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fabio\OneDrive\Área de Trabalho\Controle de licenças\sistema_licencas\"/>
    </mc:Choice>
  </mc:AlternateContent>
  <xr:revisionPtr revIDLastSave="0" documentId="13_ncr:1_{EC61FCA8-7F42-48FD-A269-0259A9646EC4}" xr6:coauthVersionLast="47" xr6:coauthVersionMax="47" xr10:uidLastSave="{00000000-0000-0000-0000-000000000000}"/>
  <bookViews>
    <workbookView xWindow="-120" yWindow="-120" windowWidth="29040" windowHeight="15720" tabRatio="589" xr2:uid="{00000000-000D-0000-FFFF-FFFF00000000}"/>
  </bookViews>
  <sheets>
    <sheet name="Novas Licenças v6.0" sheetId="16" r:id="rId1"/>
  </sheets>
  <definedNames>
    <definedName name="_xlnm._FilterDatabase" localSheetId="0" hidden="1">'Novas Licenças v6.0'!$A$1:$AX$701</definedName>
    <definedName name="active">#REF!</definedName>
    <definedName name="Ano">'Novas Licenças v6.0'!$AA$2:$AA$685</definedName>
    <definedName name="Antiga_OC">'Novas Licenças v6.0'!$AK$2:$AK$685</definedName>
    <definedName name="Atualização">'Novas Licenças v6.0'!$L$2:$L$685</definedName>
    <definedName name="Cargo">'Novas Licenças v6.0'!$H$2:$H$685</definedName>
    <definedName name="Centro_de_custo">'Novas Licenças v6.0'!$AQ$2:$AQ$685</definedName>
    <definedName name="Cidade">'Novas Licenças v6.0'!$J$2:$J$685</definedName>
    <definedName name="Codigo">#REF!</definedName>
    <definedName name="Codigo_Manutenção">'Novas Licenças v6.0'!$Q$2:$Q$685</definedName>
    <definedName name="CodigoLicença">'Novas Licenças v6.0'!$BA$2:$BA$9</definedName>
    <definedName name="CodigoManutenção">'Novas Licenças v6.0'!$BB$2:$BB$9</definedName>
    <definedName name="Coluna1">#REF!</definedName>
    <definedName name="Coluna2">#REF!</definedName>
    <definedName name="Computador_Atual">'Novas Licenças v6.0'!$X$2:$X$685</definedName>
    <definedName name="Computer_Name">#REF!</definedName>
    <definedName name="Conta_Contabil">'Novas Licenças v6.0'!$AS$2:$AS$685</definedName>
    <definedName name="Created_Date">#REF!</definedName>
    <definedName name="Criada">'Novas Licenças v6.0'!$AH$2:$AH$685</definedName>
    <definedName name="_xlnm.Criteria" localSheetId="0">'Novas Licenças v6.0'!$A$705:$AX$705</definedName>
    <definedName name="CustomerID">#REF!</definedName>
    <definedName name="Data">#REF!</definedName>
    <definedName name="Data_da_solicitação">'Novas Licenças v6.0'!$Y$2:$Y$685</definedName>
    <definedName name="Data_do_envio">'Novas Licenças v6.0'!$Z$2:$Z$685</definedName>
    <definedName name="Data_invoice_atualização">'Novas Licenças v6.0'!$AN$2:$AN$685</definedName>
    <definedName name="Descrição">#REF!</definedName>
    <definedName name="Descrição_da_atualização">'Novas Licenças v6.0'!$N$2:$N$685</definedName>
    <definedName name="Dias">'Novas Licenças v6.0'!$AB$2:$AB$685</definedName>
    <definedName name="E_mail">'Novas Licenças v6.0'!$AD$2:$AD$685</definedName>
    <definedName name="Email">#REF!</definedName>
    <definedName name="Entrada_Kion">'Novas Licenças v6.0'!$AV$2:$AV$685</definedName>
    <definedName name="Envio_Linde2">'Novas Licenças v6.0'!$AC$2:$AC$685</definedName>
    <definedName name="Estado">'Novas Licenças v6.0'!$K$2:$K$685</definedName>
    <definedName name="Existe?">'Novas Licenças v6.0'!$D$2:$D$685</definedName>
    <definedName name="Firstname">#REF!</definedName>
    <definedName name="GDPR_Acceptance">#REF!</definedName>
    <definedName name="Invoice">'Novas Licenças v6.0'!$AO$2:$AO$685</definedName>
    <definedName name="Invoice_Atualização">'Novas Licenças v6.0'!$AM$2:$AM$685</definedName>
    <definedName name="KION_Country">#REF!</definedName>
    <definedName name="Lançamento">'Novas Licenças v6.0'!$AW$2:$AW$685</definedName>
    <definedName name="Language">#REF!</definedName>
    <definedName name="Last_Activation_Date">#REF!</definedName>
    <definedName name="Lastname">#REF!</definedName>
    <definedName name="Legal_Entity">#REF!</definedName>
    <definedName name="LSG_Version">#REF!</definedName>
    <definedName name="Mail_Sent">#REF!</definedName>
    <definedName name="Mail_Sent_Time">#REF!</definedName>
    <definedName name="Manutenção">'Novas Licenças v6.0'!$AX$2:$AX$685</definedName>
    <definedName name="Marca_do_Computador">'Novas Licenças v6.0'!$S$2:$S$685</definedName>
    <definedName name="Marcos_Brito">#REF!</definedName>
    <definedName name="Modelo_do_Computador">'Novas Licenças v6.0'!$V$2:$V$685</definedName>
    <definedName name="Modified_Date">#REF!</definedName>
    <definedName name="N°_de_Serie_da_Maquina">'Novas Licenças v6.0'!$T$2:$T$685</definedName>
    <definedName name="N°_pedido">'Novas Licenças v6.0'!$AJ$2:$AJ$685</definedName>
    <definedName name="Network_Partner_ID">#REF!</definedName>
    <definedName name="Network_Partner_Name">#REF!</definedName>
    <definedName name="Nº_Cotação">'Novas Licenças v6.0'!$AI$2:$AI$685</definedName>
    <definedName name="Nome_do_computador">'Novas Licenças v6.0'!$W$2:$W$685</definedName>
    <definedName name="Nome_usuário_atual">'Novas Licenças v6.0'!$E$2:$E$685</definedName>
    <definedName name="Nota_Fiscal">'Novas Licenças v6.0'!$AP$2:$AP$685</definedName>
    <definedName name="Nova_OC">'Novas Licenças v6.0'!$AL$2:$AL$685</definedName>
    <definedName name="Novo_Cod._Atualização">'Novas Licenças v6.0'!$M$2:$M$685</definedName>
    <definedName name="NovoCodigoReq">'Novas Licenças v6.0'!$P$2:$P$685</definedName>
    <definedName name="Observação">'Novas Licenças v6.0'!$AT$2:$AT$685</definedName>
    <definedName name="OM">'Novas Licenças v6.0'!$AE$2:$AE$685</definedName>
    <definedName name="Online_Offline">'Novas Licenças v6.0'!$C$2:$C$685</definedName>
    <definedName name="Order_ID">#REF!</definedName>
    <definedName name="OTA_Enabled">#REF!</definedName>
    <definedName name="Partner_Company_ID">#REF!</definedName>
    <definedName name="Partner_Company_Name">#REF!</definedName>
    <definedName name="Qde">'Novas Licenças v6.0'!$R$2:$R$685</definedName>
    <definedName name="Representante">'Novas Licenças v6.0'!$I$2:$I$685</definedName>
    <definedName name="Responsavel">#REF!</definedName>
    <definedName name="Responsável">'Novas Licenças v6.0'!$F$2:$F$685</definedName>
    <definedName name="Roles">#REF!</definedName>
    <definedName name="SC">'Novas Licenças v6.0'!$AF$2:$AF$685</definedName>
    <definedName name="Setor">'Novas Licenças v6.0'!$G$2:$G$685</definedName>
    <definedName name="Sistema_Operacional">'Novas Licenças v6.0'!$U$2:$U$685</definedName>
    <definedName name="Sol._Peças_Insum.">'Novas Licenças v6.0'!$AR$2:$AR$685</definedName>
    <definedName name="Solicitação_LindeAG">'Novas Licenças v6.0'!$AU$2:$AU$685</definedName>
    <definedName name="Ticket_Id">#REF!</definedName>
    <definedName name="Tipo">'Novas Licenças v6.0'!$AZ$2:$AZ$9</definedName>
    <definedName name="Total">#REF!</definedName>
    <definedName name="Type">#REF!</definedName>
    <definedName name="User_Country">#REF!</definedName>
    <definedName name="User_ID">'Novas Licenças v6.0'!$A$2:$A$685</definedName>
    <definedName name="Usuário_ativo">'Novas Licenças v6.0'!$B$2:$B$685</definedName>
    <definedName name="Val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00" i="16" l="1"/>
  <c r="AH701" i="16"/>
  <c r="AG701" i="16"/>
  <c r="AG700" i="16"/>
  <c r="B701" i="16" a="1"/>
  <c r="B701" i="16" s="1"/>
  <c r="C701" i="16" s="1"/>
  <c r="D701" i="16" a="1"/>
  <c r="D701" i="16" s="1"/>
  <c r="L701" i="16" a="1"/>
  <c r="L701" i="16" s="1"/>
  <c r="M701" i="16" a="1"/>
  <c r="M701" i="16" s="1"/>
  <c r="P701" i="16" a="1"/>
  <c r="P701" i="16" s="1"/>
  <c r="Q701" i="16" a="1"/>
  <c r="Q701" i="16" s="1"/>
  <c r="AA701" i="16"/>
  <c r="AB701" i="16"/>
  <c r="AC701" i="16" a="1"/>
  <c r="AC701" i="16" s="1"/>
  <c r="B700" i="16" a="1"/>
  <c r="B700" i="16" s="1"/>
  <c r="C700" i="16" s="1"/>
  <c r="D700" i="16" a="1"/>
  <c r="D700" i="16" s="1"/>
  <c r="L700" i="16" a="1"/>
  <c r="L700" i="16" s="1"/>
  <c r="M700" i="16" a="1"/>
  <c r="M700" i="16" s="1"/>
  <c r="P700" i="16" a="1"/>
  <c r="P700" i="16" s="1"/>
  <c r="Q700" i="16" a="1"/>
  <c r="Q700" i="16" s="1"/>
  <c r="AA700" i="16"/>
  <c r="AB700" i="16"/>
  <c r="AC700" i="16" a="1"/>
  <c r="AC700" i="16" s="1"/>
  <c r="AH699" i="16"/>
  <c r="B699" i="16" a="1"/>
  <c r="B699" i="16" s="1"/>
  <c r="C699" i="16" s="1"/>
  <c r="D699" i="16" a="1"/>
  <c r="D699" i="16" s="1"/>
  <c r="L699" i="16" a="1"/>
  <c r="L699" i="16" s="1"/>
  <c r="M699" i="16" a="1"/>
  <c r="M699" i="16" s="1"/>
  <c r="P699" i="16" a="1"/>
  <c r="P699" i="16" s="1"/>
  <c r="Q699" i="16" a="1"/>
  <c r="Q699" i="16" s="1"/>
  <c r="AA699" i="16"/>
  <c r="AB699" i="16"/>
  <c r="AC699" i="16" a="1"/>
  <c r="AC699" i="16" s="1"/>
  <c r="B316" i="16" a="1"/>
  <c r="B316" i="16" s="1"/>
  <c r="C316" i="16" s="1"/>
  <c r="D316" i="16" a="1"/>
  <c r="D316" i="16" s="1"/>
  <c r="L316" i="16" a="1"/>
  <c r="L316" i="16" s="1"/>
  <c r="M316" i="16" a="1"/>
  <c r="M316" i="16" s="1"/>
  <c r="P316" i="16" a="1"/>
  <c r="P316" i="16" s="1"/>
  <c r="Q316" i="16" a="1"/>
  <c r="Q316" i="16" s="1"/>
  <c r="AA316" i="16"/>
  <c r="AB316" i="16"/>
  <c r="AC316" i="16" a="1"/>
  <c r="AC316" i="16" s="1"/>
  <c r="AH316" i="16"/>
  <c r="B544" i="16" a="1"/>
  <c r="B544" i="16" s="1"/>
  <c r="C544" i="16" s="1"/>
  <c r="D544" i="16" a="1"/>
  <c r="D544" i="16" s="1"/>
  <c r="L544" i="16" a="1"/>
  <c r="L544" i="16" s="1"/>
  <c r="M544" i="16" a="1"/>
  <c r="M544" i="16" s="1"/>
  <c r="P544" i="16" a="1"/>
  <c r="P544" i="16" s="1"/>
  <c r="Q544" i="16" a="1"/>
  <c r="Q544" i="16" s="1"/>
  <c r="AA544" i="16"/>
  <c r="AB544" i="16"/>
  <c r="AC544" i="16" a="1"/>
  <c r="AC544" i="16" s="1"/>
  <c r="AH544" i="16"/>
  <c r="M453" i="16" a="1"/>
  <c r="M453" i="16" s="1"/>
  <c r="L453" i="16" a="1"/>
  <c r="L453" i="16" s="1"/>
  <c r="P453" i="16" a="1"/>
  <c r="P453" i="16" s="1"/>
  <c r="B453" i="16" a="1"/>
  <c r="B453" i="16" s="1"/>
  <c r="C453" i="16" s="1"/>
  <c r="D453" i="16" a="1"/>
  <c r="D453" i="16" s="1"/>
  <c r="Q453" i="16" a="1"/>
  <c r="Q453" i="16" s="1"/>
  <c r="AA453" i="16"/>
  <c r="AB453" i="16"/>
  <c r="AC453" i="16" a="1"/>
  <c r="AC453" i="16" s="1"/>
  <c r="AH453" i="16"/>
  <c r="B624" i="16" a="1"/>
  <c r="B624" i="16" s="1"/>
  <c r="C624" i="16" s="1"/>
  <c r="D624" i="16" a="1"/>
  <c r="D624" i="16" s="1"/>
  <c r="L624" i="16" a="1"/>
  <c r="L624" i="16" s="1"/>
  <c r="M624" i="16" a="1"/>
  <c r="M624" i="16" s="1"/>
  <c r="P624" i="16" a="1"/>
  <c r="P624" i="16" s="1"/>
  <c r="Q624" i="16" a="1"/>
  <c r="Q624" i="16" s="1"/>
  <c r="AA624" i="16"/>
  <c r="AB624" i="16"/>
  <c r="AC624" i="16" a="1"/>
  <c r="AC624" i="16" s="1"/>
  <c r="AH624" i="16"/>
  <c r="B698" i="16" a="1"/>
  <c r="B698" i="16" s="1"/>
  <c r="C698" i="16" s="1"/>
  <c r="D698" i="16" a="1"/>
  <c r="D698" i="16" s="1"/>
  <c r="L698" i="16" a="1"/>
  <c r="L698" i="16" s="1"/>
  <c r="M698" i="16" a="1"/>
  <c r="M698" i="16" s="1"/>
  <c r="P698" i="16" a="1"/>
  <c r="P698" i="16" s="1"/>
  <c r="Q698" i="16" a="1"/>
  <c r="Q698" i="16" s="1"/>
  <c r="AA698" i="16"/>
  <c r="AB698" i="16"/>
  <c r="AC698" i="16" a="1"/>
  <c r="AC698" i="16" s="1"/>
  <c r="AH698" i="16"/>
  <c r="B697" i="16" a="1"/>
  <c r="B697" i="16" s="1"/>
  <c r="C697" i="16" s="1"/>
  <c r="D697" i="16" a="1"/>
  <c r="D697" i="16" s="1"/>
  <c r="L697" i="16" a="1"/>
  <c r="L697" i="16" s="1"/>
  <c r="M697" i="16" a="1"/>
  <c r="M697" i="16" s="1"/>
  <c r="P697" i="16" a="1"/>
  <c r="P697" i="16" s="1"/>
  <c r="Q697" i="16" a="1"/>
  <c r="Q697" i="16" s="1"/>
  <c r="AA697" i="16"/>
  <c r="AB697" i="16"/>
  <c r="AC697" i="16" a="1"/>
  <c r="AC697" i="16" s="1"/>
  <c r="AH697" i="16"/>
  <c r="Q551" i="16" a="1"/>
  <c r="Q551" i="16" s="1"/>
  <c r="P551" i="16" a="1"/>
  <c r="P551" i="16" s="1"/>
  <c r="B551" i="16" a="1"/>
  <c r="B551" i="16" s="1"/>
  <c r="C551" i="16" s="1"/>
  <c r="D551" i="16" a="1"/>
  <c r="D551" i="16" s="1"/>
  <c r="AA551" i="16"/>
  <c r="AB551" i="16"/>
  <c r="AC551" i="16" a="1"/>
  <c r="AC551" i="16" s="1"/>
  <c r="AH551" i="16"/>
  <c r="B696" i="16" a="1"/>
  <c r="B696" i="16" s="1"/>
  <c r="C696" i="16" s="1"/>
  <c r="D696" i="16" a="1"/>
  <c r="D696" i="16" s="1"/>
  <c r="L696" i="16" a="1"/>
  <c r="L696" i="16" s="1"/>
  <c r="M696" i="16" a="1"/>
  <c r="M696" i="16" s="1"/>
  <c r="P696" i="16" a="1"/>
  <c r="P696" i="16" s="1"/>
  <c r="Q696" i="16" a="1"/>
  <c r="Q696" i="16" s="1"/>
  <c r="AA696" i="16"/>
  <c r="AB696" i="16"/>
  <c r="AC696" i="16" a="1"/>
  <c r="AC696" i="16" s="1"/>
  <c r="AH696" i="16"/>
  <c r="B695" i="16" a="1"/>
  <c r="B695" i="16" s="1"/>
  <c r="C695" i="16" s="1"/>
  <c r="D695" i="16" a="1"/>
  <c r="D695" i="16" s="1"/>
  <c r="L695" i="16" a="1"/>
  <c r="L695" i="16" s="1"/>
  <c r="M695" i="16" a="1"/>
  <c r="M695" i="16" s="1"/>
  <c r="P695" i="16" a="1"/>
  <c r="P695" i="16" s="1"/>
  <c r="Q695" i="16" a="1"/>
  <c r="Q695" i="16" s="1"/>
  <c r="AA695" i="16"/>
  <c r="AB695" i="16"/>
  <c r="AC695" i="16" a="1"/>
  <c r="AC695" i="16" s="1"/>
  <c r="AH695" i="16"/>
  <c r="Q694" i="16" a="1"/>
  <c r="Q694" i="16" s="1"/>
  <c r="P694" i="16" a="1"/>
  <c r="P694" i="16" s="1"/>
  <c r="M694" i="16" a="1"/>
  <c r="M694" i="16" s="1"/>
  <c r="L694" i="16" a="1"/>
  <c r="L694" i="16" s="1"/>
  <c r="AH694" i="16"/>
  <c r="AC694" i="16" a="1"/>
  <c r="AC694" i="16" s="1"/>
  <c r="AB694" i="16"/>
  <c r="AA694" i="16"/>
  <c r="D694" i="16" a="1"/>
  <c r="D694" i="16" s="1"/>
  <c r="B694" i="16" a="1"/>
  <c r="B694" i="16" s="1"/>
  <c r="C694" i="16" s="1"/>
  <c r="Q693" i="16" a="1"/>
  <c r="Q693" i="16" s="1"/>
  <c r="P693" i="16" a="1"/>
  <c r="P693" i="16" s="1"/>
  <c r="Q692" i="16" a="1"/>
  <c r="Q692" i="16" s="1"/>
  <c r="P692" i="16" a="1"/>
  <c r="P692" i="16" s="1"/>
  <c r="Q691" i="16" a="1"/>
  <c r="Q691" i="16" s="1"/>
  <c r="P691" i="16" a="1"/>
  <c r="P691" i="16" s="1"/>
  <c r="Q690" i="16" a="1"/>
  <c r="Q690" i="16" s="1"/>
  <c r="P690" i="16" a="1"/>
  <c r="P690" i="16" s="1"/>
  <c r="Q689" i="16" a="1"/>
  <c r="Q689" i="16" s="1"/>
  <c r="P689" i="16" a="1"/>
  <c r="P689" i="16" s="1"/>
  <c r="Q688" i="16" a="1"/>
  <c r="Q688" i="16" s="1"/>
  <c r="P688" i="16" a="1"/>
  <c r="P688" i="16" s="1"/>
  <c r="AH693" i="16"/>
  <c r="AH692" i="16"/>
  <c r="AH691" i="16"/>
  <c r="AH690" i="16"/>
  <c r="AH689" i="16"/>
  <c r="AH688" i="16"/>
  <c r="AC693" i="16" a="1"/>
  <c r="AC693" i="16" s="1"/>
  <c r="AC692" i="16" a="1"/>
  <c r="AC692" i="16" s="1"/>
  <c r="AC691" i="16" a="1"/>
  <c r="AC691" i="16" s="1"/>
  <c r="AC690" i="16" a="1"/>
  <c r="AC690" i="16" s="1"/>
  <c r="AC689" i="16" a="1"/>
  <c r="AC689" i="16" s="1"/>
  <c r="AC688" i="16" a="1"/>
  <c r="AC688" i="16" s="1"/>
  <c r="AB693" i="16"/>
  <c r="AB692" i="16"/>
  <c r="AB691" i="16"/>
  <c r="AB690" i="16"/>
  <c r="AB689" i="16"/>
  <c r="AB688" i="16"/>
  <c r="AA693" i="16"/>
  <c r="AA692" i="16"/>
  <c r="AA691" i="16"/>
  <c r="AA690" i="16"/>
  <c r="AA689" i="16"/>
  <c r="AA688" i="16"/>
  <c r="M693" i="16" a="1"/>
  <c r="M693" i="16" s="1"/>
  <c r="M692" i="16" a="1"/>
  <c r="M692" i="16" s="1"/>
  <c r="M691" i="16" a="1"/>
  <c r="M691" i="16" s="1"/>
  <c r="M690" i="16" a="1"/>
  <c r="M690" i="16" s="1"/>
  <c r="M689" i="16" a="1"/>
  <c r="M689" i="16" s="1"/>
  <c r="M688" i="16" a="1"/>
  <c r="M688" i="16" s="1"/>
  <c r="L693" i="16" a="1"/>
  <c r="L693" i="16" s="1"/>
  <c r="L692" i="16" a="1"/>
  <c r="L692" i="16" s="1"/>
  <c r="L691" i="16" a="1"/>
  <c r="L691" i="16" s="1"/>
  <c r="L690" i="16" a="1"/>
  <c r="L690" i="16" s="1"/>
  <c r="L689" i="16" a="1"/>
  <c r="L689" i="16" s="1"/>
  <c r="L688" i="16" a="1"/>
  <c r="L688" i="16" s="1"/>
  <c r="D693" i="16" a="1"/>
  <c r="D693" i="16" s="1"/>
  <c r="D692" i="16" a="1"/>
  <c r="D692" i="16" s="1"/>
  <c r="D691" i="16" a="1"/>
  <c r="D691" i="16" s="1"/>
  <c r="D690" i="16" a="1"/>
  <c r="D690" i="16" s="1"/>
  <c r="D689" i="16" a="1"/>
  <c r="D689" i="16" s="1"/>
  <c r="D688" i="16" a="1"/>
  <c r="D688" i="16" s="1"/>
  <c r="B693" i="16" a="1"/>
  <c r="B693" i="16" s="1"/>
  <c r="C693" i="16" s="1"/>
  <c r="B692" i="16" a="1"/>
  <c r="B692" i="16" s="1"/>
  <c r="C692" i="16" s="1"/>
  <c r="B691" i="16" a="1"/>
  <c r="B691" i="16" s="1"/>
  <c r="C691" i="16" s="1"/>
  <c r="B690" i="16" a="1"/>
  <c r="B690" i="16" s="1"/>
  <c r="C690" i="16" s="1"/>
  <c r="B689" i="16" a="1"/>
  <c r="B689" i="16" s="1"/>
  <c r="C689" i="16" s="1"/>
  <c r="B688" i="16" a="1"/>
  <c r="B688" i="16" s="1"/>
  <c r="C688" i="16" s="1"/>
  <c r="B55" i="16" a="1"/>
  <c r="B55" i="16" s="1"/>
  <c r="C55" i="16" s="1"/>
  <c r="D55" i="16" a="1"/>
  <c r="D55" i="16" s="1"/>
  <c r="L55" i="16" a="1"/>
  <c r="L55" i="16" s="1"/>
  <c r="M55" i="16" a="1"/>
  <c r="M55" i="16" s="1"/>
  <c r="P55" i="16" a="1"/>
  <c r="P55" i="16" s="1"/>
  <c r="Q55" i="16" a="1"/>
  <c r="Q55" i="16" s="1"/>
  <c r="AA55" i="16"/>
  <c r="AB55" i="16"/>
  <c r="AC55" i="16" a="1"/>
  <c r="AC55" i="16" s="1"/>
  <c r="AH55" i="16"/>
  <c r="AH687" i="16"/>
  <c r="AC687" i="16" a="1"/>
  <c r="AC687" i="16" s="1"/>
  <c r="AB687" i="16"/>
  <c r="Q687" i="16" a="1"/>
  <c r="Q687" i="16" s="1"/>
  <c r="P687" i="16" a="1"/>
  <c r="P687" i="16" s="1"/>
  <c r="M687" i="16" a="1"/>
  <c r="M687" i="16" s="1"/>
  <c r="L687" i="16" a="1"/>
  <c r="L687" i="16" s="1"/>
  <c r="D687" i="16" a="1"/>
  <c r="D687" i="16" s="1"/>
  <c r="B687" i="16" a="1"/>
  <c r="B687" i="16" s="1"/>
  <c r="C687" i="16" s="1"/>
  <c r="P686" i="16" a="1"/>
  <c r="P686" i="16" s="1"/>
  <c r="AH686" i="16"/>
  <c r="AC686" i="16" a="1"/>
  <c r="AC686" i="16" s="1"/>
  <c r="AB686" i="16"/>
  <c r="Q686" i="16" a="1"/>
  <c r="Q686" i="16" s="1"/>
  <c r="M686" i="16" a="1"/>
  <c r="M686" i="16" s="1"/>
  <c r="L686" i="16" a="1"/>
  <c r="L686" i="16" s="1"/>
  <c r="D686" i="16" a="1"/>
  <c r="D686" i="16" s="1"/>
  <c r="B686" i="16" a="1"/>
  <c r="B686" i="16" s="1"/>
  <c r="C686" i="16" s="1"/>
  <c r="B387" i="16" a="1"/>
  <c r="B387" i="16" s="1"/>
  <c r="C387" i="16" s="1"/>
  <c r="D387" i="16" a="1"/>
  <c r="D387" i="16" s="1"/>
  <c r="L387" i="16" a="1"/>
  <c r="L387" i="16" s="1"/>
  <c r="M387" i="16" a="1"/>
  <c r="M387" i="16" s="1"/>
  <c r="P387" i="16" a="1"/>
  <c r="P387" i="16" s="1"/>
  <c r="Q387" i="16" a="1"/>
  <c r="Q387" i="16" s="1"/>
  <c r="AC387" i="16" a="1"/>
  <c r="AC387" i="16" s="1"/>
  <c r="AH387" i="16"/>
  <c r="B685" i="16" a="1"/>
  <c r="B685" i="16" s="1"/>
  <c r="C685" i="16" s="1"/>
  <c r="D685" i="16" a="1"/>
  <c r="D685" i="16" s="1"/>
  <c r="L685" i="16" a="1"/>
  <c r="L685" i="16" s="1"/>
  <c r="M685" i="16" a="1"/>
  <c r="M685" i="16" s="1"/>
  <c r="P685" i="16" a="1"/>
  <c r="P685" i="16" s="1"/>
  <c r="Q685" i="16" a="1"/>
  <c r="Q685" i="16" s="1"/>
  <c r="AA685" i="16"/>
  <c r="AB685" i="16"/>
  <c r="AC685" i="16" a="1"/>
  <c r="AC685" i="16" s="1"/>
  <c r="AH685" i="16"/>
  <c r="B684" i="16" a="1"/>
  <c r="B684" i="16" s="1"/>
  <c r="C684" i="16" s="1"/>
  <c r="D684" i="16" a="1"/>
  <c r="D684" i="16" s="1"/>
  <c r="L684" i="16" a="1"/>
  <c r="L684" i="16" s="1"/>
  <c r="M684" i="16" a="1"/>
  <c r="M684" i="16" s="1"/>
  <c r="P684" i="16" a="1"/>
  <c r="P684" i="16" s="1"/>
  <c r="Q684" i="16" a="1"/>
  <c r="Q684" i="16" s="1"/>
  <c r="AA684" i="16"/>
  <c r="AB684" i="16"/>
  <c r="AC684" i="16" a="1"/>
  <c r="AC684" i="16" s="1"/>
  <c r="AH684" i="16"/>
  <c r="B683" i="16" a="1"/>
  <c r="B683" i="16" s="1"/>
  <c r="C683" i="16" s="1"/>
  <c r="D683" i="16" a="1"/>
  <c r="D683" i="16" s="1"/>
  <c r="L683" i="16" a="1"/>
  <c r="L683" i="16" s="1"/>
  <c r="M683" i="16" a="1"/>
  <c r="M683" i="16" s="1"/>
  <c r="P683" i="16" a="1"/>
  <c r="P683" i="16" s="1"/>
  <c r="Q683" i="16" a="1"/>
  <c r="Q683" i="16" s="1"/>
  <c r="AA683" i="16"/>
  <c r="AB683" i="16"/>
  <c r="AC683" i="16" a="1"/>
  <c r="AC683" i="16" s="1"/>
  <c r="AH683" i="16"/>
  <c r="B682" i="16" a="1"/>
  <c r="B682" i="16" s="1"/>
  <c r="C682" i="16" s="1"/>
  <c r="D682" i="16" a="1"/>
  <c r="D682" i="16" s="1"/>
  <c r="L682" i="16" a="1"/>
  <c r="L682" i="16" s="1"/>
  <c r="M682" i="16" a="1"/>
  <c r="M682" i="16" s="1"/>
  <c r="P682" i="16" a="1"/>
  <c r="P682" i="16" s="1"/>
  <c r="Q682" i="16" a="1"/>
  <c r="Q682" i="16" s="1"/>
  <c r="AA682" i="16"/>
  <c r="AB682" i="16"/>
  <c r="AC682" i="16" a="1"/>
  <c r="AC682" i="16" s="1"/>
  <c r="AH682" i="16"/>
  <c r="B681" i="16" a="1"/>
  <c r="B681" i="16" s="1"/>
  <c r="C681" i="16" s="1"/>
  <c r="D681" i="16" a="1"/>
  <c r="D681" i="16" s="1"/>
  <c r="L681" i="16" a="1"/>
  <c r="L681" i="16" s="1"/>
  <c r="M681" i="16" a="1"/>
  <c r="M681" i="16" s="1"/>
  <c r="P681" i="16" a="1"/>
  <c r="P681" i="16" s="1"/>
  <c r="Q681" i="16" a="1"/>
  <c r="Q681" i="16" s="1"/>
  <c r="AA681" i="16"/>
  <c r="AB681" i="16"/>
  <c r="AC681" i="16" a="1"/>
  <c r="AC681" i="16" s="1"/>
  <c r="AH681" i="16"/>
  <c r="B680" i="16" a="1"/>
  <c r="B680" i="16" s="1"/>
  <c r="C680" i="16" s="1"/>
  <c r="D680" i="16" a="1"/>
  <c r="D680" i="16" s="1"/>
  <c r="L680" i="16" a="1"/>
  <c r="L680" i="16" s="1"/>
  <c r="M680" i="16" a="1"/>
  <c r="M680" i="16" s="1"/>
  <c r="P680" i="16" a="1"/>
  <c r="P680" i="16" s="1"/>
  <c r="Q680" i="16" a="1"/>
  <c r="Q680" i="16" s="1"/>
  <c r="AA680" i="16"/>
  <c r="AB680" i="16"/>
  <c r="AC680" i="16" a="1"/>
  <c r="AC680" i="16" s="1"/>
  <c r="AH680" i="16"/>
  <c r="AG674" i="16"/>
  <c r="AG673" i="16"/>
  <c r="AG630" i="16"/>
  <c r="Q679" i="16" a="1"/>
  <c r="Q679" i="16" s="1"/>
  <c r="P679" i="16" a="1"/>
  <c r="P679" i="16" s="1"/>
  <c r="B679" i="16" a="1"/>
  <c r="B679" i="16" s="1"/>
  <c r="C679" i="16" s="1"/>
  <c r="D679" i="16" a="1"/>
  <c r="D679" i="16" s="1"/>
  <c r="L679" i="16" a="1"/>
  <c r="L679" i="16" s="1"/>
  <c r="M679" i="16" a="1"/>
  <c r="M679" i="16" s="1"/>
  <c r="AA679" i="16"/>
  <c r="AB679" i="16"/>
  <c r="AC679" i="16" a="1"/>
  <c r="AC679" i="16" s="1"/>
  <c r="AH679" i="16"/>
  <c r="P678" i="16" a="1"/>
  <c r="P678" i="16" s="1"/>
  <c r="M678" i="16" a="1"/>
  <c r="M678" i="16" s="1"/>
  <c r="L678" i="16" a="1"/>
  <c r="L678" i="16" s="1"/>
  <c r="B678" i="16" a="1"/>
  <c r="B678" i="16" s="1"/>
  <c r="C678" i="16" s="1"/>
  <c r="D678" i="16" a="1"/>
  <c r="D678" i="16" s="1"/>
  <c r="Q678" i="16" a="1"/>
  <c r="Q678" i="16" s="1"/>
  <c r="AA678" i="16"/>
  <c r="AB678" i="16"/>
  <c r="AC678" i="16" a="1"/>
  <c r="AC678" i="16" s="1"/>
  <c r="AH678" i="16"/>
  <c r="B677" i="16" a="1"/>
  <c r="B677" i="16" s="1"/>
  <c r="C677" i="16" s="1"/>
  <c r="D677" i="16" a="1"/>
  <c r="D677" i="16" s="1"/>
  <c r="L677" i="16" a="1"/>
  <c r="L677" i="16" s="1"/>
  <c r="M677" i="16" a="1"/>
  <c r="M677" i="16" s="1"/>
  <c r="P677" i="16" a="1"/>
  <c r="P677" i="16" s="1"/>
  <c r="Q677" i="16" a="1"/>
  <c r="Q677" i="16" s="1"/>
  <c r="AA677" i="16"/>
  <c r="AB677" i="16"/>
  <c r="AC677" i="16" a="1"/>
  <c r="AC677" i="16" s="1"/>
  <c r="AH677" i="16"/>
  <c r="B676" i="16" a="1"/>
  <c r="B676" i="16" s="1"/>
  <c r="C676" i="16" s="1"/>
  <c r="D676" i="16" a="1"/>
  <c r="D676" i="16" s="1"/>
  <c r="L676" i="16" a="1"/>
  <c r="L676" i="16" s="1"/>
  <c r="M676" i="16" a="1"/>
  <c r="M676" i="16" s="1"/>
  <c r="P676" i="16" a="1"/>
  <c r="P676" i="16" s="1"/>
  <c r="Q676" i="16" a="1"/>
  <c r="Q676" i="16" s="1"/>
  <c r="AA676" i="16"/>
  <c r="AB676" i="16"/>
  <c r="AC676" i="16" a="1"/>
  <c r="AC676" i="16" s="1"/>
  <c r="AH676" i="16"/>
  <c r="Q675" i="16" a="1"/>
  <c r="Q675" i="16" s="1"/>
  <c r="P675" i="16" a="1"/>
  <c r="P675" i="16" s="1"/>
  <c r="M675" i="16" a="1"/>
  <c r="M675" i="16" s="1"/>
  <c r="L675" i="16" a="1"/>
  <c r="L675" i="16" s="1"/>
  <c r="B675" i="16" a="1"/>
  <c r="B675" i="16" s="1"/>
  <c r="C675" i="16" s="1"/>
  <c r="D675" i="16" a="1"/>
  <c r="D675" i="16" s="1"/>
  <c r="AA675" i="16"/>
  <c r="AB675" i="16"/>
  <c r="AC675" i="16" a="1"/>
  <c r="AC675" i="16" s="1"/>
  <c r="AH675" i="16"/>
  <c r="B674" i="16" a="1"/>
  <c r="B674" i="16" s="1"/>
  <c r="C674" i="16" s="1"/>
  <c r="D674" i="16" a="1"/>
  <c r="D674" i="16" s="1"/>
  <c r="L674" i="16" a="1"/>
  <c r="L674" i="16" s="1"/>
  <c r="M674" i="16" a="1"/>
  <c r="M674" i="16" s="1"/>
  <c r="P674" i="16" a="1"/>
  <c r="P674" i="16" s="1"/>
  <c r="Q674" i="16" a="1"/>
  <c r="Q674" i="16" s="1"/>
  <c r="AA674" i="16"/>
  <c r="AB674" i="16"/>
  <c r="AC674" i="16" a="1"/>
  <c r="AC674" i="16" s="1"/>
  <c r="AH674" i="16"/>
  <c r="B673" i="16" a="1"/>
  <c r="B673" i="16" s="1"/>
  <c r="C673" i="16" s="1"/>
  <c r="D673" i="16" a="1"/>
  <c r="D673" i="16" s="1"/>
  <c r="L673" i="16" a="1"/>
  <c r="L673" i="16" s="1"/>
  <c r="M673" i="16" a="1"/>
  <c r="M673" i="16" s="1"/>
  <c r="P673" i="16" a="1"/>
  <c r="P673" i="16" s="1"/>
  <c r="Q673" i="16" a="1"/>
  <c r="Q673" i="16" s="1"/>
  <c r="AA673" i="16"/>
  <c r="AB673" i="16"/>
  <c r="AC673" i="16" a="1"/>
  <c r="AC673" i="16" s="1"/>
  <c r="AH673" i="16"/>
  <c r="AH569" i="16"/>
  <c r="P569" i="16" a="1"/>
  <c r="P569" i="16" s="1"/>
  <c r="B672" i="16" a="1"/>
  <c r="B672" i="16" s="1"/>
  <c r="C672" i="16" s="1"/>
  <c r="D672" i="16" a="1"/>
  <c r="D672" i="16" s="1"/>
  <c r="L672" i="16" a="1"/>
  <c r="L672" i="16" s="1"/>
  <c r="M672" i="16" a="1"/>
  <c r="M672" i="16" s="1"/>
  <c r="P672" i="16" a="1"/>
  <c r="P672" i="16" s="1"/>
  <c r="Q672" i="16" a="1"/>
  <c r="Q672" i="16" s="1"/>
  <c r="AA672" i="16"/>
  <c r="AB672" i="16"/>
  <c r="AC672" i="16" a="1"/>
  <c r="AC672" i="16" s="1"/>
  <c r="AH672" i="16"/>
  <c r="B671" i="16" a="1"/>
  <c r="B671" i="16" s="1"/>
  <c r="C671" i="16" s="1"/>
  <c r="D671" i="16" a="1"/>
  <c r="D671" i="16" s="1"/>
  <c r="L671" i="16" a="1"/>
  <c r="L671" i="16" s="1"/>
  <c r="M671" i="16" a="1"/>
  <c r="M671" i="16" s="1"/>
  <c r="P671" i="16" a="1"/>
  <c r="P671" i="16" s="1"/>
  <c r="Q671" i="16" a="1"/>
  <c r="Q671" i="16" s="1"/>
  <c r="AA671" i="16"/>
  <c r="AB671" i="16"/>
  <c r="AC671" i="16" a="1"/>
  <c r="AC671" i="16" s="1"/>
  <c r="AH671" i="16"/>
  <c r="B670" i="16" a="1"/>
  <c r="B670" i="16" s="1"/>
  <c r="C670" i="16" s="1"/>
  <c r="D670" i="16" a="1"/>
  <c r="D670" i="16" s="1"/>
  <c r="L670" i="16" a="1"/>
  <c r="L670" i="16" s="1"/>
  <c r="M670" i="16" a="1"/>
  <c r="M670" i="16" s="1"/>
  <c r="P670" i="16" a="1"/>
  <c r="P670" i="16" s="1"/>
  <c r="Q670" i="16" a="1"/>
  <c r="Q670" i="16" s="1"/>
  <c r="AA670" i="16"/>
  <c r="AB670" i="16"/>
  <c r="AC670" i="16" a="1"/>
  <c r="AC670" i="16" s="1"/>
  <c r="AH670" i="16"/>
  <c r="B669" i="16" a="1"/>
  <c r="B669" i="16" s="1"/>
  <c r="C669" i="16" s="1"/>
  <c r="D669" i="16" a="1"/>
  <c r="D669" i="16" s="1"/>
  <c r="L669" i="16" a="1"/>
  <c r="L669" i="16" s="1"/>
  <c r="M669" i="16" a="1"/>
  <c r="M669" i="16" s="1"/>
  <c r="P669" i="16" a="1"/>
  <c r="P669" i="16" s="1"/>
  <c r="Q669" i="16" a="1"/>
  <c r="Q669" i="16" s="1"/>
  <c r="AA669" i="16"/>
  <c r="AB669" i="16"/>
  <c r="AC669" i="16" a="1"/>
  <c r="AC669" i="16" s="1"/>
  <c r="AH669" i="16"/>
  <c r="B668" i="16" a="1"/>
  <c r="B668" i="16" s="1"/>
  <c r="C668" i="16" s="1"/>
  <c r="D668" i="16" a="1"/>
  <c r="D668" i="16" s="1"/>
  <c r="L668" i="16" a="1"/>
  <c r="L668" i="16" s="1"/>
  <c r="M668" i="16" a="1"/>
  <c r="M668" i="16" s="1"/>
  <c r="P668" i="16" a="1"/>
  <c r="P668" i="16" s="1"/>
  <c r="Q668" i="16" a="1"/>
  <c r="Q668" i="16" s="1"/>
  <c r="AA668" i="16"/>
  <c r="AB668" i="16"/>
  <c r="AC668" i="16" a="1"/>
  <c r="AC668" i="16" s="1"/>
  <c r="AH668" i="16"/>
  <c r="B667" i="16" a="1"/>
  <c r="B667" i="16" s="1"/>
  <c r="C667" i="16" s="1"/>
  <c r="D667" i="16" a="1"/>
  <c r="D667" i="16" s="1"/>
  <c r="L667" i="16" a="1"/>
  <c r="L667" i="16" s="1"/>
  <c r="M667" i="16" a="1"/>
  <c r="M667" i="16" s="1"/>
  <c r="P667" i="16" a="1"/>
  <c r="P667" i="16" s="1"/>
  <c r="Q667" i="16" a="1"/>
  <c r="Q667" i="16" s="1"/>
  <c r="AA667" i="16"/>
  <c r="AB667" i="16"/>
  <c r="AC667" i="16" a="1"/>
  <c r="AC667" i="16" s="1"/>
  <c r="AH667" i="16"/>
  <c r="AC666" i="16" a="1"/>
  <c r="AC666" i="16" s="1"/>
  <c r="B666" i="16" a="1"/>
  <c r="B666" i="16" s="1"/>
  <c r="C666" i="16" s="1"/>
  <c r="D666" i="16" a="1"/>
  <c r="D666" i="16" s="1"/>
  <c r="AA666" i="16"/>
  <c r="AB666" i="16"/>
  <c r="AH666" i="16"/>
  <c r="B665" i="16" a="1"/>
  <c r="B665" i="16" s="1"/>
  <c r="C665" i="16" s="1"/>
  <c r="D665" i="16" a="1"/>
  <c r="D665" i="16" s="1"/>
  <c r="AA665" i="16"/>
  <c r="AB665" i="16"/>
  <c r="AC665" i="16" a="1"/>
  <c r="AC665" i="16" s="1"/>
  <c r="AH665" i="16"/>
  <c r="B664" i="16" a="1"/>
  <c r="B664" i="16" s="1"/>
  <c r="C664" i="16" s="1"/>
  <c r="D664" i="16" a="1"/>
  <c r="D664" i="16" s="1"/>
  <c r="AA664" i="16"/>
  <c r="AB664" i="16"/>
  <c r="AC664" i="16" a="1"/>
  <c r="AC664" i="16" s="1"/>
  <c r="AH664" i="16"/>
  <c r="B663" i="16" a="1"/>
  <c r="B663" i="16" s="1"/>
  <c r="C663" i="16" s="1"/>
  <c r="D663" i="16" a="1"/>
  <c r="D663" i="16" s="1"/>
  <c r="L663" i="16" a="1"/>
  <c r="L663" i="16" s="1"/>
  <c r="M663" i="16" a="1"/>
  <c r="M663" i="16" s="1"/>
  <c r="P663" i="16" a="1"/>
  <c r="P663" i="16" s="1"/>
  <c r="Q663" i="16" a="1"/>
  <c r="Q663" i="16" s="1"/>
  <c r="AA663" i="16"/>
  <c r="AB663" i="16"/>
  <c r="AC663" i="16" a="1"/>
  <c r="AC663" i="16" s="1"/>
  <c r="AH663" i="16"/>
  <c r="B662" i="16" a="1"/>
  <c r="B662" i="16" s="1"/>
  <c r="C662" i="16" s="1"/>
  <c r="D662" i="16" a="1"/>
  <c r="D662" i="16" s="1"/>
  <c r="L662" i="16" a="1"/>
  <c r="L662" i="16" s="1"/>
  <c r="M662" i="16" a="1"/>
  <c r="M662" i="16" s="1"/>
  <c r="P662" i="16" a="1"/>
  <c r="P662" i="16" s="1"/>
  <c r="Q662" i="16" a="1"/>
  <c r="Q662" i="16" s="1"/>
  <c r="AA662" i="16"/>
  <c r="AB662" i="16"/>
  <c r="AC662" i="16" a="1"/>
  <c r="AC662" i="16" s="1"/>
  <c r="AH662" i="16"/>
  <c r="B661" i="16" a="1"/>
  <c r="B661" i="16" s="1"/>
  <c r="C661" i="16" s="1"/>
  <c r="D661" i="16" a="1"/>
  <c r="D661" i="16" s="1"/>
  <c r="L661" i="16" a="1"/>
  <c r="L661" i="16" s="1"/>
  <c r="M661" i="16" a="1"/>
  <c r="M661" i="16" s="1"/>
  <c r="P661" i="16" a="1"/>
  <c r="P661" i="16" s="1"/>
  <c r="Q661" i="16" a="1"/>
  <c r="Q661" i="16" s="1"/>
  <c r="AA661" i="16"/>
  <c r="AB661" i="16"/>
  <c r="AC661" i="16" a="1"/>
  <c r="AC661" i="16" s="1"/>
  <c r="AH661" i="16"/>
  <c r="B660" i="16" a="1"/>
  <c r="B660" i="16" s="1"/>
  <c r="C660" i="16" s="1"/>
  <c r="D660" i="16" a="1"/>
  <c r="D660" i="16" s="1"/>
  <c r="L660" i="16" a="1"/>
  <c r="L660" i="16" s="1"/>
  <c r="M660" i="16" a="1"/>
  <c r="M660" i="16" s="1"/>
  <c r="P660" i="16" a="1"/>
  <c r="P660" i="16" s="1"/>
  <c r="Q660" i="16" a="1"/>
  <c r="Q660" i="16" s="1"/>
  <c r="AA660" i="16"/>
  <c r="AB660" i="16"/>
  <c r="AC660" i="16" a="1"/>
  <c r="AC660" i="16" s="1"/>
  <c r="AH660" i="16"/>
  <c r="B659" i="16" a="1"/>
  <c r="B659" i="16" s="1"/>
  <c r="C659" i="16" s="1"/>
  <c r="D659" i="16" a="1"/>
  <c r="D659" i="16" s="1"/>
  <c r="L659" i="16" a="1"/>
  <c r="L659" i="16" s="1"/>
  <c r="M659" i="16" a="1"/>
  <c r="M659" i="16" s="1"/>
  <c r="P659" i="16" a="1"/>
  <c r="P659" i="16" s="1"/>
  <c r="Q659" i="16" a="1"/>
  <c r="Q659" i="16" s="1"/>
  <c r="AA659" i="16"/>
  <c r="AB659" i="16"/>
  <c r="AC659" i="16" a="1"/>
  <c r="AC659" i="16" s="1"/>
  <c r="AH659" i="16"/>
  <c r="B658" i="16" a="1"/>
  <c r="B658" i="16" s="1"/>
  <c r="C658" i="16" s="1"/>
  <c r="D658" i="16" a="1"/>
  <c r="D658" i="16" s="1"/>
  <c r="L658" i="16" a="1"/>
  <c r="L658" i="16" s="1"/>
  <c r="M658" i="16" a="1"/>
  <c r="M658" i="16" s="1"/>
  <c r="P658" i="16" a="1"/>
  <c r="P658" i="16" s="1"/>
  <c r="Q658" i="16" a="1"/>
  <c r="Q658" i="16" s="1"/>
  <c r="AA658" i="16"/>
  <c r="AB658" i="16"/>
  <c r="AC658" i="16" a="1"/>
  <c r="AC658" i="16" s="1"/>
  <c r="AH658" i="16"/>
  <c r="B657" i="16" a="1"/>
  <c r="B657" i="16" s="1"/>
  <c r="C657" i="16" s="1"/>
  <c r="D657" i="16" a="1"/>
  <c r="D657" i="16" s="1"/>
  <c r="L657" i="16" a="1"/>
  <c r="L657" i="16" s="1"/>
  <c r="M657" i="16" a="1"/>
  <c r="M657" i="16" s="1"/>
  <c r="P657" i="16" a="1"/>
  <c r="P657" i="16" s="1"/>
  <c r="Q657" i="16" a="1"/>
  <c r="Q657" i="16" s="1"/>
  <c r="AA657" i="16"/>
  <c r="AB657" i="16"/>
  <c r="AC657" i="16" a="1"/>
  <c r="AC657" i="16" s="1"/>
  <c r="AH657" i="16"/>
  <c r="B656" i="16" a="1"/>
  <c r="B656" i="16" s="1"/>
  <c r="C656" i="16" s="1"/>
  <c r="D656" i="16" a="1"/>
  <c r="D656" i="16" s="1"/>
  <c r="L656" i="16" a="1"/>
  <c r="L656" i="16" s="1"/>
  <c r="M656" i="16" a="1"/>
  <c r="M656" i="16" s="1"/>
  <c r="P656" i="16" a="1"/>
  <c r="P656" i="16" s="1"/>
  <c r="Q656" i="16" a="1"/>
  <c r="Q656" i="16" s="1"/>
  <c r="AA656" i="16"/>
  <c r="AB656" i="16"/>
  <c r="AC656" i="16" a="1"/>
  <c r="AC656" i="16" s="1"/>
  <c r="AH656" i="16"/>
  <c r="B655" i="16" a="1"/>
  <c r="B655" i="16" s="1"/>
  <c r="C655" i="16" s="1"/>
  <c r="D655" i="16" a="1"/>
  <c r="D655" i="16" s="1"/>
  <c r="L655" i="16" a="1"/>
  <c r="L655" i="16" s="1"/>
  <c r="M655" i="16" a="1"/>
  <c r="M655" i="16" s="1"/>
  <c r="P655" i="16" a="1"/>
  <c r="P655" i="16" s="1"/>
  <c r="Q655" i="16" a="1"/>
  <c r="Q655" i="16" s="1"/>
  <c r="AA655" i="16"/>
  <c r="AB655" i="16"/>
  <c r="AC655" i="16" a="1"/>
  <c r="AC655" i="16" s="1"/>
  <c r="AH655" i="16"/>
  <c r="B654" i="16" a="1"/>
  <c r="B654" i="16" s="1"/>
  <c r="C654" i="16" s="1"/>
  <c r="D654" i="16" a="1"/>
  <c r="D654" i="16" s="1"/>
  <c r="L654" i="16" a="1"/>
  <c r="L654" i="16" s="1"/>
  <c r="M654" i="16" a="1"/>
  <c r="M654" i="16" s="1"/>
  <c r="P654" i="16" a="1"/>
  <c r="P654" i="16" s="1"/>
  <c r="Q654" i="16" a="1"/>
  <c r="Q654" i="16" s="1"/>
  <c r="AA654" i="16"/>
  <c r="AB654" i="16"/>
  <c r="AC654" i="16" a="1"/>
  <c r="AC654" i="16" s="1"/>
  <c r="AH654" i="16"/>
  <c r="B653" i="16" a="1"/>
  <c r="B653" i="16" s="1"/>
  <c r="C653" i="16" s="1"/>
  <c r="D653" i="16" a="1"/>
  <c r="D653" i="16" s="1"/>
  <c r="L653" i="16" a="1"/>
  <c r="L653" i="16" s="1"/>
  <c r="M653" i="16" a="1"/>
  <c r="M653" i="16" s="1"/>
  <c r="P653" i="16" a="1"/>
  <c r="P653" i="16" s="1"/>
  <c r="Q653" i="16" a="1"/>
  <c r="Q653" i="16" s="1"/>
  <c r="AA653" i="16"/>
  <c r="AB653" i="16"/>
  <c r="AC653" i="16" a="1"/>
  <c r="AC653" i="16" s="1"/>
  <c r="AH653" i="16"/>
  <c r="B652" i="16" a="1"/>
  <c r="B652" i="16" s="1"/>
  <c r="C652" i="16" s="1"/>
  <c r="D652" i="16" a="1"/>
  <c r="D652" i="16" s="1"/>
  <c r="L652" i="16" a="1"/>
  <c r="L652" i="16" s="1"/>
  <c r="M652" i="16" a="1"/>
  <c r="M652" i="16" s="1"/>
  <c r="P652" i="16" a="1"/>
  <c r="P652" i="16" s="1"/>
  <c r="Q652" i="16" a="1"/>
  <c r="Q652" i="16" s="1"/>
  <c r="AA652" i="16"/>
  <c r="AB652" i="16"/>
  <c r="AC652" i="16" a="1"/>
  <c r="AC652" i="16" s="1"/>
  <c r="AH652" i="16"/>
  <c r="B651" i="16" a="1"/>
  <c r="B651" i="16" s="1"/>
  <c r="C651" i="16" s="1"/>
  <c r="D651" i="16" a="1"/>
  <c r="D651" i="16" s="1"/>
  <c r="L651" i="16" a="1"/>
  <c r="L651" i="16" s="1"/>
  <c r="M651" i="16" a="1"/>
  <c r="M651" i="16" s="1"/>
  <c r="P651" i="16" a="1"/>
  <c r="P651" i="16" s="1"/>
  <c r="Q651" i="16" a="1"/>
  <c r="Q651" i="16" s="1"/>
  <c r="AA651" i="16"/>
  <c r="AB651" i="16"/>
  <c r="AC651" i="16" a="1"/>
  <c r="AC651" i="16" s="1"/>
  <c r="AH651" i="16"/>
  <c r="B650" i="16" a="1"/>
  <c r="B650" i="16" s="1"/>
  <c r="C650" i="16" s="1"/>
  <c r="D650" i="16" a="1"/>
  <c r="D650" i="16" s="1"/>
  <c r="L650" i="16" a="1"/>
  <c r="L650" i="16" s="1"/>
  <c r="M650" i="16" a="1"/>
  <c r="M650" i="16" s="1"/>
  <c r="P650" i="16" a="1"/>
  <c r="P650" i="16" s="1"/>
  <c r="Q650" i="16" a="1"/>
  <c r="Q650" i="16" s="1"/>
  <c r="AA650" i="16"/>
  <c r="AB650" i="16"/>
  <c r="AC650" i="16" a="1"/>
  <c r="AC650" i="16" s="1"/>
  <c r="AH650" i="16"/>
  <c r="B649" i="16" a="1"/>
  <c r="B649" i="16" s="1"/>
  <c r="C649" i="16" s="1"/>
  <c r="D649" i="16" a="1"/>
  <c r="D649" i="16" s="1"/>
  <c r="L649" i="16" a="1"/>
  <c r="L649" i="16" s="1"/>
  <c r="M649" i="16" a="1"/>
  <c r="M649" i="16" s="1"/>
  <c r="P649" i="16" a="1"/>
  <c r="P649" i="16" s="1"/>
  <c r="Q649" i="16" a="1"/>
  <c r="Q649" i="16" s="1"/>
  <c r="AA649" i="16"/>
  <c r="AB649" i="16"/>
  <c r="AC649" i="16" a="1"/>
  <c r="AC649" i="16" s="1"/>
  <c r="AH649" i="16"/>
  <c r="B648" i="16" a="1"/>
  <c r="B648" i="16" s="1"/>
  <c r="C648" i="16" s="1"/>
  <c r="D648" i="16" a="1"/>
  <c r="D648" i="16" s="1"/>
  <c r="L648" i="16" a="1"/>
  <c r="L648" i="16" s="1"/>
  <c r="M648" i="16" a="1"/>
  <c r="M648" i="16" s="1"/>
  <c r="P648" i="16" a="1"/>
  <c r="P648" i="16" s="1"/>
  <c r="Q648" i="16" a="1"/>
  <c r="Q648" i="16" s="1"/>
  <c r="AA648" i="16"/>
  <c r="AB648" i="16"/>
  <c r="AC648" i="16" a="1"/>
  <c r="AC648" i="16" s="1"/>
  <c r="AH648" i="16"/>
  <c r="B647" i="16" a="1"/>
  <c r="B647" i="16" s="1"/>
  <c r="C647" i="16" s="1"/>
  <c r="D647" i="16" a="1"/>
  <c r="D647" i="16" s="1"/>
  <c r="L647" i="16" a="1"/>
  <c r="L647" i="16" s="1"/>
  <c r="M647" i="16" a="1"/>
  <c r="M647" i="16" s="1"/>
  <c r="P647" i="16" a="1"/>
  <c r="P647" i="16" s="1"/>
  <c r="Q647" i="16" a="1"/>
  <c r="Q647" i="16" s="1"/>
  <c r="AA647" i="16"/>
  <c r="AB647" i="16"/>
  <c r="AC647" i="16" a="1"/>
  <c r="AC647" i="16" s="1"/>
  <c r="AH647" i="16"/>
  <c r="G63" i="16"/>
  <c r="G38" i="16"/>
  <c r="G67" i="16"/>
  <c r="B74" i="16" a="1"/>
  <c r="B74" i="16" s="1"/>
  <c r="C74" i="16" s="1"/>
  <c r="D74" i="16" a="1"/>
  <c r="D74" i="16" s="1"/>
  <c r="L74" i="16" a="1"/>
  <c r="L74" i="16" s="1"/>
  <c r="M74" i="16" a="1"/>
  <c r="M74" i="16" s="1"/>
  <c r="P74" i="16" a="1"/>
  <c r="P74" i="16" s="1"/>
  <c r="Q74" i="16" a="1"/>
  <c r="Q74" i="16" s="1"/>
  <c r="AA74" i="16"/>
  <c r="AB74" i="16"/>
  <c r="AC74" i="16" a="1"/>
  <c r="AC74" i="16" s="1"/>
  <c r="AH74" i="16"/>
  <c r="B646" i="16" a="1"/>
  <c r="B646" i="16" s="1"/>
  <c r="C646" i="16" s="1"/>
  <c r="D646" i="16" a="1"/>
  <c r="D646" i="16" s="1"/>
  <c r="L646" i="16" a="1"/>
  <c r="L646" i="16" s="1"/>
  <c r="M646" i="16" a="1"/>
  <c r="M646" i="16" s="1"/>
  <c r="P646" i="16" a="1"/>
  <c r="P646" i="16" s="1"/>
  <c r="Q646" i="16" a="1"/>
  <c r="Q646" i="16" s="1"/>
  <c r="AA646" i="16"/>
  <c r="AB646" i="16"/>
  <c r="AC646" i="16" a="1"/>
  <c r="AC646" i="16" s="1"/>
  <c r="AH646" i="16"/>
  <c r="B645" i="16" a="1"/>
  <c r="B645" i="16" s="1"/>
  <c r="C645" i="16" s="1"/>
  <c r="D645" i="16" a="1"/>
  <c r="D645" i="16" s="1"/>
  <c r="L645" i="16" a="1"/>
  <c r="L645" i="16" s="1"/>
  <c r="M645" i="16" a="1"/>
  <c r="M645" i="16" s="1"/>
  <c r="P645" i="16" a="1"/>
  <c r="P645" i="16" s="1"/>
  <c r="Q645" i="16" a="1"/>
  <c r="Q645" i="16" s="1"/>
  <c r="AA645" i="16"/>
  <c r="AB645" i="16"/>
  <c r="AC645" i="16" a="1"/>
  <c r="AC645" i="16" s="1"/>
  <c r="AH645" i="16"/>
  <c r="B583" i="16" a="1"/>
  <c r="B583" i="16" s="1"/>
  <c r="B644" i="16" a="1"/>
  <c r="B644" i="16" s="1"/>
  <c r="C644" i="16" s="1"/>
  <c r="D644" i="16" a="1"/>
  <c r="D644" i="16" s="1"/>
  <c r="L644" i="16" a="1"/>
  <c r="L644" i="16" s="1"/>
  <c r="M644" i="16" a="1"/>
  <c r="M644" i="16" s="1"/>
  <c r="P644" i="16" a="1"/>
  <c r="P644" i="16" s="1"/>
  <c r="Q644" i="16" a="1"/>
  <c r="Q644" i="16" s="1"/>
  <c r="AA644" i="16"/>
  <c r="AB644" i="16"/>
  <c r="AC644" i="16" a="1"/>
  <c r="AC644" i="16" s="1"/>
  <c r="AH644" i="16"/>
  <c r="B643" i="16" a="1"/>
  <c r="B643" i="16" s="1"/>
  <c r="C643" i="16" s="1"/>
  <c r="D643" i="16" a="1"/>
  <c r="D643" i="16" s="1"/>
  <c r="L643" i="16" a="1"/>
  <c r="L643" i="16" s="1"/>
  <c r="M643" i="16" a="1"/>
  <c r="M643" i="16" s="1"/>
  <c r="P643" i="16" a="1"/>
  <c r="P643" i="16" s="1"/>
  <c r="Q643" i="16" a="1"/>
  <c r="Q643" i="16" s="1"/>
  <c r="AA643" i="16"/>
  <c r="AB643" i="16"/>
  <c r="AC643" i="16" a="1"/>
  <c r="AC643" i="16" s="1"/>
  <c r="AH643" i="16"/>
  <c r="B642" i="16" a="1"/>
  <c r="B642" i="16" s="1"/>
  <c r="C642" i="16" s="1"/>
  <c r="D642" i="16" a="1"/>
  <c r="D642" i="16" s="1"/>
  <c r="L642" i="16" a="1"/>
  <c r="L642" i="16" s="1"/>
  <c r="M642" i="16" a="1"/>
  <c r="M642" i="16" s="1"/>
  <c r="P642" i="16" a="1"/>
  <c r="P642" i="16" s="1"/>
  <c r="Q642" i="16" a="1"/>
  <c r="Q642" i="16" s="1"/>
  <c r="AA642" i="16"/>
  <c r="AB642" i="16"/>
  <c r="AC642" i="16" a="1"/>
  <c r="AC642" i="16" s="1"/>
  <c r="AH642" i="16"/>
  <c r="B641" i="16" a="1"/>
  <c r="B641" i="16" s="1"/>
  <c r="C641" i="16" s="1"/>
  <c r="D641" i="16" a="1"/>
  <c r="D641" i="16" s="1"/>
  <c r="L641" i="16" a="1"/>
  <c r="L641" i="16" s="1"/>
  <c r="M641" i="16" a="1"/>
  <c r="M641" i="16" s="1"/>
  <c r="P641" i="16" a="1"/>
  <c r="P641" i="16" s="1"/>
  <c r="Q641" i="16" a="1"/>
  <c r="Q641" i="16" s="1"/>
  <c r="AA641" i="16"/>
  <c r="AB641" i="16"/>
  <c r="AC641" i="16" a="1"/>
  <c r="AC641" i="16" s="1"/>
  <c r="AH641" i="16"/>
  <c r="B640" i="16" a="1"/>
  <c r="B640" i="16" s="1"/>
  <c r="C640" i="16" s="1"/>
  <c r="D640" i="16" a="1"/>
  <c r="D640" i="16" s="1"/>
  <c r="L640" i="16" a="1"/>
  <c r="L640" i="16" s="1"/>
  <c r="M640" i="16" a="1"/>
  <c r="M640" i="16" s="1"/>
  <c r="P640" i="16" a="1"/>
  <c r="P640" i="16" s="1"/>
  <c r="Q640" i="16" a="1"/>
  <c r="Q640" i="16" s="1"/>
  <c r="AA640" i="16"/>
  <c r="AB640" i="16"/>
  <c r="AC640" i="16" a="1"/>
  <c r="AC640" i="16" s="1"/>
  <c r="AH640" i="16"/>
  <c r="B639" i="16" a="1"/>
  <c r="B639" i="16" s="1"/>
  <c r="C639" i="16" s="1"/>
  <c r="D639" i="16" a="1"/>
  <c r="D639" i="16" s="1"/>
  <c r="L639" i="16" a="1"/>
  <c r="L639" i="16" s="1"/>
  <c r="M639" i="16" a="1"/>
  <c r="M639" i="16" s="1"/>
  <c r="P639" i="16" a="1"/>
  <c r="P639" i="16" s="1"/>
  <c r="Q639" i="16" a="1"/>
  <c r="Q639" i="16" s="1"/>
  <c r="AA639" i="16"/>
  <c r="AB639" i="16"/>
  <c r="AC639" i="16" a="1"/>
  <c r="AC639" i="16" s="1"/>
  <c r="AH639" i="16"/>
  <c r="B638" i="16" a="1"/>
  <c r="B638" i="16" s="1"/>
  <c r="C638" i="16" s="1"/>
  <c r="D638" i="16" a="1"/>
  <c r="D638" i="16" s="1"/>
  <c r="P638" i="16" a="1"/>
  <c r="P638" i="16" s="1"/>
  <c r="Q638" i="16" a="1"/>
  <c r="Q638" i="16" s="1"/>
  <c r="AA638" i="16"/>
  <c r="AB638" i="16"/>
  <c r="AC638" i="16" a="1"/>
  <c r="AC638" i="16" s="1"/>
  <c r="AH638" i="16"/>
  <c r="B637" i="16" a="1"/>
  <c r="B637" i="16" s="1"/>
  <c r="C637" i="16" s="1"/>
  <c r="D637" i="16" a="1"/>
  <c r="D637" i="16" s="1"/>
  <c r="L637" i="16" a="1"/>
  <c r="L637" i="16" s="1"/>
  <c r="M637" i="16" a="1"/>
  <c r="M637" i="16" s="1"/>
  <c r="P637" i="16" a="1"/>
  <c r="P637" i="16" s="1"/>
  <c r="Q637" i="16" a="1"/>
  <c r="Q637" i="16" s="1"/>
  <c r="AA637" i="16"/>
  <c r="AB637" i="16"/>
  <c r="AC637" i="16" a="1"/>
  <c r="AC637" i="16" s="1"/>
  <c r="AH637" i="16"/>
  <c r="B636" i="16" a="1"/>
  <c r="B636" i="16" s="1"/>
  <c r="C636" i="16" s="1"/>
  <c r="D636" i="16" a="1"/>
  <c r="D636" i="16" s="1"/>
  <c r="L636" i="16" a="1"/>
  <c r="L636" i="16" s="1"/>
  <c r="M636" i="16" a="1"/>
  <c r="M636" i="16" s="1"/>
  <c r="P636" i="16" a="1"/>
  <c r="P636" i="16" s="1"/>
  <c r="Q636" i="16" a="1"/>
  <c r="Q636" i="16" s="1"/>
  <c r="AA636" i="16"/>
  <c r="AB636" i="16"/>
  <c r="AC636" i="16" a="1"/>
  <c r="AC636" i="16" s="1"/>
  <c r="AH636" i="16"/>
  <c r="B635" i="16" a="1"/>
  <c r="B635" i="16" s="1"/>
  <c r="C635" i="16" s="1"/>
  <c r="D635" i="16" a="1"/>
  <c r="D635" i="16" s="1"/>
  <c r="L635" i="16" a="1"/>
  <c r="L635" i="16" s="1"/>
  <c r="M635" i="16" a="1"/>
  <c r="M635" i="16" s="1"/>
  <c r="P635" i="16" a="1"/>
  <c r="P635" i="16" s="1"/>
  <c r="Q635" i="16" a="1"/>
  <c r="Q635" i="16" s="1"/>
  <c r="AA635" i="16"/>
  <c r="AB635" i="16"/>
  <c r="AC635" i="16" a="1"/>
  <c r="AC635" i="16" s="1"/>
  <c r="AH635" i="16"/>
  <c r="AC634" i="16" a="1"/>
  <c r="AC634" i="16" s="1"/>
  <c r="B634" i="16" a="1"/>
  <c r="B634" i="16" s="1"/>
  <c r="C634" i="16" s="1"/>
  <c r="D634" i="16" a="1"/>
  <c r="D634" i="16" s="1"/>
  <c r="L634" i="16" a="1"/>
  <c r="L634" i="16" s="1"/>
  <c r="M634" i="16" a="1"/>
  <c r="M634" i="16" s="1"/>
  <c r="P634" i="16" a="1"/>
  <c r="P634" i="16" s="1"/>
  <c r="Q634" i="16" a="1"/>
  <c r="Q634" i="16" s="1"/>
  <c r="AA634" i="16"/>
  <c r="AB634" i="16"/>
  <c r="AH634" i="16"/>
  <c r="B3" i="16" a="1"/>
  <c r="B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13" i="16" a="1"/>
  <c r="B13" i="16" s="1"/>
  <c r="B14" i="16" a="1"/>
  <c r="B14" i="16" s="1"/>
  <c r="B15" i="16" a="1"/>
  <c r="B15" i="16" s="1"/>
  <c r="B16" i="16" a="1"/>
  <c r="B16" i="16" s="1"/>
  <c r="B17" i="16" a="1"/>
  <c r="B17" i="16" s="1"/>
  <c r="B19" i="16" a="1"/>
  <c r="B19" i="16" s="1"/>
  <c r="B20" i="16" a="1"/>
  <c r="B20" i="16" s="1"/>
  <c r="B21" i="16" a="1"/>
  <c r="B21" i="16" s="1"/>
  <c r="B22" i="16" a="1"/>
  <c r="B22" i="16" s="1"/>
  <c r="B23" i="16" a="1"/>
  <c r="B23" i="16" s="1"/>
  <c r="B24" i="16" a="1"/>
  <c r="B24" i="16" s="1"/>
  <c r="B25" i="16" a="1"/>
  <c r="B25" i="16" s="1"/>
  <c r="B26" i="16" a="1"/>
  <c r="B26" i="16" s="1"/>
  <c r="B27" i="16" a="1"/>
  <c r="B27" i="16" s="1"/>
  <c r="B28" i="16" a="1"/>
  <c r="B28" i="16" s="1"/>
  <c r="B29" i="16" a="1"/>
  <c r="B29" i="16" s="1"/>
  <c r="B30" i="16" a="1"/>
  <c r="B30" i="16" s="1"/>
  <c r="B31" i="16" a="1"/>
  <c r="B31" i="16" s="1"/>
  <c r="B32" i="16" a="1"/>
  <c r="B32" i="16" s="1"/>
  <c r="B33" i="16" a="1"/>
  <c r="B33" i="16" s="1"/>
  <c r="B34" i="16" a="1"/>
  <c r="B34" i="16" s="1"/>
  <c r="B35" i="16" a="1"/>
  <c r="B35" i="16" s="1"/>
  <c r="B36" i="16" a="1"/>
  <c r="B36" i="16" s="1"/>
  <c r="B37" i="16" a="1"/>
  <c r="B37" i="16" s="1"/>
  <c r="B38" i="16" a="1"/>
  <c r="B38" i="16" s="1"/>
  <c r="B39" i="16" a="1"/>
  <c r="B39" i="16" s="1"/>
  <c r="B40" i="16" a="1"/>
  <c r="B40" i="16" s="1"/>
  <c r="B41" i="16" a="1"/>
  <c r="B41" i="16" s="1"/>
  <c r="B42" i="16" a="1"/>
  <c r="B42" i="16" s="1"/>
  <c r="B43" i="16" a="1"/>
  <c r="B43" i="16" s="1"/>
  <c r="B44" i="16" a="1"/>
  <c r="B44" i="16" s="1"/>
  <c r="B45" i="16" a="1"/>
  <c r="B45" i="16" s="1"/>
  <c r="B46" i="16" a="1"/>
  <c r="B46" i="16" s="1"/>
  <c r="B47" i="16" a="1"/>
  <c r="B47" i="16" s="1"/>
  <c r="B48" i="16" a="1"/>
  <c r="B48" i="16" s="1"/>
  <c r="B49" i="16" a="1"/>
  <c r="B49" i="16" s="1"/>
  <c r="B50" i="16" a="1"/>
  <c r="B50" i="16" s="1"/>
  <c r="B51" i="16" a="1"/>
  <c r="B51" i="16" s="1"/>
  <c r="B52" i="16" a="1"/>
  <c r="B52" i="16" s="1"/>
  <c r="B53" i="16" a="1"/>
  <c r="B53" i="16" s="1"/>
  <c r="B54" i="16" a="1"/>
  <c r="B54" i="16" s="1"/>
  <c r="B56" i="16" a="1"/>
  <c r="B56" i="16" s="1"/>
  <c r="B57" i="16" a="1"/>
  <c r="B57" i="16" s="1"/>
  <c r="B58" i="16" a="1"/>
  <c r="B58" i="16" s="1"/>
  <c r="B59" i="16" a="1"/>
  <c r="B59" i="16" s="1"/>
  <c r="B60" i="16" a="1"/>
  <c r="B60" i="16" s="1"/>
  <c r="B61" i="16" a="1"/>
  <c r="B61" i="16" s="1"/>
  <c r="B62" i="16" a="1"/>
  <c r="B62" i="16" s="1"/>
  <c r="B63" i="16" a="1"/>
  <c r="B63" i="16" s="1"/>
  <c r="B64" i="16" a="1"/>
  <c r="B64" i="16" s="1"/>
  <c r="B65" i="16" a="1"/>
  <c r="B65" i="16" s="1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1" i="16" a="1"/>
  <c r="B71" i="16" s="1"/>
  <c r="B72" i="16" a="1"/>
  <c r="B72" i="16" s="1"/>
  <c r="B73" i="16" a="1"/>
  <c r="B73" i="16" s="1"/>
  <c r="B75" i="16" a="1"/>
  <c r="B75" i="16" s="1"/>
  <c r="B76" i="16" a="1"/>
  <c r="B76" i="16" s="1"/>
  <c r="B77" i="16" a="1"/>
  <c r="B77" i="16" s="1"/>
  <c r="B78" i="16" a="1"/>
  <c r="B78" i="16" s="1"/>
  <c r="B79" i="16" a="1"/>
  <c r="B79" i="16" s="1"/>
  <c r="B80" i="16" a="1"/>
  <c r="B80" i="16" s="1"/>
  <c r="B81" i="16" a="1"/>
  <c r="B81" i="16" s="1"/>
  <c r="B82" i="16" a="1"/>
  <c r="B82" i="16" s="1"/>
  <c r="B83" i="16" a="1"/>
  <c r="B83" i="16" s="1"/>
  <c r="B84" i="16" a="1"/>
  <c r="B84" i="16" s="1"/>
  <c r="B85" i="16" a="1"/>
  <c r="B85" i="16" s="1"/>
  <c r="B86" i="16" a="1"/>
  <c r="B86" i="16" s="1"/>
  <c r="B87" i="16" a="1"/>
  <c r="B87" i="16" s="1"/>
  <c r="B88" i="16" a="1"/>
  <c r="B88" i="16" s="1"/>
  <c r="B89" i="16" a="1"/>
  <c r="B89" i="16" s="1"/>
  <c r="B90" i="16" a="1"/>
  <c r="B90" i="16" s="1"/>
  <c r="B91" i="16" a="1"/>
  <c r="B91" i="16" s="1"/>
  <c r="B92" i="16" a="1"/>
  <c r="B92" i="16" s="1"/>
  <c r="B93" i="16" a="1"/>
  <c r="B93" i="16" s="1"/>
  <c r="B94" i="16" a="1"/>
  <c r="B94" i="16" s="1"/>
  <c r="B95" i="16" a="1"/>
  <c r="B95" i="16" s="1"/>
  <c r="B96" i="16" a="1"/>
  <c r="B96" i="16" s="1"/>
  <c r="B97" i="16" a="1"/>
  <c r="B97" i="16" s="1"/>
  <c r="B98" i="16" a="1"/>
  <c r="B98" i="16" s="1"/>
  <c r="B99" i="16" a="1"/>
  <c r="B99" i="16" s="1"/>
  <c r="B100" i="16" a="1"/>
  <c r="B100" i="16" s="1"/>
  <c r="B101" i="16" a="1"/>
  <c r="B101" i="16" s="1"/>
  <c r="B102" i="16" a="1"/>
  <c r="B102" i="16" s="1"/>
  <c r="B103" i="16" a="1"/>
  <c r="B103" i="16" s="1"/>
  <c r="B104" i="16" a="1"/>
  <c r="B104" i="16" s="1"/>
  <c r="B105" i="16" a="1"/>
  <c r="B105" i="16" s="1"/>
  <c r="B106" i="16" a="1"/>
  <c r="B106" i="16" s="1"/>
  <c r="B107" i="16" a="1"/>
  <c r="B107" i="16" s="1"/>
  <c r="B108" i="16" a="1"/>
  <c r="B108" i="16" s="1"/>
  <c r="B109" i="16" a="1"/>
  <c r="B109" i="16" s="1"/>
  <c r="B110" i="16" a="1"/>
  <c r="B110" i="16" s="1"/>
  <c r="B111" i="16" a="1"/>
  <c r="B111" i="16" s="1"/>
  <c r="B112" i="16" a="1"/>
  <c r="B112" i="16" s="1"/>
  <c r="B113" i="16" a="1"/>
  <c r="B113" i="16" s="1"/>
  <c r="B114" i="16" a="1"/>
  <c r="B114" i="16" s="1"/>
  <c r="B115" i="16" a="1"/>
  <c r="B115" i="16" s="1"/>
  <c r="B116" i="16" a="1"/>
  <c r="B116" i="16" s="1"/>
  <c r="B117" i="16" a="1"/>
  <c r="B117" i="16" s="1"/>
  <c r="B118" i="16" a="1"/>
  <c r="B118" i="16" s="1"/>
  <c r="B119" i="16" a="1"/>
  <c r="B119" i="16" s="1"/>
  <c r="B120" i="16" a="1"/>
  <c r="B120" i="16" s="1"/>
  <c r="B121" i="16" a="1"/>
  <c r="B121" i="16" s="1"/>
  <c r="B122" i="16" a="1"/>
  <c r="B122" i="16" s="1"/>
  <c r="B123" i="16" a="1"/>
  <c r="B123" i="16" s="1"/>
  <c r="B124" i="16" a="1"/>
  <c r="B124" i="16" s="1"/>
  <c r="B125" i="16" a="1"/>
  <c r="B125" i="16" s="1"/>
  <c r="B126" i="16" a="1"/>
  <c r="B126" i="16" s="1"/>
  <c r="B127" i="16" a="1"/>
  <c r="B127" i="16" s="1"/>
  <c r="B128" i="16" a="1"/>
  <c r="B128" i="16" s="1"/>
  <c r="B129" i="16" a="1"/>
  <c r="B129" i="16" s="1"/>
  <c r="B130" i="16" a="1"/>
  <c r="B130" i="16" s="1"/>
  <c r="B131" i="16" a="1"/>
  <c r="B131" i="16" s="1"/>
  <c r="B132" i="16" a="1"/>
  <c r="B132" i="16" s="1"/>
  <c r="C132" i="16" s="1"/>
  <c r="B133" i="16" a="1"/>
  <c r="B133" i="16" s="1"/>
  <c r="B134" i="16" a="1"/>
  <c r="B134" i="16" s="1"/>
  <c r="B135" i="16" a="1"/>
  <c r="B135" i="16" s="1"/>
  <c r="B136" i="16" a="1"/>
  <c r="B136" i="16" s="1"/>
  <c r="B137" i="16" a="1"/>
  <c r="B137" i="16" s="1"/>
  <c r="B138" i="16" a="1"/>
  <c r="B138" i="16" s="1"/>
  <c r="B139" i="16" a="1"/>
  <c r="B139" i="16" s="1"/>
  <c r="B140" i="16" a="1"/>
  <c r="B140" i="16" s="1"/>
  <c r="B141" i="16" a="1"/>
  <c r="B141" i="16" s="1"/>
  <c r="B142" i="16" a="1"/>
  <c r="B142" i="16" s="1"/>
  <c r="B143" i="16" a="1"/>
  <c r="B143" i="16" s="1"/>
  <c r="B144" i="16" a="1"/>
  <c r="B144" i="16" s="1"/>
  <c r="B145" i="16" a="1"/>
  <c r="B145" i="16" s="1"/>
  <c r="B146" i="16" a="1"/>
  <c r="B146" i="16" s="1"/>
  <c r="B147" i="16" a="1"/>
  <c r="B147" i="16" s="1"/>
  <c r="B148" i="16" a="1"/>
  <c r="B148" i="16" s="1"/>
  <c r="B149" i="16" a="1"/>
  <c r="B149" i="16" s="1"/>
  <c r="B150" i="16" a="1"/>
  <c r="B150" i="16" s="1"/>
  <c r="B151" i="16" a="1"/>
  <c r="B151" i="16" s="1"/>
  <c r="B152" i="16" a="1"/>
  <c r="B152" i="16" s="1"/>
  <c r="B153" i="16" a="1"/>
  <c r="B153" i="16" s="1"/>
  <c r="B154" i="16" a="1"/>
  <c r="B154" i="16" s="1"/>
  <c r="B155" i="16" a="1"/>
  <c r="B155" i="16" s="1"/>
  <c r="C155" i="16" s="1"/>
  <c r="B156" i="16" a="1"/>
  <c r="B156" i="16" s="1"/>
  <c r="B157" i="16" a="1"/>
  <c r="B157" i="16" s="1"/>
  <c r="B158" i="16" a="1"/>
  <c r="B158" i="16" s="1"/>
  <c r="B159" i="16" a="1"/>
  <c r="B159" i="16" s="1"/>
  <c r="B160" i="16" a="1"/>
  <c r="B160" i="16" s="1"/>
  <c r="B161" i="16" a="1"/>
  <c r="B161" i="16" s="1"/>
  <c r="B162" i="16" a="1"/>
  <c r="B162" i="16" s="1"/>
  <c r="B163" i="16" a="1"/>
  <c r="B163" i="16" s="1"/>
  <c r="B164" i="16" a="1"/>
  <c r="B164" i="16" s="1"/>
  <c r="B165" i="16" a="1"/>
  <c r="B165" i="16" s="1"/>
  <c r="B166" i="16" a="1"/>
  <c r="B166" i="16" s="1"/>
  <c r="B167" i="16" a="1"/>
  <c r="B167" i="16" s="1"/>
  <c r="B168" i="16" a="1"/>
  <c r="B168" i="16" s="1"/>
  <c r="B169" i="16" a="1"/>
  <c r="B169" i="16" s="1"/>
  <c r="B170" i="16" a="1"/>
  <c r="B170" i="16" s="1"/>
  <c r="B171" i="16" a="1"/>
  <c r="B171" i="16" s="1"/>
  <c r="B172" i="16" a="1"/>
  <c r="B172" i="16" s="1"/>
  <c r="B173" i="16" a="1"/>
  <c r="B173" i="16" s="1"/>
  <c r="B174" i="16" a="1"/>
  <c r="B174" i="16" s="1"/>
  <c r="B175" i="16" a="1"/>
  <c r="B175" i="16" s="1"/>
  <c r="B176" i="16" a="1"/>
  <c r="B176" i="16" s="1"/>
  <c r="B177" i="16" a="1"/>
  <c r="B177" i="16" s="1"/>
  <c r="B178" i="16" a="1"/>
  <c r="B178" i="16" s="1"/>
  <c r="B179" i="16" a="1"/>
  <c r="B179" i="16" s="1"/>
  <c r="B180" i="16" a="1"/>
  <c r="B180" i="16" s="1"/>
  <c r="B181" i="16" a="1"/>
  <c r="B181" i="16" s="1"/>
  <c r="B182" i="16" a="1"/>
  <c r="B182" i="16" s="1"/>
  <c r="B183" i="16" a="1"/>
  <c r="B183" i="16" s="1"/>
  <c r="B184" i="16" a="1"/>
  <c r="B184" i="16" s="1"/>
  <c r="B185" i="16" a="1"/>
  <c r="B185" i="16" s="1"/>
  <c r="B186" i="16" a="1"/>
  <c r="B186" i="16" s="1"/>
  <c r="B187" i="16" a="1"/>
  <c r="B187" i="16" s="1"/>
  <c r="B188" i="16" a="1"/>
  <c r="B188" i="16" s="1"/>
  <c r="B189" i="16" a="1"/>
  <c r="B189" i="16" s="1"/>
  <c r="B190" i="16" a="1"/>
  <c r="B190" i="16" s="1"/>
  <c r="B191" i="16" a="1"/>
  <c r="B191" i="16" s="1"/>
  <c r="B192" i="16" a="1"/>
  <c r="B192" i="16" s="1"/>
  <c r="B193" i="16" a="1"/>
  <c r="B193" i="16" s="1"/>
  <c r="B194" i="16" a="1"/>
  <c r="B194" i="16" s="1"/>
  <c r="B195" i="16" a="1"/>
  <c r="B195" i="16" s="1"/>
  <c r="B196" i="16" a="1"/>
  <c r="B196" i="16" s="1"/>
  <c r="B197" i="16" a="1"/>
  <c r="B197" i="16" s="1"/>
  <c r="B198" i="16" a="1"/>
  <c r="B198" i="16" s="1"/>
  <c r="B199" i="16" a="1"/>
  <c r="B199" i="16" s="1"/>
  <c r="B200" i="16" a="1"/>
  <c r="B200" i="16" s="1"/>
  <c r="B201" i="16" a="1"/>
  <c r="B201" i="16" s="1"/>
  <c r="B202" i="16" a="1"/>
  <c r="B202" i="16" s="1"/>
  <c r="B203" i="16" a="1"/>
  <c r="B203" i="16" s="1"/>
  <c r="B204" i="16" a="1"/>
  <c r="B204" i="16" s="1"/>
  <c r="B205" i="16" a="1"/>
  <c r="B205" i="16" s="1"/>
  <c r="B206" i="16" a="1"/>
  <c r="B206" i="16" s="1"/>
  <c r="B207" i="16" a="1"/>
  <c r="B207" i="16" s="1"/>
  <c r="B208" i="16" a="1"/>
  <c r="B208" i="16" s="1"/>
  <c r="B209" i="16" a="1"/>
  <c r="B209" i="16" s="1"/>
  <c r="B210" i="16" a="1"/>
  <c r="B210" i="16" s="1"/>
  <c r="B211" i="16" a="1"/>
  <c r="B211" i="16" s="1"/>
  <c r="B212" i="16" a="1"/>
  <c r="B212" i="16" s="1"/>
  <c r="B213" i="16" a="1"/>
  <c r="B213" i="16" s="1"/>
  <c r="B214" i="16" a="1"/>
  <c r="B214" i="16" s="1"/>
  <c r="B215" i="16" a="1"/>
  <c r="B215" i="16" s="1"/>
  <c r="B216" i="16" a="1"/>
  <c r="B216" i="16" s="1"/>
  <c r="B217" i="16" a="1"/>
  <c r="B217" i="16" s="1"/>
  <c r="B218" i="16" a="1"/>
  <c r="B218" i="16" s="1"/>
  <c r="B219" i="16" a="1"/>
  <c r="B219" i="16" s="1"/>
  <c r="B220" i="16" a="1"/>
  <c r="B220" i="16" s="1"/>
  <c r="B221" i="16" a="1"/>
  <c r="B221" i="16" s="1"/>
  <c r="B222" i="16" a="1"/>
  <c r="B222" i="16" s="1"/>
  <c r="B223" i="16" a="1"/>
  <c r="B223" i="16" s="1"/>
  <c r="B224" i="16" a="1"/>
  <c r="B224" i="16" s="1"/>
  <c r="B225" i="16" a="1"/>
  <c r="B225" i="16" s="1"/>
  <c r="B226" i="16" a="1"/>
  <c r="B226" i="16" s="1"/>
  <c r="B227" i="16" a="1"/>
  <c r="B227" i="16" s="1"/>
  <c r="B228" i="16" a="1"/>
  <c r="B228" i="16" s="1"/>
  <c r="B229" i="16" a="1"/>
  <c r="B229" i="16" s="1"/>
  <c r="B230" i="16" a="1"/>
  <c r="B230" i="16" s="1"/>
  <c r="B231" i="16" a="1"/>
  <c r="B231" i="16" s="1"/>
  <c r="B232" i="16" a="1"/>
  <c r="B232" i="16" s="1"/>
  <c r="B233" i="16" a="1"/>
  <c r="B233" i="16" s="1"/>
  <c r="B234" i="16" a="1"/>
  <c r="B234" i="16" s="1"/>
  <c r="B235" i="16" a="1"/>
  <c r="B235" i="16" s="1"/>
  <c r="B236" i="16" a="1"/>
  <c r="B236" i="16" s="1"/>
  <c r="B237" i="16" a="1"/>
  <c r="B237" i="16" s="1"/>
  <c r="B238" i="16" a="1"/>
  <c r="B238" i="16" s="1"/>
  <c r="B239" i="16" a="1"/>
  <c r="B239" i="16" s="1"/>
  <c r="B240" i="16" a="1"/>
  <c r="B240" i="16" s="1"/>
  <c r="B241" i="16" a="1"/>
  <c r="B241" i="16" s="1"/>
  <c r="B242" i="16" a="1"/>
  <c r="B242" i="16" s="1"/>
  <c r="B243" i="16" a="1"/>
  <c r="B243" i="16" s="1"/>
  <c r="B244" i="16" a="1"/>
  <c r="B244" i="16" s="1"/>
  <c r="B245" i="16" a="1"/>
  <c r="B245" i="16" s="1"/>
  <c r="B246" i="16" a="1"/>
  <c r="B246" i="16" s="1"/>
  <c r="B247" i="16" a="1"/>
  <c r="B247" i="16" s="1"/>
  <c r="B248" i="16" a="1"/>
  <c r="B248" i="16" s="1"/>
  <c r="B249" i="16" a="1"/>
  <c r="B249" i="16" s="1"/>
  <c r="B250" i="16" a="1"/>
  <c r="B250" i="16" s="1"/>
  <c r="B251" i="16" a="1"/>
  <c r="B251" i="16" s="1"/>
  <c r="B252" i="16" a="1"/>
  <c r="B252" i="16" s="1"/>
  <c r="B253" i="16" a="1"/>
  <c r="B253" i="16" s="1"/>
  <c r="B254" i="16" a="1"/>
  <c r="B254" i="16" s="1"/>
  <c r="B255" i="16" a="1"/>
  <c r="B255" i="16" s="1"/>
  <c r="B256" i="16" a="1"/>
  <c r="B256" i="16" s="1"/>
  <c r="B257" i="16" a="1"/>
  <c r="B257" i="16" s="1"/>
  <c r="B258" i="16" a="1"/>
  <c r="B258" i="16" s="1"/>
  <c r="B259" i="16" a="1"/>
  <c r="B259" i="16" s="1"/>
  <c r="B260" i="16" a="1"/>
  <c r="B260" i="16" s="1"/>
  <c r="B261" i="16" a="1"/>
  <c r="B261" i="16" s="1"/>
  <c r="B262" i="16" a="1"/>
  <c r="B262" i="16" s="1"/>
  <c r="B263" i="16" a="1"/>
  <c r="B263" i="16" s="1"/>
  <c r="B264" i="16" a="1"/>
  <c r="B264" i="16" s="1"/>
  <c r="B265" i="16" a="1"/>
  <c r="B265" i="16" s="1"/>
  <c r="B266" i="16" a="1"/>
  <c r="B266" i="16" s="1"/>
  <c r="B267" i="16" a="1"/>
  <c r="B267" i="16" s="1"/>
  <c r="B268" i="16" a="1"/>
  <c r="B268" i="16" s="1"/>
  <c r="B269" i="16" a="1"/>
  <c r="B269" i="16" s="1"/>
  <c r="B270" i="16" a="1"/>
  <c r="B270" i="16" s="1"/>
  <c r="B271" i="16" a="1"/>
  <c r="B271" i="16" s="1"/>
  <c r="B272" i="16" a="1"/>
  <c r="B272" i="16" s="1"/>
  <c r="B273" i="16" a="1"/>
  <c r="B273" i="16" s="1"/>
  <c r="B274" i="16" a="1"/>
  <c r="B274" i="16" s="1"/>
  <c r="B275" i="16" a="1"/>
  <c r="B275" i="16" s="1"/>
  <c r="B276" i="16" a="1"/>
  <c r="B276" i="16" s="1"/>
  <c r="B277" i="16" a="1"/>
  <c r="B277" i="16" s="1"/>
  <c r="B278" i="16" a="1"/>
  <c r="B278" i="16" s="1"/>
  <c r="B279" i="16" a="1"/>
  <c r="B279" i="16" s="1"/>
  <c r="B280" i="16" a="1"/>
  <c r="B280" i="16" s="1"/>
  <c r="B281" i="16" a="1"/>
  <c r="B281" i="16" s="1"/>
  <c r="B282" i="16" a="1"/>
  <c r="B282" i="16" s="1"/>
  <c r="B283" i="16" a="1"/>
  <c r="B283" i="16" s="1"/>
  <c r="B284" i="16" a="1"/>
  <c r="B284" i="16" s="1"/>
  <c r="B285" i="16" a="1"/>
  <c r="B285" i="16" s="1"/>
  <c r="C285" i="16" s="1"/>
  <c r="B286" i="16" a="1"/>
  <c r="B286" i="16" s="1"/>
  <c r="B287" i="16" a="1"/>
  <c r="B287" i="16" s="1"/>
  <c r="B288" i="16" a="1"/>
  <c r="B288" i="16" s="1"/>
  <c r="B289" i="16" a="1"/>
  <c r="B289" i="16" s="1"/>
  <c r="B290" i="16" a="1"/>
  <c r="B290" i="16" s="1"/>
  <c r="B291" i="16" a="1"/>
  <c r="B291" i="16" s="1"/>
  <c r="B292" i="16" a="1"/>
  <c r="B292" i="16" s="1"/>
  <c r="B293" i="16" a="1"/>
  <c r="B293" i="16" s="1"/>
  <c r="B294" i="16" a="1"/>
  <c r="B294" i="16" s="1"/>
  <c r="B295" i="16" a="1"/>
  <c r="B295" i="16" s="1"/>
  <c r="B296" i="16" a="1"/>
  <c r="B296" i="16" s="1"/>
  <c r="B297" i="16" a="1"/>
  <c r="B297" i="16" s="1"/>
  <c r="B298" i="16" a="1"/>
  <c r="B298" i="16" s="1"/>
  <c r="B299" i="16" a="1"/>
  <c r="B299" i="16" s="1"/>
  <c r="B300" i="16" a="1"/>
  <c r="B300" i="16" s="1"/>
  <c r="B301" i="16" a="1"/>
  <c r="B301" i="16" s="1"/>
  <c r="B302" i="16" a="1"/>
  <c r="B302" i="16" s="1"/>
  <c r="B303" i="16" a="1"/>
  <c r="B303" i="16" s="1"/>
  <c r="B304" i="16" a="1"/>
  <c r="B304" i="16" s="1"/>
  <c r="B305" i="16" a="1"/>
  <c r="B305" i="16" s="1"/>
  <c r="B306" i="16" a="1"/>
  <c r="B306" i="16" s="1"/>
  <c r="B307" i="16" a="1"/>
  <c r="B307" i="16" s="1"/>
  <c r="B308" i="16" a="1"/>
  <c r="B308" i="16" s="1"/>
  <c r="B309" i="16" a="1"/>
  <c r="B309" i="16" s="1"/>
  <c r="B310" i="16" a="1"/>
  <c r="B310" i="16" s="1"/>
  <c r="B311" i="16" a="1"/>
  <c r="B311" i="16" s="1"/>
  <c r="B312" i="16" a="1"/>
  <c r="B312" i="16" s="1"/>
  <c r="B313" i="16" a="1"/>
  <c r="B313" i="16" s="1"/>
  <c r="B314" i="16" a="1"/>
  <c r="B314" i="16" s="1"/>
  <c r="B315" i="16" a="1"/>
  <c r="B315" i="16" s="1"/>
  <c r="B317" i="16" a="1"/>
  <c r="B317" i="16" s="1"/>
  <c r="B318" i="16" a="1"/>
  <c r="B318" i="16" s="1"/>
  <c r="B319" i="16" a="1"/>
  <c r="B319" i="16" s="1"/>
  <c r="B320" i="16" a="1"/>
  <c r="B320" i="16" s="1"/>
  <c r="B321" i="16" a="1"/>
  <c r="B321" i="16" s="1"/>
  <c r="B322" i="16" a="1"/>
  <c r="B322" i="16" s="1"/>
  <c r="B323" i="16" a="1"/>
  <c r="B323" i="16" s="1"/>
  <c r="B324" i="16" a="1"/>
  <c r="B324" i="16" s="1"/>
  <c r="B325" i="16" a="1"/>
  <c r="B325" i="16" s="1"/>
  <c r="B326" i="16" a="1"/>
  <c r="B326" i="16" s="1"/>
  <c r="B327" i="16" a="1"/>
  <c r="B327" i="16" s="1"/>
  <c r="B328" i="16" a="1"/>
  <c r="B328" i="16" s="1"/>
  <c r="B329" i="16" a="1"/>
  <c r="B329" i="16" s="1"/>
  <c r="B330" i="16" a="1"/>
  <c r="B330" i="16" s="1"/>
  <c r="B331" i="16" a="1"/>
  <c r="B331" i="16" s="1"/>
  <c r="B332" i="16" a="1"/>
  <c r="B332" i="16" s="1"/>
  <c r="B333" i="16" a="1"/>
  <c r="B333" i="16" s="1"/>
  <c r="B334" i="16" a="1"/>
  <c r="B334" i="16" s="1"/>
  <c r="B335" i="16" a="1"/>
  <c r="B335" i="16" s="1"/>
  <c r="B336" i="16" a="1"/>
  <c r="B336" i="16" s="1"/>
  <c r="B337" i="16" a="1"/>
  <c r="B337" i="16" s="1"/>
  <c r="B338" i="16" a="1"/>
  <c r="B338" i="16" s="1"/>
  <c r="B339" i="16" a="1"/>
  <c r="B339" i="16" s="1"/>
  <c r="B340" i="16" a="1"/>
  <c r="B340" i="16" s="1"/>
  <c r="B341" i="16" a="1"/>
  <c r="B341" i="16" s="1"/>
  <c r="B342" i="16" a="1"/>
  <c r="B342" i="16" s="1"/>
  <c r="B343" i="16" a="1"/>
  <c r="B343" i="16" s="1"/>
  <c r="B344" i="16" a="1"/>
  <c r="B344" i="16" s="1"/>
  <c r="B345" i="16" a="1"/>
  <c r="B345" i="16" s="1"/>
  <c r="B346" i="16" a="1"/>
  <c r="B346" i="16" s="1"/>
  <c r="B347" i="16" a="1"/>
  <c r="B347" i="16" s="1"/>
  <c r="B348" i="16" a="1"/>
  <c r="B348" i="16" s="1"/>
  <c r="B349" i="16" a="1"/>
  <c r="B349" i="16" s="1"/>
  <c r="B350" i="16" a="1"/>
  <c r="B350" i="16" s="1"/>
  <c r="B351" i="16" a="1"/>
  <c r="B351" i="16" s="1"/>
  <c r="B352" i="16" a="1"/>
  <c r="B352" i="16" s="1"/>
  <c r="B353" i="16" a="1"/>
  <c r="B353" i="16" s="1"/>
  <c r="B354" i="16" a="1"/>
  <c r="B354" i="16" s="1"/>
  <c r="B355" i="16" a="1"/>
  <c r="B355" i="16" s="1"/>
  <c r="B356" i="16" a="1"/>
  <c r="B356" i="16" s="1"/>
  <c r="B357" i="16" a="1"/>
  <c r="B357" i="16" s="1"/>
  <c r="B358" i="16" a="1"/>
  <c r="B358" i="16" s="1"/>
  <c r="B359" i="16" a="1"/>
  <c r="B359" i="16" s="1"/>
  <c r="B360" i="16" a="1"/>
  <c r="B360" i="16" s="1"/>
  <c r="B361" i="16" a="1"/>
  <c r="B361" i="16" s="1"/>
  <c r="B362" i="16" a="1"/>
  <c r="B362" i="16" s="1"/>
  <c r="B363" i="16" a="1"/>
  <c r="B363" i="16" s="1"/>
  <c r="B364" i="16" a="1"/>
  <c r="B364" i="16" s="1"/>
  <c r="B365" i="16" a="1"/>
  <c r="B365" i="16" s="1"/>
  <c r="B366" i="16" a="1"/>
  <c r="B366" i="16" s="1"/>
  <c r="B367" i="16" a="1"/>
  <c r="B367" i="16" s="1"/>
  <c r="B368" i="16" a="1"/>
  <c r="B368" i="16" s="1"/>
  <c r="B369" i="16" a="1"/>
  <c r="B369" i="16" s="1"/>
  <c r="B370" i="16" a="1"/>
  <c r="B370" i="16" s="1"/>
  <c r="B371" i="16" a="1"/>
  <c r="B371" i="16" s="1"/>
  <c r="B372" i="16" a="1"/>
  <c r="B372" i="16" s="1"/>
  <c r="B373" i="16" a="1"/>
  <c r="B373" i="16" s="1"/>
  <c r="B374" i="16" a="1"/>
  <c r="B374" i="16" s="1"/>
  <c r="B375" i="16" a="1"/>
  <c r="B375" i="16" s="1"/>
  <c r="B376" i="16" a="1"/>
  <c r="B376" i="16" s="1"/>
  <c r="B377" i="16" a="1"/>
  <c r="B377" i="16" s="1"/>
  <c r="B378" i="16" a="1"/>
  <c r="B378" i="16" s="1"/>
  <c r="B379" i="16" a="1"/>
  <c r="B379" i="16" s="1"/>
  <c r="B380" i="16" a="1"/>
  <c r="B380" i="16" s="1"/>
  <c r="B381" i="16" a="1"/>
  <c r="B381" i="16" s="1"/>
  <c r="B382" i="16" a="1"/>
  <c r="B382" i="16" s="1"/>
  <c r="B383" i="16" a="1"/>
  <c r="B383" i="16" s="1"/>
  <c r="B384" i="16" a="1"/>
  <c r="B384" i="16" s="1"/>
  <c r="B385" i="16" a="1"/>
  <c r="B385" i="16" s="1"/>
  <c r="B386" i="16" a="1"/>
  <c r="B386" i="16" s="1"/>
  <c r="B388" i="16" a="1"/>
  <c r="B388" i="16" s="1"/>
  <c r="B389" i="16" a="1"/>
  <c r="B389" i="16" s="1"/>
  <c r="B390" i="16" a="1"/>
  <c r="B390" i="16" s="1"/>
  <c r="B391" i="16" a="1"/>
  <c r="B391" i="16" s="1"/>
  <c r="B392" i="16" a="1"/>
  <c r="B392" i="16" s="1"/>
  <c r="B393" i="16" a="1"/>
  <c r="B393" i="16" s="1"/>
  <c r="B394" i="16" a="1"/>
  <c r="B394" i="16" s="1"/>
  <c r="B395" i="16" a="1"/>
  <c r="B395" i="16" s="1"/>
  <c r="B396" i="16" a="1"/>
  <c r="B396" i="16" s="1"/>
  <c r="B397" i="16" a="1"/>
  <c r="B397" i="16" s="1"/>
  <c r="B398" i="16" a="1"/>
  <c r="B398" i="16" s="1"/>
  <c r="B399" i="16" a="1"/>
  <c r="B399" i="16" s="1"/>
  <c r="B400" i="16" a="1"/>
  <c r="B400" i="16" s="1"/>
  <c r="B401" i="16" a="1"/>
  <c r="B401" i="16" s="1"/>
  <c r="B402" i="16" a="1"/>
  <c r="B402" i="16" s="1"/>
  <c r="B403" i="16" a="1"/>
  <c r="B403" i="16" s="1"/>
  <c r="B404" i="16" a="1"/>
  <c r="B404" i="16" s="1"/>
  <c r="B405" i="16" a="1"/>
  <c r="B405" i="16" s="1"/>
  <c r="B406" i="16" a="1"/>
  <c r="B406" i="16" s="1"/>
  <c r="B407" i="16" a="1"/>
  <c r="B407" i="16" s="1"/>
  <c r="B408" i="16" a="1"/>
  <c r="B408" i="16" s="1"/>
  <c r="B409" i="16" a="1"/>
  <c r="B409" i="16" s="1"/>
  <c r="B410" i="16" a="1"/>
  <c r="B410" i="16" s="1"/>
  <c r="B411" i="16" a="1"/>
  <c r="B411" i="16" s="1"/>
  <c r="B412" i="16" a="1"/>
  <c r="B412" i="16" s="1"/>
  <c r="B413" i="16" a="1"/>
  <c r="B413" i="16" s="1"/>
  <c r="B414" i="16" a="1"/>
  <c r="B414" i="16" s="1"/>
  <c r="B415" i="16" a="1"/>
  <c r="B415" i="16" s="1"/>
  <c r="B416" i="16" a="1"/>
  <c r="B416" i="16" s="1"/>
  <c r="B417" i="16" a="1"/>
  <c r="B417" i="16" s="1"/>
  <c r="B418" i="16" a="1"/>
  <c r="B418" i="16" s="1"/>
  <c r="B419" i="16" a="1"/>
  <c r="B419" i="16" s="1"/>
  <c r="B420" i="16" a="1"/>
  <c r="B420" i="16" s="1"/>
  <c r="B421" i="16" a="1"/>
  <c r="B421" i="16" s="1"/>
  <c r="B422" i="16" a="1"/>
  <c r="B422" i="16" s="1"/>
  <c r="B423" i="16" a="1"/>
  <c r="B423" i="16" s="1"/>
  <c r="B424" i="16" a="1"/>
  <c r="B424" i="16" s="1"/>
  <c r="B425" i="16" a="1"/>
  <c r="B425" i="16" s="1"/>
  <c r="B426" i="16" a="1"/>
  <c r="B426" i="16" s="1"/>
  <c r="B427" i="16" a="1"/>
  <c r="B427" i="16" s="1"/>
  <c r="B428" i="16" a="1"/>
  <c r="B428" i="16" s="1"/>
  <c r="B429" i="16" a="1"/>
  <c r="B429" i="16" s="1"/>
  <c r="B430" i="16" a="1"/>
  <c r="B430" i="16" s="1"/>
  <c r="B431" i="16" a="1"/>
  <c r="B431" i="16" s="1"/>
  <c r="B432" i="16" a="1"/>
  <c r="B432" i="16" s="1"/>
  <c r="B433" i="16" a="1"/>
  <c r="B433" i="16" s="1"/>
  <c r="B434" i="16" a="1"/>
  <c r="B434" i="16" s="1"/>
  <c r="B435" i="16" a="1"/>
  <c r="B435" i="16" s="1"/>
  <c r="B436" i="16" a="1"/>
  <c r="B436" i="16" s="1"/>
  <c r="B437" i="16" a="1"/>
  <c r="B437" i="16" s="1"/>
  <c r="B438" i="16" a="1"/>
  <c r="B438" i="16" s="1"/>
  <c r="B439" i="16" a="1"/>
  <c r="B439" i="16" s="1"/>
  <c r="B440" i="16" a="1"/>
  <c r="B440" i="16" s="1"/>
  <c r="B441" i="16" a="1"/>
  <c r="B441" i="16" s="1"/>
  <c r="B442" i="16" a="1"/>
  <c r="B442" i="16" s="1"/>
  <c r="B443" i="16" a="1"/>
  <c r="B443" i="16" s="1"/>
  <c r="B444" i="16" a="1"/>
  <c r="B444" i="16" s="1"/>
  <c r="B445" i="16" a="1"/>
  <c r="B445" i="16" s="1"/>
  <c r="B446" i="16" a="1"/>
  <c r="B446" i="16" s="1"/>
  <c r="B447" i="16" a="1"/>
  <c r="B447" i="16" s="1"/>
  <c r="B448" i="16" a="1"/>
  <c r="B448" i="16" s="1"/>
  <c r="B449" i="16" a="1"/>
  <c r="B449" i="16" s="1"/>
  <c r="B450" i="16" a="1"/>
  <c r="B450" i="16" s="1"/>
  <c r="B451" i="16" a="1"/>
  <c r="B451" i="16" s="1"/>
  <c r="B452" i="16" a="1"/>
  <c r="B452" i="16" s="1"/>
  <c r="B454" i="16" a="1"/>
  <c r="B454" i="16" s="1"/>
  <c r="B455" i="16" a="1"/>
  <c r="B455" i="16" s="1"/>
  <c r="B456" i="16" a="1"/>
  <c r="B456" i="16" s="1"/>
  <c r="B457" i="16" a="1"/>
  <c r="B457" i="16" s="1"/>
  <c r="B458" i="16" a="1"/>
  <c r="B458" i="16" s="1"/>
  <c r="B459" i="16" a="1"/>
  <c r="B459" i="16" s="1"/>
  <c r="B460" i="16" a="1"/>
  <c r="B460" i="16" s="1"/>
  <c r="B461" i="16" a="1"/>
  <c r="B461" i="16" s="1"/>
  <c r="B462" i="16" a="1"/>
  <c r="B462" i="16" s="1"/>
  <c r="B463" i="16" a="1"/>
  <c r="B463" i="16" s="1"/>
  <c r="B464" i="16" a="1"/>
  <c r="B464" i="16" s="1"/>
  <c r="B465" i="16" a="1"/>
  <c r="B465" i="16" s="1"/>
  <c r="B466" i="16" a="1"/>
  <c r="B466" i="16" s="1"/>
  <c r="B467" i="16" a="1"/>
  <c r="B467" i="16" s="1"/>
  <c r="B468" i="16" a="1"/>
  <c r="B468" i="16" s="1"/>
  <c r="B470" i="16" a="1"/>
  <c r="B470" i="16" s="1"/>
  <c r="B471" i="16" a="1"/>
  <c r="B471" i="16" s="1"/>
  <c r="B472" i="16" a="1"/>
  <c r="B472" i="16" s="1"/>
  <c r="B473" i="16" a="1"/>
  <c r="B473" i="16" s="1"/>
  <c r="B474" i="16" a="1"/>
  <c r="B474" i="16" s="1"/>
  <c r="B475" i="16" a="1"/>
  <c r="B475" i="16" s="1"/>
  <c r="B476" i="16" a="1"/>
  <c r="B476" i="16" s="1"/>
  <c r="B477" i="16" a="1"/>
  <c r="B477" i="16" s="1"/>
  <c r="B478" i="16" a="1"/>
  <c r="B478" i="16" s="1"/>
  <c r="B479" i="16" a="1"/>
  <c r="B479" i="16" s="1"/>
  <c r="B480" i="16" a="1"/>
  <c r="B480" i="16" s="1"/>
  <c r="B481" i="16" a="1"/>
  <c r="B481" i="16" s="1"/>
  <c r="B482" i="16" a="1"/>
  <c r="B482" i="16" s="1"/>
  <c r="B483" i="16" a="1"/>
  <c r="B483" i="16" s="1"/>
  <c r="B484" i="16" a="1"/>
  <c r="B484" i="16" s="1"/>
  <c r="B485" i="16" a="1"/>
  <c r="B485" i="16" s="1"/>
  <c r="B486" i="16" a="1"/>
  <c r="B486" i="16" s="1"/>
  <c r="B487" i="16" a="1"/>
  <c r="B487" i="16" s="1"/>
  <c r="B488" i="16" a="1"/>
  <c r="B488" i="16" s="1"/>
  <c r="B489" i="16" a="1"/>
  <c r="B489" i="16" s="1"/>
  <c r="B490" i="16" a="1"/>
  <c r="B490" i="16" s="1"/>
  <c r="B491" i="16" a="1"/>
  <c r="B491" i="16" s="1"/>
  <c r="B492" i="16" a="1"/>
  <c r="B492" i="16" s="1"/>
  <c r="B493" i="16" a="1"/>
  <c r="B493" i="16" s="1"/>
  <c r="B494" i="16" a="1"/>
  <c r="B494" i="16" s="1"/>
  <c r="B495" i="16" a="1"/>
  <c r="B495" i="16" s="1"/>
  <c r="B496" i="16" a="1"/>
  <c r="B496" i="16" s="1"/>
  <c r="B497" i="16" a="1"/>
  <c r="B497" i="16" s="1"/>
  <c r="B498" i="16" a="1"/>
  <c r="B498" i="16" s="1"/>
  <c r="B499" i="16" a="1"/>
  <c r="B499" i="16" s="1"/>
  <c r="B500" i="16" a="1"/>
  <c r="B500" i="16" s="1"/>
  <c r="B501" i="16" a="1"/>
  <c r="B501" i="16" s="1"/>
  <c r="B502" i="16" a="1"/>
  <c r="B502" i="16" s="1"/>
  <c r="B503" i="16" a="1"/>
  <c r="B503" i="16" s="1"/>
  <c r="B504" i="16" a="1"/>
  <c r="B504" i="16" s="1"/>
  <c r="B505" i="16" a="1"/>
  <c r="B505" i="16" s="1"/>
  <c r="B506" i="16" a="1"/>
  <c r="B506" i="16" s="1"/>
  <c r="B507" i="16" a="1"/>
  <c r="B507" i="16" s="1"/>
  <c r="B508" i="16" a="1"/>
  <c r="B508" i="16" s="1"/>
  <c r="B509" i="16" a="1"/>
  <c r="B509" i="16" s="1"/>
  <c r="B510" i="16" a="1"/>
  <c r="B510" i="16" s="1"/>
  <c r="B511" i="16" a="1"/>
  <c r="B511" i="16" s="1"/>
  <c r="B512" i="16" a="1"/>
  <c r="B512" i="16" s="1"/>
  <c r="B513" i="16" a="1"/>
  <c r="B513" i="16" s="1"/>
  <c r="B514" i="16" a="1"/>
  <c r="B514" i="16" s="1"/>
  <c r="B515" i="16" a="1"/>
  <c r="B515" i="16" s="1"/>
  <c r="B516" i="16" a="1"/>
  <c r="B516" i="16" s="1"/>
  <c r="B517" i="16" a="1"/>
  <c r="B517" i="16" s="1"/>
  <c r="B518" i="16" a="1"/>
  <c r="B518" i="16" s="1"/>
  <c r="B519" i="16" a="1"/>
  <c r="B519" i="16" s="1"/>
  <c r="B520" i="16" a="1"/>
  <c r="B520" i="16" s="1"/>
  <c r="B521" i="16" a="1"/>
  <c r="B521" i="16" s="1"/>
  <c r="B522" i="16" a="1"/>
  <c r="B522" i="16" s="1"/>
  <c r="B523" i="16" a="1"/>
  <c r="B523" i="16" s="1"/>
  <c r="B524" i="16" a="1"/>
  <c r="B524" i="16" s="1"/>
  <c r="B525" i="16" a="1"/>
  <c r="B525" i="16" s="1"/>
  <c r="B526" i="16" a="1"/>
  <c r="B526" i="16" s="1"/>
  <c r="B527" i="16" a="1"/>
  <c r="B527" i="16" s="1"/>
  <c r="B528" i="16" a="1"/>
  <c r="B528" i="16" s="1"/>
  <c r="B529" i="16" a="1"/>
  <c r="B529" i="16" s="1"/>
  <c r="B530" i="16" a="1"/>
  <c r="B530" i="16" s="1"/>
  <c r="B531" i="16" a="1"/>
  <c r="B531" i="16" s="1"/>
  <c r="B532" i="16" a="1"/>
  <c r="B532" i="16" s="1"/>
  <c r="B533" i="16" a="1"/>
  <c r="B533" i="16" s="1"/>
  <c r="B534" i="16" a="1"/>
  <c r="B534" i="16" s="1"/>
  <c r="B535" i="16" a="1"/>
  <c r="B535" i="16" s="1"/>
  <c r="B536" i="16" a="1"/>
  <c r="B536" i="16" s="1"/>
  <c r="B537" i="16" a="1"/>
  <c r="B537" i="16" s="1"/>
  <c r="B538" i="16" a="1"/>
  <c r="B538" i="16" s="1"/>
  <c r="B539" i="16" a="1"/>
  <c r="B539" i="16" s="1"/>
  <c r="B540" i="16" a="1"/>
  <c r="B540" i="16" s="1"/>
  <c r="B541" i="16" a="1"/>
  <c r="B541" i="16" s="1"/>
  <c r="B542" i="16" a="1"/>
  <c r="B542" i="16" s="1"/>
  <c r="B543" i="16" a="1"/>
  <c r="B543" i="16" s="1"/>
  <c r="B545" i="16" a="1"/>
  <c r="B545" i="16" s="1"/>
  <c r="B546" i="16" a="1"/>
  <c r="B546" i="16" s="1"/>
  <c r="B547" i="16" a="1"/>
  <c r="B547" i="16" s="1"/>
  <c r="B548" i="16" a="1"/>
  <c r="B548" i="16" s="1"/>
  <c r="B549" i="16" a="1"/>
  <c r="B549" i="16" s="1"/>
  <c r="B550" i="16" a="1"/>
  <c r="B550" i="16" s="1"/>
  <c r="B552" i="16" a="1"/>
  <c r="B552" i="16" s="1"/>
  <c r="B553" i="16" a="1"/>
  <c r="B553" i="16" s="1"/>
  <c r="B554" i="16" a="1"/>
  <c r="B554" i="16" s="1"/>
  <c r="B555" i="16" a="1"/>
  <c r="B555" i="16" s="1"/>
  <c r="B556" i="16" a="1"/>
  <c r="B556" i="16" s="1"/>
  <c r="B557" i="16" a="1"/>
  <c r="B557" i="16" s="1"/>
  <c r="B558" i="16" a="1"/>
  <c r="B558" i="16" s="1"/>
  <c r="B559" i="16" a="1"/>
  <c r="B559" i="16" s="1"/>
  <c r="B560" i="16" a="1"/>
  <c r="B560" i="16" s="1"/>
  <c r="B561" i="16" a="1"/>
  <c r="B561" i="16" s="1"/>
  <c r="B562" i="16" a="1"/>
  <c r="B562" i="16" s="1"/>
  <c r="B563" i="16" a="1"/>
  <c r="B563" i="16" s="1"/>
  <c r="B564" i="16" a="1"/>
  <c r="B564" i="16" s="1"/>
  <c r="B565" i="16" a="1"/>
  <c r="B565" i="16" s="1"/>
  <c r="B566" i="16" a="1"/>
  <c r="B566" i="16" s="1"/>
  <c r="B567" i="16" a="1"/>
  <c r="B567" i="16" s="1"/>
  <c r="B568" i="16" a="1"/>
  <c r="B568" i="16" s="1"/>
  <c r="B569" i="16" a="1"/>
  <c r="B569" i="16" s="1"/>
  <c r="B570" i="16" a="1"/>
  <c r="B570" i="16" s="1"/>
  <c r="B571" i="16" a="1"/>
  <c r="B571" i="16" s="1"/>
  <c r="B572" i="16" a="1"/>
  <c r="B572" i="16" s="1"/>
  <c r="B573" i="16" a="1"/>
  <c r="B573" i="16" s="1"/>
  <c r="B574" i="16" a="1"/>
  <c r="B574" i="16" s="1"/>
  <c r="B575" i="16" a="1"/>
  <c r="B575" i="16" s="1"/>
  <c r="B576" i="16" a="1"/>
  <c r="B576" i="16" s="1"/>
  <c r="B577" i="16" a="1"/>
  <c r="B577" i="16" s="1"/>
  <c r="B578" i="16" a="1"/>
  <c r="B578" i="16" s="1"/>
  <c r="B579" i="16" a="1"/>
  <c r="B579" i="16" s="1"/>
  <c r="B580" i="16" a="1"/>
  <c r="B580" i="16" s="1"/>
  <c r="B581" i="16" a="1"/>
  <c r="B581" i="16" s="1"/>
  <c r="B582" i="16" a="1"/>
  <c r="B582" i="16" s="1"/>
  <c r="B584" i="16" a="1"/>
  <c r="B584" i="16" s="1"/>
  <c r="B585" i="16" a="1"/>
  <c r="B585" i="16" s="1"/>
  <c r="B586" i="16" a="1"/>
  <c r="B586" i="16" s="1"/>
  <c r="B587" i="16" a="1"/>
  <c r="B587" i="16" s="1"/>
  <c r="B588" i="16" a="1"/>
  <c r="B588" i="16" s="1"/>
  <c r="B589" i="16" a="1"/>
  <c r="B589" i="16" s="1"/>
  <c r="B590" i="16" a="1"/>
  <c r="B590" i="16" s="1"/>
  <c r="B591" i="16" a="1"/>
  <c r="B591" i="16" s="1"/>
  <c r="B592" i="16" a="1"/>
  <c r="B592" i="16" s="1"/>
  <c r="B593" i="16" a="1"/>
  <c r="B593" i="16" s="1"/>
  <c r="B594" i="16" a="1"/>
  <c r="B594" i="16" s="1"/>
  <c r="B595" i="16" a="1"/>
  <c r="B595" i="16" s="1"/>
  <c r="B596" i="16" a="1"/>
  <c r="B596" i="16" s="1"/>
  <c r="B597" i="16" a="1"/>
  <c r="B597" i="16" s="1"/>
  <c r="B598" i="16" a="1"/>
  <c r="B598" i="16" s="1"/>
  <c r="B599" i="16" a="1"/>
  <c r="B599" i="16" s="1"/>
  <c r="B600" i="16" a="1"/>
  <c r="B600" i="16" s="1"/>
  <c r="B601" i="16" a="1"/>
  <c r="B601" i="16" s="1"/>
  <c r="B602" i="16" a="1"/>
  <c r="B602" i="16" s="1"/>
  <c r="B603" i="16" a="1"/>
  <c r="B603" i="16" s="1"/>
  <c r="B604" i="16" a="1"/>
  <c r="B604" i="16" s="1"/>
  <c r="B605" i="16" a="1"/>
  <c r="B605" i="16" s="1"/>
  <c r="B606" i="16" a="1"/>
  <c r="B606" i="16" s="1"/>
  <c r="B607" i="16" a="1"/>
  <c r="B607" i="16" s="1"/>
  <c r="B608" i="16" a="1"/>
  <c r="B608" i="16" s="1"/>
  <c r="B609" i="16" a="1"/>
  <c r="B609" i="16" s="1"/>
  <c r="B610" i="16" a="1"/>
  <c r="B610" i="16" s="1"/>
  <c r="B611" i="16" a="1"/>
  <c r="B611" i="16" s="1"/>
  <c r="B612" i="16" a="1"/>
  <c r="B612" i="16" s="1"/>
  <c r="B613" i="16" a="1"/>
  <c r="B613" i="16" s="1"/>
  <c r="B614" i="16" a="1"/>
  <c r="B614" i="16" s="1"/>
  <c r="B615" i="16" a="1"/>
  <c r="B615" i="16" s="1"/>
  <c r="B616" i="16" a="1"/>
  <c r="B616" i="16" s="1"/>
  <c r="C616" i="16" s="1"/>
  <c r="B617" i="16" a="1"/>
  <c r="B617" i="16" s="1"/>
  <c r="C617" i="16" s="1"/>
  <c r="B618" i="16" a="1"/>
  <c r="B618" i="16" s="1"/>
  <c r="C618" i="16" s="1"/>
  <c r="B619" i="16" a="1"/>
  <c r="B619" i="16" s="1"/>
  <c r="C619" i="16" s="1"/>
  <c r="B620" i="16" a="1"/>
  <c r="B620" i="16" s="1"/>
  <c r="C620" i="16" s="1"/>
  <c r="B621" i="16" a="1"/>
  <c r="B621" i="16" s="1"/>
  <c r="C621" i="16" s="1"/>
  <c r="B622" i="16" a="1"/>
  <c r="B622" i="16" s="1"/>
  <c r="C622" i="16" s="1"/>
  <c r="B623" i="16" a="1"/>
  <c r="B623" i="16" s="1"/>
  <c r="C623" i="16" s="1"/>
  <c r="B625" i="16" a="1"/>
  <c r="B625" i="16" s="1"/>
  <c r="C625" i="16" s="1"/>
  <c r="B626" i="16" a="1"/>
  <c r="B626" i="16" s="1"/>
  <c r="C626" i="16" s="1"/>
  <c r="B627" i="16" a="1"/>
  <c r="B627" i="16" s="1"/>
  <c r="C627" i="16" s="1"/>
  <c r="B628" i="16" a="1"/>
  <c r="B628" i="16" s="1"/>
  <c r="C628" i="16" s="1"/>
  <c r="B629" i="16" a="1"/>
  <c r="B629" i="16" s="1"/>
  <c r="C629" i="16" s="1"/>
  <c r="B630" i="16" a="1"/>
  <c r="B630" i="16" s="1"/>
  <c r="C630" i="16" s="1"/>
  <c r="B631" i="16" a="1"/>
  <c r="B631" i="16" s="1"/>
  <c r="C631" i="16" s="1"/>
  <c r="B632" i="16" a="1"/>
  <c r="B632" i="16" s="1"/>
  <c r="C632" i="16" s="1"/>
  <c r="B633" i="16" a="1"/>
  <c r="B633" i="16" s="1"/>
  <c r="C633" i="16" s="1"/>
  <c r="B2" i="16" a="1"/>
  <c r="B2" i="16" s="1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42" i="16" a="1"/>
  <c r="D42" i="16" s="1"/>
  <c r="D43" i="16" a="1"/>
  <c r="D43" i="16" s="1"/>
  <c r="D44" i="16" a="1"/>
  <c r="D44" i="16" s="1"/>
  <c r="D45" i="16" a="1"/>
  <c r="D45" i="16" s="1"/>
  <c r="D46" i="16" a="1"/>
  <c r="D46" i="16" s="1"/>
  <c r="D47" i="16" a="1"/>
  <c r="D47" i="16" s="1"/>
  <c r="D48" i="16" a="1"/>
  <c r="D48" i="16" s="1"/>
  <c r="D49" i="16" a="1"/>
  <c r="D49" i="16" s="1"/>
  <c r="D50" i="16" a="1"/>
  <c r="D50" i="16" s="1"/>
  <c r="D51" i="16" a="1"/>
  <c r="D51" i="16" s="1"/>
  <c r="D52" i="16" a="1"/>
  <c r="D52" i="16" s="1"/>
  <c r="D53" i="16" a="1"/>
  <c r="D53" i="16" s="1"/>
  <c r="D54" i="16" a="1"/>
  <c r="D54" i="16" s="1"/>
  <c r="D56" i="16" a="1"/>
  <c r="D56" i="16" s="1"/>
  <c r="D57" i="16" a="1"/>
  <c r="D57" i="16" s="1"/>
  <c r="D58" i="16" a="1"/>
  <c r="D58" i="16" s="1"/>
  <c r="D59" i="16" a="1"/>
  <c r="D59" i="16" s="1"/>
  <c r="D60" i="16" a="1"/>
  <c r="D60" i="16" s="1"/>
  <c r="D61" i="16" a="1"/>
  <c r="D61" i="16" s="1"/>
  <c r="D62" i="16" a="1"/>
  <c r="D62" i="16" s="1"/>
  <c r="D63" i="16" a="1"/>
  <c r="D63" i="16" s="1"/>
  <c r="D64" i="16" a="1"/>
  <c r="D64" i="16" s="1"/>
  <c r="D65" i="16" a="1"/>
  <c r="D65" i="16" s="1"/>
  <c r="D66" i="16" a="1"/>
  <c r="D66" i="16" s="1"/>
  <c r="D67" i="16" a="1"/>
  <c r="D67" i="16" s="1"/>
  <c r="D68" i="16" a="1"/>
  <c r="D68" i="16" s="1"/>
  <c r="D69" i="16" a="1"/>
  <c r="D69" i="16" s="1"/>
  <c r="D70" i="16" a="1"/>
  <c r="D70" i="16" s="1"/>
  <c r="D71" i="16" a="1"/>
  <c r="D71" i="16" s="1"/>
  <c r="D72" i="16" a="1"/>
  <c r="D72" i="16" s="1"/>
  <c r="D73" i="16" a="1"/>
  <c r="D73" i="16" s="1"/>
  <c r="D75" i="16" a="1"/>
  <c r="D75" i="16" s="1"/>
  <c r="D76" i="16" a="1"/>
  <c r="D76" i="16" s="1"/>
  <c r="D77" i="16" a="1"/>
  <c r="D77" i="16" s="1"/>
  <c r="D78" i="16" a="1"/>
  <c r="D78" i="16" s="1"/>
  <c r="D79" i="16" a="1"/>
  <c r="D79" i="16" s="1"/>
  <c r="D80" i="16" a="1"/>
  <c r="D80" i="16" s="1"/>
  <c r="D81" i="16" a="1"/>
  <c r="D81" i="16" s="1"/>
  <c r="D82" i="16" a="1"/>
  <c r="D82" i="16" s="1"/>
  <c r="D83" i="16" a="1"/>
  <c r="D83" i="16" s="1"/>
  <c r="D84" i="16" a="1"/>
  <c r="D84" i="16" s="1"/>
  <c r="D85" i="16" a="1"/>
  <c r="D85" i="16" s="1"/>
  <c r="D86" i="16" a="1"/>
  <c r="D86" i="16" s="1"/>
  <c r="D87" i="16" a="1"/>
  <c r="D87" i="16" s="1"/>
  <c r="D88" i="16" a="1"/>
  <c r="D88" i="16" s="1"/>
  <c r="D89" i="16" a="1"/>
  <c r="D89" i="16" s="1"/>
  <c r="D90" i="16" a="1"/>
  <c r="D90" i="16" s="1"/>
  <c r="D91" i="16" a="1"/>
  <c r="D91" i="16" s="1"/>
  <c r="D92" i="16" a="1"/>
  <c r="D92" i="16" s="1"/>
  <c r="D93" i="16" a="1"/>
  <c r="D93" i="16" s="1"/>
  <c r="D94" i="16" a="1"/>
  <c r="D94" i="16" s="1"/>
  <c r="D95" i="16" a="1"/>
  <c r="D95" i="16" s="1"/>
  <c r="D96" i="16" a="1"/>
  <c r="D96" i="16" s="1"/>
  <c r="D97" i="16" a="1"/>
  <c r="D97" i="16" s="1"/>
  <c r="D98" i="16" a="1"/>
  <c r="D98" i="16" s="1"/>
  <c r="D99" i="16" a="1"/>
  <c r="D99" i="16" s="1"/>
  <c r="D100" i="16" a="1"/>
  <c r="D100" i="16" s="1"/>
  <c r="D101" i="16" a="1"/>
  <c r="D101" i="16" s="1"/>
  <c r="D102" i="16" a="1"/>
  <c r="D102" i="16" s="1"/>
  <c r="D103" i="16" a="1"/>
  <c r="D103" i="16" s="1"/>
  <c r="D104" i="16" a="1"/>
  <c r="D104" i="16" s="1"/>
  <c r="D105" i="16" a="1"/>
  <c r="D105" i="16" s="1"/>
  <c r="D106" i="16" a="1"/>
  <c r="D106" i="16" s="1"/>
  <c r="D107" i="16" a="1"/>
  <c r="D107" i="16" s="1"/>
  <c r="D108" i="16" a="1"/>
  <c r="D108" i="16" s="1"/>
  <c r="D109" i="16" a="1"/>
  <c r="D109" i="16" s="1"/>
  <c r="D110" i="16" a="1"/>
  <c r="D110" i="16" s="1"/>
  <c r="D111" i="16" a="1"/>
  <c r="D111" i="16" s="1"/>
  <c r="D112" i="16" a="1"/>
  <c r="D112" i="16" s="1"/>
  <c r="D113" i="16" a="1"/>
  <c r="D113" i="16" s="1"/>
  <c r="D114" i="16" a="1"/>
  <c r="D114" i="16" s="1"/>
  <c r="D115" i="16" a="1"/>
  <c r="D115" i="16" s="1"/>
  <c r="D116" i="16" a="1"/>
  <c r="D116" i="16" s="1"/>
  <c r="D117" i="16" a="1"/>
  <c r="D117" i="16" s="1"/>
  <c r="D118" i="16" a="1"/>
  <c r="D118" i="16" s="1"/>
  <c r="D119" i="16" a="1"/>
  <c r="D119" i="16" s="1"/>
  <c r="D120" i="16" a="1"/>
  <c r="D120" i="16" s="1"/>
  <c r="D121" i="16" a="1"/>
  <c r="D121" i="16" s="1"/>
  <c r="D122" i="16" a="1"/>
  <c r="D122" i="16" s="1"/>
  <c r="D123" i="16" a="1"/>
  <c r="D123" i="16" s="1"/>
  <c r="D124" i="16" a="1"/>
  <c r="D124" i="16" s="1"/>
  <c r="D125" i="16" a="1"/>
  <c r="D125" i="16" s="1"/>
  <c r="D126" i="16" a="1"/>
  <c r="D126" i="16" s="1"/>
  <c r="D127" i="16" a="1"/>
  <c r="D127" i="16" s="1"/>
  <c r="D128" i="16" a="1"/>
  <c r="D128" i="16" s="1"/>
  <c r="D129" i="16" a="1"/>
  <c r="D129" i="16" s="1"/>
  <c r="D130" i="16" a="1"/>
  <c r="D130" i="16" s="1"/>
  <c r="D131" i="16" a="1"/>
  <c r="D131" i="16" s="1"/>
  <c r="D132" i="16" a="1"/>
  <c r="D132" i="16" s="1"/>
  <c r="D133" i="16" a="1"/>
  <c r="D133" i="16" s="1"/>
  <c r="D134" i="16" a="1"/>
  <c r="D134" i="16" s="1"/>
  <c r="D135" i="16" a="1"/>
  <c r="D135" i="16" s="1"/>
  <c r="D136" i="16" a="1"/>
  <c r="D136" i="16" s="1"/>
  <c r="D137" i="16" a="1"/>
  <c r="D137" i="16" s="1"/>
  <c r="D138" i="16" a="1"/>
  <c r="D138" i="16" s="1"/>
  <c r="D139" i="16" a="1"/>
  <c r="D139" i="16" s="1"/>
  <c r="D140" i="16" a="1"/>
  <c r="D140" i="16" s="1"/>
  <c r="D141" i="16" a="1"/>
  <c r="D141" i="16" s="1"/>
  <c r="D142" i="16" a="1"/>
  <c r="D142" i="16" s="1"/>
  <c r="D143" i="16" a="1"/>
  <c r="D143" i="16" s="1"/>
  <c r="D144" i="16" a="1"/>
  <c r="D144" i="16" s="1"/>
  <c r="D145" i="16" a="1"/>
  <c r="D145" i="16" s="1"/>
  <c r="D146" i="16" a="1"/>
  <c r="D146" i="16" s="1"/>
  <c r="D147" i="16" a="1"/>
  <c r="D147" i="16" s="1"/>
  <c r="D148" i="16" a="1"/>
  <c r="D148" i="16" s="1"/>
  <c r="D149" i="16" a="1"/>
  <c r="D149" i="16" s="1"/>
  <c r="D150" i="16" a="1"/>
  <c r="D150" i="16" s="1"/>
  <c r="D151" i="16" a="1"/>
  <c r="D151" i="16" s="1"/>
  <c r="D152" i="16" a="1"/>
  <c r="D152" i="16" s="1"/>
  <c r="D153" i="16" a="1"/>
  <c r="D153" i="16" s="1"/>
  <c r="D154" i="16" a="1"/>
  <c r="D154" i="16" s="1"/>
  <c r="D155" i="16" a="1"/>
  <c r="D155" i="16" s="1"/>
  <c r="D156" i="16" a="1"/>
  <c r="D156" i="16" s="1"/>
  <c r="D157" i="16" a="1"/>
  <c r="D157" i="16" s="1"/>
  <c r="D158" i="16" a="1"/>
  <c r="D158" i="16" s="1"/>
  <c r="D159" i="16" a="1"/>
  <c r="D159" i="16" s="1"/>
  <c r="D160" i="16" a="1"/>
  <c r="D160" i="16" s="1"/>
  <c r="D161" i="16" a="1"/>
  <c r="D161" i="16" s="1"/>
  <c r="D162" i="16" a="1"/>
  <c r="D162" i="16" s="1"/>
  <c r="D163" i="16" a="1"/>
  <c r="D163" i="16" s="1"/>
  <c r="D164" i="16" a="1"/>
  <c r="D164" i="16" s="1"/>
  <c r="D165" i="16" a="1"/>
  <c r="D165" i="16" s="1"/>
  <c r="D166" i="16" a="1"/>
  <c r="D166" i="16" s="1"/>
  <c r="D167" i="16" a="1"/>
  <c r="D167" i="16" s="1"/>
  <c r="D168" i="16" a="1"/>
  <c r="D168" i="16" s="1"/>
  <c r="D169" i="16" a="1"/>
  <c r="D169" i="16" s="1"/>
  <c r="D170" i="16" a="1"/>
  <c r="D170" i="16" s="1"/>
  <c r="D171" i="16" a="1"/>
  <c r="D171" i="16" s="1"/>
  <c r="D172" i="16" a="1"/>
  <c r="D172" i="16" s="1"/>
  <c r="D173" i="16" a="1"/>
  <c r="D173" i="16" s="1"/>
  <c r="D174" i="16" a="1"/>
  <c r="D174" i="16" s="1"/>
  <c r="D175" i="16" a="1"/>
  <c r="D175" i="16" s="1"/>
  <c r="D176" i="16" a="1"/>
  <c r="D176" i="16" s="1"/>
  <c r="D177" i="16" a="1"/>
  <c r="D177" i="16" s="1"/>
  <c r="D178" i="16" a="1"/>
  <c r="D178" i="16" s="1"/>
  <c r="D179" i="16" a="1"/>
  <c r="D179" i="16" s="1"/>
  <c r="D180" i="16" a="1"/>
  <c r="D180" i="16" s="1"/>
  <c r="D181" i="16" a="1"/>
  <c r="D181" i="16" s="1"/>
  <c r="D182" i="16" a="1"/>
  <c r="D182" i="16" s="1"/>
  <c r="D183" i="16" a="1"/>
  <c r="D183" i="16" s="1"/>
  <c r="D184" i="16" a="1"/>
  <c r="D184" i="16" s="1"/>
  <c r="D185" i="16" a="1"/>
  <c r="D185" i="16" s="1"/>
  <c r="D186" i="16" a="1"/>
  <c r="D186" i="16" s="1"/>
  <c r="D187" i="16" a="1"/>
  <c r="D187" i="16" s="1"/>
  <c r="D188" i="16" a="1"/>
  <c r="D188" i="16" s="1"/>
  <c r="D189" i="16" a="1"/>
  <c r="D189" i="16" s="1"/>
  <c r="D190" i="16" a="1"/>
  <c r="D190" i="16" s="1"/>
  <c r="D191" i="16" a="1"/>
  <c r="D191" i="16" s="1"/>
  <c r="D192" i="16" a="1"/>
  <c r="D192" i="16" s="1"/>
  <c r="D193" i="16" a="1"/>
  <c r="D193" i="16" s="1"/>
  <c r="D194" i="16" a="1"/>
  <c r="D194" i="16" s="1"/>
  <c r="D195" i="16" a="1"/>
  <c r="D195" i="16" s="1"/>
  <c r="D196" i="16" a="1"/>
  <c r="D196" i="16" s="1"/>
  <c r="D197" i="16" a="1"/>
  <c r="D197" i="16" s="1"/>
  <c r="D198" i="16" a="1"/>
  <c r="D198" i="16" s="1"/>
  <c r="D199" i="16" a="1"/>
  <c r="D199" i="16" s="1"/>
  <c r="D200" i="16" a="1"/>
  <c r="D200" i="16" s="1"/>
  <c r="D201" i="16" a="1"/>
  <c r="D201" i="16" s="1"/>
  <c r="D202" i="16" a="1"/>
  <c r="D202" i="16" s="1"/>
  <c r="D203" i="16" a="1"/>
  <c r="D203" i="16" s="1"/>
  <c r="D204" i="16" a="1"/>
  <c r="D204" i="16" s="1"/>
  <c r="D205" i="16" a="1"/>
  <c r="D205" i="16" s="1"/>
  <c r="D206" i="16" a="1"/>
  <c r="D206" i="16" s="1"/>
  <c r="D207" i="16" a="1"/>
  <c r="D207" i="16" s="1"/>
  <c r="D208" i="16" a="1"/>
  <c r="D208" i="16" s="1"/>
  <c r="D209" i="16" a="1"/>
  <c r="D209" i="16" s="1"/>
  <c r="D210" i="16" a="1"/>
  <c r="D210" i="16" s="1"/>
  <c r="D211" i="16" a="1"/>
  <c r="D211" i="16" s="1"/>
  <c r="D212" i="16" a="1"/>
  <c r="D212" i="16" s="1"/>
  <c r="D213" i="16" a="1"/>
  <c r="D213" i="16" s="1"/>
  <c r="D214" i="16" a="1"/>
  <c r="D214" i="16" s="1"/>
  <c r="D215" i="16" a="1"/>
  <c r="D215" i="16" s="1"/>
  <c r="D216" i="16" a="1"/>
  <c r="D216" i="16" s="1"/>
  <c r="D217" i="16" a="1"/>
  <c r="D217" i="16" s="1"/>
  <c r="D218" i="16" a="1"/>
  <c r="D218" i="16" s="1"/>
  <c r="D219" i="16" a="1"/>
  <c r="D219" i="16" s="1"/>
  <c r="D220" i="16" a="1"/>
  <c r="D220" i="16" s="1"/>
  <c r="D221" i="16" a="1"/>
  <c r="D221" i="16" s="1"/>
  <c r="D222" i="16" a="1"/>
  <c r="D222" i="16" s="1"/>
  <c r="D223" i="16" a="1"/>
  <c r="D223" i="16" s="1"/>
  <c r="D224" i="16" a="1"/>
  <c r="D224" i="16" s="1"/>
  <c r="D225" i="16" a="1"/>
  <c r="D225" i="16" s="1"/>
  <c r="D226" i="16" a="1"/>
  <c r="D226" i="16" s="1"/>
  <c r="D227" i="16" a="1"/>
  <c r="D227" i="16" s="1"/>
  <c r="D228" i="16" a="1"/>
  <c r="D228" i="16" s="1"/>
  <c r="D229" i="16" a="1"/>
  <c r="D229" i="16" s="1"/>
  <c r="D230" i="16" a="1"/>
  <c r="D230" i="16" s="1"/>
  <c r="D231" i="16" a="1"/>
  <c r="D231" i="16" s="1"/>
  <c r="D232" i="16" a="1"/>
  <c r="D232" i="16" s="1"/>
  <c r="D233" i="16" a="1"/>
  <c r="D233" i="16" s="1"/>
  <c r="D234" i="16" a="1"/>
  <c r="D234" i="16" s="1"/>
  <c r="D235" i="16" a="1"/>
  <c r="D235" i="16" s="1"/>
  <c r="D236" i="16" a="1"/>
  <c r="D236" i="16" s="1"/>
  <c r="D237" i="16" a="1"/>
  <c r="D237" i="16" s="1"/>
  <c r="D238" i="16" a="1"/>
  <c r="D238" i="16" s="1"/>
  <c r="D239" i="16" a="1"/>
  <c r="D239" i="16" s="1"/>
  <c r="D240" i="16" a="1"/>
  <c r="D240" i="16" s="1"/>
  <c r="D241" i="16" a="1"/>
  <c r="D241" i="16" s="1"/>
  <c r="D242" i="16" a="1"/>
  <c r="D242" i="16" s="1"/>
  <c r="D243" i="16" a="1"/>
  <c r="D243" i="16" s="1"/>
  <c r="D244" i="16" a="1"/>
  <c r="D244" i="16" s="1"/>
  <c r="D245" i="16" a="1"/>
  <c r="D245" i="16" s="1"/>
  <c r="D246" i="16" a="1"/>
  <c r="D246" i="16" s="1"/>
  <c r="D247" i="16" a="1"/>
  <c r="D247" i="16" s="1"/>
  <c r="D248" i="16" a="1"/>
  <c r="D248" i="16" s="1"/>
  <c r="D249" i="16" a="1"/>
  <c r="D249" i="16" s="1"/>
  <c r="D250" i="16" a="1"/>
  <c r="D250" i="16" s="1"/>
  <c r="D251" i="16" a="1"/>
  <c r="D251" i="16" s="1"/>
  <c r="D252" i="16" a="1"/>
  <c r="D252" i="16" s="1"/>
  <c r="D253" i="16" a="1"/>
  <c r="D253" i="16" s="1"/>
  <c r="D254" i="16" a="1"/>
  <c r="D254" i="16" s="1"/>
  <c r="D255" i="16" a="1"/>
  <c r="D255" i="16" s="1"/>
  <c r="D256" i="16" a="1"/>
  <c r="D256" i="16" s="1"/>
  <c r="D257" i="16" a="1"/>
  <c r="D257" i="16" s="1"/>
  <c r="D258" i="16" a="1"/>
  <c r="D258" i="16" s="1"/>
  <c r="D259" i="16" a="1"/>
  <c r="D259" i="16" s="1"/>
  <c r="D260" i="16" a="1"/>
  <c r="D260" i="16" s="1"/>
  <c r="D261" i="16" a="1"/>
  <c r="D261" i="16" s="1"/>
  <c r="D262" i="16" a="1"/>
  <c r="D262" i="16" s="1"/>
  <c r="D263" i="16" a="1"/>
  <c r="D263" i="16" s="1"/>
  <c r="D264" i="16" a="1"/>
  <c r="D264" i="16" s="1"/>
  <c r="D265" i="16" a="1"/>
  <c r="D265" i="16" s="1"/>
  <c r="D266" i="16" a="1"/>
  <c r="D266" i="16" s="1"/>
  <c r="D267" i="16" a="1"/>
  <c r="D267" i="16" s="1"/>
  <c r="D268" i="16" a="1"/>
  <c r="D268" i="16" s="1"/>
  <c r="D269" i="16" a="1"/>
  <c r="D269" i="16" s="1"/>
  <c r="D270" i="16" a="1"/>
  <c r="D270" i="16" s="1"/>
  <c r="D271" i="16" a="1"/>
  <c r="D271" i="16" s="1"/>
  <c r="D272" i="16" a="1"/>
  <c r="D272" i="16" s="1"/>
  <c r="D273" i="16" a="1"/>
  <c r="D273" i="16" s="1"/>
  <c r="D274" i="16" a="1"/>
  <c r="D274" i="16" s="1"/>
  <c r="D275" i="16" a="1"/>
  <c r="D275" i="16" s="1"/>
  <c r="D276" i="16" a="1"/>
  <c r="D276" i="16" s="1"/>
  <c r="D277" i="16" a="1"/>
  <c r="D277" i="16" s="1"/>
  <c r="D278" i="16" a="1"/>
  <c r="D278" i="16" s="1"/>
  <c r="D279" i="16" a="1"/>
  <c r="D279" i="16" s="1"/>
  <c r="D280" i="16" a="1"/>
  <c r="D280" i="16" s="1"/>
  <c r="D281" i="16" a="1"/>
  <c r="D281" i="16" s="1"/>
  <c r="D282" i="16" a="1"/>
  <c r="D282" i="16" s="1"/>
  <c r="D283" i="16" a="1"/>
  <c r="D283" i="16" s="1"/>
  <c r="D284" i="16" a="1"/>
  <c r="D284" i="16" s="1"/>
  <c r="D285" i="16" a="1"/>
  <c r="D285" i="16" s="1"/>
  <c r="D286" i="16" a="1"/>
  <c r="D286" i="16" s="1"/>
  <c r="D287" i="16" a="1"/>
  <c r="D287" i="16" s="1"/>
  <c r="D288" i="16" a="1"/>
  <c r="D288" i="16" s="1"/>
  <c r="D289" i="16" a="1"/>
  <c r="D289" i="16" s="1"/>
  <c r="D290" i="16" a="1"/>
  <c r="D290" i="16" s="1"/>
  <c r="D291" i="16" a="1"/>
  <c r="D291" i="16" s="1"/>
  <c r="D292" i="16" a="1"/>
  <c r="D292" i="16" s="1"/>
  <c r="D293" i="16" a="1"/>
  <c r="D293" i="16" s="1"/>
  <c r="D294" i="16" a="1"/>
  <c r="D294" i="16" s="1"/>
  <c r="D295" i="16" a="1"/>
  <c r="D295" i="16" s="1"/>
  <c r="D296" i="16" a="1"/>
  <c r="D296" i="16" s="1"/>
  <c r="D297" i="16" a="1"/>
  <c r="D297" i="16" s="1"/>
  <c r="D298" i="16" a="1"/>
  <c r="D298" i="16" s="1"/>
  <c r="D299" i="16" a="1"/>
  <c r="D299" i="16" s="1"/>
  <c r="D300" i="16" a="1"/>
  <c r="D300" i="16" s="1"/>
  <c r="D301" i="16" a="1"/>
  <c r="D301" i="16" s="1"/>
  <c r="D302" i="16" a="1"/>
  <c r="D302" i="16" s="1"/>
  <c r="D303" i="16" a="1"/>
  <c r="D303" i="16" s="1"/>
  <c r="D304" i="16" a="1"/>
  <c r="D304" i="16" s="1"/>
  <c r="D305" i="16" a="1"/>
  <c r="D305" i="16" s="1"/>
  <c r="D306" i="16" a="1"/>
  <c r="D306" i="16" s="1"/>
  <c r="D307" i="16" a="1"/>
  <c r="D307" i="16" s="1"/>
  <c r="D308" i="16" a="1"/>
  <c r="D308" i="16" s="1"/>
  <c r="D309" i="16" a="1"/>
  <c r="D309" i="16" s="1"/>
  <c r="D310" i="16" a="1"/>
  <c r="D310" i="16" s="1"/>
  <c r="D311" i="16" a="1"/>
  <c r="D311" i="16" s="1"/>
  <c r="D312" i="16" a="1"/>
  <c r="D312" i="16" s="1"/>
  <c r="D313" i="16" a="1"/>
  <c r="D313" i="16" s="1"/>
  <c r="D314" i="16" a="1"/>
  <c r="D314" i="16" s="1"/>
  <c r="D315" i="16" a="1"/>
  <c r="D315" i="16" s="1"/>
  <c r="D317" i="16" a="1"/>
  <c r="D317" i="16" s="1"/>
  <c r="D318" i="16" a="1"/>
  <c r="D318" i="16" s="1"/>
  <c r="D319" i="16" a="1"/>
  <c r="D319" i="16" s="1"/>
  <c r="D320" i="16" a="1"/>
  <c r="D320" i="16" s="1"/>
  <c r="D321" i="16" a="1"/>
  <c r="D321" i="16" s="1"/>
  <c r="D322" i="16" a="1"/>
  <c r="D322" i="16" s="1"/>
  <c r="D323" i="16" a="1"/>
  <c r="D323" i="16" s="1"/>
  <c r="D324" i="16" a="1"/>
  <c r="D324" i="16" s="1"/>
  <c r="D325" i="16" a="1"/>
  <c r="D325" i="16" s="1"/>
  <c r="D326" i="16" a="1"/>
  <c r="D326" i="16" s="1"/>
  <c r="D327" i="16" a="1"/>
  <c r="D327" i="16" s="1"/>
  <c r="D328" i="16" a="1"/>
  <c r="D328" i="16" s="1"/>
  <c r="D329" i="16" a="1"/>
  <c r="D329" i="16" s="1"/>
  <c r="D330" i="16" a="1"/>
  <c r="D330" i="16" s="1"/>
  <c r="D331" i="16" a="1"/>
  <c r="D331" i="16" s="1"/>
  <c r="D332" i="16" a="1"/>
  <c r="D332" i="16" s="1"/>
  <c r="D333" i="16" a="1"/>
  <c r="D333" i="16" s="1"/>
  <c r="D334" i="16" a="1"/>
  <c r="D334" i="16" s="1"/>
  <c r="D335" i="16" a="1"/>
  <c r="D335" i="16" s="1"/>
  <c r="D336" i="16" a="1"/>
  <c r="D336" i="16" s="1"/>
  <c r="D337" i="16" a="1"/>
  <c r="D337" i="16" s="1"/>
  <c r="D338" i="16" a="1"/>
  <c r="D338" i="16" s="1"/>
  <c r="D339" i="16" a="1"/>
  <c r="D339" i="16" s="1"/>
  <c r="D340" i="16" a="1"/>
  <c r="D340" i="16" s="1"/>
  <c r="D341" i="16" a="1"/>
  <c r="D341" i="16" s="1"/>
  <c r="D342" i="16" a="1"/>
  <c r="D342" i="16" s="1"/>
  <c r="D343" i="16" a="1"/>
  <c r="D343" i="16" s="1"/>
  <c r="D344" i="16" a="1"/>
  <c r="D344" i="16" s="1"/>
  <c r="D345" i="16" a="1"/>
  <c r="D345" i="16" s="1"/>
  <c r="D346" i="16" a="1"/>
  <c r="D346" i="16" s="1"/>
  <c r="D347" i="16" a="1"/>
  <c r="D347" i="16" s="1"/>
  <c r="D348" i="16" a="1"/>
  <c r="D348" i="16" s="1"/>
  <c r="D349" i="16" a="1"/>
  <c r="D349" i="16" s="1"/>
  <c r="D350" i="16" a="1"/>
  <c r="D350" i="16" s="1"/>
  <c r="D351" i="16" a="1"/>
  <c r="D351" i="16" s="1"/>
  <c r="D352" i="16" a="1"/>
  <c r="D352" i="16" s="1"/>
  <c r="D353" i="16" a="1"/>
  <c r="D353" i="16" s="1"/>
  <c r="D354" i="16" a="1"/>
  <c r="D354" i="16" s="1"/>
  <c r="D355" i="16" a="1"/>
  <c r="D355" i="16" s="1"/>
  <c r="D356" i="16" a="1"/>
  <c r="D356" i="16" s="1"/>
  <c r="D357" i="16" a="1"/>
  <c r="D357" i="16" s="1"/>
  <c r="D358" i="16" a="1"/>
  <c r="D358" i="16" s="1"/>
  <c r="D359" i="16" a="1"/>
  <c r="D359" i="16" s="1"/>
  <c r="D360" i="16" a="1"/>
  <c r="D360" i="16" s="1"/>
  <c r="D361" i="16" a="1"/>
  <c r="D361" i="16" s="1"/>
  <c r="D362" i="16" a="1"/>
  <c r="D362" i="16" s="1"/>
  <c r="D363" i="16" a="1"/>
  <c r="D363" i="16" s="1"/>
  <c r="D364" i="16" a="1"/>
  <c r="D364" i="16" s="1"/>
  <c r="D365" i="16" a="1"/>
  <c r="D365" i="16" s="1"/>
  <c r="D366" i="16" a="1"/>
  <c r="D366" i="16" s="1"/>
  <c r="D367" i="16" a="1"/>
  <c r="D367" i="16" s="1"/>
  <c r="D368" i="16" a="1"/>
  <c r="D368" i="16" s="1"/>
  <c r="D369" i="16" a="1"/>
  <c r="D369" i="16" s="1"/>
  <c r="D370" i="16" a="1"/>
  <c r="D370" i="16" s="1"/>
  <c r="D371" i="16" a="1"/>
  <c r="D371" i="16" s="1"/>
  <c r="D372" i="16" a="1"/>
  <c r="D372" i="16" s="1"/>
  <c r="D373" i="16" a="1"/>
  <c r="D373" i="16" s="1"/>
  <c r="D374" i="16" a="1"/>
  <c r="D374" i="16" s="1"/>
  <c r="D375" i="16" a="1"/>
  <c r="D375" i="16" s="1"/>
  <c r="D376" i="16" a="1"/>
  <c r="D376" i="16" s="1"/>
  <c r="D377" i="16" a="1"/>
  <c r="D377" i="16" s="1"/>
  <c r="D378" i="16" a="1"/>
  <c r="D378" i="16" s="1"/>
  <c r="D379" i="16" a="1"/>
  <c r="D379" i="16" s="1"/>
  <c r="D380" i="16" a="1"/>
  <c r="D380" i="16" s="1"/>
  <c r="D381" i="16" a="1"/>
  <c r="D381" i="16" s="1"/>
  <c r="D382" i="16" a="1"/>
  <c r="D382" i="16" s="1"/>
  <c r="D383" i="16" a="1"/>
  <c r="D383" i="16" s="1"/>
  <c r="D384" i="16" a="1"/>
  <c r="D384" i="16" s="1"/>
  <c r="D385" i="16" a="1"/>
  <c r="D385" i="16" s="1"/>
  <c r="D386" i="16" a="1"/>
  <c r="D386" i="16" s="1"/>
  <c r="D388" i="16" a="1"/>
  <c r="D388" i="16" s="1"/>
  <c r="D389" i="16" a="1"/>
  <c r="D389" i="16" s="1"/>
  <c r="D390" i="16" a="1"/>
  <c r="D390" i="16" s="1"/>
  <c r="D391" i="16" a="1"/>
  <c r="D391" i="16" s="1"/>
  <c r="D392" i="16" a="1"/>
  <c r="D392" i="16" s="1"/>
  <c r="D393" i="16" a="1"/>
  <c r="D393" i="16" s="1"/>
  <c r="D394" i="16" a="1"/>
  <c r="D394" i="16" s="1"/>
  <c r="D395" i="16" a="1"/>
  <c r="D395" i="16" s="1"/>
  <c r="D396" i="16" a="1"/>
  <c r="D396" i="16" s="1"/>
  <c r="D397" i="16" a="1"/>
  <c r="D397" i="16" s="1"/>
  <c r="D398" i="16" a="1"/>
  <c r="D398" i="16" s="1"/>
  <c r="D399" i="16" a="1"/>
  <c r="D399" i="16" s="1"/>
  <c r="D400" i="16" a="1"/>
  <c r="D400" i="16" s="1"/>
  <c r="D401" i="16" a="1"/>
  <c r="D401" i="16" s="1"/>
  <c r="D402" i="16" a="1"/>
  <c r="D402" i="16" s="1"/>
  <c r="D403" i="16" a="1"/>
  <c r="D403" i="16" s="1"/>
  <c r="D404" i="16" a="1"/>
  <c r="D404" i="16" s="1"/>
  <c r="D405" i="16" a="1"/>
  <c r="D405" i="16" s="1"/>
  <c r="D406" i="16" a="1"/>
  <c r="D406" i="16" s="1"/>
  <c r="D407" i="16" a="1"/>
  <c r="D407" i="16" s="1"/>
  <c r="D408" i="16" a="1"/>
  <c r="D408" i="16" s="1"/>
  <c r="D409" i="16" a="1"/>
  <c r="D409" i="16" s="1"/>
  <c r="D410" i="16" a="1"/>
  <c r="D410" i="16" s="1"/>
  <c r="D411" i="16" a="1"/>
  <c r="D411" i="16" s="1"/>
  <c r="D412" i="16" a="1"/>
  <c r="D412" i="16" s="1"/>
  <c r="D413" i="16" a="1"/>
  <c r="D413" i="16" s="1"/>
  <c r="D414" i="16" a="1"/>
  <c r="D414" i="16" s="1"/>
  <c r="D415" i="16" a="1"/>
  <c r="D415" i="16" s="1"/>
  <c r="D416" i="16" a="1"/>
  <c r="D416" i="16" s="1"/>
  <c r="D417" i="16" a="1"/>
  <c r="D417" i="16" s="1"/>
  <c r="D418" i="16" a="1"/>
  <c r="D418" i="16" s="1"/>
  <c r="D419" i="16" a="1"/>
  <c r="D419" i="16" s="1"/>
  <c r="D420" i="16" a="1"/>
  <c r="D420" i="16" s="1"/>
  <c r="D421" i="16" a="1"/>
  <c r="D421" i="16" s="1"/>
  <c r="D422" i="16" a="1"/>
  <c r="D422" i="16" s="1"/>
  <c r="D423" i="16" a="1"/>
  <c r="D423" i="16" s="1"/>
  <c r="D424" i="16" a="1"/>
  <c r="D424" i="16" s="1"/>
  <c r="D425" i="16" a="1"/>
  <c r="D425" i="16" s="1"/>
  <c r="D426" i="16" a="1"/>
  <c r="D426" i="16" s="1"/>
  <c r="D427" i="16" a="1"/>
  <c r="D427" i="16" s="1"/>
  <c r="D428" i="16" a="1"/>
  <c r="D428" i="16" s="1"/>
  <c r="D429" i="16" a="1"/>
  <c r="D429" i="16" s="1"/>
  <c r="D430" i="16" a="1"/>
  <c r="D430" i="16" s="1"/>
  <c r="D431" i="16" a="1"/>
  <c r="D431" i="16" s="1"/>
  <c r="D432" i="16" a="1"/>
  <c r="D432" i="16" s="1"/>
  <c r="D433" i="16" a="1"/>
  <c r="D433" i="16" s="1"/>
  <c r="D434" i="16" a="1"/>
  <c r="D434" i="16" s="1"/>
  <c r="D435" i="16" a="1"/>
  <c r="D435" i="16" s="1"/>
  <c r="D436" i="16" a="1"/>
  <c r="D436" i="16" s="1"/>
  <c r="D437" i="16" a="1"/>
  <c r="D437" i="16" s="1"/>
  <c r="D438" i="16" a="1"/>
  <c r="D438" i="16" s="1"/>
  <c r="D439" i="16" a="1"/>
  <c r="D439" i="16" s="1"/>
  <c r="D440" i="16" a="1"/>
  <c r="D440" i="16" s="1"/>
  <c r="D441" i="16" a="1"/>
  <c r="D441" i="16" s="1"/>
  <c r="D442" i="16" a="1"/>
  <c r="D442" i="16" s="1"/>
  <c r="D443" i="16" a="1"/>
  <c r="D443" i="16" s="1"/>
  <c r="D444" i="16" a="1"/>
  <c r="D444" i="16" s="1"/>
  <c r="D445" i="16" a="1"/>
  <c r="D445" i="16" s="1"/>
  <c r="D446" i="16" a="1"/>
  <c r="D446" i="16" s="1"/>
  <c r="D447" i="16" a="1"/>
  <c r="D447" i="16" s="1"/>
  <c r="D448" i="16" a="1"/>
  <c r="D448" i="16" s="1"/>
  <c r="D449" i="16" a="1"/>
  <c r="D449" i="16" s="1"/>
  <c r="D450" i="16" a="1"/>
  <c r="D450" i="16" s="1"/>
  <c r="D451" i="16" a="1"/>
  <c r="D451" i="16" s="1"/>
  <c r="D452" i="16" a="1"/>
  <c r="D452" i="16" s="1"/>
  <c r="D454" i="16" a="1"/>
  <c r="D454" i="16" s="1"/>
  <c r="D455" i="16" a="1"/>
  <c r="D455" i="16" s="1"/>
  <c r="D456" i="16" a="1"/>
  <c r="D456" i="16" s="1"/>
  <c r="D457" i="16" a="1"/>
  <c r="D457" i="16" s="1"/>
  <c r="D458" i="16" a="1"/>
  <c r="D458" i="16" s="1"/>
  <c r="D459" i="16" a="1"/>
  <c r="D459" i="16" s="1"/>
  <c r="D460" i="16" a="1"/>
  <c r="D460" i="16" s="1"/>
  <c r="D461" i="16" a="1"/>
  <c r="D461" i="16" s="1"/>
  <c r="D462" i="16" a="1"/>
  <c r="D462" i="16" s="1"/>
  <c r="D463" i="16" a="1"/>
  <c r="D463" i="16" s="1"/>
  <c r="D464" i="16" a="1"/>
  <c r="D464" i="16" s="1"/>
  <c r="D465" i="16" a="1"/>
  <c r="D465" i="16" s="1"/>
  <c r="D466" i="16" a="1"/>
  <c r="D466" i="16" s="1"/>
  <c r="D467" i="16" a="1"/>
  <c r="D467" i="16" s="1"/>
  <c r="D468" i="16" a="1"/>
  <c r="D468" i="16" s="1"/>
  <c r="D469" i="16" a="1"/>
  <c r="D469" i="16" s="1"/>
  <c r="D470" i="16" a="1"/>
  <c r="D470" i="16" s="1"/>
  <c r="D471" i="16" a="1"/>
  <c r="D471" i="16" s="1"/>
  <c r="D472" i="16" a="1"/>
  <c r="D472" i="16" s="1"/>
  <c r="D473" i="16" a="1"/>
  <c r="D473" i="16" s="1"/>
  <c r="D474" i="16" a="1"/>
  <c r="D474" i="16" s="1"/>
  <c r="D475" i="16" a="1"/>
  <c r="D475" i="16" s="1"/>
  <c r="D476" i="16" a="1"/>
  <c r="D476" i="16" s="1"/>
  <c r="D477" i="16" a="1"/>
  <c r="D477" i="16" s="1"/>
  <c r="D478" i="16" a="1"/>
  <c r="D478" i="16" s="1"/>
  <c r="D479" i="16" a="1"/>
  <c r="D479" i="16" s="1"/>
  <c r="D480" i="16" a="1"/>
  <c r="D480" i="16" s="1"/>
  <c r="D481" i="16" a="1"/>
  <c r="D481" i="16" s="1"/>
  <c r="D482" i="16" a="1"/>
  <c r="D482" i="16" s="1"/>
  <c r="D483" i="16" a="1"/>
  <c r="D483" i="16" s="1"/>
  <c r="D484" i="16" a="1"/>
  <c r="D484" i="16" s="1"/>
  <c r="D485" i="16" a="1"/>
  <c r="D485" i="16" s="1"/>
  <c r="D486" i="16" a="1"/>
  <c r="D486" i="16" s="1"/>
  <c r="D487" i="16" a="1"/>
  <c r="D487" i="16" s="1"/>
  <c r="D488" i="16" a="1"/>
  <c r="D488" i="16" s="1"/>
  <c r="D489" i="16" a="1"/>
  <c r="D489" i="16" s="1"/>
  <c r="D490" i="16" a="1"/>
  <c r="D490" i="16" s="1"/>
  <c r="D491" i="16" a="1"/>
  <c r="D491" i="16" s="1"/>
  <c r="D492" i="16" a="1"/>
  <c r="D492" i="16" s="1"/>
  <c r="D493" i="16" a="1"/>
  <c r="D493" i="16" s="1"/>
  <c r="D494" i="16" a="1"/>
  <c r="D494" i="16" s="1"/>
  <c r="D495" i="16" a="1"/>
  <c r="D495" i="16" s="1"/>
  <c r="D496" i="16" a="1"/>
  <c r="D496" i="16" s="1"/>
  <c r="D497" i="16" a="1"/>
  <c r="D497" i="16" s="1"/>
  <c r="D498" i="16" a="1"/>
  <c r="D498" i="16" s="1"/>
  <c r="D499" i="16" a="1"/>
  <c r="D499" i="16" s="1"/>
  <c r="D500" i="16" a="1"/>
  <c r="D500" i="16" s="1"/>
  <c r="D501" i="16" a="1"/>
  <c r="D501" i="16" s="1"/>
  <c r="D502" i="16" a="1"/>
  <c r="D502" i="16" s="1"/>
  <c r="D503" i="16" a="1"/>
  <c r="D503" i="16" s="1"/>
  <c r="D504" i="16" a="1"/>
  <c r="D504" i="16" s="1"/>
  <c r="D505" i="16" a="1"/>
  <c r="D505" i="16" s="1"/>
  <c r="D506" i="16" a="1"/>
  <c r="D506" i="16" s="1"/>
  <c r="D507" i="16" a="1"/>
  <c r="D507" i="16" s="1"/>
  <c r="D508" i="16" a="1"/>
  <c r="D508" i="16" s="1"/>
  <c r="D509" i="16" a="1"/>
  <c r="D509" i="16" s="1"/>
  <c r="D510" i="16" a="1"/>
  <c r="D510" i="16" s="1"/>
  <c r="D511" i="16" a="1"/>
  <c r="D511" i="16" s="1"/>
  <c r="D512" i="16" a="1"/>
  <c r="D512" i="16" s="1"/>
  <c r="D513" i="16" a="1"/>
  <c r="D513" i="16" s="1"/>
  <c r="D514" i="16" a="1"/>
  <c r="D514" i="16" s="1"/>
  <c r="D515" i="16" a="1"/>
  <c r="D515" i="16" s="1"/>
  <c r="D516" i="16" a="1"/>
  <c r="D516" i="16" s="1"/>
  <c r="D517" i="16" a="1"/>
  <c r="D517" i="16" s="1"/>
  <c r="D518" i="16" a="1"/>
  <c r="D518" i="16" s="1"/>
  <c r="D519" i="16" a="1"/>
  <c r="D519" i="16" s="1"/>
  <c r="D520" i="16" a="1"/>
  <c r="D520" i="16" s="1"/>
  <c r="D521" i="16" a="1"/>
  <c r="D521" i="16" s="1"/>
  <c r="D522" i="16" a="1"/>
  <c r="D522" i="16" s="1"/>
  <c r="D523" i="16" a="1"/>
  <c r="D523" i="16" s="1"/>
  <c r="D524" i="16" a="1"/>
  <c r="D524" i="16" s="1"/>
  <c r="D525" i="16" a="1"/>
  <c r="D525" i="16" s="1"/>
  <c r="D526" i="16" a="1"/>
  <c r="D526" i="16" s="1"/>
  <c r="D527" i="16" a="1"/>
  <c r="D527" i="16" s="1"/>
  <c r="D528" i="16" a="1"/>
  <c r="D528" i="16" s="1"/>
  <c r="D529" i="16" a="1"/>
  <c r="D529" i="16" s="1"/>
  <c r="D530" i="16" a="1"/>
  <c r="D530" i="16" s="1"/>
  <c r="D531" i="16" a="1"/>
  <c r="D531" i="16" s="1"/>
  <c r="D532" i="16" a="1"/>
  <c r="D532" i="16" s="1"/>
  <c r="D533" i="16" a="1"/>
  <c r="D533" i="16" s="1"/>
  <c r="D534" i="16" a="1"/>
  <c r="D534" i="16" s="1"/>
  <c r="D535" i="16" a="1"/>
  <c r="D535" i="16" s="1"/>
  <c r="D536" i="16" a="1"/>
  <c r="D536" i="16" s="1"/>
  <c r="D537" i="16" a="1"/>
  <c r="D537" i="16" s="1"/>
  <c r="D538" i="16" a="1"/>
  <c r="D538" i="16" s="1"/>
  <c r="D539" i="16" a="1"/>
  <c r="D539" i="16" s="1"/>
  <c r="D540" i="16" a="1"/>
  <c r="D540" i="16" s="1"/>
  <c r="D541" i="16" a="1"/>
  <c r="D541" i="16" s="1"/>
  <c r="D542" i="16" a="1"/>
  <c r="D542" i="16" s="1"/>
  <c r="D543" i="16" a="1"/>
  <c r="D543" i="16" s="1"/>
  <c r="D545" i="16" a="1"/>
  <c r="D545" i="16" s="1"/>
  <c r="D546" i="16" a="1"/>
  <c r="D546" i="16" s="1"/>
  <c r="D547" i="16" a="1"/>
  <c r="D547" i="16" s="1"/>
  <c r="D548" i="16" a="1"/>
  <c r="D548" i="16" s="1"/>
  <c r="D549" i="16" a="1"/>
  <c r="D549" i="16" s="1"/>
  <c r="D550" i="16" a="1"/>
  <c r="D550" i="16" s="1"/>
  <c r="D552" i="16" a="1"/>
  <c r="D552" i="16" s="1"/>
  <c r="D553" i="16" a="1"/>
  <c r="D553" i="16" s="1"/>
  <c r="D554" i="16" a="1"/>
  <c r="D554" i="16" s="1"/>
  <c r="D555" i="16" a="1"/>
  <c r="D555" i="16" s="1"/>
  <c r="D556" i="16" a="1"/>
  <c r="D556" i="16" s="1"/>
  <c r="D557" i="16" a="1"/>
  <c r="D557" i="16" s="1"/>
  <c r="D558" i="16" a="1"/>
  <c r="D558" i="16" s="1"/>
  <c r="D559" i="16" a="1"/>
  <c r="D559" i="16" s="1"/>
  <c r="D560" i="16" a="1"/>
  <c r="D560" i="16" s="1"/>
  <c r="D561" i="16" a="1"/>
  <c r="D561" i="16" s="1"/>
  <c r="D562" i="16" a="1"/>
  <c r="D562" i="16" s="1"/>
  <c r="D563" i="16" a="1"/>
  <c r="D563" i="16" s="1"/>
  <c r="D564" i="16" a="1"/>
  <c r="D564" i="16" s="1"/>
  <c r="D565" i="16" a="1"/>
  <c r="D565" i="16" s="1"/>
  <c r="D566" i="16" a="1"/>
  <c r="D566" i="16" s="1"/>
  <c r="D567" i="16" a="1"/>
  <c r="D567" i="16" s="1"/>
  <c r="D568" i="16" a="1"/>
  <c r="D568" i="16" s="1"/>
  <c r="D569" i="16" a="1"/>
  <c r="D569" i="16" s="1"/>
  <c r="D570" i="16" a="1"/>
  <c r="D570" i="16" s="1"/>
  <c r="D571" i="16" a="1"/>
  <c r="D571" i="16" s="1"/>
  <c r="D572" i="16" a="1"/>
  <c r="D572" i="16" s="1"/>
  <c r="D573" i="16" a="1"/>
  <c r="D573" i="16" s="1"/>
  <c r="D574" i="16" a="1"/>
  <c r="D574" i="16" s="1"/>
  <c r="D575" i="16" a="1"/>
  <c r="D575" i="16" s="1"/>
  <c r="D576" i="16" a="1"/>
  <c r="D576" i="16" s="1"/>
  <c r="D577" i="16" a="1"/>
  <c r="D577" i="16" s="1"/>
  <c r="D578" i="16" a="1"/>
  <c r="D578" i="16" s="1"/>
  <c r="D579" i="16" a="1"/>
  <c r="D579" i="16" s="1"/>
  <c r="D580" i="16" a="1"/>
  <c r="D580" i="16" s="1"/>
  <c r="D581" i="16" a="1"/>
  <c r="D581" i="16" s="1"/>
  <c r="D582" i="16" a="1"/>
  <c r="D582" i="16" s="1"/>
  <c r="D583" i="16" a="1"/>
  <c r="D583" i="16" s="1"/>
  <c r="D584" i="16" a="1"/>
  <c r="D584" i="16" s="1"/>
  <c r="D585" i="16" a="1"/>
  <c r="D585" i="16" s="1"/>
  <c r="D586" i="16" a="1"/>
  <c r="D586" i="16" s="1"/>
  <c r="D587" i="16" a="1"/>
  <c r="D587" i="16" s="1"/>
  <c r="D588" i="16" a="1"/>
  <c r="D588" i="16" s="1"/>
  <c r="D589" i="16" a="1"/>
  <c r="D589" i="16" s="1"/>
  <c r="D590" i="16" a="1"/>
  <c r="D590" i="16" s="1"/>
  <c r="D591" i="16" a="1"/>
  <c r="D591" i="16" s="1"/>
  <c r="D592" i="16" a="1"/>
  <c r="D592" i="16" s="1"/>
  <c r="D593" i="16" a="1"/>
  <c r="D593" i="16" s="1"/>
  <c r="D594" i="16" a="1"/>
  <c r="D594" i="16" s="1"/>
  <c r="D595" i="16" a="1"/>
  <c r="D595" i="16" s="1"/>
  <c r="D596" i="16" a="1"/>
  <c r="D596" i="16" s="1"/>
  <c r="D597" i="16" a="1"/>
  <c r="D597" i="16" s="1"/>
  <c r="D598" i="16" a="1"/>
  <c r="D598" i="16" s="1"/>
  <c r="D599" i="16" a="1"/>
  <c r="D599" i="16" s="1"/>
  <c r="D600" i="16" a="1"/>
  <c r="D600" i="16" s="1"/>
  <c r="D601" i="16" a="1"/>
  <c r="D601" i="16" s="1"/>
  <c r="D602" i="16" a="1"/>
  <c r="D602" i="16" s="1"/>
  <c r="D603" i="16" a="1"/>
  <c r="D603" i="16" s="1"/>
  <c r="D604" i="16" a="1"/>
  <c r="D604" i="16" s="1"/>
  <c r="D605" i="16" a="1"/>
  <c r="D605" i="16" s="1"/>
  <c r="D606" i="16" a="1"/>
  <c r="D606" i="16" s="1"/>
  <c r="D607" i="16" a="1"/>
  <c r="D607" i="16" s="1"/>
  <c r="D608" i="16" a="1"/>
  <c r="D608" i="16" s="1"/>
  <c r="D609" i="16" a="1"/>
  <c r="D609" i="16" s="1"/>
  <c r="D610" i="16" a="1"/>
  <c r="D610" i="16" s="1"/>
  <c r="D611" i="16" a="1"/>
  <c r="D611" i="16" s="1"/>
  <c r="D612" i="16" a="1"/>
  <c r="D612" i="16" s="1"/>
  <c r="D613" i="16" a="1"/>
  <c r="D613" i="16" s="1"/>
  <c r="D614" i="16" a="1"/>
  <c r="D614" i="16" s="1"/>
  <c r="D615" i="16" a="1"/>
  <c r="D615" i="16" s="1"/>
  <c r="D616" i="16" a="1"/>
  <c r="D616" i="16" s="1"/>
  <c r="D617" i="16" a="1"/>
  <c r="D617" i="16" s="1"/>
  <c r="D618" i="16" a="1"/>
  <c r="D618" i="16" s="1"/>
  <c r="D619" i="16" a="1"/>
  <c r="D619" i="16" s="1"/>
  <c r="D620" i="16" a="1"/>
  <c r="D620" i="16" s="1"/>
  <c r="D621" i="16" a="1"/>
  <c r="D621" i="16" s="1"/>
  <c r="D622" i="16" a="1"/>
  <c r="D622" i="16" s="1"/>
  <c r="D623" i="16" a="1"/>
  <c r="D623" i="16" s="1"/>
  <c r="D625" i="16" a="1"/>
  <c r="D625" i="16" s="1"/>
  <c r="D626" i="16" a="1"/>
  <c r="D626" i="16" s="1"/>
  <c r="D627" i="16" a="1"/>
  <c r="D627" i="16" s="1"/>
  <c r="D628" i="16" a="1"/>
  <c r="D628" i="16" s="1"/>
  <c r="D629" i="16" a="1"/>
  <c r="D629" i="16" s="1"/>
  <c r="D630" i="16" a="1"/>
  <c r="D630" i="16" s="1"/>
  <c r="D631" i="16" a="1"/>
  <c r="D631" i="16" s="1"/>
  <c r="D632" i="16" a="1"/>
  <c r="D632" i="16" s="1"/>
  <c r="D633" i="16" a="1"/>
  <c r="D633" i="16" s="1"/>
  <c r="P593" i="16" a="1"/>
  <c r="P593" i="16" s="1"/>
  <c r="P211" i="16" a="1"/>
  <c r="P211" i="16" s="1"/>
  <c r="P123" i="16" a="1"/>
  <c r="P123" i="16" s="1"/>
  <c r="AA301" i="16"/>
  <c r="AA123" i="16"/>
  <c r="L608" i="16" a="1"/>
  <c r="L608" i="16" s="1"/>
  <c r="AH633" i="16"/>
  <c r="AC633" i="16" a="1"/>
  <c r="AC633" i="16" s="1"/>
  <c r="AB633" i="16"/>
  <c r="AA633" i="16"/>
  <c r="Q633" i="16" a="1"/>
  <c r="Q633" i="16" s="1"/>
  <c r="P633" i="16" a="1"/>
  <c r="P633" i="16" s="1"/>
  <c r="M633" i="16" a="1"/>
  <c r="M633" i="16" s="1"/>
  <c r="L633" i="16" a="1"/>
  <c r="L633" i="16" s="1"/>
  <c r="AA632" i="16"/>
  <c r="Q632" i="16" a="1"/>
  <c r="Q632" i="16" s="1"/>
  <c r="P632" i="16" a="1"/>
  <c r="P632" i="16" s="1"/>
  <c r="AH632" i="16"/>
  <c r="AC632" i="16" a="1"/>
  <c r="AC632" i="16" s="1"/>
  <c r="AB632" i="16"/>
  <c r="M632" i="16" a="1"/>
  <c r="M632" i="16" s="1"/>
  <c r="L632" i="16" a="1"/>
  <c r="L632" i="16" s="1"/>
  <c r="AA631" i="16"/>
  <c r="Q631" i="16" a="1"/>
  <c r="Q631" i="16" s="1"/>
  <c r="P631" i="16" a="1"/>
  <c r="P631" i="16" s="1"/>
  <c r="AH631" i="16"/>
  <c r="AC631" i="16" a="1"/>
  <c r="AC631" i="16" s="1"/>
  <c r="AB631" i="16"/>
  <c r="M631" i="16" a="1"/>
  <c r="M631" i="16" s="1"/>
  <c r="L631" i="16" a="1"/>
  <c r="L631" i="16" s="1"/>
  <c r="Q143" i="16" a="1"/>
  <c r="Q143" i="16" s="1"/>
  <c r="P143" i="16" a="1"/>
  <c r="P143" i="16" s="1"/>
  <c r="L630" i="16" a="1"/>
  <c r="L630" i="16" s="1"/>
  <c r="M630" i="16" a="1"/>
  <c r="M630" i="16" s="1"/>
  <c r="P630" i="16" a="1"/>
  <c r="P630" i="16" s="1"/>
  <c r="Q630" i="16" a="1"/>
  <c r="Q630" i="16" s="1"/>
  <c r="AA630" i="16"/>
  <c r="AB630" i="16"/>
  <c r="AC630" i="16" a="1"/>
  <c r="AC630" i="16" s="1"/>
  <c r="AH630" i="16"/>
  <c r="L629" i="16" a="1"/>
  <c r="L629" i="16" s="1"/>
  <c r="M629" i="16" a="1"/>
  <c r="M629" i="16" s="1"/>
  <c r="P629" i="16" a="1"/>
  <c r="P629" i="16" s="1"/>
  <c r="Q629" i="16" a="1"/>
  <c r="Q629" i="16" s="1"/>
  <c r="AA629" i="16"/>
  <c r="AB629" i="16"/>
  <c r="AC629" i="16" a="1"/>
  <c r="AC629" i="16" s="1"/>
  <c r="AH629" i="16"/>
  <c r="L628" i="16" a="1"/>
  <c r="L628" i="16" s="1"/>
  <c r="M628" i="16" a="1"/>
  <c r="M628" i="16" s="1"/>
  <c r="P628" i="16" a="1"/>
  <c r="P628" i="16" s="1"/>
  <c r="Q628" i="16" a="1"/>
  <c r="Q628" i="16" s="1"/>
  <c r="AA628" i="16"/>
  <c r="AB628" i="16"/>
  <c r="AC628" i="16" a="1"/>
  <c r="AC628" i="16" s="1"/>
  <c r="AH628" i="16"/>
  <c r="L627" i="16" a="1"/>
  <c r="L627" i="16" s="1"/>
  <c r="M627" i="16" a="1"/>
  <c r="M627" i="16" s="1"/>
  <c r="P627" i="16" a="1"/>
  <c r="P627" i="16" s="1"/>
  <c r="Q627" i="16" a="1"/>
  <c r="Q627" i="16" s="1"/>
  <c r="AA627" i="16"/>
  <c r="AB627" i="16"/>
  <c r="AC627" i="16" a="1"/>
  <c r="AC627" i="16" s="1"/>
  <c r="AH627" i="16"/>
  <c r="L626" i="16" a="1"/>
  <c r="L626" i="16" s="1"/>
  <c r="M626" i="16" a="1"/>
  <c r="M626" i="16" s="1"/>
  <c r="P626" i="16" a="1"/>
  <c r="P626" i="16" s="1"/>
  <c r="Q626" i="16" a="1"/>
  <c r="Q626" i="16" s="1"/>
  <c r="AA626" i="16"/>
  <c r="AB626" i="16"/>
  <c r="AC626" i="16" a="1"/>
  <c r="AC626" i="16" s="1"/>
  <c r="AH626" i="16"/>
  <c r="P625" i="16" a="1"/>
  <c r="P625" i="16" s="1"/>
  <c r="Q625" i="16" a="1"/>
  <c r="Q625" i="16" s="1"/>
  <c r="AA625" i="16"/>
  <c r="AB625" i="16"/>
  <c r="AC625" i="16" a="1"/>
  <c r="AC625" i="16" s="1"/>
  <c r="AH625" i="16"/>
  <c r="L285" i="16" a="1"/>
  <c r="L285" i="16" s="1"/>
  <c r="M285" i="16" a="1"/>
  <c r="M285" i="16" s="1"/>
  <c r="P285" i="16" a="1"/>
  <c r="P285" i="16" s="1"/>
  <c r="Q285" i="16" a="1"/>
  <c r="Q285" i="16" s="1"/>
  <c r="AA285" i="16"/>
  <c r="AB285" i="16"/>
  <c r="AC285" i="16" a="1"/>
  <c r="AC285" i="16" s="1"/>
  <c r="AH285" i="16"/>
  <c r="L623" i="16" a="1"/>
  <c r="L623" i="16" s="1"/>
  <c r="M623" i="16" a="1"/>
  <c r="M623" i="16" s="1"/>
  <c r="P623" i="16" a="1"/>
  <c r="P623" i="16" s="1"/>
  <c r="Q623" i="16" a="1"/>
  <c r="Q623" i="16" s="1"/>
  <c r="AA623" i="16"/>
  <c r="AB623" i="16"/>
  <c r="AC623" i="16" a="1"/>
  <c r="AC623" i="16" s="1"/>
  <c r="AH623" i="16"/>
  <c r="L622" i="16" a="1"/>
  <c r="L622" i="16" s="1"/>
  <c r="M622" i="16" a="1"/>
  <c r="M622" i="16" s="1"/>
  <c r="P622" i="16" a="1"/>
  <c r="P622" i="16" s="1"/>
  <c r="Q622" i="16" a="1"/>
  <c r="Q622" i="16" s="1"/>
  <c r="AA622" i="16"/>
  <c r="AB622" i="16"/>
  <c r="AC622" i="16" a="1"/>
  <c r="AC622" i="16" s="1"/>
  <c r="AH622" i="16"/>
  <c r="L132" i="16" a="1"/>
  <c r="L132" i="16" s="1"/>
  <c r="M132" i="16" a="1"/>
  <c r="M132" i="16" s="1"/>
  <c r="P132" i="16" a="1"/>
  <c r="P132" i="16" s="1"/>
  <c r="Q132" i="16" a="1"/>
  <c r="Q132" i="16" s="1"/>
  <c r="AA132" i="16"/>
  <c r="AB132" i="16"/>
  <c r="AC132" i="16" a="1"/>
  <c r="AC132" i="16" s="1"/>
  <c r="AH132" i="16"/>
  <c r="L621" i="16" a="1"/>
  <c r="L621" i="16" s="1"/>
  <c r="M621" i="16" a="1"/>
  <c r="M621" i="16" s="1"/>
  <c r="P621" i="16" a="1"/>
  <c r="P621" i="16" s="1"/>
  <c r="Q621" i="16" a="1"/>
  <c r="Q621" i="16" s="1"/>
  <c r="AA621" i="16"/>
  <c r="AB621" i="16"/>
  <c r="AC621" i="16" a="1"/>
  <c r="AC621" i="16" s="1"/>
  <c r="AH621" i="16"/>
  <c r="L620" i="16" a="1"/>
  <c r="L620" i="16" s="1"/>
  <c r="M620" i="16" a="1"/>
  <c r="M620" i="16" s="1"/>
  <c r="P620" i="16" a="1"/>
  <c r="P620" i="16" s="1"/>
  <c r="Q620" i="16" a="1"/>
  <c r="Q620" i="16" s="1"/>
  <c r="AA620" i="16"/>
  <c r="AB620" i="16"/>
  <c r="AC620" i="16" a="1"/>
  <c r="AC620" i="16" s="1"/>
  <c r="AH620" i="16"/>
  <c r="L155" i="16" a="1"/>
  <c r="L155" i="16" s="1"/>
  <c r="M155" i="16" a="1"/>
  <c r="M155" i="16" s="1"/>
  <c r="P155" i="16" a="1"/>
  <c r="P155" i="16" s="1"/>
  <c r="Q155" i="16" a="1"/>
  <c r="Q155" i="16" s="1"/>
  <c r="AA155" i="16"/>
  <c r="AB155" i="16"/>
  <c r="AH155" i="16"/>
  <c r="L619" i="16" a="1"/>
  <c r="L619" i="16" s="1"/>
  <c r="M619" i="16" a="1"/>
  <c r="M619" i="16" s="1"/>
  <c r="P619" i="16" a="1"/>
  <c r="P619" i="16" s="1"/>
  <c r="Q619" i="16" a="1"/>
  <c r="Q619" i="16" s="1"/>
  <c r="AA619" i="16"/>
  <c r="AB619" i="16"/>
  <c r="AC619" i="16" a="1"/>
  <c r="AC619" i="16" s="1"/>
  <c r="AH619" i="16"/>
  <c r="L618" i="16" a="1"/>
  <c r="L618" i="16" s="1"/>
  <c r="M618" i="16" a="1"/>
  <c r="M618" i="16" s="1"/>
  <c r="P618" i="16" a="1"/>
  <c r="P618" i="16" s="1"/>
  <c r="Q618" i="16" a="1"/>
  <c r="Q618" i="16" s="1"/>
  <c r="AA618" i="16"/>
  <c r="AB618" i="16"/>
  <c r="AC618" i="16" a="1"/>
  <c r="AC618" i="16" s="1"/>
  <c r="AH618" i="16"/>
  <c r="L617" i="16" a="1"/>
  <c r="L617" i="16" s="1"/>
  <c r="M617" i="16" a="1"/>
  <c r="M617" i="16" s="1"/>
  <c r="P617" i="16" a="1"/>
  <c r="P617" i="16" s="1"/>
  <c r="Q617" i="16" a="1"/>
  <c r="Q617" i="16" s="1"/>
  <c r="AA617" i="16"/>
  <c r="AB617" i="16"/>
  <c r="AC617" i="16" a="1"/>
  <c r="AC617" i="16" s="1"/>
  <c r="AH617" i="16"/>
  <c r="L616" i="16" a="1"/>
  <c r="L616" i="16" s="1"/>
  <c r="M616" i="16" a="1"/>
  <c r="M616" i="16" s="1"/>
  <c r="P616" i="16" a="1"/>
  <c r="P616" i="16" s="1"/>
  <c r="Q616" i="16" a="1"/>
  <c r="Q616" i="16" s="1"/>
  <c r="AA616" i="16"/>
  <c r="AB616" i="16"/>
  <c r="AC616" i="16" a="1"/>
  <c r="AC616" i="16" s="1"/>
  <c r="AH616" i="16"/>
  <c r="C615" i="16" l="1"/>
  <c r="L615" i="16" a="1"/>
  <c r="L615" i="16" s="1"/>
  <c r="M615" i="16" a="1"/>
  <c r="M615" i="16" s="1"/>
  <c r="P615" i="16" a="1"/>
  <c r="P615" i="16" s="1"/>
  <c r="Q615" i="16" a="1"/>
  <c r="Q615" i="16" s="1"/>
  <c r="AA615" i="16"/>
  <c r="AB615" i="16"/>
  <c r="AC615" i="16" a="1"/>
  <c r="AC615" i="16" s="1"/>
  <c r="AH615" i="16"/>
  <c r="C614" i="16"/>
  <c r="L614" i="16" a="1"/>
  <c r="L614" i="16" s="1"/>
  <c r="M614" i="16" a="1"/>
  <c r="M614" i="16" s="1"/>
  <c r="P614" i="16" a="1"/>
  <c r="P614" i="16" s="1"/>
  <c r="Q614" i="16" a="1"/>
  <c r="Q614" i="16" s="1"/>
  <c r="AA614" i="16"/>
  <c r="AB614" i="16"/>
  <c r="AC614" i="16" a="1"/>
  <c r="AC614" i="16" s="1"/>
  <c r="AH614" i="16"/>
  <c r="C613" i="16"/>
  <c r="L613" i="16" a="1"/>
  <c r="L613" i="16" s="1"/>
  <c r="M613" i="16" a="1"/>
  <c r="M613" i="16" s="1"/>
  <c r="P613" i="16" a="1"/>
  <c r="P613" i="16" s="1"/>
  <c r="Q613" i="16" a="1"/>
  <c r="Q613" i="16" s="1"/>
  <c r="AA613" i="16"/>
  <c r="AB613" i="16"/>
  <c r="AC613" i="16" a="1"/>
  <c r="AC613" i="16" s="1"/>
  <c r="AH613" i="16"/>
  <c r="C591" i="16"/>
  <c r="L591" i="16" a="1"/>
  <c r="L591" i="16" s="1"/>
  <c r="M591" i="16" a="1"/>
  <c r="M591" i="16" s="1"/>
  <c r="P591" i="16" a="1"/>
  <c r="P591" i="16" s="1"/>
  <c r="Q591" i="16" a="1"/>
  <c r="Q591" i="16" s="1"/>
  <c r="AA591" i="16"/>
  <c r="AB591" i="16"/>
  <c r="AC591" i="16" a="1"/>
  <c r="AC591" i="16" s="1"/>
  <c r="AH591" i="16"/>
  <c r="C612" i="16"/>
  <c r="L612" i="16" a="1"/>
  <c r="L612" i="16" s="1"/>
  <c r="M612" i="16" a="1"/>
  <c r="M612" i="16" s="1"/>
  <c r="P612" i="16" a="1"/>
  <c r="P612" i="16" s="1"/>
  <c r="Q612" i="16" a="1"/>
  <c r="Q612" i="16" s="1"/>
  <c r="AA612" i="16"/>
  <c r="AB612" i="16"/>
  <c r="AC612" i="16" a="1"/>
  <c r="AC612" i="16" s="1"/>
  <c r="AH612" i="16"/>
  <c r="C611" i="16"/>
  <c r="L611" i="16" a="1"/>
  <c r="L611" i="16" s="1"/>
  <c r="M611" i="16" a="1"/>
  <c r="M611" i="16" s="1"/>
  <c r="P611" i="16" a="1"/>
  <c r="P611" i="16" s="1"/>
  <c r="Q611" i="16" a="1"/>
  <c r="Q611" i="16" s="1"/>
  <c r="AA611" i="16"/>
  <c r="AB611" i="16"/>
  <c r="AC611" i="16" a="1"/>
  <c r="AC611" i="16" s="1"/>
  <c r="AH611" i="16"/>
  <c r="C610" i="16"/>
  <c r="L610" i="16" a="1"/>
  <c r="L610" i="16" s="1"/>
  <c r="M610" i="16" a="1"/>
  <c r="M610" i="16" s="1"/>
  <c r="P610" i="16" a="1"/>
  <c r="P610" i="16" s="1"/>
  <c r="Q610" i="16" a="1"/>
  <c r="Q610" i="16" s="1"/>
  <c r="AA610" i="16"/>
  <c r="AB610" i="16"/>
  <c r="AC610" i="16" a="1"/>
  <c r="AC610" i="16" s="1"/>
  <c r="AH610" i="16"/>
  <c r="C609" i="16"/>
  <c r="L609" i="16" a="1"/>
  <c r="L609" i="16" s="1"/>
  <c r="M609" i="16" a="1"/>
  <c r="M609" i="16" s="1"/>
  <c r="P609" i="16" a="1"/>
  <c r="P609" i="16" s="1"/>
  <c r="Q609" i="16" a="1"/>
  <c r="Q609" i="16" s="1"/>
  <c r="AA609" i="16"/>
  <c r="AB609" i="16"/>
  <c r="AC609" i="16" a="1"/>
  <c r="AC609" i="16" s="1"/>
  <c r="AH609" i="16"/>
  <c r="AA607" i="16"/>
  <c r="C608" i="16"/>
  <c r="P608" i="16" a="1"/>
  <c r="P608" i="16" s="1"/>
  <c r="Q608" i="16" a="1"/>
  <c r="Q608" i="16" s="1"/>
  <c r="AA608" i="16"/>
  <c r="AB608" i="16"/>
  <c r="AC608" i="16" a="1"/>
  <c r="AC608" i="16" s="1"/>
  <c r="AH608" i="16"/>
  <c r="C607" i="16"/>
  <c r="L607" i="16" a="1"/>
  <c r="L607" i="16" s="1"/>
  <c r="M607" i="16" a="1"/>
  <c r="M607" i="16" s="1"/>
  <c r="P607" i="16" a="1"/>
  <c r="P607" i="16" s="1"/>
  <c r="Q607" i="16" a="1"/>
  <c r="Q607" i="16" s="1"/>
  <c r="AB607" i="16"/>
  <c r="AC607" i="16" a="1"/>
  <c r="AC607" i="16" s="1"/>
  <c r="AH607" i="16"/>
  <c r="C606" i="16"/>
  <c r="L606" i="16" a="1"/>
  <c r="L606" i="16" s="1"/>
  <c r="M606" i="16" a="1"/>
  <c r="M606" i="16" s="1"/>
  <c r="P606" i="16" a="1"/>
  <c r="P606" i="16" s="1"/>
  <c r="Q606" i="16" a="1"/>
  <c r="Q606" i="16" s="1"/>
  <c r="AA606" i="16"/>
  <c r="AB606" i="16"/>
  <c r="AC606" i="16" a="1"/>
  <c r="AC606" i="16" s="1"/>
  <c r="AH606" i="16"/>
  <c r="C605" i="16"/>
  <c r="L605" i="16" a="1"/>
  <c r="L605" i="16" s="1"/>
  <c r="M605" i="16" a="1"/>
  <c r="M605" i="16" s="1"/>
  <c r="P605" i="16" a="1"/>
  <c r="P605" i="16" s="1"/>
  <c r="Q605" i="16" a="1"/>
  <c r="Q605" i="16" s="1"/>
  <c r="AA605" i="16"/>
  <c r="AB605" i="16"/>
  <c r="AH605" i="16"/>
  <c r="C604" i="16"/>
  <c r="L604" i="16" a="1"/>
  <c r="L604" i="16" s="1"/>
  <c r="M604" i="16" a="1"/>
  <c r="M604" i="16" s="1"/>
  <c r="P604" i="16" a="1"/>
  <c r="P604" i="16" s="1"/>
  <c r="Q604" i="16" a="1"/>
  <c r="Q604" i="16" s="1"/>
  <c r="AA604" i="16"/>
  <c r="AB604" i="16"/>
  <c r="AH604" i="16"/>
  <c r="C603" i="16"/>
  <c r="L603" i="16" a="1"/>
  <c r="L603" i="16" s="1"/>
  <c r="M603" i="16" a="1"/>
  <c r="M603" i="16" s="1"/>
  <c r="P603" i="16" a="1"/>
  <c r="P603" i="16" s="1"/>
  <c r="Q603" i="16" a="1"/>
  <c r="Q603" i="16" s="1"/>
  <c r="AA603" i="16"/>
  <c r="AB603" i="16"/>
  <c r="AH603" i="16"/>
  <c r="C602" i="16"/>
  <c r="L602" i="16" a="1"/>
  <c r="L602" i="16" s="1"/>
  <c r="M602" i="16" a="1"/>
  <c r="M602" i="16" s="1"/>
  <c r="P602" i="16" a="1"/>
  <c r="P602" i="16" s="1"/>
  <c r="Q602" i="16" a="1"/>
  <c r="Q602" i="16" s="1"/>
  <c r="AA602" i="16"/>
  <c r="AB602" i="16"/>
  <c r="AH602" i="16"/>
  <c r="C601" i="16"/>
  <c r="L601" i="16" a="1"/>
  <c r="L601" i="16" s="1"/>
  <c r="M601" i="16" a="1"/>
  <c r="M601" i="16" s="1"/>
  <c r="P601" i="16" a="1"/>
  <c r="P601" i="16" s="1"/>
  <c r="Q601" i="16" a="1"/>
  <c r="Q601" i="16" s="1"/>
  <c r="AA601" i="16"/>
  <c r="AB601" i="16"/>
  <c r="AH601" i="16"/>
  <c r="C600" i="16"/>
  <c r="L600" i="16" a="1"/>
  <c r="L600" i="16" s="1"/>
  <c r="M600" i="16" a="1"/>
  <c r="M600" i="16" s="1"/>
  <c r="P600" i="16" a="1"/>
  <c r="P600" i="16" s="1"/>
  <c r="Q600" i="16" a="1"/>
  <c r="Q600" i="16" s="1"/>
  <c r="AA600" i="16"/>
  <c r="AB600" i="16"/>
  <c r="AH600" i="16"/>
  <c r="C599" i="16"/>
  <c r="L599" i="16" a="1"/>
  <c r="L599" i="16" s="1"/>
  <c r="M599" i="16" a="1"/>
  <c r="M599" i="16" s="1"/>
  <c r="P599" i="16" a="1"/>
  <c r="P599" i="16" s="1"/>
  <c r="Q599" i="16" a="1"/>
  <c r="Q599" i="16" s="1"/>
  <c r="AA599" i="16"/>
  <c r="AB599" i="16"/>
  <c r="AH599" i="16"/>
  <c r="C598" i="16"/>
  <c r="L598" i="16" a="1"/>
  <c r="L598" i="16" s="1"/>
  <c r="M598" i="16" a="1"/>
  <c r="M598" i="16" s="1"/>
  <c r="P598" i="16" a="1"/>
  <c r="P598" i="16" s="1"/>
  <c r="Q598" i="16" a="1"/>
  <c r="Q598" i="16" s="1"/>
  <c r="AA598" i="16"/>
  <c r="AB598" i="16"/>
  <c r="AC598" i="16" a="1"/>
  <c r="AC598" i="16" s="1"/>
  <c r="AH598" i="16"/>
  <c r="M557" i="16" a="1"/>
  <c r="M557" i="16" s="1"/>
  <c r="L557" i="16" a="1"/>
  <c r="L557" i="16" s="1"/>
  <c r="C597" i="16"/>
  <c r="L597" i="16" a="1"/>
  <c r="L597" i="16" s="1"/>
  <c r="M597" i="16" a="1"/>
  <c r="M597" i="16" s="1"/>
  <c r="P597" i="16" a="1"/>
  <c r="P597" i="16" s="1"/>
  <c r="Q597" i="16" a="1"/>
  <c r="Q597" i="16" s="1"/>
  <c r="AA597" i="16"/>
  <c r="AB597" i="16"/>
  <c r="AC597" i="16" a="1"/>
  <c r="AC597" i="16" s="1"/>
  <c r="AH597" i="16"/>
  <c r="C596" i="16"/>
  <c r="L596" i="16" a="1"/>
  <c r="L596" i="16" s="1"/>
  <c r="M596" i="16" a="1"/>
  <c r="M596" i="16" s="1"/>
  <c r="P596" i="16" a="1"/>
  <c r="P596" i="16" s="1"/>
  <c r="Q596" i="16" a="1"/>
  <c r="Q596" i="16" s="1"/>
  <c r="AA596" i="16"/>
  <c r="AB596" i="16"/>
  <c r="AC596" i="16" a="1"/>
  <c r="AC596" i="16" s="1"/>
  <c r="AH596" i="16"/>
  <c r="C595" i="16"/>
  <c r="L595" i="16" a="1"/>
  <c r="L595" i="16" s="1"/>
  <c r="M595" i="16" a="1"/>
  <c r="M595" i="16" s="1"/>
  <c r="P595" i="16" a="1"/>
  <c r="P595" i="16" s="1"/>
  <c r="Q595" i="16" a="1"/>
  <c r="Q595" i="16" s="1"/>
  <c r="AA595" i="16"/>
  <c r="AB595" i="16"/>
  <c r="AC595" i="16" a="1"/>
  <c r="AC595" i="16" s="1"/>
  <c r="AH595" i="16"/>
  <c r="C594" i="16"/>
  <c r="L594" i="16" a="1"/>
  <c r="L594" i="16" s="1"/>
  <c r="M594" i="16" a="1"/>
  <c r="M594" i="16" s="1"/>
  <c r="P594" i="16" a="1"/>
  <c r="P594" i="16" s="1"/>
  <c r="Q594" i="16" a="1"/>
  <c r="Q594" i="16" s="1"/>
  <c r="AA594" i="16"/>
  <c r="AB594" i="16"/>
  <c r="AC594" i="16" a="1"/>
  <c r="AC594" i="16" s="1"/>
  <c r="AH594" i="16"/>
  <c r="C553" i="16"/>
  <c r="L553" i="16" a="1"/>
  <c r="L553" i="16" s="1"/>
  <c r="M553" i="16" a="1"/>
  <c r="M553" i="16" s="1"/>
  <c r="P553" i="16" a="1"/>
  <c r="P553" i="16" s="1"/>
  <c r="Q553" i="16" a="1"/>
  <c r="Q553" i="16" s="1"/>
  <c r="AA553" i="16"/>
  <c r="AB553" i="16"/>
  <c r="AC553" i="16" a="1"/>
  <c r="AC553" i="16" s="1"/>
  <c r="AH553" i="16"/>
  <c r="C593" i="16" l="1"/>
  <c r="L593" i="16" a="1"/>
  <c r="L593" i="16" s="1"/>
  <c r="M593" i="16" a="1"/>
  <c r="M593" i="16" s="1"/>
  <c r="Q593" i="16" a="1"/>
  <c r="Q593" i="16" s="1"/>
  <c r="AA593" i="16"/>
  <c r="AB593" i="16"/>
  <c r="AC593" i="16" a="1"/>
  <c r="AC593" i="16" s="1"/>
  <c r="AH593" i="16"/>
  <c r="C592" i="16"/>
  <c r="L592" i="16" a="1"/>
  <c r="L592" i="16" s="1"/>
  <c r="M592" i="16" a="1"/>
  <c r="M592" i="16" s="1"/>
  <c r="P592" i="16" a="1"/>
  <c r="P592" i="16" s="1"/>
  <c r="Q592" i="16" a="1"/>
  <c r="Q592" i="16" s="1"/>
  <c r="AA592" i="16"/>
  <c r="AB592" i="16"/>
  <c r="AC592" i="16" a="1"/>
  <c r="AC592" i="16" s="1"/>
  <c r="AH592" i="16"/>
  <c r="C590" i="16"/>
  <c r="L590" i="16" a="1"/>
  <c r="L590" i="16" s="1"/>
  <c r="M590" i="16" a="1"/>
  <c r="M590" i="16" s="1"/>
  <c r="P590" i="16" a="1"/>
  <c r="P590" i="16" s="1"/>
  <c r="Q590" i="16" a="1"/>
  <c r="Q590" i="16" s="1"/>
  <c r="AA590" i="16"/>
  <c r="AB590" i="16"/>
  <c r="AC590" i="16" a="1"/>
  <c r="AC590" i="16" s="1"/>
  <c r="AH590" i="16"/>
  <c r="C589" i="16" l="1"/>
  <c r="L589" i="16" a="1"/>
  <c r="L589" i="16" s="1"/>
  <c r="M589" i="16" a="1"/>
  <c r="M589" i="16" s="1"/>
  <c r="P589" i="16" a="1"/>
  <c r="P589" i="16" s="1"/>
  <c r="Q589" i="16" a="1"/>
  <c r="Q589" i="16" s="1"/>
  <c r="AA589" i="16"/>
  <c r="AB589" i="16"/>
  <c r="AH589" i="16"/>
  <c r="C588" i="16"/>
  <c r="L588" i="16" a="1"/>
  <c r="L588" i="16" s="1"/>
  <c r="M588" i="16" a="1"/>
  <c r="M588" i="16" s="1"/>
  <c r="P588" i="16" a="1"/>
  <c r="P588" i="16" s="1"/>
  <c r="Q588" i="16" a="1"/>
  <c r="Q588" i="16" s="1"/>
  <c r="AA588" i="16"/>
  <c r="AB588" i="16"/>
  <c r="AH588" i="16"/>
  <c r="C583" i="16"/>
  <c r="L583" i="16" a="1"/>
  <c r="L583" i="16" s="1"/>
  <c r="M583" i="16" a="1"/>
  <c r="M583" i="16" s="1"/>
  <c r="P583" i="16" a="1"/>
  <c r="P583" i="16" s="1"/>
  <c r="Q583" i="16" a="1"/>
  <c r="Q583" i="16" s="1"/>
  <c r="AA583" i="16"/>
  <c r="AB583" i="16"/>
  <c r="AC583" i="16" a="1"/>
  <c r="AC583" i="16" s="1"/>
  <c r="AH583" i="16"/>
  <c r="C582" i="16"/>
  <c r="L582" i="16" a="1"/>
  <c r="L582" i="16" s="1"/>
  <c r="M582" i="16" a="1"/>
  <c r="M582" i="16" s="1"/>
  <c r="P582" i="16" a="1"/>
  <c r="P582" i="16" s="1"/>
  <c r="Q582" i="16" a="1"/>
  <c r="Q582" i="16" s="1"/>
  <c r="AA582" i="16"/>
  <c r="AB582" i="16"/>
  <c r="AC582" i="16" a="1"/>
  <c r="AC582" i="16" s="1"/>
  <c r="AH582" i="16"/>
  <c r="C587" i="16"/>
  <c r="L587" i="16" a="1"/>
  <c r="L587" i="16" s="1"/>
  <c r="M587" i="16" a="1"/>
  <c r="M587" i="16" s="1"/>
  <c r="P587" i="16" a="1"/>
  <c r="P587" i="16" s="1"/>
  <c r="Q587" i="16" a="1"/>
  <c r="Q587" i="16" s="1"/>
  <c r="AA587" i="16"/>
  <c r="AB587" i="16"/>
  <c r="AC587" i="16" a="1"/>
  <c r="AC587" i="16" s="1"/>
  <c r="AH587" i="16"/>
  <c r="AC2" i="16" a="1"/>
  <c r="AC2" i="16" s="1"/>
  <c r="AC3" i="16" a="1"/>
  <c r="AC3" i="16" s="1"/>
  <c r="AC4" i="16" a="1"/>
  <c r="AC4" i="16" s="1"/>
  <c r="AC5" i="16" a="1"/>
  <c r="AC5" i="16" s="1"/>
  <c r="AC6" i="16" a="1"/>
  <c r="AC6" i="16" s="1"/>
  <c r="AC7" i="16" a="1"/>
  <c r="AC7" i="16" s="1"/>
  <c r="AC8" i="16" a="1"/>
  <c r="AC8" i="16" s="1"/>
  <c r="AC9" i="16" a="1"/>
  <c r="AC9" i="16" s="1"/>
  <c r="AC493" i="16" a="1"/>
  <c r="AC493" i="16" s="1"/>
  <c r="AC10" i="16" a="1"/>
  <c r="AC10" i="16" s="1"/>
  <c r="AC503" i="16" a="1"/>
  <c r="AC503" i="16" s="1"/>
  <c r="AC11" i="16" a="1"/>
  <c r="AC11" i="16" s="1"/>
  <c r="AC12" i="16" a="1"/>
  <c r="AC12" i="16" s="1"/>
  <c r="AC13" i="16" a="1"/>
  <c r="AC13" i="16" s="1"/>
  <c r="AC425" i="16" a="1"/>
  <c r="AC425" i="16" s="1"/>
  <c r="AC14" i="16" a="1"/>
  <c r="AC14" i="16" s="1"/>
  <c r="AC15" i="16" a="1"/>
  <c r="AC15" i="16" s="1"/>
  <c r="AC18" i="16" a="1"/>
  <c r="AC18" i="16" s="1"/>
  <c r="AC17" i="16" a="1"/>
  <c r="AC17" i="16" s="1"/>
  <c r="AC16" i="16" a="1"/>
  <c r="AC16" i="16" s="1"/>
  <c r="AC19" i="16" a="1"/>
  <c r="AC19" i="16" s="1"/>
  <c r="AC20" i="16" a="1"/>
  <c r="AC20" i="16" s="1"/>
  <c r="AC21" i="16" a="1"/>
  <c r="AC21" i="16" s="1"/>
  <c r="AC22" i="16" a="1"/>
  <c r="AC22" i="16" s="1"/>
  <c r="AC23" i="16" a="1"/>
  <c r="AC23" i="16" s="1"/>
  <c r="AC24" i="16" a="1"/>
  <c r="AC24" i="16" s="1"/>
  <c r="AC557" i="16" a="1"/>
  <c r="AC557" i="16" s="1"/>
  <c r="AC25" i="16" a="1"/>
  <c r="AC25" i="16" s="1"/>
  <c r="AC27" i="16" a="1"/>
  <c r="AC27" i="16" s="1"/>
  <c r="AC26" i="16" a="1"/>
  <c r="AC26" i="16" s="1"/>
  <c r="AC28" i="16" a="1"/>
  <c r="AC28" i="16" s="1"/>
  <c r="AC29" i="16" a="1"/>
  <c r="AC29" i="16" s="1"/>
  <c r="AC30" i="16" a="1"/>
  <c r="AC30" i="16" s="1"/>
  <c r="AC31" i="16" a="1"/>
  <c r="AC31" i="16" s="1"/>
  <c r="AC32" i="16" a="1"/>
  <c r="AC32" i="16" s="1"/>
  <c r="AC33" i="16" a="1"/>
  <c r="AC33" i="16" s="1"/>
  <c r="AC34" i="16" a="1"/>
  <c r="AC34" i="16" s="1"/>
  <c r="AC432" i="16" a="1"/>
  <c r="AC432" i="16" s="1"/>
  <c r="AC35" i="16" a="1"/>
  <c r="AC35" i="16" s="1"/>
  <c r="AC36" i="16" a="1"/>
  <c r="AC36" i="16" s="1"/>
  <c r="AC38" i="16" a="1"/>
  <c r="AC38" i="16" s="1"/>
  <c r="AC37" i="16" a="1"/>
  <c r="AC37" i="16" s="1"/>
  <c r="AC39" i="16" a="1"/>
  <c r="AC39" i="16" s="1"/>
  <c r="AC40" i="16" a="1"/>
  <c r="AC40" i="16" s="1"/>
  <c r="AC41" i="16" a="1"/>
  <c r="AC41" i="16" s="1"/>
  <c r="AC42" i="16" a="1"/>
  <c r="AC42" i="16" s="1"/>
  <c r="AC43" i="16" a="1"/>
  <c r="AC43" i="16" s="1"/>
  <c r="AC44" i="16" a="1"/>
  <c r="AC44" i="16" s="1"/>
  <c r="AC45" i="16" a="1"/>
  <c r="AC45" i="16" s="1"/>
  <c r="AC46" i="16" a="1"/>
  <c r="AC46" i="16" s="1"/>
  <c r="AC48" i="16" a="1"/>
  <c r="AC48" i="16" s="1"/>
  <c r="AC47" i="16" a="1"/>
  <c r="AC47" i="16" s="1"/>
  <c r="AC585" i="16" a="1"/>
  <c r="AC585" i="16" s="1"/>
  <c r="AC49" i="16" a="1"/>
  <c r="AC49" i="16" s="1"/>
  <c r="AC50" i="16" a="1"/>
  <c r="AC50" i="16" s="1"/>
  <c r="AC51" i="16" a="1"/>
  <c r="AC51" i="16" s="1"/>
  <c r="AC52" i="16" a="1"/>
  <c r="AC52" i="16" s="1"/>
  <c r="AC53" i="16" a="1"/>
  <c r="AC53" i="16" s="1"/>
  <c r="AC56" i="16" a="1"/>
  <c r="AC56" i="16" s="1"/>
  <c r="AC54" i="16" a="1"/>
  <c r="AC54" i="16" s="1"/>
  <c r="AC57" i="16" a="1"/>
  <c r="AC57" i="16" s="1"/>
  <c r="AC58" i="16" a="1"/>
  <c r="AC58" i="16" s="1"/>
  <c r="AC59" i="16" a="1"/>
  <c r="AC59" i="16" s="1"/>
  <c r="AC60" i="16" a="1"/>
  <c r="AC60" i="16" s="1"/>
  <c r="AC63" i="16" a="1"/>
  <c r="AC63" i="16" s="1"/>
  <c r="AC61" i="16" a="1"/>
  <c r="AC61" i="16" s="1"/>
  <c r="AC62" i="16" a="1"/>
  <c r="AC62" i="16" s="1"/>
  <c r="AC65" i="16" a="1"/>
  <c r="AC65" i="16" s="1"/>
  <c r="AC64" i="16" a="1"/>
  <c r="AC64" i="16" s="1"/>
  <c r="AC66" i="16" a="1"/>
  <c r="AC66" i="16" s="1"/>
  <c r="AC67" i="16" a="1"/>
  <c r="AC67" i="16" s="1"/>
  <c r="AC69" i="16" a="1"/>
  <c r="AC69" i="16" s="1"/>
  <c r="AC68" i="16" a="1"/>
  <c r="AC68" i="16" s="1"/>
  <c r="AC70" i="16" a="1"/>
  <c r="AC70" i="16" s="1"/>
  <c r="AC71" i="16" a="1"/>
  <c r="AC71" i="16" s="1"/>
  <c r="AC72" i="16" a="1"/>
  <c r="AC72" i="16" s="1"/>
  <c r="AC73" i="16" a="1"/>
  <c r="AC73" i="16" s="1"/>
  <c r="AC75" i="16" a="1"/>
  <c r="AC75" i="16" s="1"/>
  <c r="AC506" i="16" a="1"/>
  <c r="AC506" i="16" s="1"/>
  <c r="AC76" i="16" a="1"/>
  <c r="AC76" i="16" s="1"/>
  <c r="AC77" i="16" a="1"/>
  <c r="AC77" i="16" s="1"/>
  <c r="AC78" i="16" a="1"/>
  <c r="AC78" i="16" s="1"/>
  <c r="AC79" i="16" a="1"/>
  <c r="AC79" i="16" s="1"/>
  <c r="AC80" i="16" a="1"/>
  <c r="AC80" i="16" s="1"/>
  <c r="AC81" i="16" a="1"/>
  <c r="AC81" i="16" s="1"/>
  <c r="AC83" i="16" a="1"/>
  <c r="AC83" i="16" s="1"/>
  <c r="AC82" i="16" a="1"/>
  <c r="AC82" i="16" s="1"/>
  <c r="AC84" i="16" a="1"/>
  <c r="AC84" i="16" s="1"/>
  <c r="AC85" i="16" a="1"/>
  <c r="AC85" i="16" s="1"/>
  <c r="AC434" i="16" a="1"/>
  <c r="AC434" i="16" s="1"/>
  <c r="AC86" i="16" a="1"/>
  <c r="AC86" i="16" s="1"/>
  <c r="AC87" i="16" a="1"/>
  <c r="AC87" i="16" s="1"/>
  <c r="AC88" i="16" a="1"/>
  <c r="AC88" i="16" s="1"/>
  <c r="AC89" i="16" a="1"/>
  <c r="AC89" i="16" s="1"/>
  <c r="AC91" i="16" a="1"/>
  <c r="AC91" i="16" s="1"/>
  <c r="AC561" i="16" a="1"/>
  <c r="AC561" i="16" s="1"/>
  <c r="AC90" i="16" a="1"/>
  <c r="AC90" i="16" s="1"/>
  <c r="AC92" i="16" a="1"/>
  <c r="AC92" i="16" s="1"/>
  <c r="AC93" i="16" a="1"/>
  <c r="AC93" i="16" s="1"/>
  <c r="AC94" i="16" a="1"/>
  <c r="AC94" i="16" s="1"/>
  <c r="AC96" i="16" a="1"/>
  <c r="AC96" i="16" s="1"/>
  <c r="AC97" i="16" a="1"/>
  <c r="AC97" i="16" s="1"/>
  <c r="AC95" i="16" a="1"/>
  <c r="AC95" i="16" s="1"/>
  <c r="AC99" i="16" a="1"/>
  <c r="AC99" i="16" s="1"/>
  <c r="AC98" i="16" a="1"/>
  <c r="AC98" i="16" s="1"/>
  <c r="AC100" i="16" a="1"/>
  <c r="AC100" i="16" s="1"/>
  <c r="AC101" i="16" a="1"/>
  <c r="AC101" i="16" s="1"/>
  <c r="AC102" i="16" a="1"/>
  <c r="AC102" i="16" s="1"/>
  <c r="AC104" i="16" a="1"/>
  <c r="AC104" i="16" s="1"/>
  <c r="AC103" i="16" a="1"/>
  <c r="AC103" i="16" s="1"/>
  <c r="AC105" i="16" a="1"/>
  <c r="AC105" i="16" s="1"/>
  <c r="AC106" i="16" a="1"/>
  <c r="AC106" i="16" s="1"/>
  <c r="AC107" i="16" a="1"/>
  <c r="AC107" i="16" s="1"/>
  <c r="AC108" i="16" a="1"/>
  <c r="AC108" i="16" s="1"/>
  <c r="AC109" i="16" a="1"/>
  <c r="AC109" i="16" s="1"/>
  <c r="AC110" i="16" a="1"/>
  <c r="AC110" i="16" s="1"/>
  <c r="AC545" i="16" a="1"/>
  <c r="AC545" i="16" s="1"/>
  <c r="AC112" i="16" a="1"/>
  <c r="AC112" i="16" s="1"/>
  <c r="AC111" i="16" a="1"/>
  <c r="AC111" i="16" s="1"/>
  <c r="AC114" i="16" a="1"/>
  <c r="AC114" i="16" s="1"/>
  <c r="AC115" i="16" a="1"/>
  <c r="AC115" i="16" s="1"/>
  <c r="AC116" i="16" a="1"/>
  <c r="AC116" i="16" s="1"/>
  <c r="AC117" i="16" a="1"/>
  <c r="AC117" i="16" s="1"/>
  <c r="AC118" i="16" a="1"/>
  <c r="AC118" i="16" s="1"/>
  <c r="AC565" i="16" a="1"/>
  <c r="AC565" i="16" s="1"/>
  <c r="AC119" i="16" a="1"/>
  <c r="AC119" i="16" s="1"/>
  <c r="AC120" i="16" a="1"/>
  <c r="AC120" i="16" s="1"/>
  <c r="AC121" i="16" a="1"/>
  <c r="AC121" i="16" s="1"/>
  <c r="AC122" i="16" a="1"/>
  <c r="AC122" i="16" s="1"/>
  <c r="AC123" i="16" a="1"/>
  <c r="AC123" i="16" s="1"/>
  <c r="AC124" i="16" a="1"/>
  <c r="AC124" i="16" s="1"/>
  <c r="AC126" i="16" a="1"/>
  <c r="AC126" i="16" s="1"/>
  <c r="AC125" i="16" a="1"/>
  <c r="AC125" i="16" s="1"/>
  <c r="AC127" i="16" a="1"/>
  <c r="AC127" i="16" s="1"/>
  <c r="AC128" i="16" a="1"/>
  <c r="AC128" i="16" s="1"/>
  <c r="AC129" i="16" a="1"/>
  <c r="AC129" i="16" s="1"/>
  <c r="AC130" i="16" a="1"/>
  <c r="AC130" i="16" s="1"/>
  <c r="AC131" i="16" a="1"/>
  <c r="AC131" i="16" s="1"/>
  <c r="AC133" i="16" a="1"/>
  <c r="AC133" i="16" s="1"/>
  <c r="AC135" i="16" a="1"/>
  <c r="AC135" i="16" s="1"/>
  <c r="AC134" i="16" a="1"/>
  <c r="AC134" i="16" s="1"/>
  <c r="AC136" i="16" a="1"/>
  <c r="AC136" i="16" s="1"/>
  <c r="AC137" i="16" a="1"/>
  <c r="AC137" i="16" s="1"/>
  <c r="AC138" i="16" a="1"/>
  <c r="AC138" i="16" s="1"/>
  <c r="AC139" i="16" a="1"/>
  <c r="AC139" i="16" s="1"/>
  <c r="AC141" i="16" a="1"/>
  <c r="AC141" i="16" s="1"/>
  <c r="AC140" i="16" a="1"/>
  <c r="AC140" i="16" s="1"/>
  <c r="AC142" i="16" a="1"/>
  <c r="AC142" i="16" s="1"/>
  <c r="AC143" i="16" a="1"/>
  <c r="AC143" i="16" s="1"/>
  <c r="AC144" i="16" a="1"/>
  <c r="AC144" i="16" s="1"/>
  <c r="AC145" i="16" a="1"/>
  <c r="AC145" i="16" s="1"/>
  <c r="AC146" i="16" a="1"/>
  <c r="AC146" i="16" s="1"/>
  <c r="AC147" i="16" a="1"/>
  <c r="AC147" i="16" s="1"/>
  <c r="AC149" i="16" a="1"/>
  <c r="AC149" i="16" s="1"/>
  <c r="AC148" i="16" a="1"/>
  <c r="AC148" i="16" s="1"/>
  <c r="AC435" i="16" a="1"/>
  <c r="AC435" i="16" s="1"/>
  <c r="AC150" i="16" a="1"/>
  <c r="AC150" i="16" s="1"/>
  <c r="AC151" i="16" a="1"/>
  <c r="AC151" i="16" s="1"/>
  <c r="AC152" i="16" a="1"/>
  <c r="AC152" i="16" s="1"/>
  <c r="AC153" i="16" a="1"/>
  <c r="AC153" i="16" s="1"/>
  <c r="AC154" i="16" a="1"/>
  <c r="AC154" i="16" s="1"/>
  <c r="AC156" i="16" a="1"/>
  <c r="AC156" i="16" s="1"/>
  <c r="AC157" i="16" a="1"/>
  <c r="AC157" i="16" s="1"/>
  <c r="AC159" i="16" a="1"/>
  <c r="AC159" i="16" s="1"/>
  <c r="AC158" i="16" a="1"/>
  <c r="AC158" i="16" s="1"/>
  <c r="AC160" i="16" a="1"/>
  <c r="AC160" i="16" s="1"/>
  <c r="AC161" i="16" a="1"/>
  <c r="AC161" i="16" s="1"/>
  <c r="AC162" i="16" a="1"/>
  <c r="AC162" i="16" s="1"/>
  <c r="AC163" i="16" a="1"/>
  <c r="AC163" i="16" s="1"/>
  <c r="AC165" i="16" a="1"/>
  <c r="AC165" i="16" s="1"/>
  <c r="AC164" i="16" a="1"/>
  <c r="AC164" i="16" s="1"/>
  <c r="AC166" i="16" a="1"/>
  <c r="AC166" i="16" s="1"/>
  <c r="AC167" i="16" a="1"/>
  <c r="AC167" i="16" s="1"/>
  <c r="AC168" i="16" a="1"/>
  <c r="AC168" i="16" s="1"/>
  <c r="AC169" i="16" a="1"/>
  <c r="AC169" i="16" s="1"/>
  <c r="AC170" i="16" a="1"/>
  <c r="AC170" i="16" s="1"/>
  <c r="AC171" i="16" a="1"/>
  <c r="AC171" i="16" s="1"/>
  <c r="AC172" i="16" a="1"/>
  <c r="AC172" i="16" s="1"/>
  <c r="AC173" i="16" a="1"/>
  <c r="AC173" i="16" s="1"/>
  <c r="AC174" i="16" a="1"/>
  <c r="AC174" i="16" s="1"/>
  <c r="AC175" i="16" a="1"/>
  <c r="AC175" i="16" s="1"/>
  <c r="AC177" i="16" a="1"/>
  <c r="AC177" i="16" s="1"/>
  <c r="AC178" i="16" a="1"/>
  <c r="AC178" i="16" s="1"/>
  <c r="AC176" i="16" a="1"/>
  <c r="AC176" i="16" s="1"/>
  <c r="AC179" i="16" a="1"/>
  <c r="AC179" i="16" s="1"/>
  <c r="AC180" i="16" a="1"/>
  <c r="AC180" i="16" s="1"/>
  <c r="AC181" i="16" a="1"/>
  <c r="AC181" i="16" s="1"/>
  <c r="AC182" i="16" a="1"/>
  <c r="AC182" i="16" s="1"/>
  <c r="AC183" i="16" a="1"/>
  <c r="AC183" i="16" s="1"/>
  <c r="AC184" i="16" a="1"/>
  <c r="AC184" i="16" s="1"/>
  <c r="AC185" i="16" a="1"/>
  <c r="AC185" i="16" s="1"/>
  <c r="AC187" i="16" a="1"/>
  <c r="AC187" i="16" s="1"/>
  <c r="AC186" i="16" a="1"/>
  <c r="AC186" i="16" s="1"/>
  <c r="AC433" i="16" a="1"/>
  <c r="AC433" i="16" s="1"/>
  <c r="AC188" i="16" a="1"/>
  <c r="AC188" i="16" s="1"/>
  <c r="AC190" i="16" a="1"/>
  <c r="AC190" i="16" s="1"/>
  <c r="AC189" i="16" a="1"/>
  <c r="AC189" i="16" s="1"/>
  <c r="AC191" i="16" a="1"/>
  <c r="AC191" i="16" s="1"/>
  <c r="AC192" i="16" a="1"/>
  <c r="AC192" i="16" s="1"/>
  <c r="AC193" i="16" a="1"/>
  <c r="AC193" i="16" s="1"/>
  <c r="AC194" i="16" a="1"/>
  <c r="AC194" i="16" s="1"/>
  <c r="AC195" i="16" a="1"/>
  <c r="AC195" i="16" s="1"/>
  <c r="AC196" i="16" a="1"/>
  <c r="AC196" i="16" s="1"/>
  <c r="AC197" i="16" a="1"/>
  <c r="AC197" i="16" s="1"/>
  <c r="AC198" i="16" a="1"/>
  <c r="AC198" i="16" s="1"/>
  <c r="AC199" i="16" a="1"/>
  <c r="AC199" i="16" s="1"/>
  <c r="AC203" i="16" a="1"/>
  <c r="AC203" i="16" s="1"/>
  <c r="AC202" i="16" a="1"/>
  <c r="AC202" i="16" s="1"/>
  <c r="AC206" i="16" a="1"/>
  <c r="AC206" i="16" s="1"/>
  <c r="AC208" i="16" a="1"/>
  <c r="AC208" i="16" s="1"/>
  <c r="AC209" i="16" a="1"/>
  <c r="AC209" i="16" s="1"/>
  <c r="AC210" i="16" a="1"/>
  <c r="AC210" i="16" s="1"/>
  <c r="AC201" i="16" a="1"/>
  <c r="AC201" i="16" s="1"/>
  <c r="AC200" i="16" a="1"/>
  <c r="AC200" i="16" s="1"/>
  <c r="AC204" i="16" a="1"/>
  <c r="AC204" i="16" s="1"/>
  <c r="AC205" i="16" a="1"/>
  <c r="AC205" i="16" s="1"/>
  <c r="AC207" i="16" a="1"/>
  <c r="AC207" i="16" s="1"/>
  <c r="AC211" i="16" a="1"/>
  <c r="AC211" i="16" s="1"/>
  <c r="AC212" i="16" a="1"/>
  <c r="AC212" i="16" s="1"/>
  <c r="AC213" i="16" a="1"/>
  <c r="AC213" i="16" s="1"/>
  <c r="AC214" i="16" a="1"/>
  <c r="AC214" i="16" s="1"/>
  <c r="AC215" i="16" a="1"/>
  <c r="AC215" i="16" s="1"/>
  <c r="AC216" i="16" a="1"/>
  <c r="AC216" i="16" s="1"/>
  <c r="AC522" i="16" a="1"/>
  <c r="AC522" i="16" s="1"/>
  <c r="AC217" i="16" a="1"/>
  <c r="AC217" i="16" s="1"/>
  <c r="AC219" i="16" a="1"/>
  <c r="AC219" i="16" s="1"/>
  <c r="AC218" i="16" a="1"/>
  <c r="AC218" i="16" s="1"/>
  <c r="AC220" i="16" a="1"/>
  <c r="AC220" i="16" s="1"/>
  <c r="AC221" i="16" a="1"/>
  <c r="AC221" i="16" s="1"/>
  <c r="AC222" i="16" a="1"/>
  <c r="AC222" i="16" s="1"/>
  <c r="AC223" i="16" a="1"/>
  <c r="AC223" i="16" s="1"/>
  <c r="AC562" i="16" a="1"/>
  <c r="AC562" i="16" s="1"/>
  <c r="AC225" i="16" a="1"/>
  <c r="AC225" i="16" s="1"/>
  <c r="AC226" i="16" a="1"/>
  <c r="AC226" i="16" s="1"/>
  <c r="AC224" i="16" a="1"/>
  <c r="AC224" i="16" s="1"/>
  <c r="AC228" i="16" a="1"/>
  <c r="AC228" i="16" s="1"/>
  <c r="AC227" i="16" a="1"/>
  <c r="AC227" i="16" s="1"/>
  <c r="AC229" i="16" a="1"/>
  <c r="AC229" i="16" s="1"/>
  <c r="AC230" i="16" a="1"/>
  <c r="AC230" i="16" s="1"/>
  <c r="AC231" i="16" a="1"/>
  <c r="AC231" i="16" s="1"/>
  <c r="AC232" i="16" a="1"/>
  <c r="AC232" i="16" s="1"/>
  <c r="AC233" i="16" a="1"/>
  <c r="AC233" i="16" s="1"/>
  <c r="AC234" i="16" a="1"/>
  <c r="AC234" i="16" s="1"/>
  <c r="AC235" i="16" a="1"/>
  <c r="AC235" i="16" s="1"/>
  <c r="AC236" i="16" a="1"/>
  <c r="AC236" i="16" s="1"/>
  <c r="AC543" i="16" a="1"/>
  <c r="AC543" i="16" s="1"/>
  <c r="AC237" i="16" a="1"/>
  <c r="AC237" i="16" s="1"/>
  <c r="AC238" i="16" a="1"/>
  <c r="AC238" i="16" s="1"/>
  <c r="AC239" i="16" a="1"/>
  <c r="AC239" i="16" s="1"/>
  <c r="AC240" i="16" a="1"/>
  <c r="AC240" i="16" s="1"/>
  <c r="AC241" i="16" a="1"/>
  <c r="AC241" i="16" s="1"/>
  <c r="AC242" i="16" a="1"/>
  <c r="AC242" i="16" s="1"/>
  <c r="AC243" i="16" a="1"/>
  <c r="AC243" i="16" s="1"/>
  <c r="AC244" i="16" a="1"/>
  <c r="AC244" i="16" s="1"/>
  <c r="AC245" i="16" a="1"/>
  <c r="AC245" i="16" s="1"/>
  <c r="AC246" i="16" a="1"/>
  <c r="AC246" i="16" s="1"/>
  <c r="AC247" i="16" a="1"/>
  <c r="AC247" i="16" s="1"/>
  <c r="AC248" i="16" a="1"/>
  <c r="AC248" i="16" s="1"/>
  <c r="AC249" i="16" a="1"/>
  <c r="AC249" i="16" s="1"/>
  <c r="AC251" i="16" a="1"/>
  <c r="AC251" i="16" s="1"/>
  <c r="AC252" i="16" a="1"/>
  <c r="AC252" i="16" s="1"/>
  <c r="AC250" i="16" a="1"/>
  <c r="AC250" i="16" s="1"/>
  <c r="AC253" i="16" a="1"/>
  <c r="AC253" i="16" s="1"/>
  <c r="AC254" i="16" a="1"/>
  <c r="AC254" i="16" s="1"/>
  <c r="AC255" i="16" a="1"/>
  <c r="AC255" i="16" s="1"/>
  <c r="AC256" i="16" a="1"/>
  <c r="AC256" i="16" s="1"/>
  <c r="AC257" i="16" a="1"/>
  <c r="AC257" i="16" s="1"/>
  <c r="AC258" i="16" a="1"/>
  <c r="AC258" i="16" s="1"/>
  <c r="AC259" i="16" a="1"/>
  <c r="AC259" i="16" s="1"/>
  <c r="AC260" i="16" a="1"/>
  <c r="AC260" i="16" s="1"/>
  <c r="AC261" i="16" a="1"/>
  <c r="AC261" i="16" s="1"/>
  <c r="AC265" i="16" a="1"/>
  <c r="AC265" i="16" s="1"/>
  <c r="AC266" i="16" a="1"/>
  <c r="AC266" i="16" s="1"/>
  <c r="AC264" i="16" a="1"/>
  <c r="AC264" i="16" s="1"/>
  <c r="AC262" i="16" a="1"/>
  <c r="AC262" i="16" s="1"/>
  <c r="AC263" i="16" a="1"/>
  <c r="AC263" i="16" s="1"/>
  <c r="AC267" i="16" a="1"/>
  <c r="AC267" i="16" s="1"/>
  <c r="AC268" i="16" a="1"/>
  <c r="AC268" i="16" s="1"/>
  <c r="AC269" i="16" a="1"/>
  <c r="AC269" i="16" s="1"/>
  <c r="AC270" i="16" a="1"/>
  <c r="AC270" i="16" s="1"/>
  <c r="AC271" i="16" a="1"/>
  <c r="AC271" i="16" s="1"/>
  <c r="AC272" i="16" a="1"/>
  <c r="AC272" i="16" s="1"/>
  <c r="AC273" i="16" a="1"/>
  <c r="AC273" i="16" s="1"/>
  <c r="AC274" i="16" a="1"/>
  <c r="AC274" i="16" s="1"/>
  <c r="AC275" i="16" a="1"/>
  <c r="AC275" i="16" s="1"/>
  <c r="AC276" i="16" a="1"/>
  <c r="AC276" i="16" s="1"/>
  <c r="AC277" i="16" a="1"/>
  <c r="AC277" i="16" s="1"/>
  <c r="AC278" i="16" a="1"/>
  <c r="AC278" i="16" s="1"/>
  <c r="AC279" i="16" a="1"/>
  <c r="AC279" i="16" s="1"/>
  <c r="AC280" i="16" a="1"/>
  <c r="AC280" i="16" s="1"/>
  <c r="AC281" i="16" a="1"/>
  <c r="AC281" i="16" s="1"/>
  <c r="AC282" i="16" a="1"/>
  <c r="AC282" i="16" s="1"/>
  <c r="AC283" i="16" a="1"/>
  <c r="AC283" i="16" s="1"/>
  <c r="AC284" i="16" a="1"/>
  <c r="AC284" i="16" s="1"/>
  <c r="AC286" i="16" a="1"/>
  <c r="AC286" i="16" s="1"/>
  <c r="AC558" i="16" a="1"/>
  <c r="AC558" i="16" s="1"/>
  <c r="AC287" i="16" a="1"/>
  <c r="AC287" i="16" s="1"/>
  <c r="AC288" i="16" a="1"/>
  <c r="AC288" i="16" s="1"/>
  <c r="AC289" i="16" a="1"/>
  <c r="AC289" i="16" s="1"/>
  <c r="AC290" i="16" a="1"/>
  <c r="AC290" i="16" s="1"/>
  <c r="AC521" i="16" a="1"/>
  <c r="AC521" i="16" s="1"/>
  <c r="AC291" i="16" a="1"/>
  <c r="AC291" i="16" s="1"/>
  <c r="AC292" i="16" a="1"/>
  <c r="AC292" i="16" s="1"/>
  <c r="AC293" i="16" a="1"/>
  <c r="AC293" i="16" s="1"/>
  <c r="AC294" i="16" a="1"/>
  <c r="AC294" i="16" s="1"/>
  <c r="AC295" i="16" a="1"/>
  <c r="AC295" i="16" s="1"/>
  <c r="AC296" i="16" a="1"/>
  <c r="AC296" i="16" s="1"/>
  <c r="AC297" i="16" a="1"/>
  <c r="AC297" i="16" s="1"/>
  <c r="AC560" i="16" a="1"/>
  <c r="AC560" i="16" s="1"/>
  <c r="AC298" i="16" a="1"/>
  <c r="AC298" i="16" s="1"/>
  <c r="AC299" i="16" a="1"/>
  <c r="AC299" i="16" s="1"/>
  <c r="AC300" i="16" a="1"/>
  <c r="AC300" i="16" s="1"/>
  <c r="AC301" i="16" a="1"/>
  <c r="AC301" i="16" s="1"/>
  <c r="AC302" i="16" a="1"/>
  <c r="AC302" i="16" s="1"/>
  <c r="AC303" i="16" a="1"/>
  <c r="AC303" i="16" s="1"/>
  <c r="AC304" i="16" a="1"/>
  <c r="AC304" i="16" s="1"/>
  <c r="AC305" i="16" a="1"/>
  <c r="AC305" i="16" s="1"/>
  <c r="AC306" i="16" a="1"/>
  <c r="AC306" i="16" s="1"/>
  <c r="AC307" i="16" a="1"/>
  <c r="AC307" i="16" s="1"/>
  <c r="AC309" i="16" a="1"/>
  <c r="AC309" i="16" s="1"/>
  <c r="AC310" i="16" a="1"/>
  <c r="AC310" i="16" s="1"/>
  <c r="AC311" i="16" a="1"/>
  <c r="AC311" i="16" s="1"/>
  <c r="AC312" i="16" a="1"/>
  <c r="AC312" i="16" s="1"/>
  <c r="AC313" i="16" a="1"/>
  <c r="AC313" i="16" s="1"/>
  <c r="AC314" i="16" a="1"/>
  <c r="AC314" i="16" s="1"/>
  <c r="AC308" i="16" a="1"/>
  <c r="AC308" i="16" s="1"/>
  <c r="AC426" i="16" a="1"/>
  <c r="AC426" i="16" s="1"/>
  <c r="AC315" i="16" a="1"/>
  <c r="AC315" i="16" s="1"/>
  <c r="AC318" i="16" a="1"/>
  <c r="AC318" i="16" s="1"/>
  <c r="AC320" i="16" a="1"/>
  <c r="AC320" i="16" s="1"/>
  <c r="AC317" i="16" a="1"/>
  <c r="AC317" i="16" s="1"/>
  <c r="AC319" i="16" a="1"/>
  <c r="AC319" i="16" s="1"/>
  <c r="AC324" i="16" a="1"/>
  <c r="AC324" i="16" s="1"/>
  <c r="AC322" i="16" a="1"/>
  <c r="AC322" i="16" s="1"/>
  <c r="AC323" i="16" a="1"/>
  <c r="AC323" i="16" s="1"/>
  <c r="AC325" i="16" a="1"/>
  <c r="AC325" i="16" s="1"/>
  <c r="AC326" i="16" a="1"/>
  <c r="AC326" i="16" s="1"/>
  <c r="AC327" i="16" a="1"/>
  <c r="AC327" i="16" s="1"/>
  <c r="AC328" i="16" a="1"/>
  <c r="AC328" i="16" s="1"/>
  <c r="AC329" i="16" a="1"/>
  <c r="AC329" i="16" s="1"/>
  <c r="AC330" i="16" a="1"/>
  <c r="AC330" i="16" s="1"/>
  <c r="AC331" i="16" a="1"/>
  <c r="AC331" i="16" s="1"/>
  <c r="AC334" i="16" a="1"/>
  <c r="AC334" i="16" s="1"/>
  <c r="AC333" i="16" a="1"/>
  <c r="AC333" i="16" s="1"/>
  <c r="AC332" i="16" a="1"/>
  <c r="AC332" i="16" s="1"/>
  <c r="AC335" i="16" a="1"/>
  <c r="AC335" i="16" s="1"/>
  <c r="AC336" i="16" a="1"/>
  <c r="AC336" i="16" s="1"/>
  <c r="AC337" i="16" a="1"/>
  <c r="AC337" i="16" s="1"/>
  <c r="AC338" i="16" a="1"/>
  <c r="AC338" i="16" s="1"/>
  <c r="AC339" i="16" a="1"/>
  <c r="AC339" i="16" s="1"/>
  <c r="AC340" i="16" a="1"/>
  <c r="AC340" i="16" s="1"/>
  <c r="AC341" i="16" a="1"/>
  <c r="AC341" i="16" s="1"/>
  <c r="AC451" i="16" a="1"/>
  <c r="AC451" i="16" s="1"/>
  <c r="AC343" i="16" a="1"/>
  <c r="AC343" i="16" s="1"/>
  <c r="AC438" i="16" a="1"/>
  <c r="AC438" i="16" s="1"/>
  <c r="AC342" i="16" a="1"/>
  <c r="AC342" i="16" s="1"/>
  <c r="AC344" i="16" a="1"/>
  <c r="AC344" i="16" s="1"/>
  <c r="AC345" i="16" a="1"/>
  <c r="AC345" i="16" s="1"/>
  <c r="AC346" i="16" a="1"/>
  <c r="AC346" i="16" s="1"/>
  <c r="AC347" i="16" a="1"/>
  <c r="AC347" i="16" s="1"/>
  <c r="AC350" i="16" a="1"/>
  <c r="AC350" i="16" s="1"/>
  <c r="AC348" i="16" a="1"/>
  <c r="AC348" i="16" s="1"/>
  <c r="AC349" i="16" a="1"/>
  <c r="AC349" i="16" s="1"/>
  <c r="AC351" i="16" a="1"/>
  <c r="AC351" i="16" s="1"/>
  <c r="AC358" i="16" a="1"/>
  <c r="AC358" i="16" s="1"/>
  <c r="AC353" i="16" a="1"/>
  <c r="AC353" i="16" s="1"/>
  <c r="AC363" i="16" a="1"/>
  <c r="AC363" i="16" s="1"/>
  <c r="AC359" i="16" a="1"/>
  <c r="AC359" i="16" s="1"/>
  <c r="AC356" i="16" a="1"/>
  <c r="AC356" i="16" s="1"/>
  <c r="AC361" i="16" a="1"/>
  <c r="AC361" i="16" s="1"/>
  <c r="AC355" i="16" a="1"/>
  <c r="AC355" i="16" s="1"/>
  <c r="AC362" i="16" a="1"/>
  <c r="AC362" i="16" s="1"/>
  <c r="AC357" i="16" a="1"/>
  <c r="AC357" i="16" s="1"/>
  <c r="AC354" i="16" a="1"/>
  <c r="AC354" i="16" s="1"/>
  <c r="AC352" i="16" a="1"/>
  <c r="AC352" i="16" s="1"/>
  <c r="AC360" i="16" a="1"/>
  <c r="AC360" i="16" s="1"/>
  <c r="AC364" i="16" a="1"/>
  <c r="AC364" i="16" s="1"/>
  <c r="AC365" i="16" a="1"/>
  <c r="AC365" i="16" s="1"/>
  <c r="AC366" i="16" a="1"/>
  <c r="AC366" i="16" s="1"/>
  <c r="AC367" i="16" a="1"/>
  <c r="AC367" i="16" s="1"/>
  <c r="AC368" i="16" a="1"/>
  <c r="AC368" i="16" s="1"/>
  <c r="AC430" i="16" a="1"/>
  <c r="AC430" i="16" s="1"/>
  <c r="AC369" i="16" a="1"/>
  <c r="AC369" i="16" s="1"/>
  <c r="AC370" i="16" a="1"/>
  <c r="AC370" i="16" s="1"/>
  <c r="AC371" i="16" a="1"/>
  <c r="AC371" i="16" s="1"/>
  <c r="AC372" i="16" a="1"/>
  <c r="AC372" i="16" s="1"/>
  <c r="AC373" i="16" a="1"/>
  <c r="AC373" i="16" s="1"/>
  <c r="AC374" i="16" a="1"/>
  <c r="AC374" i="16" s="1"/>
  <c r="AC375" i="16" a="1"/>
  <c r="AC375" i="16" s="1"/>
  <c r="AC376" i="16" a="1"/>
  <c r="AC376" i="16" s="1"/>
  <c r="AC378" i="16" a="1"/>
  <c r="AC378" i="16" s="1"/>
  <c r="AC559" i="16" a="1"/>
  <c r="AC559" i="16" s="1"/>
  <c r="AC377" i="16" a="1"/>
  <c r="AC377" i="16" s="1"/>
  <c r="AC379" i="16" a="1"/>
  <c r="AC379" i="16" s="1"/>
  <c r="AC380" i="16" a="1"/>
  <c r="AC380" i="16" s="1"/>
  <c r="AC381" i="16" a="1"/>
  <c r="AC381" i="16" s="1"/>
  <c r="AC563" i="16" a="1"/>
  <c r="AC563" i="16" s="1"/>
  <c r="AC382" i="16" a="1"/>
  <c r="AC382" i="16" s="1"/>
  <c r="AC383" i="16" a="1"/>
  <c r="AC383" i="16" s="1"/>
  <c r="AC384" i="16" a="1"/>
  <c r="AC384" i="16" s="1"/>
  <c r="AC385" i="16" a="1"/>
  <c r="AC385" i="16" s="1"/>
  <c r="AC388" i="16" a="1"/>
  <c r="AC388" i="16" s="1"/>
  <c r="AC389" i="16" a="1"/>
  <c r="AC389" i="16" s="1"/>
  <c r="AC386" i="16" a="1"/>
  <c r="AC386" i="16" s="1"/>
  <c r="AC390" i="16" a="1"/>
  <c r="AC390" i="16" s="1"/>
  <c r="AC391" i="16" a="1"/>
  <c r="AC391" i="16" s="1"/>
  <c r="AC394" i="16" a="1"/>
  <c r="AC394" i="16" s="1"/>
  <c r="AC392" i="16" a="1"/>
  <c r="AC392" i="16" s="1"/>
  <c r="AC393" i="16" a="1"/>
  <c r="AC393" i="16" s="1"/>
  <c r="AC395" i="16" a="1"/>
  <c r="AC395" i="16" s="1"/>
  <c r="AC396" i="16" a="1"/>
  <c r="AC396" i="16" s="1"/>
  <c r="AC397" i="16" a="1"/>
  <c r="AC397" i="16" s="1"/>
  <c r="AC398" i="16" a="1"/>
  <c r="AC398" i="16" s="1"/>
  <c r="AC399" i="16" a="1"/>
  <c r="AC399" i="16" s="1"/>
  <c r="AC400" i="16" a="1"/>
  <c r="AC400" i="16" s="1"/>
  <c r="AC401" i="16" a="1"/>
  <c r="AC401" i="16" s="1"/>
  <c r="AC402" i="16" a="1"/>
  <c r="AC402" i="16" s="1"/>
  <c r="AC403" i="16" a="1"/>
  <c r="AC403" i="16" s="1"/>
  <c r="AC404" i="16" a="1"/>
  <c r="AC404" i="16" s="1"/>
  <c r="AC405" i="16" a="1"/>
  <c r="AC405" i="16" s="1"/>
  <c r="AC406" i="16" a="1"/>
  <c r="AC406" i="16" s="1"/>
  <c r="AC407" i="16" a="1"/>
  <c r="AC407" i="16" s="1"/>
  <c r="AC408" i="16" a="1"/>
  <c r="AC408" i="16" s="1"/>
  <c r="AC477" i="16" a="1"/>
  <c r="AC477" i="16" s="1"/>
  <c r="AC409" i="16" a="1"/>
  <c r="AC409" i="16" s="1"/>
  <c r="AC410" i="16" a="1"/>
  <c r="AC410" i="16" s="1"/>
  <c r="AC411" i="16" a="1"/>
  <c r="AC411" i="16" s="1"/>
  <c r="AC412" i="16" a="1"/>
  <c r="AC412" i="16" s="1"/>
  <c r="AC508" i="16" a="1"/>
  <c r="AC508" i="16" s="1"/>
  <c r="AC413" i="16" a="1"/>
  <c r="AC413" i="16" s="1"/>
  <c r="AC415" i="16" a="1"/>
  <c r="AC415" i="16" s="1"/>
  <c r="AC416" i="16" a="1"/>
  <c r="AC416" i="16" s="1"/>
  <c r="AC417" i="16" a="1"/>
  <c r="AC417" i="16" s="1"/>
  <c r="AC414" i="16" a="1"/>
  <c r="AC414" i="16" s="1"/>
  <c r="AC418" i="16" a="1"/>
  <c r="AC418" i="16" s="1"/>
  <c r="AC419" i="16" a="1"/>
  <c r="AC419" i="16" s="1"/>
  <c r="AC420" i="16" a="1"/>
  <c r="AC420" i="16" s="1"/>
  <c r="AC446" i="16" a="1"/>
  <c r="AC446" i="16" s="1"/>
  <c r="AC421" i="16" a="1"/>
  <c r="AC421" i="16" s="1"/>
  <c r="AC424" i="16" a="1"/>
  <c r="AC424" i="16" s="1"/>
  <c r="AC427" i="16" a="1"/>
  <c r="AC427" i="16" s="1"/>
  <c r="AC423" i="16" a="1"/>
  <c r="AC423" i="16" s="1"/>
  <c r="AC422" i="16" a="1"/>
  <c r="AC422" i="16" s="1"/>
  <c r="AC431" i="16" a="1"/>
  <c r="AC431" i="16" s="1"/>
  <c r="AC429" i="16" a="1"/>
  <c r="AC429" i="16" s="1"/>
  <c r="AC436" i="16" a="1"/>
  <c r="AC436" i="16" s="1"/>
  <c r="AC437" i="16" a="1"/>
  <c r="AC437" i="16" s="1"/>
  <c r="AC439" i="16" a="1"/>
  <c r="AC439" i="16" s="1"/>
  <c r="AC442" i="16" a="1"/>
  <c r="AC442" i="16" s="1"/>
  <c r="AC441" i="16" a="1"/>
  <c r="AC441" i="16" s="1"/>
  <c r="AC440" i="16" a="1"/>
  <c r="AC440" i="16" s="1"/>
  <c r="AC443" i="16" a="1"/>
  <c r="AC443" i="16" s="1"/>
  <c r="AC444" i="16" a="1"/>
  <c r="AC444" i="16" s="1"/>
  <c r="AC445" i="16" a="1"/>
  <c r="AC445" i="16" s="1"/>
  <c r="AC457" i="16" a="1"/>
  <c r="AC457" i="16" s="1"/>
  <c r="AC447" i="16" a="1"/>
  <c r="AC447" i="16" s="1"/>
  <c r="AC448" i="16" a="1"/>
  <c r="AC448" i="16" s="1"/>
  <c r="AC454" i="16" a="1"/>
  <c r="AC454" i="16" s="1"/>
  <c r="AC455" i="16" a="1"/>
  <c r="AC455" i="16" s="1"/>
  <c r="AC450" i="16" a="1"/>
  <c r="AC450" i="16" s="1"/>
  <c r="AC452" i="16" a="1"/>
  <c r="AC452" i="16" s="1"/>
  <c r="AC449" i="16" a="1"/>
  <c r="AC449" i="16" s="1"/>
  <c r="AC456" i="16" a="1"/>
  <c r="AC456" i="16" s="1"/>
  <c r="AC459" i="16" a="1"/>
  <c r="AC459" i="16" s="1"/>
  <c r="AC460" i="16" a="1"/>
  <c r="AC460" i="16" s="1"/>
  <c r="AC461" i="16" a="1"/>
  <c r="AC461" i="16" s="1"/>
  <c r="AC462" i="16" a="1"/>
  <c r="AC462" i="16" s="1"/>
  <c r="AC463" i="16" a="1"/>
  <c r="AC463" i="16" s="1"/>
  <c r="AC464" i="16" a="1"/>
  <c r="AC464" i="16" s="1"/>
  <c r="AC465" i="16" a="1"/>
  <c r="AC465" i="16" s="1"/>
  <c r="AC468" i="16" a="1"/>
  <c r="AC468" i="16" s="1"/>
  <c r="AC466" i="16" a="1"/>
  <c r="AC466" i="16" s="1"/>
  <c r="AC467" i="16" a="1"/>
  <c r="AC467" i="16" s="1"/>
  <c r="AC458" i="16" a="1"/>
  <c r="AC458" i="16" s="1"/>
  <c r="AC469" i="16" a="1"/>
  <c r="AC469" i="16" s="1"/>
  <c r="AC428" i="16" a="1"/>
  <c r="AC428" i="16" s="1"/>
  <c r="AC471" i="16" a="1"/>
  <c r="AC471" i="16" s="1"/>
  <c r="AC470" i="16" a="1"/>
  <c r="AC470" i="16" s="1"/>
  <c r="AC472" i="16" a="1"/>
  <c r="AC472" i="16" s="1"/>
  <c r="AC473" i="16" a="1"/>
  <c r="AC473" i="16" s="1"/>
  <c r="AC480" i="16" a="1"/>
  <c r="AC480" i="16" s="1"/>
  <c r="AC474" i="16" a="1"/>
  <c r="AC474" i="16" s="1"/>
  <c r="AC475" i="16" a="1"/>
  <c r="AC475" i="16" s="1"/>
  <c r="AC478" i="16" a="1"/>
  <c r="AC478" i="16" s="1"/>
  <c r="AC476" i="16" a="1"/>
  <c r="AC476" i="16" s="1"/>
  <c r="AC479" i="16" a="1"/>
  <c r="AC479" i="16" s="1"/>
  <c r="AC566" i="16" a="1"/>
  <c r="AC566" i="16" s="1"/>
  <c r="AC485" i="16" a="1"/>
  <c r="AC485" i="16" s="1"/>
  <c r="AC481" i="16" a="1"/>
  <c r="AC481" i="16" s="1"/>
  <c r="AC482" i="16" a="1"/>
  <c r="AC482" i="16" s="1"/>
  <c r="AC483" i="16" a="1"/>
  <c r="AC483" i="16" s="1"/>
  <c r="AC484" i="16" a="1"/>
  <c r="AC484" i="16" s="1"/>
  <c r="AC486" i="16" a="1"/>
  <c r="AC486" i="16" s="1"/>
  <c r="AC487" i="16" a="1"/>
  <c r="AC487" i="16" s="1"/>
  <c r="AC488" i="16" a="1"/>
  <c r="AC488" i="16" s="1"/>
  <c r="AC489" i="16" a="1"/>
  <c r="AC489" i="16" s="1"/>
  <c r="AC490" i="16" a="1"/>
  <c r="AC490" i="16" s="1"/>
  <c r="AC494" i="16" a="1"/>
  <c r="AC494" i="16" s="1"/>
  <c r="AC495" i="16" a="1"/>
  <c r="AC495" i="16" s="1"/>
  <c r="AC491" i="16" a="1"/>
  <c r="AC491" i="16" s="1"/>
  <c r="AC492" i="16" a="1"/>
  <c r="AC492" i="16" s="1"/>
  <c r="AC496" i="16" a="1"/>
  <c r="AC496" i="16" s="1"/>
  <c r="AC497" i="16" a="1"/>
  <c r="AC497" i="16" s="1"/>
  <c r="AC498" i="16" a="1"/>
  <c r="AC498" i="16" s="1"/>
  <c r="AC499" i="16" a="1"/>
  <c r="AC499" i="16" s="1"/>
  <c r="AC500" i="16" a="1"/>
  <c r="AC500" i="16" s="1"/>
  <c r="AC501" i="16" a="1"/>
  <c r="AC501" i="16" s="1"/>
  <c r="AC502" i="16" a="1"/>
  <c r="AC502" i="16" s="1"/>
  <c r="AC504" i="16" a="1"/>
  <c r="AC504" i="16" s="1"/>
  <c r="AC507" i="16" a="1"/>
  <c r="AC507" i="16" s="1"/>
  <c r="AC505" i="16" a="1"/>
  <c r="AC505" i="16" s="1"/>
  <c r="AC516" i="16" a="1"/>
  <c r="AC516" i="16" s="1"/>
  <c r="AC509" i="16" a="1"/>
  <c r="AC509" i="16" s="1"/>
  <c r="AC513" i="16" a="1"/>
  <c r="AC513" i="16" s="1"/>
  <c r="AC514" i="16" a="1"/>
  <c r="AC514" i="16" s="1"/>
  <c r="AC510" i="16" a="1"/>
  <c r="AC510" i="16" s="1"/>
  <c r="AC515" i="16" a="1"/>
  <c r="AC515" i="16" s="1"/>
  <c r="AC548" i="16" a="1"/>
  <c r="AC548" i="16" s="1"/>
  <c r="AC512" i="16" a="1"/>
  <c r="AC512" i="16" s="1"/>
  <c r="AC511" i="16" a="1"/>
  <c r="AC511" i="16" s="1"/>
  <c r="AC519" i="16" a="1"/>
  <c r="AC519" i="16" s="1"/>
  <c r="AC517" i="16" a="1"/>
  <c r="AC517" i="16" s="1"/>
  <c r="AC518" i="16" a="1"/>
  <c r="AC518" i="16" s="1"/>
  <c r="AC520" i="16" a="1"/>
  <c r="AC520" i="16" s="1"/>
  <c r="AC523" i="16" a="1"/>
  <c r="AC523" i="16" s="1"/>
  <c r="AC524" i="16" a="1"/>
  <c r="AC524" i="16" s="1"/>
  <c r="AC525" i="16" a="1"/>
  <c r="AC525" i="16" s="1"/>
  <c r="AC526" i="16" a="1"/>
  <c r="AC526" i="16" s="1"/>
  <c r="AC527" i="16" a="1"/>
  <c r="AC527" i="16" s="1"/>
  <c r="AC528" i="16" a="1"/>
  <c r="AC528" i="16" s="1"/>
  <c r="AC530" i="16" a="1"/>
  <c r="AC530" i="16" s="1"/>
  <c r="AC529" i="16" a="1"/>
  <c r="AC529" i="16" s="1"/>
  <c r="AC531" i="16" a="1"/>
  <c r="AC531" i="16" s="1"/>
  <c r="AC564" i="16" a="1"/>
  <c r="AC564" i="16" s="1"/>
  <c r="AC532" i="16" a="1"/>
  <c r="AC532" i="16" s="1"/>
  <c r="AC533" i="16" a="1"/>
  <c r="AC533" i="16" s="1"/>
  <c r="AC534" i="16" a="1"/>
  <c r="AC534" i="16" s="1"/>
  <c r="AC535" i="16" a="1"/>
  <c r="AC535" i="16" s="1"/>
  <c r="AC536" i="16" a="1"/>
  <c r="AC536" i="16" s="1"/>
  <c r="AC537" i="16" a="1"/>
  <c r="AC537" i="16" s="1"/>
  <c r="AC538" i="16" a="1"/>
  <c r="AC538" i="16" s="1"/>
  <c r="AC541" i="16" a="1"/>
  <c r="AC541" i="16" s="1"/>
  <c r="AC546" i="16" a="1"/>
  <c r="AC546" i="16" s="1"/>
  <c r="AC542" i="16" a="1"/>
  <c r="AC542" i="16" s="1"/>
  <c r="AC547" i="16" a="1"/>
  <c r="AC547" i="16" s="1"/>
  <c r="AC550" i="16" a="1"/>
  <c r="AC550" i="16" s="1"/>
  <c r="AC552" i="16" a="1"/>
  <c r="AC552" i="16" s="1"/>
  <c r="AC549" i="16" a="1"/>
  <c r="AC549" i="16" s="1"/>
  <c r="AC540" i="16" a="1"/>
  <c r="AC540" i="16" s="1"/>
  <c r="AC539" i="16" a="1"/>
  <c r="AC539" i="16" s="1"/>
  <c r="AC554" i="16" a="1"/>
  <c r="AC554" i="16" s="1"/>
  <c r="AC555" i="16" a="1"/>
  <c r="AC555" i="16" s="1"/>
  <c r="AC556" i="16" a="1"/>
  <c r="AC556" i="16" s="1"/>
  <c r="AC567" i="16" a="1"/>
  <c r="AC567" i="16" s="1"/>
  <c r="AC570" i="16" a="1"/>
  <c r="AC570" i="16" s="1"/>
  <c r="AC571" i="16" a="1"/>
  <c r="AC571" i="16" s="1"/>
  <c r="AC572" i="16" a="1"/>
  <c r="AC572" i="16" s="1"/>
  <c r="AC569" i="16" a="1"/>
  <c r="AC569" i="16" s="1"/>
  <c r="AC584" i="16" a="1"/>
  <c r="AC584" i="16" s="1"/>
  <c r="AC568" i="16" a="1"/>
  <c r="AC568" i="16" s="1"/>
  <c r="AC575" i="16" a="1"/>
  <c r="AC575" i="16" s="1"/>
  <c r="AC573" i="16" a="1"/>
  <c r="AC573" i="16" s="1"/>
  <c r="AC574" i="16" a="1"/>
  <c r="AC574" i="16" s="1"/>
  <c r="AC581" i="16" a="1"/>
  <c r="AC581" i="16" s="1"/>
  <c r="AC578" i="16" a="1"/>
  <c r="AC578" i="16" s="1"/>
  <c r="AC579" i="16" a="1"/>
  <c r="AC579" i="16" s="1"/>
  <c r="AC576" i="16" a="1"/>
  <c r="AC576" i="16" s="1"/>
  <c r="AC577" i="16" a="1"/>
  <c r="AC577" i="16" s="1"/>
  <c r="AC580" i="16" a="1"/>
  <c r="AC580" i="16" s="1"/>
  <c r="AC586" i="16" a="1"/>
  <c r="AC586" i="16" s="1"/>
  <c r="C585" i="16"/>
  <c r="L585" i="16" a="1"/>
  <c r="L585" i="16" s="1"/>
  <c r="M585" i="16" a="1"/>
  <c r="M585" i="16" s="1"/>
  <c r="P585" i="16" a="1"/>
  <c r="P585" i="16" s="1"/>
  <c r="Q585" i="16" a="1"/>
  <c r="Q585" i="16" s="1"/>
  <c r="AA585" i="16"/>
  <c r="AB585" i="16"/>
  <c r="AH585" i="16"/>
  <c r="C586" i="16"/>
  <c r="L586" i="16" a="1"/>
  <c r="L586" i="16" s="1"/>
  <c r="M586" i="16" a="1"/>
  <c r="M586" i="16" s="1"/>
  <c r="P586" i="16" a="1"/>
  <c r="P586" i="16" s="1"/>
  <c r="Q586" i="16" a="1"/>
  <c r="Q586" i="16" s="1"/>
  <c r="AA586" i="16"/>
  <c r="AB586" i="16"/>
  <c r="AH586" i="16"/>
  <c r="AH565" i="16"/>
  <c r="AB565" i="16"/>
  <c r="AA565" i="16"/>
  <c r="Q565" i="16" a="1"/>
  <c r="Q565" i="16" s="1"/>
  <c r="P565" i="16" a="1"/>
  <c r="P565" i="16" s="1"/>
  <c r="C565" i="16"/>
  <c r="AH584" i="16" l="1"/>
  <c r="C561" i="16"/>
  <c r="L561" i="16" a="1"/>
  <c r="L561" i="16" s="1"/>
  <c r="M561" i="16" a="1"/>
  <c r="M561" i="16" s="1"/>
  <c r="P561" i="16" a="1"/>
  <c r="P561" i="16" s="1"/>
  <c r="Q561" i="16" a="1"/>
  <c r="Q561" i="16" s="1"/>
  <c r="AA561" i="16"/>
  <c r="AB561" i="16"/>
  <c r="AH561" i="16"/>
  <c r="C580" i="16"/>
  <c r="L580" i="16" a="1"/>
  <c r="L580" i="16" s="1"/>
  <c r="M580" i="16" a="1"/>
  <c r="M580" i="16" s="1"/>
  <c r="P580" i="16" a="1"/>
  <c r="P580" i="16" s="1"/>
  <c r="Q580" i="16" a="1"/>
  <c r="Q580" i="16" s="1"/>
  <c r="AA580" i="16"/>
  <c r="AB580" i="16"/>
  <c r="AH580" i="16"/>
  <c r="C577" i="16"/>
  <c r="L577" i="16" a="1"/>
  <c r="L577" i="16" s="1"/>
  <c r="M577" i="16" a="1"/>
  <c r="M577" i="16" s="1"/>
  <c r="P577" i="16" a="1"/>
  <c r="P577" i="16" s="1"/>
  <c r="Q577" i="16" a="1"/>
  <c r="Q577" i="16" s="1"/>
  <c r="AA577" i="16"/>
  <c r="AB577" i="16"/>
  <c r="AH577" i="16"/>
  <c r="C576" i="16"/>
  <c r="L576" i="16" a="1"/>
  <c r="L576" i="16" s="1"/>
  <c r="M576" i="16" a="1"/>
  <c r="M576" i="16" s="1"/>
  <c r="P576" i="16" a="1"/>
  <c r="P576" i="16" s="1"/>
  <c r="Q576" i="16" a="1"/>
  <c r="Q576" i="16" s="1"/>
  <c r="AA576" i="16"/>
  <c r="AB576" i="16"/>
  <c r="AH576" i="16"/>
  <c r="C579" i="16"/>
  <c r="L579" i="16" a="1"/>
  <c r="L579" i="16" s="1"/>
  <c r="M579" i="16" a="1"/>
  <c r="M579" i="16" s="1"/>
  <c r="P579" i="16" a="1"/>
  <c r="P579" i="16" s="1"/>
  <c r="Q579" i="16" a="1"/>
  <c r="Q579" i="16" s="1"/>
  <c r="AA579" i="16"/>
  <c r="AB579" i="16"/>
  <c r="AH579" i="16"/>
  <c r="C578" i="16"/>
  <c r="L578" i="16" a="1"/>
  <c r="L578" i="16" s="1"/>
  <c r="M578" i="16" a="1"/>
  <c r="M578" i="16" s="1"/>
  <c r="P578" i="16" a="1"/>
  <c r="P578" i="16" s="1"/>
  <c r="Q578" i="16" a="1"/>
  <c r="Q578" i="16" s="1"/>
  <c r="AA578" i="16"/>
  <c r="AB578" i="16"/>
  <c r="AH578" i="16"/>
  <c r="C581" i="16"/>
  <c r="L581" i="16" a="1"/>
  <c r="L581" i="16" s="1"/>
  <c r="M581" i="16" a="1"/>
  <c r="M581" i="16" s="1"/>
  <c r="P581" i="16" a="1"/>
  <c r="P581" i="16" s="1"/>
  <c r="Q581" i="16" a="1"/>
  <c r="Q581" i="16" s="1"/>
  <c r="AA581" i="16"/>
  <c r="AB581" i="16"/>
  <c r="AH581" i="16"/>
  <c r="C559" i="16"/>
  <c r="M559" i="16" a="1"/>
  <c r="M559" i="16" s="1"/>
  <c r="P559" i="16" a="1"/>
  <c r="P559" i="16" s="1"/>
  <c r="Q559" i="16" a="1"/>
  <c r="Q559" i="16" s="1"/>
  <c r="AA559" i="16"/>
  <c r="AB559" i="16"/>
  <c r="AH559" i="16"/>
  <c r="C557" i="16"/>
  <c r="P557" i="16" a="1"/>
  <c r="P557" i="16" s="1"/>
  <c r="Q557" i="16" a="1"/>
  <c r="Q557" i="16" s="1"/>
  <c r="AA557" i="16"/>
  <c r="AB557" i="16"/>
  <c r="AH557" i="16"/>
  <c r="C563" i="16"/>
  <c r="L563" i="16" a="1"/>
  <c r="L563" i="16" s="1"/>
  <c r="M563" i="16" a="1"/>
  <c r="M563" i="16" s="1"/>
  <c r="P563" i="16" a="1"/>
  <c r="P563" i="16" s="1"/>
  <c r="Q563" i="16" a="1"/>
  <c r="Q563" i="16" s="1"/>
  <c r="AA563" i="16"/>
  <c r="AB563" i="16"/>
  <c r="AH563" i="16"/>
  <c r="C560" i="16"/>
  <c r="L560" i="16" a="1"/>
  <c r="L560" i="16" s="1"/>
  <c r="M560" i="16" a="1"/>
  <c r="M560" i="16" s="1"/>
  <c r="P560" i="16" a="1"/>
  <c r="P560" i="16" s="1"/>
  <c r="Q560" i="16" a="1"/>
  <c r="Q560" i="16" s="1"/>
  <c r="AA560" i="16"/>
  <c r="AB560" i="16"/>
  <c r="AH560" i="16"/>
  <c r="C575" i="16"/>
  <c r="C573" i="16"/>
  <c r="C574" i="16"/>
  <c r="AH575" i="16"/>
  <c r="AH574" i="16"/>
  <c r="AB574" i="16"/>
  <c r="AA574" i="16"/>
  <c r="Q574" i="16" a="1"/>
  <c r="Q574" i="16" s="1"/>
  <c r="P574" i="16" a="1"/>
  <c r="P574" i="16" s="1"/>
  <c r="M574" i="16" a="1"/>
  <c r="M574" i="16" s="1"/>
  <c r="L574" i="16" a="1"/>
  <c r="L574" i="16" s="1"/>
  <c r="AH573" i="16"/>
  <c r="AB573" i="16"/>
  <c r="AA573" i="16"/>
  <c r="Q573" i="16" a="1"/>
  <c r="Q573" i="16" s="1"/>
  <c r="P573" i="16" a="1"/>
  <c r="P573" i="16" s="1"/>
  <c r="M573" i="16" a="1"/>
  <c r="M573" i="16" s="1"/>
  <c r="L573" i="16" a="1"/>
  <c r="L573" i="16" s="1"/>
  <c r="AB575" i="16"/>
  <c r="AA575" i="16"/>
  <c r="Q575" i="16" a="1"/>
  <c r="Q575" i="16" s="1"/>
  <c r="P575" i="16" a="1"/>
  <c r="P575" i="16" s="1"/>
  <c r="M575" i="16" a="1"/>
  <c r="M575" i="16" s="1"/>
  <c r="L575" i="16" a="1"/>
  <c r="L575" i="16" s="1"/>
  <c r="Q568" i="16" a="1"/>
  <c r="Q568" i="16" s="1"/>
  <c r="P568" i="16" a="1"/>
  <c r="P568" i="16" s="1"/>
  <c r="AH568" i="16"/>
  <c r="AB568" i="16"/>
  <c r="AA568" i="16"/>
  <c r="M568" i="16" a="1"/>
  <c r="M568" i="16" s="1"/>
  <c r="L568" i="16" a="1"/>
  <c r="L568" i="16" s="1"/>
  <c r="C568" i="16"/>
  <c r="AA485" i="16"/>
  <c r="P277" i="16" a="1"/>
  <c r="P277" i="16" s="1"/>
  <c r="P2" i="16" a="1"/>
  <c r="P2" i="16" s="1"/>
  <c r="Q3" i="16" a="1"/>
  <c r="Q3" i="16" s="1"/>
  <c r="Q4" i="16" a="1"/>
  <c r="Q4" i="16" s="1"/>
  <c r="Q5" i="16" a="1"/>
  <c r="Q5" i="16" s="1"/>
  <c r="Q6" i="16" a="1"/>
  <c r="Q6" i="16" s="1"/>
  <c r="Q7" i="16" a="1"/>
  <c r="Q7" i="16" s="1"/>
  <c r="Q8" i="16" a="1"/>
  <c r="Q8" i="16" s="1"/>
  <c r="Q9" i="16" a="1"/>
  <c r="Q9" i="16" s="1"/>
  <c r="Q493" i="16" a="1"/>
  <c r="Q493" i="16" s="1"/>
  <c r="Q10" i="16" a="1"/>
  <c r="Q10" i="16" s="1"/>
  <c r="Q503" i="16" a="1"/>
  <c r="Q503" i="16" s="1"/>
  <c r="Q11" i="16" a="1"/>
  <c r="Q11" i="16" s="1"/>
  <c r="Q12" i="16" a="1"/>
  <c r="Q12" i="16" s="1"/>
  <c r="Q13" i="16" a="1"/>
  <c r="Q13" i="16" s="1"/>
  <c r="Q425" i="16" a="1"/>
  <c r="Q425" i="16" s="1"/>
  <c r="Q14" i="16" a="1"/>
  <c r="Q14" i="16" s="1"/>
  <c r="Q15" i="16" a="1"/>
  <c r="Q15" i="16" s="1"/>
  <c r="Q18" i="16" a="1"/>
  <c r="Q18" i="16" s="1"/>
  <c r="Q17" i="16" a="1"/>
  <c r="Q17" i="16" s="1"/>
  <c r="Q16" i="16" a="1"/>
  <c r="Q16" i="16" s="1"/>
  <c r="Q19" i="16" a="1"/>
  <c r="Q19" i="16" s="1"/>
  <c r="Q20" i="16" a="1"/>
  <c r="Q20" i="16" s="1"/>
  <c r="Q21" i="16" a="1"/>
  <c r="Q21" i="16" s="1"/>
  <c r="Q22" i="16" a="1"/>
  <c r="Q22" i="16" s="1"/>
  <c r="Q23" i="16" a="1"/>
  <c r="Q23" i="16" s="1"/>
  <c r="Q24" i="16" a="1"/>
  <c r="Q24" i="16" s="1"/>
  <c r="Q25" i="16" a="1"/>
  <c r="Q25" i="16" s="1"/>
  <c r="Q27" i="16" a="1"/>
  <c r="Q27" i="16" s="1"/>
  <c r="Q26" i="16" a="1"/>
  <c r="Q26" i="16" s="1"/>
  <c r="Q28" i="16" a="1"/>
  <c r="Q28" i="16" s="1"/>
  <c r="Q29" i="16" a="1"/>
  <c r="Q29" i="16" s="1"/>
  <c r="Q30" i="16" a="1"/>
  <c r="Q30" i="16" s="1"/>
  <c r="Q31" i="16" a="1"/>
  <c r="Q31" i="16" s="1"/>
  <c r="Q32" i="16" a="1"/>
  <c r="Q32" i="16" s="1"/>
  <c r="Q33" i="16" a="1"/>
  <c r="Q33" i="16" s="1"/>
  <c r="Q34" i="16" a="1"/>
  <c r="Q34" i="16" s="1"/>
  <c r="Q432" i="16" a="1"/>
  <c r="Q432" i="16" s="1"/>
  <c r="Q35" i="16" a="1"/>
  <c r="Q35" i="16" s="1"/>
  <c r="Q36" i="16" a="1"/>
  <c r="Q36" i="16" s="1"/>
  <c r="Q38" i="16" a="1"/>
  <c r="Q38" i="16" s="1"/>
  <c r="Q37" i="16" a="1"/>
  <c r="Q37" i="16" s="1"/>
  <c r="Q39" i="16" a="1"/>
  <c r="Q39" i="16" s="1"/>
  <c r="Q40" i="16" a="1"/>
  <c r="Q40" i="16" s="1"/>
  <c r="Q41" i="16" a="1"/>
  <c r="Q41" i="16" s="1"/>
  <c r="Q42" i="16" a="1"/>
  <c r="Q42" i="16" s="1"/>
  <c r="Q43" i="16" a="1"/>
  <c r="Q43" i="16" s="1"/>
  <c r="Q44" i="16" a="1"/>
  <c r="Q44" i="16" s="1"/>
  <c r="Q45" i="16" a="1"/>
  <c r="Q45" i="16" s="1"/>
  <c r="Q46" i="16" a="1"/>
  <c r="Q46" i="16" s="1"/>
  <c r="Q48" i="16" a="1"/>
  <c r="Q48" i="16" s="1"/>
  <c r="Q47" i="16" a="1"/>
  <c r="Q47" i="16" s="1"/>
  <c r="Q49" i="16" a="1"/>
  <c r="Q49" i="16" s="1"/>
  <c r="Q50" i="16" a="1"/>
  <c r="Q50" i="16" s="1"/>
  <c r="Q51" i="16" a="1"/>
  <c r="Q51" i="16" s="1"/>
  <c r="Q52" i="16" a="1"/>
  <c r="Q52" i="16" s="1"/>
  <c r="Q53" i="16" a="1"/>
  <c r="Q53" i="16" s="1"/>
  <c r="Q56" i="16" a="1"/>
  <c r="Q56" i="16" s="1"/>
  <c r="Q54" i="16" a="1"/>
  <c r="Q54" i="16" s="1"/>
  <c r="Q57" i="16" a="1"/>
  <c r="Q57" i="16" s="1"/>
  <c r="Q58" i="16" a="1"/>
  <c r="Q58" i="16" s="1"/>
  <c r="Q59" i="16" a="1"/>
  <c r="Q59" i="16" s="1"/>
  <c r="Q60" i="16" a="1"/>
  <c r="Q60" i="16" s="1"/>
  <c r="Q63" i="16" a="1"/>
  <c r="Q63" i="16" s="1"/>
  <c r="Q61" i="16" a="1"/>
  <c r="Q61" i="16" s="1"/>
  <c r="Q62" i="16" a="1"/>
  <c r="Q62" i="16" s="1"/>
  <c r="Q65" i="16" a="1"/>
  <c r="Q65" i="16" s="1"/>
  <c r="Q64" i="16" a="1"/>
  <c r="Q64" i="16" s="1"/>
  <c r="Q66" i="16" a="1"/>
  <c r="Q66" i="16" s="1"/>
  <c r="Q67" i="16" a="1"/>
  <c r="Q67" i="16" s="1"/>
  <c r="Q69" i="16" a="1"/>
  <c r="Q69" i="16" s="1"/>
  <c r="Q68" i="16" a="1"/>
  <c r="Q68" i="16" s="1"/>
  <c r="Q70" i="16" a="1"/>
  <c r="Q70" i="16" s="1"/>
  <c r="Q71" i="16" a="1"/>
  <c r="Q71" i="16" s="1"/>
  <c r="Q72" i="16" a="1"/>
  <c r="Q72" i="16" s="1"/>
  <c r="Q73" i="16" a="1"/>
  <c r="Q73" i="16" s="1"/>
  <c r="Q75" i="16" a="1"/>
  <c r="Q75" i="16" s="1"/>
  <c r="Q506" i="16" a="1"/>
  <c r="Q506" i="16" s="1"/>
  <c r="Q76" i="16" a="1"/>
  <c r="Q76" i="16" s="1"/>
  <c r="Q77" i="16" a="1"/>
  <c r="Q77" i="16" s="1"/>
  <c r="Q78" i="16" a="1"/>
  <c r="Q78" i="16" s="1"/>
  <c r="Q79" i="16" a="1"/>
  <c r="Q79" i="16" s="1"/>
  <c r="Q80" i="16" a="1"/>
  <c r="Q80" i="16" s="1"/>
  <c r="Q81" i="16" a="1"/>
  <c r="Q81" i="16" s="1"/>
  <c r="Q83" i="16" a="1"/>
  <c r="Q83" i="16" s="1"/>
  <c r="Q82" i="16" a="1"/>
  <c r="Q82" i="16" s="1"/>
  <c r="Q84" i="16" a="1"/>
  <c r="Q84" i="16" s="1"/>
  <c r="Q85" i="16" a="1"/>
  <c r="Q85" i="16" s="1"/>
  <c r="Q434" i="16" a="1"/>
  <c r="Q434" i="16" s="1"/>
  <c r="Q86" i="16" a="1"/>
  <c r="Q86" i="16" s="1"/>
  <c r="Q87" i="16" a="1"/>
  <c r="Q87" i="16" s="1"/>
  <c r="Q88" i="16" a="1"/>
  <c r="Q88" i="16" s="1"/>
  <c r="Q89" i="16" a="1"/>
  <c r="Q89" i="16" s="1"/>
  <c r="Q91" i="16" a="1"/>
  <c r="Q91" i="16" s="1"/>
  <c r="Q90" i="16" a="1"/>
  <c r="Q90" i="16" s="1"/>
  <c r="Q92" i="16" a="1"/>
  <c r="Q92" i="16" s="1"/>
  <c r="Q93" i="16" a="1"/>
  <c r="Q93" i="16" s="1"/>
  <c r="Q94" i="16" a="1"/>
  <c r="Q94" i="16" s="1"/>
  <c r="Q96" i="16" a="1"/>
  <c r="Q96" i="16" s="1"/>
  <c r="Q97" i="16" a="1"/>
  <c r="Q97" i="16" s="1"/>
  <c r="Q95" i="16" a="1"/>
  <c r="Q95" i="16" s="1"/>
  <c r="Q99" i="16" a="1"/>
  <c r="Q99" i="16" s="1"/>
  <c r="Q98" i="16" a="1"/>
  <c r="Q98" i="16" s="1"/>
  <c r="Q100" i="16" a="1"/>
  <c r="Q100" i="16" s="1"/>
  <c r="Q101" i="16" a="1"/>
  <c r="Q101" i="16" s="1"/>
  <c r="Q102" i="16" a="1"/>
  <c r="Q102" i="16" s="1"/>
  <c r="Q104" i="16" a="1"/>
  <c r="Q104" i="16" s="1"/>
  <c r="Q103" i="16" a="1"/>
  <c r="Q103" i="16" s="1"/>
  <c r="Q105" i="16" a="1"/>
  <c r="Q105" i="16" s="1"/>
  <c r="Q106" i="16" a="1"/>
  <c r="Q106" i="16" s="1"/>
  <c r="Q107" i="16" a="1"/>
  <c r="Q107" i="16" s="1"/>
  <c r="Q108" i="16" a="1"/>
  <c r="Q108" i="16" s="1"/>
  <c r="Q109" i="16" a="1"/>
  <c r="Q109" i="16" s="1"/>
  <c r="Q110" i="16" a="1"/>
  <c r="Q110" i="16" s="1"/>
  <c r="Q545" i="16" a="1"/>
  <c r="Q545" i="16" s="1"/>
  <c r="Q112" i="16" a="1"/>
  <c r="Q112" i="16" s="1"/>
  <c r="Q111" i="16" a="1"/>
  <c r="Q111" i="16" s="1"/>
  <c r="Q113" i="16" a="1"/>
  <c r="Q113" i="16" s="1"/>
  <c r="Q114" i="16" a="1"/>
  <c r="Q114" i="16" s="1"/>
  <c r="Q115" i="16" a="1"/>
  <c r="Q115" i="16" s="1"/>
  <c r="Q116" i="16" a="1"/>
  <c r="Q116" i="16" s="1"/>
  <c r="Q117" i="16" a="1"/>
  <c r="Q117" i="16" s="1"/>
  <c r="Q118" i="16" a="1"/>
  <c r="Q118" i="16" s="1"/>
  <c r="Q119" i="16" a="1"/>
  <c r="Q119" i="16" s="1"/>
  <c r="Q120" i="16" a="1"/>
  <c r="Q120" i="16" s="1"/>
  <c r="Q121" i="16" a="1"/>
  <c r="Q121" i="16" s="1"/>
  <c r="Q122" i="16" a="1"/>
  <c r="Q122" i="16" s="1"/>
  <c r="Q123" i="16" a="1"/>
  <c r="Q123" i="16" s="1"/>
  <c r="Q124" i="16" a="1"/>
  <c r="Q124" i="16" s="1"/>
  <c r="Q126" i="16" a="1"/>
  <c r="Q126" i="16" s="1"/>
  <c r="Q125" i="16" a="1"/>
  <c r="Q125" i="16" s="1"/>
  <c r="Q127" i="16" a="1"/>
  <c r="Q127" i="16" s="1"/>
  <c r="Q128" i="16" a="1"/>
  <c r="Q128" i="16" s="1"/>
  <c r="Q129" i="16" a="1"/>
  <c r="Q129" i="16" s="1"/>
  <c r="Q130" i="16" a="1"/>
  <c r="Q130" i="16" s="1"/>
  <c r="Q131" i="16" a="1"/>
  <c r="Q131" i="16" s="1"/>
  <c r="Q133" i="16" a="1"/>
  <c r="Q133" i="16" s="1"/>
  <c r="Q135" i="16" a="1"/>
  <c r="Q135" i="16" s="1"/>
  <c r="Q134" i="16" a="1"/>
  <c r="Q134" i="16" s="1"/>
  <c r="Q136" i="16" a="1"/>
  <c r="Q136" i="16" s="1"/>
  <c r="Q137" i="16" a="1"/>
  <c r="Q137" i="16" s="1"/>
  <c r="Q138" i="16" a="1"/>
  <c r="Q138" i="16" s="1"/>
  <c r="Q139" i="16" a="1"/>
  <c r="Q139" i="16" s="1"/>
  <c r="Q141" i="16" a="1"/>
  <c r="Q141" i="16" s="1"/>
  <c r="Q140" i="16" a="1"/>
  <c r="Q140" i="16" s="1"/>
  <c r="Q142" i="16" a="1"/>
  <c r="Q142" i="16" s="1"/>
  <c r="Q144" i="16" a="1"/>
  <c r="Q144" i="16" s="1"/>
  <c r="Q145" i="16" a="1"/>
  <c r="Q145" i="16" s="1"/>
  <c r="Q146" i="16" a="1"/>
  <c r="Q146" i="16" s="1"/>
  <c r="Q147" i="16" a="1"/>
  <c r="Q147" i="16" s="1"/>
  <c r="Q149" i="16" a="1"/>
  <c r="Q149" i="16" s="1"/>
  <c r="Q148" i="16" a="1"/>
  <c r="Q148" i="16" s="1"/>
  <c r="Q435" i="16" a="1"/>
  <c r="Q435" i="16" s="1"/>
  <c r="Q150" i="16" a="1"/>
  <c r="Q150" i="16" s="1"/>
  <c r="Q151" i="16" a="1"/>
  <c r="Q151" i="16" s="1"/>
  <c r="Q152" i="16" a="1"/>
  <c r="Q152" i="16" s="1"/>
  <c r="Q153" i="16" a="1"/>
  <c r="Q153" i="16" s="1"/>
  <c r="Q154" i="16" a="1"/>
  <c r="Q154" i="16" s="1"/>
  <c r="Q156" i="16" a="1"/>
  <c r="Q156" i="16" s="1"/>
  <c r="Q157" i="16" a="1"/>
  <c r="Q157" i="16" s="1"/>
  <c r="Q159" i="16" a="1"/>
  <c r="Q159" i="16" s="1"/>
  <c r="Q158" i="16" a="1"/>
  <c r="Q158" i="16" s="1"/>
  <c r="Q160" i="16" a="1"/>
  <c r="Q160" i="16" s="1"/>
  <c r="Q161" i="16" a="1"/>
  <c r="Q161" i="16" s="1"/>
  <c r="Q162" i="16" a="1"/>
  <c r="Q162" i="16" s="1"/>
  <c r="Q163" i="16" a="1"/>
  <c r="Q163" i="16" s="1"/>
  <c r="Q165" i="16" a="1"/>
  <c r="Q165" i="16" s="1"/>
  <c r="Q164" i="16" a="1"/>
  <c r="Q164" i="16" s="1"/>
  <c r="Q166" i="16" a="1"/>
  <c r="Q166" i="16" s="1"/>
  <c r="Q167" i="16" a="1"/>
  <c r="Q167" i="16" s="1"/>
  <c r="Q168" i="16" a="1"/>
  <c r="Q168" i="16" s="1"/>
  <c r="Q169" i="16" a="1"/>
  <c r="Q169" i="16" s="1"/>
  <c r="Q170" i="16" a="1"/>
  <c r="Q170" i="16" s="1"/>
  <c r="Q171" i="16" a="1"/>
  <c r="Q171" i="16" s="1"/>
  <c r="Q172" i="16" a="1"/>
  <c r="Q172" i="16" s="1"/>
  <c r="Q173" i="16" a="1"/>
  <c r="Q173" i="16" s="1"/>
  <c r="Q174" i="16" a="1"/>
  <c r="Q174" i="16" s="1"/>
  <c r="Q175" i="16" a="1"/>
  <c r="Q175" i="16" s="1"/>
  <c r="Q177" i="16" a="1"/>
  <c r="Q177" i="16" s="1"/>
  <c r="Q178" i="16" a="1"/>
  <c r="Q178" i="16" s="1"/>
  <c r="Q176" i="16" a="1"/>
  <c r="Q176" i="16" s="1"/>
  <c r="Q179" i="16" a="1"/>
  <c r="Q179" i="16" s="1"/>
  <c r="Q180" i="16" a="1"/>
  <c r="Q180" i="16" s="1"/>
  <c r="Q181" i="16" a="1"/>
  <c r="Q181" i="16" s="1"/>
  <c r="Q182" i="16" a="1"/>
  <c r="Q182" i="16" s="1"/>
  <c r="Q183" i="16" a="1"/>
  <c r="Q183" i="16" s="1"/>
  <c r="Q184" i="16" a="1"/>
  <c r="Q184" i="16" s="1"/>
  <c r="Q185" i="16" a="1"/>
  <c r="Q185" i="16" s="1"/>
  <c r="Q187" i="16" a="1"/>
  <c r="Q187" i="16" s="1"/>
  <c r="Q186" i="16" a="1"/>
  <c r="Q186" i="16" s="1"/>
  <c r="Q433" i="16" a="1"/>
  <c r="Q433" i="16" s="1"/>
  <c r="Q188" i="16" a="1"/>
  <c r="Q188" i="16" s="1"/>
  <c r="Q190" i="16" a="1"/>
  <c r="Q190" i="16" s="1"/>
  <c r="Q189" i="16" a="1"/>
  <c r="Q189" i="16" s="1"/>
  <c r="Q191" i="16" a="1"/>
  <c r="Q191" i="16" s="1"/>
  <c r="Q192" i="16" a="1"/>
  <c r="Q192" i="16" s="1"/>
  <c r="Q193" i="16" a="1"/>
  <c r="Q193" i="16" s="1"/>
  <c r="Q194" i="16" a="1"/>
  <c r="Q194" i="16" s="1"/>
  <c r="Q195" i="16" a="1"/>
  <c r="Q195" i="16" s="1"/>
  <c r="Q196" i="16" a="1"/>
  <c r="Q196" i="16" s="1"/>
  <c r="Q197" i="16" a="1"/>
  <c r="Q197" i="16" s="1"/>
  <c r="Q198" i="16" a="1"/>
  <c r="Q198" i="16" s="1"/>
  <c r="Q199" i="16" a="1"/>
  <c r="Q199" i="16" s="1"/>
  <c r="Q203" i="16" a="1"/>
  <c r="Q203" i="16" s="1"/>
  <c r="Q202" i="16" a="1"/>
  <c r="Q202" i="16" s="1"/>
  <c r="Q206" i="16" a="1"/>
  <c r="Q206" i="16" s="1"/>
  <c r="Q208" i="16" a="1"/>
  <c r="Q208" i="16" s="1"/>
  <c r="Q209" i="16" a="1"/>
  <c r="Q209" i="16" s="1"/>
  <c r="Q210" i="16" a="1"/>
  <c r="Q210" i="16" s="1"/>
  <c r="Q201" i="16" a="1"/>
  <c r="Q201" i="16" s="1"/>
  <c r="Q200" i="16" a="1"/>
  <c r="Q200" i="16" s="1"/>
  <c r="Q204" i="16" a="1"/>
  <c r="Q204" i="16" s="1"/>
  <c r="Q205" i="16" a="1"/>
  <c r="Q205" i="16" s="1"/>
  <c r="Q207" i="16" a="1"/>
  <c r="Q207" i="16" s="1"/>
  <c r="Q211" i="16" a="1"/>
  <c r="Q211" i="16" s="1"/>
  <c r="Q212" i="16" a="1"/>
  <c r="Q212" i="16" s="1"/>
  <c r="Q213" i="16" a="1"/>
  <c r="Q213" i="16" s="1"/>
  <c r="Q214" i="16" a="1"/>
  <c r="Q214" i="16" s="1"/>
  <c r="Q215" i="16" a="1"/>
  <c r="Q215" i="16" s="1"/>
  <c r="Q216" i="16" a="1"/>
  <c r="Q216" i="16" s="1"/>
  <c r="Q522" i="16" a="1"/>
  <c r="Q522" i="16" s="1"/>
  <c r="Q217" i="16" a="1"/>
  <c r="Q217" i="16" s="1"/>
  <c r="Q219" i="16" a="1"/>
  <c r="Q219" i="16" s="1"/>
  <c r="Q218" i="16" a="1"/>
  <c r="Q218" i="16" s="1"/>
  <c r="Q220" i="16" a="1"/>
  <c r="Q220" i="16" s="1"/>
  <c r="Q221" i="16" a="1"/>
  <c r="Q221" i="16" s="1"/>
  <c r="Q222" i="16" a="1"/>
  <c r="Q222" i="16" s="1"/>
  <c r="Q223" i="16" a="1"/>
  <c r="Q223" i="16" s="1"/>
  <c r="Q562" i="16" a="1"/>
  <c r="Q562" i="16" s="1"/>
  <c r="Q225" i="16" a="1"/>
  <c r="Q225" i="16" s="1"/>
  <c r="Q226" i="16" a="1"/>
  <c r="Q226" i="16" s="1"/>
  <c r="Q224" i="16" a="1"/>
  <c r="Q224" i="16" s="1"/>
  <c r="Q228" i="16" a="1"/>
  <c r="Q228" i="16" s="1"/>
  <c r="Q227" i="16" a="1"/>
  <c r="Q227" i="16" s="1"/>
  <c r="Q229" i="16" a="1"/>
  <c r="Q229" i="16" s="1"/>
  <c r="Q230" i="16" a="1"/>
  <c r="Q230" i="16" s="1"/>
  <c r="Q231" i="16" a="1"/>
  <c r="Q231" i="16" s="1"/>
  <c r="Q232" i="16" a="1"/>
  <c r="Q232" i="16" s="1"/>
  <c r="Q233" i="16" a="1"/>
  <c r="Q233" i="16" s="1"/>
  <c r="Q234" i="16" a="1"/>
  <c r="Q234" i="16" s="1"/>
  <c r="Q235" i="16" a="1"/>
  <c r="Q235" i="16" s="1"/>
  <c r="Q236" i="16" a="1"/>
  <c r="Q236" i="16" s="1"/>
  <c r="Q543" i="16" a="1"/>
  <c r="Q543" i="16" s="1"/>
  <c r="Q237" i="16" a="1"/>
  <c r="Q237" i="16" s="1"/>
  <c r="Q238" i="16" a="1"/>
  <c r="Q238" i="16" s="1"/>
  <c r="Q239" i="16" a="1"/>
  <c r="Q239" i="16" s="1"/>
  <c r="Q240" i="16" a="1"/>
  <c r="Q240" i="16" s="1"/>
  <c r="Q241" i="16" a="1"/>
  <c r="Q241" i="16" s="1"/>
  <c r="Q242" i="16" a="1"/>
  <c r="Q242" i="16" s="1"/>
  <c r="Q243" i="16" a="1"/>
  <c r="Q243" i="16" s="1"/>
  <c r="Q244" i="16" a="1"/>
  <c r="Q244" i="16" s="1"/>
  <c r="Q245" i="16" a="1"/>
  <c r="Q245" i="16" s="1"/>
  <c r="Q246" i="16" a="1"/>
  <c r="Q246" i="16" s="1"/>
  <c r="Q247" i="16" a="1"/>
  <c r="Q247" i="16" s="1"/>
  <c r="Q248" i="16" a="1"/>
  <c r="Q248" i="16" s="1"/>
  <c r="Q249" i="16" a="1"/>
  <c r="Q249" i="16" s="1"/>
  <c r="Q251" i="16" a="1"/>
  <c r="Q251" i="16" s="1"/>
  <c r="Q252" i="16" a="1"/>
  <c r="Q252" i="16" s="1"/>
  <c r="Q250" i="16" a="1"/>
  <c r="Q250" i="16" s="1"/>
  <c r="Q253" i="16" a="1"/>
  <c r="Q253" i="16" s="1"/>
  <c r="Q254" i="16" a="1"/>
  <c r="Q254" i="16" s="1"/>
  <c r="Q255" i="16" a="1"/>
  <c r="Q255" i="16" s="1"/>
  <c r="Q256" i="16" a="1"/>
  <c r="Q256" i="16" s="1"/>
  <c r="Q257" i="16" a="1"/>
  <c r="Q257" i="16" s="1"/>
  <c r="Q258" i="16" a="1"/>
  <c r="Q258" i="16" s="1"/>
  <c r="Q259" i="16" a="1"/>
  <c r="Q259" i="16" s="1"/>
  <c r="Q260" i="16" a="1"/>
  <c r="Q260" i="16" s="1"/>
  <c r="Q261" i="16" a="1"/>
  <c r="Q261" i="16" s="1"/>
  <c r="Q265" i="16" a="1"/>
  <c r="Q265" i="16" s="1"/>
  <c r="Q266" i="16" a="1"/>
  <c r="Q266" i="16" s="1"/>
  <c r="Q264" i="16" a="1"/>
  <c r="Q264" i="16" s="1"/>
  <c r="Q262" i="16" a="1"/>
  <c r="Q262" i="16" s="1"/>
  <c r="Q263" i="16" a="1"/>
  <c r="Q263" i="16" s="1"/>
  <c r="Q267" i="16" a="1"/>
  <c r="Q267" i="16" s="1"/>
  <c r="Q268" i="16" a="1"/>
  <c r="Q268" i="16" s="1"/>
  <c r="Q269" i="16" a="1"/>
  <c r="Q269" i="16" s="1"/>
  <c r="Q270" i="16" a="1"/>
  <c r="Q270" i="16" s="1"/>
  <c r="Q271" i="16" a="1"/>
  <c r="Q271" i="16" s="1"/>
  <c r="Q272" i="16" a="1"/>
  <c r="Q272" i="16" s="1"/>
  <c r="Q273" i="16" a="1"/>
  <c r="Q273" i="16" s="1"/>
  <c r="Q274" i="16" a="1"/>
  <c r="Q274" i="16" s="1"/>
  <c r="Q275" i="16" a="1"/>
  <c r="Q275" i="16" s="1"/>
  <c r="Q276" i="16" a="1"/>
  <c r="Q276" i="16" s="1"/>
  <c r="Q277" i="16" a="1"/>
  <c r="Q277" i="16" s="1"/>
  <c r="Q278" i="16" a="1"/>
  <c r="Q278" i="16" s="1"/>
  <c r="Q279" i="16" a="1"/>
  <c r="Q279" i="16" s="1"/>
  <c r="Q280" i="16" a="1"/>
  <c r="Q280" i="16" s="1"/>
  <c r="Q281" i="16" a="1"/>
  <c r="Q281" i="16" s="1"/>
  <c r="Q282" i="16" a="1"/>
  <c r="Q282" i="16" s="1"/>
  <c r="Q283" i="16" a="1"/>
  <c r="Q283" i="16" s="1"/>
  <c r="Q284" i="16" a="1"/>
  <c r="Q284" i="16" s="1"/>
  <c r="Q286" i="16" a="1"/>
  <c r="Q286" i="16" s="1"/>
  <c r="Q558" i="16" a="1"/>
  <c r="Q558" i="16" s="1"/>
  <c r="Q287" i="16" a="1"/>
  <c r="Q287" i="16" s="1"/>
  <c r="Q288" i="16" a="1"/>
  <c r="Q288" i="16" s="1"/>
  <c r="Q289" i="16" a="1"/>
  <c r="Q289" i="16" s="1"/>
  <c r="Q290" i="16" a="1"/>
  <c r="Q290" i="16" s="1"/>
  <c r="Q521" i="16" a="1"/>
  <c r="Q521" i="16" s="1"/>
  <c r="Q291" i="16" a="1"/>
  <c r="Q291" i="16" s="1"/>
  <c r="Q292" i="16" a="1"/>
  <c r="Q292" i="16" s="1"/>
  <c r="Q293" i="16" a="1"/>
  <c r="Q293" i="16" s="1"/>
  <c r="Q294" i="16" a="1"/>
  <c r="Q294" i="16" s="1"/>
  <c r="Q295" i="16" a="1"/>
  <c r="Q295" i="16" s="1"/>
  <c r="Q296" i="16" a="1"/>
  <c r="Q296" i="16" s="1"/>
  <c r="Q297" i="16" a="1"/>
  <c r="Q297" i="16" s="1"/>
  <c r="Q298" i="16" a="1"/>
  <c r="Q298" i="16" s="1"/>
  <c r="Q299" i="16" a="1"/>
  <c r="Q299" i="16" s="1"/>
  <c r="Q300" i="16" a="1"/>
  <c r="Q300" i="16" s="1"/>
  <c r="Q301" i="16" a="1"/>
  <c r="Q301" i="16" s="1"/>
  <c r="Q302" i="16" a="1"/>
  <c r="Q302" i="16" s="1"/>
  <c r="Q303" i="16" a="1"/>
  <c r="Q303" i="16" s="1"/>
  <c r="Q304" i="16" a="1"/>
  <c r="Q304" i="16" s="1"/>
  <c r="Q305" i="16" a="1"/>
  <c r="Q305" i="16" s="1"/>
  <c r="Q306" i="16" a="1"/>
  <c r="Q306" i="16" s="1"/>
  <c r="Q307" i="16" a="1"/>
  <c r="Q307" i="16" s="1"/>
  <c r="Q309" i="16" a="1"/>
  <c r="Q309" i="16" s="1"/>
  <c r="Q310" i="16" a="1"/>
  <c r="Q310" i="16" s="1"/>
  <c r="Q311" i="16" a="1"/>
  <c r="Q311" i="16" s="1"/>
  <c r="Q312" i="16" a="1"/>
  <c r="Q312" i="16" s="1"/>
  <c r="Q313" i="16" a="1"/>
  <c r="Q313" i="16" s="1"/>
  <c r="Q314" i="16" a="1"/>
  <c r="Q314" i="16" s="1"/>
  <c r="Q308" i="16" a="1"/>
  <c r="Q308" i="16" s="1"/>
  <c r="Q426" i="16" a="1"/>
  <c r="Q426" i="16" s="1"/>
  <c r="Q315" i="16" a="1"/>
  <c r="Q315" i="16" s="1"/>
  <c r="Q318" i="16" a="1"/>
  <c r="Q318" i="16" s="1"/>
  <c r="Q320" i="16" a="1"/>
  <c r="Q320" i="16" s="1"/>
  <c r="Q317" i="16" a="1"/>
  <c r="Q317" i="16" s="1"/>
  <c r="Q319" i="16" a="1"/>
  <c r="Q319" i="16" s="1"/>
  <c r="Q321" i="16" a="1"/>
  <c r="Q321" i="16" s="1"/>
  <c r="Q324" i="16" a="1"/>
  <c r="Q324" i="16" s="1"/>
  <c r="Q322" i="16" a="1"/>
  <c r="Q322" i="16" s="1"/>
  <c r="Q323" i="16" a="1"/>
  <c r="Q323" i="16" s="1"/>
  <c r="Q325" i="16" a="1"/>
  <c r="Q325" i="16" s="1"/>
  <c r="Q326" i="16" a="1"/>
  <c r="Q326" i="16" s="1"/>
  <c r="Q327" i="16" a="1"/>
  <c r="Q327" i="16" s="1"/>
  <c r="Q328" i="16" a="1"/>
  <c r="Q328" i="16" s="1"/>
  <c r="Q329" i="16" a="1"/>
  <c r="Q329" i="16" s="1"/>
  <c r="Q330" i="16" a="1"/>
  <c r="Q330" i="16" s="1"/>
  <c r="Q331" i="16" a="1"/>
  <c r="Q331" i="16" s="1"/>
  <c r="Q334" i="16" a="1"/>
  <c r="Q334" i="16" s="1"/>
  <c r="Q333" i="16" a="1"/>
  <c r="Q333" i="16" s="1"/>
  <c r="Q332" i="16" a="1"/>
  <c r="Q332" i="16" s="1"/>
  <c r="Q335" i="16" a="1"/>
  <c r="Q335" i="16" s="1"/>
  <c r="Q336" i="16" a="1"/>
  <c r="Q336" i="16" s="1"/>
  <c r="Q337" i="16" a="1"/>
  <c r="Q337" i="16" s="1"/>
  <c r="Q338" i="16" a="1"/>
  <c r="Q338" i="16" s="1"/>
  <c r="Q339" i="16" a="1"/>
  <c r="Q339" i="16" s="1"/>
  <c r="Q340" i="16" a="1"/>
  <c r="Q340" i="16" s="1"/>
  <c r="Q341" i="16" a="1"/>
  <c r="Q341" i="16" s="1"/>
  <c r="Q451" i="16" a="1"/>
  <c r="Q451" i="16" s="1"/>
  <c r="Q343" i="16" a="1"/>
  <c r="Q343" i="16" s="1"/>
  <c r="Q438" i="16" a="1"/>
  <c r="Q438" i="16" s="1"/>
  <c r="Q342" i="16" a="1"/>
  <c r="Q342" i="16" s="1"/>
  <c r="Q344" i="16" a="1"/>
  <c r="Q344" i="16" s="1"/>
  <c r="Q345" i="16" a="1"/>
  <c r="Q345" i="16" s="1"/>
  <c r="Q346" i="16" a="1"/>
  <c r="Q346" i="16" s="1"/>
  <c r="Q347" i="16" a="1"/>
  <c r="Q347" i="16" s="1"/>
  <c r="Q350" i="16" a="1"/>
  <c r="Q350" i="16" s="1"/>
  <c r="Q348" i="16" a="1"/>
  <c r="Q348" i="16" s="1"/>
  <c r="Q349" i="16" a="1"/>
  <c r="Q349" i="16" s="1"/>
  <c r="Q351" i="16" a="1"/>
  <c r="Q351" i="16" s="1"/>
  <c r="Q358" i="16" a="1"/>
  <c r="Q358" i="16" s="1"/>
  <c r="Q353" i="16" a="1"/>
  <c r="Q353" i="16" s="1"/>
  <c r="Q363" i="16" a="1"/>
  <c r="Q363" i="16" s="1"/>
  <c r="Q359" i="16" a="1"/>
  <c r="Q359" i="16" s="1"/>
  <c r="Q356" i="16" a="1"/>
  <c r="Q356" i="16" s="1"/>
  <c r="Q361" i="16" a="1"/>
  <c r="Q361" i="16" s="1"/>
  <c r="Q355" i="16" a="1"/>
  <c r="Q355" i="16" s="1"/>
  <c r="Q362" i="16" a="1"/>
  <c r="Q362" i="16" s="1"/>
  <c r="Q357" i="16" a="1"/>
  <c r="Q357" i="16" s="1"/>
  <c r="Q354" i="16" a="1"/>
  <c r="Q354" i="16" s="1"/>
  <c r="Q352" i="16" a="1"/>
  <c r="Q352" i="16" s="1"/>
  <c r="Q360" i="16" a="1"/>
  <c r="Q360" i="16" s="1"/>
  <c r="Q364" i="16" a="1"/>
  <c r="Q364" i="16" s="1"/>
  <c r="Q365" i="16" a="1"/>
  <c r="Q365" i="16" s="1"/>
  <c r="Q366" i="16" a="1"/>
  <c r="Q366" i="16" s="1"/>
  <c r="Q367" i="16" a="1"/>
  <c r="Q367" i="16" s="1"/>
  <c r="Q368" i="16" a="1"/>
  <c r="Q368" i="16" s="1"/>
  <c r="Q430" i="16" a="1"/>
  <c r="Q430" i="16" s="1"/>
  <c r="Q369" i="16" a="1"/>
  <c r="Q369" i="16" s="1"/>
  <c r="Q370" i="16" a="1"/>
  <c r="Q370" i="16" s="1"/>
  <c r="Q371" i="16" a="1"/>
  <c r="Q371" i="16" s="1"/>
  <c r="Q372" i="16" a="1"/>
  <c r="Q372" i="16" s="1"/>
  <c r="Q373" i="16" a="1"/>
  <c r="Q373" i="16" s="1"/>
  <c r="Q374" i="16" a="1"/>
  <c r="Q374" i="16" s="1"/>
  <c r="Q375" i="16" a="1"/>
  <c r="Q375" i="16" s="1"/>
  <c r="Q376" i="16" a="1"/>
  <c r="Q376" i="16" s="1"/>
  <c r="Q378" i="16" a="1"/>
  <c r="Q378" i="16" s="1"/>
  <c r="Q377" i="16" a="1"/>
  <c r="Q377" i="16" s="1"/>
  <c r="Q379" i="16" a="1"/>
  <c r="Q379" i="16" s="1"/>
  <c r="Q380" i="16" a="1"/>
  <c r="Q380" i="16" s="1"/>
  <c r="Q381" i="16" a="1"/>
  <c r="Q381" i="16" s="1"/>
  <c r="Q382" i="16" a="1"/>
  <c r="Q382" i="16" s="1"/>
  <c r="Q383" i="16" a="1"/>
  <c r="Q383" i="16" s="1"/>
  <c r="Q384" i="16" a="1"/>
  <c r="Q384" i="16" s="1"/>
  <c r="Q385" i="16" a="1"/>
  <c r="Q385" i="16" s="1"/>
  <c r="Q388" i="16" a="1"/>
  <c r="Q388" i="16" s="1"/>
  <c r="Q389" i="16" a="1"/>
  <c r="Q389" i="16" s="1"/>
  <c r="Q386" i="16" a="1"/>
  <c r="Q386" i="16" s="1"/>
  <c r="Q390" i="16" a="1"/>
  <c r="Q390" i="16" s="1"/>
  <c r="Q391" i="16" a="1"/>
  <c r="Q391" i="16" s="1"/>
  <c r="Q394" i="16" a="1"/>
  <c r="Q394" i="16" s="1"/>
  <c r="Q392" i="16" a="1"/>
  <c r="Q392" i="16" s="1"/>
  <c r="Q393" i="16" a="1"/>
  <c r="Q393" i="16" s="1"/>
  <c r="Q395" i="16" a="1"/>
  <c r="Q395" i="16" s="1"/>
  <c r="Q396" i="16" a="1"/>
  <c r="Q396" i="16" s="1"/>
  <c r="Q397" i="16" a="1"/>
  <c r="Q397" i="16" s="1"/>
  <c r="Q398" i="16" a="1"/>
  <c r="Q398" i="16" s="1"/>
  <c r="Q399" i="16" a="1"/>
  <c r="Q399" i="16" s="1"/>
  <c r="Q400" i="16" a="1"/>
  <c r="Q400" i="16" s="1"/>
  <c r="Q401" i="16" a="1"/>
  <c r="Q401" i="16" s="1"/>
  <c r="Q402" i="16" a="1"/>
  <c r="Q402" i="16" s="1"/>
  <c r="Q403" i="16" a="1"/>
  <c r="Q403" i="16" s="1"/>
  <c r="Q404" i="16" a="1"/>
  <c r="Q404" i="16" s="1"/>
  <c r="Q405" i="16" a="1"/>
  <c r="Q405" i="16" s="1"/>
  <c r="Q406" i="16" a="1"/>
  <c r="Q406" i="16" s="1"/>
  <c r="Q407" i="16" a="1"/>
  <c r="Q407" i="16" s="1"/>
  <c r="Q408" i="16" a="1"/>
  <c r="Q408" i="16" s="1"/>
  <c r="Q477" i="16" a="1"/>
  <c r="Q477" i="16" s="1"/>
  <c r="Q409" i="16" a="1"/>
  <c r="Q409" i="16" s="1"/>
  <c r="Q410" i="16" a="1"/>
  <c r="Q410" i="16" s="1"/>
  <c r="Q411" i="16" a="1"/>
  <c r="Q411" i="16" s="1"/>
  <c r="Q412" i="16" a="1"/>
  <c r="Q412" i="16" s="1"/>
  <c r="Q508" i="16" a="1"/>
  <c r="Q508" i="16" s="1"/>
  <c r="Q413" i="16" a="1"/>
  <c r="Q413" i="16" s="1"/>
  <c r="Q415" i="16" a="1"/>
  <c r="Q415" i="16" s="1"/>
  <c r="Q416" i="16" a="1"/>
  <c r="Q416" i="16" s="1"/>
  <c r="Q417" i="16" a="1"/>
  <c r="Q417" i="16" s="1"/>
  <c r="Q414" i="16" a="1"/>
  <c r="Q414" i="16" s="1"/>
  <c r="Q418" i="16" a="1"/>
  <c r="Q418" i="16" s="1"/>
  <c r="Q419" i="16" a="1"/>
  <c r="Q419" i="16" s="1"/>
  <c r="Q420" i="16" a="1"/>
  <c r="Q420" i="16" s="1"/>
  <c r="Q446" i="16" a="1"/>
  <c r="Q446" i="16" s="1"/>
  <c r="Q421" i="16" a="1"/>
  <c r="Q421" i="16" s="1"/>
  <c r="Q424" i="16" a="1"/>
  <c r="Q424" i="16" s="1"/>
  <c r="Q427" i="16" a="1"/>
  <c r="Q427" i="16" s="1"/>
  <c r="Q423" i="16" a="1"/>
  <c r="Q423" i="16" s="1"/>
  <c r="Q422" i="16" a="1"/>
  <c r="Q422" i="16" s="1"/>
  <c r="Q431" i="16" a="1"/>
  <c r="Q431" i="16" s="1"/>
  <c r="Q429" i="16" a="1"/>
  <c r="Q429" i="16" s="1"/>
  <c r="Q436" i="16" a="1"/>
  <c r="Q436" i="16" s="1"/>
  <c r="Q437" i="16" a="1"/>
  <c r="Q437" i="16" s="1"/>
  <c r="Q439" i="16" a="1"/>
  <c r="Q439" i="16" s="1"/>
  <c r="Q442" i="16" a="1"/>
  <c r="Q442" i="16" s="1"/>
  <c r="Q441" i="16" a="1"/>
  <c r="Q441" i="16" s="1"/>
  <c r="Q440" i="16" a="1"/>
  <c r="Q440" i="16" s="1"/>
  <c r="Q443" i="16" a="1"/>
  <c r="Q443" i="16" s="1"/>
  <c r="Q444" i="16" a="1"/>
  <c r="Q444" i="16" s="1"/>
  <c r="Q445" i="16" a="1"/>
  <c r="Q445" i="16" s="1"/>
  <c r="Q457" i="16" a="1"/>
  <c r="Q457" i="16" s="1"/>
  <c r="Q447" i="16" a="1"/>
  <c r="Q447" i="16" s="1"/>
  <c r="Q448" i="16" a="1"/>
  <c r="Q448" i="16" s="1"/>
  <c r="Q454" i="16" a="1"/>
  <c r="Q454" i="16" s="1"/>
  <c r="Q455" i="16" a="1"/>
  <c r="Q455" i="16" s="1"/>
  <c r="Q450" i="16" a="1"/>
  <c r="Q450" i="16" s="1"/>
  <c r="Q452" i="16" a="1"/>
  <c r="Q452" i="16" s="1"/>
  <c r="Q449" i="16" a="1"/>
  <c r="Q449" i="16" s="1"/>
  <c r="Q456" i="16" a="1"/>
  <c r="Q456" i="16" s="1"/>
  <c r="Q459" i="16" a="1"/>
  <c r="Q459" i="16" s="1"/>
  <c r="Q460" i="16" a="1"/>
  <c r="Q460" i="16" s="1"/>
  <c r="Q461" i="16" a="1"/>
  <c r="Q461" i="16" s="1"/>
  <c r="Q462" i="16" a="1"/>
  <c r="Q462" i="16" s="1"/>
  <c r="Q463" i="16" a="1"/>
  <c r="Q463" i="16" s="1"/>
  <c r="Q464" i="16" a="1"/>
  <c r="Q464" i="16" s="1"/>
  <c r="Q465" i="16" a="1"/>
  <c r="Q465" i="16" s="1"/>
  <c r="Q468" i="16" a="1"/>
  <c r="Q468" i="16" s="1"/>
  <c r="Q466" i="16" a="1"/>
  <c r="Q466" i="16" s="1"/>
  <c r="Q467" i="16" a="1"/>
  <c r="Q467" i="16" s="1"/>
  <c r="Q458" i="16" a="1"/>
  <c r="Q458" i="16" s="1"/>
  <c r="Q469" i="16" a="1"/>
  <c r="Q469" i="16" s="1"/>
  <c r="Q428" i="16" a="1"/>
  <c r="Q428" i="16" s="1"/>
  <c r="Q471" i="16" a="1"/>
  <c r="Q471" i="16" s="1"/>
  <c r="Q470" i="16" a="1"/>
  <c r="Q470" i="16" s="1"/>
  <c r="Q472" i="16" a="1"/>
  <c r="Q472" i="16" s="1"/>
  <c r="Q473" i="16" a="1"/>
  <c r="Q473" i="16" s="1"/>
  <c r="Q480" i="16" a="1"/>
  <c r="Q480" i="16" s="1"/>
  <c r="Q474" i="16" a="1"/>
  <c r="Q474" i="16" s="1"/>
  <c r="Q475" i="16" a="1"/>
  <c r="Q475" i="16" s="1"/>
  <c r="Q478" i="16" a="1"/>
  <c r="Q478" i="16" s="1"/>
  <c r="Q476" i="16" a="1"/>
  <c r="Q476" i="16" s="1"/>
  <c r="Q479" i="16" a="1"/>
  <c r="Q479" i="16" s="1"/>
  <c r="Q566" i="16" a="1"/>
  <c r="Q566" i="16" s="1"/>
  <c r="Q485" i="16" a="1"/>
  <c r="Q485" i="16" s="1"/>
  <c r="Q481" i="16" a="1"/>
  <c r="Q481" i="16" s="1"/>
  <c r="Q482" i="16" a="1"/>
  <c r="Q482" i="16" s="1"/>
  <c r="Q483" i="16" a="1"/>
  <c r="Q483" i="16" s="1"/>
  <c r="Q484" i="16" a="1"/>
  <c r="Q484" i="16" s="1"/>
  <c r="Q486" i="16" a="1"/>
  <c r="Q486" i="16" s="1"/>
  <c r="Q487" i="16" a="1"/>
  <c r="Q487" i="16" s="1"/>
  <c r="Q488" i="16" a="1"/>
  <c r="Q488" i="16" s="1"/>
  <c r="Q489" i="16" a="1"/>
  <c r="Q489" i="16" s="1"/>
  <c r="Q490" i="16" a="1"/>
  <c r="Q490" i="16" s="1"/>
  <c r="Q494" i="16" a="1"/>
  <c r="Q494" i="16" s="1"/>
  <c r="Q495" i="16" a="1"/>
  <c r="Q495" i="16" s="1"/>
  <c r="Q491" i="16" a="1"/>
  <c r="Q491" i="16" s="1"/>
  <c r="Q492" i="16" a="1"/>
  <c r="Q492" i="16" s="1"/>
  <c r="Q496" i="16" a="1"/>
  <c r="Q496" i="16" s="1"/>
  <c r="Q497" i="16" a="1"/>
  <c r="Q497" i="16" s="1"/>
  <c r="Q498" i="16" a="1"/>
  <c r="Q498" i="16" s="1"/>
  <c r="Q499" i="16" a="1"/>
  <c r="Q499" i="16" s="1"/>
  <c r="Q500" i="16" a="1"/>
  <c r="Q500" i="16" s="1"/>
  <c r="Q501" i="16" a="1"/>
  <c r="Q501" i="16" s="1"/>
  <c r="Q502" i="16" a="1"/>
  <c r="Q502" i="16" s="1"/>
  <c r="Q504" i="16" a="1"/>
  <c r="Q504" i="16" s="1"/>
  <c r="Q507" i="16" a="1"/>
  <c r="Q507" i="16" s="1"/>
  <c r="Q505" i="16" a="1"/>
  <c r="Q505" i="16" s="1"/>
  <c r="Q516" i="16" a="1"/>
  <c r="Q516" i="16" s="1"/>
  <c r="Q509" i="16" a="1"/>
  <c r="Q509" i="16" s="1"/>
  <c r="Q513" i="16" a="1"/>
  <c r="Q513" i="16" s="1"/>
  <c r="Q514" i="16" a="1"/>
  <c r="Q514" i="16" s="1"/>
  <c r="Q510" i="16" a="1"/>
  <c r="Q510" i="16" s="1"/>
  <c r="Q515" i="16" a="1"/>
  <c r="Q515" i="16" s="1"/>
  <c r="Q548" i="16" a="1"/>
  <c r="Q548" i="16" s="1"/>
  <c r="Q512" i="16" a="1"/>
  <c r="Q512" i="16" s="1"/>
  <c r="Q511" i="16" a="1"/>
  <c r="Q511" i="16" s="1"/>
  <c r="Q519" i="16" a="1"/>
  <c r="Q519" i="16" s="1"/>
  <c r="Q517" i="16" a="1"/>
  <c r="Q517" i="16" s="1"/>
  <c r="Q518" i="16" a="1"/>
  <c r="Q518" i="16" s="1"/>
  <c r="Q520" i="16" a="1"/>
  <c r="Q520" i="16" s="1"/>
  <c r="Q523" i="16" a="1"/>
  <c r="Q523" i="16" s="1"/>
  <c r="Q524" i="16" a="1"/>
  <c r="Q524" i="16" s="1"/>
  <c r="Q525" i="16" a="1"/>
  <c r="Q525" i="16" s="1"/>
  <c r="Q526" i="16" a="1"/>
  <c r="Q526" i="16" s="1"/>
  <c r="Q527" i="16" a="1"/>
  <c r="Q527" i="16" s="1"/>
  <c r="Q528" i="16" a="1"/>
  <c r="Q528" i="16" s="1"/>
  <c r="Q530" i="16" a="1"/>
  <c r="Q530" i="16" s="1"/>
  <c r="Q529" i="16" a="1"/>
  <c r="Q529" i="16" s="1"/>
  <c r="Q531" i="16" a="1"/>
  <c r="Q531" i="16" s="1"/>
  <c r="Q564" i="16" a="1"/>
  <c r="Q564" i="16" s="1"/>
  <c r="Q532" i="16" a="1"/>
  <c r="Q532" i="16" s="1"/>
  <c r="Q533" i="16" a="1"/>
  <c r="Q533" i="16" s="1"/>
  <c r="Q534" i="16" a="1"/>
  <c r="Q534" i="16" s="1"/>
  <c r="Q535" i="16" a="1"/>
  <c r="Q535" i="16" s="1"/>
  <c r="Q536" i="16" a="1"/>
  <c r="Q536" i="16" s="1"/>
  <c r="Q537" i="16" a="1"/>
  <c r="Q537" i="16" s="1"/>
  <c r="Q538" i="16" a="1"/>
  <c r="Q538" i="16" s="1"/>
  <c r="Q541" i="16" a="1"/>
  <c r="Q541" i="16" s="1"/>
  <c r="Q546" i="16" a="1"/>
  <c r="Q546" i="16" s="1"/>
  <c r="Q542" i="16" a="1"/>
  <c r="Q542" i="16" s="1"/>
  <c r="Q547" i="16" a="1"/>
  <c r="Q547" i="16" s="1"/>
  <c r="Q550" i="16" a="1"/>
  <c r="Q550" i="16" s="1"/>
  <c r="Q552" i="16" a="1"/>
  <c r="Q552" i="16" s="1"/>
  <c r="Q549" i="16" a="1"/>
  <c r="Q549" i="16" s="1"/>
  <c r="Q540" i="16" a="1"/>
  <c r="Q540" i="16" s="1"/>
  <c r="Q539" i="16" a="1"/>
  <c r="Q539" i="16" s="1"/>
  <c r="Q554" i="16" a="1"/>
  <c r="Q554" i="16" s="1"/>
  <c r="Q555" i="16" a="1"/>
  <c r="Q555" i="16" s="1"/>
  <c r="Q556" i="16" a="1"/>
  <c r="Q556" i="16" s="1"/>
  <c r="Q567" i="16" a="1"/>
  <c r="Q567" i="16" s="1"/>
  <c r="Q570" i="16" a="1"/>
  <c r="Q570" i="16" s="1"/>
  <c r="Q571" i="16" a="1"/>
  <c r="Q571" i="16" s="1"/>
  <c r="Q572" i="16" a="1"/>
  <c r="Q572" i="16" s="1"/>
  <c r="Q569" i="16" a="1"/>
  <c r="Q569" i="16" s="1"/>
  <c r="Q584" i="16" a="1"/>
  <c r="Q584" i="16" s="1"/>
  <c r="Q2" i="16" a="1"/>
  <c r="Q2" i="16" s="1"/>
  <c r="P28" i="16" a="1"/>
  <c r="P28" i="16" s="1"/>
  <c r="P3" i="16" a="1"/>
  <c r="P3" i="16" s="1"/>
  <c r="P4" i="16" a="1"/>
  <c r="P4" i="16" s="1"/>
  <c r="P5" i="16" a="1"/>
  <c r="P5" i="16" s="1"/>
  <c r="P6" i="16" a="1"/>
  <c r="P6" i="16" s="1"/>
  <c r="P7" i="16" a="1"/>
  <c r="P7" i="16" s="1"/>
  <c r="P8" i="16" a="1"/>
  <c r="P8" i="16" s="1"/>
  <c r="P9" i="16" a="1"/>
  <c r="P9" i="16" s="1"/>
  <c r="P493" i="16" a="1"/>
  <c r="P493" i="16" s="1"/>
  <c r="P10" i="16" a="1"/>
  <c r="P10" i="16" s="1"/>
  <c r="P503" i="16" a="1"/>
  <c r="P503" i="16" s="1"/>
  <c r="P11" i="16" a="1"/>
  <c r="P11" i="16" s="1"/>
  <c r="P12" i="16" a="1"/>
  <c r="P12" i="16" s="1"/>
  <c r="P13" i="16" a="1"/>
  <c r="P13" i="16" s="1"/>
  <c r="P425" i="16" a="1"/>
  <c r="P425" i="16" s="1"/>
  <c r="P14" i="16" a="1"/>
  <c r="P14" i="16" s="1"/>
  <c r="P15" i="16" a="1"/>
  <c r="P15" i="16" s="1"/>
  <c r="P18" i="16" a="1"/>
  <c r="P18" i="16" s="1"/>
  <c r="P17" i="16" a="1"/>
  <c r="P17" i="16" s="1"/>
  <c r="P16" i="16" a="1"/>
  <c r="P16" i="16" s="1"/>
  <c r="P19" i="16" a="1"/>
  <c r="P19" i="16" s="1"/>
  <c r="P20" i="16" a="1"/>
  <c r="P20" i="16" s="1"/>
  <c r="P21" i="16" a="1"/>
  <c r="P21" i="16" s="1"/>
  <c r="P22" i="16" a="1"/>
  <c r="P22" i="16" s="1"/>
  <c r="P23" i="16" a="1"/>
  <c r="P23" i="16" s="1"/>
  <c r="P24" i="16" a="1"/>
  <c r="P24" i="16" s="1"/>
  <c r="P25" i="16" a="1"/>
  <c r="P25" i="16" s="1"/>
  <c r="P27" i="16" a="1"/>
  <c r="P27" i="16" s="1"/>
  <c r="P26" i="16" a="1"/>
  <c r="P26" i="16" s="1"/>
  <c r="P29" i="16" a="1"/>
  <c r="P29" i="16" s="1"/>
  <c r="P30" i="16" a="1"/>
  <c r="P30" i="16" s="1"/>
  <c r="P31" i="16" a="1"/>
  <c r="P31" i="16" s="1"/>
  <c r="P32" i="16" a="1"/>
  <c r="P32" i="16" s="1"/>
  <c r="P33" i="16" a="1"/>
  <c r="P33" i="16" s="1"/>
  <c r="P34" i="16" a="1"/>
  <c r="P34" i="16" s="1"/>
  <c r="P432" i="16" a="1"/>
  <c r="P432" i="16" s="1"/>
  <c r="P35" i="16" a="1"/>
  <c r="P35" i="16" s="1"/>
  <c r="P36" i="16" a="1"/>
  <c r="P36" i="16" s="1"/>
  <c r="P38" i="16" a="1"/>
  <c r="P38" i="16" s="1"/>
  <c r="P37" i="16" a="1"/>
  <c r="P37" i="16" s="1"/>
  <c r="P39" i="16" a="1"/>
  <c r="P39" i="16" s="1"/>
  <c r="P40" i="16" a="1"/>
  <c r="P40" i="16" s="1"/>
  <c r="P41" i="16" a="1"/>
  <c r="P41" i="16" s="1"/>
  <c r="P42" i="16" a="1"/>
  <c r="P42" i="16" s="1"/>
  <c r="P43" i="16" a="1"/>
  <c r="P43" i="16" s="1"/>
  <c r="P44" i="16" a="1"/>
  <c r="P44" i="16" s="1"/>
  <c r="P45" i="16" a="1"/>
  <c r="P45" i="16" s="1"/>
  <c r="P46" i="16" a="1"/>
  <c r="P46" i="16" s="1"/>
  <c r="P48" i="16" a="1"/>
  <c r="P48" i="16" s="1"/>
  <c r="P47" i="16" a="1"/>
  <c r="P47" i="16" s="1"/>
  <c r="P49" i="16" a="1"/>
  <c r="P49" i="16" s="1"/>
  <c r="P50" i="16" a="1"/>
  <c r="P50" i="16" s="1"/>
  <c r="P51" i="16" a="1"/>
  <c r="P51" i="16" s="1"/>
  <c r="P52" i="16" a="1"/>
  <c r="P52" i="16" s="1"/>
  <c r="P53" i="16" a="1"/>
  <c r="P53" i="16" s="1"/>
  <c r="P56" i="16" a="1"/>
  <c r="P56" i="16" s="1"/>
  <c r="P54" i="16" a="1"/>
  <c r="P54" i="16" s="1"/>
  <c r="P57" i="16" a="1"/>
  <c r="P57" i="16" s="1"/>
  <c r="P58" i="16" a="1"/>
  <c r="P58" i="16" s="1"/>
  <c r="P59" i="16" a="1"/>
  <c r="P59" i="16" s="1"/>
  <c r="P60" i="16" a="1"/>
  <c r="P60" i="16" s="1"/>
  <c r="P63" i="16" a="1"/>
  <c r="P63" i="16" s="1"/>
  <c r="P61" i="16" a="1"/>
  <c r="P61" i="16" s="1"/>
  <c r="P62" i="16" a="1"/>
  <c r="P62" i="16" s="1"/>
  <c r="P65" i="16" a="1"/>
  <c r="P65" i="16" s="1"/>
  <c r="P64" i="16" a="1"/>
  <c r="P64" i="16" s="1"/>
  <c r="P66" i="16" a="1"/>
  <c r="P66" i="16" s="1"/>
  <c r="P67" i="16" a="1"/>
  <c r="P67" i="16" s="1"/>
  <c r="P69" i="16" a="1"/>
  <c r="P69" i="16" s="1"/>
  <c r="P68" i="16" a="1"/>
  <c r="P68" i="16" s="1"/>
  <c r="P70" i="16" a="1"/>
  <c r="P70" i="16" s="1"/>
  <c r="P71" i="16" a="1"/>
  <c r="P71" i="16" s="1"/>
  <c r="P72" i="16" a="1"/>
  <c r="P72" i="16" s="1"/>
  <c r="P73" i="16" a="1"/>
  <c r="P73" i="16" s="1"/>
  <c r="P75" i="16" a="1"/>
  <c r="P75" i="16" s="1"/>
  <c r="P506" i="16" a="1"/>
  <c r="P506" i="16" s="1"/>
  <c r="P76" i="16" a="1"/>
  <c r="P76" i="16" s="1"/>
  <c r="P77" i="16" a="1"/>
  <c r="P77" i="16" s="1"/>
  <c r="P78" i="16" a="1"/>
  <c r="P78" i="16" s="1"/>
  <c r="P79" i="16" a="1"/>
  <c r="P79" i="16" s="1"/>
  <c r="P80" i="16" a="1"/>
  <c r="P80" i="16" s="1"/>
  <c r="P81" i="16" a="1"/>
  <c r="P81" i="16" s="1"/>
  <c r="P83" i="16" a="1"/>
  <c r="P83" i="16" s="1"/>
  <c r="P82" i="16" a="1"/>
  <c r="P82" i="16" s="1"/>
  <c r="P84" i="16" a="1"/>
  <c r="P84" i="16" s="1"/>
  <c r="P85" i="16" a="1"/>
  <c r="P85" i="16" s="1"/>
  <c r="P434" i="16" a="1"/>
  <c r="P434" i="16" s="1"/>
  <c r="P86" i="16" a="1"/>
  <c r="P86" i="16" s="1"/>
  <c r="P87" i="16" a="1"/>
  <c r="P87" i="16" s="1"/>
  <c r="P88" i="16" a="1"/>
  <c r="P88" i="16" s="1"/>
  <c r="P89" i="16" a="1"/>
  <c r="P89" i="16" s="1"/>
  <c r="P91" i="16" a="1"/>
  <c r="P91" i="16" s="1"/>
  <c r="P90" i="16" a="1"/>
  <c r="P90" i="16" s="1"/>
  <c r="P92" i="16" a="1"/>
  <c r="P92" i="16" s="1"/>
  <c r="P93" i="16" a="1"/>
  <c r="P93" i="16" s="1"/>
  <c r="P94" i="16" a="1"/>
  <c r="P94" i="16" s="1"/>
  <c r="P96" i="16" a="1"/>
  <c r="P96" i="16" s="1"/>
  <c r="P97" i="16" a="1"/>
  <c r="P97" i="16" s="1"/>
  <c r="P95" i="16" a="1"/>
  <c r="P95" i="16" s="1"/>
  <c r="P99" i="16" a="1"/>
  <c r="P99" i="16" s="1"/>
  <c r="P98" i="16" a="1"/>
  <c r="P98" i="16" s="1"/>
  <c r="P100" i="16" a="1"/>
  <c r="P100" i="16" s="1"/>
  <c r="P101" i="16" a="1"/>
  <c r="P101" i="16" s="1"/>
  <c r="P102" i="16" a="1"/>
  <c r="P102" i="16" s="1"/>
  <c r="P104" i="16" a="1"/>
  <c r="P104" i="16" s="1"/>
  <c r="P103" i="16" a="1"/>
  <c r="P103" i="16" s="1"/>
  <c r="P105" i="16" a="1"/>
  <c r="P105" i="16" s="1"/>
  <c r="P106" i="16" a="1"/>
  <c r="P106" i="16" s="1"/>
  <c r="P107" i="16" a="1"/>
  <c r="P107" i="16" s="1"/>
  <c r="P108" i="16" a="1"/>
  <c r="P108" i="16" s="1"/>
  <c r="P109" i="16" a="1"/>
  <c r="P109" i="16" s="1"/>
  <c r="P110" i="16" a="1"/>
  <c r="P110" i="16" s="1"/>
  <c r="P545" i="16" a="1"/>
  <c r="P545" i="16" s="1"/>
  <c r="P112" i="16" a="1"/>
  <c r="P112" i="16" s="1"/>
  <c r="P111" i="16" a="1"/>
  <c r="P111" i="16" s="1"/>
  <c r="P113" i="16" a="1"/>
  <c r="P113" i="16" s="1"/>
  <c r="P114" i="16" a="1"/>
  <c r="P114" i="16" s="1"/>
  <c r="P115" i="16" a="1"/>
  <c r="P115" i="16" s="1"/>
  <c r="P116" i="16" a="1"/>
  <c r="P116" i="16" s="1"/>
  <c r="P117" i="16" a="1"/>
  <c r="P117" i="16" s="1"/>
  <c r="P118" i="16" a="1"/>
  <c r="P118" i="16" s="1"/>
  <c r="P119" i="16" a="1"/>
  <c r="P119" i="16" s="1"/>
  <c r="P120" i="16" a="1"/>
  <c r="P120" i="16" s="1"/>
  <c r="P121" i="16" a="1"/>
  <c r="P121" i="16" s="1"/>
  <c r="P122" i="16" a="1"/>
  <c r="P122" i="16" s="1"/>
  <c r="P124" i="16" a="1"/>
  <c r="P124" i="16" s="1"/>
  <c r="P126" i="16" a="1"/>
  <c r="P126" i="16" s="1"/>
  <c r="P125" i="16" a="1"/>
  <c r="P125" i="16" s="1"/>
  <c r="P127" i="16" a="1"/>
  <c r="P127" i="16" s="1"/>
  <c r="P128" i="16" a="1"/>
  <c r="P128" i="16" s="1"/>
  <c r="P129" i="16" a="1"/>
  <c r="P129" i="16" s="1"/>
  <c r="P130" i="16" a="1"/>
  <c r="P130" i="16" s="1"/>
  <c r="P131" i="16" a="1"/>
  <c r="P131" i="16" s="1"/>
  <c r="P133" i="16" a="1"/>
  <c r="P133" i="16" s="1"/>
  <c r="P135" i="16" a="1"/>
  <c r="P135" i="16" s="1"/>
  <c r="P134" i="16" a="1"/>
  <c r="P134" i="16" s="1"/>
  <c r="P136" i="16" a="1"/>
  <c r="P136" i="16" s="1"/>
  <c r="P137" i="16" a="1"/>
  <c r="P137" i="16" s="1"/>
  <c r="P138" i="16" a="1"/>
  <c r="P138" i="16" s="1"/>
  <c r="P139" i="16" a="1"/>
  <c r="P139" i="16" s="1"/>
  <c r="P141" i="16" a="1"/>
  <c r="P141" i="16" s="1"/>
  <c r="P140" i="16" a="1"/>
  <c r="P140" i="16" s="1"/>
  <c r="P142" i="16" a="1"/>
  <c r="P142" i="16" s="1"/>
  <c r="P144" i="16" a="1"/>
  <c r="P144" i="16" s="1"/>
  <c r="P145" i="16" a="1"/>
  <c r="P145" i="16" s="1"/>
  <c r="P146" i="16" a="1"/>
  <c r="P146" i="16" s="1"/>
  <c r="P147" i="16" a="1"/>
  <c r="P147" i="16" s="1"/>
  <c r="P149" i="16" a="1"/>
  <c r="P149" i="16" s="1"/>
  <c r="P148" i="16" a="1"/>
  <c r="P148" i="16" s="1"/>
  <c r="P435" i="16" a="1"/>
  <c r="P435" i="16" s="1"/>
  <c r="P150" i="16" a="1"/>
  <c r="P150" i="16" s="1"/>
  <c r="P151" i="16" a="1"/>
  <c r="P151" i="16" s="1"/>
  <c r="P152" i="16" a="1"/>
  <c r="P152" i="16" s="1"/>
  <c r="P153" i="16" a="1"/>
  <c r="P153" i="16" s="1"/>
  <c r="P154" i="16" a="1"/>
  <c r="P154" i="16" s="1"/>
  <c r="P156" i="16" a="1"/>
  <c r="P156" i="16" s="1"/>
  <c r="P157" i="16" a="1"/>
  <c r="P157" i="16" s="1"/>
  <c r="P159" i="16" a="1"/>
  <c r="P159" i="16" s="1"/>
  <c r="P158" i="16" a="1"/>
  <c r="P158" i="16" s="1"/>
  <c r="P160" i="16" a="1"/>
  <c r="P160" i="16" s="1"/>
  <c r="P161" i="16" a="1"/>
  <c r="P161" i="16" s="1"/>
  <c r="P162" i="16" a="1"/>
  <c r="P162" i="16" s="1"/>
  <c r="P163" i="16" a="1"/>
  <c r="P163" i="16" s="1"/>
  <c r="P165" i="16" a="1"/>
  <c r="P165" i="16" s="1"/>
  <c r="P164" i="16" a="1"/>
  <c r="P164" i="16" s="1"/>
  <c r="P166" i="16" a="1"/>
  <c r="P166" i="16" s="1"/>
  <c r="P167" i="16" a="1"/>
  <c r="P167" i="16" s="1"/>
  <c r="P168" i="16" a="1"/>
  <c r="P168" i="16" s="1"/>
  <c r="P169" i="16" a="1"/>
  <c r="P169" i="16" s="1"/>
  <c r="P170" i="16" a="1"/>
  <c r="P170" i="16" s="1"/>
  <c r="P171" i="16" a="1"/>
  <c r="P171" i="16" s="1"/>
  <c r="P172" i="16" a="1"/>
  <c r="P172" i="16" s="1"/>
  <c r="P173" i="16" a="1"/>
  <c r="P173" i="16" s="1"/>
  <c r="P174" i="16" a="1"/>
  <c r="P174" i="16" s="1"/>
  <c r="P175" i="16" a="1"/>
  <c r="P175" i="16" s="1"/>
  <c r="P177" i="16" a="1"/>
  <c r="P177" i="16" s="1"/>
  <c r="P178" i="16" a="1"/>
  <c r="P178" i="16" s="1"/>
  <c r="P176" i="16" a="1"/>
  <c r="P176" i="16" s="1"/>
  <c r="P179" i="16" a="1"/>
  <c r="P179" i="16" s="1"/>
  <c r="P180" i="16" a="1"/>
  <c r="P180" i="16" s="1"/>
  <c r="P181" i="16" a="1"/>
  <c r="P181" i="16" s="1"/>
  <c r="P182" i="16" a="1"/>
  <c r="P182" i="16" s="1"/>
  <c r="P183" i="16" a="1"/>
  <c r="P183" i="16" s="1"/>
  <c r="P184" i="16" a="1"/>
  <c r="P184" i="16" s="1"/>
  <c r="P185" i="16" a="1"/>
  <c r="P185" i="16" s="1"/>
  <c r="P187" i="16" a="1"/>
  <c r="P187" i="16" s="1"/>
  <c r="P186" i="16" a="1"/>
  <c r="P186" i="16" s="1"/>
  <c r="P433" i="16" a="1"/>
  <c r="P433" i="16" s="1"/>
  <c r="P188" i="16" a="1"/>
  <c r="P188" i="16" s="1"/>
  <c r="P190" i="16" a="1"/>
  <c r="P190" i="16" s="1"/>
  <c r="P189" i="16" a="1"/>
  <c r="P189" i="16" s="1"/>
  <c r="P191" i="16" a="1"/>
  <c r="P191" i="16" s="1"/>
  <c r="P192" i="16" a="1"/>
  <c r="P192" i="16" s="1"/>
  <c r="P193" i="16" a="1"/>
  <c r="P193" i="16" s="1"/>
  <c r="P194" i="16" a="1"/>
  <c r="P194" i="16" s="1"/>
  <c r="P195" i="16" a="1"/>
  <c r="P195" i="16" s="1"/>
  <c r="P196" i="16" a="1"/>
  <c r="P196" i="16" s="1"/>
  <c r="P197" i="16" a="1"/>
  <c r="P197" i="16" s="1"/>
  <c r="P198" i="16" a="1"/>
  <c r="P198" i="16" s="1"/>
  <c r="P199" i="16" a="1"/>
  <c r="P199" i="16" s="1"/>
  <c r="P203" i="16" a="1"/>
  <c r="P203" i="16" s="1"/>
  <c r="P202" i="16" a="1"/>
  <c r="P202" i="16" s="1"/>
  <c r="P206" i="16" a="1"/>
  <c r="P206" i="16" s="1"/>
  <c r="P208" i="16" a="1"/>
  <c r="P208" i="16" s="1"/>
  <c r="P209" i="16" a="1"/>
  <c r="P209" i="16" s="1"/>
  <c r="P210" i="16" a="1"/>
  <c r="P210" i="16" s="1"/>
  <c r="P201" i="16" a="1"/>
  <c r="P201" i="16" s="1"/>
  <c r="P200" i="16" a="1"/>
  <c r="P200" i="16" s="1"/>
  <c r="P204" i="16" a="1"/>
  <c r="P204" i="16" s="1"/>
  <c r="P205" i="16" a="1"/>
  <c r="P205" i="16" s="1"/>
  <c r="P207" i="16" a="1"/>
  <c r="P207" i="16" s="1"/>
  <c r="P212" i="16" a="1"/>
  <c r="P212" i="16" s="1"/>
  <c r="P213" i="16" a="1"/>
  <c r="P213" i="16" s="1"/>
  <c r="P214" i="16" a="1"/>
  <c r="P214" i="16" s="1"/>
  <c r="P215" i="16" a="1"/>
  <c r="P215" i="16" s="1"/>
  <c r="P216" i="16" a="1"/>
  <c r="P216" i="16" s="1"/>
  <c r="P522" i="16" a="1"/>
  <c r="P522" i="16" s="1"/>
  <c r="P217" i="16" a="1"/>
  <c r="P217" i="16" s="1"/>
  <c r="P219" i="16" a="1"/>
  <c r="P219" i="16" s="1"/>
  <c r="P218" i="16" a="1"/>
  <c r="P218" i="16" s="1"/>
  <c r="P220" i="16" a="1"/>
  <c r="P220" i="16" s="1"/>
  <c r="P221" i="16" a="1"/>
  <c r="P221" i="16" s="1"/>
  <c r="P222" i="16" a="1"/>
  <c r="P222" i="16" s="1"/>
  <c r="P223" i="16" a="1"/>
  <c r="P223" i="16" s="1"/>
  <c r="P562" i="16" a="1"/>
  <c r="P562" i="16" s="1"/>
  <c r="P225" i="16" a="1"/>
  <c r="P225" i="16" s="1"/>
  <c r="P226" i="16" a="1"/>
  <c r="P226" i="16" s="1"/>
  <c r="P224" i="16" a="1"/>
  <c r="P224" i="16" s="1"/>
  <c r="P228" i="16" a="1"/>
  <c r="P228" i="16" s="1"/>
  <c r="P227" i="16" a="1"/>
  <c r="P227" i="16" s="1"/>
  <c r="P229" i="16" a="1"/>
  <c r="P229" i="16" s="1"/>
  <c r="P230" i="16" a="1"/>
  <c r="P230" i="16" s="1"/>
  <c r="P231" i="16" a="1"/>
  <c r="P231" i="16" s="1"/>
  <c r="P232" i="16" a="1"/>
  <c r="P232" i="16" s="1"/>
  <c r="P233" i="16" a="1"/>
  <c r="P233" i="16" s="1"/>
  <c r="P234" i="16" a="1"/>
  <c r="P234" i="16" s="1"/>
  <c r="P235" i="16" a="1"/>
  <c r="P235" i="16" s="1"/>
  <c r="P236" i="16" a="1"/>
  <c r="P236" i="16" s="1"/>
  <c r="P543" i="16" a="1"/>
  <c r="P543" i="16" s="1"/>
  <c r="P237" i="16" a="1"/>
  <c r="P237" i="16" s="1"/>
  <c r="P238" i="16" a="1"/>
  <c r="P238" i="16" s="1"/>
  <c r="P239" i="16" a="1"/>
  <c r="P239" i="16" s="1"/>
  <c r="P240" i="16" a="1"/>
  <c r="P240" i="16" s="1"/>
  <c r="P241" i="16" a="1"/>
  <c r="P241" i="16" s="1"/>
  <c r="P242" i="16" a="1"/>
  <c r="P242" i="16" s="1"/>
  <c r="P243" i="16" a="1"/>
  <c r="P243" i="16" s="1"/>
  <c r="P244" i="16" a="1"/>
  <c r="P244" i="16" s="1"/>
  <c r="P245" i="16" a="1"/>
  <c r="P245" i="16" s="1"/>
  <c r="P246" i="16" a="1"/>
  <c r="P246" i="16" s="1"/>
  <c r="P247" i="16" a="1"/>
  <c r="P247" i="16" s="1"/>
  <c r="P248" i="16" a="1"/>
  <c r="P248" i="16" s="1"/>
  <c r="P249" i="16" a="1"/>
  <c r="P249" i="16" s="1"/>
  <c r="P251" i="16" a="1"/>
  <c r="P251" i="16" s="1"/>
  <c r="P252" i="16" a="1"/>
  <c r="P252" i="16" s="1"/>
  <c r="P250" i="16" a="1"/>
  <c r="P250" i="16" s="1"/>
  <c r="P253" i="16" a="1"/>
  <c r="P253" i="16" s="1"/>
  <c r="P254" i="16" a="1"/>
  <c r="P254" i="16" s="1"/>
  <c r="P255" i="16" a="1"/>
  <c r="P255" i="16" s="1"/>
  <c r="P256" i="16" a="1"/>
  <c r="P256" i="16" s="1"/>
  <c r="P257" i="16" a="1"/>
  <c r="P257" i="16" s="1"/>
  <c r="P258" i="16" a="1"/>
  <c r="P258" i="16" s="1"/>
  <c r="P259" i="16" a="1"/>
  <c r="P259" i="16" s="1"/>
  <c r="P260" i="16" a="1"/>
  <c r="P260" i="16" s="1"/>
  <c r="P261" i="16" a="1"/>
  <c r="P261" i="16" s="1"/>
  <c r="P265" i="16" a="1"/>
  <c r="P265" i="16" s="1"/>
  <c r="P266" i="16" a="1"/>
  <c r="P266" i="16" s="1"/>
  <c r="P264" i="16" a="1"/>
  <c r="P264" i="16" s="1"/>
  <c r="P262" i="16" a="1"/>
  <c r="P262" i="16" s="1"/>
  <c r="P263" i="16" a="1"/>
  <c r="P263" i="16" s="1"/>
  <c r="P267" i="16" a="1"/>
  <c r="P267" i="16" s="1"/>
  <c r="P268" i="16" a="1"/>
  <c r="P268" i="16" s="1"/>
  <c r="P269" i="16" a="1"/>
  <c r="P269" i="16" s="1"/>
  <c r="P270" i="16" a="1"/>
  <c r="P270" i="16" s="1"/>
  <c r="P271" i="16" a="1"/>
  <c r="P271" i="16" s="1"/>
  <c r="P272" i="16" a="1"/>
  <c r="P272" i="16" s="1"/>
  <c r="P273" i="16" a="1"/>
  <c r="P273" i="16" s="1"/>
  <c r="P274" i="16" a="1"/>
  <c r="P274" i="16" s="1"/>
  <c r="P275" i="16" a="1"/>
  <c r="P275" i="16" s="1"/>
  <c r="P276" i="16" a="1"/>
  <c r="P276" i="16" s="1"/>
  <c r="P278" i="16" a="1"/>
  <c r="P278" i="16" s="1"/>
  <c r="P279" i="16" a="1"/>
  <c r="P279" i="16" s="1"/>
  <c r="P280" i="16" a="1"/>
  <c r="P280" i="16" s="1"/>
  <c r="P281" i="16" a="1"/>
  <c r="P281" i="16" s="1"/>
  <c r="P282" i="16" a="1"/>
  <c r="P282" i="16" s="1"/>
  <c r="P283" i="16" a="1"/>
  <c r="P283" i="16" s="1"/>
  <c r="P284" i="16" a="1"/>
  <c r="P284" i="16" s="1"/>
  <c r="P286" i="16" a="1"/>
  <c r="P286" i="16" s="1"/>
  <c r="P558" i="16" a="1"/>
  <c r="P558" i="16" s="1"/>
  <c r="P287" i="16" a="1"/>
  <c r="P287" i="16" s="1"/>
  <c r="P288" i="16" a="1"/>
  <c r="P288" i="16" s="1"/>
  <c r="P289" i="16" a="1"/>
  <c r="P289" i="16" s="1"/>
  <c r="P290" i="16" a="1"/>
  <c r="P290" i="16" s="1"/>
  <c r="P521" i="16" a="1"/>
  <c r="P521" i="16" s="1"/>
  <c r="P291" i="16" a="1"/>
  <c r="P291" i="16" s="1"/>
  <c r="P292" i="16" a="1"/>
  <c r="P292" i="16" s="1"/>
  <c r="P293" i="16" a="1"/>
  <c r="P293" i="16" s="1"/>
  <c r="P294" i="16" a="1"/>
  <c r="P294" i="16" s="1"/>
  <c r="P295" i="16" a="1"/>
  <c r="P295" i="16" s="1"/>
  <c r="P296" i="16" a="1"/>
  <c r="P296" i="16" s="1"/>
  <c r="P297" i="16" a="1"/>
  <c r="P297" i="16" s="1"/>
  <c r="P298" i="16" a="1"/>
  <c r="P298" i="16" s="1"/>
  <c r="P299" i="16" a="1"/>
  <c r="P299" i="16" s="1"/>
  <c r="P300" i="16" a="1"/>
  <c r="P300" i="16" s="1"/>
  <c r="P301" i="16" a="1"/>
  <c r="P301" i="16" s="1"/>
  <c r="P302" i="16" a="1"/>
  <c r="P302" i="16" s="1"/>
  <c r="P303" i="16" a="1"/>
  <c r="P303" i="16" s="1"/>
  <c r="P304" i="16" a="1"/>
  <c r="P304" i="16" s="1"/>
  <c r="P305" i="16" a="1"/>
  <c r="P305" i="16" s="1"/>
  <c r="P306" i="16" a="1"/>
  <c r="P306" i="16" s="1"/>
  <c r="P307" i="16" a="1"/>
  <c r="P307" i="16" s="1"/>
  <c r="P309" i="16" a="1"/>
  <c r="P309" i="16" s="1"/>
  <c r="P310" i="16" a="1"/>
  <c r="P310" i="16" s="1"/>
  <c r="P311" i="16" a="1"/>
  <c r="P311" i="16" s="1"/>
  <c r="P312" i="16" a="1"/>
  <c r="P312" i="16" s="1"/>
  <c r="P313" i="16" a="1"/>
  <c r="P313" i="16" s="1"/>
  <c r="P314" i="16" a="1"/>
  <c r="P314" i="16" s="1"/>
  <c r="P308" i="16" a="1"/>
  <c r="P308" i="16" s="1"/>
  <c r="P426" i="16" a="1"/>
  <c r="P426" i="16" s="1"/>
  <c r="P315" i="16" a="1"/>
  <c r="P315" i="16" s="1"/>
  <c r="P318" i="16" a="1"/>
  <c r="P318" i="16" s="1"/>
  <c r="P320" i="16" a="1"/>
  <c r="P320" i="16" s="1"/>
  <c r="P317" i="16" a="1"/>
  <c r="P317" i="16" s="1"/>
  <c r="P319" i="16" a="1"/>
  <c r="P319" i="16" s="1"/>
  <c r="P321" i="16" a="1"/>
  <c r="P321" i="16" s="1"/>
  <c r="P324" i="16" a="1"/>
  <c r="P324" i="16" s="1"/>
  <c r="P322" i="16" a="1"/>
  <c r="P322" i="16" s="1"/>
  <c r="P323" i="16" a="1"/>
  <c r="P323" i="16" s="1"/>
  <c r="P325" i="16" a="1"/>
  <c r="P325" i="16" s="1"/>
  <c r="P326" i="16" a="1"/>
  <c r="P326" i="16" s="1"/>
  <c r="P327" i="16" a="1"/>
  <c r="P327" i="16" s="1"/>
  <c r="P328" i="16" a="1"/>
  <c r="P328" i="16" s="1"/>
  <c r="P329" i="16" a="1"/>
  <c r="P329" i="16" s="1"/>
  <c r="P330" i="16" a="1"/>
  <c r="P330" i="16" s="1"/>
  <c r="P331" i="16" a="1"/>
  <c r="P331" i="16" s="1"/>
  <c r="P334" i="16" a="1"/>
  <c r="P334" i="16" s="1"/>
  <c r="P333" i="16" a="1"/>
  <c r="P333" i="16" s="1"/>
  <c r="P332" i="16" a="1"/>
  <c r="P332" i="16" s="1"/>
  <c r="P335" i="16" a="1"/>
  <c r="P335" i="16" s="1"/>
  <c r="P336" i="16" a="1"/>
  <c r="P336" i="16" s="1"/>
  <c r="P337" i="16" a="1"/>
  <c r="P337" i="16" s="1"/>
  <c r="P338" i="16" a="1"/>
  <c r="P338" i="16" s="1"/>
  <c r="P339" i="16" a="1"/>
  <c r="P339" i="16" s="1"/>
  <c r="P340" i="16" a="1"/>
  <c r="P340" i="16" s="1"/>
  <c r="P341" i="16" a="1"/>
  <c r="P341" i="16" s="1"/>
  <c r="P451" i="16" a="1"/>
  <c r="P451" i="16" s="1"/>
  <c r="P343" i="16" a="1"/>
  <c r="P343" i="16" s="1"/>
  <c r="P438" i="16" a="1"/>
  <c r="P438" i="16" s="1"/>
  <c r="P342" i="16" a="1"/>
  <c r="P342" i="16" s="1"/>
  <c r="P344" i="16" a="1"/>
  <c r="P344" i="16" s="1"/>
  <c r="P345" i="16" a="1"/>
  <c r="P345" i="16" s="1"/>
  <c r="P346" i="16" a="1"/>
  <c r="P346" i="16" s="1"/>
  <c r="P347" i="16" a="1"/>
  <c r="P347" i="16" s="1"/>
  <c r="P350" i="16" a="1"/>
  <c r="P350" i="16" s="1"/>
  <c r="P348" i="16" a="1"/>
  <c r="P348" i="16" s="1"/>
  <c r="P349" i="16" a="1"/>
  <c r="P349" i="16" s="1"/>
  <c r="P351" i="16" a="1"/>
  <c r="P351" i="16" s="1"/>
  <c r="P358" i="16" a="1"/>
  <c r="P358" i="16" s="1"/>
  <c r="P353" i="16" a="1"/>
  <c r="P353" i="16" s="1"/>
  <c r="P363" i="16" a="1"/>
  <c r="P363" i="16" s="1"/>
  <c r="P359" i="16" a="1"/>
  <c r="P359" i="16" s="1"/>
  <c r="P356" i="16" a="1"/>
  <c r="P356" i="16" s="1"/>
  <c r="P361" i="16" a="1"/>
  <c r="P361" i="16" s="1"/>
  <c r="P355" i="16" a="1"/>
  <c r="P355" i="16" s="1"/>
  <c r="P362" i="16" a="1"/>
  <c r="P362" i="16" s="1"/>
  <c r="P357" i="16" a="1"/>
  <c r="P357" i="16" s="1"/>
  <c r="P354" i="16" a="1"/>
  <c r="P354" i="16" s="1"/>
  <c r="P352" i="16" a="1"/>
  <c r="P352" i="16" s="1"/>
  <c r="P360" i="16" a="1"/>
  <c r="P360" i="16" s="1"/>
  <c r="P364" i="16" a="1"/>
  <c r="P364" i="16" s="1"/>
  <c r="P365" i="16" a="1"/>
  <c r="P365" i="16" s="1"/>
  <c r="P366" i="16" a="1"/>
  <c r="P366" i="16" s="1"/>
  <c r="P367" i="16" a="1"/>
  <c r="P367" i="16" s="1"/>
  <c r="P368" i="16" a="1"/>
  <c r="P368" i="16" s="1"/>
  <c r="P430" i="16" a="1"/>
  <c r="P430" i="16" s="1"/>
  <c r="P369" i="16" a="1"/>
  <c r="P369" i="16" s="1"/>
  <c r="P370" i="16" a="1"/>
  <c r="P370" i="16" s="1"/>
  <c r="P371" i="16" a="1"/>
  <c r="P371" i="16" s="1"/>
  <c r="P372" i="16" a="1"/>
  <c r="P372" i="16" s="1"/>
  <c r="P373" i="16" a="1"/>
  <c r="P373" i="16" s="1"/>
  <c r="P374" i="16" a="1"/>
  <c r="P374" i="16" s="1"/>
  <c r="P375" i="16" a="1"/>
  <c r="P375" i="16" s="1"/>
  <c r="P376" i="16" a="1"/>
  <c r="P376" i="16" s="1"/>
  <c r="P378" i="16" a="1"/>
  <c r="P378" i="16" s="1"/>
  <c r="P377" i="16" a="1"/>
  <c r="P377" i="16" s="1"/>
  <c r="P379" i="16" a="1"/>
  <c r="P379" i="16" s="1"/>
  <c r="P380" i="16" a="1"/>
  <c r="P380" i="16" s="1"/>
  <c r="P381" i="16" a="1"/>
  <c r="P381" i="16" s="1"/>
  <c r="P382" i="16" a="1"/>
  <c r="P382" i="16" s="1"/>
  <c r="P383" i="16" a="1"/>
  <c r="P383" i="16" s="1"/>
  <c r="P384" i="16" a="1"/>
  <c r="P384" i="16" s="1"/>
  <c r="P385" i="16" a="1"/>
  <c r="P385" i="16" s="1"/>
  <c r="P388" i="16" a="1"/>
  <c r="P388" i="16" s="1"/>
  <c r="P389" i="16" a="1"/>
  <c r="P389" i="16" s="1"/>
  <c r="P386" i="16" a="1"/>
  <c r="P386" i="16" s="1"/>
  <c r="P390" i="16" a="1"/>
  <c r="P390" i="16" s="1"/>
  <c r="P391" i="16" a="1"/>
  <c r="P391" i="16" s="1"/>
  <c r="P394" i="16" a="1"/>
  <c r="P394" i="16" s="1"/>
  <c r="P392" i="16" a="1"/>
  <c r="P392" i="16" s="1"/>
  <c r="P393" i="16" a="1"/>
  <c r="P393" i="16" s="1"/>
  <c r="P395" i="16" a="1"/>
  <c r="P395" i="16" s="1"/>
  <c r="P396" i="16" a="1"/>
  <c r="P396" i="16" s="1"/>
  <c r="P397" i="16" a="1"/>
  <c r="P397" i="16" s="1"/>
  <c r="P398" i="16" a="1"/>
  <c r="P398" i="16" s="1"/>
  <c r="P399" i="16" a="1"/>
  <c r="P399" i="16" s="1"/>
  <c r="P400" i="16" a="1"/>
  <c r="P400" i="16" s="1"/>
  <c r="P401" i="16" a="1"/>
  <c r="P401" i="16" s="1"/>
  <c r="P402" i="16" a="1"/>
  <c r="P402" i="16" s="1"/>
  <c r="P403" i="16" a="1"/>
  <c r="P403" i="16" s="1"/>
  <c r="P404" i="16" a="1"/>
  <c r="P404" i="16" s="1"/>
  <c r="P405" i="16" a="1"/>
  <c r="P405" i="16" s="1"/>
  <c r="P406" i="16" a="1"/>
  <c r="P406" i="16" s="1"/>
  <c r="P407" i="16" a="1"/>
  <c r="P407" i="16" s="1"/>
  <c r="P408" i="16" a="1"/>
  <c r="P408" i="16" s="1"/>
  <c r="P477" i="16" a="1"/>
  <c r="P477" i="16" s="1"/>
  <c r="P409" i="16" a="1"/>
  <c r="P409" i="16" s="1"/>
  <c r="P410" i="16" a="1"/>
  <c r="P410" i="16" s="1"/>
  <c r="P411" i="16" a="1"/>
  <c r="P411" i="16" s="1"/>
  <c r="P412" i="16" a="1"/>
  <c r="P412" i="16" s="1"/>
  <c r="P508" i="16" a="1"/>
  <c r="P508" i="16" s="1"/>
  <c r="P413" i="16" a="1"/>
  <c r="P413" i="16" s="1"/>
  <c r="P415" i="16" a="1"/>
  <c r="P415" i="16" s="1"/>
  <c r="P416" i="16" a="1"/>
  <c r="P416" i="16" s="1"/>
  <c r="P417" i="16" a="1"/>
  <c r="P417" i="16" s="1"/>
  <c r="P414" i="16" a="1"/>
  <c r="P414" i="16" s="1"/>
  <c r="P418" i="16" a="1"/>
  <c r="P418" i="16" s="1"/>
  <c r="P419" i="16" a="1"/>
  <c r="P419" i="16" s="1"/>
  <c r="P420" i="16" a="1"/>
  <c r="P420" i="16" s="1"/>
  <c r="P446" i="16" a="1"/>
  <c r="P446" i="16" s="1"/>
  <c r="P421" i="16" a="1"/>
  <c r="P421" i="16" s="1"/>
  <c r="P424" i="16" a="1"/>
  <c r="P424" i="16" s="1"/>
  <c r="P427" i="16" a="1"/>
  <c r="P427" i="16" s="1"/>
  <c r="P423" i="16" a="1"/>
  <c r="P423" i="16" s="1"/>
  <c r="P422" i="16" a="1"/>
  <c r="P422" i="16" s="1"/>
  <c r="P431" i="16" a="1"/>
  <c r="P431" i="16" s="1"/>
  <c r="P429" i="16" a="1"/>
  <c r="P429" i="16" s="1"/>
  <c r="P436" i="16" a="1"/>
  <c r="P436" i="16" s="1"/>
  <c r="P437" i="16" a="1"/>
  <c r="P437" i="16" s="1"/>
  <c r="P439" i="16" a="1"/>
  <c r="P439" i="16" s="1"/>
  <c r="P442" i="16" a="1"/>
  <c r="P442" i="16" s="1"/>
  <c r="P441" i="16" a="1"/>
  <c r="P441" i="16" s="1"/>
  <c r="P440" i="16" a="1"/>
  <c r="P440" i="16" s="1"/>
  <c r="P443" i="16" a="1"/>
  <c r="P443" i="16" s="1"/>
  <c r="P444" i="16" a="1"/>
  <c r="P444" i="16" s="1"/>
  <c r="P445" i="16" a="1"/>
  <c r="P445" i="16" s="1"/>
  <c r="P457" i="16" a="1"/>
  <c r="P457" i="16" s="1"/>
  <c r="P447" i="16" a="1"/>
  <c r="P447" i="16" s="1"/>
  <c r="P448" i="16" a="1"/>
  <c r="P448" i="16" s="1"/>
  <c r="P454" i="16" a="1"/>
  <c r="P454" i="16" s="1"/>
  <c r="P455" i="16" a="1"/>
  <c r="P455" i="16" s="1"/>
  <c r="P450" i="16" a="1"/>
  <c r="P450" i="16" s="1"/>
  <c r="P452" i="16" a="1"/>
  <c r="P452" i="16" s="1"/>
  <c r="P449" i="16" a="1"/>
  <c r="P449" i="16" s="1"/>
  <c r="P456" i="16" a="1"/>
  <c r="P456" i="16" s="1"/>
  <c r="P459" i="16" a="1"/>
  <c r="P459" i="16" s="1"/>
  <c r="P460" i="16" a="1"/>
  <c r="P460" i="16" s="1"/>
  <c r="P461" i="16" a="1"/>
  <c r="P461" i="16" s="1"/>
  <c r="P462" i="16" a="1"/>
  <c r="P462" i="16" s="1"/>
  <c r="P463" i="16" a="1"/>
  <c r="P463" i="16" s="1"/>
  <c r="P464" i="16" a="1"/>
  <c r="P464" i="16" s="1"/>
  <c r="P465" i="16" a="1"/>
  <c r="P465" i="16" s="1"/>
  <c r="P468" i="16" a="1"/>
  <c r="P468" i="16" s="1"/>
  <c r="P466" i="16" a="1"/>
  <c r="P466" i="16" s="1"/>
  <c r="P467" i="16" a="1"/>
  <c r="P467" i="16" s="1"/>
  <c r="P458" i="16" a="1"/>
  <c r="P458" i="16" s="1"/>
  <c r="P469" i="16" a="1"/>
  <c r="P469" i="16" s="1"/>
  <c r="P428" i="16" a="1"/>
  <c r="P428" i="16" s="1"/>
  <c r="P471" i="16" a="1"/>
  <c r="P471" i="16" s="1"/>
  <c r="P470" i="16" a="1"/>
  <c r="P470" i="16" s="1"/>
  <c r="P472" i="16" a="1"/>
  <c r="P472" i="16" s="1"/>
  <c r="P473" i="16" a="1"/>
  <c r="P473" i="16" s="1"/>
  <c r="P480" i="16" a="1"/>
  <c r="P480" i="16" s="1"/>
  <c r="P474" i="16" a="1"/>
  <c r="P474" i="16" s="1"/>
  <c r="P475" i="16" a="1"/>
  <c r="P475" i="16" s="1"/>
  <c r="P478" i="16" a="1"/>
  <c r="P478" i="16" s="1"/>
  <c r="P476" i="16" a="1"/>
  <c r="P476" i="16" s="1"/>
  <c r="P479" i="16" a="1"/>
  <c r="P479" i="16" s="1"/>
  <c r="P566" i="16" a="1"/>
  <c r="P566" i="16" s="1"/>
  <c r="P485" i="16" a="1"/>
  <c r="P485" i="16" s="1"/>
  <c r="P481" i="16" a="1"/>
  <c r="P481" i="16" s="1"/>
  <c r="P482" i="16" a="1"/>
  <c r="P482" i="16" s="1"/>
  <c r="P483" i="16" a="1"/>
  <c r="P483" i="16" s="1"/>
  <c r="P484" i="16" a="1"/>
  <c r="P484" i="16" s="1"/>
  <c r="P486" i="16" a="1"/>
  <c r="P486" i="16" s="1"/>
  <c r="P487" i="16" a="1"/>
  <c r="P487" i="16" s="1"/>
  <c r="P488" i="16" a="1"/>
  <c r="P488" i="16" s="1"/>
  <c r="P489" i="16" a="1"/>
  <c r="P489" i="16" s="1"/>
  <c r="P490" i="16" a="1"/>
  <c r="P490" i="16" s="1"/>
  <c r="P494" i="16" a="1"/>
  <c r="P494" i="16" s="1"/>
  <c r="P495" i="16" a="1"/>
  <c r="P495" i="16" s="1"/>
  <c r="P491" i="16" a="1"/>
  <c r="P491" i="16" s="1"/>
  <c r="P492" i="16" a="1"/>
  <c r="P492" i="16" s="1"/>
  <c r="P496" i="16" a="1"/>
  <c r="P496" i="16" s="1"/>
  <c r="P497" i="16" a="1"/>
  <c r="P497" i="16" s="1"/>
  <c r="P498" i="16" a="1"/>
  <c r="P498" i="16" s="1"/>
  <c r="P499" i="16" a="1"/>
  <c r="P499" i="16" s="1"/>
  <c r="P500" i="16" a="1"/>
  <c r="P500" i="16" s="1"/>
  <c r="P501" i="16" a="1"/>
  <c r="P501" i="16" s="1"/>
  <c r="P502" i="16" a="1"/>
  <c r="P502" i="16" s="1"/>
  <c r="P504" i="16" a="1"/>
  <c r="P504" i="16" s="1"/>
  <c r="P507" i="16" a="1"/>
  <c r="P507" i="16" s="1"/>
  <c r="P505" i="16" a="1"/>
  <c r="P505" i="16" s="1"/>
  <c r="P516" i="16" a="1"/>
  <c r="P516" i="16" s="1"/>
  <c r="P509" i="16" a="1"/>
  <c r="P509" i="16" s="1"/>
  <c r="P513" i="16" a="1"/>
  <c r="P513" i="16" s="1"/>
  <c r="P514" i="16" a="1"/>
  <c r="P514" i="16" s="1"/>
  <c r="P510" i="16" a="1"/>
  <c r="P510" i="16" s="1"/>
  <c r="P515" i="16" a="1"/>
  <c r="P515" i="16" s="1"/>
  <c r="P548" i="16" a="1"/>
  <c r="P548" i="16" s="1"/>
  <c r="P512" i="16" a="1"/>
  <c r="P512" i="16" s="1"/>
  <c r="P511" i="16" a="1"/>
  <c r="P511" i="16" s="1"/>
  <c r="P519" i="16" a="1"/>
  <c r="P519" i="16" s="1"/>
  <c r="P517" i="16" a="1"/>
  <c r="P517" i="16" s="1"/>
  <c r="P518" i="16" a="1"/>
  <c r="P518" i="16" s="1"/>
  <c r="P520" i="16" a="1"/>
  <c r="P520" i="16" s="1"/>
  <c r="P523" i="16" a="1"/>
  <c r="P523" i="16" s="1"/>
  <c r="P524" i="16" a="1"/>
  <c r="P524" i="16" s="1"/>
  <c r="P525" i="16" a="1"/>
  <c r="P525" i="16" s="1"/>
  <c r="P526" i="16" a="1"/>
  <c r="P526" i="16" s="1"/>
  <c r="P527" i="16" a="1"/>
  <c r="P527" i="16" s="1"/>
  <c r="P528" i="16" a="1"/>
  <c r="P528" i="16" s="1"/>
  <c r="P530" i="16" a="1"/>
  <c r="P530" i="16" s="1"/>
  <c r="P529" i="16" a="1"/>
  <c r="P529" i="16" s="1"/>
  <c r="P531" i="16" a="1"/>
  <c r="P531" i="16" s="1"/>
  <c r="P564" i="16" a="1"/>
  <c r="P564" i="16" s="1"/>
  <c r="P532" i="16" a="1"/>
  <c r="P532" i="16" s="1"/>
  <c r="P533" i="16" a="1"/>
  <c r="P533" i="16" s="1"/>
  <c r="P534" i="16" a="1"/>
  <c r="P534" i="16" s="1"/>
  <c r="P535" i="16" a="1"/>
  <c r="P535" i="16" s="1"/>
  <c r="P536" i="16" a="1"/>
  <c r="P536" i="16" s="1"/>
  <c r="P537" i="16" a="1"/>
  <c r="P537" i="16" s="1"/>
  <c r="P538" i="16" a="1"/>
  <c r="P538" i="16" s="1"/>
  <c r="P541" i="16" a="1"/>
  <c r="P541" i="16" s="1"/>
  <c r="P546" i="16" a="1"/>
  <c r="P546" i="16" s="1"/>
  <c r="P542" i="16" a="1"/>
  <c r="P542" i="16" s="1"/>
  <c r="P547" i="16" a="1"/>
  <c r="P547" i="16" s="1"/>
  <c r="P550" i="16" a="1"/>
  <c r="P550" i="16" s="1"/>
  <c r="P552" i="16" a="1"/>
  <c r="P552" i="16" s="1"/>
  <c r="P549" i="16" a="1"/>
  <c r="P549" i="16" s="1"/>
  <c r="P540" i="16" a="1"/>
  <c r="P540" i="16" s="1"/>
  <c r="P539" i="16" a="1"/>
  <c r="P539" i="16" s="1"/>
  <c r="P554" i="16" a="1"/>
  <c r="P554" i="16" s="1"/>
  <c r="P555" i="16" a="1"/>
  <c r="P555" i="16" s="1"/>
  <c r="P556" i="16" a="1"/>
  <c r="P556" i="16" s="1"/>
  <c r="P567" i="16" a="1"/>
  <c r="P567" i="16" s="1"/>
  <c r="P570" i="16" a="1"/>
  <c r="P570" i="16" s="1"/>
  <c r="P571" i="16" a="1"/>
  <c r="P571" i="16" s="1"/>
  <c r="P572" i="16" a="1"/>
  <c r="P572" i="16" s="1"/>
  <c r="P584" i="16" a="1"/>
  <c r="P584" i="16" s="1"/>
  <c r="C584" i="16"/>
  <c r="L584" i="16" a="1"/>
  <c r="L584" i="16" s="1"/>
  <c r="M584" i="16" a="1"/>
  <c r="M584" i="16" s="1"/>
  <c r="AA584" i="16"/>
  <c r="AB584" i="16"/>
  <c r="C558" i="16" l="1"/>
  <c r="L558" i="16" a="1"/>
  <c r="L558" i="16" s="1"/>
  <c r="M558" i="16" a="1"/>
  <c r="M558" i="16" s="1"/>
  <c r="AA558" i="16"/>
  <c r="AB558" i="16"/>
  <c r="AH558" i="16"/>
  <c r="C569" i="16"/>
  <c r="L569" i="16" a="1"/>
  <c r="L569" i="16" s="1"/>
  <c r="M569" i="16" a="1"/>
  <c r="M569" i="16" s="1"/>
  <c r="AA569" i="16"/>
  <c r="AB569" i="16"/>
  <c r="C572" i="16"/>
  <c r="L572" i="16" a="1"/>
  <c r="L572" i="16" s="1"/>
  <c r="M572" i="16" a="1"/>
  <c r="M572" i="16" s="1"/>
  <c r="AA572" i="16"/>
  <c r="AB572" i="16"/>
  <c r="AH572" i="16"/>
  <c r="C571" i="16"/>
  <c r="L571" i="16" a="1"/>
  <c r="L571" i="16" s="1"/>
  <c r="M571" i="16" a="1"/>
  <c r="M571" i="16" s="1"/>
  <c r="AA571" i="16"/>
  <c r="AB571" i="16"/>
  <c r="AH571" i="16"/>
  <c r="C570" i="16"/>
  <c r="L570" i="16" a="1"/>
  <c r="L570" i="16" s="1"/>
  <c r="M570" i="16" a="1"/>
  <c r="M570" i="16" s="1"/>
  <c r="AA570" i="16"/>
  <c r="AB570" i="16"/>
  <c r="C539" i="16"/>
  <c r="AA539" i="16"/>
  <c r="AB539" i="16"/>
  <c r="AH539" i="16"/>
  <c r="C540" i="16"/>
  <c r="L567" i="16" a="1"/>
  <c r="L567" i="16" s="1"/>
  <c r="M567" i="16" a="1"/>
  <c r="M567" i="16" s="1"/>
  <c r="AA567" i="16"/>
  <c r="AB567" i="16"/>
  <c r="AH567" i="16"/>
  <c r="C550" i="16"/>
  <c r="C552" i="16"/>
  <c r="C549" i="16"/>
  <c r="BM1" i="16" a="1"/>
  <c r="BM1" i="16" s="1"/>
  <c r="AH541" i="16"/>
  <c r="AH546" i="16"/>
  <c r="AH542" i="16"/>
  <c r="AH547" i="16"/>
  <c r="AH550" i="16"/>
  <c r="AH552" i="16"/>
  <c r="AH549" i="16"/>
  <c r="AH554" i="16"/>
  <c r="AH555" i="16"/>
  <c r="AH556" i="16"/>
  <c r="AB554" i="16"/>
  <c r="AB555" i="16"/>
  <c r="AB556" i="16"/>
  <c r="AA554" i="16"/>
  <c r="AA555" i="16"/>
  <c r="AA556" i="16"/>
  <c r="C556" i="16"/>
  <c r="AB552" i="16" l="1"/>
  <c r="AB549" i="16"/>
  <c r="AB540" i="16"/>
  <c r="AH540" i="16"/>
  <c r="AA540" i="16"/>
  <c r="AA549" i="16"/>
  <c r="C555" i="16"/>
  <c r="AH532" i="16"/>
  <c r="AH533" i="16"/>
  <c r="AH534" i="16"/>
  <c r="AH535" i="16"/>
  <c r="AH536" i="16"/>
  <c r="AH537" i="16"/>
  <c r="AH538" i="16"/>
  <c r="AB550" i="16"/>
  <c r="AA550" i="16"/>
  <c r="C548" i="16"/>
  <c r="L548" i="16" a="1"/>
  <c r="L548" i="16" s="1"/>
  <c r="M548" i="16" a="1"/>
  <c r="M548" i="16" s="1"/>
  <c r="AA548" i="16"/>
  <c r="AB548" i="16"/>
  <c r="AH548" i="16"/>
  <c r="C545" i="16"/>
  <c r="L545" i="16" a="1"/>
  <c r="L545" i="16" s="1"/>
  <c r="M545" i="16" a="1"/>
  <c r="M545" i="16" s="1"/>
  <c r="AA545" i="16"/>
  <c r="AB545" i="16"/>
  <c r="AH545" i="16"/>
  <c r="C543" i="16"/>
  <c r="L543" i="16" a="1"/>
  <c r="L543" i="16" s="1"/>
  <c r="M543" i="16" a="1"/>
  <c r="M543" i="16" s="1"/>
  <c r="AA543" i="16"/>
  <c r="AB543" i="16"/>
  <c r="AH543" i="16"/>
  <c r="C554" i="16"/>
  <c r="C532" i="16"/>
  <c r="AB541" i="16" l="1"/>
  <c r="AB546" i="16"/>
  <c r="AB542" i="16"/>
  <c r="AB547" i="16"/>
  <c r="AB538" i="16"/>
  <c r="AB537" i="16"/>
  <c r="AB536" i="16"/>
  <c r="AB535" i="16"/>
  <c r="AB534" i="16"/>
  <c r="AB533" i="16"/>
  <c r="AB532" i="16"/>
  <c r="AB564" i="16"/>
  <c r="AA547" i="16"/>
  <c r="AA542" i="16"/>
  <c r="AA546" i="16"/>
  <c r="AA541" i="16"/>
  <c r="AA538" i="16"/>
  <c r="AA537" i="16"/>
  <c r="AA536" i="16"/>
  <c r="AA535" i="16"/>
  <c r="AA534" i="16"/>
  <c r="AA533" i="16"/>
  <c r="AA532" i="16"/>
  <c r="C547" i="16"/>
  <c r="C542" i="16"/>
  <c r="C546" i="16"/>
  <c r="C541" i="16"/>
  <c r="C538" i="16"/>
  <c r="C537" i="16"/>
  <c r="C536" i="16"/>
  <c r="C535" i="16"/>
  <c r="C534" i="16"/>
  <c r="C533" i="16"/>
  <c r="AH564" i="16"/>
  <c r="AA564" i="16"/>
  <c r="M564" i="16" a="1"/>
  <c r="M564" i="16" s="1"/>
  <c r="L564" i="16" a="1"/>
  <c r="L564" i="16" s="1"/>
  <c r="C564" i="16"/>
  <c r="AH531" i="16"/>
  <c r="AB531" i="16"/>
  <c r="AA531" i="16"/>
  <c r="M531" i="16" a="1"/>
  <c r="M531" i="16" s="1"/>
  <c r="L531" i="16" a="1"/>
  <c r="L531" i="16" s="1"/>
  <c r="C531" i="16"/>
  <c r="C530" i="16"/>
  <c r="C529" i="16"/>
  <c r="L530" i="16" a="1"/>
  <c r="L530" i="16" s="1"/>
  <c r="L529" i="16" a="1"/>
  <c r="L529" i="16" s="1"/>
  <c r="M530" i="16" a="1"/>
  <c r="M530" i="16" s="1"/>
  <c r="M529" i="16" a="1"/>
  <c r="M529" i="16" s="1"/>
  <c r="AA530" i="16"/>
  <c r="AA529" i="16"/>
  <c r="AB530" i="16"/>
  <c r="AB529" i="16"/>
  <c r="AH530" i="16"/>
  <c r="AH529" i="16"/>
  <c r="C527" i="16"/>
  <c r="C528" i="16"/>
  <c r="L527" i="16" a="1"/>
  <c r="L527" i="16" s="1"/>
  <c r="L528" i="16" a="1"/>
  <c r="L528" i="16" s="1"/>
  <c r="M527" i="16" a="1"/>
  <c r="M527" i="16" s="1"/>
  <c r="M528" i="16" a="1"/>
  <c r="M528" i="16" s="1"/>
  <c r="AA527" i="16"/>
  <c r="AA528" i="16"/>
  <c r="AB527" i="16"/>
  <c r="AB528" i="16"/>
  <c r="AH527" i="16"/>
  <c r="AH528" i="16"/>
  <c r="C526" i="16"/>
  <c r="L526" i="16" a="1"/>
  <c r="L526" i="16" s="1"/>
  <c r="M526" i="16" a="1"/>
  <c r="M526" i="16" s="1"/>
  <c r="AA526" i="16"/>
  <c r="AB526" i="16"/>
  <c r="AH526" i="16"/>
  <c r="C525" i="16"/>
  <c r="L525" i="16" a="1"/>
  <c r="L525" i="16" s="1"/>
  <c r="M525" i="16" a="1"/>
  <c r="M525" i="16" s="1"/>
  <c r="AA525" i="16"/>
  <c r="AB525" i="16"/>
  <c r="AH525" i="16"/>
  <c r="C524" i="16"/>
  <c r="L524" i="16" a="1"/>
  <c r="L524" i="16" s="1"/>
  <c r="M524" i="16" a="1"/>
  <c r="M524" i="16" s="1"/>
  <c r="AA524" i="16"/>
  <c r="AB524" i="16"/>
  <c r="AH524" i="16"/>
  <c r="AB523" i="16"/>
  <c r="AA523" i="16"/>
  <c r="M523" i="16" a="1"/>
  <c r="M523" i="16" s="1"/>
  <c r="L523" i="16" a="1"/>
  <c r="L523" i="16" s="1"/>
  <c r="AH520" i="16"/>
  <c r="AB520" i="16"/>
  <c r="AA520" i="16"/>
  <c r="M520" i="16" a="1"/>
  <c r="M520" i="16" s="1"/>
  <c r="L520" i="16" a="1"/>
  <c r="L520" i="16" s="1"/>
  <c r="C520" i="16"/>
  <c r="G80" i="16"/>
  <c r="C523" i="16" l="1"/>
  <c r="AH523" i="16"/>
  <c r="AH518" i="16" l="1"/>
  <c r="L518" i="16" a="1"/>
  <c r="L518" i="16" s="1"/>
  <c r="M518" i="16" a="1"/>
  <c r="M518" i="16" s="1"/>
  <c r="AA518" i="16"/>
  <c r="AB518" i="16"/>
  <c r="AH517" i="16"/>
  <c r="L517" i="16" a="1"/>
  <c r="L517" i="16" s="1"/>
  <c r="M517" i="16" a="1"/>
  <c r="M517" i="16" s="1"/>
  <c r="AA517" i="16"/>
  <c r="AB517" i="16"/>
  <c r="AH519" i="16"/>
  <c r="L519" i="16" a="1"/>
  <c r="L519" i="16" s="1"/>
  <c r="M519" i="16" a="1"/>
  <c r="M519" i="16" s="1"/>
  <c r="AA519" i="16"/>
  <c r="AB519" i="16"/>
  <c r="C518" i="16" l="1"/>
  <c r="C517" i="16"/>
  <c r="C519" i="16"/>
  <c r="M508" i="16" a="1"/>
  <c r="M508" i="16" s="1"/>
  <c r="AB516" i="16"/>
  <c r="AB509" i="16"/>
  <c r="AB513" i="16"/>
  <c r="AB514" i="16"/>
  <c r="AB510" i="16"/>
  <c r="AB515" i="16"/>
  <c r="AB512" i="16"/>
  <c r="AB511" i="16"/>
  <c r="AA516" i="16"/>
  <c r="AA509" i="16"/>
  <c r="AA513" i="16"/>
  <c r="AA514" i="16"/>
  <c r="AA510" i="16"/>
  <c r="AA515" i="16"/>
  <c r="AA512" i="16"/>
  <c r="AA511" i="16"/>
  <c r="AH516" i="16"/>
  <c r="L505" i="16" a="1"/>
  <c r="L505" i="16" s="1"/>
  <c r="M505" i="16" a="1"/>
  <c r="M505" i="16" s="1"/>
  <c r="AA505" i="16"/>
  <c r="AB505" i="16"/>
  <c r="C509" i="16" l="1"/>
  <c r="C516" i="16"/>
  <c r="C511" i="16"/>
  <c r="C513" i="16"/>
  <c r="C512" i="16"/>
  <c r="C515" i="16"/>
  <c r="C510" i="16"/>
  <c r="C514" i="16"/>
  <c r="AH505" i="16"/>
  <c r="AH507" i="16"/>
  <c r="L507" i="16" a="1"/>
  <c r="L507" i="16" s="1"/>
  <c r="M507" i="16" a="1"/>
  <c r="M507" i="16" s="1"/>
  <c r="AA507" i="16"/>
  <c r="AB507" i="16"/>
  <c r="AH504" i="16"/>
  <c r="L504" i="16" a="1"/>
  <c r="L504" i="16" s="1"/>
  <c r="M504" i="16" a="1"/>
  <c r="M504" i="16" s="1"/>
  <c r="AA504" i="16"/>
  <c r="AB504" i="16"/>
  <c r="C505" i="16" l="1"/>
  <c r="C507" i="16"/>
  <c r="C504" i="16"/>
  <c r="C179" i="16"/>
  <c r="L502" i="16" a="1"/>
  <c r="L502" i="16" s="1"/>
  <c r="M502" i="16" a="1"/>
  <c r="M502" i="16" s="1"/>
  <c r="AA502" i="16"/>
  <c r="AB502" i="16"/>
  <c r="L501" i="16" a="1"/>
  <c r="L501" i="16" s="1"/>
  <c r="M501" i="16" a="1"/>
  <c r="M501" i="16" s="1"/>
  <c r="AA501" i="16"/>
  <c r="AB501" i="16"/>
  <c r="L500" i="16" a="1"/>
  <c r="L500" i="16" s="1"/>
  <c r="M500" i="16" a="1"/>
  <c r="M500" i="16" s="1"/>
  <c r="AA500" i="16"/>
  <c r="AB500" i="16"/>
  <c r="AB499" i="16"/>
  <c r="AA499" i="16"/>
  <c r="C498" i="16"/>
  <c r="L498" i="16" a="1"/>
  <c r="L498" i="16" s="1"/>
  <c r="M498" i="16" a="1"/>
  <c r="M498" i="16" s="1"/>
  <c r="AA498" i="16"/>
  <c r="AB498" i="16"/>
  <c r="C497" i="16"/>
  <c r="L497" i="16" a="1"/>
  <c r="L497" i="16" s="1"/>
  <c r="M497" i="16" a="1"/>
  <c r="M497" i="16" s="1"/>
  <c r="AA497" i="16"/>
  <c r="AB497" i="16"/>
  <c r="C500" i="16" l="1"/>
  <c r="AH500" i="16"/>
  <c r="C501" i="16"/>
  <c r="AH501" i="16"/>
  <c r="C499" i="16"/>
  <c r="C502" i="16"/>
  <c r="AH502" i="16"/>
  <c r="C496" i="16"/>
  <c r="L496" i="16" a="1"/>
  <c r="L496" i="16" s="1"/>
  <c r="M496" i="16" a="1"/>
  <c r="M496" i="16" s="1"/>
  <c r="AA496" i="16"/>
  <c r="AB496" i="16"/>
  <c r="C492" i="16"/>
  <c r="L492" i="16" a="1"/>
  <c r="L492" i="16" s="1"/>
  <c r="M492" i="16" a="1"/>
  <c r="M492" i="16" s="1"/>
  <c r="AA492" i="16"/>
  <c r="AB492" i="16"/>
  <c r="C491" i="16"/>
  <c r="L491" i="16" a="1"/>
  <c r="L491" i="16" s="1"/>
  <c r="M491" i="16" a="1"/>
  <c r="M491" i="16" s="1"/>
  <c r="AA491" i="16"/>
  <c r="AB491" i="16"/>
  <c r="C495" i="16"/>
  <c r="L495" i="16" a="1"/>
  <c r="L495" i="16" s="1"/>
  <c r="M495" i="16" a="1"/>
  <c r="M495" i="16" s="1"/>
  <c r="AA495" i="16"/>
  <c r="AB495" i="16"/>
  <c r="C494" i="16"/>
  <c r="L494" i="16" a="1"/>
  <c r="L494" i="16" s="1"/>
  <c r="M494" i="16" a="1"/>
  <c r="M494" i="16" s="1"/>
  <c r="AA494" i="16"/>
  <c r="AB494" i="16"/>
  <c r="C490" i="16"/>
  <c r="L490" i="16" a="1"/>
  <c r="L490" i="16" s="1"/>
  <c r="M490" i="16" a="1"/>
  <c r="M490" i="16" s="1"/>
  <c r="AA490" i="16"/>
  <c r="AB490" i="16"/>
  <c r="C489" i="16"/>
  <c r="L489" i="16" a="1"/>
  <c r="L489" i="16" s="1"/>
  <c r="M489" i="16" a="1"/>
  <c r="M489" i="16" s="1"/>
  <c r="AA489" i="16"/>
  <c r="AB489" i="16"/>
  <c r="C488" i="16"/>
  <c r="L488" i="16" a="1"/>
  <c r="L488" i="16" s="1"/>
  <c r="M488" i="16" a="1"/>
  <c r="M488" i="16" s="1"/>
  <c r="AA488" i="16"/>
  <c r="AB488" i="16"/>
  <c r="C487" i="16"/>
  <c r="L487" i="16" a="1"/>
  <c r="L487" i="16" s="1"/>
  <c r="M487" i="16" a="1"/>
  <c r="M487" i="16" s="1"/>
  <c r="AA487" i="16"/>
  <c r="AB487" i="16"/>
  <c r="C486" i="16"/>
  <c r="L486" i="16" a="1"/>
  <c r="L486" i="16" s="1"/>
  <c r="M486" i="16" a="1"/>
  <c r="M486" i="16" s="1"/>
  <c r="AA486" i="16"/>
  <c r="AB486" i="16"/>
  <c r="C484" i="16"/>
  <c r="L484" i="16" a="1"/>
  <c r="L484" i="16" s="1"/>
  <c r="M484" i="16" a="1"/>
  <c r="M484" i="16" s="1"/>
  <c r="AA484" i="16"/>
  <c r="AB484" i="16"/>
  <c r="C483" i="16"/>
  <c r="L483" i="16" a="1"/>
  <c r="L483" i="16" s="1"/>
  <c r="M483" i="16" a="1"/>
  <c r="M483" i="16" s="1"/>
  <c r="AA483" i="16"/>
  <c r="AB483" i="16"/>
  <c r="C482" i="16"/>
  <c r="L482" i="16" a="1"/>
  <c r="L482" i="16" s="1"/>
  <c r="M482" i="16" a="1"/>
  <c r="M482" i="16" s="1"/>
  <c r="AA482" i="16"/>
  <c r="AB482" i="16"/>
  <c r="C481" i="16"/>
  <c r="L481" i="16" a="1"/>
  <c r="L481" i="16" s="1"/>
  <c r="M481" i="16" a="1"/>
  <c r="M481" i="16" s="1"/>
  <c r="AA481" i="16"/>
  <c r="AB481" i="16"/>
  <c r="C485" i="16" l="1"/>
  <c r="L485" i="16" a="1"/>
  <c r="L485" i="16" s="1"/>
  <c r="M485" i="16" a="1"/>
  <c r="M485" i="16" s="1"/>
  <c r="AB485" i="16"/>
  <c r="C566" i="16"/>
  <c r="L566" i="16" a="1"/>
  <c r="L566" i="16" s="1"/>
  <c r="M566" i="16" a="1"/>
  <c r="M566" i="16" s="1"/>
  <c r="AA566" i="16"/>
  <c r="AB566" i="16"/>
  <c r="C479" i="16"/>
  <c r="L479" i="16" a="1"/>
  <c r="L479" i="16" s="1"/>
  <c r="M479" i="16" a="1"/>
  <c r="M479" i="16" s="1"/>
  <c r="AA479" i="16"/>
  <c r="AB479" i="16"/>
  <c r="C476" i="16"/>
  <c r="L476" i="16" a="1"/>
  <c r="L476" i="16" s="1"/>
  <c r="M476" i="16" a="1"/>
  <c r="M476" i="16" s="1"/>
  <c r="AA476" i="16"/>
  <c r="AB476" i="16"/>
  <c r="C478" i="16"/>
  <c r="L478" i="16" a="1"/>
  <c r="L478" i="16" s="1"/>
  <c r="M478" i="16" a="1"/>
  <c r="M478" i="16" s="1"/>
  <c r="AA478" i="16"/>
  <c r="AB478" i="16"/>
  <c r="AB477" i="16" l="1"/>
  <c r="AA477" i="16"/>
  <c r="C475" i="16" l="1"/>
  <c r="L475" i="16" a="1"/>
  <c r="L475" i="16" s="1"/>
  <c r="M475" i="16" a="1"/>
  <c r="M475" i="16" s="1"/>
  <c r="AA475" i="16"/>
  <c r="AB475" i="16"/>
  <c r="C474" i="16"/>
  <c r="L474" i="16" a="1"/>
  <c r="L474" i="16" s="1"/>
  <c r="M474" i="16" a="1"/>
  <c r="M474" i="16" s="1"/>
  <c r="AA474" i="16"/>
  <c r="AB474" i="16"/>
  <c r="C480" i="16"/>
  <c r="L480" i="16" a="1"/>
  <c r="L480" i="16" s="1"/>
  <c r="M480" i="16" a="1"/>
  <c r="M480" i="16" s="1"/>
  <c r="AA480" i="16"/>
  <c r="AB480" i="16"/>
  <c r="AA473" i="16" l="1"/>
  <c r="C473" i="16"/>
  <c r="L473" i="16" a="1"/>
  <c r="L473" i="16" s="1"/>
  <c r="M473" i="16" a="1"/>
  <c r="M473" i="16" s="1"/>
  <c r="AB473" i="16"/>
  <c r="C472" i="16" l="1"/>
  <c r="L472" i="16" a="1"/>
  <c r="L472" i="16" s="1"/>
  <c r="M472" i="16" a="1"/>
  <c r="M472" i="16" s="1"/>
  <c r="AA472" i="16"/>
  <c r="AB472" i="16"/>
  <c r="C470" i="16"/>
  <c r="L470" i="16" a="1"/>
  <c r="L470" i="16" s="1"/>
  <c r="M470" i="16" a="1"/>
  <c r="M470" i="16" s="1"/>
  <c r="AA470" i="16"/>
  <c r="AB470" i="16"/>
  <c r="C471" i="16"/>
  <c r="L471" i="16" a="1"/>
  <c r="L471" i="16" s="1"/>
  <c r="M471" i="16" a="1"/>
  <c r="M471" i="16" s="1"/>
  <c r="AA471" i="16"/>
  <c r="AB471" i="16"/>
  <c r="C428" i="16"/>
  <c r="L428" i="16" a="1"/>
  <c r="L428" i="16" s="1"/>
  <c r="M428" i="16" a="1"/>
  <c r="M428" i="16" s="1"/>
  <c r="AA428" i="16"/>
  <c r="AB428" i="16"/>
  <c r="C469" i="16"/>
  <c r="L469" i="16" a="1"/>
  <c r="L469" i="16" s="1"/>
  <c r="M469" i="16" a="1"/>
  <c r="M469" i="16" s="1"/>
  <c r="AA469" i="16"/>
  <c r="AB469" i="16"/>
  <c r="C458" i="16"/>
  <c r="L458" i="16" a="1"/>
  <c r="L458" i="16" s="1"/>
  <c r="M458" i="16" a="1"/>
  <c r="M458" i="16" s="1"/>
  <c r="AA458" i="16"/>
  <c r="AB458" i="16"/>
  <c r="AB467" i="16"/>
  <c r="C467" i="16"/>
  <c r="L467" i="16" a="1"/>
  <c r="L467" i="16" s="1"/>
  <c r="M467" i="16" a="1"/>
  <c r="M467" i="16" s="1"/>
  <c r="AA467" i="16"/>
  <c r="C466" i="16"/>
  <c r="L466" i="16" a="1"/>
  <c r="L466" i="16" s="1"/>
  <c r="M466" i="16" a="1"/>
  <c r="M466" i="16" s="1"/>
  <c r="AA466" i="16"/>
  <c r="AB466" i="16"/>
  <c r="C468" i="16"/>
  <c r="L468" i="16" a="1"/>
  <c r="L468" i="16" s="1"/>
  <c r="M468" i="16" a="1"/>
  <c r="M468" i="16" s="1"/>
  <c r="AA468" i="16"/>
  <c r="AB468" i="16"/>
  <c r="C465" i="16"/>
  <c r="L465" i="16" a="1"/>
  <c r="L465" i="16" s="1"/>
  <c r="M465" i="16" a="1"/>
  <c r="M465" i="16" s="1"/>
  <c r="AA465" i="16"/>
  <c r="AB465" i="16"/>
  <c r="C464" i="16"/>
  <c r="L464" i="16" a="1"/>
  <c r="L464" i="16" s="1"/>
  <c r="M464" i="16" a="1"/>
  <c r="M464" i="16" s="1"/>
  <c r="AA464" i="16"/>
  <c r="AB464" i="16"/>
  <c r="C463" i="16"/>
  <c r="L463" i="16" a="1"/>
  <c r="L463" i="16" s="1"/>
  <c r="M463" i="16" a="1"/>
  <c r="M463" i="16" s="1"/>
  <c r="AA463" i="16"/>
  <c r="AB463" i="16"/>
  <c r="C462" i="16"/>
  <c r="L462" i="16" a="1"/>
  <c r="L462" i="16" s="1"/>
  <c r="M462" i="16" a="1"/>
  <c r="M462" i="16" s="1"/>
  <c r="AA462" i="16"/>
  <c r="AB462" i="16"/>
  <c r="C461" i="16"/>
  <c r="L461" i="16" a="1"/>
  <c r="L461" i="16" s="1"/>
  <c r="M461" i="16" a="1"/>
  <c r="M461" i="16" s="1"/>
  <c r="AA461" i="16"/>
  <c r="AB461" i="16"/>
  <c r="C460" i="16"/>
  <c r="L460" i="16" a="1"/>
  <c r="L460" i="16" s="1"/>
  <c r="M460" i="16" a="1"/>
  <c r="M460" i="16" s="1"/>
  <c r="AA460" i="16"/>
  <c r="AB460" i="16"/>
  <c r="C459" i="16" l="1"/>
  <c r="L459" i="16" a="1"/>
  <c r="L459" i="16" s="1"/>
  <c r="M459" i="16" a="1"/>
  <c r="M459" i="16" s="1"/>
  <c r="AA459" i="16"/>
  <c r="AB459" i="16"/>
  <c r="M457" i="16" a="1"/>
  <c r="M457" i="16" s="1"/>
  <c r="C456" i="16"/>
  <c r="L456" i="16" a="1"/>
  <c r="L456" i="16" s="1"/>
  <c r="M456" i="16" a="1"/>
  <c r="M456" i="16" s="1"/>
  <c r="AA456" i="16"/>
  <c r="AB456" i="16"/>
  <c r="C449" i="16" l="1"/>
  <c r="L449" i="16" a="1"/>
  <c r="L449" i="16" s="1"/>
  <c r="M449" i="16" a="1"/>
  <c r="M449" i="16" s="1"/>
  <c r="AA449" i="16"/>
  <c r="AB449" i="16"/>
  <c r="C452" i="16"/>
  <c r="L452" i="16" a="1"/>
  <c r="L452" i="16" s="1"/>
  <c r="M452" i="16" a="1"/>
  <c r="M452" i="16" s="1"/>
  <c r="AA452" i="16"/>
  <c r="AB452" i="16"/>
  <c r="C450" i="16"/>
  <c r="L450" i="16" a="1"/>
  <c r="L450" i="16" s="1"/>
  <c r="M450" i="16" a="1"/>
  <c r="M450" i="16" s="1"/>
  <c r="AA450" i="16"/>
  <c r="AB450" i="16"/>
  <c r="C455" i="16"/>
  <c r="L455" i="16" a="1"/>
  <c r="L455" i="16" s="1"/>
  <c r="M455" i="16" a="1"/>
  <c r="M455" i="16" s="1"/>
  <c r="AA455" i="16"/>
  <c r="AB455" i="16"/>
  <c r="C454" i="16"/>
  <c r="L454" i="16" a="1"/>
  <c r="L454" i="16" s="1"/>
  <c r="M454" i="16" a="1"/>
  <c r="M454" i="16" s="1"/>
  <c r="AA454" i="16"/>
  <c r="AB454" i="16"/>
  <c r="C448" i="16"/>
  <c r="L448" i="16" a="1"/>
  <c r="L448" i="16" s="1"/>
  <c r="M448" i="16" a="1"/>
  <c r="M448" i="16" s="1"/>
  <c r="AA448" i="16"/>
  <c r="AB448" i="16"/>
  <c r="C447" i="16"/>
  <c r="L447" i="16" a="1"/>
  <c r="L447" i="16" s="1"/>
  <c r="M447" i="16" a="1"/>
  <c r="M447" i="16" s="1"/>
  <c r="AA447" i="16"/>
  <c r="AB447" i="16"/>
  <c r="C457" i="16"/>
  <c r="L457" i="16" a="1"/>
  <c r="L457" i="16" s="1"/>
  <c r="AA457" i="16"/>
  <c r="AB457" i="16"/>
  <c r="C445" i="16"/>
  <c r="L445" i="16" a="1"/>
  <c r="L445" i="16" s="1"/>
  <c r="M445" i="16" a="1"/>
  <c r="M445" i="16" s="1"/>
  <c r="AA445" i="16"/>
  <c r="AB445" i="16"/>
  <c r="C444" i="16"/>
  <c r="L444" i="16" a="1"/>
  <c r="L444" i="16" s="1"/>
  <c r="M444" i="16" a="1"/>
  <c r="M444" i="16" s="1"/>
  <c r="AA444" i="16"/>
  <c r="AB444" i="16"/>
  <c r="C443" i="16"/>
  <c r="L443" i="16" a="1"/>
  <c r="L443" i="16" s="1"/>
  <c r="M443" i="16" a="1"/>
  <c r="M443" i="16" s="1"/>
  <c r="AA443" i="16"/>
  <c r="AB443" i="16"/>
  <c r="C440" i="16"/>
  <c r="L440" i="16" a="1"/>
  <c r="L440" i="16" s="1"/>
  <c r="M440" i="16" a="1"/>
  <c r="M440" i="16" s="1"/>
  <c r="AA440" i="16"/>
  <c r="AB440" i="16"/>
  <c r="C441" i="16" l="1"/>
  <c r="L441" i="16" a="1"/>
  <c r="L441" i="16" s="1"/>
  <c r="M441" i="16" a="1"/>
  <c r="M441" i="16" s="1"/>
  <c r="AA441" i="16"/>
  <c r="AB441" i="16"/>
  <c r="C442" i="16"/>
  <c r="L442" i="16" a="1"/>
  <c r="L442" i="16" s="1"/>
  <c r="M442" i="16" a="1"/>
  <c r="M442" i="16" s="1"/>
  <c r="AA442" i="16"/>
  <c r="AB442" i="16"/>
  <c r="C439" i="16" l="1"/>
  <c r="L439" i="16" a="1"/>
  <c r="L439" i="16" s="1"/>
  <c r="M439" i="16" a="1"/>
  <c r="M439" i="16" s="1"/>
  <c r="AA439" i="16"/>
  <c r="AB439" i="16"/>
  <c r="C438" i="16"/>
  <c r="L438" i="16" a="1"/>
  <c r="L438" i="16" s="1"/>
  <c r="M438" i="16" a="1"/>
  <c r="M438" i="16" s="1"/>
  <c r="AA438" i="16"/>
  <c r="AB438" i="16"/>
  <c r="AB435" i="16"/>
  <c r="C437" i="16"/>
  <c r="L437" i="16" a="1"/>
  <c r="L437" i="16" s="1"/>
  <c r="M437" i="16" a="1"/>
  <c r="M437" i="16" s="1"/>
  <c r="AA437" i="16"/>
  <c r="AB437" i="16"/>
  <c r="C436" i="16"/>
  <c r="L436" i="16" a="1"/>
  <c r="L436" i="16" s="1"/>
  <c r="M436" i="16" a="1"/>
  <c r="M436" i="16" s="1"/>
  <c r="AA436" i="16"/>
  <c r="AB436" i="16"/>
  <c r="C429" i="16"/>
  <c r="L429" i="16" a="1"/>
  <c r="L429" i="16" s="1"/>
  <c r="M429" i="16" a="1"/>
  <c r="M429" i="16" s="1"/>
  <c r="AA429" i="16"/>
  <c r="AB429" i="16"/>
  <c r="C431" i="16"/>
  <c r="L431" i="16" a="1"/>
  <c r="L431" i="16" s="1"/>
  <c r="M431" i="16" a="1"/>
  <c r="M431" i="16" s="1"/>
  <c r="AA431" i="16"/>
  <c r="AB431" i="16"/>
  <c r="C422" i="16"/>
  <c r="L422" i="16" a="1"/>
  <c r="L422" i="16" s="1"/>
  <c r="M422" i="16" a="1"/>
  <c r="M422" i="16" s="1"/>
  <c r="AA422" i="16"/>
  <c r="AB422" i="16"/>
  <c r="C423" i="16"/>
  <c r="L423" i="16" a="1"/>
  <c r="L423" i="16" s="1"/>
  <c r="M423" i="16" a="1"/>
  <c r="M423" i="16" s="1"/>
  <c r="AA423" i="16"/>
  <c r="AB423" i="16"/>
  <c r="C427" i="16" l="1"/>
  <c r="L427" i="16" a="1"/>
  <c r="L427" i="16" s="1"/>
  <c r="M427" i="16" a="1"/>
  <c r="M427" i="16" s="1"/>
  <c r="AA427" i="16"/>
  <c r="AB427" i="16"/>
  <c r="C424" i="16"/>
  <c r="L424" i="16" a="1"/>
  <c r="L424" i="16" s="1"/>
  <c r="M424" i="16" a="1"/>
  <c r="M424" i="16" s="1"/>
  <c r="AA424" i="16"/>
  <c r="AB424" i="16"/>
  <c r="C421" i="16"/>
  <c r="L421" i="16" a="1"/>
  <c r="L421" i="16" s="1"/>
  <c r="M421" i="16" a="1"/>
  <c r="M421" i="16" s="1"/>
  <c r="AA421" i="16"/>
  <c r="AB421" i="16"/>
  <c r="C420" i="16"/>
  <c r="L420" i="16" a="1"/>
  <c r="L420" i="16" s="1"/>
  <c r="M420" i="16" a="1"/>
  <c r="M420" i="16" s="1"/>
  <c r="AA420" i="16"/>
  <c r="AB420" i="16"/>
  <c r="M419" i="16" l="1" a="1"/>
  <c r="M419" i="16" s="1"/>
  <c r="L419" i="16" a="1"/>
  <c r="L419" i="16" s="1"/>
  <c r="C418" i="16"/>
  <c r="L418" i="16" a="1"/>
  <c r="L418" i="16" s="1"/>
  <c r="M418" i="16" a="1"/>
  <c r="M418" i="16" s="1"/>
  <c r="AA418" i="16"/>
  <c r="AB418" i="16"/>
  <c r="C413" i="16"/>
  <c r="L413" i="16" a="1"/>
  <c r="L413" i="16" s="1"/>
  <c r="M413" i="16" a="1"/>
  <c r="M413" i="16" s="1"/>
  <c r="AA413" i="16"/>
  <c r="AB413" i="16"/>
  <c r="C508" i="16"/>
  <c r="AA508" i="16"/>
  <c r="AB508" i="16"/>
  <c r="C414" i="16"/>
  <c r="L414" i="16" a="1"/>
  <c r="L414" i="16" s="1"/>
  <c r="M414" i="16" a="1"/>
  <c r="M414" i="16" s="1"/>
  <c r="AA414" i="16"/>
  <c r="AB414" i="16"/>
  <c r="C417" i="16"/>
  <c r="L417" i="16" a="1"/>
  <c r="L417" i="16" s="1"/>
  <c r="M417" i="16" a="1"/>
  <c r="M417" i="16" s="1"/>
  <c r="AA417" i="16"/>
  <c r="AB417" i="16"/>
  <c r="C416" i="16"/>
  <c r="L416" i="16" a="1"/>
  <c r="L416" i="16" s="1"/>
  <c r="M416" i="16" a="1"/>
  <c r="M416" i="16" s="1"/>
  <c r="AA416" i="16"/>
  <c r="AB416" i="16"/>
  <c r="C412" i="16" l="1"/>
  <c r="L412" i="16" a="1"/>
  <c r="L412" i="16" s="1"/>
  <c r="M412" i="16" a="1"/>
  <c r="M412" i="16" s="1"/>
  <c r="AA412" i="16"/>
  <c r="AB412" i="16"/>
  <c r="C477" i="16"/>
  <c r="L477" i="16" a="1"/>
  <c r="L477" i="16" s="1"/>
  <c r="M477" i="16" a="1"/>
  <c r="M477" i="16" s="1"/>
  <c r="C411" i="16" l="1"/>
  <c r="L411" i="16" a="1"/>
  <c r="L411" i="16" s="1"/>
  <c r="M411" i="16" a="1"/>
  <c r="M411" i="16" s="1"/>
  <c r="AA411" i="16"/>
  <c r="AB411" i="16"/>
  <c r="C410" i="16" l="1"/>
  <c r="L410" i="16" a="1"/>
  <c r="L410" i="16" s="1"/>
  <c r="M410" i="16" a="1"/>
  <c r="M410" i="16" s="1"/>
  <c r="AA410" i="16"/>
  <c r="AB410" i="16"/>
  <c r="C409" i="16"/>
  <c r="L409" i="16" a="1"/>
  <c r="L409" i="16" s="1"/>
  <c r="M409" i="16" a="1"/>
  <c r="M409" i="16" s="1"/>
  <c r="AA409" i="16"/>
  <c r="AB409" i="16"/>
  <c r="C408" i="16"/>
  <c r="L408" i="16" a="1"/>
  <c r="L408" i="16" s="1"/>
  <c r="M408" i="16" a="1"/>
  <c r="M408" i="16" s="1"/>
  <c r="AA408" i="16"/>
  <c r="AB408" i="16"/>
  <c r="C407" i="16"/>
  <c r="L407" i="16" a="1"/>
  <c r="L407" i="16" s="1"/>
  <c r="M407" i="16" a="1"/>
  <c r="M407" i="16" s="1"/>
  <c r="AA407" i="16"/>
  <c r="AB407" i="16"/>
  <c r="C406" i="16"/>
  <c r="L406" i="16" a="1"/>
  <c r="L406" i="16" s="1"/>
  <c r="M406" i="16" a="1"/>
  <c r="M406" i="16" s="1"/>
  <c r="AA406" i="16"/>
  <c r="AB406" i="16"/>
  <c r="C405" i="16"/>
  <c r="L405" i="16" a="1"/>
  <c r="L405" i="16" s="1"/>
  <c r="M405" i="16" a="1"/>
  <c r="M405" i="16" s="1"/>
  <c r="AA405" i="16"/>
  <c r="AB405" i="16"/>
  <c r="C404" i="16"/>
  <c r="L404" i="16" a="1"/>
  <c r="L404" i="16" s="1"/>
  <c r="M404" i="16" a="1"/>
  <c r="M404" i="16" s="1"/>
  <c r="AA404" i="16"/>
  <c r="AB404" i="16"/>
  <c r="C403" i="16"/>
  <c r="L403" i="16" a="1"/>
  <c r="L403" i="16" s="1"/>
  <c r="M403" i="16" a="1"/>
  <c r="M403" i="16" s="1"/>
  <c r="AA403" i="16"/>
  <c r="AB403" i="16"/>
  <c r="C402" i="16"/>
  <c r="L402" i="16" a="1"/>
  <c r="L402" i="16" s="1"/>
  <c r="M402" i="16" a="1"/>
  <c r="M402" i="16" s="1"/>
  <c r="AA402" i="16"/>
  <c r="AB402" i="16"/>
  <c r="C401" i="16"/>
  <c r="L401" i="16" a="1"/>
  <c r="L401" i="16" s="1"/>
  <c r="M401" i="16" a="1"/>
  <c r="M401" i="16" s="1"/>
  <c r="AA401" i="16"/>
  <c r="AB401" i="16"/>
  <c r="C400" i="16"/>
  <c r="L400" i="16" a="1"/>
  <c r="L400" i="16" s="1"/>
  <c r="M400" i="16" a="1"/>
  <c r="M400" i="16" s="1"/>
  <c r="AA400" i="16"/>
  <c r="AB400" i="16"/>
  <c r="C399" i="16" l="1"/>
  <c r="L399" i="16" a="1"/>
  <c r="L399" i="16" s="1"/>
  <c r="M399" i="16" a="1"/>
  <c r="M399" i="16" s="1"/>
  <c r="AA399" i="16"/>
  <c r="AB399" i="16"/>
  <c r="L351" i="16" a="1"/>
  <c r="L351" i="16" s="1"/>
  <c r="L446" i="16" a="1"/>
  <c r="L446" i="16" s="1"/>
  <c r="M446" i="16" a="1"/>
  <c r="M446" i="16" s="1"/>
  <c r="AA446" i="16"/>
  <c r="AB446" i="16"/>
  <c r="C398" i="16"/>
  <c r="L398" i="16" a="1"/>
  <c r="L398" i="16" s="1"/>
  <c r="M398" i="16" a="1"/>
  <c r="M398" i="16" s="1"/>
  <c r="AA398" i="16"/>
  <c r="AB398" i="16"/>
  <c r="L3" i="16" a="1"/>
  <c r="L3" i="16" s="1"/>
  <c r="M3" i="16" a="1"/>
  <c r="M3" i="16" s="1"/>
  <c r="L4" i="16" a="1"/>
  <c r="L4" i="16" s="1"/>
  <c r="L5" i="16" a="1"/>
  <c r="L5" i="16" s="1"/>
  <c r="M5" i="16" a="1"/>
  <c r="M5" i="16" s="1"/>
  <c r="L6" i="16" a="1"/>
  <c r="L6" i="16" s="1"/>
  <c r="M6" i="16" a="1"/>
  <c r="M6" i="16" s="1"/>
  <c r="L7" i="16" a="1"/>
  <c r="L7" i="16" s="1"/>
  <c r="M7" i="16" a="1"/>
  <c r="M7" i="16" s="1"/>
  <c r="L8" i="16" a="1"/>
  <c r="L8" i="16" s="1"/>
  <c r="M8" i="16" a="1"/>
  <c r="M8" i="16" s="1"/>
  <c r="L9" i="16" a="1"/>
  <c r="L9" i="16" s="1"/>
  <c r="M9" i="16" a="1"/>
  <c r="M9" i="16" s="1"/>
  <c r="L493" i="16" a="1"/>
  <c r="L493" i="16" s="1"/>
  <c r="M493" i="16" a="1"/>
  <c r="M493" i="16" s="1"/>
  <c r="L10" i="16" a="1"/>
  <c r="L10" i="16" s="1"/>
  <c r="M10" i="16" a="1"/>
  <c r="M10" i="16" s="1"/>
  <c r="L503" i="16" a="1"/>
  <c r="L503" i="16" s="1"/>
  <c r="M503" i="16" a="1"/>
  <c r="M503" i="16" s="1"/>
  <c r="L11" i="16" a="1"/>
  <c r="L11" i="16" s="1"/>
  <c r="M11" i="16" a="1"/>
  <c r="M11" i="16" s="1"/>
  <c r="L12" i="16" a="1"/>
  <c r="L12" i="16" s="1"/>
  <c r="M12" i="16" a="1"/>
  <c r="M12" i="16" s="1"/>
  <c r="L13" i="16" a="1"/>
  <c r="L13" i="16" s="1"/>
  <c r="M13" i="16" a="1"/>
  <c r="M13" i="16" s="1"/>
  <c r="L425" i="16" a="1"/>
  <c r="L425" i="16" s="1"/>
  <c r="M425" i="16" a="1"/>
  <c r="M425" i="16" s="1"/>
  <c r="L14" i="16" a="1"/>
  <c r="L14" i="16" s="1"/>
  <c r="M14" i="16" a="1"/>
  <c r="M14" i="16" s="1"/>
  <c r="L353" i="16" a="1"/>
  <c r="L353" i="16" s="1"/>
  <c r="M353" i="16" a="1"/>
  <c r="M353" i="16" s="1"/>
  <c r="L15" i="16" a="1"/>
  <c r="L15" i="16" s="1"/>
  <c r="M15" i="16" a="1"/>
  <c r="M15" i="16" s="1"/>
  <c r="L18" i="16" a="1"/>
  <c r="L18" i="16" s="1"/>
  <c r="M18" i="16" a="1"/>
  <c r="M18" i="16" s="1"/>
  <c r="L17" i="16" a="1"/>
  <c r="L17" i="16" s="1"/>
  <c r="M17" i="16" a="1"/>
  <c r="M17" i="16" s="1"/>
  <c r="L16" i="16" a="1"/>
  <c r="L16" i="16" s="1"/>
  <c r="M16" i="16" a="1"/>
  <c r="M16" i="16" s="1"/>
  <c r="L19" i="16" a="1"/>
  <c r="L19" i="16" s="1"/>
  <c r="M19" i="16" a="1"/>
  <c r="M19" i="16" s="1"/>
  <c r="L20" i="16" a="1"/>
  <c r="L20" i="16" s="1"/>
  <c r="M20" i="16" a="1"/>
  <c r="M20" i="16" s="1"/>
  <c r="L21" i="16" a="1"/>
  <c r="L21" i="16" s="1"/>
  <c r="M21" i="16" a="1"/>
  <c r="M21" i="16" s="1"/>
  <c r="L22" i="16" a="1"/>
  <c r="L22" i="16" s="1"/>
  <c r="M22" i="16" a="1"/>
  <c r="M22" i="16" s="1"/>
  <c r="L23" i="16" a="1"/>
  <c r="L23" i="16" s="1"/>
  <c r="M23" i="16" a="1"/>
  <c r="M23" i="16" s="1"/>
  <c r="L24" i="16" a="1"/>
  <c r="L24" i="16" s="1"/>
  <c r="M24" i="16" a="1"/>
  <c r="M24" i="16" s="1"/>
  <c r="L343" i="16" a="1"/>
  <c r="L343" i="16" s="1"/>
  <c r="M343" i="16" a="1"/>
  <c r="M343" i="16" s="1"/>
  <c r="L25" i="16" a="1"/>
  <c r="L25" i="16" s="1"/>
  <c r="M25" i="16" a="1"/>
  <c r="M25" i="16" s="1"/>
  <c r="L27" i="16" a="1"/>
  <c r="L27" i="16" s="1"/>
  <c r="M27" i="16" a="1"/>
  <c r="M27" i="16" s="1"/>
  <c r="L26" i="16" a="1"/>
  <c r="L26" i="16" s="1"/>
  <c r="M26" i="16" a="1"/>
  <c r="M26" i="16" s="1"/>
  <c r="L28" i="16" a="1"/>
  <c r="L28" i="16" s="1"/>
  <c r="M28" i="16" a="1"/>
  <c r="M28" i="16" s="1"/>
  <c r="L29" i="16" a="1"/>
  <c r="L29" i="16" s="1"/>
  <c r="M29" i="16" a="1"/>
  <c r="M29" i="16" s="1"/>
  <c r="L30" i="16" a="1"/>
  <c r="L30" i="16" s="1"/>
  <c r="M30" i="16" a="1"/>
  <c r="M30" i="16" s="1"/>
  <c r="L31" i="16" a="1"/>
  <c r="L31" i="16" s="1"/>
  <c r="M31" i="16" a="1"/>
  <c r="M31" i="16" s="1"/>
  <c r="L32" i="16" a="1"/>
  <c r="L32" i="16" s="1"/>
  <c r="M32" i="16" a="1"/>
  <c r="M32" i="16" s="1"/>
  <c r="L34" i="16" a="1"/>
  <c r="L34" i="16" s="1"/>
  <c r="M34" i="16" a="1"/>
  <c r="M34" i="16" s="1"/>
  <c r="L363" i="16" a="1"/>
  <c r="L363" i="16" s="1"/>
  <c r="M363" i="16" a="1"/>
  <c r="M363" i="16" s="1"/>
  <c r="L33" i="16" a="1"/>
  <c r="L33" i="16" s="1"/>
  <c r="M33" i="16" a="1"/>
  <c r="M33" i="16" s="1"/>
  <c r="L432" i="16" a="1"/>
  <c r="L432" i="16" s="1"/>
  <c r="M432" i="16" a="1"/>
  <c r="M432" i="16" s="1"/>
  <c r="L35" i="16" a="1"/>
  <c r="L35" i="16" s="1"/>
  <c r="M35" i="16" a="1"/>
  <c r="M35" i="16" s="1"/>
  <c r="L36" i="16" a="1"/>
  <c r="L36" i="16" s="1"/>
  <c r="M36" i="16" a="1"/>
  <c r="M36" i="16" s="1"/>
  <c r="L37" i="16" a="1"/>
  <c r="L37" i="16" s="1"/>
  <c r="M37" i="16" a="1"/>
  <c r="M37" i="16" s="1"/>
  <c r="L38" i="16" a="1"/>
  <c r="L38" i="16" s="1"/>
  <c r="M38" i="16" a="1"/>
  <c r="M38" i="16" s="1"/>
  <c r="L39" i="16" a="1"/>
  <c r="L39" i="16" s="1"/>
  <c r="M39" i="16" a="1"/>
  <c r="M39" i="16" s="1"/>
  <c r="L40" i="16" a="1"/>
  <c r="L40" i="16" s="1"/>
  <c r="M40" i="16" a="1"/>
  <c r="M40" i="16" s="1"/>
  <c r="L41" i="16" a="1"/>
  <c r="L41" i="16" s="1"/>
  <c r="M41" i="16" a="1"/>
  <c r="M41" i="16" s="1"/>
  <c r="L42" i="16" a="1"/>
  <c r="L42" i="16" s="1"/>
  <c r="M42" i="16" a="1"/>
  <c r="M42" i="16" s="1"/>
  <c r="L359" i="16" a="1"/>
  <c r="L359" i="16" s="1"/>
  <c r="M359" i="16" a="1"/>
  <c r="M359" i="16" s="1"/>
  <c r="L43" i="16" a="1"/>
  <c r="L43" i="16" s="1"/>
  <c r="M43" i="16" a="1"/>
  <c r="M43" i="16" s="1"/>
  <c r="L45" i="16" a="1"/>
  <c r="L45" i="16" s="1"/>
  <c r="M45" i="16" a="1"/>
  <c r="M45" i="16" s="1"/>
  <c r="L356" i="16" a="1"/>
  <c r="L356" i="16" s="1"/>
  <c r="M356" i="16" a="1"/>
  <c r="M356" i="16" s="1"/>
  <c r="L44" i="16" a="1"/>
  <c r="L44" i="16" s="1"/>
  <c r="M44" i="16" a="1"/>
  <c r="M44" i="16" s="1"/>
  <c r="L46" i="16" a="1"/>
  <c r="L46" i="16" s="1"/>
  <c r="M46" i="16" a="1"/>
  <c r="M46" i="16" s="1"/>
  <c r="L48" i="16" a="1"/>
  <c r="L48" i="16" s="1"/>
  <c r="M48" i="16" a="1"/>
  <c r="M48" i="16" s="1"/>
  <c r="L47" i="16" a="1"/>
  <c r="L47" i="16" s="1"/>
  <c r="M47" i="16" a="1"/>
  <c r="M47" i="16" s="1"/>
  <c r="L49" i="16" a="1"/>
  <c r="L49" i="16" s="1"/>
  <c r="M49" i="16" a="1"/>
  <c r="M49" i="16" s="1"/>
  <c r="L50" i="16" a="1"/>
  <c r="L50" i="16" s="1"/>
  <c r="M50" i="16" a="1"/>
  <c r="M50" i="16" s="1"/>
  <c r="L51" i="16" a="1"/>
  <c r="L51" i="16" s="1"/>
  <c r="M51" i="16" a="1"/>
  <c r="M51" i="16" s="1"/>
  <c r="L52" i="16" a="1"/>
  <c r="L52" i="16" s="1"/>
  <c r="M52" i="16" a="1"/>
  <c r="M52" i="16" s="1"/>
  <c r="L53" i="16" a="1"/>
  <c r="L53" i="16" s="1"/>
  <c r="M53" i="16" a="1"/>
  <c r="M53" i="16" s="1"/>
  <c r="L54" i="16" a="1"/>
  <c r="L54" i="16" s="1"/>
  <c r="M54" i="16" a="1"/>
  <c r="M54" i="16" s="1"/>
  <c r="L56" i="16" a="1"/>
  <c r="L56" i="16" s="1"/>
  <c r="M56" i="16" a="1"/>
  <c r="M56" i="16" s="1"/>
  <c r="L57" i="16" a="1"/>
  <c r="L57" i="16" s="1"/>
  <c r="M57" i="16" a="1"/>
  <c r="M57" i="16" s="1"/>
  <c r="L58" i="16" a="1"/>
  <c r="L58" i="16" s="1"/>
  <c r="M58" i="16" a="1"/>
  <c r="M58" i="16" s="1"/>
  <c r="L59" i="16" a="1"/>
  <c r="L59" i="16" s="1"/>
  <c r="M59" i="16" a="1"/>
  <c r="M59" i="16" s="1"/>
  <c r="L60" i="16" a="1"/>
  <c r="L60" i="16" s="1"/>
  <c r="M60" i="16" a="1"/>
  <c r="M60" i="16" s="1"/>
  <c r="L62" i="16" a="1"/>
  <c r="L62" i="16" s="1"/>
  <c r="M62" i="16" a="1"/>
  <c r="M62" i="16" s="1"/>
  <c r="L63" i="16" a="1"/>
  <c r="L63" i="16" s="1"/>
  <c r="M63" i="16" a="1"/>
  <c r="M63" i="16" s="1"/>
  <c r="L61" i="16" a="1"/>
  <c r="L61" i="16" s="1"/>
  <c r="M61" i="16" a="1"/>
  <c r="M61" i="16" s="1"/>
  <c r="L65" i="16" a="1"/>
  <c r="L65" i="16" s="1"/>
  <c r="M65" i="16" a="1"/>
  <c r="M65" i="16" s="1"/>
  <c r="L64" i="16" a="1"/>
  <c r="L64" i="16" s="1"/>
  <c r="M64" i="16" a="1"/>
  <c r="M64" i="16" s="1"/>
  <c r="L66" i="16" a="1"/>
  <c r="L66" i="16" s="1"/>
  <c r="M66" i="16" a="1"/>
  <c r="M66" i="16" s="1"/>
  <c r="L67" i="16" a="1"/>
  <c r="L67" i="16" s="1"/>
  <c r="M67" i="16" a="1"/>
  <c r="M67" i="16" s="1"/>
  <c r="L342" i="16" a="1"/>
  <c r="L342" i="16" s="1"/>
  <c r="M342" i="16" a="1"/>
  <c r="M342" i="16" s="1"/>
  <c r="L327" i="16" a="1"/>
  <c r="L327" i="16" s="1"/>
  <c r="M327" i="16" a="1"/>
  <c r="M327" i="16" s="1"/>
  <c r="L68" i="16" a="1"/>
  <c r="L68" i="16" s="1"/>
  <c r="M68" i="16" a="1"/>
  <c r="M68" i="16" s="1"/>
  <c r="L69" i="16" a="1"/>
  <c r="L69" i="16" s="1"/>
  <c r="M69" i="16" a="1"/>
  <c r="M69" i="16" s="1"/>
  <c r="L70" i="16" a="1"/>
  <c r="L70" i="16" s="1"/>
  <c r="M70" i="16" a="1"/>
  <c r="M70" i="16" s="1"/>
  <c r="L361" i="16" a="1"/>
  <c r="L361" i="16" s="1"/>
  <c r="M361" i="16" a="1"/>
  <c r="M361" i="16" s="1"/>
  <c r="L71" i="16" a="1"/>
  <c r="L71" i="16" s="1"/>
  <c r="M71" i="16" a="1"/>
  <c r="M71" i="16" s="1"/>
  <c r="L72" i="16" a="1"/>
  <c r="L72" i="16" s="1"/>
  <c r="M72" i="16" a="1"/>
  <c r="M72" i="16" s="1"/>
  <c r="L73" i="16" a="1"/>
  <c r="L73" i="16" s="1"/>
  <c r="M73" i="16" a="1"/>
  <c r="M73" i="16" s="1"/>
  <c r="L75" i="16" a="1"/>
  <c r="L75" i="16" s="1"/>
  <c r="M75" i="16" a="1"/>
  <c r="M75" i="16" s="1"/>
  <c r="L506" i="16" a="1"/>
  <c r="L506" i="16" s="1"/>
  <c r="M506" i="16" a="1"/>
  <c r="M506" i="16" s="1"/>
  <c r="L76" i="16" a="1"/>
  <c r="L76" i="16" s="1"/>
  <c r="M76" i="16" a="1"/>
  <c r="M76" i="16" s="1"/>
  <c r="L77" i="16" a="1"/>
  <c r="L77" i="16" s="1"/>
  <c r="M77" i="16" a="1"/>
  <c r="M77" i="16" s="1"/>
  <c r="L78" i="16" a="1"/>
  <c r="L78" i="16" s="1"/>
  <c r="M78" i="16" a="1"/>
  <c r="M78" i="16" s="1"/>
  <c r="L79" i="16" a="1"/>
  <c r="L79" i="16" s="1"/>
  <c r="M79" i="16" a="1"/>
  <c r="M79" i="16" s="1"/>
  <c r="L80" i="16" a="1"/>
  <c r="L80" i="16" s="1"/>
  <c r="M80" i="16" a="1"/>
  <c r="M80" i="16" s="1"/>
  <c r="L83" i="16" a="1"/>
  <c r="L83" i="16" s="1"/>
  <c r="M83" i="16" a="1"/>
  <c r="M83" i="16" s="1"/>
  <c r="L82" i="16" a="1"/>
  <c r="L82" i="16" s="1"/>
  <c r="M82" i="16" a="1"/>
  <c r="M82" i="16" s="1"/>
  <c r="L84" i="16" a="1"/>
  <c r="L84" i="16" s="1"/>
  <c r="M84" i="16" a="1"/>
  <c r="M84" i="16" s="1"/>
  <c r="L85" i="16" a="1"/>
  <c r="L85" i="16" s="1"/>
  <c r="M85" i="16" a="1"/>
  <c r="M85" i="16" s="1"/>
  <c r="L434" i="16" a="1"/>
  <c r="L434" i="16" s="1"/>
  <c r="M434" i="16" a="1"/>
  <c r="M434" i="16" s="1"/>
  <c r="L355" i="16" a="1"/>
  <c r="L355" i="16" s="1"/>
  <c r="M355" i="16" a="1"/>
  <c r="M355" i="16" s="1"/>
  <c r="L86" i="16" a="1"/>
  <c r="L86" i="16" s="1"/>
  <c r="M86" i="16" a="1"/>
  <c r="M86" i="16" s="1"/>
  <c r="L87" i="16" a="1"/>
  <c r="L87" i="16" s="1"/>
  <c r="M87" i="16" a="1"/>
  <c r="M87" i="16" s="1"/>
  <c r="L88" i="16" a="1"/>
  <c r="L88" i="16" s="1"/>
  <c r="M88" i="16" a="1"/>
  <c r="M88" i="16" s="1"/>
  <c r="L358" i="16" a="1"/>
  <c r="L358" i="16" s="1"/>
  <c r="M358" i="16" a="1"/>
  <c r="M358" i="16" s="1"/>
  <c r="L89" i="16" a="1"/>
  <c r="L89" i="16" s="1"/>
  <c r="M89" i="16" a="1"/>
  <c r="M89" i="16" s="1"/>
  <c r="L91" i="16" a="1"/>
  <c r="L91" i="16" s="1"/>
  <c r="M91" i="16" a="1"/>
  <c r="M91" i="16" s="1"/>
  <c r="L90" i="16" a="1"/>
  <c r="L90" i="16" s="1"/>
  <c r="M90" i="16" a="1"/>
  <c r="M90" i="16" s="1"/>
  <c r="L92" i="16" a="1"/>
  <c r="L92" i="16" s="1"/>
  <c r="M92" i="16" a="1"/>
  <c r="M92" i="16" s="1"/>
  <c r="L93" i="16" a="1"/>
  <c r="L93" i="16" s="1"/>
  <c r="M93" i="16" a="1"/>
  <c r="M93" i="16" s="1"/>
  <c r="L94" i="16" a="1"/>
  <c r="L94" i="16" s="1"/>
  <c r="M94" i="16" a="1"/>
  <c r="M94" i="16" s="1"/>
  <c r="L96" i="16" a="1"/>
  <c r="L96" i="16" s="1"/>
  <c r="M96" i="16" a="1"/>
  <c r="M96" i="16" s="1"/>
  <c r="L95" i="16" a="1"/>
  <c r="L95" i="16" s="1"/>
  <c r="M95" i="16" a="1"/>
  <c r="M95" i="16" s="1"/>
  <c r="L97" i="16" a="1"/>
  <c r="L97" i="16" s="1"/>
  <c r="M97" i="16" a="1"/>
  <c r="M97" i="16" s="1"/>
  <c r="L100" i="16" a="1"/>
  <c r="L100" i="16" s="1"/>
  <c r="M100" i="16" a="1"/>
  <c r="M100" i="16" s="1"/>
  <c r="L99" i="16" a="1"/>
  <c r="L99" i="16" s="1"/>
  <c r="M99" i="16" a="1"/>
  <c r="M99" i="16" s="1"/>
  <c r="L98" i="16" a="1"/>
  <c r="L98" i="16" s="1"/>
  <c r="M98" i="16" a="1"/>
  <c r="M98" i="16" s="1"/>
  <c r="L362" i="16" a="1"/>
  <c r="L362" i="16" s="1"/>
  <c r="M362" i="16" a="1"/>
  <c r="M362" i="16" s="1"/>
  <c r="L101" i="16" a="1"/>
  <c r="L101" i="16" s="1"/>
  <c r="M101" i="16" a="1"/>
  <c r="M101" i="16" s="1"/>
  <c r="L102" i="16" a="1"/>
  <c r="L102" i="16" s="1"/>
  <c r="M102" i="16" a="1"/>
  <c r="M102" i="16" s="1"/>
  <c r="L104" i="16" a="1"/>
  <c r="L104" i="16" s="1"/>
  <c r="M104" i="16" a="1"/>
  <c r="M104" i="16" s="1"/>
  <c r="L357" i="16" a="1"/>
  <c r="L357" i="16" s="1"/>
  <c r="M357" i="16" a="1"/>
  <c r="M357" i="16" s="1"/>
  <c r="L103" i="16" a="1"/>
  <c r="L103" i="16" s="1"/>
  <c r="M103" i="16" a="1"/>
  <c r="M103" i="16" s="1"/>
  <c r="L105" i="16" a="1"/>
  <c r="L105" i="16" s="1"/>
  <c r="M105" i="16" a="1"/>
  <c r="M105" i="16" s="1"/>
  <c r="L106" i="16" a="1"/>
  <c r="L106" i="16" s="1"/>
  <c r="M106" i="16" a="1"/>
  <c r="M106" i="16" s="1"/>
  <c r="L130" i="16" a="1"/>
  <c r="L130" i="16" s="1"/>
  <c r="M130" i="16" a="1"/>
  <c r="M130" i="16" s="1"/>
  <c r="L108" i="16" a="1"/>
  <c r="L108" i="16" s="1"/>
  <c r="M108" i="16" a="1"/>
  <c r="M108" i="16" s="1"/>
  <c r="L354" i="16" a="1"/>
  <c r="L354" i="16" s="1"/>
  <c r="M354" i="16" a="1"/>
  <c r="M354" i="16" s="1"/>
  <c r="L109" i="16" a="1"/>
  <c r="L109" i="16" s="1"/>
  <c r="M109" i="16" a="1"/>
  <c r="M109" i="16" s="1"/>
  <c r="L110" i="16" a="1"/>
  <c r="L110" i="16" s="1"/>
  <c r="M110" i="16" a="1"/>
  <c r="M110" i="16" s="1"/>
  <c r="L112" i="16" a="1"/>
  <c r="L112" i="16" s="1"/>
  <c r="M112" i="16" a="1"/>
  <c r="M112" i="16" s="1"/>
  <c r="L111" i="16" a="1"/>
  <c r="L111" i="16" s="1"/>
  <c r="M111" i="16" a="1"/>
  <c r="M111" i="16" s="1"/>
  <c r="L113" i="16" a="1"/>
  <c r="L113" i="16" s="1"/>
  <c r="M113" i="16" a="1"/>
  <c r="M113" i="16" s="1"/>
  <c r="L150" i="16" a="1"/>
  <c r="L150" i="16" s="1"/>
  <c r="M150" i="16" a="1"/>
  <c r="M150" i="16" s="1"/>
  <c r="L115" i="16" a="1"/>
  <c r="L115" i="16" s="1"/>
  <c r="M115" i="16" a="1"/>
  <c r="M115" i="16" s="1"/>
  <c r="L116" i="16" a="1"/>
  <c r="L116" i="16" s="1"/>
  <c r="M116" i="16" a="1"/>
  <c r="M116" i="16" s="1"/>
  <c r="L117" i="16" a="1"/>
  <c r="L117" i="16" s="1"/>
  <c r="M117" i="16" a="1"/>
  <c r="M117" i="16" s="1"/>
  <c r="L118" i="16" a="1"/>
  <c r="L118" i="16" s="1"/>
  <c r="M118" i="16" a="1"/>
  <c r="M118" i="16" s="1"/>
  <c r="L119" i="16" a="1"/>
  <c r="L119" i="16" s="1"/>
  <c r="M119" i="16" a="1"/>
  <c r="M119" i="16" s="1"/>
  <c r="L120" i="16" a="1"/>
  <c r="L120" i="16" s="1"/>
  <c r="M120" i="16" a="1"/>
  <c r="M120" i="16" s="1"/>
  <c r="L121" i="16" a="1"/>
  <c r="L121" i="16" s="1"/>
  <c r="M121" i="16" a="1"/>
  <c r="M121" i="16" s="1"/>
  <c r="L122" i="16" a="1"/>
  <c r="L122" i="16" s="1"/>
  <c r="M122" i="16" a="1"/>
  <c r="M122" i="16" s="1"/>
  <c r="L123" i="16" a="1"/>
  <c r="L123" i="16" s="1"/>
  <c r="M123" i="16" a="1"/>
  <c r="M123" i="16" s="1"/>
  <c r="L124" i="16" a="1"/>
  <c r="L124" i="16" s="1"/>
  <c r="M124" i="16" a="1"/>
  <c r="M124" i="16" s="1"/>
  <c r="L126" i="16" a="1"/>
  <c r="L126" i="16" s="1"/>
  <c r="M126" i="16" a="1"/>
  <c r="M126" i="16" s="1"/>
  <c r="L125" i="16" a="1"/>
  <c r="L125" i="16" s="1"/>
  <c r="M125" i="16" a="1"/>
  <c r="M125" i="16" s="1"/>
  <c r="L127" i="16" a="1"/>
  <c r="L127" i="16" s="1"/>
  <c r="M127" i="16" a="1"/>
  <c r="M127" i="16" s="1"/>
  <c r="L128" i="16" a="1"/>
  <c r="L128" i="16" s="1"/>
  <c r="M128" i="16" a="1"/>
  <c r="M128" i="16" s="1"/>
  <c r="L129" i="16" a="1"/>
  <c r="L129" i="16" s="1"/>
  <c r="M129" i="16" a="1"/>
  <c r="M129" i="16" s="1"/>
  <c r="L107" i="16" a="1"/>
  <c r="L107" i="16" s="1"/>
  <c r="M107" i="16" a="1"/>
  <c r="M107" i="16" s="1"/>
  <c r="L131" i="16" a="1"/>
  <c r="L131" i="16" s="1"/>
  <c r="M131" i="16" a="1"/>
  <c r="M131" i="16" s="1"/>
  <c r="L133" i="16" a="1"/>
  <c r="L133" i="16" s="1"/>
  <c r="M133" i="16" a="1"/>
  <c r="M133" i="16" s="1"/>
  <c r="L135" i="16" a="1"/>
  <c r="L135" i="16" s="1"/>
  <c r="M135" i="16" a="1"/>
  <c r="M135" i="16" s="1"/>
  <c r="L134" i="16" a="1"/>
  <c r="L134" i="16" s="1"/>
  <c r="M134" i="16" a="1"/>
  <c r="M134" i="16" s="1"/>
  <c r="L136" i="16" a="1"/>
  <c r="L136" i="16" s="1"/>
  <c r="M136" i="16" a="1"/>
  <c r="M136" i="16" s="1"/>
  <c r="L137" i="16" a="1"/>
  <c r="L137" i="16" s="1"/>
  <c r="M137" i="16" a="1"/>
  <c r="M137" i="16" s="1"/>
  <c r="L138" i="16" a="1"/>
  <c r="L138" i="16" s="1"/>
  <c r="M138" i="16" a="1"/>
  <c r="M138" i="16" s="1"/>
  <c r="L139" i="16" a="1"/>
  <c r="L139" i="16" s="1"/>
  <c r="M139" i="16" a="1"/>
  <c r="M139" i="16" s="1"/>
  <c r="L141" i="16" a="1"/>
  <c r="L141" i="16" s="1"/>
  <c r="M141" i="16" a="1"/>
  <c r="M141" i="16" s="1"/>
  <c r="L140" i="16" a="1"/>
  <c r="L140" i="16" s="1"/>
  <c r="M140" i="16" a="1"/>
  <c r="M140" i="16" s="1"/>
  <c r="L365" i="16" a="1"/>
  <c r="L365" i="16" s="1"/>
  <c r="M365" i="16" a="1"/>
  <c r="M365" i="16" s="1"/>
  <c r="L142" i="16" a="1"/>
  <c r="L142" i="16" s="1"/>
  <c r="M142" i="16" a="1"/>
  <c r="M142" i="16" s="1"/>
  <c r="L143" i="16" a="1"/>
  <c r="L143" i="16" s="1"/>
  <c r="M143" i="16" a="1"/>
  <c r="M143" i="16" s="1"/>
  <c r="L144" i="16" a="1"/>
  <c r="L144" i="16" s="1"/>
  <c r="M144" i="16" a="1"/>
  <c r="M144" i="16" s="1"/>
  <c r="L145" i="16" a="1"/>
  <c r="L145" i="16" s="1"/>
  <c r="M145" i="16" a="1"/>
  <c r="M145" i="16" s="1"/>
  <c r="L146" i="16" a="1"/>
  <c r="L146" i="16" s="1"/>
  <c r="M146" i="16" a="1"/>
  <c r="M146" i="16" s="1"/>
  <c r="L147" i="16" a="1"/>
  <c r="L147" i="16" s="1"/>
  <c r="M147" i="16" a="1"/>
  <c r="M147" i="16" s="1"/>
  <c r="L149" i="16" a="1"/>
  <c r="L149" i="16" s="1"/>
  <c r="M149" i="16" a="1"/>
  <c r="M149" i="16" s="1"/>
  <c r="L148" i="16" a="1"/>
  <c r="L148" i="16" s="1"/>
  <c r="M148" i="16" a="1"/>
  <c r="M148" i="16" s="1"/>
  <c r="L435" i="16" a="1"/>
  <c r="L435" i="16" s="1"/>
  <c r="M435" i="16" a="1"/>
  <c r="M435" i="16" s="1"/>
  <c r="L114" i="16" a="1"/>
  <c r="L114" i="16" s="1"/>
  <c r="M114" i="16" a="1"/>
  <c r="M114" i="16" s="1"/>
  <c r="L151" i="16" a="1"/>
  <c r="L151" i="16" s="1"/>
  <c r="M151" i="16" a="1"/>
  <c r="M151" i="16" s="1"/>
  <c r="L152" i="16" a="1"/>
  <c r="L152" i="16" s="1"/>
  <c r="M152" i="16" a="1"/>
  <c r="M152" i="16" s="1"/>
  <c r="L153" i="16" a="1"/>
  <c r="L153" i="16" s="1"/>
  <c r="M153" i="16" a="1"/>
  <c r="M153" i="16" s="1"/>
  <c r="L154" i="16" a="1"/>
  <c r="L154" i="16" s="1"/>
  <c r="M154" i="16" a="1"/>
  <c r="M154" i="16" s="1"/>
  <c r="L156" i="16" a="1"/>
  <c r="L156" i="16" s="1"/>
  <c r="M156" i="16" a="1"/>
  <c r="M156" i="16" s="1"/>
  <c r="L157" i="16" a="1"/>
  <c r="L157" i="16" s="1"/>
  <c r="M157" i="16" a="1"/>
  <c r="M157" i="16" s="1"/>
  <c r="L159" i="16" a="1"/>
  <c r="L159" i="16" s="1"/>
  <c r="M159" i="16" a="1"/>
  <c r="M159" i="16" s="1"/>
  <c r="M158" i="16" a="1"/>
  <c r="M158" i="16" s="1"/>
  <c r="L160" i="16" a="1"/>
  <c r="L160" i="16" s="1"/>
  <c r="M160" i="16" a="1"/>
  <c r="M160" i="16" s="1"/>
  <c r="L161" i="16" a="1"/>
  <c r="L161" i="16" s="1"/>
  <c r="M161" i="16" a="1"/>
  <c r="M161" i="16" s="1"/>
  <c r="L162" i="16" a="1"/>
  <c r="L162" i="16" s="1"/>
  <c r="M162" i="16" a="1"/>
  <c r="M162" i="16" s="1"/>
  <c r="L163" i="16" a="1"/>
  <c r="L163" i="16" s="1"/>
  <c r="M163" i="16" a="1"/>
  <c r="M163" i="16" s="1"/>
  <c r="L165" i="16" a="1"/>
  <c r="L165" i="16" s="1"/>
  <c r="M165" i="16" a="1"/>
  <c r="M165" i="16" s="1"/>
  <c r="L164" i="16" a="1"/>
  <c r="L164" i="16" s="1"/>
  <c r="M164" i="16" a="1"/>
  <c r="M164" i="16" s="1"/>
  <c r="L166" i="16" a="1"/>
  <c r="L166" i="16" s="1"/>
  <c r="M166" i="16" a="1"/>
  <c r="M166" i="16" s="1"/>
  <c r="L167" i="16" a="1"/>
  <c r="L167" i="16" s="1"/>
  <c r="M167" i="16" a="1"/>
  <c r="M167" i="16" s="1"/>
  <c r="L168" i="16" a="1"/>
  <c r="L168" i="16" s="1"/>
  <c r="M168" i="16" a="1"/>
  <c r="M168" i="16" s="1"/>
  <c r="L169" i="16" a="1"/>
  <c r="L169" i="16" s="1"/>
  <c r="M169" i="16" a="1"/>
  <c r="M169" i="16" s="1"/>
  <c r="L170" i="16" a="1"/>
  <c r="L170" i="16" s="1"/>
  <c r="M170" i="16" a="1"/>
  <c r="M170" i="16" s="1"/>
  <c r="L171" i="16" a="1"/>
  <c r="L171" i="16" s="1"/>
  <c r="M171" i="16" a="1"/>
  <c r="M171" i="16" s="1"/>
  <c r="L172" i="16" a="1"/>
  <c r="L172" i="16" s="1"/>
  <c r="M172" i="16" a="1"/>
  <c r="M172" i="16" s="1"/>
  <c r="L173" i="16" a="1"/>
  <c r="L173" i="16" s="1"/>
  <c r="M173" i="16" a="1"/>
  <c r="M173" i="16" s="1"/>
  <c r="L174" i="16" a="1"/>
  <c r="L174" i="16" s="1"/>
  <c r="M174" i="16" a="1"/>
  <c r="M174" i="16" s="1"/>
  <c r="L175" i="16" a="1"/>
  <c r="L175" i="16" s="1"/>
  <c r="M175" i="16" a="1"/>
  <c r="M175" i="16" s="1"/>
  <c r="L177" i="16" a="1"/>
  <c r="L177" i="16" s="1"/>
  <c r="M177" i="16" a="1"/>
  <c r="M177" i="16" s="1"/>
  <c r="L178" i="16" a="1"/>
  <c r="L178" i="16" s="1"/>
  <c r="M178" i="16" a="1"/>
  <c r="M178" i="16" s="1"/>
  <c r="L176" i="16" a="1"/>
  <c r="L176" i="16" s="1"/>
  <c r="M176" i="16" a="1"/>
  <c r="M176" i="16" s="1"/>
  <c r="L451" i="16" a="1"/>
  <c r="L451" i="16" s="1"/>
  <c r="M451" i="16" a="1"/>
  <c r="M451" i="16" s="1"/>
  <c r="L179" i="16" a="1"/>
  <c r="L179" i="16" s="1"/>
  <c r="M179" i="16" a="1"/>
  <c r="M179" i="16" s="1"/>
  <c r="L180" i="16" a="1"/>
  <c r="L180" i="16" s="1"/>
  <c r="M180" i="16" a="1"/>
  <c r="M180" i="16" s="1"/>
  <c r="L181" i="16" a="1"/>
  <c r="L181" i="16" s="1"/>
  <c r="M181" i="16" a="1"/>
  <c r="M181" i="16" s="1"/>
  <c r="L182" i="16" a="1"/>
  <c r="L182" i="16" s="1"/>
  <c r="M182" i="16" a="1"/>
  <c r="M182" i="16" s="1"/>
  <c r="L183" i="16" a="1"/>
  <c r="L183" i="16" s="1"/>
  <c r="M183" i="16" a="1"/>
  <c r="M183" i="16" s="1"/>
  <c r="L184" i="16" a="1"/>
  <c r="L184" i="16" s="1"/>
  <c r="M184" i="16" a="1"/>
  <c r="M184" i="16" s="1"/>
  <c r="L185" i="16" a="1"/>
  <c r="L185" i="16" s="1"/>
  <c r="M185" i="16" a="1"/>
  <c r="M185" i="16" s="1"/>
  <c r="L187" i="16" a="1"/>
  <c r="L187" i="16" s="1"/>
  <c r="M187" i="16" a="1"/>
  <c r="M187" i="16" s="1"/>
  <c r="L186" i="16" a="1"/>
  <c r="L186" i="16" s="1"/>
  <c r="M186" i="16" a="1"/>
  <c r="M186" i="16" s="1"/>
  <c r="L433" i="16" a="1"/>
  <c r="L433" i="16" s="1"/>
  <c r="M433" i="16" a="1"/>
  <c r="M433" i="16" s="1"/>
  <c r="L188" i="16" a="1"/>
  <c r="L188" i="16" s="1"/>
  <c r="M188" i="16" a="1"/>
  <c r="M188" i="16" s="1"/>
  <c r="L190" i="16" a="1"/>
  <c r="L190" i="16" s="1"/>
  <c r="M190" i="16" a="1"/>
  <c r="M190" i="16" s="1"/>
  <c r="L189" i="16" a="1"/>
  <c r="L189" i="16" s="1"/>
  <c r="M189" i="16" a="1"/>
  <c r="M189" i="16" s="1"/>
  <c r="L191" i="16" a="1"/>
  <c r="L191" i="16" s="1"/>
  <c r="M191" i="16" a="1"/>
  <c r="M191" i="16" s="1"/>
  <c r="L192" i="16" a="1"/>
  <c r="L192" i="16" s="1"/>
  <c r="M192" i="16" a="1"/>
  <c r="M192" i="16" s="1"/>
  <c r="L193" i="16" a="1"/>
  <c r="L193" i="16" s="1"/>
  <c r="M193" i="16" a="1"/>
  <c r="M193" i="16" s="1"/>
  <c r="L194" i="16" a="1"/>
  <c r="L194" i="16" s="1"/>
  <c r="M194" i="16" a="1"/>
  <c r="M194" i="16" s="1"/>
  <c r="L330" i="16" a="1"/>
  <c r="L330" i="16" s="1"/>
  <c r="M330" i="16" a="1"/>
  <c r="M330" i="16" s="1"/>
  <c r="L195" i="16" a="1"/>
  <c r="L195" i="16" s="1"/>
  <c r="M195" i="16" a="1"/>
  <c r="M195" i="16" s="1"/>
  <c r="L196" i="16" a="1"/>
  <c r="L196" i="16" s="1"/>
  <c r="M196" i="16" a="1"/>
  <c r="M196" i="16" s="1"/>
  <c r="L197" i="16" a="1"/>
  <c r="L197" i="16" s="1"/>
  <c r="M197" i="16" a="1"/>
  <c r="M197" i="16" s="1"/>
  <c r="L198" i="16" a="1"/>
  <c r="L198" i="16" s="1"/>
  <c r="M198" i="16" a="1"/>
  <c r="M198" i="16" s="1"/>
  <c r="L199" i="16" a="1"/>
  <c r="L199" i="16" s="1"/>
  <c r="M199" i="16" a="1"/>
  <c r="M199" i="16" s="1"/>
  <c r="L201" i="16" a="1"/>
  <c r="L201" i="16" s="1"/>
  <c r="M201" i="16" a="1"/>
  <c r="M201" i="16" s="1"/>
  <c r="L200" i="16" a="1"/>
  <c r="L200" i="16" s="1"/>
  <c r="M200" i="16" a="1"/>
  <c r="M200" i="16" s="1"/>
  <c r="L204" i="16" a="1"/>
  <c r="L204" i="16" s="1"/>
  <c r="M204" i="16" a="1"/>
  <c r="M204" i="16" s="1"/>
  <c r="L203" i="16" a="1"/>
  <c r="L203" i="16" s="1"/>
  <c r="M203" i="16" a="1"/>
  <c r="M203" i="16" s="1"/>
  <c r="L202" i="16" a="1"/>
  <c r="L202" i="16" s="1"/>
  <c r="M202" i="16" a="1"/>
  <c r="M202" i="16" s="1"/>
  <c r="L205" i="16" a="1"/>
  <c r="L205" i="16" s="1"/>
  <c r="M205" i="16" a="1"/>
  <c r="M205" i="16" s="1"/>
  <c r="L206" i="16" a="1"/>
  <c r="L206" i="16" s="1"/>
  <c r="M206" i="16" a="1"/>
  <c r="M206" i="16" s="1"/>
  <c r="L207" i="16" a="1"/>
  <c r="L207" i="16" s="1"/>
  <c r="M207" i="16" a="1"/>
  <c r="M207" i="16" s="1"/>
  <c r="L208" i="16" a="1"/>
  <c r="L208" i="16" s="1"/>
  <c r="M208" i="16" a="1"/>
  <c r="M208" i="16" s="1"/>
  <c r="L209" i="16" a="1"/>
  <c r="L209" i="16" s="1"/>
  <c r="M209" i="16" a="1"/>
  <c r="M209" i="16" s="1"/>
  <c r="L210" i="16" a="1"/>
  <c r="L210" i="16" s="1"/>
  <c r="M210" i="16" a="1"/>
  <c r="M210" i="16" s="1"/>
  <c r="L211" i="16" a="1"/>
  <c r="L211" i="16" s="1"/>
  <c r="M211" i="16" a="1"/>
  <c r="M211" i="16" s="1"/>
  <c r="L212" i="16" a="1"/>
  <c r="L212" i="16" s="1"/>
  <c r="M212" i="16" a="1"/>
  <c r="M212" i="16" s="1"/>
  <c r="L213" i="16" a="1"/>
  <c r="L213" i="16" s="1"/>
  <c r="M213" i="16" a="1"/>
  <c r="M213" i="16" s="1"/>
  <c r="L214" i="16" a="1"/>
  <c r="L214" i="16" s="1"/>
  <c r="M214" i="16" a="1"/>
  <c r="M214" i="16" s="1"/>
  <c r="L215" i="16" a="1"/>
  <c r="L215" i="16" s="1"/>
  <c r="M215" i="16" a="1"/>
  <c r="M215" i="16" s="1"/>
  <c r="L216" i="16" a="1"/>
  <c r="L216" i="16" s="1"/>
  <c r="M216" i="16" a="1"/>
  <c r="M216" i="16" s="1"/>
  <c r="L522" i="16" a="1"/>
  <c r="L522" i="16" s="1"/>
  <c r="M522" i="16" a="1"/>
  <c r="M522" i="16" s="1"/>
  <c r="L217" i="16" a="1"/>
  <c r="L217" i="16" s="1"/>
  <c r="M217" i="16" a="1"/>
  <c r="M217" i="16" s="1"/>
  <c r="L219" i="16" a="1"/>
  <c r="L219" i="16" s="1"/>
  <c r="M219" i="16" a="1"/>
  <c r="M219" i="16" s="1"/>
  <c r="L218" i="16" a="1"/>
  <c r="L218" i="16" s="1"/>
  <c r="M218" i="16" a="1"/>
  <c r="M218" i="16" s="1"/>
  <c r="L220" i="16" a="1"/>
  <c r="L220" i="16" s="1"/>
  <c r="M220" i="16" a="1"/>
  <c r="M220" i="16" s="1"/>
  <c r="L221" i="16" a="1"/>
  <c r="L221" i="16" s="1"/>
  <c r="M221" i="16" a="1"/>
  <c r="M221" i="16" s="1"/>
  <c r="L222" i="16" a="1"/>
  <c r="L222" i="16" s="1"/>
  <c r="M222" i="16" a="1"/>
  <c r="M222" i="16" s="1"/>
  <c r="L223" i="16" a="1"/>
  <c r="L223" i="16" s="1"/>
  <c r="M223" i="16" a="1"/>
  <c r="M223" i="16" s="1"/>
  <c r="L225" i="16" a="1"/>
  <c r="L225" i="16" s="1"/>
  <c r="M225" i="16" a="1"/>
  <c r="M225" i="16" s="1"/>
  <c r="L226" i="16" a="1"/>
  <c r="L226" i="16" s="1"/>
  <c r="M226" i="16" a="1"/>
  <c r="M226" i="16" s="1"/>
  <c r="L224" i="16" a="1"/>
  <c r="L224" i="16" s="1"/>
  <c r="M224" i="16" a="1"/>
  <c r="M224" i="16" s="1"/>
  <c r="L228" i="16" a="1"/>
  <c r="L228" i="16" s="1"/>
  <c r="M228" i="16" a="1"/>
  <c r="M228" i="16" s="1"/>
  <c r="L227" i="16" a="1"/>
  <c r="L227" i="16" s="1"/>
  <c r="M227" i="16" a="1"/>
  <c r="M227" i="16" s="1"/>
  <c r="L229" i="16" a="1"/>
  <c r="L229" i="16" s="1"/>
  <c r="M229" i="16" a="1"/>
  <c r="M229" i="16" s="1"/>
  <c r="L230" i="16" a="1"/>
  <c r="L230" i="16" s="1"/>
  <c r="M230" i="16" a="1"/>
  <c r="M230" i="16" s="1"/>
  <c r="L231" i="16" a="1"/>
  <c r="L231" i="16" s="1"/>
  <c r="M231" i="16" a="1"/>
  <c r="M231" i="16" s="1"/>
  <c r="L232" i="16" a="1"/>
  <c r="L232" i="16" s="1"/>
  <c r="M232" i="16" a="1"/>
  <c r="M232" i="16" s="1"/>
  <c r="L234" i="16" a="1"/>
  <c r="L234" i="16" s="1"/>
  <c r="M234" i="16" a="1"/>
  <c r="M234" i="16" s="1"/>
  <c r="L233" i="16" a="1"/>
  <c r="L233" i="16" s="1"/>
  <c r="M233" i="16" a="1"/>
  <c r="M233" i="16" s="1"/>
  <c r="L235" i="16" a="1"/>
  <c r="L235" i="16" s="1"/>
  <c r="M235" i="16" a="1"/>
  <c r="M235" i="16" s="1"/>
  <c r="L236" i="16" a="1"/>
  <c r="L236" i="16" s="1"/>
  <c r="M236" i="16" a="1"/>
  <c r="M236" i="16" s="1"/>
  <c r="L237" i="16" a="1"/>
  <c r="L237" i="16" s="1"/>
  <c r="M237" i="16" a="1"/>
  <c r="M237" i="16" s="1"/>
  <c r="L238" i="16" a="1"/>
  <c r="L238" i="16" s="1"/>
  <c r="M238" i="16" a="1"/>
  <c r="M238" i="16" s="1"/>
  <c r="L239" i="16" a="1"/>
  <c r="L239" i="16" s="1"/>
  <c r="M239" i="16" a="1"/>
  <c r="M239" i="16" s="1"/>
  <c r="L240" i="16" a="1"/>
  <c r="L240" i="16" s="1"/>
  <c r="M240" i="16" a="1"/>
  <c r="M240" i="16" s="1"/>
  <c r="L241" i="16" a="1"/>
  <c r="L241" i="16" s="1"/>
  <c r="M241" i="16" a="1"/>
  <c r="M241" i="16" s="1"/>
  <c r="L243" i="16" a="1"/>
  <c r="L243" i="16" s="1"/>
  <c r="M243" i="16" a="1"/>
  <c r="M243" i="16" s="1"/>
  <c r="L244" i="16" a="1"/>
  <c r="L244" i="16" s="1"/>
  <c r="M244" i="16" a="1"/>
  <c r="M244" i="16" s="1"/>
  <c r="L245" i="16" a="1"/>
  <c r="L245" i="16" s="1"/>
  <c r="M245" i="16" a="1"/>
  <c r="M245" i="16" s="1"/>
  <c r="L246" i="16" a="1"/>
  <c r="L246" i="16" s="1"/>
  <c r="M246" i="16" a="1"/>
  <c r="M246" i="16" s="1"/>
  <c r="L247" i="16" a="1"/>
  <c r="L247" i="16" s="1"/>
  <c r="M247" i="16" a="1"/>
  <c r="M247" i="16" s="1"/>
  <c r="L248" i="16" a="1"/>
  <c r="L248" i="16" s="1"/>
  <c r="M248" i="16" a="1"/>
  <c r="M248" i="16" s="1"/>
  <c r="L249" i="16" a="1"/>
  <c r="L249" i="16" s="1"/>
  <c r="M249" i="16" a="1"/>
  <c r="M249" i="16" s="1"/>
  <c r="L250" i="16" a="1"/>
  <c r="L250" i="16" s="1"/>
  <c r="M250" i="16" a="1"/>
  <c r="M250" i="16" s="1"/>
  <c r="L251" i="16" a="1"/>
  <c r="L251" i="16" s="1"/>
  <c r="M251" i="16" a="1"/>
  <c r="M251" i="16" s="1"/>
  <c r="L252" i="16" a="1"/>
  <c r="L252" i="16" s="1"/>
  <c r="M252" i="16" a="1"/>
  <c r="M252" i="16" s="1"/>
  <c r="L253" i="16" a="1"/>
  <c r="L253" i="16" s="1"/>
  <c r="M253" i="16" a="1"/>
  <c r="M253" i="16" s="1"/>
  <c r="L254" i="16" a="1"/>
  <c r="L254" i="16" s="1"/>
  <c r="M254" i="16" a="1"/>
  <c r="M254" i="16" s="1"/>
  <c r="L255" i="16" a="1"/>
  <c r="L255" i="16" s="1"/>
  <c r="M255" i="16" a="1"/>
  <c r="M255" i="16" s="1"/>
  <c r="L256" i="16" a="1"/>
  <c r="L256" i="16" s="1"/>
  <c r="M256" i="16" a="1"/>
  <c r="M256" i="16" s="1"/>
  <c r="L257" i="16" a="1"/>
  <c r="L257" i="16" s="1"/>
  <c r="M257" i="16" a="1"/>
  <c r="M257" i="16" s="1"/>
  <c r="L258" i="16" a="1"/>
  <c r="L258" i="16" s="1"/>
  <c r="M258" i="16" a="1"/>
  <c r="M258" i="16" s="1"/>
  <c r="L259" i="16" a="1"/>
  <c r="L259" i="16" s="1"/>
  <c r="M259" i="16" a="1"/>
  <c r="M259" i="16" s="1"/>
  <c r="L260" i="16" a="1"/>
  <c r="L260" i="16" s="1"/>
  <c r="M260" i="16" a="1"/>
  <c r="M260" i="16" s="1"/>
  <c r="L261" i="16" a="1"/>
  <c r="L261" i="16" s="1"/>
  <c r="M261" i="16" a="1"/>
  <c r="M261" i="16" s="1"/>
  <c r="L265" i="16" a="1"/>
  <c r="L265" i="16" s="1"/>
  <c r="M265" i="16" a="1"/>
  <c r="M265" i="16" s="1"/>
  <c r="L262" i="16" a="1"/>
  <c r="L262" i="16" s="1"/>
  <c r="M262" i="16" a="1"/>
  <c r="M262" i="16" s="1"/>
  <c r="L263" i="16" a="1"/>
  <c r="L263" i="16" s="1"/>
  <c r="M263" i="16" a="1"/>
  <c r="M263" i="16" s="1"/>
  <c r="L266" i="16" a="1"/>
  <c r="L266" i="16" s="1"/>
  <c r="M266" i="16" a="1"/>
  <c r="M266" i="16" s="1"/>
  <c r="L264" i="16" a="1"/>
  <c r="L264" i="16" s="1"/>
  <c r="M264" i="16" a="1"/>
  <c r="M264" i="16" s="1"/>
  <c r="L267" i="16" a="1"/>
  <c r="L267" i="16" s="1"/>
  <c r="M267" i="16" a="1"/>
  <c r="M267" i="16" s="1"/>
  <c r="L268" i="16" a="1"/>
  <c r="L268" i="16" s="1"/>
  <c r="M268" i="16" a="1"/>
  <c r="M268" i="16" s="1"/>
  <c r="L269" i="16" a="1"/>
  <c r="L269" i="16" s="1"/>
  <c r="M269" i="16" a="1"/>
  <c r="M269" i="16" s="1"/>
  <c r="L270" i="16" a="1"/>
  <c r="L270" i="16" s="1"/>
  <c r="M270" i="16" a="1"/>
  <c r="M270" i="16" s="1"/>
  <c r="L271" i="16" a="1"/>
  <c r="L271" i="16" s="1"/>
  <c r="M271" i="16" a="1"/>
  <c r="M271" i="16" s="1"/>
  <c r="L272" i="16" a="1"/>
  <c r="L272" i="16" s="1"/>
  <c r="M272" i="16" a="1"/>
  <c r="M272" i="16" s="1"/>
  <c r="L273" i="16" a="1"/>
  <c r="L273" i="16" s="1"/>
  <c r="M273" i="16" a="1"/>
  <c r="M273" i="16" s="1"/>
  <c r="L274" i="16" a="1"/>
  <c r="L274" i="16" s="1"/>
  <c r="M274" i="16" a="1"/>
  <c r="M274" i="16" s="1"/>
  <c r="L275" i="16" a="1"/>
  <c r="L275" i="16" s="1"/>
  <c r="M275" i="16" a="1"/>
  <c r="M275" i="16" s="1"/>
  <c r="L276" i="16" a="1"/>
  <c r="L276" i="16" s="1"/>
  <c r="M276" i="16" a="1"/>
  <c r="M276" i="16" s="1"/>
  <c r="L277" i="16" a="1"/>
  <c r="L277" i="16" s="1"/>
  <c r="M277" i="16" a="1"/>
  <c r="M277" i="16" s="1"/>
  <c r="L278" i="16" a="1"/>
  <c r="L278" i="16" s="1"/>
  <c r="M278" i="16" a="1"/>
  <c r="M278" i="16" s="1"/>
  <c r="L279" i="16" a="1"/>
  <c r="L279" i="16" s="1"/>
  <c r="M279" i="16" a="1"/>
  <c r="M279" i="16" s="1"/>
  <c r="L280" i="16" a="1"/>
  <c r="L280" i="16" s="1"/>
  <c r="M280" i="16" a="1"/>
  <c r="M280" i="16" s="1"/>
  <c r="L281" i="16" a="1"/>
  <c r="L281" i="16" s="1"/>
  <c r="M281" i="16" a="1"/>
  <c r="M281" i="16" s="1"/>
  <c r="L282" i="16" a="1"/>
  <c r="L282" i="16" s="1"/>
  <c r="M282" i="16" a="1"/>
  <c r="M282" i="16" s="1"/>
  <c r="L283" i="16" a="1"/>
  <c r="L283" i="16" s="1"/>
  <c r="M283" i="16" a="1"/>
  <c r="M283" i="16" s="1"/>
  <c r="L284" i="16" a="1"/>
  <c r="L284" i="16" s="1"/>
  <c r="M284" i="16" a="1"/>
  <c r="M284" i="16" s="1"/>
  <c r="L286" i="16" a="1"/>
  <c r="L286" i="16" s="1"/>
  <c r="M286" i="16" a="1"/>
  <c r="M286" i="16" s="1"/>
  <c r="L287" i="16" a="1"/>
  <c r="L287" i="16" s="1"/>
  <c r="M287" i="16" a="1"/>
  <c r="M287" i="16" s="1"/>
  <c r="L288" i="16" a="1"/>
  <c r="L288" i="16" s="1"/>
  <c r="M288" i="16" a="1"/>
  <c r="M288" i="16" s="1"/>
  <c r="L290" i="16" a="1"/>
  <c r="L290" i="16" s="1"/>
  <c r="M290" i="16" a="1"/>
  <c r="M290" i="16" s="1"/>
  <c r="L289" i="16" a="1"/>
  <c r="L289" i="16" s="1"/>
  <c r="M289" i="16" a="1"/>
  <c r="M289" i="16" s="1"/>
  <c r="L335" i="16" a="1"/>
  <c r="L335" i="16" s="1"/>
  <c r="M335" i="16" a="1"/>
  <c r="M335" i="16" s="1"/>
  <c r="L521" i="16" a="1"/>
  <c r="L521" i="16" s="1"/>
  <c r="M521" i="16" a="1"/>
  <c r="M521" i="16" s="1"/>
  <c r="L291" i="16" a="1"/>
  <c r="L291" i="16" s="1"/>
  <c r="M291" i="16" a="1"/>
  <c r="M291" i="16" s="1"/>
  <c r="L292" i="16" a="1"/>
  <c r="L292" i="16" s="1"/>
  <c r="M292" i="16" a="1"/>
  <c r="M292" i="16" s="1"/>
  <c r="L293" i="16" a="1"/>
  <c r="L293" i="16" s="1"/>
  <c r="M293" i="16" a="1"/>
  <c r="M293" i="16" s="1"/>
  <c r="L294" i="16" a="1"/>
  <c r="L294" i="16" s="1"/>
  <c r="M294" i="16" a="1"/>
  <c r="M294" i="16" s="1"/>
  <c r="L295" i="16" a="1"/>
  <c r="L295" i="16" s="1"/>
  <c r="M295" i="16" a="1"/>
  <c r="M295" i="16" s="1"/>
  <c r="L296" i="16" a="1"/>
  <c r="L296" i="16" s="1"/>
  <c r="M296" i="16" a="1"/>
  <c r="M296" i="16" s="1"/>
  <c r="L297" i="16" a="1"/>
  <c r="L297" i="16" s="1"/>
  <c r="M297" i="16" a="1"/>
  <c r="M297" i="16" s="1"/>
  <c r="L298" i="16" a="1"/>
  <c r="L298" i="16" s="1"/>
  <c r="M298" i="16" a="1"/>
  <c r="M298" i="16" s="1"/>
  <c r="L299" i="16" a="1"/>
  <c r="L299" i="16" s="1"/>
  <c r="M299" i="16" a="1"/>
  <c r="M299" i="16" s="1"/>
  <c r="L426" i="16" a="1"/>
  <c r="L426" i="16" s="1"/>
  <c r="M426" i="16" a="1"/>
  <c r="M426" i="16" s="1"/>
  <c r="L301" i="16" a="1"/>
  <c r="L301" i="16" s="1"/>
  <c r="M301" i="16" a="1"/>
  <c r="M301" i="16" s="1"/>
  <c r="L302" i="16" a="1"/>
  <c r="L302" i="16" s="1"/>
  <c r="M302" i="16" a="1"/>
  <c r="M302" i="16" s="1"/>
  <c r="L303" i="16" a="1"/>
  <c r="L303" i="16" s="1"/>
  <c r="M303" i="16" a="1"/>
  <c r="M303" i="16" s="1"/>
  <c r="L304" i="16" a="1"/>
  <c r="L304" i="16" s="1"/>
  <c r="M304" i="16" a="1"/>
  <c r="M304" i="16" s="1"/>
  <c r="L300" i="16" a="1"/>
  <c r="L300" i="16" s="1"/>
  <c r="M300" i="16" a="1"/>
  <c r="M300" i="16" s="1"/>
  <c r="L307" i="16" a="1"/>
  <c r="L307" i="16" s="1"/>
  <c r="M307" i="16" a="1"/>
  <c r="M307" i="16" s="1"/>
  <c r="L331" i="16" a="1"/>
  <c r="L331" i="16" s="1"/>
  <c r="M331" i="16" a="1"/>
  <c r="M331" i="16" s="1"/>
  <c r="L309" i="16" a="1"/>
  <c r="L309" i="16" s="1"/>
  <c r="M309" i="16" a="1"/>
  <c r="M309" i="16" s="1"/>
  <c r="L310" i="16" a="1"/>
  <c r="L310" i="16" s="1"/>
  <c r="M310" i="16" a="1"/>
  <c r="M310" i="16" s="1"/>
  <c r="L311" i="16" a="1"/>
  <c r="L311" i="16" s="1"/>
  <c r="M311" i="16" a="1"/>
  <c r="M311" i="16" s="1"/>
  <c r="L312" i="16" a="1"/>
  <c r="L312" i="16" s="1"/>
  <c r="M312" i="16" a="1"/>
  <c r="M312" i="16" s="1"/>
  <c r="L313" i="16" a="1"/>
  <c r="L313" i="16" s="1"/>
  <c r="M313" i="16" a="1"/>
  <c r="M313" i="16" s="1"/>
  <c r="L314" i="16" a="1"/>
  <c r="L314" i="16" s="1"/>
  <c r="M314" i="16" a="1"/>
  <c r="M314" i="16" s="1"/>
  <c r="L308" i="16" a="1"/>
  <c r="L308" i="16" s="1"/>
  <c r="M308" i="16" a="1"/>
  <c r="M308" i="16" s="1"/>
  <c r="L315" i="16" a="1"/>
  <c r="L315" i="16" s="1"/>
  <c r="M315" i="16" a="1"/>
  <c r="M315" i="16" s="1"/>
  <c r="L318" i="16" a="1"/>
  <c r="L318" i="16" s="1"/>
  <c r="M318" i="16" a="1"/>
  <c r="M318" i="16" s="1"/>
  <c r="L320" i="16" a="1"/>
  <c r="L320" i="16" s="1"/>
  <c r="M320" i="16" a="1"/>
  <c r="M320" i="16" s="1"/>
  <c r="L317" i="16" a="1"/>
  <c r="L317" i="16" s="1"/>
  <c r="M317" i="16" a="1"/>
  <c r="M317" i="16" s="1"/>
  <c r="L319" i="16" a="1"/>
  <c r="L319" i="16" s="1"/>
  <c r="M319" i="16" a="1"/>
  <c r="M319" i="16" s="1"/>
  <c r="L415" i="16" a="1"/>
  <c r="L415" i="16" s="1"/>
  <c r="M415" i="16" a="1"/>
  <c r="M415" i="16" s="1"/>
  <c r="L321" i="16" a="1"/>
  <c r="L321" i="16" s="1"/>
  <c r="M321" i="16" a="1"/>
  <c r="M321" i="16" s="1"/>
  <c r="L322" i="16" a="1"/>
  <c r="L322" i="16" s="1"/>
  <c r="M322" i="16" a="1"/>
  <c r="M322" i="16" s="1"/>
  <c r="L323" i="16" a="1"/>
  <c r="L323" i="16" s="1"/>
  <c r="M323" i="16" a="1"/>
  <c r="M323" i="16" s="1"/>
  <c r="L324" i="16" a="1"/>
  <c r="L324" i="16" s="1"/>
  <c r="M324" i="16" a="1"/>
  <c r="M324" i="16" s="1"/>
  <c r="L305" i="16" a="1"/>
  <c r="L305" i="16" s="1"/>
  <c r="M305" i="16" a="1"/>
  <c r="M305" i="16" s="1"/>
  <c r="L306" i="16" a="1"/>
  <c r="L306" i="16" s="1"/>
  <c r="M306" i="16" a="1"/>
  <c r="M306" i="16" s="1"/>
  <c r="L325" i="16" a="1"/>
  <c r="L325" i="16" s="1"/>
  <c r="M325" i="16" a="1"/>
  <c r="M325" i="16" s="1"/>
  <c r="L326" i="16" a="1"/>
  <c r="L326" i="16" s="1"/>
  <c r="M326" i="16" a="1"/>
  <c r="M326" i="16" s="1"/>
  <c r="L329" i="16" a="1"/>
  <c r="L329" i="16" s="1"/>
  <c r="M329" i="16" a="1"/>
  <c r="M329" i="16" s="1"/>
  <c r="L328" i="16" a="1"/>
  <c r="L328" i="16" s="1"/>
  <c r="M328" i="16" a="1"/>
  <c r="M328" i="16" s="1"/>
  <c r="L334" i="16" a="1"/>
  <c r="L334" i="16" s="1"/>
  <c r="M334" i="16" a="1"/>
  <c r="M334" i="16" s="1"/>
  <c r="L333" i="16" a="1"/>
  <c r="L333" i="16" s="1"/>
  <c r="M333" i="16" a="1"/>
  <c r="M333" i="16" s="1"/>
  <c r="L332" i="16" a="1"/>
  <c r="L332" i="16" s="1"/>
  <c r="M332" i="16" a="1"/>
  <c r="M332" i="16" s="1"/>
  <c r="L336" i="16" a="1"/>
  <c r="L336" i="16" s="1"/>
  <c r="M336" i="16" a="1"/>
  <c r="M336" i="16" s="1"/>
  <c r="L337" i="16" a="1"/>
  <c r="L337" i="16" s="1"/>
  <c r="M337" i="16" a="1"/>
  <c r="M337" i="16" s="1"/>
  <c r="L338" i="16" a="1"/>
  <c r="L338" i="16" s="1"/>
  <c r="M338" i="16" a="1"/>
  <c r="M338" i="16" s="1"/>
  <c r="L339" i="16" a="1"/>
  <c r="L339" i="16" s="1"/>
  <c r="M339" i="16" a="1"/>
  <c r="M339" i="16" s="1"/>
  <c r="L340" i="16" a="1"/>
  <c r="L340" i="16" s="1"/>
  <c r="M340" i="16" a="1"/>
  <c r="M340" i="16" s="1"/>
  <c r="L341" i="16" a="1"/>
  <c r="L341" i="16" s="1"/>
  <c r="M341" i="16" a="1"/>
  <c r="M341" i="16" s="1"/>
  <c r="L344" i="16" a="1"/>
  <c r="L344" i="16" s="1"/>
  <c r="M344" i="16" a="1"/>
  <c r="M344" i="16" s="1"/>
  <c r="L345" i="16" a="1"/>
  <c r="L345" i="16" s="1"/>
  <c r="M345" i="16" a="1"/>
  <c r="M345" i="16" s="1"/>
  <c r="L346" i="16" a="1"/>
  <c r="L346" i="16" s="1"/>
  <c r="M346" i="16" a="1"/>
  <c r="M346" i="16" s="1"/>
  <c r="L347" i="16" a="1"/>
  <c r="L347" i="16" s="1"/>
  <c r="M347" i="16" a="1"/>
  <c r="M347" i="16" s="1"/>
  <c r="L350" i="16" a="1"/>
  <c r="L350" i="16" s="1"/>
  <c r="M350" i="16" a="1"/>
  <c r="M350" i="16" s="1"/>
  <c r="L348" i="16" a="1"/>
  <c r="L348" i="16" s="1"/>
  <c r="M348" i="16" a="1"/>
  <c r="M348" i="16" s="1"/>
  <c r="L349" i="16" a="1"/>
  <c r="L349" i="16" s="1"/>
  <c r="M349" i="16" a="1"/>
  <c r="M349" i="16" s="1"/>
  <c r="L366" i="16" a="1"/>
  <c r="L366" i="16" s="1"/>
  <c r="M366" i="16" a="1"/>
  <c r="M366" i="16" s="1"/>
  <c r="L367" i="16" a="1"/>
  <c r="L367" i="16" s="1"/>
  <c r="M367" i="16" a="1"/>
  <c r="M367" i="16" s="1"/>
  <c r="L368" i="16" a="1"/>
  <c r="L368" i="16" s="1"/>
  <c r="M368" i="16" a="1"/>
  <c r="M368" i="16" s="1"/>
  <c r="L430" i="16" a="1"/>
  <c r="L430" i="16" s="1"/>
  <c r="M430" i="16" a="1"/>
  <c r="M430" i="16" s="1"/>
  <c r="L370" i="16" a="1"/>
  <c r="L370" i="16" s="1"/>
  <c r="M370" i="16" a="1"/>
  <c r="M370" i="16" s="1"/>
  <c r="L369" i="16" a="1"/>
  <c r="L369" i="16" s="1"/>
  <c r="M369" i="16" a="1"/>
  <c r="M369" i="16" s="1"/>
  <c r="L371" i="16" a="1"/>
  <c r="L371" i="16" s="1"/>
  <c r="M371" i="16" a="1"/>
  <c r="M371" i="16" s="1"/>
  <c r="L372" i="16" a="1"/>
  <c r="L372" i="16" s="1"/>
  <c r="M372" i="16" a="1"/>
  <c r="M372" i="16" s="1"/>
  <c r="L373" i="16" a="1"/>
  <c r="L373" i="16" s="1"/>
  <c r="M373" i="16" a="1"/>
  <c r="M373" i="16" s="1"/>
  <c r="L378" i="16" a="1"/>
  <c r="L378" i="16" s="1"/>
  <c r="M378" i="16" a="1"/>
  <c r="M378" i="16" s="1"/>
  <c r="L377" i="16" a="1"/>
  <c r="L377" i="16" s="1"/>
  <c r="M377" i="16" a="1"/>
  <c r="M377" i="16" s="1"/>
  <c r="L379" i="16" a="1"/>
  <c r="L379" i="16" s="1"/>
  <c r="M379" i="16" a="1"/>
  <c r="M379" i="16" s="1"/>
  <c r="M351" i="16" a="1"/>
  <c r="M351" i="16" s="1"/>
  <c r="L352" i="16" a="1"/>
  <c r="L352" i="16" s="1"/>
  <c r="M352" i="16" a="1"/>
  <c r="M352" i="16" s="1"/>
  <c r="L360" i="16" a="1"/>
  <c r="L360" i="16" s="1"/>
  <c r="M360" i="16" a="1"/>
  <c r="M360" i="16" s="1"/>
  <c r="L81" i="16" a="1"/>
  <c r="L81" i="16" s="1"/>
  <c r="M81" i="16" a="1"/>
  <c r="M81" i="16" s="1"/>
  <c r="L562" i="16" a="1"/>
  <c r="L562" i="16" s="1"/>
  <c r="M562" i="16" a="1"/>
  <c r="M562" i="16" s="1"/>
  <c r="L242" i="16" a="1"/>
  <c r="L242" i="16" s="1"/>
  <c r="M242" i="16" a="1"/>
  <c r="M242" i="16" s="1"/>
  <c r="L375" i="16" a="1"/>
  <c r="L375" i="16" s="1"/>
  <c r="M375" i="16" a="1"/>
  <c r="M375" i="16" s="1"/>
  <c r="L376" i="16" a="1"/>
  <c r="L376" i="16" s="1"/>
  <c r="M376" i="16" a="1"/>
  <c r="M376" i="16" s="1"/>
  <c r="L364" i="16" a="1"/>
  <c r="L364" i="16" s="1"/>
  <c r="M364" i="16" a="1"/>
  <c r="M364" i="16" s="1"/>
  <c r="L380" i="16" a="1"/>
  <c r="L380" i="16" s="1"/>
  <c r="M380" i="16" a="1"/>
  <c r="M380" i="16" s="1"/>
  <c r="L381" i="16" a="1"/>
  <c r="L381" i="16" s="1"/>
  <c r="M381" i="16" a="1"/>
  <c r="M381" i="16" s="1"/>
  <c r="L382" i="16" a="1"/>
  <c r="L382" i="16" s="1"/>
  <c r="M382" i="16" a="1"/>
  <c r="M382" i="16" s="1"/>
  <c r="L374" i="16" a="1"/>
  <c r="L374" i="16" s="1"/>
  <c r="M374" i="16" a="1"/>
  <c r="M374" i="16" s="1"/>
  <c r="L383" i="16" a="1"/>
  <c r="L383" i="16" s="1"/>
  <c r="M383" i="16" a="1"/>
  <c r="M383" i="16" s="1"/>
  <c r="L384" i="16" a="1"/>
  <c r="L384" i="16" s="1"/>
  <c r="M384" i="16" a="1"/>
  <c r="M384" i="16" s="1"/>
  <c r="L385" i="16" a="1"/>
  <c r="L385" i="16" s="1"/>
  <c r="M385" i="16" a="1"/>
  <c r="M385" i="16" s="1"/>
  <c r="L389" i="16" a="1"/>
  <c r="L389" i="16" s="1"/>
  <c r="M389" i="16" a="1"/>
  <c r="M389" i="16" s="1"/>
  <c r="L386" i="16" a="1"/>
  <c r="L386" i="16" s="1"/>
  <c r="M386" i="16" a="1"/>
  <c r="M386" i="16" s="1"/>
  <c r="L388" i="16" a="1"/>
  <c r="L388" i="16" s="1"/>
  <c r="M388" i="16" a="1"/>
  <c r="M388" i="16" s="1"/>
  <c r="L394" i="16" a="1"/>
  <c r="L394" i="16" s="1"/>
  <c r="M394" i="16" a="1"/>
  <c r="M394" i="16" s="1"/>
  <c r="L392" i="16" a="1"/>
  <c r="L392" i="16" s="1"/>
  <c r="M392" i="16" a="1"/>
  <c r="M392" i="16" s="1"/>
  <c r="L393" i="16" a="1"/>
  <c r="L393" i="16" s="1"/>
  <c r="M393" i="16" a="1"/>
  <c r="M393" i="16" s="1"/>
  <c r="L390" i="16" a="1"/>
  <c r="L390" i="16" s="1"/>
  <c r="M390" i="16" a="1"/>
  <c r="M390" i="16" s="1"/>
  <c r="L391" i="16" a="1"/>
  <c r="L391" i="16" s="1"/>
  <c r="M391" i="16" a="1"/>
  <c r="M391" i="16" s="1"/>
  <c r="L395" i="16" a="1"/>
  <c r="L395" i="16" s="1"/>
  <c r="M395" i="16" a="1"/>
  <c r="M395" i="16" s="1"/>
  <c r="L397" i="16" a="1"/>
  <c r="L397" i="16" s="1"/>
  <c r="M397" i="16" a="1"/>
  <c r="M397" i="16" s="1"/>
  <c r="L396" i="16" a="1"/>
  <c r="L396" i="16" s="1"/>
  <c r="M396" i="16" a="1"/>
  <c r="M396" i="16" s="1"/>
  <c r="L2" i="16" a="1"/>
  <c r="L2" i="16" s="1"/>
  <c r="M2" i="16" a="1"/>
  <c r="M2" i="16" s="1"/>
  <c r="C396" i="16"/>
  <c r="AA396" i="16"/>
  <c r="AB396" i="16"/>
  <c r="C397" i="16"/>
  <c r="AA397" i="16"/>
  <c r="AB397" i="16"/>
  <c r="C446" i="16" l="1"/>
  <c r="C395" i="16"/>
  <c r="AA395" i="16"/>
  <c r="AB395" i="16"/>
  <c r="C391" i="16"/>
  <c r="AA391" i="16"/>
  <c r="AB391" i="16"/>
  <c r="C390" i="16"/>
  <c r="AA390" i="16"/>
  <c r="AB390" i="16"/>
  <c r="C393" i="16"/>
  <c r="AA393" i="16"/>
  <c r="AB393" i="16"/>
  <c r="C392" i="16"/>
  <c r="AA392" i="16"/>
  <c r="AB392" i="16"/>
  <c r="C394" i="16"/>
  <c r="AA394" i="16"/>
  <c r="AB394" i="16"/>
  <c r="C388" i="16"/>
  <c r="AA388" i="16"/>
  <c r="AB388" i="16"/>
  <c r="C386" i="16"/>
  <c r="AA386" i="16"/>
  <c r="AB386" i="16"/>
  <c r="C389" i="16"/>
  <c r="AA389" i="16"/>
  <c r="AB389" i="16"/>
  <c r="C385" i="16"/>
  <c r="AA385" i="16"/>
  <c r="AB385" i="16"/>
  <c r="G383" i="16"/>
  <c r="G384" i="16"/>
  <c r="C384" i="16"/>
  <c r="AA384" i="16"/>
  <c r="AB384" i="16"/>
  <c r="C383" i="16"/>
  <c r="AA383" i="16"/>
  <c r="AB383" i="16"/>
  <c r="C382" i="16" l="1"/>
  <c r="AA382" i="16"/>
  <c r="AB382" i="16"/>
  <c r="C381" i="16"/>
  <c r="AA381" i="16"/>
  <c r="AB381" i="16"/>
  <c r="C380" i="16"/>
  <c r="AA380" i="16"/>
  <c r="AB380" i="16"/>
  <c r="AA350" i="16"/>
  <c r="AA379" i="16"/>
  <c r="AA351" i="16"/>
  <c r="AB351" i="16"/>
  <c r="C364" i="16"/>
  <c r="AA364" i="16"/>
  <c r="AB364" i="16"/>
  <c r="C376" i="16"/>
  <c r="AA376" i="16"/>
  <c r="AB376" i="16"/>
  <c r="C375" i="16"/>
  <c r="AA375" i="16"/>
  <c r="AB375" i="16"/>
  <c r="C242" i="16"/>
  <c r="AA242" i="16"/>
  <c r="AB242" i="16"/>
  <c r="C562" i="16"/>
  <c r="AA562" i="16"/>
  <c r="AB562" i="16"/>
  <c r="C81" i="16"/>
  <c r="AA81" i="16"/>
  <c r="AB81" i="16"/>
  <c r="C360" i="16"/>
  <c r="AA360" i="16"/>
  <c r="AB360" i="16"/>
  <c r="C352" i="16"/>
  <c r="AA352" i="16"/>
  <c r="AB352" i="16"/>
  <c r="C351" i="16"/>
  <c r="C60" i="16"/>
  <c r="C3" i="16"/>
  <c r="C4" i="16"/>
  <c r="C5" i="16"/>
  <c r="C6" i="16"/>
  <c r="C7" i="16"/>
  <c r="C8" i="16"/>
  <c r="C9" i="16"/>
  <c r="C493" i="16"/>
  <c r="C10" i="16"/>
  <c r="C503" i="16"/>
  <c r="C11" i="16"/>
  <c r="C12" i="16"/>
  <c r="C13" i="16"/>
  <c r="C425" i="16"/>
  <c r="C14" i="16"/>
  <c r="C353" i="16"/>
  <c r="C15" i="16"/>
  <c r="C18" i="16"/>
  <c r="C17" i="16"/>
  <c r="C16" i="16"/>
  <c r="C19" i="16"/>
  <c r="C20" i="16"/>
  <c r="C21" i="16"/>
  <c r="C22" i="16"/>
  <c r="C23" i="16"/>
  <c r="C24" i="16"/>
  <c r="C343" i="16"/>
  <c r="C25" i="16"/>
  <c r="C27" i="16"/>
  <c r="C26" i="16"/>
  <c r="C28" i="16"/>
  <c r="C29" i="16"/>
  <c r="C30" i="16"/>
  <c r="C31" i="16"/>
  <c r="C32" i="16"/>
  <c r="C34" i="16"/>
  <c r="C363" i="16"/>
  <c r="C33" i="16"/>
  <c r="C432" i="16"/>
  <c r="C35" i="16"/>
  <c r="C36" i="16"/>
  <c r="C37" i="16"/>
  <c r="C38" i="16"/>
  <c r="C39" i="16"/>
  <c r="C40" i="16"/>
  <c r="C41" i="16"/>
  <c r="C42" i="16"/>
  <c r="C359" i="16"/>
  <c r="C43" i="16"/>
  <c r="C45" i="16"/>
  <c r="C356" i="16"/>
  <c r="C44" i="16"/>
  <c r="C46" i="16"/>
  <c r="C48" i="16"/>
  <c r="C47" i="16"/>
  <c r="C49" i="16"/>
  <c r="C50" i="16"/>
  <c r="C51" i="16"/>
  <c r="C419" i="16"/>
  <c r="C52" i="16"/>
  <c r="C53" i="16"/>
  <c r="C54" i="16"/>
  <c r="C56" i="16"/>
  <c r="C57" i="16"/>
  <c r="C58" i="16"/>
  <c r="C59" i="16"/>
  <c r="C62" i="16"/>
  <c r="C63" i="16"/>
  <c r="C61" i="16"/>
  <c r="C65" i="16"/>
  <c r="C64" i="16"/>
  <c r="C66" i="16"/>
  <c r="C67" i="16"/>
  <c r="C342" i="16"/>
  <c r="C327" i="16"/>
  <c r="C68" i="16"/>
  <c r="C69" i="16"/>
  <c r="C70" i="16"/>
  <c r="C361" i="16"/>
  <c r="C71" i="16"/>
  <c r="C72" i="16"/>
  <c r="C73" i="16"/>
  <c r="C75" i="16"/>
  <c r="C506" i="16"/>
  <c r="C76" i="16"/>
  <c r="C77" i="16"/>
  <c r="C78" i="16"/>
  <c r="C79" i="16"/>
  <c r="C80" i="16"/>
  <c r="C83" i="16"/>
  <c r="C82" i="16"/>
  <c r="C84" i="16"/>
  <c r="C85" i="16"/>
  <c r="C434" i="16"/>
  <c r="C355" i="16"/>
  <c r="C86" i="16"/>
  <c r="C87" i="16"/>
  <c r="C88" i="16"/>
  <c r="C358" i="16"/>
  <c r="C89" i="16"/>
  <c r="C91" i="16"/>
  <c r="C90" i="16"/>
  <c r="C92" i="16"/>
  <c r="C93" i="16"/>
  <c r="C94" i="16"/>
  <c r="C96" i="16"/>
  <c r="C95" i="16"/>
  <c r="C97" i="16"/>
  <c r="C100" i="16"/>
  <c r="C99" i="16"/>
  <c r="C98" i="16"/>
  <c r="C362" i="16"/>
  <c r="C101" i="16"/>
  <c r="C102" i="16"/>
  <c r="C104" i="16"/>
  <c r="C357" i="16"/>
  <c r="C103" i="16"/>
  <c r="C105" i="16"/>
  <c r="C106" i="16"/>
  <c r="C107" i="16"/>
  <c r="C108" i="16"/>
  <c r="C354" i="16"/>
  <c r="C109" i="16"/>
  <c r="C110" i="16"/>
  <c r="C112" i="16"/>
  <c r="C111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6" i="16"/>
  <c r="C125" i="16"/>
  <c r="C127" i="16"/>
  <c r="C128" i="16"/>
  <c r="C129" i="16"/>
  <c r="C130" i="16"/>
  <c r="C131" i="16"/>
  <c r="C133" i="16"/>
  <c r="C135" i="16"/>
  <c r="C134" i="16"/>
  <c r="C136" i="16"/>
  <c r="C137" i="16"/>
  <c r="C138" i="16"/>
  <c r="C139" i="16"/>
  <c r="C141" i="16"/>
  <c r="C140" i="16"/>
  <c r="C365" i="16"/>
  <c r="C142" i="16"/>
  <c r="C143" i="16"/>
  <c r="C144" i="16"/>
  <c r="C145" i="16"/>
  <c r="C146" i="16"/>
  <c r="C147" i="16"/>
  <c r="C149" i="16"/>
  <c r="C148" i="16"/>
  <c r="C435" i="16"/>
  <c r="C150" i="16"/>
  <c r="C151" i="16"/>
  <c r="C152" i="16"/>
  <c r="C153" i="16"/>
  <c r="C154" i="16"/>
  <c r="C156" i="16"/>
  <c r="C157" i="16"/>
  <c r="C159" i="16"/>
  <c r="C158" i="16"/>
  <c r="C160" i="16"/>
  <c r="C161" i="16"/>
  <c r="C162" i="16"/>
  <c r="C163" i="16"/>
  <c r="C165" i="16"/>
  <c r="C164" i="16"/>
  <c r="C166" i="16"/>
  <c r="C167" i="16"/>
  <c r="C168" i="16"/>
  <c r="C169" i="16"/>
  <c r="C170" i="16"/>
  <c r="C171" i="16"/>
  <c r="C172" i="16"/>
  <c r="C173" i="16"/>
  <c r="C174" i="16"/>
  <c r="C175" i="16"/>
  <c r="C177" i="16"/>
  <c r="C178" i="16"/>
  <c r="C176" i="16"/>
  <c r="C451" i="16"/>
  <c r="C180" i="16"/>
  <c r="C181" i="16"/>
  <c r="C182" i="16"/>
  <c r="C183" i="16"/>
  <c r="C184" i="16"/>
  <c r="C185" i="16"/>
  <c r="C187" i="16"/>
  <c r="C186" i="16"/>
  <c r="C433" i="16"/>
  <c r="C188" i="16"/>
  <c r="C190" i="16"/>
  <c r="C189" i="16"/>
  <c r="C191" i="16"/>
  <c r="C192" i="16"/>
  <c r="C193" i="16"/>
  <c r="C194" i="16"/>
  <c r="C330" i="16"/>
  <c r="C195" i="16"/>
  <c r="C196" i="16"/>
  <c r="C197" i="16"/>
  <c r="C198" i="16"/>
  <c r="C199" i="16"/>
  <c r="C201" i="16"/>
  <c r="C200" i="16"/>
  <c r="C204" i="16"/>
  <c r="C203" i="16"/>
  <c r="C202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522" i="16"/>
  <c r="C217" i="16"/>
  <c r="C219" i="16"/>
  <c r="C218" i="16"/>
  <c r="C220" i="16"/>
  <c r="C221" i="16"/>
  <c r="C222" i="16"/>
  <c r="C223" i="16"/>
  <c r="C225" i="16"/>
  <c r="C226" i="16"/>
  <c r="C224" i="16"/>
  <c r="C228" i="16"/>
  <c r="C227" i="16"/>
  <c r="C229" i="16"/>
  <c r="C230" i="16"/>
  <c r="C231" i="16"/>
  <c r="C232" i="16"/>
  <c r="C234" i="16"/>
  <c r="C233" i="16"/>
  <c r="C235" i="16"/>
  <c r="C236" i="16"/>
  <c r="C237" i="16"/>
  <c r="C238" i="16"/>
  <c r="C239" i="16"/>
  <c r="C240" i="16"/>
  <c r="C241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374" i="16"/>
  <c r="C257" i="16"/>
  <c r="C258" i="16"/>
  <c r="C259" i="16"/>
  <c r="C260" i="16"/>
  <c r="C261" i="16"/>
  <c r="C265" i="16"/>
  <c r="C263" i="16"/>
  <c r="C266" i="16"/>
  <c r="C264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6" i="16"/>
  <c r="C287" i="16"/>
  <c r="C288" i="16"/>
  <c r="C290" i="16"/>
  <c r="C289" i="16"/>
  <c r="C335" i="16"/>
  <c r="C521" i="16"/>
  <c r="C291" i="16"/>
  <c r="C292" i="16"/>
  <c r="C293" i="16"/>
  <c r="C294" i="16"/>
  <c r="C295" i="16"/>
  <c r="C296" i="16"/>
  <c r="C297" i="16"/>
  <c r="C298" i="16"/>
  <c r="C299" i="16"/>
  <c r="C426" i="16"/>
  <c r="C301" i="16"/>
  <c r="C302" i="16"/>
  <c r="C303" i="16"/>
  <c r="C304" i="16"/>
  <c r="C300" i="16"/>
  <c r="C307" i="16"/>
  <c r="C331" i="16"/>
  <c r="C309" i="16"/>
  <c r="C310" i="16"/>
  <c r="C311" i="16"/>
  <c r="C312" i="16"/>
  <c r="C313" i="16"/>
  <c r="C314" i="16"/>
  <c r="C308" i="16"/>
  <c r="C315" i="16"/>
  <c r="C318" i="16"/>
  <c r="C320" i="16"/>
  <c r="C317" i="16"/>
  <c r="C319" i="16"/>
  <c r="C415" i="16"/>
  <c r="C321" i="16"/>
  <c r="C322" i="16"/>
  <c r="C323" i="16"/>
  <c r="C324" i="16"/>
  <c r="C305" i="16"/>
  <c r="C306" i="16"/>
  <c r="C325" i="16"/>
  <c r="C326" i="16"/>
  <c r="C329" i="16"/>
  <c r="C328" i="16"/>
  <c r="C334" i="16"/>
  <c r="C333" i="16"/>
  <c r="C332" i="16"/>
  <c r="C336" i="16"/>
  <c r="C337" i="16"/>
  <c r="C338" i="16"/>
  <c r="C339" i="16"/>
  <c r="C340" i="16"/>
  <c r="C341" i="16"/>
  <c r="C344" i="16"/>
  <c r="C345" i="16"/>
  <c r="C346" i="16"/>
  <c r="C347" i="16"/>
  <c r="C350" i="16"/>
  <c r="C348" i="16"/>
  <c r="C349" i="16"/>
  <c r="C366" i="16"/>
  <c r="C367" i="16"/>
  <c r="C430" i="16"/>
  <c r="C370" i="16"/>
  <c r="C369" i="16"/>
  <c r="C371" i="16"/>
  <c r="C372" i="16"/>
  <c r="C373" i="16"/>
  <c r="C377" i="16"/>
  <c r="AB379" i="16"/>
  <c r="AA377" i="16"/>
  <c r="C368" i="16" l="1"/>
  <c r="C2" i="16"/>
  <c r="C379" i="16"/>
  <c r="AB377" i="16"/>
  <c r="AA378" i="16"/>
  <c r="AB378" i="16"/>
  <c r="AA373" i="16"/>
  <c r="AB373" i="16"/>
  <c r="AA372" i="16" l="1"/>
  <c r="AB372" i="16"/>
  <c r="AA371" i="16"/>
  <c r="AB371" i="16"/>
  <c r="BN1" i="16" l="1" a="1"/>
  <c r="BN1" i="16" s="1"/>
  <c r="AA369" i="16" l="1"/>
  <c r="AB369" i="16"/>
  <c r="AA370" i="16" l="1"/>
  <c r="AB370" i="16"/>
  <c r="AA430" i="16" l="1"/>
  <c r="AB430" i="16"/>
  <c r="AA368" i="16"/>
  <c r="AB368" i="16"/>
  <c r="AA367" i="16" l="1"/>
  <c r="AB367" i="16"/>
  <c r="AA366" i="16"/>
  <c r="AB366" i="16"/>
  <c r="AA349" i="16" l="1"/>
  <c r="AB349" i="16"/>
  <c r="AA348" i="16"/>
  <c r="AB348" i="16"/>
  <c r="AB350" i="16"/>
  <c r="AA347" i="16"/>
  <c r="AB347" i="16"/>
  <c r="AA346" i="16"/>
  <c r="AB346" i="16"/>
  <c r="AA345" i="16"/>
  <c r="AB345" i="16"/>
  <c r="AA344" i="16"/>
  <c r="AB344" i="16"/>
  <c r="AA354" i="16" l="1"/>
  <c r="AB354" i="16"/>
  <c r="AA357" i="16"/>
  <c r="AB357" i="16"/>
  <c r="AA362" i="16"/>
  <c r="AB362" i="16"/>
  <c r="AA358" i="16"/>
  <c r="AB358" i="16"/>
  <c r="AA355" i="16"/>
  <c r="AB355" i="16"/>
  <c r="AA361" i="16"/>
  <c r="AB361" i="16"/>
  <c r="AA356" i="16"/>
  <c r="AB356" i="16"/>
  <c r="AA359" i="16"/>
  <c r="AB359" i="16"/>
  <c r="AA353" i="16"/>
  <c r="AB353" i="16"/>
  <c r="AA363" i="16"/>
  <c r="AB363" i="16"/>
  <c r="AA343" i="16" l="1"/>
  <c r="AB343" i="16"/>
  <c r="AA451" i="16"/>
  <c r="AB451" i="16"/>
  <c r="AA342" i="16"/>
  <c r="AB342" i="16"/>
  <c r="AB340" i="16" l="1"/>
  <c r="AA341" i="16" l="1"/>
  <c r="AB341" i="16"/>
  <c r="AA339" i="16" l="1"/>
  <c r="AB339" i="16"/>
  <c r="AA338" i="16"/>
  <c r="AB338" i="16"/>
  <c r="AA337" i="16"/>
  <c r="AB337" i="16"/>
  <c r="AA336" i="16"/>
  <c r="AB336" i="16"/>
  <c r="AA334" i="16" l="1"/>
  <c r="AB334" i="16"/>
  <c r="AA332" i="16"/>
  <c r="AB332" i="16"/>
  <c r="AA333" i="16"/>
  <c r="AB333" i="16"/>
  <c r="AA329" i="16" l="1"/>
  <c r="AB329" i="16"/>
  <c r="AA328" i="16"/>
  <c r="AB328" i="16"/>
  <c r="AA2" i="16" l="1"/>
  <c r="AB2" i="16"/>
  <c r="AA3" i="16"/>
  <c r="AB3" i="16"/>
  <c r="AA4" i="16"/>
  <c r="AB4" i="16"/>
  <c r="AA5" i="16"/>
  <c r="AB5" i="16"/>
  <c r="AA6" i="16"/>
  <c r="AB6" i="16"/>
  <c r="G7" i="16"/>
  <c r="AA7" i="16"/>
  <c r="AB7" i="16"/>
  <c r="G8" i="16"/>
  <c r="AA8" i="16"/>
  <c r="AB8" i="16"/>
  <c r="G9" i="16"/>
  <c r="AA9" i="16"/>
  <c r="AB9" i="16"/>
  <c r="G493" i="16"/>
  <c r="AA493" i="16"/>
  <c r="AB493" i="16"/>
  <c r="AA10" i="16"/>
  <c r="AB10" i="16"/>
  <c r="AA503" i="16"/>
  <c r="AB503" i="16"/>
  <c r="AA11" i="16"/>
  <c r="AB11" i="16"/>
  <c r="AA12" i="16"/>
  <c r="AB12" i="16"/>
  <c r="AA13" i="16"/>
  <c r="AB13" i="16"/>
  <c r="AA425" i="16"/>
  <c r="AB425" i="16"/>
  <c r="AA14" i="16"/>
  <c r="AB14" i="16"/>
  <c r="AA15" i="16"/>
  <c r="AB15" i="16"/>
  <c r="AA18" i="16"/>
  <c r="AB18" i="16"/>
  <c r="AA17" i="16"/>
  <c r="AB17" i="16"/>
  <c r="AA16" i="16"/>
  <c r="AB16" i="16"/>
  <c r="AA19" i="16"/>
  <c r="AB19" i="16"/>
  <c r="AA20" i="16"/>
  <c r="AB20" i="16"/>
  <c r="AA21" i="16"/>
  <c r="AB21" i="16"/>
  <c r="AA22" i="16"/>
  <c r="AB22" i="16"/>
  <c r="AA23" i="16"/>
  <c r="AB23" i="16"/>
  <c r="AA24" i="16"/>
  <c r="AB24" i="16"/>
  <c r="AA25" i="16"/>
  <c r="AB25" i="16"/>
  <c r="AA27" i="16"/>
  <c r="AB27" i="16"/>
  <c r="AA26" i="16"/>
  <c r="AB26" i="16"/>
  <c r="AA28" i="16"/>
  <c r="AB28" i="16"/>
  <c r="AA29" i="16"/>
  <c r="AB29" i="16"/>
  <c r="AA30" i="16"/>
  <c r="AB30" i="16"/>
  <c r="AA31" i="16"/>
  <c r="AB31" i="16"/>
  <c r="AA32" i="16"/>
  <c r="AB32" i="16"/>
  <c r="AA34" i="16"/>
  <c r="AB34" i="16"/>
  <c r="AA33" i="16"/>
  <c r="AB33" i="16"/>
  <c r="AA432" i="16"/>
  <c r="AB432" i="16"/>
  <c r="AA35" i="16"/>
  <c r="AB35" i="16"/>
  <c r="AA36" i="16"/>
  <c r="AB36" i="16"/>
  <c r="AA37" i="16"/>
  <c r="AB37" i="16"/>
  <c r="AA38" i="16"/>
  <c r="AB38" i="16"/>
  <c r="AA39" i="16"/>
  <c r="AB39" i="16"/>
  <c r="AA40" i="16"/>
  <c r="AB40" i="16"/>
  <c r="AA41" i="16"/>
  <c r="AB41" i="16"/>
  <c r="AA42" i="16"/>
  <c r="AB42" i="16"/>
  <c r="AA43" i="16"/>
  <c r="AB43" i="16"/>
  <c r="AA45" i="16"/>
  <c r="AB45" i="16"/>
  <c r="AA44" i="16"/>
  <c r="AB44" i="16"/>
  <c r="AA46" i="16"/>
  <c r="AB46" i="16"/>
  <c r="AA48" i="16"/>
  <c r="AB48" i="16"/>
  <c r="AA47" i="16"/>
  <c r="AB47" i="16"/>
  <c r="AA49" i="16"/>
  <c r="AB49" i="16"/>
  <c r="AA50" i="16"/>
  <c r="AB50" i="16"/>
  <c r="AA51" i="16"/>
  <c r="AB51" i="16"/>
  <c r="AA419" i="16"/>
  <c r="AB419" i="16"/>
  <c r="AA52" i="16"/>
  <c r="AB52" i="16"/>
  <c r="G53" i="16"/>
  <c r="AA53" i="16"/>
  <c r="AB53" i="16"/>
  <c r="AA54" i="16"/>
  <c r="AB54" i="16"/>
  <c r="AA56" i="16"/>
  <c r="AB56" i="16"/>
  <c r="AA57" i="16"/>
  <c r="AB57" i="16"/>
  <c r="AA58" i="16"/>
  <c r="AB58" i="16"/>
  <c r="AA59" i="16"/>
  <c r="AB59" i="16"/>
  <c r="AA60" i="16"/>
  <c r="AB60" i="16"/>
  <c r="AA62" i="16"/>
  <c r="AB62" i="16"/>
  <c r="AA63" i="16"/>
  <c r="AB63" i="16"/>
  <c r="AA61" i="16"/>
  <c r="AB61" i="16"/>
  <c r="AA65" i="16"/>
  <c r="AB65" i="16"/>
  <c r="AA64" i="16"/>
  <c r="AB64" i="16"/>
  <c r="AA66" i="16"/>
  <c r="AB66" i="16"/>
  <c r="AA67" i="16"/>
  <c r="AB67" i="16"/>
  <c r="AA327" i="16"/>
  <c r="AB327" i="16"/>
  <c r="AA68" i="16"/>
  <c r="AB68" i="16"/>
  <c r="AA69" i="16"/>
  <c r="AB69" i="16"/>
  <c r="AA70" i="16"/>
  <c r="AB70" i="16"/>
  <c r="AA71" i="16"/>
  <c r="AB71" i="16"/>
  <c r="AA72" i="16"/>
  <c r="AB72" i="16"/>
  <c r="AA73" i="16"/>
  <c r="AB73" i="16"/>
  <c r="AA75" i="16"/>
  <c r="AB75" i="16"/>
  <c r="AA506" i="16"/>
  <c r="AB506" i="16"/>
  <c r="AA76" i="16"/>
  <c r="AB76" i="16"/>
  <c r="AA77" i="16"/>
  <c r="AB77" i="16"/>
  <c r="AA78" i="16"/>
  <c r="AB78" i="16"/>
  <c r="AA79" i="16"/>
  <c r="AB79" i="16"/>
  <c r="AA80" i="16"/>
  <c r="AB80" i="16"/>
  <c r="AA83" i="16"/>
  <c r="AB83" i="16"/>
  <c r="AA82" i="16"/>
  <c r="AB82" i="16"/>
  <c r="AA84" i="16"/>
  <c r="AB84" i="16"/>
  <c r="AA85" i="16"/>
  <c r="AB85" i="16"/>
  <c r="AA434" i="16"/>
  <c r="AB434" i="16"/>
  <c r="AA86" i="16"/>
  <c r="AB86" i="16"/>
  <c r="AA87" i="16"/>
  <c r="AB87" i="16"/>
  <c r="AA88" i="16"/>
  <c r="AB88" i="16"/>
  <c r="AA89" i="16"/>
  <c r="AB89" i="16"/>
  <c r="AA91" i="16"/>
  <c r="AB91" i="16"/>
  <c r="AA90" i="16"/>
  <c r="AB90" i="16"/>
  <c r="AA92" i="16"/>
  <c r="AB92" i="16"/>
  <c r="AA93" i="16"/>
  <c r="AB93" i="16"/>
  <c r="G94" i="16"/>
  <c r="AA94" i="16"/>
  <c r="AB94" i="16"/>
  <c r="AA96" i="16"/>
  <c r="AB96" i="16"/>
  <c r="AA95" i="16"/>
  <c r="AB95" i="16"/>
  <c r="AA97" i="16"/>
  <c r="AB97" i="16"/>
  <c r="AA100" i="16"/>
  <c r="AB100" i="16"/>
  <c r="AA99" i="16"/>
  <c r="AB99" i="16"/>
  <c r="AA98" i="16"/>
  <c r="AB98" i="16"/>
  <c r="AA101" i="16"/>
  <c r="AB101" i="16"/>
  <c r="G102" i="16"/>
  <c r="AA102" i="16"/>
  <c r="AB102" i="16"/>
  <c r="AA104" i="16"/>
  <c r="AB104" i="16"/>
  <c r="AA103" i="16"/>
  <c r="AB103" i="16"/>
  <c r="AA105" i="16"/>
  <c r="AB105" i="16"/>
  <c r="AA106" i="16"/>
  <c r="AB106" i="16"/>
  <c r="AA107" i="16"/>
  <c r="AB107" i="16"/>
  <c r="AA108" i="16"/>
  <c r="AB108" i="16"/>
  <c r="AA109" i="16"/>
  <c r="AB109" i="16"/>
  <c r="AA110" i="16"/>
  <c r="AB110" i="16"/>
  <c r="AA112" i="16"/>
  <c r="AB112" i="16"/>
  <c r="AA111" i="16"/>
  <c r="AB111" i="16"/>
  <c r="AA113" i="16"/>
  <c r="AB113" i="16"/>
  <c r="AA114" i="16"/>
  <c r="AB114" i="16"/>
  <c r="AA115" i="16"/>
  <c r="AB115" i="16"/>
  <c r="AA116" i="16"/>
  <c r="AB116" i="16"/>
  <c r="AA117" i="16"/>
  <c r="AB117" i="16"/>
  <c r="AA118" i="16"/>
  <c r="AB118" i="16"/>
  <c r="AA119" i="16"/>
  <c r="AB119" i="16"/>
  <c r="G120" i="16"/>
  <c r="AA120" i="16"/>
  <c r="AB120" i="16"/>
  <c r="AA121" i="16"/>
  <c r="AB121" i="16"/>
  <c r="G122" i="16"/>
  <c r="AA122" i="16"/>
  <c r="AB122" i="16"/>
  <c r="G123" i="16"/>
  <c r="AB123" i="16"/>
  <c r="AA124" i="16"/>
  <c r="AB124" i="16"/>
  <c r="G126" i="16"/>
  <c r="AA126" i="16"/>
  <c r="AB126" i="16"/>
  <c r="AA125" i="16"/>
  <c r="AB125" i="16"/>
  <c r="AA127" i="16"/>
  <c r="AB127" i="16"/>
  <c r="AA128" i="16"/>
  <c r="AB128" i="16"/>
  <c r="AA129" i="16"/>
  <c r="AB129" i="16"/>
  <c r="AA130" i="16"/>
  <c r="AB130" i="16"/>
  <c r="AA131" i="16"/>
  <c r="AB131" i="16"/>
  <c r="AA133" i="16"/>
  <c r="AB133" i="16"/>
  <c r="AA135" i="16"/>
  <c r="AB135" i="16"/>
  <c r="AA134" i="16"/>
  <c r="AB134" i="16"/>
  <c r="AA136" i="16"/>
  <c r="AB136" i="16"/>
  <c r="AA137" i="16"/>
  <c r="AB137" i="16"/>
  <c r="AA138" i="16"/>
  <c r="AB138" i="16"/>
  <c r="AA139" i="16"/>
  <c r="AB139" i="16"/>
  <c r="G141" i="16"/>
  <c r="AA141" i="16"/>
  <c r="AA140" i="16"/>
  <c r="AA365" i="16"/>
  <c r="AB365" i="16"/>
  <c r="G142" i="16"/>
  <c r="AA142" i="16"/>
  <c r="AA143" i="16"/>
  <c r="AA144" i="16"/>
  <c r="AA145" i="16"/>
  <c r="AA146" i="16"/>
  <c r="AA147" i="16"/>
  <c r="AA149" i="16"/>
  <c r="AB149" i="16"/>
  <c r="AA148" i="16"/>
  <c r="AB148" i="16"/>
  <c r="AA435" i="16"/>
  <c r="AA150" i="16"/>
  <c r="G151" i="16"/>
  <c r="AA151" i="16"/>
  <c r="G152" i="16"/>
  <c r="AA152" i="16"/>
  <c r="AA153" i="16"/>
  <c r="G154" i="16"/>
  <c r="AA154" i="16"/>
  <c r="G156" i="16"/>
  <c r="AA156" i="16"/>
  <c r="AB156" i="16"/>
  <c r="AA157" i="16"/>
  <c r="G159" i="16"/>
  <c r="AA159" i="16"/>
  <c r="AA158" i="16"/>
  <c r="AA160" i="16"/>
  <c r="AB160" i="16"/>
  <c r="AA161" i="16"/>
  <c r="AB161" i="16"/>
  <c r="AA162" i="16"/>
  <c r="AB162" i="16"/>
  <c r="AA163" i="16"/>
  <c r="AA165" i="16"/>
  <c r="AB165" i="16"/>
  <c r="AA164" i="16"/>
  <c r="AB164" i="16"/>
  <c r="AA166" i="16"/>
  <c r="AB166" i="16"/>
  <c r="AA167" i="16"/>
  <c r="AB167" i="16"/>
  <c r="AA168" i="16"/>
  <c r="AB168" i="16"/>
  <c r="AA169" i="16"/>
  <c r="AB169" i="16"/>
  <c r="AA170" i="16"/>
  <c r="AB170" i="16"/>
  <c r="AA171" i="16"/>
  <c r="AB171" i="16"/>
  <c r="G172" i="16"/>
  <c r="AA172" i="16"/>
  <c r="AB172" i="16"/>
  <c r="AA173" i="16"/>
  <c r="AB173" i="16"/>
  <c r="AA174" i="16"/>
  <c r="AB174" i="16"/>
  <c r="G175" i="16"/>
  <c r="AA175" i="16"/>
  <c r="AB175" i="16"/>
  <c r="AA177" i="16"/>
  <c r="AB177" i="16"/>
  <c r="AA178" i="16"/>
  <c r="AB178" i="16"/>
  <c r="AA176" i="16"/>
  <c r="AB176" i="16"/>
  <c r="AA179" i="16"/>
  <c r="AB179" i="16"/>
  <c r="G180" i="16"/>
  <c r="AA180" i="16"/>
  <c r="AB180" i="16"/>
  <c r="G181" i="16"/>
  <c r="AA181" i="16"/>
  <c r="AB181" i="16"/>
  <c r="AA182" i="16"/>
  <c r="AB182" i="16"/>
  <c r="G183" i="16"/>
  <c r="AA183" i="16"/>
  <c r="AB183" i="16"/>
  <c r="G184" i="16"/>
  <c r="AA184" i="16"/>
  <c r="AB184" i="16"/>
  <c r="G185" i="16"/>
  <c r="AA185" i="16"/>
  <c r="AB185" i="16"/>
  <c r="AA187" i="16"/>
  <c r="AB187" i="16"/>
  <c r="AA186" i="16"/>
  <c r="AB186" i="16"/>
  <c r="AA433" i="16"/>
  <c r="AB433" i="16"/>
  <c r="AA188" i="16"/>
  <c r="AB188" i="16"/>
  <c r="G190" i="16"/>
  <c r="AA190" i="16"/>
  <c r="AB190" i="16"/>
  <c r="AA189" i="16"/>
  <c r="AB189" i="16"/>
  <c r="AA191" i="16"/>
  <c r="AB191" i="16"/>
  <c r="AA192" i="16"/>
  <c r="AB192" i="16"/>
  <c r="AA193" i="16"/>
  <c r="AB193" i="16"/>
  <c r="G194" i="16"/>
  <c r="AA194" i="16"/>
  <c r="AB194" i="16"/>
  <c r="G330" i="16"/>
  <c r="AA330" i="16"/>
  <c r="AB330" i="16"/>
  <c r="G195" i="16"/>
  <c r="AA195" i="16"/>
  <c r="AB195" i="16"/>
  <c r="G196" i="16"/>
  <c r="AA196" i="16"/>
  <c r="AB196" i="16"/>
  <c r="AA197" i="16"/>
  <c r="AB197" i="16"/>
  <c r="G198" i="16"/>
  <c r="AA198" i="16"/>
  <c r="AB198" i="16"/>
  <c r="G199" i="16"/>
  <c r="AA199" i="16"/>
  <c r="AB199" i="16"/>
  <c r="AA201" i="16"/>
  <c r="AB201" i="16"/>
  <c r="G200" i="16"/>
  <c r="AA200" i="16"/>
  <c r="AB200" i="16"/>
  <c r="G204" i="16"/>
  <c r="AA204" i="16"/>
  <c r="AB204" i="16"/>
  <c r="G203" i="16"/>
  <c r="AA203" i="16"/>
  <c r="AB203" i="16"/>
  <c r="G202" i="16"/>
  <c r="AA202" i="16"/>
  <c r="AB202" i="16"/>
  <c r="G205" i="16"/>
  <c r="AA205" i="16"/>
  <c r="AB205" i="16"/>
  <c r="G206" i="16"/>
  <c r="AA206" i="16"/>
  <c r="AB206" i="16"/>
  <c r="G207" i="16"/>
  <c r="AA207" i="16"/>
  <c r="AB207" i="16"/>
  <c r="G208" i="16"/>
  <c r="AA208" i="16"/>
  <c r="AB208" i="16"/>
  <c r="G209" i="16"/>
  <c r="AA209" i="16"/>
  <c r="AB209" i="16"/>
  <c r="AA210" i="16"/>
  <c r="AB210" i="16"/>
  <c r="AA211" i="16"/>
  <c r="AB211" i="16"/>
  <c r="G212" i="16"/>
  <c r="AA212" i="16"/>
  <c r="AB212" i="16"/>
  <c r="AA213" i="16"/>
  <c r="AB213" i="16"/>
  <c r="AA214" i="16"/>
  <c r="AB214" i="16"/>
  <c r="G215" i="16"/>
  <c r="AA215" i="16"/>
  <c r="AB215" i="16"/>
  <c r="G216" i="16"/>
  <c r="AA216" i="16"/>
  <c r="AB216" i="16"/>
  <c r="G522" i="16"/>
  <c r="AA522" i="16"/>
  <c r="AB522" i="16"/>
  <c r="AA217" i="16"/>
  <c r="AB217" i="16"/>
  <c r="G219" i="16"/>
  <c r="AA219" i="16"/>
  <c r="AB219" i="16"/>
  <c r="G218" i="16"/>
  <c r="AA218" i="16"/>
  <c r="AB218" i="16"/>
  <c r="G220" i="16"/>
  <c r="AA220" i="16"/>
  <c r="G221" i="16"/>
  <c r="AA221" i="16"/>
  <c r="G222" i="16"/>
  <c r="AA222" i="16"/>
  <c r="AB222" i="16"/>
  <c r="G223" i="16"/>
  <c r="AA223" i="16"/>
  <c r="AB223" i="16"/>
  <c r="AA225" i="16"/>
  <c r="AB225" i="16"/>
  <c r="G226" i="16"/>
  <c r="AA226" i="16"/>
  <c r="AB226" i="16"/>
  <c r="G224" i="16"/>
  <c r="AA224" i="16"/>
  <c r="AB224" i="16"/>
  <c r="AA228" i="16"/>
  <c r="AB228" i="16"/>
  <c r="G227" i="16"/>
  <c r="AA227" i="16"/>
  <c r="AB227" i="16"/>
  <c r="G229" i="16"/>
  <c r="AA229" i="16"/>
  <c r="AB229" i="16"/>
  <c r="G230" i="16"/>
  <c r="AA230" i="16"/>
  <c r="AB230" i="16"/>
  <c r="G231" i="16"/>
  <c r="AA231" i="16"/>
  <c r="AB231" i="16"/>
  <c r="G232" i="16"/>
  <c r="AA232" i="16"/>
  <c r="AB232" i="16"/>
  <c r="G234" i="16"/>
  <c r="AA234" i="16"/>
  <c r="AB234" i="16"/>
  <c r="G233" i="16"/>
  <c r="AA233" i="16"/>
  <c r="AB233" i="16"/>
  <c r="AA235" i="16"/>
  <c r="AB235" i="16"/>
  <c r="G236" i="16"/>
  <c r="AA236" i="16"/>
  <c r="AB236" i="16"/>
  <c r="AA237" i="16"/>
  <c r="AB237" i="16"/>
  <c r="AA238" i="16"/>
  <c r="AB238" i="16"/>
  <c r="AA239" i="16"/>
  <c r="AB239" i="16"/>
  <c r="G240" i="16"/>
  <c r="AA240" i="16"/>
  <c r="AB240" i="16"/>
  <c r="G241" i="16"/>
  <c r="AA241" i="16"/>
  <c r="AB241" i="16"/>
  <c r="AA243" i="16"/>
  <c r="AB243" i="16"/>
  <c r="G244" i="16"/>
  <c r="AA244" i="16"/>
  <c r="AB244" i="16"/>
  <c r="G245" i="16"/>
  <c r="AA245" i="16"/>
  <c r="AB245" i="16"/>
  <c r="AA246" i="16"/>
  <c r="AB246" i="16"/>
  <c r="G247" i="16"/>
  <c r="AA247" i="16"/>
  <c r="AB247" i="16"/>
  <c r="G248" i="16"/>
  <c r="AA248" i="16"/>
  <c r="AB248" i="16"/>
  <c r="G249" i="16"/>
  <c r="AA249" i="16"/>
  <c r="AB249" i="16"/>
  <c r="G250" i="16"/>
  <c r="AA250" i="16"/>
  <c r="AB250" i="16"/>
  <c r="G251" i="16"/>
  <c r="AA251" i="16"/>
  <c r="AB251" i="16"/>
  <c r="AA252" i="16"/>
  <c r="AB252" i="16"/>
  <c r="AA253" i="16"/>
  <c r="AB253" i="16"/>
  <c r="G254" i="16"/>
  <c r="AA254" i="16"/>
  <c r="AB254" i="16"/>
  <c r="G255" i="16"/>
  <c r="AA255" i="16"/>
  <c r="AB255" i="16"/>
  <c r="G256" i="16"/>
  <c r="AA256" i="16"/>
  <c r="AB256" i="16"/>
  <c r="AB374" i="16"/>
  <c r="G257" i="16"/>
  <c r="AA257" i="16"/>
  <c r="AB257" i="16"/>
  <c r="AA258" i="16"/>
  <c r="AB258" i="16"/>
  <c r="AA259" i="16"/>
  <c r="AB259" i="16"/>
  <c r="AA260" i="16"/>
  <c r="AB260" i="16"/>
  <c r="AA261" i="16"/>
  <c r="AB261" i="16"/>
  <c r="AA265" i="16"/>
  <c r="AB265" i="16"/>
  <c r="AA262" i="16"/>
  <c r="AB262" i="16"/>
  <c r="AA263" i="16"/>
  <c r="AB263" i="16"/>
  <c r="AA266" i="16"/>
  <c r="AB266" i="16"/>
  <c r="AO266" i="16"/>
  <c r="AA264" i="16"/>
  <c r="AB264" i="16"/>
  <c r="AA267" i="16"/>
  <c r="AB267" i="16"/>
  <c r="AO267" i="16"/>
  <c r="AA268" i="16"/>
  <c r="AB268" i="16"/>
  <c r="AA269" i="16"/>
  <c r="AB269" i="16"/>
  <c r="AA270" i="16"/>
  <c r="AB270" i="16"/>
  <c r="AA271" i="16"/>
  <c r="AB271" i="16"/>
  <c r="AA272" i="16"/>
  <c r="AB272" i="16"/>
  <c r="AA273" i="16"/>
  <c r="AB273" i="16"/>
  <c r="AA274" i="16"/>
  <c r="AB274" i="16"/>
  <c r="AA275" i="16"/>
  <c r="AB275" i="16"/>
  <c r="AA276" i="16"/>
  <c r="AB276" i="16"/>
  <c r="AA277" i="16"/>
  <c r="AB277" i="16"/>
  <c r="AA278" i="16"/>
  <c r="AB278" i="16"/>
  <c r="AA279" i="16"/>
  <c r="AB279" i="16"/>
  <c r="AA280" i="16"/>
  <c r="AB280" i="16"/>
  <c r="AA281" i="16"/>
  <c r="AB281" i="16"/>
  <c r="AA282" i="16"/>
  <c r="AB282" i="16"/>
  <c r="AA283" i="16"/>
  <c r="AB283" i="16"/>
  <c r="AA284" i="16"/>
  <c r="AB284" i="16"/>
  <c r="AA286" i="16"/>
  <c r="AB286" i="16"/>
  <c r="AA287" i="16"/>
  <c r="AB287" i="16"/>
  <c r="AB288" i="16"/>
  <c r="AA290" i="16"/>
  <c r="AB290" i="16"/>
  <c r="AA289" i="16"/>
  <c r="AB289" i="16"/>
  <c r="AA335" i="16"/>
  <c r="AB335" i="16"/>
  <c r="AA521" i="16"/>
  <c r="AB521" i="16"/>
  <c r="AA291" i="16"/>
  <c r="AB291" i="16"/>
  <c r="AA292" i="16"/>
  <c r="AB292" i="16"/>
  <c r="AA293" i="16"/>
  <c r="AB293" i="16"/>
  <c r="AA294" i="16"/>
  <c r="AB294" i="16"/>
  <c r="G295" i="16"/>
  <c r="AA295" i="16"/>
  <c r="AB295" i="16"/>
  <c r="AA296" i="16"/>
  <c r="AB296" i="16"/>
  <c r="AA297" i="16"/>
  <c r="AB297" i="16"/>
  <c r="AA298" i="16"/>
  <c r="AB298" i="16"/>
  <c r="AA299" i="16"/>
  <c r="AB299" i="16"/>
  <c r="AA426" i="16"/>
  <c r="AB426" i="16"/>
  <c r="AB301" i="16"/>
  <c r="AA302" i="16"/>
  <c r="AB302" i="16"/>
  <c r="AA303" i="16"/>
  <c r="AB303" i="16"/>
  <c r="AA304" i="16"/>
  <c r="AB304" i="16"/>
  <c r="AA300" i="16"/>
  <c r="AB300" i="16"/>
  <c r="AA307" i="16"/>
  <c r="AB307" i="16"/>
  <c r="AA331" i="16"/>
  <c r="AB331" i="16"/>
  <c r="AA309" i="16"/>
  <c r="AB309" i="16"/>
  <c r="AA310" i="16"/>
  <c r="AB310" i="16"/>
  <c r="AA311" i="16"/>
  <c r="AB311" i="16"/>
  <c r="AA312" i="16"/>
  <c r="AB312" i="16"/>
  <c r="AA313" i="16"/>
  <c r="AB313" i="16"/>
  <c r="AA314" i="16"/>
  <c r="AB314" i="16"/>
  <c r="AA308" i="16"/>
  <c r="AB308" i="16"/>
  <c r="AA315" i="16"/>
  <c r="AB315" i="16"/>
  <c r="AA318" i="16"/>
  <c r="AB318" i="16"/>
  <c r="AA320" i="16"/>
  <c r="AB320" i="16"/>
  <c r="AA317" i="16"/>
  <c r="AB317" i="16"/>
  <c r="AA319" i="16"/>
  <c r="AB319" i="16"/>
  <c r="AA415" i="16"/>
  <c r="AB415" i="16"/>
  <c r="AA321" i="16"/>
  <c r="AB321" i="16"/>
  <c r="AA322" i="16"/>
  <c r="AB322" i="16"/>
  <c r="AA323" i="16"/>
  <c r="AB323" i="16"/>
  <c r="AA324" i="16"/>
  <c r="AB324" i="16"/>
  <c r="AA305" i="16"/>
  <c r="AB305" i="16"/>
  <c r="AA306" i="16"/>
  <c r="AB306" i="16"/>
  <c r="AA325" i="16"/>
  <c r="AB325" i="16"/>
  <c r="AA326" i="16"/>
  <c r="AB326" i="16"/>
  <c r="C378" i="16" l="1"/>
  <c r="C262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CAF3B-428C-4E2B-8086-AE2F0AB70C44}" keepAlive="1" name="Consulta - Todas licenças" description="Conexão com a consulta 'Todas licenças' na pasta de trabalho." type="5" refreshedVersion="8" background="1" saveData="1">
    <dbPr connection="Provider=Microsoft.Mashup.OleDb.1;Data Source=$Workbook$;Location=&quot;Todas licenças&quot;;Extended Properties=&quot;&quot;" command="SELECT * FROM [Todas licenç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<sst xmlns="http://schemas.openxmlformats.org/spreadsheetml/2006/main" count="12475" uniqueCount="4495">
  <si>
    <t>Descrição</t>
  </si>
  <si>
    <t>Qde</t>
  </si>
  <si>
    <t>SC00SFW00005</t>
  </si>
  <si>
    <t>SOFTWARE DE MANUTENCAO ANUAL DO LSG VERSAO 6 ESCRITORIO</t>
  </si>
  <si>
    <t>SC00SFW00002</t>
  </si>
  <si>
    <t>SC00SFW00006</t>
  </si>
  <si>
    <t>SOFTWARE DE MANUTENCAO ANUAL DO LSG VERSAO 6 TECNICO</t>
  </si>
  <si>
    <t>SC00SFW00003</t>
  </si>
  <si>
    <t>Representante</t>
  </si>
  <si>
    <t>Transpotech</t>
  </si>
  <si>
    <t>SC00SFW00007</t>
  </si>
  <si>
    <t>SOFTWARE DE MANUTENCAO ANUAL DO LSG VERSAO 6 MOTOR DEUTZ</t>
  </si>
  <si>
    <t>SC00SFW00004</t>
  </si>
  <si>
    <t>SC00SFW00028</t>
  </si>
  <si>
    <t>SOFTWARE DE MANUTENCAO ANUAL DO LSG MOTOR DOOSAN</t>
  </si>
  <si>
    <t>SC00SFW00027</t>
  </si>
  <si>
    <t>IR0000000001</t>
  </si>
  <si>
    <t>LMH LSG Basic</t>
  </si>
  <si>
    <t>LMH LSG Diagnosis</t>
  </si>
  <si>
    <t>LMH LSG Diagnosis Deutz</t>
  </si>
  <si>
    <t>LMH LSG Diagnosis Doosan</t>
  </si>
  <si>
    <t>IR0002332267</t>
  </si>
  <si>
    <t>IR0002332268</t>
  </si>
  <si>
    <t>IR0002332269</t>
  </si>
  <si>
    <t>User ID</t>
  </si>
  <si>
    <t>Usuário ativo</t>
  </si>
  <si>
    <t>Online_Offline</t>
  </si>
  <si>
    <t>Existe?</t>
  </si>
  <si>
    <t>Nome usuário atual</t>
  </si>
  <si>
    <t>Responsável</t>
  </si>
  <si>
    <t>Setor</t>
  </si>
  <si>
    <t>Cargo</t>
  </si>
  <si>
    <t>Cidade</t>
  </si>
  <si>
    <t>Estado</t>
  </si>
  <si>
    <t>Atualização</t>
  </si>
  <si>
    <t>Novo Cod. Atualização</t>
  </si>
  <si>
    <t>Descrição da atualização</t>
  </si>
  <si>
    <t>Tipo</t>
  </si>
  <si>
    <t>NovoCodigoReq</t>
  </si>
  <si>
    <t>Codigo Manutenção</t>
  </si>
  <si>
    <t>Marca do Computador</t>
  </si>
  <si>
    <t>N° de Serie da Maquina</t>
  </si>
  <si>
    <t>Sistema Operacional</t>
  </si>
  <si>
    <t>Modelo do Computador:</t>
  </si>
  <si>
    <t>Nome do computador</t>
  </si>
  <si>
    <t>Computador_Atual</t>
  </si>
  <si>
    <t>Data da solicitação</t>
  </si>
  <si>
    <t>Data do envio</t>
  </si>
  <si>
    <t>Ano</t>
  </si>
  <si>
    <t>Dias</t>
  </si>
  <si>
    <t>Envio Linde2</t>
  </si>
  <si>
    <t>E-mail</t>
  </si>
  <si>
    <t>OM</t>
  </si>
  <si>
    <t>SC</t>
  </si>
  <si>
    <t>Valor</t>
  </si>
  <si>
    <t>Criada</t>
  </si>
  <si>
    <t>Nº Cotação</t>
  </si>
  <si>
    <t>N° pedido</t>
  </si>
  <si>
    <t>Antiga OC</t>
  </si>
  <si>
    <t>Nova OC</t>
  </si>
  <si>
    <t>Invoice Atualização</t>
  </si>
  <si>
    <t>Data envio atualização</t>
  </si>
  <si>
    <t>Invoice</t>
  </si>
  <si>
    <t>Nota Fiscal</t>
  </si>
  <si>
    <t>Centro de custo</t>
  </si>
  <si>
    <t>Sol. Peças Insum.</t>
  </si>
  <si>
    <t>Conta Contabil</t>
  </si>
  <si>
    <t>Observação</t>
  </si>
  <si>
    <t>Solicitação LindeAG</t>
  </si>
  <si>
    <t>Entrada Kion</t>
  </si>
  <si>
    <t>Lançamento</t>
  </si>
  <si>
    <t>Manutenção</t>
  </si>
  <si>
    <t>CodigoLicença</t>
  </si>
  <si>
    <t>CodigoManutenção</t>
  </si>
  <si>
    <t>IR0002332270</t>
  </si>
  <si>
    <t>Licença</t>
  </si>
  <si>
    <t>NovoCódigo</t>
  </si>
  <si>
    <t>Vertical Empilhadeiras</t>
  </si>
  <si>
    <t>br613b</t>
  </si>
  <si>
    <t>Fernando Lacerda</t>
  </si>
  <si>
    <t>KSA -Engenharia</t>
  </si>
  <si>
    <t>Kion</t>
  </si>
  <si>
    <t>Indaiatuba</t>
  </si>
  <si>
    <t>SP</t>
  </si>
  <si>
    <t>Dell</t>
  </si>
  <si>
    <t>5ZJ8542</t>
  </si>
  <si>
    <t>Windows 7 Enterprise Edition Service Pack 1 64-bit</t>
  </si>
  <si>
    <t xml:space="preserve"> LATITUDE E5250</t>
  </si>
  <si>
    <t>NB2BR3520001</t>
  </si>
  <si>
    <t>NB2BR3830000</t>
  </si>
  <si>
    <t>fernando.lacerda@kiongroup.com</t>
  </si>
  <si>
    <t>PES&amp;DES</t>
  </si>
  <si>
    <t>SIM</t>
  </si>
  <si>
    <t>IR0002332271</t>
  </si>
  <si>
    <t>IR0002331108</t>
  </si>
  <si>
    <t>SOFTWARE PARA MODIFICACAO E CUSTOMICACAO - KWS</t>
  </si>
  <si>
    <t>SC00SFW00001</t>
  </si>
  <si>
    <t>br4009</t>
  </si>
  <si>
    <t/>
  </si>
  <si>
    <t>Claudio Dias</t>
  </si>
  <si>
    <t>System Solution</t>
  </si>
  <si>
    <t>LindeStill</t>
  </si>
  <si>
    <t>SBC</t>
  </si>
  <si>
    <t>JXMR442</t>
  </si>
  <si>
    <t>Latitude 3440</t>
  </si>
  <si>
    <t>NB6BR2420007</t>
  </si>
  <si>
    <t>NB6BR2830015</t>
  </si>
  <si>
    <t>claudio.dias@kiongroup.com</t>
  </si>
  <si>
    <t>COM TR</t>
  </si>
  <si>
    <t>IR0002332272</t>
  </si>
  <si>
    <t>SOFTWARE DE LICENCA PARA ESCRITORIO LSG VERSAO 6</t>
  </si>
  <si>
    <t xml:space="preserve"> </t>
  </si>
  <si>
    <t>br4018</t>
  </si>
  <si>
    <t>Fabio Roque</t>
  </si>
  <si>
    <t>Treinamento</t>
  </si>
  <si>
    <t>Esp Equip pesados</t>
  </si>
  <si>
    <t>60KN862</t>
  </si>
  <si>
    <t>Latitude 3450</t>
  </si>
  <si>
    <t>NB6BR2520012</t>
  </si>
  <si>
    <t>NB6BR2830026</t>
  </si>
  <si>
    <t>fabio.roque@kiongroup.com</t>
  </si>
  <si>
    <t>TRS Trein</t>
  </si>
  <si>
    <t>Pagar invoice,baixa via SC</t>
  </si>
  <si>
    <t>24SERV014</t>
  </si>
  <si>
    <t>SOFTWARE DE LICENCA PARA TECNICO LSG VERSAO 6</t>
  </si>
  <si>
    <t>Centro de custo 15019</t>
  </si>
  <si>
    <t>Kxes44f18</t>
  </si>
  <si>
    <t>EMERSON CARVALHO DA SILVA</t>
  </si>
  <si>
    <t>Daniel Conceição</t>
  </si>
  <si>
    <t>Service SP</t>
  </si>
  <si>
    <t>Service Technician</t>
  </si>
  <si>
    <t>Osasco</t>
  </si>
  <si>
    <t>daniel.conceicao@kiongroup.com</t>
  </si>
  <si>
    <t>SVS 00253</t>
  </si>
  <si>
    <t>Solicitar dados da maquina</t>
  </si>
  <si>
    <t>LMH LSG Basic Cliente</t>
  </si>
  <si>
    <t>SC00SFW00012</t>
  </si>
  <si>
    <t>SC00SFW00009</t>
  </si>
  <si>
    <t>SOFTWARE DE LICENCA PARA MOTOR DEUTZ LSG VERSAO 6</t>
  </si>
  <si>
    <t>br6145</t>
  </si>
  <si>
    <t>Felipe Franca</t>
  </si>
  <si>
    <t>Locação</t>
  </si>
  <si>
    <t>HP</t>
  </si>
  <si>
    <t>BRQ081F319</t>
  </si>
  <si>
    <t>HP 420</t>
  </si>
  <si>
    <t>NB6BR2320010</t>
  </si>
  <si>
    <t>NB6BR2730006</t>
  </si>
  <si>
    <t>felipe.franca@kiongroup.com</t>
  </si>
  <si>
    <t>LCS SUpOp</t>
  </si>
  <si>
    <t>LMH LSG Basico Online Cliente</t>
  </si>
  <si>
    <t>SC00SFW00013</t>
  </si>
  <si>
    <t>SC00SFW00010</t>
  </si>
  <si>
    <t>kxes44f5d</t>
  </si>
  <si>
    <t>Helbert Silva</t>
  </si>
  <si>
    <t>Tractorbel</t>
  </si>
  <si>
    <t>Belo Horizonte</t>
  </si>
  <si>
    <t>MG</t>
  </si>
  <si>
    <t>LMH LSG Básico Online</t>
  </si>
  <si>
    <t>ASUS</t>
  </si>
  <si>
    <t>J3KG-MK2KB-C37GG- KTKGG-P82KH</t>
  </si>
  <si>
    <t>NIC_VENDASXGMA-PC_170426_hesq.ac</t>
  </si>
  <si>
    <t>15G29L000720</t>
  </si>
  <si>
    <t>VENDASXGMA-PC</t>
  </si>
  <si>
    <t>tec01@tractorbel.com.br</t>
  </si>
  <si>
    <t>Baixa solicitada dia 23/12/2024</t>
  </si>
  <si>
    <t>LMH LSG Diagnosis Cliente</t>
  </si>
  <si>
    <t>SC00SFW00014</t>
  </si>
  <si>
    <t>SC00SFW00011</t>
  </si>
  <si>
    <t>kxes44dd6</t>
  </si>
  <si>
    <t>Lucio Pereira da Silva</t>
  </si>
  <si>
    <t>Empilhadeira Santana</t>
  </si>
  <si>
    <t>Goiania</t>
  </si>
  <si>
    <t>GO</t>
  </si>
  <si>
    <t>Windows 8 64 bits</t>
  </si>
  <si>
    <t>XPS L502X</t>
  </si>
  <si>
    <t>DEPT-POSVENDA</t>
  </si>
  <si>
    <t>lucio@empilhadeirasantana.com.br</t>
  </si>
  <si>
    <t>ok</t>
  </si>
  <si>
    <t>kxes45012</t>
  </si>
  <si>
    <t>Baixa solicitada dia 23/12/2021</t>
  </si>
  <si>
    <t>Anderson Nascimento</t>
  </si>
  <si>
    <t>SIM +</t>
  </si>
  <si>
    <t>1 A 070W62A</t>
  </si>
  <si>
    <t>Windows 7 Professional Service Pack 1 32-bit</t>
  </si>
  <si>
    <t>OFICINA-01</t>
  </si>
  <si>
    <t>manutencao@empilhadeirasantana.com.br</t>
  </si>
  <si>
    <t>Aguardando OC/Faturar</t>
  </si>
  <si>
    <t>Sem custo</t>
  </si>
  <si>
    <t>IR0002333689</t>
  </si>
  <si>
    <t>LICENCA DE SOFTWARE P/GERENCIADOR DE FROTA FLEET MANAGER</t>
  </si>
  <si>
    <t>SC00SFW00008</t>
  </si>
  <si>
    <t>kxes45048</t>
  </si>
  <si>
    <t>Mozart Stanczyk de Paula</t>
  </si>
  <si>
    <t>Service Coordinator</t>
  </si>
  <si>
    <t>Curitiba</t>
  </si>
  <si>
    <t>PR</t>
  </si>
  <si>
    <t>BRJ6398JH6</t>
  </si>
  <si>
    <t>Windows 7 Professional Service Pack 1 64-bit</t>
  </si>
  <si>
    <t>HP240 G4</t>
  </si>
  <si>
    <t>Tecnico-PR-HP</t>
  </si>
  <si>
    <t>eletromecanico06@transpotech.com.br</t>
  </si>
  <si>
    <t>sim</t>
  </si>
  <si>
    <t>MANUTENCAO DE SOFTWARE DO LSG 6 BASICO VERSAO CLIENTE</t>
  </si>
  <si>
    <t>br618f</t>
  </si>
  <si>
    <t>Thiago Scarpat</t>
  </si>
  <si>
    <t>BRQ081 F319</t>
  </si>
  <si>
    <t>Windows 7 Enterprise 64 Bits</t>
  </si>
  <si>
    <t>NB6BR2220022</t>
  </si>
  <si>
    <t>thiago.scarpat@kiongroup.com</t>
  </si>
  <si>
    <t>LCS 00606</t>
  </si>
  <si>
    <t>Lançar custo no centro de custo</t>
  </si>
  <si>
    <t>MANUTENCAO DE SOFTWARE DO LSG 6 BASICO ONLINE VERSAO CLIENTE</t>
  </si>
  <si>
    <t>br60f2</t>
  </si>
  <si>
    <t>Jairo Tozzi</t>
  </si>
  <si>
    <t>Trainer</t>
  </si>
  <si>
    <t>BRG316F1NG</t>
  </si>
  <si>
    <t>HP NB 450</t>
  </si>
  <si>
    <t>NB6BR2320018</t>
  </si>
  <si>
    <t>NB6BR2830013</t>
  </si>
  <si>
    <t>jairo.rodrigues@kiongroup.com</t>
  </si>
  <si>
    <t>Aguardando lançar custo no CC</t>
  </si>
  <si>
    <t>MANUTENCAO DE SOFTWARE LSG 6 DIAGNOSTICO VERSAO CLIENTE</t>
  </si>
  <si>
    <t>kxes450e6</t>
  </si>
  <si>
    <t>Tatiani Farias da Silva</t>
  </si>
  <si>
    <t>SZ</t>
  </si>
  <si>
    <t>Rio de Janeiro</t>
  </si>
  <si>
    <t>RJ</t>
  </si>
  <si>
    <t>SAMSUNG</t>
  </si>
  <si>
    <t>HF JY9KCB901873J</t>
  </si>
  <si>
    <t>NP-RV415-AD1 BR</t>
  </si>
  <si>
    <t>TESTESALA318</t>
  </si>
  <si>
    <t>tatiane@szlaboratorio.com</t>
  </si>
  <si>
    <t>Aguardando OC / Faturar</t>
  </si>
  <si>
    <t>IR0002335243</t>
  </si>
  <si>
    <t>LICENCA DE SOFTWARE LSG 6 BASICO VERSAO CLIENTE</t>
  </si>
  <si>
    <t>kxes45137</t>
  </si>
  <si>
    <t>Rogerio Resende Moraes</t>
  </si>
  <si>
    <t>DELL</t>
  </si>
  <si>
    <t>Windows 8 64 Bits</t>
  </si>
  <si>
    <t>INSPIRION3442</t>
  </si>
  <si>
    <t>SALA329R</t>
  </si>
  <si>
    <t>rogerio@szlaboratorio.com</t>
  </si>
  <si>
    <t>Gerar OC / Faturar</t>
  </si>
  <si>
    <t>IR0002335244</t>
  </si>
  <si>
    <t>LICENCA DE SOFTWARE LSG 6 ONLINE VERSAO CLIENTE</t>
  </si>
  <si>
    <t>br61d1</t>
  </si>
  <si>
    <t>ROBSON DEIVID SANTANA DE LIMA</t>
  </si>
  <si>
    <t>JOSÉ DANIEL DE BARROS (ID Logistica)</t>
  </si>
  <si>
    <t>BRG315F8C2</t>
  </si>
  <si>
    <t>Windows 7 Professional 32Bit</t>
  </si>
  <si>
    <t xml:space="preserve">HP 450 Notebook PC  </t>
  </si>
  <si>
    <t>NB6BR2220010</t>
  </si>
  <si>
    <t>null</t>
  </si>
  <si>
    <t>jose.barros@kiongroup.com</t>
  </si>
  <si>
    <t>OK</t>
  </si>
  <si>
    <t>IR0002335245</t>
  </si>
  <si>
    <t>LICENCA DE SOFTWARE LSG 6 DIAGNOSTICO VERSAO CLIENTE</t>
  </si>
  <si>
    <t>br2008</t>
  </si>
  <si>
    <t>Renata Teixeira</t>
  </si>
  <si>
    <t>PPRep</t>
  </si>
  <si>
    <t>NB2BR2520014</t>
  </si>
  <si>
    <t>renata.teixeira@kiongroup.com</t>
  </si>
  <si>
    <t>COM PPRep</t>
  </si>
  <si>
    <t>Alterado conforme e-mail Anderson Costa 05/12</t>
  </si>
  <si>
    <t>IR0002337697</t>
  </si>
  <si>
    <t>ATUALIZACAO DE SOFTWARE LICENCA BASICA PARA DIAGNOSTICO</t>
  </si>
  <si>
    <t>SC00SFW00015</t>
  </si>
  <si>
    <t>br2036</t>
  </si>
  <si>
    <t>Diogo Alves Lanna</t>
  </si>
  <si>
    <t>Planning</t>
  </si>
  <si>
    <t>2RB6542</t>
  </si>
  <si>
    <t>NB6BR2520006</t>
  </si>
  <si>
    <t>diogo.lanna@kiongroup.com</t>
  </si>
  <si>
    <t>IR0002337698</t>
  </si>
  <si>
    <t>ATUALIZACAO DE SOFTWARE LICENCA PARA DIANOSTICO DEUTZ</t>
  </si>
  <si>
    <t>SC00SFW00016</t>
  </si>
  <si>
    <t>br617c</t>
  </si>
  <si>
    <t>Luana Correa</t>
  </si>
  <si>
    <t>BRG142FJ54</t>
  </si>
  <si>
    <t>HP Compaq 6000 Pro</t>
  </si>
  <si>
    <t>PC2BR2220047</t>
  </si>
  <si>
    <t>luana.correa@kiongroup.com</t>
  </si>
  <si>
    <t>IR0002332469</t>
  </si>
  <si>
    <t>ARQUIVO DE CONFIGURACAO ORIGINAL DA MAQUINA - KWS</t>
  </si>
  <si>
    <t>SC00SFW00017</t>
  </si>
  <si>
    <t>kxes454c9</t>
  </si>
  <si>
    <t>Sebastião Alves Marim</t>
  </si>
  <si>
    <t>Brasilia</t>
  </si>
  <si>
    <t>DF</t>
  </si>
  <si>
    <t>C4K2QK2</t>
  </si>
  <si>
    <t>WINDOWS 10 64 BITS</t>
  </si>
  <si>
    <t>NOT BOOK</t>
  </si>
  <si>
    <t>OFICINADF01</t>
  </si>
  <si>
    <t>oficinadf01@empilhadeirasantana.com</t>
  </si>
  <si>
    <t>Abrir OC / Faturar licença</t>
  </si>
  <si>
    <t>DD0000000012</t>
  </si>
  <si>
    <t>AQUISIÇÃO DE SOFTWARE -  ATIVO IMOBILIZADO</t>
  </si>
  <si>
    <t>SC00SFW00018</t>
  </si>
  <si>
    <t>br61d8</t>
  </si>
  <si>
    <t>RENAN BARBOSA CREMONEZI</t>
  </si>
  <si>
    <t>ALEXANDRE MARQUES SIQUEIRA</t>
  </si>
  <si>
    <t>Windows 7 Professional 32 bits</t>
  </si>
  <si>
    <t>HP 430</t>
  </si>
  <si>
    <t>NB6BR2220005</t>
  </si>
  <si>
    <t>alexandre.siqueira@kiongroup.com</t>
  </si>
  <si>
    <t>SOFTWARE DE LICENCA PARA MOTOR DOOSAN LSG VERSÃO 8</t>
  </si>
  <si>
    <t>br201f</t>
  </si>
  <si>
    <t>Ariely Barbosa</t>
  </si>
  <si>
    <t>Engenharia</t>
  </si>
  <si>
    <t>BRG113F50H</t>
  </si>
  <si>
    <t>HP Z200 Workstation</t>
  </si>
  <si>
    <t>PC2BR3220001</t>
  </si>
  <si>
    <t>ariely.barbosa@kiongroup.com</t>
  </si>
  <si>
    <t>Não tem custo</t>
  </si>
  <si>
    <t>Não tem invoice porque é de acesso somente</t>
  </si>
  <si>
    <t>Não</t>
  </si>
  <si>
    <t>br61d9</t>
  </si>
  <si>
    <t>Roberto Dias do Nascimento</t>
  </si>
  <si>
    <t>54507766-0000010</t>
  </si>
  <si>
    <t>Windows 7 Professional x64</t>
  </si>
  <si>
    <t>HP 440 Probook G1</t>
  </si>
  <si>
    <t>NB6BR2420016</t>
  </si>
  <si>
    <t>roberto.nascimento@kiongroup.com</t>
  </si>
  <si>
    <t>LCL 00011</t>
  </si>
  <si>
    <t>ATUALIZACAO DE SOFTWARE LICENCA PARA DIANOSTICO DOOSAN</t>
  </si>
  <si>
    <t>SC00SFW00029</t>
  </si>
  <si>
    <t>br6142</t>
  </si>
  <si>
    <t>Andrei Oliveira</t>
  </si>
  <si>
    <t>BRJ4186TVF</t>
  </si>
  <si>
    <t>Windows 7 Pro 64Bits</t>
  </si>
  <si>
    <t>Probook 6470b</t>
  </si>
  <si>
    <t>NB2B2320004</t>
  </si>
  <si>
    <t>NB2BR5520001</t>
  </si>
  <si>
    <t>Andrei.Oliveira@kiongroup.com</t>
  </si>
  <si>
    <t>br61db</t>
  </si>
  <si>
    <t>AURELIANO JAQUES TOMAS</t>
  </si>
  <si>
    <t>LOURENZO BATISTA DE OLIVEIRA</t>
  </si>
  <si>
    <t>BRJ41664FZ</t>
  </si>
  <si>
    <t>HP 240 G2</t>
  </si>
  <si>
    <t>NB6BR2420017</t>
  </si>
  <si>
    <t>NB6BR2320005</t>
  </si>
  <si>
    <t>lourenzo.oliveira@kiongroup.com</t>
  </si>
  <si>
    <t>LCS 00017</t>
  </si>
  <si>
    <t>Baixa solicitada em 23/01/2024</t>
  </si>
  <si>
    <t>br61dc</t>
  </si>
  <si>
    <t xml:space="preserve"> JÂNIO ALVES DE JESUS</t>
  </si>
  <si>
    <t>BRG051F33W</t>
  </si>
  <si>
    <t>NB4BR2120002</t>
  </si>
  <si>
    <t>janio.jesus@kiongroup.com</t>
  </si>
  <si>
    <t>br61d2</t>
  </si>
  <si>
    <t>Luís Augusto Maquim Batista</t>
  </si>
  <si>
    <t>BRG339F1BY</t>
  </si>
  <si>
    <t>HP 450</t>
  </si>
  <si>
    <t>NB6BR2320024</t>
  </si>
  <si>
    <t>luis.batista@kiongroup.com</t>
  </si>
  <si>
    <t>LCL 00005</t>
  </si>
  <si>
    <t>kxes456d8</t>
  </si>
  <si>
    <t>Nauri Paula da Silva</t>
  </si>
  <si>
    <t>Service technician</t>
  </si>
  <si>
    <t>Moviminas</t>
  </si>
  <si>
    <t>Aparecida de Goiania</t>
  </si>
  <si>
    <t>Windows 7 Ultimate</t>
  </si>
  <si>
    <t>lnspiron 14</t>
  </si>
  <si>
    <t>MOV104</t>
  </si>
  <si>
    <t>financeiro.gyn@moviminas.com.br</t>
  </si>
  <si>
    <t>Aguardando Invoice LindeAG</t>
  </si>
  <si>
    <t>br61df</t>
  </si>
  <si>
    <t>Marcos Mainardes</t>
  </si>
  <si>
    <t>BRJ4186TW6</t>
  </si>
  <si>
    <t>HP PROBOOK 670B</t>
  </si>
  <si>
    <t>NB6BR2320028</t>
  </si>
  <si>
    <t>marcos.mainardes@kiongroup.com</t>
  </si>
  <si>
    <t>Licença Free</t>
  </si>
  <si>
    <t>br61da</t>
  </si>
  <si>
    <t>Andrew Cavalcante</t>
  </si>
  <si>
    <t>BRJ445BFFK</t>
  </si>
  <si>
    <t>HP 240 G2 Notebook PC</t>
  </si>
  <si>
    <t>NB6BR2420019</t>
  </si>
  <si>
    <t>andrew.cavalcante@kiongroup.com</t>
  </si>
  <si>
    <t>Lançar valor no centro de custo</t>
  </si>
  <si>
    <t>Sim</t>
  </si>
  <si>
    <t>kxes456dc</t>
  </si>
  <si>
    <t>Adriano Silva</t>
  </si>
  <si>
    <t>Celso Maia</t>
  </si>
  <si>
    <t>Service Technicker</t>
  </si>
  <si>
    <t>Empilhatec</t>
  </si>
  <si>
    <t>Manaus</t>
  </si>
  <si>
    <t>MA</t>
  </si>
  <si>
    <t>LENOVO</t>
  </si>
  <si>
    <t>R9NOB6C09007</t>
  </si>
  <si>
    <t>WINDOWNS 7 - 64 BITS</t>
  </si>
  <si>
    <t>V110-15</t>
  </si>
  <si>
    <t>LENOVOC</t>
  </si>
  <si>
    <t>celso.maia@empilhatec.com</t>
  </si>
  <si>
    <t>kxes4572e</t>
  </si>
  <si>
    <t>Wagner Junior</t>
  </si>
  <si>
    <t>Gioania</t>
  </si>
  <si>
    <t>C7YDF82</t>
  </si>
  <si>
    <t>OFICINADF02</t>
  </si>
  <si>
    <t>wagnerjunior.oficinadf02@empilhadeirasantana.com.br</t>
  </si>
  <si>
    <t>br61e5</t>
  </si>
  <si>
    <t>CLENILSON CONCElÇAO ARAUJO</t>
  </si>
  <si>
    <t>GDI</t>
  </si>
  <si>
    <t xml:space="preserve">HP </t>
  </si>
  <si>
    <t>BRG029F7RZ</t>
  </si>
  <si>
    <t>HP Compaq 510</t>
  </si>
  <si>
    <t>NB6BR2020001</t>
  </si>
  <si>
    <t>clenilson.araujo@kiongroup.com</t>
  </si>
  <si>
    <t>20180.99</t>
  </si>
  <si>
    <t>SVS 17010</t>
  </si>
  <si>
    <t>Direcionar custo ao centro de custo</t>
  </si>
  <si>
    <t>br61e0</t>
  </si>
  <si>
    <t>CESAR CAINELI SALVIANO</t>
  </si>
  <si>
    <t>Josimar Pinheiro</t>
  </si>
  <si>
    <t>BRJ4123Y83</t>
  </si>
  <si>
    <t>HP 240</t>
  </si>
  <si>
    <t>NB6BR2420018</t>
  </si>
  <si>
    <t>josimar.pinheiro@kiongroup.com</t>
  </si>
  <si>
    <t>20160.74</t>
  </si>
  <si>
    <t>br61e4</t>
  </si>
  <si>
    <t>Helio Pereira Ferreira</t>
  </si>
  <si>
    <t>BR223GHGJ</t>
  </si>
  <si>
    <t>HP EliteBook 8460p</t>
  </si>
  <si>
    <t>NB6BR2220023</t>
  </si>
  <si>
    <t>helio.ferreira@kiongroup.com</t>
  </si>
  <si>
    <t>20160.75</t>
  </si>
  <si>
    <t>br61e7</t>
  </si>
  <si>
    <t>Emerson Pereira da SILVA</t>
  </si>
  <si>
    <t>Ederson Biazolli</t>
  </si>
  <si>
    <t>BRG221FY8S</t>
  </si>
  <si>
    <t>Probook 6360b</t>
  </si>
  <si>
    <t>NB6BR2320012</t>
  </si>
  <si>
    <t>ederson.biazolli@kiongroup.com</t>
  </si>
  <si>
    <t xml:space="preserve">20161.33 </t>
  </si>
  <si>
    <t>br61ea</t>
  </si>
  <si>
    <t>Andre Luis Carnetti</t>
  </si>
  <si>
    <t>Roberto Queiroz</t>
  </si>
  <si>
    <t>BRG050FXJK</t>
  </si>
  <si>
    <t>NB4BR2120001</t>
  </si>
  <si>
    <t>roberto.queiroz@kiongroup.com</t>
  </si>
  <si>
    <t xml:space="preserve">20161.77 </t>
  </si>
  <si>
    <t>kxes45733</t>
  </si>
  <si>
    <t>Alexandro Augusto</t>
  </si>
  <si>
    <t>PA02673/ 5274308594</t>
  </si>
  <si>
    <t>Windows 7 pro</t>
  </si>
  <si>
    <t>Dell 14 5254</t>
  </si>
  <si>
    <t>TECNICO020-PC</t>
  </si>
  <si>
    <t>tec05@tractorbel.com.br</t>
  </si>
  <si>
    <t>kxes45734</t>
  </si>
  <si>
    <t>Lucas Franca</t>
  </si>
  <si>
    <t>SIM POSITIVO</t>
  </si>
  <si>
    <t>PA089FZ2X</t>
  </si>
  <si>
    <t>2550M</t>
  </si>
  <si>
    <t>TECNICO001</t>
  </si>
  <si>
    <t>tec09@tractorbel.com.br</t>
  </si>
  <si>
    <t>kxes45808</t>
  </si>
  <si>
    <t>Edson Filho</t>
  </si>
  <si>
    <t>1L5XH34</t>
  </si>
  <si>
    <t>Windows 10</t>
  </si>
  <si>
    <t>NB6BR54YCMXD</t>
  </si>
  <si>
    <t>edson.filho@kiongroup.com</t>
  </si>
  <si>
    <t>20161.25</t>
  </si>
  <si>
    <t>LCL SupOp</t>
  </si>
  <si>
    <t>br610e</t>
  </si>
  <si>
    <t>Excluido do sistema 08/03/2022</t>
  </si>
  <si>
    <t>Petronilo Silva</t>
  </si>
  <si>
    <t>BRG103F3TQ</t>
  </si>
  <si>
    <t>NB6BR2020004</t>
  </si>
  <si>
    <t>petronilo.silva@kiongroup.com</t>
  </si>
  <si>
    <t xml:space="preserve">20160.77 </t>
  </si>
  <si>
    <t>br61aa</t>
  </si>
  <si>
    <t>Airton Nunes da Luz</t>
  </si>
  <si>
    <t>ATILA DORES</t>
  </si>
  <si>
    <t>HP Probook 6470b</t>
  </si>
  <si>
    <t>NB6BR2320002</t>
  </si>
  <si>
    <t>atila.dores@kiongroup.com</t>
  </si>
  <si>
    <t>20246.98</t>
  </si>
  <si>
    <t>br61f0</t>
  </si>
  <si>
    <t>Edvaldo Gomes</t>
  </si>
  <si>
    <t>BRG152F2S6</t>
  </si>
  <si>
    <t>HP Pro Book4430s</t>
  </si>
  <si>
    <t>NB6BR222024</t>
  </si>
  <si>
    <t>NB6BR2220024</t>
  </si>
  <si>
    <t>edvaldo.gomes@kiongroup.com</t>
  </si>
  <si>
    <t>20240.86</t>
  </si>
  <si>
    <t>LCL 00010</t>
  </si>
  <si>
    <t>br61ef</t>
  </si>
  <si>
    <t>Robson Isaias da Conceição</t>
  </si>
  <si>
    <t>BRG214F6GR</t>
  </si>
  <si>
    <t>NB6BR222025</t>
  </si>
  <si>
    <t>NB6BR2220025</t>
  </si>
  <si>
    <t>robson.conceicao@kiongroup.com</t>
  </si>
  <si>
    <t>20210.84</t>
  </si>
  <si>
    <t>Baixar via OM</t>
  </si>
  <si>
    <t>br61f1</t>
  </si>
  <si>
    <t>ROGER BONATO JORGE</t>
  </si>
  <si>
    <t>Adair Wagner Cardoso</t>
  </si>
  <si>
    <t>Compaq</t>
  </si>
  <si>
    <t>BRG932F50B</t>
  </si>
  <si>
    <t>Compaq 510</t>
  </si>
  <si>
    <t>NB6BR2020000</t>
  </si>
  <si>
    <t>NB6BR2420002</t>
  </si>
  <si>
    <t>adair.cardoso@kiongroup.com</t>
  </si>
  <si>
    <t>20210.76</t>
  </si>
  <si>
    <t>Abrir OC / Enviar Kion</t>
  </si>
  <si>
    <t>br61f3</t>
  </si>
  <si>
    <t>WESLEY RICHARD DE ALMEIDA</t>
  </si>
  <si>
    <t>Adilson Everton da Silva</t>
  </si>
  <si>
    <t>BRG252F3SX</t>
  </si>
  <si>
    <t>NB6BR2320029</t>
  </si>
  <si>
    <t>adilson.silva@kiongroup.com</t>
  </si>
  <si>
    <t>20240.81</t>
  </si>
  <si>
    <t>Abrir OC / Lançar no centro de custo</t>
  </si>
  <si>
    <t>br61f2</t>
  </si>
  <si>
    <t>REINALDO LUIZ DE OLIVEIRA</t>
  </si>
  <si>
    <t>Jefferson Souza</t>
  </si>
  <si>
    <t>sem n/s</t>
  </si>
  <si>
    <t>Wind 7 Prof 32Bits</t>
  </si>
  <si>
    <t>ProBook 4320S</t>
  </si>
  <si>
    <t>NB6BR2220026</t>
  </si>
  <si>
    <t>NB6BR2320011</t>
  </si>
  <si>
    <t>jefferson.souza@kiongroup.com</t>
  </si>
  <si>
    <t>20241.05</t>
  </si>
  <si>
    <t>LCL 00024</t>
  </si>
  <si>
    <t>não</t>
  </si>
  <si>
    <t>br61f5</t>
  </si>
  <si>
    <t>Adilson Romanin</t>
  </si>
  <si>
    <t xml:space="preserve">Paulo Elias </t>
  </si>
  <si>
    <t>BRJ414506Y</t>
  </si>
  <si>
    <t>NB6BR2420001</t>
  </si>
  <si>
    <t>paulo.elias@kiongroup.com</t>
  </si>
  <si>
    <t>20210.67</t>
  </si>
  <si>
    <t>Baixa solicitada em 22/03/2024</t>
  </si>
  <si>
    <t>br61f6</t>
  </si>
  <si>
    <t>Fagner Samasi</t>
  </si>
  <si>
    <t>BRG114FNXV</t>
  </si>
  <si>
    <t>NB6BR2120005</t>
  </si>
  <si>
    <t>fagner.samasi@kiongroup.com</t>
  </si>
  <si>
    <t>20210.65</t>
  </si>
  <si>
    <t>LCL 00275</t>
  </si>
  <si>
    <t>Baixar via OM, pagar invoice</t>
  </si>
  <si>
    <t>br61f8</t>
  </si>
  <si>
    <t>HUGO BEGALLI DE LAIA</t>
  </si>
  <si>
    <t>BRG303F24L</t>
  </si>
  <si>
    <t>NB6BR2320017</t>
  </si>
  <si>
    <t>hugo.laia@kiongroup.com</t>
  </si>
  <si>
    <t>20248.13</t>
  </si>
  <si>
    <t>116514206</t>
  </si>
  <si>
    <t>LCL 00279</t>
  </si>
  <si>
    <t>br61fa</t>
  </si>
  <si>
    <t>ANTONIO SERGIO VIEIRA</t>
  </si>
  <si>
    <t>HDDZZN1</t>
  </si>
  <si>
    <t>Latitude D 4310</t>
  </si>
  <si>
    <t>NB6BR2220020</t>
  </si>
  <si>
    <t>antonio.vieira@kiongroup.com</t>
  </si>
  <si>
    <t>20248.34</t>
  </si>
  <si>
    <t>116514207</t>
  </si>
  <si>
    <t>LCS 00227</t>
  </si>
  <si>
    <t>kxbr462b9</t>
  </si>
  <si>
    <t>Uedeson Cruz</t>
  </si>
  <si>
    <t>BRG320F0J5</t>
  </si>
  <si>
    <t>NB6BR2320027</t>
  </si>
  <si>
    <t>NB6BR2730001</t>
  </si>
  <si>
    <t>uedeson.cruz@kiongroup.com</t>
  </si>
  <si>
    <t>20331.65</t>
  </si>
  <si>
    <t>116514228</t>
  </si>
  <si>
    <t>LCL 00584</t>
  </si>
  <si>
    <t>kxbr411b3b</t>
  </si>
  <si>
    <t>Gilson Ferreira do Valles</t>
  </si>
  <si>
    <t>Owner</t>
  </si>
  <si>
    <t>Joinville</t>
  </si>
  <si>
    <t>51 L5542</t>
  </si>
  <si>
    <t>inspiron 14</t>
  </si>
  <si>
    <t>TRANSPOSERVICE</t>
  </si>
  <si>
    <t>JOINB0439</t>
  </si>
  <si>
    <t>herton@transpotech.com.br</t>
  </si>
  <si>
    <t>Desabillitado dia 22/07</t>
  </si>
  <si>
    <t>kxbr462e8</t>
  </si>
  <si>
    <t>Marcelo Travain</t>
  </si>
  <si>
    <t>JM Empilhadeiras</t>
  </si>
  <si>
    <t>Agudos</t>
  </si>
  <si>
    <t>Latitude E5440</t>
  </si>
  <si>
    <t>Notebook29-PC</t>
  </si>
  <si>
    <t>notebook29@jmempilhadeiras.com.br</t>
  </si>
  <si>
    <t>116514422</t>
  </si>
  <si>
    <t>Aguardando Invoice da LindeAG</t>
  </si>
  <si>
    <t>br61fb</t>
  </si>
  <si>
    <t>DAVI RICARDO BERNARDO DA SILVA</t>
  </si>
  <si>
    <t>BRG320F0HN</t>
  </si>
  <si>
    <t>NB6BR2320031</t>
  </si>
  <si>
    <t>davi.silva@kiongroup.com</t>
  </si>
  <si>
    <t>116514483</t>
  </si>
  <si>
    <t>LCS 00010</t>
  </si>
  <si>
    <t>A0104831</t>
  </si>
  <si>
    <t>Anderson Oliveira</t>
  </si>
  <si>
    <t>DR2GBK3</t>
  </si>
  <si>
    <t>WINDOWS 11 64 BITS</t>
  </si>
  <si>
    <t>Latitude 5420</t>
  </si>
  <si>
    <t>NB6BR2130083</t>
  </si>
  <si>
    <t>anderson.oliveira@kiongroup.com</t>
  </si>
  <si>
    <t>Usado saldo (Davi Silva – br61fb)</t>
  </si>
  <si>
    <t>kxbr4692a</t>
  </si>
  <si>
    <t>EDNALDO DE JESUS</t>
  </si>
  <si>
    <t>SIM+</t>
  </si>
  <si>
    <t>1A042WH5G</t>
  </si>
  <si>
    <t>Windows 10 64 bits</t>
  </si>
  <si>
    <t>OFICINA09</t>
  </si>
  <si>
    <t>DESKTOP-922H61M</t>
  </si>
  <si>
    <t>oficinago09@empilhadeirasantana.com.br</t>
  </si>
  <si>
    <t xml:space="preserve">116514329 </t>
  </si>
  <si>
    <t>Faturar ao representante / direcionar custo / Abrir OC</t>
  </si>
  <si>
    <t>kxbr46705</t>
  </si>
  <si>
    <t>João Alberto Bernardes</t>
  </si>
  <si>
    <t>Nova Santa Rita</t>
  </si>
  <si>
    <t>RS</t>
  </si>
  <si>
    <t>BRJ6398JKC</t>
  </si>
  <si>
    <t>HP 240 G4 Notebook PC</t>
  </si>
  <si>
    <t>TECNICOTR03</t>
  </si>
  <si>
    <t>Probook-840G2</t>
  </si>
  <si>
    <t>eletromecanico05@transpotech.com.br</t>
  </si>
  <si>
    <t>116514484</t>
  </si>
  <si>
    <t>Faturar ao representante</t>
  </si>
  <si>
    <t>kxbr46972</t>
  </si>
  <si>
    <t>SANDRO SANTOS</t>
  </si>
  <si>
    <t>GC2QOY1</t>
  </si>
  <si>
    <t>OFICINA14</t>
  </si>
  <si>
    <t>Oficina014</t>
  </si>
  <si>
    <t>suporte@empilhadeirasantana.com.br</t>
  </si>
  <si>
    <t xml:space="preserve">116514533 </t>
  </si>
  <si>
    <t>kxbr469ed</t>
  </si>
  <si>
    <t>Atualizado em 10/05</t>
  </si>
  <si>
    <t>Thiago Machado</t>
  </si>
  <si>
    <t>Service Tecnicker</t>
  </si>
  <si>
    <t>Tolentino</t>
  </si>
  <si>
    <t>Recife</t>
  </si>
  <si>
    <t>PE</t>
  </si>
  <si>
    <t>Windows 8.1 Professional 64-bit</t>
  </si>
  <si>
    <t>Inspirom</t>
  </si>
  <si>
    <t>TOLENTINO04</t>
  </si>
  <si>
    <t>TOLMZ-TEC-0004</t>
  </si>
  <si>
    <t>thiago.machado@tolentino.com.br</t>
  </si>
  <si>
    <t>kxbr46974</t>
  </si>
  <si>
    <t>Excluido do sistema</t>
  </si>
  <si>
    <t>CLEBER ANDRADE</t>
  </si>
  <si>
    <t>Campo Grande</t>
  </si>
  <si>
    <t>MS</t>
  </si>
  <si>
    <t>ACER</t>
  </si>
  <si>
    <t>NXMEVAL015437C36309501</t>
  </si>
  <si>
    <t>WINDOWS 7 ULTIMATE</t>
  </si>
  <si>
    <t>E-1572-6_BR691</t>
  </si>
  <si>
    <t>MOVIMINAS-PC</t>
  </si>
  <si>
    <t>manutencao@movimaxx.com.br</t>
  </si>
  <si>
    <t>116514548</t>
  </si>
  <si>
    <t>OK (Credit note para esta invoice)</t>
  </si>
  <si>
    <t>kxbr46973</t>
  </si>
  <si>
    <t>RAFAEL CARVALHO</t>
  </si>
  <si>
    <t>Service Tecnician</t>
  </si>
  <si>
    <t>Marcamp</t>
  </si>
  <si>
    <t>Rio Preto</t>
  </si>
  <si>
    <t>Windows 7 Starter Edition Service Pack 1 32-bit</t>
  </si>
  <si>
    <t>LATITUDE 0531</t>
  </si>
  <si>
    <t>W7-PC</t>
  </si>
  <si>
    <t>pc-3734</t>
  </si>
  <si>
    <t>rafael.carvalho@marcamp.com.br</t>
  </si>
  <si>
    <t xml:space="preserve">116514534 </t>
  </si>
  <si>
    <t>kxbr46976</t>
  </si>
  <si>
    <t>Celson Alexandre</t>
  </si>
  <si>
    <t>PA02664/PE02XFTO</t>
  </si>
  <si>
    <t>WINDOWS 7PRO</t>
  </si>
  <si>
    <t>ideapad 320 80yf</t>
  </si>
  <si>
    <t>TECNICO25-PC</t>
  </si>
  <si>
    <t>Tecnico25</t>
  </si>
  <si>
    <t>tec25@tractorbel.com.br</t>
  </si>
  <si>
    <t>kxbr46977</t>
  </si>
  <si>
    <t>Marcelo Alex</t>
  </si>
  <si>
    <t>PA02681/PE9037831031</t>
  </si>
  <si>
    <t>TECNICO26-PC</t>
  </si>
  <si>
    <t>TECNICO39</t>
  </si>
  <si>
    <t>tec26@tractorbel.com.br</t>
  </si>
  <si>
    <t>kxbr469f0</t>
  </si>
  <si>
    <t>Diego Rocha</t>
  </si>
  <si>
    <t>Eurolift</t>
  </si>
  <si>
    <t>Camaçari</t>
  </si>
  <si>
    <t>BA</t>
  </si>
  <si>
    <t>Latitude E6430</t>
  </si>
  <si>
    <t>EUROLIFT11</t>
  </si>
  <si>
    <t>EUROLIFT17</t>
  </si>
  <si>
    <t>eurolift11@euroliftempilhadeiras.com.br</t>
  </si>
  <si>
    <t>kxbr469f1</t>
  </si>
  <si>
    <t>Filipe Dias Carmo</t>
  </si>
  <si>
    <t>BRJ4186VWP</t>
  </si>
  <si>
    <t>Windows 10 64-bit</t>
  </si>
  <si>
    <t>Pavilion</t>
  </si>
  <si>
    <t>Movimina-PC</t>
  </si>
  <si>
    <t>MOVIMINA-PC</t>
  </si>
  <si>
    <t>adson.medina@moviminas.com.br</t>
  </si>
  <si>
    <t>kxbr46b1a</t>
  </si>
  <si>
    <t>Robson Lessa</t>
  </si>
  <si>
    <t>Service tecnician</t>
  </si>
  <si>
    <t>EUROLIFT12</t>
  </si>
  <si>
    <t>EUROLIFT18</t>
  </si>
  <si>
    <t>eurolift12@euroliftempilhadeiras.com.br</t>
  </si>
  <si>
    <t>kxbr4f260</t>
  </si>
  <si>
    <t>Patricia Alves</t>
  </si>
  <si>
    <t>Saleswoman</t>
  </si>
  <si>
    <t>4299768367 4</t>
  </si>
  <si>
    <t>Windows 7 Ultimate Edition Service Pack 1 64-bit</t>
  </si>
  <si>
    <t>114-3442-A10</t>
  </si>
  <si>
    <t>EUROLIFT13</t>
  </si>
  <si>
    <t>eurolift13@euroliftempilhadeiras.com.br</t>
  </si>
  <si>
    <t>br620f</t>
  </si>
  <si>
    <t>MURILO COLLIN TORRES</t>
  </si>
  <si>
    <t>RICARDO MACIEL DA SILVA</t>
  </si>
  <si>
    <t>BRG250F34Q</t>
  </si>
  <si>
    <t>NB6BR2320033</t>
  </si>
  <si>
    <t>ricardo.silva@kiongroup.com</t>
  </si>
  <si>
    <t>20606.65</t>
  </si>
  <si>
    <t>br6210</t>
  </si>
  <si>
    <t>JAIR VIGEL MARQUES JUNIOR</t>
  </si>
  <si>
    <t>AIRTON NUNES DA LUZ</t>
  </si>
  <si>
    <t>BRG317F0NB</t>
  </si>
  <si>
    <t>airton.luz@kiongroup.com</t>
  </si>
  <si>
    <t>20606.86</t>
  </si>
  <si>
    <t>LCS 00359</t>
  </si>
  <si>
    <t>Substituição solicitada dia 03/08/2023 (Maquin)</t>
  </si>
  <si>
    <t>br6212</t>
  </si>
  <si>
    <t>GUSTAVO ELIAS MACHADO CAMARGO</t>
  </si>
  <si>
    <t>Celso Ricardo Silveira</t>
  </si>
  <si>
    <t>5V8JL22</t>
  </si>
  <si>
    <t>Latitute 3440</t>
  </si>
  <si>
    <t>NB6BR2420003</t>
  </si>
  <si>
    <t>celso.silveira@kiongroup.com</t>
  </si>
  <si>
    <t>br6215</t>
  </si>
  <si>
    <t>WESLEY DA SILVA SOUSA</t>
  </si>
  <si>
    <t>ALEX DOS SANTOS</t>
  </si>
  <si>
    <t>1LDB3L1</t>
  </si>
  <si>
    <t>Latitude E 4300</t>
  </si>
  <si>
    <t>NB6BR2220027</t>
  </si>
  <si>
    <t>alex.santos@kiongroup.com</t>
  </si>
  <si>
    <t>br6216</t>
  </si>
  <si>
    <t>ANTÔNIO RAFAEL DE LIMA CARVALHO</t>
  </si>
  <si>
    <t>GERALDO JUNIOR</t>
  </si>
  <si>
    <t>BRG111FK3W</t>
  </si>
  <si>
    <t>HP ProBook 4320s</t>
  </si>
  <si>
    <t>NB6BR2220013</t>
  </si>
  <si>
    <t>geraldo.junior@kiongroup.com</t>
  </si>
  <si>
    <t>SVS TecEx</t>
  </si>
  <si>
    <t>Solicitação de substituição 03/08/2023 (Maquin)</t>
  </si>
  <si>
    <t>br401f</t>
  </si>
  <si>
    <t>Jessica Oliveira</t>
  </si>
  <si>
    <t>Peças</t>
  </si>
  <si>
    <t>BRG213F25Y</t>
  </si>
  <si>
    <t>Omini Pro 110</t>
  </si>
  <si>
    <t>PC4BR2220001</t>
  </si>
  <si>
    <t>jessica.oliveira@kiongroup.com</t>
  </si>
  <si>
    <t>PÇL PECAS</t>
  </si>
  <si>
    <t>Saldo transferido para Alexandre Gonçalves (A0100664)</t>
  </si>
  <si>
    <t>A0100664</t>
  </si>
  <si>
    <t>Alexandre Gonçalves</t>
  </si>
  <si>
    <t>Parts Cordinator</t>
  </si>
  <si>
    <t>alexandre.goncalves@kiongroup.com</t>
  </si>
  <si>
    <t>Usado saldo remanescente Jessica Passos (br401f)</t>
  </si>
  <si>
    <t>br6117</t>
  </si>
  <si>
    <t>Rodolfo Bosso</t>
  </si>
  <si>
    <t>Garantia</t>
  </si>
  <si>
    <t>Latitude 3470</t>
  </si>
  <si>
    <t>NB6BR2620010</t>
  </si>
  <si>
    <t>NB6BR2830029</t>
  </si>
  <si>
    <t>rodolfo.bosso@kiongroup.com</t>
  </si>
  <si>
    <t>MQS Garan</t>
  </si>
  <si>
    <t>br61d6</t>
  </si>
  <si>
    <t>Bruno Campi</t>
  </si>
  <si>
    <t>Application Engeneer</t>
  </si>
  <si>
    <t>BRG140F0DW</t>
  </si>
  <si>
    <t>PC6BR2220023</t>
  </si>
  <si>
    <t>bruno.campi@kiongroup.com</t>
  </si>
  <si>
    <t>kxde402bc</t>
  </si>
  <si>
    <t>Marcos Moreira</t>
  </si>
  <si>
    <t>Gerencia</t>
  </si>
  <si>
    <t>Gerente de pós vendas</t>
  </si>
  <si>
    <t>4T352H2</t>
  </si>
  <si>
    <t>NB6BR2620011</t>
  </si>
  <si>
    <t>marcos.moreira@linde-mh.com.br</t>
  </si>
  <si>
    <t>20658.54</t>
  </si>
  <si>
    <t>GP Vem</t>
  </si>
  <si>
    <t>br60d2</t>
  </si>
  <si>
    <t>André Santos</t>
  </si>
  <si>
    <t>BRG250FZ3Z</t>
  </si>
  <si>
    <t>Pro 4300</t>
  </si>
  <si>
    <t>PC6BR2220006</t>
  </si>
  <si>
    <t>Andre.Santos@kiongroup.com</t>
  </si>
  <si>
    <t>20646.69</t>
  </si>
  <si>
    <t>LCS SUPOP</t>
  </si>
  <si>
    <t>kxes4705f</t>
  </si>
  <si>
    <t>Renato Paiva</t>
  </si>
  <si>
    <t>BRG907F200</t>
  </si>
  <si>
    <t>COMPAQ 6730S</t>
  </si>
  <si>
    <t>NB6BR2120006</t>
  </si>
  <si>
    <t>renato.paiva@kiongroup.com</t>
  </si>
  <si>
    <t>20646.70</t>
  </si>
  <si>
    <t>kxes470bd</t>
  </si>
  <si>
    <t>Fernando Argentino</t>
  </si>
  <si>
    <t>Windows 10 Enterprise 64 Bits</t>
  </si>
  <si>
    <t>Optiplex 3030</t>
  </si>
  <si>
    <t>Desktop-35C3AUA</t>
  </si>
  <si>
    <t>jm.fernando@jmempilhadeiras.com.br</t>
  </si>
  <si>
    <t>Baixa solicitada em  17/05/2024</t>
  </si>
  <si>
    <t>br4060</t>
  </si>
  <si>
    <t>Ildemar Arias</t>
  </si>
  <si>
    <t>SAR</t>
  </si>
  <si>
    <t>Ildemar.Arias@kiongroup.com</t>
  </si>
  <si>
    <t>GCLAL</t>
  </si>
  <si>
    <t>br4028</t>
  </si>
  <si>
    <t>Marco Lunaro</t>
  </si>
  <si>
    <t>G7W92M2</t>
  </si>
  <si>
    <t>Latitude 3480</t>
  </si>
  <si>
    <t>NB6BR2730002</t>
  </si>
  <si>
    <t>Marco.Lunaro@kiongroup.com</t>
  </si>
  <si>
    <t>20607.10</t>
  </si>
  <si>
    <t>br6219</t>
  </si>
  <si>
    <t>Marcelo Rosa</t>
  </si>
  <si>
    <t>8PLHQM2</t>
  </si>
  <si>
    <t>NB6BR2730005</t>
  </si>
  <si>
    <t>marcelo.rosa@kiongroup.com</t>
  </si>
  <si>
    <t>20607.09</t>
  </si>
  <si>
    <t>kxes47592</t>
  </si>
  <si>
    <t>Edvardo de Oliveira</t>
  </si>
  <si>
    <t>LMh LSG Diagnosis</t>
  </si>
  <si>
    <t>LATITUDE E5430</t>
  </si>
  <si>
    <t>NOTEBOOK27-PC</t>
  </si>
  <si>
    <t>notebook27@jmempilhadeiras.com.br</t>
  </si>
  <si>
    <t>Faturar ao representante /  Abrir OC</t>
  </si>
  <si>
    <t>kxes47441</t>
  </si>
  <si>
    <t>Baixa solicitada dia 08/11/2021</t>
  </si>
  <si>
    <t>Robson Fernandes</t>
  </si>
  <si>
    <t>Blumenau</t>
  </si>
  <si>
    <t>LG</t>
  </si>
  <si>
    <t>N/I</t>
  </si>
  <si>
    <t>WINDOWS 7 PROFESSIONAL</t>
  </si>
  <si>
    <t>DESKTOP</t>
  </si>
  <si>
    <t>SAMSUNG_PC_OFFICE</t>
  </si>
  <si>
    <t>pecas.oficina04@transpotech.com.br</t>
  </si>
  <si>
    <t>Excluido a pedido Jean (email dia 08/11/2021)</t>
  </si>
  <si>
    <t>br621e</t>
  </si>
  <si>
    <t>EMERSON PEREIRA DA SILVA</t>
  </si>
  <si>
    <t>CLÁUDIO RONDINI</t>
  </si>
  <si>
    <t>claudio.rondini@kiongroup.com</t>
  </si>
  <si>
    <t>21114.83</t>
  </si>
  <si>
    <t>21135.52</t>
  </si>
  <si>
    <t>12123</t>
  </si>
  <si>
    <t>41220050</t>
  </si>
  <si>
    <t>br6220</t>
  </si>
  <si>
    <t>Dirceu Rosa Coelho</t>
  </si>
  <si>
    <t>BRJ41452MK</t>
  </si>
  <si>
    <t>NB6BR2420021</t>
  </si>
  <si>
    <t>dirceu.coelho@kiongroup.com</t>
  </si>
  <si>
    <t>21118.23</t>
  </si>
  <si>
    <t>LCS 00274</t>
  </si>
  <si>
    <t>12124</t>
  </si>
  <si>
    <t>Abrir OC. Lançar no centro de custo</t>
  </si>
  <si>
    <t>br6221</t>
  </si>
  <si>
    <t>Jean Felipe Souza Silva</t>
  </si>
  <si>
    <t>Marcio William Barg</t>
  </si>
  <si>
    <t>BRG252F3CL</t>
  </si>
  <si>
    <t>NB6BR2320035</t>
  </si>
  <si>
    <t>marcio.barg@kiongroup.com</t>
  </si>
  <si>
    <t>21118.24</t>
  </si>
  <si>
    <t>21135.86</t>
  </si>
  <si>
    <t>12125</t>
  </si>
  <si>
    <t>Invoice LindeAG</t>
  </si>
  <si>
    <t>br6222</t>
  </si>
  <si>
    <t>MARCIEL LISBOA DOS SANTOS</t>
  </si>
  <si>
    <t>ADRIANO PAIVA DE SÁ</t>
  </si>
  <si>
    <t>BRG251F0W1</t>
  </si>
  <si>
    <t>NB6BR2320009</t>
  </si>
  <si>
    <t>adriano.paiva@kiongroup.com</t>
  </si>
  <si>
    <t>21118.25</t>
  </si>
  <si>
    <t>21135.88</t>
  </si>
  <si>
    <t>12126</t>
  </si>
  <si>
    <t>A0045622</t>
  </si>
  <si>
    <t xml:space="preserve">REINALDO MORAES BESERRA </t>
  </si>
  <si>
    <t>BRG221FY98</t>
  </si>
  <si>
    <t>HP Probook 6360b</t>
  </si>
  <si>
    <t>NB6BR2220007</t>
  </si>
  <si>
    <t xml:space="preserve">reinaldo.beserra@kiongroup.com </t>
  </si>
  <si>
    <t>20945.86</t>
  </si>
  <si>
    <t xml:space="preserve">017829 </t>
  </si>
  <si>
    <t>LCL 00267</t>
  </si>
  <si>
    <t>Cedeu licença para Murilo Castro - A0104416 (03/02/2025)</t>
  </si>
  <si>
    <t>br6224</t>
  </si>
  <si>
    <t>RENAN LUIS PELEGRINELLI</t>
  </si>
  <si>
    <t>BRG303F26Y</t>
  </si>
  <si>
    <t>NB6BR2320007</t>
  </si>
  <si>
    <t>renan.pelegrinelli@kiongroup.com</t>
  </si>
  <si>
    <t>21118.26</t>
  </si>
  <si>
    <t>21157.09</t>
  </si>
  <si>
    <t>LCS 00378</t>
  </si>
  <si>
    <t>12127</t>
  </si>
  <si>
    <t>Baixa dia 05/02/2024</t>
  </si>
  <si>
    <t>kxes476ec</t>
  </si>
  <si>
    <t>Marcio Afonso Nassula</t>
  </si>
  <si>
    <t>NOTEBOOK38</t>
  </si>
  <si>
    <t>notebook38@jmempilhadeiras.com.br</t>
  </si>
  <si>
    <t>br6226</t>
  </si>
  <si>
    <t xml:space="preserve"> MELQUISEDEC DOS SANTOS</t>
  </si>
  <si>
    <t>BRG251F0Y8</t>
  </si>
  <si>
    <t>NB6BR2320025</t>
  </si>
  <si>
    <t>melquisedec.santos@kiongroup.com</t>
  </si>
  <si>
    <t>21135.93</t>
  </si>
  <si>
    <t>12128</t>
  </si>
  <si>
    <t>kxes47b1c</t>
  </si>
  <si>
    <t>Rogério Silva</t>
  </si>
  <si>
    <t>Retrak</t>
  </si>
  <si>
    <t>Guarulhos</t>
  </si>
  <si>
    <t>NXG MF ALO 127416A55F9501</t>
  </si>
  <si>
    <t>ASPIRE ES15</t>
  </si>
  <si>
    <t>MEC26</t>
  </si>
  <si>
    <t>rogerio.silva@retrak.com.br</t>
  </si>
  <si>
    <t>br6111</t>
  </si>
  <si>
    <t>Maicon Souza</t>
  </si>
  <si>
    <t>Randal Batista Junior</t>
  </si>
  <si>
    <t>Operations officer</t>
  </si>
  <si>
    <t>G7FG2M2</t>
  </si>
  <si>
    <t>NB6BR273000</t>
  </si>
  <si>
    <t>NB6BR2730000</t>
  </si>
  <si>
    <t>randal.batista@kiongroup.com</t>
  </si>
  <si>
    <t>21118.29</t>
  </si>
  <si>
    <t>21135.95</t>
  </si>
  <si>
    <t>12129</t>
  </si>
  <si>
    <t>Aguardando liberação LindeAG</t>
  </si>
  <si>
    <t>kxes47a44</t>
  </si>
  <si>
    <t>Daniel Garighan</t>
  </si>
  <si>
    <t>Requimaq</t>
  </si>
  <si>
    <t>Chapeco</t>
  </si>
  <si>
    <t>1 MQMJ82</t>
  </si>
  <si>
    <t>NB-OFICINA1</t>
  </si>
  <si>
    <t>daniel@requimaq.com.br</t>
  </si>
  <si>
    <t>Cewdeu o saldo ao usuário Matheus Carneiro (A0102287)</t>
  </si>
  <si>
    <t>kxes47a45</t>
  </si>
  <si>
    <t>Claudio Pontes</t>
  </si>
  <si>
    <t>ISPIRION 15</t>
  </si>
  <si>
    <t>DESKTOP-6UC87QV</t>
  </si>
  <si>
    <t>jm.treinamentos@jmempilhadeiras.com.br</t>
  </si>
  <si>
    <t>br61b9</t>
  </si>
  <si>
    <t>Thiago Russo</t>
  </si>
  <si>
    <t>FGYRHJ22</t>
  </si>
  <si>
    <t>Dell Latitude 3470</t>
  </si>
  <si>
    <t>NB6BR2720001</t>
  </si>
  <si>
    <t>NB6BR5720000</t>
  </si>
  <si>
    <t>thiago.russo@kiongroup.com</t>
  </si>
  <si>
    <t>20945.89</t>
  </si>
  <si>
    <t>SupOp</t>
  </si>
  <si>
    <t>kxes47a62</t>
  </si>
  <si>
    <t>JÚLIO OLIVEIRA</t>
  </si>
  <si>
    <t>julio.oliveira@kiongroup.com</t>
  </si>
  <si>
    <t>20945.87</t>
  </si>
  <si>
    <t>LCL 00009</t>
  </si>
  <si>
    <t>kxes47b1d</t>
  </si>
  <si>
    <t>Eduardo Sad</t>
  </si>
  <si>
    <t>EasyPC</t>
  </si>
  <si>
    <t>PA02676/ 115149645561</t>
  </si>
  <si>
    <t>POSVENDAS01-PC</t>
  </si>
  <si>
    <t>manutencao01@tractorbel.com.br</t>
  </si>
  <si>
    <t>br6227</t>
  </si>
  <si>
    <t>DANILO RODRIGUES</t>
  </si>
  <si>
    <t>Rodrigo Silva Santos</t>
  </si>
  <si>
    <t>BRG220F8ND</t>
  </si>
  <si>
    <t>NB6BR2220031</t>
  </si>
  <si>
    <t>rodrigo.santos@kiongroup.com</t>
  </si>
  <si>
    <t>20945.88</t>
  </si>
  <si>
    <t>kxes47caf</t>
  </si>
  <si>
    <t>Jeferson Davis</t>
  </si>
  <si>
    <t>CCE</t>
  </si>
  <si>
    <t>PA02694/705004046</t>
  </si>
  <si>
    <t>Ultra Thin T325</t>
  </si>
  <si>
    <t>Tecnico32-PC</t>
  </si>
  <si>
    <t>Tecnico43</t>
  </si>
  <si>
    <t>tec32@tractorbelequipamentos.com.br</t>
  </si>
  <si>
    <t>Faturar licença, pagar invoice.</t>
  </si>
  <si>
    <t>br6228</t>
  </si>
  <si>
    <t>JOÃO DOS SANTOS</t>
  </si>
  <si>
    <t>Anderson da Fonseca Pontes</t>
  </si>
  <si>
    <t>BRG040F3J9</t>
  </si>
  <si>
    <t>HP Probook4320s</t>
  </si>
  <si>
    <t>NB6BR2120007</t>
  </si>
  <si>
    <t>anderson.pontes@kiongroup.com</t>
  </si>
  <si>
    <t>21118.30</t>
  </si>
  <si>
    <t>21135.96</t>
  </si>
  <si>
    <t>12130</t>
  </si>
  <si>
    <t>kxes47cae</t>
  </si>
  <si>
    <t>Leonardo Gonçalves</t>
  </si>
  <si>
    <t>PA02691/796535</t>
  </si>
  <si>
    <t>Ultra thin T325</t>
  </si>
  <si>
    <t>TECNICO31-PC</t>
  </si>
  <si>
    <t>tec31@tractorbelequipamentos.com.br</t>
  </si>
  <si>
    <t>br622b</t>
  </si>
  <si>
    <t>RUBENS NERES EVANGELISTA</t>
  </si>
  <si>
    <t>BRG339F185</t>
  </si>
  <si>
    <t>NB6BR2420025</t>
  </si>
  <si>
    <t>Rubens.evangelista@kiongroup.com</t>
  </si>
  <si>
    <t>20946.76</t>
  </si>
  <si>
    <t>21148.06</t>
  </si>
  <si>
    <t>12133</t>
  </si>
  <si>
    <t>br622e</t>
  </si>
  <si>
    <t>MARCIO JOSE DA SILVA</t>
  </si>
  <si>
    <t>S/N</t>
  </si>
  <si>
    <t>NB6BR2220008</t>
  </si>
  <si>
    <t>marcio.silva@kiongroup.com</t>
  </si>
  <si>
    <t>20946.84</t>
  </si>
  <si>
    <t>kxes47cad</t>
  </si>
  <si>
    <t>Edson Lopes</t>
  </si>
  <si>
    <t>Fimatec</t>
  </si>
  <si>
    <t>Ramos</t>
  </si>
  <si>
    <t>DK12FN2</t>
  </si>
  <si>
    <t>P74G</t>
  </si>
  <si>
    <t>TEC-002</t>
  </si>
  <si>
    <t>milton.rufino@fimatecequipamentos.com.br</t>
  </si>
  <si>
    <t>br6106</t>
  </si>
  <si>
    <t>Marcos Tausendfreund</t>
  </si>
  <si>
    <t>C2730Q1</t>
  </si>
  <si>
    <t>Windows 7 Pro 64 bits</t>
  </si>
  <si>
    <t>VOSTRO 3450</t>
  </si>
  <si>
    <t>NB6BR2620000</t>
  </si>
  <si>
    <t>NB6BR2830028</t>
  </si>
  <si>
    <t>marcos.tausendfreund@kiongroup.com</t>
  </si>
  <si>
    <t>br6232</t>
  </si>
  <si>
    <t>WAGNER AUGUSTO ESTEVES</t>
  </si>
  <si>
    <t>Rubens Coelho</t>
  </si>
  <si>
    <t>BRG316F1M9</t>
  </si>
  <si>
    <t>NB450</t>
  </si>
  <si>
    <t>NB6BR5320002</t>
  </si>
  <si>
    <t>rubens.coelho@kiongroup.com</t>
  </si>
  <si>
    <t>20949.63</t>
  </si>
  <si>
    <t>br6233</t>
  </si>
  <si>
    <t>Fabio Zanin da Silva</t>
  </si>
  <si>
    <t>BRG220F9M6</t>
  </si>
  <si>
    <t>NB6BR2220016</t>
  </si>
  <si>
    <t>NB6BR2520002</t>
  </si>
  <si>
    <t>fabio.silva@kiongroup.com</t>
  </si>
  <si>
    <t>20950.65</t>
  </si>
  <si>
    <t>Licença Básica Online  adicionada. Licença transferida para a0096795</t>
  </si>
  <si>
    <t>br60e9</t>
  </si>
  <si>
    <t>Fernando Barasino</t>
  </si>
  <si>
    <t>NB6BR2830019</t>
  </si>
  <si>
    <t>fernando.barasino@kiongroup.com</t>
  </si>
  <si>
    <t>20950.10</t>
  </si>
  <si>
    <t>br6234</t>
  </si>
  <si>
    <t>VITOR MOURÃO</t>
  </si>
  <si>
    <t>ROBSON DE JESUS SANTOS</t>
  </si>
  <si>
    <t>robson.santos@kiongroup.com</t>
  </si>
  <si>
    <t>20950.64</t>
  </si>
  <si>
    <t>Exclusão solicitada dia 22/12/2023</t>
  </si>
  <si>
    <t>br61b2</t>
  </si>
  <si>
    <t>Jose Maria Gomes Ferreira</t>
  </si>
  <si>
    <t xml:space="preserve">BRG131FPJS
</t>
  </si>
  <si>
    <t>Hp Compaq 4000 Pro</t>
  </si>
  <si>
    <t>PC6BR2220000</t>
  </si>
  <si>
    <t>NB6BR54HDSWC</t>
  </si>
  <si>
    <t>jose.maria@kiongroup.com</t>
  </si>
  <si>
    <t>20950.66</t>
  </si>
  <si>
    <t>kxbr4ffc2</t>
  </si>
  <si>
    <t>Luiz Siqueira</t>
  </si>
  <si>
    <t>H6SWFP2</t>
  </si>
  <si>
    <t>TEC001</t>
  </si>
  <si>
    <t>luiz.siqueira@fimatecequipamentos.com.br</t>
  </si>
  <si>
    <t>kxes4805f</t>
  </si>
  <si>
    <t>Everton Santana</t>
  </si>
  <si>
    <t>Monte Mor</t>
  </si>
  <si>
    <t>PC-5267</t>
  </si>
  <si>
    <t>pcp.montemor@marcamp.com.br</t>
  </si>
  <si>
    <t xml:space="preserve">116515603 </t>
  </si>
  <si>
    <t>kxes4805e</t>
  </si>
  <si>
    <t>José Almeida</t>
  </si>
  <si>
    <t>Macnort</t>
  </si>
  <si>
    <t>Marituba</t>
  </si>
  <si>
    <t>PA</t>
  </si>
  <si>
    <t>LXRP401012143BAF859501</t>
  </si>
  <si>
    <t>Windows 7 64 bits</t>
  </si>
  <si>
    <t>Aspire 5750-6464</t>
  </si>
  <si>
    <t>MNT04</t>
  </si>
  <si>
    <t>almeida@macnort.com.br</t>
  </si>
  <si>
    <t>kxes480e3</t>
  </si>
  <si>
    <t>Excluido a pedido Marcamp</t>
  </si>
  <si>
    <t>Graziela Oliveira</t>
  </si>
  <si>
    <t>LMh LSG Basic</t>
  </si>
  <si>
    <t>D80U</t>
  </si>
  <si>
    <t>PC-4732</t>
  </si>
  <si>
    <t>tecnico02@marcamp.com.br</t>
  </si>
  <si>
    <t>116515651</t>
  </si>
  <si>
    <t>br4057</t>
  </si>
  <si>
    <t xml:space="preserve">Robson Marangoni </t>
  </si>
  <si>
    <t>NB6BR2830003</t>
  </si>
  <si>
    <t>robson.marangoni@kiongroup.com</t>
  </si>
  <si>
    <t>21118.39</t>
  </si>
  <si>
    <t>21135.98</t>
  </si>
  <si>
    <t>116515667</t>
  </si>
  <si>
    <t>LCL SUPOP</t>
  </si>
  <si>
    <t>12132</t>
  </si>
  <si>
    <t>kxes480f2</t>
  </si>
  <si>
    <t>Thiago Augusto Garcia</t>
  </si>
  <si>
    <t>Lenovo</t>
  </si>
  <si>
    <t>ldeaPad 320</t>
  </si>
  <si>
    <t>DESKTOP-U52PKVE</t>
  </si>
  <si>
    <t>notebook52@jmempilhadeiras.com.br</t>
  </si>
  <si>
    <t>116515666</t>
  </si>
  <si>
    <t>kxgb4810c</t>
  </si>
  <si>
    <t>Ricardo Moreno</t>
  </si>
  <si>
    <t>Ribeirão Preto</t>
  </si>
  <si>
    <t>HXOE9QGD300899D</t>
  </si>
  <si>
    <t>NP300E4C</t>
  </si>
  <si>
    <t>PC-64</t>
  </si>
  <si>
    <t>tecnico01@marcamp.com.br</t>
  </si>
  <si>
    <t>br6238</t>
  </si>
  <si>
    <t>BLENIO SANTOS PEREIRA</t>
  </si>
  <si>
    <t>BRG11905GVD</t>
  </si>
  <si>
    <t>Dell Latitude 3540</t>
  </si>
  <si>
    <t>NB6BR5520001</t>
  </si>
  <si>
    <t>NB6BR2420008</t>
  </si>
  <si>
    <t>blenio.pereira@kiongroup.com</t>
  </si>
  <si>
    <t>20954.63</t>
  </si>
  <si>
    <t>LCL 00412</t>
  </si>
  <si>
    <t>kxes48235</t>
  </si>
  <si>
    <t>Evandro Cavalcante</t>
  </si>
  <si>
    <t>spirion 14</t>
  </si>
  <si>
    <t>NOTEBOOK37-PC</t>
  </si>
  <si>
    <t>notebook37@jmempilhadeiras.com.br</t>
  </si>
  <si>
    <t>Aguardando definição KION</t>
  </si>
  <si>
    <t>kxes481ae</t>
  </si>
  <si>
    <t>Douglas Pires</t>
  </si>
  <si>
    <t>Movelev</t>
  </si>
  <si>
    <t>LAPMOvelev007</t>
  </si>
  <si>
    <t>Windows7 Professional</t>
  </si>
  <si>
    <t>Lenovo T430</t>
  </si>
  <si>
    <t>ASSISTENCIATECNICA07</t>
  </si>
  <si>
    <t>douglas@movelev.com.br</t>
  </si>
  <si>
    <t>br623a</t>
  </si>
  <si>
    <t>CARLOS ALBERTO AMORIM SILVA</t>
  </si>
  <si>
    <t>FRANKLIN DO NASCIMENTO MATOS</t>
  </si>
  <si>
    <t>379NF22</t>
  </si>
  <si>
    <t>DELL Latitude 3540</t>
  </si>
  <si>
    <t>NB6BR5420000</t>
  </si>
  <si>
    <t>franklin.matos@kiongroup.com</t>
  </si>
  <si>
    <t>21118.49</t>
  </si>
  <si>
    <t>21134.86</t>
  </si>
  <si>
    <t>12109</t>
  </si>
  <si>
    <t>br6239</t>
  </si>
  <si>
    <t>WILLIAM REIS ALVARENGA</t>
  </si>
  <si>
    <t>BRG316F1NQ</t>
  </si>
  <si>
    <t>NB6BR5320004</t>
  </si>
  <si>
    <t>william.alvarenga@kiongroup.com</t>
  </si>
  <si>
    <t>21118.52</t>
  </si>
  <si>
    <t>21134.87</t>
  </si>
  <si>
    <t>12110</t>
  </si>
  <si>
    <t>kxes4827b</t>
  </si>
  <si>
    <t>Bernardo Marinho</t>
  </si>
  <si>
    <t>Fortaleza</t>
  </si>
  <si>
    <t>CE</t>
  </si>
  <si>
    <t>Think Pad</t>
  </si>
  <si>
    <t>2522AV1</t>
  </si>
  <si>
    <t>Windows 7 Ultimate Edition 64-bit</t>
  </si>
  <si>
    <t>THINKPAD T410</t>
  </si>
  <si>
    <t>OFICINA-03</t>
  </si>
  <si>
    <t>bernardomarinho@verticalempilhadeiras.com.br</t>
  </si>
  <si>
    <t>br623f</t>
  </si>
  <si>
    <t xml:space="preserve">Almir Rodrigues da Silva </t>
  </si>
  <si>
    <t>DX7PF22</t>
  </si>
  <si>
    <t>DELL Letitude 3540</t>
  </si>
  <si>
    <t>NB6BR5420002</t>
  </si>
  <si>
    <t>almir.silva@kiongroup.com</t>
  </si>
  <si>
    <t>21118.54</t>
  </si>
  <si>
    <t>21135.11</t>
  </si>
  <si>
    <t>LCL 0010</t>
  </si>
  <si>
    <t>12111</t>
  </si>
  <si>
    <t>kxes485e4</t>
  </si>
  <si>
    <t>GLEIBER SILVA JUNIOR</t>
  </si>
  <si>
    <t>LMH LSG BASIC</t>
  </si>
  <si>
    <t>DHPGLZ1</t>
  </si>
  <si>
    <t>WINDOWS 10</t>
  </si>
  <si>
    <t>INSPIRON 15R</t>
  </si>
  <si>
    <t>PC-4775</t>
  </si>
  <si>
    <t>tecnico.ribeirao@marcamp.com.br</t>
  </si>
  <si>
    <t>kxes485e5</t>
  </si>
  <si>
    <t>JESSEH ESDRAS JUNIOR</t>
  </si>
  <si>
    <t>COMPUTADOR MONTADO</t>
  </si>
  <si>
    <t>WINDOWS 7</t>
  </si>
  <si>
    <t>MONT ADO</t>
  </si>
  <si>
    <t>Locacao-PC</t>
  </si>
  <si>
    <t>servicos.ribeirao@marcamp.com.br</t>
  </si>
  <si>
    <t>br6243</t>
  </si>
  <si>
    <t xml:space="preserve">Felipe Rodrigues Viana </t>
  </si>
  <si>
    <t xml:space="preserve">JOSÉ AILTON DA SILVA </t>
  </si>
  <si>
    <t>NB6BR5320006</t>
  </si>
  <si>
    <t>jose.junior@kiongroup.com</t>
  </si>
  <si>
    <t>21118.81</t>
  </si>
  <si>
    <t>21132.61</t>
  </si>
  <si>
    <t>12112</t>
  </si>
  <si>
    <t>br6244</t>
  </si>
  <si>
    <t xml:space="preserve">GILBERTO ROSA DOS SANTOS JUNIOR </t>
  </si>
  <si>
    <t xml:space="preserve">Kae Souza Ribeiro </t>
  </si>
  <si>
    <t>NB6BR2830007</t>
  </si>
  <si>
    <t>kae.ribeiro@kiongroup.com</t>
  </si>
  <si>
    <t>21118.82</t>
  </si>
  <si>
    <t>21133.87</t>
  </si>
  <si>
    <t>12113</t>
  </si>
  <si>
    <t>Cedeu a licença dia 01/08/2024 para A0096983</t>
  </si>
  <si>
    <t>A0096983</t>
  </si>
  <si>
    <t>LUIZ FERNANDO DA SILVA SOUZA</t>
  </si>
  <si>
    <t>luiz.souza@kiongroup.com</t>
  </si>
  <si>
    <t>LCL 00650</t>
  </si>
  <si>
    <t>br6247</t>
  </si>
  <si>
    <t>BRG132F526</t>
  </si>
  <si>
    <t>HP 4000 Pro</t>
  </si>
  <si>
    <t>PC6BR2120002</t>
  </si>
  <si>
    <t>PC6BR2930000</t>
  </si>
  <si>
    <t>gilberto.junior@kiongroup.com</t>
  </si>
  <si>
    <t>21118.83</t>
  </si>
  <si>
    <t>21133.89</t>
  </si>
  <si>
    <t>12114</t>
  </si>
  <si>
    <t>kxes48645</t>
  </si>
  <si>
    <t>Ellen Pessoa</t>
  </si>
  <si>
    <t>PE-CHL- 75 14/03</t>
  </si>
  <si>
    <t>Lenovo B490</t>
  </si>
  <si>
    <t>Finaceiro</t>
  </si>
  <si>
    <t>posvenda@empilhatec.com</t>
  </si>
  <si>
    <t>kxes48646</t>
  </si>
  <si>
    <t>Genival Marins</t>
  </si>
  <si>
    <t>Latitude E5510</t>
  </si>
  <si>
    <t>TECNICO04-PC</t>
  </si>
  <si>
    <t>jm.genival@jmempilhadeiras.com.br</t>
  </si>
  <si>
    <t>Abrir OC;Faturar ao representante</t>
  </si>
  <si>
    <t>br6249</t>
  </si>
  <si>
    <t>Bruno Alves</t>
  </si>
  <si>
    <t>EVANDRO BARBOSA</t>
  </si>
  <si>
    <t>2ROB342</t>
  </si>
  <si>
    <t xml:space="preserve">Windows 7 Enterprise Edition Service Pack 1 64-bit
</t>
  </si>
  <si>
    <t>Dell Latitude E 3440</t>
  </si>
  <si>
    <t>NB6BR5420001</t>
  </si>
  <si>
    <t>NB6BR2420020</t>
  </si>
  <si>
    <t>evandro.barbosa@kiongroup.com</t>
  </si>
  <si>
    <t>21118.84</t>
  </si>
  <si>
    <t>21133.93</t>
  </si>
  <si>
    <t>12115</t>
  </si>
  <si>
    <t>br624a</t>
  </si>
  <si>
    <t>Douglas Eduardo dos Santos</t>
  </si>
  <si>
    <t>NB6BR2220004</t>
  </si>
  <si>
    <t>douglas.santos@kiongroup.com</t>
  </si>
  <si>
    <t>21940.70</t>
  </si>
  <si>
    <t>Gerar saldo;direcionar custo ao centro de custo do usuário</t>
  </si>
  <si>
    <t>kxes49060</t>
  </si>
  <si>
    <t>Jose Antonio Zuntini</t>
  </si>
  <si>
    <t>Windows 10 64bits</t>
  </si>
  <si>
    <t>Vostro</t>
  </si>
  <si>
    <t>DESKTOP-FVNNSGA</t>
  </si>
  <si>
    <t>jm.vendas@jmempilhadeiras.com.br</t>
  </si>
  <si>
    <t>kxes49175</t>
  </si>
  <si>
    <t>Cristiano L. Ferreira</t>
  </si>
  <si>
    <t>INSPIRON</t>
  </si>
  <si>
    <t>PC-4784</t>
  </si>
  <si>
    <t>cristiano@marcamp.com.br</t>
  </si>
  <si>
    <t>kxbr4ffc3</t>
  </si>
  <si>
    <t>Roberto Ramos</t>
  </si>
  <si>
    <t>GPTRGN2</t>
  </si>
  <si>
    <t>Windows 10 Professional 64-bit</t>
  </si>
  <si>
    <t>TEC-007</t>
  </si>
  <si>
    <t>roberto.ramos@fimatecequipamentos.com.br</t>
  </si>
  <si>
    <t>Usuários excluidos a pedido dia 26/12/2023</t>
  </si>
  <si>
    <t>kxes4957c</t>
  </si>
  <si>
    <t>Vinicius Schmidel</t>
  </si>
  <si>
    <t>CLAUDOMIRO RODRIGUES</t>
  </si>
  <si>
    <t>HL1ZDN2</t>
  </si>
  <si>
    <t>TEC-003</t>
  </si>
  <si>
    <t>vinicius.schimidel@fimatecequipamentos.com.br</t>
  </si>
  <si>
    <t>kxes4931e</t>
  </si>
  <si>
    <t>Leandro Nassula</t>
  </si>
  <si>
    <t>Windows 7 Pro 32bits</t>
  </si>
  <si>
    <t>NOTEBOOK30</t>
  </si>
  <si>
    <t>notebook30@jmempilhadeiras.com.br</t>
  </si>
  <si>
    <t>br6250</t>
  </si>
  <si>
    <t>MARCIO BEZERRA DA SILVA</t>
  </si>
  <si>
    <t>BRG303F2F9</t>
  </si>
  <si>
    <t>NB6BR2320001</t>
  </si>
  <si>
    <t>marcio.bezerra@kiongroup.com</t>
  </si>
  <si>
    <t>21174.47</t>
  </si>
  <si>
    <t>13307</t>
  </si>
  <si>
    <t>Abrir OC, Lançar licença no centro de custo</t>
  </si>
  <si>
    <t>kxes49375</t>
  </si>
  <si>
    <t>Rogerio Alves Rocha</t>
  </si>
  <si>
    <t>Windows 7 Pro 64bits</t>
  </si>
  <si>
    <t>Latitude E5430</t>
  </si>
  <si>
    <t>NOTEBOOK19</t>
  </si>
  <si>
    <t>notebook19@jmempilhadeiras.com.br</t>
  </si>
  <si>
    <t>116516465</t>
  </si>
  <si>
    <t>kxes49374</t>
  </si>
  <si>
    <t>Diego Freitas Duarte</t>
  </si>
  <si>
    <t>NOTEBOOK34-PC</t>
  </si>
  <si>
    <t>notebook34@jmempilhadeiras.com.br</t>
  </si>
  <si>
    <t>br6251</t>
  </si>
  <si>
    <t>Paulo Nunes</t>
  </si>
  <si>
    <t>CM50BB2</t>
  </si>
  <si>
    <t>NB6BR2620001</t>
  </si>
  <si>
    <t>NB6BR2930001</t>
  </si>
  <si>
    <t>paulo.nunes@kiongroup.com</t>
  </si>
  <si>
    <t>21174.52</t>
  </si>
  <si>
    <t>13308</t>
  </si>
  <si>
    <t>Usuário excluido do sistema 18/07/2022</t>
  </si>
  <si>
    <t>br6255</t>
  </si>
  <si>
    <t>Eber Dutra Pereira</t>
  </si>
  <si>
    <t>eber.dutra@kiongroup.com</t>
  </si>
  <si>
    <t>br4062</t>
  </si>
  <si>
    <t>Nilton Feitosa</t>
  </si>
  <si>
    <t>BRG040F3KF</t>
  </si>
  <si>
    <t>Probook 4320s</t>
  </si>
  <si>
    <t>NB6BR2220019</t>
  </si>
  <si>
    <t>NB6BR2520000</t>
  </si>
  <si>
    <t>nilton.Feitosa@kiongroup.com</t>
  </si>
  <si>
    <t>21174.53</t>
  </si>
  <si>
    <t>13309</t>
  </si>
  <si>
    <t>kxes49429</t>
  </si>
  <si>
    <t>Silvane Ferreira</t>
  </si>
  <si>
    <t>Roberto Mannes</t>
  </si>
  <si>
    <t>Service tecnicker</t>
  </si>
  <si>
    <t>Aspire</t>
  </si>
  <si>
    <t>NXMQYAL016520463249501</t>
  </si>
  <si>
    <t>Aspire E16</t>
  </si>
  <si>
    <t>CAMP0-01</t>
  </si>
  <si>
    <t>roberto@macnort.com.br</t>
  </si>
  <si>
    <t>Cedeu a licença para Silvane Ferreira em 30/09/2024</t>
  </si>
  <si>
    <t>kxes4955a</t>
  </si>
  <si>
    <t>Excluido 22/08/2021</t>
  </si>
  <si>
    <t>Roberson de Oliveira</t>
  </si>
  <si>
    <t>Remocarga</t>
  </si>
  <si>
    <t>CNU1323R5D</t>
  </si>
  <si>
    <t>Windows 7 Professional</t>
  </si>
  <si>
    <t>Probook 4530s</t>
  </si>
  <si>
    <t>Remocarga-PC</t>
  </si>
  <si>
    <t>tecnico04@remocarga.com.br</t>
  </si>
  <si>
    <t>21197.89</t>
  </si>
  <si>
    <t>13310</t>
  </si>
  <si>
    <t>kxbr4ffc4</t>
  </si>
  <si>
    <t>Saulo Oliveira</t>
  </si>
  <si>
    <t>HL11FN2</t>
  </si>
  <si>
    <t>TEC-004</t>
  </si>
  <si>
    <t>saulo.oliveira@fimatecequipamentos.com.br</t>
  </si>
  <si>
    <t>kxbr4ffc5</t>
  </si>
  <si>
    <t>Veneziano Silva</t>
  </si>
  <si>
    <t>H72XFP2</t>
  </si>
  <si>
    <t>TEC-005</t>
  </si>
  <si>
    <t>veneziano.silva@fimatecequipamentos.com.br</t>
  </si>
  <si>
    <t>kxes4957d</t>
  </si>
  <si>
    <t>GILVAN PESSANHA</t>
  </si>
  <si>
    <t>DK10FN2</t>
  </si>
  <si>
    <t>TEC-006</t>
  </si>
  <si>
    <t>gilvan.pessanha@fimatecequipamentos.com.br</t>
  </si>
  <si>
    <t>Usuário excluido a pedido dia 26.12.2023</t>
  </si>
  <si>
    <t>kxes495db</t>
  </si>
  <si>
    <t>ANTONIO NONATO</t>
  </si>
  <si>
    <t>D9NOB2020801385</t>
  </si>
  <si>
    <t>X401 U</t>
  </si>
  <si>
    <t>MOV200</t>
  </si>
  <si>
    <t>RAFAEL.FERNANDES@MOVIMINAS.COM.BR</t>
  </si>
  <si>
    <t>116516528</t>
  </si>
  <si>
    <t>Baixa solicitada dia 10/07/2024 /excluido em 29/08/2024</t>
  </si>
  <si>
    <t>kxbr6160ce</t>
  </si>
  <si>
    <t>Jeferson Coelho</t>
  </si>
  <si>
    <t>51927856095</t>
  </si>
  <si>
    <t>E5-471 serie</t>
  </si>
  <si>
    <t>TECNICO-MOV</t>
  </si>
  <si>
    <t>jeferson.coelho@moviminas.com.br</t>
  </si>
  <si>
    <t>Transferencia</t>
  </si>
  <si>
    <t>15019</t>
  </si>
  <si>
    <t>Usuário criado. Usado licença do usuário kxes4957d</t>
  </si>
  <si>
    <t>kxes49767</t>
  </si>
  <si>
    <t>Luciano Costa da Silva</t>
  </si>
  <si>
    <t>DELL lnspirion 15</t>
  </si>
  <si>
    <t>DESKTQP-802G492</t>
  </si>
  <si>
    <t>jm.almoxarifado@jmempilhadeiras.com.br</t>
  </si>
  <si>
    <t>br6257</t>
  </si>
  <si>
    <t xml:space="preserve">DOUGLAS JOSE PEREIRA </t>
  </si>
  <si>
    <t>BRG317F0N1</t>
  </si>
  <si>
    <t>NB6BR2320016</t>
  </si>
  <si>
    <t>douglas.pereira@kiongroup.com</t>
  </si>
  <si>
    <t>21262.54</t>
  </si>
  <si>
    <t>116516651</t>
  </si>
  <si>
    <t>kxes4980e</t>
  </si>
  <si>
    <t>Anderson Ribeiro</t>
  </si>
  <si>
    <t>Uberlandia</t>
  </si>
  <si>
    <t>4BNTKF2</t>
  </si>
  <si>
    <t>lnspiron 5458</t>
  </si>
  <si>
    <t>Posv01</t>
  </si>
  <si>
    <t>anderson.ribeiro@moviminas.com.br</t>
  </si>
  <si>
    <t>kxes49810</t>
  </si>
  <si>
    <t>Carlos Bonvini</t>
  </si>
  <si>
    <t>NXM23AL0153060079C7900</t>
  </si>
  <si>
    <t>Aspire E1-471</t>
  </si>
  <si>
    <t>Mov102</t>
  </si>
  <si>
    <t>carlos.bonvini@moviminas.com.br</t>
  </si>
  <si>
    <t>Abrir OC, Gerar saldo, faturar ao representante</t>
  </si>
  <si>
    <t>br61ad</t>
  </si>
  <si>
    <t>Edmilson Aparecido Da Silva</t>
  </si>
  <si>
    <t>4W559T2</t>
  </si>
  <si>
    <t>Latitude 3490</t>
  </si>
  <si>
    <t>NB6BR2830017</t>
  </si>
  <si>
    <t>edmilson.silva@kiongroup.com</t>
  </si>
  <si>
    <t>Service</t>
  </si>
  <si>
    <t>21322.02</t>
  </si>
  <si>
    <t>116516691</t>
  </si>
  <si>
    <t>SVS SupSc</t>
  </si>
  <si>
    <t>13352</t>
  </si>
  <si>
    <t>br6259</t>
  </si>
  <si>
    <t>BRUNO PARDIM DA SILVA</t>
  </si>
  <si>
    <t>BRG051F30K</t>
  </si>
  <si>
    <t>NB6BR2120001</t>
  </si>
  <si>
    <t>NB6BR2420010</t>
  </si>
  <si>
    <t>Bruno.pardim@kiongroup.com</t>
  </si>
  <si>
    <t>21322.04</t>
  </si>
  <si>
    <t>br625a</t>
  </si>
  <si>
    <t>MAXUELL LINCOLN MARQUES PEREIRA</t>
  </si>
  <si>
    <t>36DMJ82</t>
  </si>
  <si>
    <t>NB6BR2420004</t>
  </si>
  <si>
    <t>maxuell.pereira@kiongroup.com</t>
  </si>
  <si>
    <t>21322.05</t>
  </si>
  <si>
    <t>LCL 00411</t>
  </si>
  <si>
    <t>br625b</t>
  </si>
  <si>
    <t>EDUARDO DANIEL TEIXEIRA</t>
  </si>
  <si>
    <t>DANILO RODRIGUES DA SILVA</t>
  </si>
  <si>
    <t>BRJ426CP9B</t>
  </si>
  <si>
    <t>ProBook 640 G1</t>
  </si>
  <si>
    <t>NB6BR2320013</t>
  </si>
  <si>
    <t>danilo.silva@kiongroup.com</t>
  </si>
  <si>
    <t>21322.06</t>
  </si>
  <si>
    <t>kxes49aed</t>
  </si>
  <si>
    <t>Marcelo De Pinho Viana</t>
  </si>
  <si>
    <t>cce</t>
  </si>
  <si>
    <t>PA02694 / 705004046</t>
  </si>
  <si>
    <t>WINDOWS 7 PRO</t>
  </si>
  <si>
    <t>ULTRA THIN T325</t>
  </si>
  <si>
    <t>TECNICO32</t>
  </si>
  <si>
    <t>Tecnico39</t>
  </si>
  <si>
    <t>oficinaeqpbh@tractorbel.com.br</t>
  </si>
  <si>
    <t>116516879</t>
  </si>
  <si>
    <t>kxes49aee</t>
  </si>
  <si>
    <t>JUNIO MAGELA ROSA DOS SANTOS</t>
  </si>
  <si>
    <t>BNQP9000GTPB00F1</t>
  </si>
  <si>
    <t>ULTRA THIN 325</t>
  </si>
  <si>
    <t>TECNICO33</t>
  </si>
  <si>
    <t>tec33@tractorbel.com.br</t>
  </si>
  <si>
    <t>br625d</t>
  </si>
  <si>
    <t>GUILHERME FLORIANO DOS SANTOS</t>
  </si>
  <si>
    <t>BRG203F0H5</t>
  </si>
  <si>
    <t>ProBook 4430s</t>
  </si>
  <si>
    <t>NB6BR2220000</t>
  </si>
  <si>
    <t>guilherme.floriano@kiongroup.com</t>
  </si>
  <si>
    <t>21580.89</t>
  </si>
  <si>
    <t>13354</t>
  </si>
  <si>
    <t>Baixa via requisição manual</t>
  </si>
  <si>
    <t>br6001</t>
  </si>
  <si>
    <t>Marcio Perre Novo</t>
  </si>
  <si>
    <t>Windows 7 Enterprise 64</t>
  </si>
  <si>
    <t>Precision Tower 5810</t>
  </si>
  <si>
    <t>PC2BR3720003</t>
  </si>
  <si>
    <t>PC2BR3730002</t>
  </si>
  <si>
    <t>marcio.perre@kiongroup.com</t>
  </si>
  <si>
    <t>21580.90</t>
  </si>
  <si>
    <t>Aguardando baixa via requisição manual</t>
  </si>
  <si>
    <t>br60c2</t>
  </si>
  <si>
    <t>Vagner Leite</t>
  </si>
  <si>
    <t>PC2BR3530001</t>
  </si>
  <si>
    <t>Vagner.Leite@kiongroup.com</t>
  </si>
  <si>
    <t>21580.91</t>
  </si>
  <si>
    <t>Pes&amp;D</t>
  </si>
  <si>
    <t>kxbr411b3a</t>
  </si>
  <si>
    <t>Rodrigo Silva</t>
  </si>
  <si>
    <t>003710EM899267100008</t>
  </si>
  <si>
    <t>Windows 7 64bits</t>
  </si>
  <si>
    <t>HP240 G4 NOTEBOOK</t>
  </si>
  <si>
    <t>MAQ0037-HP</t>
  </si>
  <si>
    <t>rodrigo.s@transpotech.com.br</t>
  </si>
  <si>
    <t>Desabilitado dia 22/07/2022</t>
  </si>
  <si>
    <t>kxes49ce5</t>
  </si>
  <si>
    <t>Eduardo Alves de Oliveira</t>
  </si>
  <si>
    <t>Windows 7 32 bits</t>
  </si>
  <si>
    <t>Notebook24-PC</t>
  </si>
  <si>
    <t>notebook64@jmempilhadeiras.com.br</t>
  </si>
  <si>
    <t>Atualizado e-mail dia 04/12/2023</t>
  </si>
  <si>
    <t>br6264</t>
  </si>
  <si>
    <t>Celio Mota</t>
  </si>
  <si>
    <t>WELINGTON SANCHES TAMBARA</t>
  </si>
  <si>
    <t>8S8GL22</t>
  </si>
  <si>
    <t>NB6BR5320003</t>
  </si>
  <si>
    <t>welington.tambara@kiongroup.com</t>
  </si>
  <si>
    <t>21940.78</t>
  </si>
  <si>
    <t>0153755</t>
  </si>
  <si>
    <t>Gerar saldo,consumir saldo via OM</t>
  </si>
  <si>
    <t>kxbr49f45</t>
  </si>
  <si>
    <t>Nascimento Alves da Silva</t>
  </si>
  <si>
    <t>Windows7 32 bits</t>
  </si>
  <si>
    <t>Notebook22-PC</t>
  </si>
  <si>
    <t>notebook22@jmempilhadeiras.com.br</t>
  </si>
  <si>
    <t>br6265</t>
  </si>
  <si>
    <t>MAURICIO LUIS FERREIRA</t>
  </si>
  <si>
    <t>Jefferson Luis dos Santos</t>
  </si>
  <si>
    <t>Latutude 3440</t>
  </si>
  <si>
    <t>jefferson.santos@kiongroup.com</t>
  </si>
  <si>
    <t>20580.92</t>
  </si>
  <si>
    <t>Aguardando Rental baixar saldo do sistema</t>
  </si>
  <si>
    <t>br6266</t>
  </si>
  <si>
    <t>ARTHUR CAIQUE SIQUEIRA DA SILVA</t>
  </si>
  <si>
    <t xml:space="preserve">MONTESCKIE XAVIER </t>
  </si>
  <si>
    <t>BRG234FDDT</t>
  </si>
  <si>
    <t>NB6BR2220011</t>
  </si>
  <si>
    <t>20580.93</t>
  </si>
  <si>
    <t>116517013</t>
  </si>
  <si>
    <t>kxbr4a17d</t>
  </si>
  <si>
    <t>Deydson Renato</t>
  </si>
  <si>
    <t>H152FN2</t>
  </si>
  <si>
    <t>Windows 10 64 BITS</t>
  </si>
  <si>
    <t>OFICINAG001</t>
  </si>
  <si>
    <t>oficinago01@empilhadeirasantana.com.br</t>
  </si>
  <si>
    <t>kxbr4a190</t>
  </si>
  <si>
    <t>Juliver Antônio Ramos</t>
  </si>
  <si>
    <t>PE03W76Q</t>
  </si>
  <si>
    <t>Windows 10  64bits</t>
  </si>
  <si>
    <t>Lenovo B330-15IKBR</t>
  </si>
  <si>
    <t>MAQ0369</t>
  </si>
  <si>
    <t>eletromecanico12@transpotech.com.br</t>
  </si>
  <si>
    <t>20580.96</t>
  </si>
  <si>
    <t>LCL 00260</t>
  </si>
  <si>
    <t>kxbr4a191</t>
  </si>
  <si>
    <t xml:space="preserve">Emerson Renan Moldo  </t>
  </si>
  <si>
    <t>Maringa</t>
  </si>
  <si>
    <t>PE040RE8</t>
  </si>
  <si>
    <t>MAQ0370</t>
  </si>
  <si>
    <t>eletromecanico14@transpotech.com.br</t>
  </si>
  <si>
    <t>20580.94</t>
  </si>
  <si>
    <t>LCL 00263</t>
  </si>
  <si>
    <t>kxbr4a192</t>
  </si>
  <si>
    <t xml:space="preserve">Tercio Borges de Vargas </t>
  </si>
  <si>
    <t>Antonio Carlos</t>
  </si>
  <si>
    <t>PE9039117017</t>
  </si>
  <si>
    <t>MAQ0378</t>
  </si>
  <si>
    <t>eletromecanico17@transpotech.com.br</t>
  </si>
  <si>
    <t>20580.95</t>
  </si>
  <si>
    <t>LCL 00358</t>
  </si>
  <si>
    <t>br6267</t>
  </si>
  <si>
    <t>Jader Vinicius Fanhani</t>
  </si>
  <si>
    <t>jader.fanhani@kiongroup.com</t>
  </si>
  <si>
    <t>116517098</t>
  </si>
  <si>
    <t>kxbr4a49f</t>
  </si>
  <si>
    <t>Filipe Sant'anna</t>
  </si>
  <si>
    <t>Notebook03-PC</t>
  </si>
  <si>
    <t>NOTEBOOK74</t>
  </si>
  <si>
    <t>notebook03@jmempilhadeiras.com.br</t>
  </si>
  <si>
    <t>116517082</t>
  </si>
  <si>
    <t>kxbr4a66d</t>
  </si>
  <si>
    <t xml:space="preserve">Luiz Perroni </t>
  </si>
  <si>
    <t>VOSTRO 14</t>
  </si>
  <si>
    <t>LUIZ_PERRONI</t>
  </si>
  <si>
    <t>luiz.perroni@euroliftempilhadeiras.com.br</t>
  </si>
  <si>
    <t>kxbr4a5d4</t>
  </si>
  <si>
    <t>Aline Prignacca</t>
  </si>
  <si>
    <t>Sales assistance</t>
  </si>
  <si>
    <t>2315-13-2198</t>
  </si>
  <si>
    <t>LG22V24 All in One</t>
  </si>
  <si>
    <t>DESKTOP-6808006</t>
  </si>
  <si>
    <t>jm.aline@jmempilhadeiras.com.br</t>
  </si>
  <si>
    <t>Aguardando liberação de acesso</t>
  </si>
  <si>
    <t>kxbr4a5d5</t>
  </si>
  <si>
    <t>Bruna Cristina Lemes</t>
  </si>
  <si>
    <t>Acer</t>
  </si>
  <si>
    <t>A515-51-51UX</t>
  </si>
  <si>
    <t>Aspire 5</t>
  </si>
  <si>
    <t>BRUNA-PC</t>
  </si>
  <si>
    <t>jm.bruna@jmempilhadeiras.com.br</t>
  </si>
  <si>
    <t>kxbr4a5d6</t>
  </si>
  <si>
    <t>Usuário excluido dia 23/07/2021</t>
  </si>
  <si>
    <t>Felipe Ferreira</t>
  </si>
  <si>
    <t>NXM21AL0193113c201s9so1</t>
  </si>
  <si>
    <t>POSV08</t>
  </si>
  <si>
    <t>filipe.ferreira@moviminas.com.br</t>
  </si>
  <si>
    <t>kxbr4a658</t>
  </si>
  <si>
    <t>Mario Junior</t>
  </si>
  <si>
    <t>Sales Supervisor</t>
  </si>
  <si>
    <t>NXGMFALN00573556E519501</t>
  </si>
  <si>
    <t>NI</t>
  </si>
  <si>
    <t>parana@transpotech.com.br</t>
  </si>
  <si>
    <t>br626a</t>
  </si>
  <si>
    <t>REGINALDO APARECIDO FERMINO PINTO</t>
  </si>
  <si>
    <t>NB6BR2520009</t>
  </si>
  <si>
    <t>reginaldo.aparecido@kiongroup.com</t>
  </si>
  <si>
    <t xml:space="preserve">21580.98 </t>
  </si>
  <si>
    <t>13353</t>
  </si>
  <si>
    <t>kxbr4a659</t>
  </si>
  <si>
    <t>Jackson Gobetti</t>
  </si>
  <si>
    <t>Service Support</t>
  </si>
  <si>
    <t>Sony</t>
  </si>
  <si>
    <t>275149303000219</t>
  </si>
  <si>
    <t>Sony Vaio</t>
  </si>
  <si>
    <t>MAQ0144</t>
  </si>
  <si>
    <t>sistema@transpotech.com.br</t>
  </si>
  <si>
    <t>br626b</t>
  </si>
  <si>
    <t xml:space="preserve">Patrick Siano </t>
  </si>
  <si>
    <t>WILHIAM DOS SANTOS BORBA</t>
  </si>
  <si>
    <t>BRG145FH02</t>
  </si>
  <si>
    <t>NB6BR2220021</t>
  </si>
  <si>
    <t>wilhiam.borba@kiongroup.com</t>
  </si>
  <si>
    <t>21581.00</t>
  </si>
  <si>
    <t>kxbr4a6b0</t>
  </si>
  <si>
    <t>Rogerio Cezario</t>
  </si>
  <si>
    <t>GL YWC2</t>
  </si>
  <si>
    <t>Windows 7 Professional 64-bit</t>
  </si>
  <si>
    <t>LATITUDE 3450</t>
  </si>
  <si>
    <t>PC-5268</t>
  </si>
  <si>
    <t>pc-5268</t>
  </si>
  <si>
    <t>rogerio.cezario@marcamp.com.br</t>
  </si>
  <si>
    <t>Usado saldo da epoca</t>
  </si>
  <si>
    <t>kxbr4a6b1</t>
  </si>
  <si>
    <t>Ana Paula Sazlek</t>
  </si>
  <si>
    <t>Sales Person</t>
  </si>
  <si>
    <t>BRJ506L 18X</t>
  </si>
  <si>
    <t>MAQ0002</t>
  </si>
  <si>
    <t>pecas.oficina03@transpotech.com.br</t>
  </si>
  <si>
    <t>Aguardando Xtranet para usuário</t>
  </si>
  <si>
    <t>br4024</t>
  </si>
  <si>
    <t>Montesckie Gomes Xavier</t>
  </si>
  <si>
    <t>Backup Lucimara</t>
  </si>
  <si>
    <t>Charge of Operations</t>
  </si>
  <si>
    <t>486KJ82</t>
  </si>
  <si>
    <t xml:space="preserve">Latitude 3450 </t>
  </si>
  <si>
    <t>NB6BR5520002</t>
  </si>
  <si>
    <t>lucimara.silva@kiongroup.com</t>
  </si>
  <si>
    <t>21588.93</t>
  </si>
  <si>
    <t>Criar saldo,baixar do estoque</t>
  </si>
  <si>
    <t>br626f</t>
  </si>
  <si>
    <t>RAIMUNDO SILVA</t>
  </si>
  <si>
    <t>GERALDO BOSSO</t>
  </si>
  <si>
    <t>BRG109FG7F</t>
  </si>
  <si>
    <t>HP ProBook 4320S</t>
  </si>
  <si>
    <t>NB6BR5220001</t>
  </si>
  <si>
    <t>geraldo.bosso@kiongroup.com</t>
  </si>
  <si>
    <t>21632.18</t>
  </si>
  <si>
    <t>Criar saldo no sistema,transferir LIndeSTILL,Abrir OM</t>
  </si>
  <si>
    <t>kxbr4a8df</t>
  </si>
  <si>
    <t>Excluido dia 09/03/2023</t>
  </si>
  <si>
    <t>Kobaysahi Moreira</t>
  </si>
  <si>
    <t>FL4GCD2</t>
  </si>
  <si>
    <t>Inspirion 5458</t>
  </si>
  <si>
    <t>CAMP0-02</t>
  </si>
  <si>
    <t>CAMPO-02</t>
  </si>
  <si>
    <t>kobayashi@macnort.com.br</t>
  </si>
  <si>
    <t>Exclusão solicitada dia02/03/2023</t>
  </si>
  <si>
    <t>kxbr4a5d7</t>
  </si>
  <si>
    <t>Jeferson Ribeiro</t>
  </si>
  <si>
    <t>PE03W76L</t>
  </si>
  <si>
    <t>Lenovo 8330-15/KBR</t>
  </si>
  <si>
    <t>MAQ0367</t>
  </si>
  <si>
    <t>posvendas02@transpotech.com.br</t>
  </si>
  <si>
    <t>116517257</t>
  </si>
  <si>
    <t>Usuário excluido do sistema USST em 17/01/2023</t>
  </si>
  <si>
    <t>kxbr4a9e0</t>
  </si>
  <si>
    <t>Paulo Lopes</t>
  </si>
  <si>
    <t>PE04DRHL</t>
  </si>
  <si>
    <t>Windows 1 0 64bits</t>
  </si>
  <si>
    <t>B330-15/KBR</t>
  </si>
  <si>
    <t>MAQ0385</t>
  </si>
  <si>
    <t>eletromecanico09@transpotech.com.br</t>
  </si>
  <si>
    <t>kxbr4aa71</t>
  </si>
  <si>
    <t>Jonatas Neves</t>
  </si>
  <si>
    <t>PE044MGJ</t>
  </si>
  <si>
    <t>Lenovo B330-15/KBR</t>
  </si>
  <si>
    <t>MAQ0383</t>
  </si>
  <si>
    <t>eletromecanico19@transpotech.com.br</t>
  </si>
  <si>
    <t>Aguardando invoice da Linde AG</t>
  </si>
  <si>
    <t>br6275</t>
  </si>
  <si>
    <t>CLODOALDO MARTINS RIBEIRO</t>
  </si>
  <si>
    <t>BRJ4123YJT</t>
  </si>
  <si>
    <t>NB6BR2420014</t>
  </si>
  <si>
    <t>NB6BR2220002</t>
  </si>
  <si>
    <t>clodoaldo.ribeiro@kiongroup.com</t>
  </si>
  <si>
    <t>21707.35</t>
  </si>
  <si>
    <t>Aguardando criação de saldo para baixar software</t>
  </si>
  <si>
    <t>kxbr4aaef</t>
  </si>
  <si>
    <t xml:space="preserve">Lauri Aires Fagundes </t>
  </si>
  <si>
    <t>PE048330</t>
  </si>
  <si>
    <t>Wjndows 10 Pro 64bits</t>
  </si>
  <si>
    <t>B330-15LKBR</t>
  </si>
  <si>
    <t>MQ0391</t>
  </si>
  <si>
    <t>eletromecanico10@transpotech.com.br</t>
  </si>
  <si>
    <t>kxbr4ab74</t>
  </si>
  <si>
    <t>Frederico Camacho</t>
  </si>
  <si>
    <t>ITAUTEC</t>
  </si>
  <si>
    <t>A7520</t>
  </si>
  <si>
    <t>INFOWAY NOTE</t>
  </si>
  <si>
    <t>Transposervice</t>
  </si>
  <si>
    <t>eletromecanico21@transpotech.com.br</t>
  </si>
  <si>
    <t>kxbr4ab94</t>
  </si>
  <si>
    <t>Baixa solicitada dia 05/11/2021</t>
  </si>
  <si>
    <t>Cleide Aguiar</t>
  </si>
  <si>
    <t>Sales Clerk</t>
  </si>
  <si>
    <t>Río de Janeiro</t>
  </si>
  <si>
    <t>4Y2XB92</t>
  </si>
  <si>
    <t>DH55PJ</t>
  </si>
  <si>
    <t>MAT0001</t>
  </si>
  <si>
    <t>cleide.aguiar@fimatecequipamentos.com.br</t>
  </si>
  <si>
    <t>kxbr4ab95</t>
  </si>
  <si>
    <t>Alexsandra Cabral</t>
  </si>
  <si>
    <t>Sales clerk</t>
  </si>
  <si>
    <t>GD6LCK2</t>
  </si>
  <si>
    <t>OptiPlex 3050</t>
  </si>
  <si>
    <t>DESCOM02RJ</t>
  </si>
  <si>
    <t>thamires.gilmara@fimatecequipamentos.com.br</t>
  </si>
  <si>
    <t>kxbr4ab98</t>
  </si>
  <si>
    <t>Marcos Paulo</t>
  </si>
  <si>
    <t>DG784W2</t>
  </si>
  <si>
    <t>OptiPlex 3060</t>
  </si>
  <si>
    <t>DESRJASS01</t>
  </si>
  <si>
    <t>marcos.mattos@fimatecequipamentos.com.br</t>
  </si>
  <si>
    <t>kxbr4ab99</t>
  </si>
  <si>
    <t>Marcela Franco</t>
  </si>
  <si>
    <t>DESOF102RJ</t>
  </si>
  <si>
    <t>marcela.franco@fimatecequipamentos.com.br</t>
  </si>
  <si>
    <t>kxbr4ab9a</t>
  </si>
  <si>
    <t>Cristiano Santos</t>
  </si>
  <si>
    <t>DG824W2</t>
  </si>
  <si>
    <t>DESALMTRJ01</t>
  </si>
  <si>
    <t>cristiano.santos@fimatecequipamentos.com.br</t>
  </si>
  <si>
    <t>kxbr4ab9b</t>
  </si>
  <si>
    <t>Rosemeri Freitas</t>
  </si>
  <si>
    <t>D10V002</t>
  </si>
  <si>
    <t>DESOFIRJ02</t>
  </si>
  <si>
    <t>rosemeri.freitas@fimatecequipamentos.com.br</t>
  </si>
  <si>
    <t>kxbr4ab9c</t>
  </si>
  <si>
    <t>Rafael Santos</t>
  </si>
  <si>
    <t>GD6NCK2</t>
  </si>
  <si>
    <t>DESCOM05RJ</t>
  </si>
  <si>
    <t>rafael.nascimento@fimatecequipamentos.com.br</t>
  </si>
  <si>
    <t>kxbr4ab9d</t>
  </si>
  <si>
    <t>Robert Chaves</t>
  </si>
  <si>
    <t>BP7DQM2</t>
  </si>
  <si>
    <t>Latitude E3470</t>
  </si>
  <si>
    <t>NOTRJOFI01</t>
  </si>
  <si>
    <t>braitner@fimatecequipamentos.com.br</t>
  </si>
  <si>
    <t>kxbr4ab9e</t>
  </si>
  <si>
    <t>Roberta Santos</t>
  </si>
  <si>
    <t>479ZOY1</t>
  </si>
  <si>
    <t>OptiPlex 301 O</t>
  </si>
  <si>
    <t>DESASSRJ02</t>
  </si>
  <si>
    <t>roberta.santos@fimatecequipamentos.com.br</t>
  </si>
  <si>
    <t>kxbr4ab9f</t>
  </si>
  <si>
    <t>Samuel Castro</t>
  </si>
  <si>
    <t>DG814W2</t>
  </si>
  <si>
    <t>DESRJMAT01</t>
  </si>
  <si>
    <t>samuel.castro@fimatecequipamentos.com.br</t>
  </si>
  <si>
    <t>kxbr4aba0</t>
  </si>
  <si>
    <t>Hélio Yomura</t>
  </si>
  <si>
    <t>10Y3542</t>
  </si>
  <si>
    <t>Vostro 5480</t>
  </si>
  <si>
    <t>DESDIR02RJ</t>
  </si>
  <si>
    <t>helio.yomura@fimatecequipamentos.com.br</t>
  </si>
  <si>
    <t>kxbr4ae65</t>
  </si>
  <si>
    <t>Paulo Roberto de Jesus</t>
  </si>
  <si>
    <t>Caçapava</t>
  </si>
  <si>
    <t>Windows 10 Pro</t>
  </si>
  <si>
    <t>E5430</t>
  </si>
  <si>
    <t>DESKTOP-OVK5U5J</t>
  </si>
  <si>
    <t>DESKTOP-0VK5U5J</t>
  </si>
  <si>
    <t>movelev@movelev.com.br</t>
  </si>
  <si>
    <t>kxbr4ac82</t>
  </si>
  <si>
    <t>Luciana Agasauara</t>
  </si>
  <si>
    <t>Spare Parts assistance</t>
  </si>
  <si>
    <t>PE03P32R</t>
  </si>
  <si>
    <t>WINDOWS 10 PRO</t>
  </si>
  <si>
    <t>V52OS-08|KL DESKTOP</t>
  </si>
  <si>
    <t>Luciana AS</t>
  </si>
  <si>
    <t>assistenciatecnica@retrak.com.br</t>
  </si>
  <si>
    <t>kxbr4ad56</t>
  </si>
  <si>
    <t>VANESSA MARTINS PEREIRA</t>
  </si>
  <si>
    <t>SJRP</t>
  </si>
  <si>
    <t>Megaware</t>
  </si>
  <si>
    <t>MH0310Cl201029</t>
  </si>
  <si>
    <t>WINDONS 10 PRO</t>
  </si>
  <si>
    <t>DESKTOP 13 -2100</t>
  </si>
  <si>
    <t>HOME</t>
  </si>
  <si>
    <t>vendas.riopreto@marcamp.com.br</t>
  </si>
  <si>
    <t>kxbr4ad57</t>
  </si>
  <si>
    <t>DANILO BARBOZA LIEBANA</t>
  </si>
  <si>
    <t>Salesman</t>
  </si>
  <si>
    <t>spacerBR</t>
  </si>
  <si>
    <t>GBPD0042H003251</t>
  </si>
  <si>
    <t>WINDONS 2008 R2 ENTERRISE</t>
  </si>
  <si>
    <t>DESKTOP XENON E 5530</t>
  </si>
  <si>
    <t>Servidor</t>
  </si>
  <si>
    <t>pcp.riopreto@marcamp.com.br</t>
  </si>
  <si>
    <t>kxbr4ae64</t>
  </si>
  <si>
    <t>Robson Luis da Silva</t>
  </si>
  <si>
    <t>80YH-PE03EF1U</t>
  </si>
  <si>
    <t>ldeapad 320</t>
  </si>
  <si>
    <t>Notebook49-PC</t>
  </si>
  <si>
    <t>notebook49@jmempilhadeiras.com.br</t>
  </si>
  <si>
    <t>kxbr4ad58</t>
  </si>
  <si>
    <t>Fabricio Osvaldo Almeida</t>
  </si>
  <si>
    <t>Buyer</t>
  </si>
  <si>
    <t>Windows 1 O 64bits</t>
  </si>
  <si>
    <t>lnspirion 15</t>
  </si>
  <si>
    <t>Notebook4 7-PC</t>
  </si>
  <si>
    <t>jm.compras@jmempilhadeiras.com.br</t>
  </si>
  <si>
    <t>kxbr4b192</t>
  </si>
  <si>
    <t>Matheus Teodoro Pini</t>
  </si>
  <si>
    <t>80YH-PE03BK4M</t>
  </si>
  <si>
    <t>Notebook50-PC</t>
  </si>
  <si>
    <t>NOTEBOOK50</t>
  </si>
  <si>
    <t>notebook50@jmempilhadeiras.com.br</t>
  </si>
  <si>
    <t>kxbr4b195</t>
  </si>
  <si>
    <t>HEVERTON FERREIRA</t>
  </si>
  <si>
    <t>PE002686</t>
  </si>
  <si>
    <t>80AC</t>
  </si>
  <si>
    <t>LENOVO IDEAPAD G400S</t>
  </si>
  <si>
    <t>heverton.pecas@empilhadeirasantana.com.br</t>
  </si>
  <si>
    <t>Aguardando criação do usuário via LIC</t>
  </si>
  <si>
    <t>kxbr4b197</t>
  </si>
  <si>
    <t>Welington Gobeti</t>
  </si>
  <si>
    <t>08079QAKJ804808D</t>
  </si>
  <si>
    <t>NP300E5L KF1BR</t>
  </si>
  <si>
    <t>Notebook46-PC</t>
  </si>
  <si>
    <t>notebook46@jmempilhadeiras.com.br</t>
  </si>
  <si>
    <t>116517592</t>
  </si>
  <si>
    <t>kxbr4b2fe</t>
  </si>
  <si>
    <t>Mario Façanha</t>
  </si>
  <si>
    <t>Service Supervisor</t>
  </si>
  <si>
    <t>Loc Fama</t>
  </si>
  <si>
    <t>428AS2</t>
  </si>
  <si>
    <t>Windows 7 64 Bits</t>
  </si>
  <si>
    <t>ASPIRE E1</t>
  </si>
  <si>
    <t>Mario-PC</t>
  </si>
  <si>
    <t>Mariofacanha@locfama.com.br</t>
  </si>
  <si>
    <t>Aguardando Criação do usuário.</t>
  </si>
  <si>
    <t>kxbr4b2ff</t>
  </si>
  <si>
    <t>Roberto Marinho</t>
  </si>
  <si>
    <t>1A3568SG10</t>
  </si>
  <si>
    <t>HP Desk</t>
  </si>
  <si>
    <t>Manut. Loc Fama</t>
  </si>
  <si>
    <t>Manutencao@locfama.com.br</t>
  </si>
  <si>
    <t>kxbr4b57a</t>
  </si>
  <si>
    <t>Eduardo Martins</t>
  </si>
  <si>
    <t>Adriano Paiva</t>
  </si>
  <si>
    <t>PE9039731174</t>
  </si>
  <si>
    <t>Windows 10 64 Bits</t>
  </si>
  <si>
    <t>tecnico02@empilhatec.com</t>
  </si>
  <si>
    <t>kxbr4b4e5</t>
  </si>
  <si>
    <t>Sheila Alves</t>
  </si>
  <si>
    <t>Sales Woman</t>
  </si>
  <si>
    <t>IBYTE DESK</t>
  </si>
  <si>
    <t>VENDAS-01</t>
  </si>
  <si>
    <t>vendas3@verticalempilhadeiras.com.br</t>
  </si>
  <si>
    <t>kxbr4b64d</t>
  </si>
  <si>
    <t>Eduardo Cunha</t>
  </si>
  <si>
    <t>PE01 RWWK</t>
  </si>
  <si>
    <t>90A T0057BR</t>
  </si>
  <si>
    <t>MAQ0070</t>
  </si>
  <si>
    <t>oficina.joinville@transpotech.com.br</t>
  </si>
  <si>
    <t>kxbr4b74c</t>
  </si>
  <si>
    <t>Adriele Rayana</t>
  </si>
  <si>
    <t>BRJ506L01 K</t>
  </si>
  <si>
    <t>HP 402 G1 SFF</t>
  </si>
  <si>
    <t>MAQ0006</t>
  </si>
  <si>
    <t>oficina.rs@transpotech.com.br</t>
  </si>
  <si>
    <t>Sem sobrenome</t>
  </si>
  <si>
    <t>kxbr4b76c</t>
  </si>
  <si>
    <t>David junior da Silva Souza</t>
  </si>
  <si>
    <t>SRD</t>
  </si>
  <si>
    <t>Não possui</t>
  </si>
  <si>
    <t>H61</t>
  </si>
  <si>
    <t>MAQ0199</t>
  </si>
  <si>
    <t>posvendas07@transpotech.com.br</t>
  </si>
  <si>
    <t>Preciso do nº de patrimonio</t>
  </si>
  <si>
    <t>kxbr4b72e</t>
  </si>
  <si>
    <t>VINICIO HENRIQUE</t>
  </si>
  <si>
    <t>PC-4734</t>
  </si>
  <si>
    <t>servico06@marcamp.com.br</t>
  </si>
  <si>
    <t>kxbr4b72f</t>
  </si>
  <si>
    <t>André Silva</t>
  </si>
  <si>
    <t>Montemor</t>
  </si>
  <si>
    <t>PC-4766</t>
  </si>
  <si>
    <t>pcp.sorocaba@marcamp.com.br</t>
  </si>
  <si>
    <t>kxbr4b741</t>
  </si>
  <si>
    <t>ANDRE LUIS CAMARGO</t>
  </si>
  <si>
    <t>93NBY2</t>
  </si>
  <si>
    <t>WINDOWNS 10</t>
  </si>
  <si>
    <t>INSPIRON 14</t>
  </si>
  <si>
    <t>PC-7201</t>
  </si>
  <si>
    <t>servico04@marcamp.com.br</t>
  </si>
  <si>
    <t>kxbr4b742</t>
  </si>
  <si>
    <t>HELLEN LORRANY</t>
  </si>
  <si>
    <t>WINDOWNS 7</t>
  </si>
  <si>
    <t>OPTPLEX</t>
  </si>
  <si>
    <t>PC-4730</t>
  </si>
  <si>
    <t>servicos03@marcamp.com.br</t>
  </si>
  <si>
    <t>kxbr4b743</t>
  </si>
  <si>
    <t>LUCIANO ROCHA</t>
  </si>
  <si>
    <t>servicos05@marcamp.com.br</t>
  </si>
  <si>
    <t>kxbr4b74b</t>
  </si>
  <si>
    <t>Aline Serafim</t>
  </si>
  <si>
    <t>Pauta</t>
  </si>
  <si>
    <t>M80-04101706628</t>
  </si>
  <si>
    <t>H81M-HG4</t>
  </si>
  <si>
    <t>MAQ0402</t>
  </si>
  <si>
    <t>posvendas04@transpotech.com.br</t>
  </si>
  <si>
    <t>kxbr4b74e</t>
  </si>
  <si>
    <t>Christian Santos</t>
  </si>
  <si>
    <t>BIOSTAR Group</t>
  </si>
  <si>
    <t>19227C806636</t>
  </si>
  <si>
    <t>A320MH</t>
  </si>
  <si>
    <t>MAQ0394</t>
  </si>
  <si>
    <t>posvendas.rs@transpotech.com.br</t>
  </si>
  <si>
    <t>kxbr4b76d</t>
  </si>
  <si>
    <t>Baixa solicitada dia 10/09/2021</t>
  </si>
  <si>
    <t>Eduardo Cun.</t>
  </si>
  <si>
    <t>50026B76827F9243</t>
  </si>
  <si>
    <t>N68-S3 FX</t>
  </si>
  <si>
    <t>MAQ0143</t>
  </si>
  <si>
    <t>pecas.joinville@transpotech.com</t>
  </si>
  <si>
    <t>br6284</t>
  </si>
  <si>
    <t>jean.silva@kiongroup.com</t>
  </si>
  <si>
    <t xml:space="preserve">0190818 </t>
  </si>
  <si>
    <t>LCS 00375</t>
  </si>
  <si>
    <t>Aguardando baixa via sistema</t>
  </si>
  <si>
    <t>kxbr4b9d7</t>
  </si>
  <si>
    <t>JAILDA MARIA DA SILVA RIBEIRO</t>
  </si>
  <si>
    <t>80YH-PE03HJ62</t>
  </si>
  <si>
    <t>Lenovo ldeaPad 320</t>
  </si>
  <si>
    <t>Notebook72-PC</t>
  </si>
  <si>
    <t>Jm.alagoinhas@jmempilhadeiras.com.br</t>
  </si>
  <si>
    <t>Criar acesso via Xtranet</t>
  </si>
  <si>
    <t>kxbr4bc0e</t>
  </si>
  <si>
    <t>Adriano Rodolpho</t>
  </si>
  <si>
    <t>inspirion 15</t>
  </si>
  <si>
    <t>notebook65</t>
  </si>
  <si>
    <t>NOTEBOOK65-PC</t>
  </si>
  <si>
    <t>jm.adriano@jmempilhadeiras.com.br</t>
  </si>
  <si>
    <t>br6290</t>
  </si>
  <si>
    <t>Luiz Roberto Junior</t>
  </si>
  <si>
    <t>BRG233FP5C</t>
  </si>
  <si>
    <t>NB6BR2220028</t>
  </si>
  <si>
    <t>luiz.junior@kiongroup.com</t>
  </si>
  <si>
    <t xml:space="preserve">0190826 </t>
  </si>
  <si>
    <t>Criar SC / Gerar saldo / Transferir STILL / Consumir saldo</t>
  </si>
  <si>
    <t>kxbr4c0fe</t>
  </si>
  <si>
    <t>Alessandro Santana</t>
  </si>
  <si>
    <t>eurolift17@euroliftempilhadeiras.com.br</t>
  </si>
  <si>
    <t>kxbr4c203</t>
  </si>
  <si>
    <t>Roque Gilberto Bedatti</t>
  </si>
  <si>
    <t>BRJ6428ST8</t>
  </si>
  <si>
    <t>840-G2</t>
  </si>
  <si>
    <t xml:space="preserve">0178612 </t>
  </si>
  <si>
    <t>Criar saldo / faturar</t>
  </si>
  <si>
    <t>kxbr4c208</t>
  </si>
  <si>
    <t>Thiago Marlon</t>
  </si>
  <si>
    <t>Adam Schwemleir</t>
  </si>
  <si>
    <t>PE04w5mx</t>
  </si>
  <si>
    <t>Lenovo ldeaped-15/KB</t>
  </si>
  <si>
    <t>MAQ413</t>
  </si>
  <si>
    <t>eletromecanico03@transpotech.com.br</t>
  </si>
  <si>
    <t>Faturar representante</t>
  </si>
  <si>
    <t>br615f</t>
  </si>
  <si>
    <t>Rodrigo Calado</t>
  </si>
  <si>
    <t>Rodrigo.Calado@kiongroup.com</t>
  </si>
  <si>
    <t>LCS SupOp</t>
  </si>
  <si>
    <t>br6292</t>
  </si>
  <si>
    <t>Joelson da Costa Rodrigues</t>
  </si>
  <si>
    <t>NB6BR2120004</t>
  </si>
  <si>
    <t>joelson.rodrigues@kiongroup.com</t>
  </si>
  <si>
    <t>LCL 00443</t>
  </si>
  <si>
    <t>Gerar saldo, dar baixa via sistema.</t>
  </si>
  <si>
    <t>kxbr4c4fe</t>
  </si>
  <si>
    <t>KELIANO GOMES DURAES</t>
  </si>
  <si>
    <t>Notebook32-PC</t>
  </si>
  <si>
    <t>notebook32@jmempilhadeiras.com.br</t>
  </si>
  <si>
    <t>kxbr4c51b</t>
  </si>
  <si>
    <t>Maria Oliveira</t>
  </si>
  <si>
    <t>NXHFMAL00193888AC49501</t>
  </si>
  <si>
    <t>N17C4</t>
  </si>
  <si>
    <t>S-PRODUTO -05</t>
  </si>
  <si>
    <t>maria@macnort.com.br</t>
  </si>
  <si>
    <t>kxbr4c6b4</t>
  </si>
  <si>
    <t>Julio Cesar</t>
  </si>
  <si>
    <t>6FHCK03</t>
  </si>
  <si>
    <t>Vostro 14</t>
  </si>
  <si>
    <t>TOLMZ-OFC-0003</t>
  </si>
  <si>
    <t>julio.cesar@tolentino.com.br</t>
  </si>
  <si>
    <t>kxbr4c7f4</t>
  </si>
  <si>
    <t>Edvaldo Lins</t>
  </si>
  <si>
    <t>6FJBK03</t>
  </si>
  <si>
    <t>Wndows 10 pro ô4 bits</t>
  </si>
  <si>
    <t>TOLMZ-TEC{002</t>
  </si>
  <si>
    <t>TOLMZ-TEC-0002</t>
  </si>
  <si>
    <t>edvaldo.araujo@tolentino.com.br</t>
  </si>
  <si>
    <t>Aguardando Invoice da Alemanha</t>
  </si>
  <si>
    <t>kxbr4c85c</t>
  </si>
  <si>
    <t>Lucas Felix</t>
  </si>
  <si>
    <t>7ZCNLG2</t>
  </si>
  <si>
    <t>INSPIRON 5458</t>
  </si>
  <si>
    <t>NOTPROC01 RJ</t>
  </si>
  <si>
    <t>lucas.felix@fimatecequipamentos.com.br</t>
  </si>
  <si>
    <t>kxbr4c85d</t>
  </si>
  <si>
    <t>Luigi Nunes</t>
  </si>
  <si>
    <t>DV6FKZ1</t>
  </si>
  <si>
    <t>INSPIRON 14R 5437</t>
  </si>
  <si>
    <t>DESSTIRJ02</t>
  </si>
  <si>
    <t>luigi.nunes@fimatecequipamentos.com.br</t>
  </si>
  <si>
    <t>kxbr4cb64</t>
  </si>
  <si>
    <t>Baixa solicitada dia 17/03/2021</t>
  </si>
  <si>
    <t>Marcelo Santos</t>
  </si>
  <si>
    <t>9S2TFV2</t>
  </si>
  <si>
    <t>HJP10</t>
  </si>
  <si>
    <t>PC-7974</t>
  </si>
  <si>
    <t>servicos07@marcamp.com.br</t>
  </si>
  <si>
    <t>kxbr4cb65</t>
  </si>
  <si>
    <t>Thiago tenir</t>
  </si>
  <si>
    <t>sp</t>
  </si>
  <si>
    <t>MEGAWARE</t>
  </si>
  <si>
    <t>Windows 7</t>
  </si>
  <si>
    <t>kxbr4cb66</t>
  </si>
  <si>
    <t>Cristiane Ribeiro</t>
  </si>
  <si>
    <t>PC-0104</t>
  </si>
  <si>
    <t>servicos.ribeirao02@marcamp.com.br</t>
  </si>
  <si>
    <t>kxbr4cad1</t>
  </si>
  <si>
    <t>Danilo Manflin</t>
  </si>
  <si>
    <t>lnspirion 15 3567</t>
  </si>
  <si>
    <t>Notebook60-PC</t>
  </si>
  <si>
    <t>jm.danilo@jmempilhadeiras.com.br</t>
  </si>
  <si>
    <t>Aguardando liberação da Linde Alemanha</t>
  </si>
  <si>
    <t>kxbr4cad3</t>
  </si>
  <si>
    <t>Wilson Coelho Vaz</t>
  </si>
  <si>
    <t>BRJ513NYDL</t>
  </si>
  <si>
    <t>Notebook56-PC</t>
  </si>
  <si>
    <t>notebook56@jmempilhadeiras.com.br</t>
  </si>
  <si>
    <t>kxbr4cad0</t>
  </si>
  <si>
    <t>José Roberto de Almeida Gomes</t>
  </si>
  <si>
    <t>L 1 BGKBN</t>
  </si>
  <si>
    <t>THINKAD M120</t>
  </si>
  <si>
    <t>MECANICO-LOCF</t>
  </si>
  <si>
    <t>ti@locfama.com.br</t>
  </si>
  <si>
    <t>kxbr4cc10</t>
  </si>
  <si>
    <t>Marcelo Lenzi</t>
  </si>
  <si>
    <t>ASPIRE 3</t>
  </si>
  <si>
    <t>Notebook87-PC</t>
  </si>
  <si>
    <t>NOTEBOOK87</t>
  </si>
  <si>
    <t>notebook87@jmempilhadeiras.com.br</t>
  </si>
  <si>
    <t>kxbr4cc11</t>
  </si>
  <si>
    <t>GABRIEL PEREIRA DA SILVA</t>
  </si>
  <si>
    <t>EUROLIFT21</t>
  </si>
  <si>
    <t>gabriel.posvendas@euroliftempilhadeiras.com.br</t>
  </si>
  <si>
    <t>br629c</t>
  </si>
  <si>
    <t>JOSE CARLOS GUERINO JUNIOR</t>
  </si>
  <si>
    <t>G8MX442</t>
  </si>
  <si>
    <t>NB6BR2420022</t>
  </si>
  <si>
    <t>jose.guerino@kiongroup.com</t>
  </si>
  <si>
    <t>0198781</t>
  </si>
  <si>
    <t>LCL 00066</t>
  </si>
  <si>
    <t>SIm</t>
  </si>
  <si>
    <t>kxbr4d109</t>
  </si>
  <si>
    <t>Luiz Guimarães</t>
  </si>
  <si>
    <t>BRJ9455ZV1</t>
  </si>
  <si>
    <t>HP 246 G7 notebook</t>
  </si>
  <si>
    <t>MEC42</t>
  </si>
  <si>
    <t>luiz.guimaraes@retrak.com.br</t>
  </si>
  <si>
    <t>Criar OC, faturar ao representante</t>
  </si>
  <si>
    <t>kxbr4d10a</t>
  </si>
  <si>
    <t>Ricardo Araujo</t>
  </si>
  <si>
    <t>BRJ9455ZT7</t>
  </si>
  <si>
    <t>MEC43</t>
  </si>
  <si>
    <t>ricardo@retrak.com.br</t>
  </si>
  <si>
    <t>kxbr4d10c</t>
  </si>
  <si>
    <t>Cristina Santana</t>
  </si>
  <si>
    <t>BRJ9455ZVR</t>
  </si>
  <si>
    <t>MEC44</t>
  </si>
  <si>
    <t>suportetecnico@retrak.com.br</t>
  </si>
  <si>
    <t>Aguardando invoice da Alemanha</t>
  </si>
  <si>
    <t>kxbr4d106</t>
  </si>
  <si>
    <t>Wanderson Oliveira</t>
  </si>
  <si>
    <t>Notebook79</t>
  </si>
  <si>
    <t>wanderson.oliveira@jmempilhadeiras.com.br</t>
  </si>
  <si>
    <t>kxbr4d107</t>
  </si>
  <si>
    <t>Rafael Montanholi</t>
  </si>
  <si>
    <t>A315-53-525</t>
  </si>
  <si>
    <t>ASP IRE 3</t>
  </si>
  <si>
    <t>Notebook84</t>
  </si>
  <si>
    <t>rafael.montanholi@jmempilhadeiras.com.br</t>
  </si>
  <si>
    <t>kxbr4d108</t>
  </si>
  <si>
    <t>Wellington Barreto</t>
  </si>
  <si>
    <t>Inspeirion 15</t>
  </si>
  <si>
    <t>Notebook90</t>
  </si>
  <si>
    <t>welington.barreto@jmempilhadeiras.com.br</t>
  </si>
  <si>
    <t>kxbr4d124</t>
  </si>
  <si>
    <t>Rafael Paccola</t>
  </si>
  <si>
    <t>Inspirion 15</t>
  </si>
  <si>
    <t>Notebook67</t>
  </si>
  <si>
    <t>rafael.paccola@jmempilhadeiras.com.br</t>
  </si>
  <si>
    <t>kxbr4d126</t>
  </si>
  <si>
    <t>Ricardo Liniker</t>
  </si>
  <si>
    <t>Notebook89</t>
  </si>
  <si>
    <t>ricardo.liniker@jmempilhadeiras.com.br</t>
  </si>
  <si>
    <t>Kxbr4d179</t>
  </si>
  <si>
    <t>Thor Felgar</t>
  </si>
  <si>
    <t>X16-96091</t>
  </si>
  <si>
    <t>MPETC</t>
  </si>
  <si>
    <t>thor.felgar@marcamp.com.br</t>
  </si>
  <si>
    <t>kxbr4d649</t>
  </si>
  <si>
    <t>Rodolfo Basques</t>
  </si>
  <si>
    <t>Notebook40</t>
  </si>
  <si>
    <t>rodolfo.basques@jmempilhadeiras.com.br</t>
  </si>
  <si>
    <t>kxbr4d64a</t>
  </si>
  <si>
    <t>Matheus Barbosa</t>
  </si>
  <si>
    <t>Notebook93</t>
  </si>
  <si>
    <t>matheus.barbosa@jmempilhadeiras.com.br</t>
  </si>
  <si>
    <t>kxbr4d64b</t>
  </si>
  <si>
    <t>Reginaldo Ramos da Silva</t>
  </si>
  <si>
    <t>Service Tecnhician</t>
  </si>
  <si>
    <t>Notebook28</t>
  </si>
  <si>
    <t>jm.bungegaspar@jmempilhadeiras.com.br</t>
  </si>
  <si>
    <t>kxbr4d64c</t>
  </si>
  <si>
    <t>João Hokama</t>
  </si>
  <si>
    <t>lnspirion</t>
  </si>
  <si>
    <t>Notebook94</t>
  </si>
  <si>
    <t>notebook94@jmempilhadeiras.com.br</t>
  </si>
  <si>
    <t>kxbr4d64d</t>
  </si>
  <si>
    <t>Everton Purgano</t>
  </si>
  <si>
    <t>Notebook96</t>
  </si>
  <si>
    <t>notebook96@jmempilhadeiras.com.br</t>
  </si>
  <si>
    <t>kxbr4d6c0</t>
  </si>
  <si>
    <t>Renato lnes</t>
  </si>
  <si>
    <t>COMPAQ</t>
  </si>
  <si>
    <t>CQ3</t>
  </si>
  <si>
    <t>Notebook86</t>
  </si>
  <si>
    <t>renato.ines@jmempilhadeiras.com.br</t>
  </si>
  <si>
    <t>A0055585</t>
  </si>
  <si>
    <t>Gilson Donisete Pessoa</t>
  </si>
  <si>
    <t>CML5MD2</t>
  </si>
  <si>
    <t>NB6BR2630007</t>
  </si>
  <si>
    <t>gilson.pessoa@kiongroup.com</t>
  </si>
  <si>
    <t>0221889</t>
  </si>
  <si>
    <t>LCL 00007</t>
  </si>
  <si>
    <t>Baixar saldo da atualização via OM</t>
  </si>
  <si>
    <t>kxbr4d67e</t>
  </si>
  <si>
    <t>Baixa solicitada dia 05/07/2021</t>
  </si>
  <si>
    <t>Micaela Cristina Carvalho</t>
  </si>
  <si>
    <t>PE05Z01</t>
  </si>
  <si>
    <t>Windows 10 PRO</t>
  </si>
  <si>
    <t>PC-3089</t>
  </si>
  <si>
    <t>vendas.ribeirao@marcamp.com.br</t>
  </si>
  <si>
    <t>kxbr4d6ca</t>
  </si>
  <si>
    <t>Marcelo dos Santos</t>
  </si>
  <si>
    <t>53bd542</t>
  </si>
  <si>
    <t>p53g</t>
  </si>
  <si>
    <t>TTINDTECNIC00442</t>
  </si>
  <si>
    <t>eletromecanico25@transpotech.com.br</t>
  </si>
  <si>
    <t>kxbr4d775</t>
  </si>
  <si>
    <t>Jhony Lino</t>
  </si>
  <si>
    <t>Windows 10 64</t>
  </si>
  <si>
    <t>CQ-32</t>
  </si>
  <si>
    <t>Notebook85</t>
  </si>
  <si>
    <t>johnny.lino@jmempilhadeiras.com.br</t>
  </si>
  <si>
    <t>Ok</t>
  </si>
  <si>
    <t>kxbr4d776</t>
  </si>
  <si>
    <t>Ellen Jeane</t>
  </si>
  <si>
    <t>Inspiron15</t>
  </si>
  <si>
    <t>Notebook77</t>
  </si>
  <si>
    <t>Ellen.jeane@jmempilhadeiras.com.br</t>
  </si>
  <si>
    <t>kxbr4da24</t>
  </si>
  <si>
    <t>JOMAR DOS SANTOS GOBO</t>
  </si>
  <si>
    <t>DESKTOP-DLFH6ML</t>
  </si>
  <si>
    <t>jm.boituva@jmempilhadeiras.com.br</t>
  </si>
  <si>
    <t>br60fe</t>
  </si>
  <si>
    <t>Luis Bastos</t>
  </si>
  <si>
    <t>BRG214F6PN</t>
  </si>
  <si>
    <t>NB6BR2020005</t>
  </si>
  <si>
    <t>luis.bastos@kiongroup.com</t>
  </si>
  <si>
    <t>SVS SupSC</t>
  </si>
  <si>
    <t>Licença transferida 06/12 para usuário a0000118</t>
  </si>
  <si>
    <t>kxbr4d939</t>
  </si>
  <si>
    <t>Marcio Costa</t>
  </si>
  <si>
    <t>Service Tecnnician</t>
  </si>
  <si>
    <t>Latitude</t>
  </si>
  <si>
    <t>Notebook33</t>
  </si>
  <si>
    <t>notebook33@jmempilhadeiras.com.br</t>
  </si>
  <si>
    <t>Aguraando faturar ao representante</t>
  </si>
  <si>
    <t>kxbr4da06</t>
  </si>
  <si>
    <t>Matheus Pacheco</t>
  </si>
  <si>
    <t>DESKTOP INTELl3</t>
  </si>
  <si>
    <t>ESTOQUEETIQ</t>
  </si>
  <si>
    <t>jm.estoque@jmempilhadeiras.com.br</t>
  </si>
  <si>
    <t>kxbr4da14</t>
  </si>
  <si>
    <t>Luis Peres</t>
  </si>
  <si>
    <t>Notebook63</t>
  </si>
  <si>
    <t>jm.luisperes@jrnempilhadeiras.com.br</t>
  </si>
  <si>
    <t>br6277</t>
  </si>
  <si>
    <t>Gabriel Carli</t>
  </si>
  <si>
    <t>Sérgio Bassi Junior</t>
  </si>
  <si>
    <t>BRG130F0MD</t>
  </si>
  <si>
    <t>NB6BR2220029</t>
  </si>
  <si>
    <t>sergio.junior@kiongroup.com</t>
  </si>
  <si>
    <t>Aguardando novo usuário tranferencia</t>
  </si>
  <si>
    <t>A0099254</t>
  </si>
  <si>
    <t>Aldo de Souza Pereira</t>
  </si>
  <si>
    <t>F256324</t>
  </si>
  <si>
    <t>LATITUDE 3440</t>
  </si>
  <si>
    <t>NB6BR54B8FBG</t>
  </si>
  <si>
    <t>aldo.pereira@kiongroup.com</t>
  </si>
  <si>
    <t>LCS 00011</t>
  </si>
  <si>
    <t>Excluido dia 16/09/2024</t>
  </si>
  <si>
    <t>kxbr4dbe2</t>
  </si>
  <si>
    <t>Jefferson Silverio</t>
  </si>
  <si>
    <t>Paulo Bueno</t>
  </si>
  <si>
    <t>Latítude</t>
  </si>
  <si>
    <t>Notebook14</t>
  </si>
  <si>
    <t>Fatuirar ao representante</t>
  </si>
  <si>
    <t>kxbr4dbe3</t>
  </si>
  <si>
    <t>Sergio Cre</t>
  </si>
  <si>
    <t>Inspirion</t>
  </si>
  <si>
    <t>Notebook18</t>
  </si>
  <si>
    <t>notebook18@jmempilhadeiras.com.br</t>
  </si>
  <si>
    <t>Solicitado exclusão dia 21/03. Saldo utilizado por locação (A0102852)</t>
  </si>
  <si>
    <t>kxbr4dbe4</t>
  </si>
  <si>
    <t>Flavio Santos</t>
  </si>
  <si>
    <t>Notebook80</t>
  </si>
  <si>
    <t>notebook80@jmempilhadeiras.com.br</t>
  </si>
  <si>
    <t>A0000183</t>
  </si>
  <si>
    <t>Lucas Inacio Souza</t>
  </si>
  <si>
    <t>Service Tecnhnicker</t>
  </si>
  <si>
    <t>BRG250F32L</t>
  </si>
  <si>
    <t>NB4BR2320000</t>
  </si>
  <si>
    <t>lucas.souza@kiongroup.com</t>
  </si>
  <si>
    <t>Será cobrado apenas manutenção</t>
  </si>
  <si>
    <t>LCL 00018</t>
  </si>
  <si>
    <t>Aguardando liberação Linde Alemanha</t>
  </si>
  <si>
    <t>Não será preciso</t>
  </si>
  <si>
    <t>kxbr4dbe5</t>
  </si>
  <si>
    <t>Rafael Gomes</t>
  </si>
  <si>
    <t>Notebook55</t>
  </si>
  <si>
    <t>notebook55@jmempilhadeiras.com.br</t>
  </si>
  <si>
    <t>kxbr4df45</t>
  </si>
  <si>
    <t>Renato Nassula</t>
  </si>
  <si>
    <t>Notebook26-PC</t>
  </si>
  <si>
    <t>notebook26@jmempilhadeiras.com.br</t>
  </si>
  <si>
    <t>kxbr4e0f6</t>
  </si>
  <si>
    <t>Jose Garcia</t>
  </si>
  <si>
    <t>Windows 11</t>
  </si>
  <si>
    <t>Vostro 3252</t>
  </si>
  <si>
    <t>Notebook217</t>
  </si>
  <si>
    <t>notebook217@jmempilhadeiras.com.br</t>
  </si>
  <si>
    <t>Dados atualkizados dia 22/12/2023</t>
  </si>
  <si>
    <t>A0057778</t>
  </si>
  <si>
    <t>Osvaldo Gaspar Filho</t>
  </si>
  <si>
    <t>NB6BR2320015</t>
  </si>
  <si>
    <t>osvaldo.filho@kiongroup.com</t>
  </si>
  <si>
    <t>Transferir saldo, baixar via requisição manual (usuário deletado dia 05/12)</t>
  </si>
  <si>
    <t>a0057777</t>
  </si>
  <si>
    <t>Eduardo Silva</t>
  </si>
  <si>
    <t>Giancarlo malagrino</t>
  </si>
  <si>
    <t>Latitude 3410</t>
  </si>
  <si>
    <t>giancarlo.malagrino@kiongroup.com</t>
  </si>
  <si>
    <t>Usuário excluido do sistema</t>
  </si>
  <si>
    <t>kxbr4cad2</t>
  </si>
  <si>
    <t>Daniel Florencio Silva</t>
  </si>
  <si>
    <t>DM7Y2Vl</t>
  </si>
  <si>
    <t>Notebook16-PC</t>
  </si>
  <si>
    <t>notebook16@jmempilhadeiras.com.br</t>
  </si>
  <si>
    <t>kxbr4e198</t>
  </si>
  <si>
    <t>Carlos Alberto Barros</t>
  </si>
  <si>
    <t>Notebook21-PC</t>
  </si>
  <si>
    <t>notebook21@jmempilhadeiras.com.br</t>
  </si>
  <si>
    <t>a0055765</t>
  </si>
  <si>
    <t>Wellbert Pereira</t>
  </si>
  <si>
    <t>JOSÉ NILSON LOPES GOMES</t>
  </si>
  <si>
    <t>5ZP9D73</t>
  </si>
  <si>
    <t>NB6BR2030002</t>
  </si>
  <si>
    <t>jose.gomes@kiongroup.com</t>
  </si>
  <si>
    <t>Baixa solicitada dia 29/01</t>
  </si>
  <si>
    <t>A0057632</t>
  </si>
  <si>
    <t>RAFAEL FABRÍCIO DA SILVA TEIXEIRA</t>
  </si>
  <si>
    <t>JM8L2K2</t>
  </si>
  <si>
    <t>Dell Latitude 3480</t>
  </si>
  <si>
    <t>rafael.fabricio.teixeira@kiongroup.com</t>
  </si>
  <si>
    <t>kxbr4e248</t>
  </si>
  <si>
    <t>Daniele.Pereira</t>
  </si>
  <si>
    <t>LGLG15022021</t>
  </si>
  <si>
    <t>LGESTOQUE</t>
  </si>
  <si>
    <t>jm.cadastro@jmempilhadeiras.com.br</t>
  </si>
  <si>
    <t>kxbr4e3e7</t>
  </si>
  <si>
    <t>Bruno Rodrigues</t>
  </si>
  <si>
    <t>NXMEVAL014436C173A9501</t>
  </si>
  <si>
    <t>As¿ire E·1-572</t>
  </si>
  <si>
    <t>SERVIC02</t>
  </si>
  <si>
    <t>contato@verticalempilhadeiras.com.br</t>
  </si>
  <si>
    <t>Lançar invoice, faturar ao represente</t>
  </si>
  <si>
    <t>kxbr4e486</t>
  </si>
  <si>
    <t>Paulo Mendonça</t>
  </si>
  <si>
    <t>BAPAMHDCNIXXX1271</t>
  </si>
  <si>
    <t>WINOOWS 7 PROFESSIONAL</t>
  </si>
  <si>
    <t>Mega Home LD</t>
  </si>
  <si>
    <t>COMPRAS01</t>
  </si>
  <si>
    <t>compras@movelev.com.br</t>
  </si>
  <si>
    <t>Aguardando criação Linde</t>
  </si>
  <si>
    <t>kxbr4e6f5</t>
  </si>
  <si>
    <t>Ariane Freitas</t>
  </si>
  <si>
    <t>BNQQN900GTPB00007V</t>
  </si>
  <si>
    <t>MC 1505</t>
  </si>
  <si>
    <t>FATURAMENT00039</t>
  </si>
  <si>
    <t>ariane@movelev.com.br</t>
  </si>
  <si>
    <t>a0000117</t>
  </si>
  <si>
    <t>FLAVIO TIAGO SALES</t>
  </si>
  <si>
    <t>Fernando Kleber</t>
  </si>
  <si>
    <t>BRG221FY8D_</t>
  </si>
  <si>
    <t>ProBook 6360B</t>
  </si>
  <si>
    <t>Solicitar dados NB6BR5320003</t>
  </si>
  <si>
    <t>fernando.silva2@kiongroup.com</t>
  </si>
  <si>
    <t>Transferencia realizada dia 26/09 a pedido Luis Maquin</t>
  </si>
  <si>
    <t>kxbr4e488</t>
  </si>
  <si>
    <t>Daniel Sanches</t>
  </si>
  <si>
    <t>NOTEBOOK115</t>
  </si>
  <si>
    <t>daniel.sanches@jmempilhadeiras.com.br</t>
  </si>
  <si>
    <t>A0058758</t>
  </si>
  <si>
    <t>BRUNO DE CARVALHO PINTO</t>
  </si>
  <si>
    <t>B4HLVG2</t>
  </si>
  <si>
    <t>Windows 10 Enterprise 64</t>
  </si>
  <si>
    <t>Latitude E5250</t>
  </si>
  <si>
    <t>NB6BR2630014</t>
  </si>
  <si>
    <t>bruno.pinto@kiongroup.com</t>
  </si>
  <si>
    <t>Lançar invoice, baixar via OM</t>
  </si>
  <si>
    <t>A0058759</t>
  </si>
  <si>
    <t>JOSÉ AUGUSTO SANTOS</t>
  </si>
  <si>
    <t>Indaiatauba</t>
  </si>
  <si>
    <t>8PHFQM2</t>
  </si>
  <si>
    <t>NB6BR2730019</t>
  </si>
  <si>
    <t>jose.santos@kiongroup.com</t>
  </si>
  <si>
    <t>Lançar invoice baixar via OM</t>
  </si>
  <si>
    <t>A0000509</t>
  </si>
  <si>
    <t>ROBSON JOSÉ MARTINS DE BRITO</t>
  </si>
  <si>
    <t>B4JLVG2</t>
  </si>
  <si>
    <t>NB6BR2630013</t>
  </si>
  <si>
    <t>robson.brito@kiongroup.com</t>
  </si>
  <si>
    <t>Transferir licença,baixar via requisição manual</t>
  </si>
  <si>
    <t>A0000338</t>
  </si>
  <si>
    <t>Aparecido Filho</t>
  </si>
  <si>
    <t>8PQ8QM2</t>
  </si>
  <si>
    <t>NB6BR2730007</t>
  </si>
  <si>
    <t>aparecido.filho@kiongroup.com</t>
  </si>
  <si>
    <t>Criar Saldo, transferir e baixar via OM</t>
  </si>
  <si>
    <t>kxbr4e517</t>
  </si>
  <si>
    <t>Cristiano Davi</t>
  </si>
  <si>
    <t>Notebook76-PC</t>
  </si>
  <si>
    <t>notebook76@jmempilhadeiras.com.br</t>
  </si>
  <si>
    <t>kxbr4e518</t>
  </si>
  <si>
    <t>João Santos</t>
  </si>
  <si>
    <t>Windows 11 64 Bits</t>
  </si>
  <si>
    <t>Vostro 15 3510</t>
  </si>
  <si>
    <t>notebook104@jmempilhadeiras.com.br</t>
  </si>
  <si>
    <t>kxbr4e519</t>
  </si>
  <si>
    <t>Marcos Antonio da Cruz</t>
  </si>
  <si>
    <t>Notebook111-PC</t>
  </si>
  <si>
    <t>notebook111@jmempilhadeiras.com.br</t>
  </si>
  <si>
    <t>kxbr4e51a</t>
  </si>
  <si>
    <t>Marcos Alberto</t>
  </si>
  <si>
    <t>PE03EEVY</t>
  </si>
  <si>
    <t>ideapad 320</t>
  </si>
  <si>
    <t>Notebook122-PC</t>
  </si>
  <si>
    <t>notebook122@jmempilhadeiras.com.br</t>
  </si>
  <si>
    <t>kxbr4e51b</t>
  </si>
  <si>
    <t>Luciano Santos</t>
  </si>
  <si>
    <t>Ideapad</t>
  </si>
  <si>
    <t>Notebook124-PC</t>
  </si>
  <si>
    <t>notebook124@jmempilhadeiras.com.br</t>
  </si>
  <si>
    <t>kxbr4e51c</t>
  </si>
  <si>
    <t>Miguel Souza</t>
  </si>
  <si>
    <t>Notebook125-PC</t>
  </si>
  <si>
    <t>notebook125@jmempilhadeiras.com.br</t>
  </si>
  <si>
    <t>br6240</t>
  </si>
  <si>
    <t>Bruno da Silva Cosmo Oliveira</t>
  </si>
  <si>
    <t>BRG219F0DZ</t>
  </si>
  <si>
    <t>HP430</t>
  </si>
  <si>
    <t>NB6BR2220018</t>
  </si>
  <si>
    <t>bruno.oliveira@kiongroup.com</t>
  </si>
  <si>
    <t>LCS 00562</t>
  </si>
  <si>
    <t>A0062657</t>
  </si>
  <si>
    <t>Roberto Silva</t>
  </si>
  <si>
    <t>roberto.silva@kiongroup.com</t>
  </si>
  <si>
    <t>Usado saldo da licença do user br6240 (Bruno da Silva Cosmo Oliveira)</t>
  </si>
  <si>
    <t>A0058863</t>
  </si>
  <si>
    <t>Adriano Menis</t>
  </si>
  <si>
    <t>Technichal Assistance Supervisor</t>
  </si>
  <si>
    <t>Adriano.menis@kiongroup.com</t>
  </si>
  <si>
    <t>A0058868</t>
  </si>
  <si>
    <t>José Kenji</t>
  </si>
  <si>
    <t>Jose.kenji@kiongroup.com</t>
  </si>
  <si>
    <t>Br208c</t>
  </si>
  <si>
    <t>Kimberly Monteiro</t>
  </si>
  <si>
    <t>Administrative Assistance</t>
  </si>
  <si>
    <t xml:space="preserve">Kimberlly.monteiro@kiongroup.com </t>
  </si>
  <si>
    <t>br208d</t>
  </si>
  <si>
    <t>Rafaela Gomes</t>
  </si>
  <si>
    <t xml:space="preserve">Rafaela.gomes@kiongroup.com </t>
  </si>
  <si>
    <t>A0000010</t>
  </si>
  <si>
    <t>ALESSANDRO SANTOS DA SILVA</t>
  </si>
  <si>
    <t>CHQCYF3</t>
  </si>
  <si>
    <t>NB6BR2130051</t>
  </si>
  <si>
    <t>alessandro.silva@kiongroup.com</t>
  </si>
  <si>
    <t>Criar SC,Lançar invoice, baixar no centro de custo,pagar invoice</t>
  </si>
  <si>
    <t>24SERV064</t>
  </si>
  <si>
    <t>br61be</t>
  </si>
  <si>
    <t>CLAUDINEY JOSÉ DE OLIVEIRA</t>
  </si>
  <si>
    <t>46DZZN1</t>
  </si>
  <si>
    <t>Latitude E 4310</t>
  </si>
  <si>
    <t>NB4BR5120001</t>
  </si>
  <si>
    <t>claudiney.oliveira@kiongroup.com</t>
  </si>
  <si>
    <t>LCs 00015</t>
  </si>
  <si>
    <t>Criar saldo, baixar via OM. Pagar Invoice</t>
  </si>
  <si>
    <t>kxbr4e700</t>
  </si>
  <si>
    <t>Bruno Martins</t>
  </si>
  <si>
    <t>Irmãos Martini</t>
  </si>
  <si>
    <t>Barra Mansa</t>
  </si>
  <si>
    <t>08078QBJA00787D</t>
  </si>
  <si>
    <t>ESSENTIALS</t>
  </si>
  <si>
    <t>MARTINl2-PC</t>
  </si>
  <si>
    <t>bruno.martini@irmaosmartini.com.br</t>
  </si>
  <si>
    <t>kxbr4e701</t>
  </si>
  <si>
    <t>Aguardando novo PC (20/05/2021)</t>
  </si>
  <si>
    <t>Valter Martini</t>
  </si>
  <si>
    <t>0986YH1</t>
  </si>
  <si>
    <t>SERVIDOR-PC</t>
  </si>
  <si>
    <t>valter.martini@irmaosmartini.com.br</t>
  </si>
  <si>
    <t>Lançar invoice,faturar ao representante</t>
  </si>
  <si>
    <t>kxbr4e95c</t>
  </si>
  <si>
    <t>Lucio Santos</t>
  </si>
  <si>
    <t>Leonovo</t>
  </si>
  <si>
    <t>PE0A6TDK</t>
  </si>
  <si>
    <t>Windows 11 64 bits</t>
  </si>
  <si>
    <t>IDEAPAD 320</t>
  </si>
  <si>
    <t>Notebook231</t>
  </si>
  <si>
    <t>notebook231@jmempilhadeiras.com.br</t>
  </si>
  <si>
    <t>Atualização de e-mail solicitada dia 31/01/2024</t>
  </si>
  <si>
    <t>kxbr4e95d</t>
  </si>
  <si>
    <t>Fernando Perez</t>
  </si>
  <si>
    <t>Notebook127-PC</t>
  </si>
  <si>
    <t>notebook128@jmempilhadeiras.com.br</t>
  </si>
  <si>
    <t>kxbr46b4b</t>
  </si>
  <si>
    <t>Josue Santos</t>
  </si>
  <si>
    <t>ALESSANDRO SANTOS XAVIER</t>
  </si>
  <si>
    <t>BRG323F8HL</t>
  </si>
  <si>
    <t>HP Probook 4440s</t>
  </si>
  <si>
    <t>NB6BR2320000</t>
  </si>
  <si>
    <t>NB3DE2520340</t>
  </si>
  <si>
    <t>alessandro.xavier@kiongroup.com</t>
  </si>
  <si>
    <t>Lançar no centro de custo do usuário</t>
  </si>
  <si>
    <t>a0000255</t>
  </si>
  <si>
    <t>ROBSON DA SILVA GODINHO</t>
  </si>
  <si>
    <t>BRJ4197L97</t>
  </si>
  <si>
    <t>ProBook 440 G1</t>
  </si>
  <si>
    <t>NB6BR2420011</t>
  </si>
  <si>
    <t>robson.godinho@kiongroup.com</t>
  </si>
  <si>
    <t>A0059996</t>
  </si>
  <si>
    <t>Claudio Roberto Nunes</t>
  </si>
  <si>
    <t>Price Analist</t>
  </si>
  <si>
    <t xml:space="preserve">Dell </t>
  </si>
  <si>
    <t>4TM1WC3</t>
  </si>
  <si>
    <t>NB6BR2130010</t>
  </si>
  <si>
    <t>claudio.nunes@kiongroup.com</t>
  </si>
  <si>
    <t>Lançar invoice, baixar no centro de custo do usuário</t>
  </si>
  <si>
    <t>kxbr4a935</t>
  </si>
  <si>
    <t>Alexandre Silvestrini</t>
  </si>
  <si>
    <t>ALEXANDRE-PC</t>
  </si>
  <si>
    <t>jm.alexandre@jmempilhadeiras.com.br</t>
  </si>
  <si>
    <t>kxbr4e51e</t>
  </si>
  <si>
    <t>Claudio Martins</t>
  </si>
  <si>
    <t>NXMQYAL008443075D69501</t>
  </si>
  <si>
    <t>Notebook57</t>
  </si>
  <si>
    <t>notebook57@jmempilhadeiras.com.br</t>
  </si>
  <si>
    <t>Concessão Comercial  - Baixa via OM</t>
  </si>
  <si>
    <t>kxbr4ed91</t>
  </si>
  <si>
    <t>Claiton Procópio</t>
  </si>
  <si>
    <t>CompuSonic</t>
  </si>
  <si>
    <t>OP02064</t>
  </si>
  <si>
    <t>BLUPC0443</t>
  </si>
  <si>
    <t>pecas08@transpotech.com.br</t>
  </si>
  <si>
    <t>Aguardando liberação Linde</t>
  </si>
  <si>
    <t>kxbr4ed93</t>
  </si>
  <si>
    <t>Andressa Oliveira</t>
  </si>
  <si>
    <t>PE0479QN</t>
  </si>
  <si>
    <t>Ideapad B330</t>
  </si>
  <si>
    <t>INDNB0374</t>
  </si>
  <si>
    <t>servicos19@transpotech.com.br</t>
  </si>
  <si>
    <t>kxbr4ed97</t>
  </si>
  <si>
    <t>Aline Maria de Oliveira</t>
  </si>
  <si>
    <t>Atrio</t>
  </si>
  <si>
    <t>Fast R3</t>
  </si>
  <si>
    <t>INDPC0406</t>
  </si>
  <si>
    <t>pecas11@transpotech.com.br</t>
  </si>
  <si>
    <t>br624f</t>
  </si>
  <si>
    <t>Yuri Costa</t>
  </si>
  <si>
    <t>BRG932F538</t>
  </si>
  <si>
    <t>D 510</t>
  </si>
  <si>
    <t>NB6BR2020007</t>
  </si>
  <si>
    <t>yuri.costa@kiongroup.com</t>
  </si>
  <si>
    <t>Licença em uso com o GDI (Saldo tranferido para A0046745)</t>
  </si>
  <si>
    <t>kxbr4ef29</t>
  </si>
  <si>
    <t>José Gustavo</t>
  </si>
  <si>
    <t>Notebook130-PC</t>
  </si>
  <si>
    <t>notebook130@jmempilhadeiras.com.br</t>
  </si>
  <si>
    <t>1696A</t>
  </si>
  <si>
    <t>Pagar invoice, faturar ao representante</t>
  </si>
  <si>
    <t>kxbr4ef2a</t>
  </si>
  <si>
    <t>Mateus Cano</t>
  </si>
  <si>
    <t>Notebook123-PC</t>
  </si>
  <si>
    <t>notebook123@jmempilhadeiras.com.br</t>
  </si>
  <si>
    <t>kxbr4ef2b</t>
  </si>
  <si>
    <t>Alex André</t>
  </si>
  <si>
    <t>Notebook129-PC</t>
  </si>
  <si>
    <t>notebook129@jmempilhadeiras.com.br</t>
  </si>
  <si>
    <t>kxbr4f0e2</t>
  </si>
  <si>
    <t>Ricardo Alexandre Petrucci</t>
  </si>
  <si>
    <t>SOS Empilhadeiras</t>
  </si>
  <si>
    <t>Araras</t>
  </si>
  <si>
    <t>Diversos</t>
  </si>
  <si>
    <t>vendas-001</t>
  </si>
  <si>
    <t>vendas1@grupososequipamentos.com.br</t>
  </si>
  <si>
    <t>kxbr4f521</t>
  </si>
  <si>
    <t>Joáo Paulo Lemes</t>
  </si>
  <si>
    <t>EANOB204367743F</t>
  </si>
  <si>
    <t>Sonic Master</t>
  </si>
  <si>
    <t>HOST06</t>
  </si>
  <si>
    <t>joaopaulo.lemes@moviminas.com.br</t>
  </si>
  <si>
    <t>kxbr4f533</t>
  </si>
  <si>
    <t>Elias Rodrigues</t>
  </si>
  <si>
    <t>Inspiron14</t>
  </si>
  <si>
    <t>NotebookElias</t>
  </si>
  <si>
    <t>jm.elias@jmempilhadeiras.com.br</t>
  </si>
  <si>
    <t>Enviada</t>
  </si>
  <si>
    <t>a0061720</t>
  </si>
  <si>
    <t>Caio Almeida - A0078739</t>
  </si>
  <si>
    <t>Josué Santos</t>
  </si>
  <si>
    <t>Service techncian</t>
  </si>
  <si>
    <t>josue.santos@kiongroup.com</t>
  </si>
  <si>
    <t>Usuário deletado a pedido 29/06</t>
  </si>
  <si>
    <t>br6262</t>
  </si>
  <si>
    <t>andre.carnetti@kiongroup.com</t>
  </si>
  <si>
    <t>LCL 00272</t>
  </si>
  <si>
    <t>Usar saldo do Roberto Queiroz</t>
  </si>
  <si>
    <t>kxbr4f737</t>
  </si>
  <si>
    <t>BEATRIZ MENDES</t>
  </si>
  <si>
    <t>PATRIMONIO 0075</t>
  </si>
  <si>
    <t>MAQ0075</t>
  </si>
  <si>
    <t>joinville@transpotech.com.br</t>
  </si>
  <si>
    <t>kxbr4f738</t>
  </si>
  <si>
    <t>BRUNO LUIZ MEIER</t>
  </si>
  <si>
    <t>NTC</t>
  </si>
  <si>
    <t>4048PRONTC302</t>
  </si>
  <si>
    <t>JOIPC-0110</t>
  </si>
  <si>
    <t>pecas12@transpotech.com.br</t>
  </si>
  <si>
    <t>kxbr4f739</t>
  </si>
  <si>
    <t>DAVI DE CARVALHO</t>
  </si>
  <si>
    <t>4018NTC1592</t>
  </si>
  <si>
    <t>PC0143JOIPEC</t>
  </si>
  <si>
    <t>pecas01@transpotech.com.br</t>
  </si>
  <si>
    <t>kxbr4f73a</t>
  </si>
  <si>
    <t>DESIREE SIEGEL</t>
  </si>
  <si>
    <t>NOTEBOOK</t>
  </si>
  <si>
    <t>NB0464JOI</t>
  </si>
  <si>
    <t>frota.joinville@transpotech .com.br</t>
  </si>
  <si>
    <t>kxbr4f73b</t>
  </si>
  <si>
    <t>FABRICIO CORREA</t>
  </si>
  <si>
    <t>PATRIMONIO 0173</t>
  </si>
  <si>
    <t>JOIPC-0173</t>
  </si>
  <si>
    <t>rental01.joinville@transpotec.com.br</t>
  </si>
  <si>
    <t>kxbr4f73c</t>
  </si>
  <si>
    <t>SILVIO TRICHEZ</t>
  </si>
  <si>
    <t>4048PRONTC301</t>
  </si>
  <si>
    <t>MAQ0125</t>
  </si>
  <si>
    <t>operacao.joi@transpotech.com.br</t>
  </si>
  <si>
    <t>kxbr4f772</t>
  </si>
  <si>
    <t>ELAINE FURTADO</t>
  </si>
  <si>
    <t>PATRIMONIO 0198</t>
  </si>
  <si>
    <t>Windows 8.1 64 Bits</t>
  </si>
  <si>
    <t>MAQ0198</t>
  </si>
  <si>
    <t>pecas.joinville@transpotech.com.br</t>
  </si>
  <si>
    <t>Aguardando email exclusivo do usuário</t>
  </si>
  <si>
    <t>a0000245</t>
  </si>
  <si>
    <t>Raimundo Silva</t>
  </si>
  <si>
    <t>raimundo.silva@kiongroup.com</t>
  </si>
  <si>
    <t>Criar saldo e baixar via OM</t>
  </si>
  <si>
    <t>a0000248</t>
  </si>
  <si>
    <t>Vilson Borges</t>
  </si>
  <si>
    <t>Renan Cremonezi</t>
  </si>
  <si>
    <t>renan.cremonezi@kiongroup.com</t>
  </si>
  <si>
    <t>Removido do USST dia 09/08/2022.</t>
  </si>
  <si>
    <t>A0000257</t>
  </si>
  <si>
    <t>NB6BR2930015</t>
  </si>
  <si>
    <t>robson.lima@kiongroup.com</t>
  </si>
  <si>
    <t>Tranferencia apenas (usado saldo br61d1)</t>
  </si>
  <si>
    <t>A0000294</t>
  </si>
  <si>
    <t>wagner.esteves@kiongroup.com</t>
  </si>
  <si>
    <t>Usado saldo do ID br6232</t>
  </si>
  <si>
    <t>A0054271</t>
  </si>
  <si>
    <t>emerson.silva@kiongroup.com</t>
  </si>
  <si>
    <t>Usar saldo do ID br621e</t>
  </si>
  <si>
    <t>A0056888</t>
  </si>
  <si>
    <t>roger.jorge@kiongroup.com</t>
  </si>
  <si>
    <t>saldo usado do ID br61f1</t>
  </si>
  <si>
    <t>A0056912</t>
  </si>
  <si>
    <t>joão.dos.santos@kiongroup.com</t>
  </si>
  <si>
    <t>Solicitado atualização a Linde</t>
  </si>
  <si>
    <t>A0059690</t>
  </si>
  <si>
    <t>Rafael Dassan Cassucci</t>
  </si>
  <si>
    <t>marciel.dos.santos@kiongroup.com</t>
  </si>
  <si>
    <t>Usar saldo ID br6222</t>
  </si>
  <si>
    <t>A0061589</t>
  </si>
  <si>
    <t>DANILO GETÚLIO DOS SANTOS</t>
  </si>
  <si>
    <t>wesley.almeida@kiongroup.com</t>
  </si>
  <si>
    <t>Troca solicitada dia 03/08/2023 (Maquin)</t>
  </si>
  <si>
    <t>a0062186</t>
  </si>
  <si>
    <t>Emerson Carvalho</t>
  </si>
  <si>
    <t>CML6MD2</t>
  </si>
  <si>
    <t>Windows 10 64 bit</t>
  </si>
  <si>
    <t>NB6BR2630004</t>
  </si>
  <si>
    <t>emerson.carvalho@kiongroup.com</t>
  </si>
  <si>
    <t>LCL 00253</t>
  </si>
  <si>
    <t>Criar licença, baixar via OM. Pagar invoice</t>
  </si>
  <si>
    <t>br626C</t>
  </si>
  <si>
    <t>wesley.sousa@kiongroup.com</t>
  </si>
  <si>
    <t>Usar saldo do ID br6215</t>
  </si>
  <si>
    <t>br6274</t>
  </si>
  <si>
    <t>danilo.rodrigues@kiongroup.com</t>
  </si>
  <si>
    <t>Usar saldo ID br6227</t>
  </si>
  <si>
    <t>br6282</t>
  </si>
  <si>
    <t>cesar.salviano@kiongroup.com</t>
  </si>
  <si>
    <t>br6291</t>
  </si>
  <si>
    <t>Mauricio Ferreira</t>
  </si>
  <si>
    <t>mauricio.ferreira@kiongroup.com</t>
  </si>
  <si>
    <t>LCL 00413</t>
  </si>
  <si>
    <t>br624e</t>
  </si>
  <si>
    <t>JESITONIO DE MEDEIROS LIMA</t>
  </si>
  <si>
    <t>BRG320F0HP</t>
  </si>
  <si>
    <t>jesitonio.lima@kiongroup.com</t>
  </si>
  <si>
    <t>21119.56</t>
  </si>
  <si>
    <t>21125.70</t>
  </si>
  <si>
    <t>12116</t>
  </si>
  <si>
    <t>Atualizado computador. Usuário retornou a empresa.</t>
  </si>
  <si>
    <t>kxbr4faf8</t>
  </si>
  <si>
    <t>Mateus Franco</t>
  </si>
  <si>
    <t>mateus.franco@jmempilhadeiras.com.br</t>
  </si>
  <si>
    <t>kxbr4faf9</t>
  </si>
  <si>
    <t>Thiago Loiola</t>
  </si>
  <si>
    <t>DESKTOP-5PLLG68</t>
  </si>
  <si>
    <t>thiago.loiola@jmempilhadeiras.com.br</t>
  </si>
  <si>
    <t>A0068455</t>
  </si>
  <si>
    <t>BRG305F0RP</t>
  </si>
  <si>
    <t>eduardo.teixeira@kiongroup.com</t>
  </si>
  <si>
    <t>SVS 15181</t>
  </si>
  <si>
    <t>Aguardando registro LIC</t>
  </si>
  <si>
    <t>kxbr4fe29</t>
  </si>
  <si>
    <t>Lucas Silva de Borba</t>
  </si>
  <si>
    <t>92170-AAOEM</t>
  </si>
  <si>
    <t>Lenovo B330</t>
  </si>
  <si>
    <t>MQ0390</t>
  </si>
  <si>
    <t>mecanicors.06@transpotech.com.br</t>
  </si>
  <si>
    <t xml:space="preserve">657189A </t>
  </si>
  <si>
    <t>Licença enviada. Cobrar via setor de peças (faturar)</t>
  </si>
  <si>
    <t>25SERV042</t>
  </si>
  <si>
    <t>a0000111</t>
  </si>
  <si>
    <t>Felipe.Viana@kiongroup.com</t>
  </si>
  <si>
    <t>Usuário criado</t>
  </si>
  <si>
    <t>br61E9</t>
  </si>
  <si>
    <t>Elen Felix</t>
  </si>
  <si>
    <t>4vd39t2</t>
  </si>
  <si>
    <t>Windows 10 Enterprise</t>
  </si>
  <si>
    <t>Optiplex3060</t>
  </si>
  <si>
    <t>PC6BR2830003</t>
  </si>
  <si>
    <t>elen.felix@kiongroup.com</t>
  </si>
  <si>
    <t>Liberação criada</t>
  </si>
  <si>
    <t>br6242</t>
  </si>
  <si>
    <t>ISABELLA DA SILVA VALADARES</t>
  </si>
  <si>
    <t>CZ343T2</t>
  </si>
  <si>
    <t>OptiPlex3060</t>
  </si>
  <si>
    <t>PC6BR28030010</t>
  </si>
  <si>
    <t>isabella.valadares@kiongroup.com</t>
  </si>
  <si>
    <t>kxbr4ff7d</t>
  </si>
  <si>
    <t>Veronica Silva</t>
  </si>
  <si>
    <t>Vostro15</t>
  </si>
  <si>
    <t>OESKTOP-5PLLG66</t>
  </si>
  <si>
    <t>veronica.silva@jmempilhadeiras.com.br</t>
  </si>
  <si>
    <t>Enviada, aguardando liberação.</t>
  </si>
  <si>
    <t>kxbr410398</t>
  </si>
  <si>
    <t>Rodrigo Elias Campos</t>
  </si>
  <si>
    <t>PC-3016</t>
  </si>
  <si>
    <t>rodrigocampos@marcamp.com.br</t>
  </si>
  <si>
    <t>br6286</t>
  </si>
  <si>
    <t>Arthur Silva</t>
  </si>
  <si>
    <t>arthur.silva@kiongroup.com</t>
  </si>
  <si>
    <t>br6289</t>
  </si>
  <si>
    <t>Carlos Amorim</t>
  </si>
  <si>
    <t>carlos.amorim@kiongroup.com</t>
  </si>
  <si>
    <t>A0062687</t>
  </si>
  <si>
    <t>Gisele Santos</t>
  </si>
  <si>
    <t>Gisele.Santos@kiongroup.com</t>
  </si>
  <si>
    <t>Aguardando inscrição na XTRANET</t>
  </si>
  <si>
    <t>a0067900</t>
  </si>
  <si>
    <t>maicon.souza@kiongroup.com</t>
  </si>
  <si>
    <t>Aguadando LIC da Linde</t>
  </si>
  <si>
    <t>kxbr41028a</t>
  </si>
  <si>
    <t>Usuário excluido dia 26.12.2023</t>
  </si>
  <si>
    <t>A0063362</t>
  </si>
  <si>
    <t>Rafaela Pereira</t>
  </si>
  <si>
    <t>E-comerce analyst</t>
  </si>
  <si>
    <t>rafaela.pereira@kiongroup.com</t>
  </si>
  <si>
    <t>br6195</t>
  </si>
  <si>
    <t>Marcelo Teixeira Reis</t>
  </si>
  <si>
    <t>G7XH2M2</t>
  </si>
  <si>
    <t>latitude 3480</t>
  </si>
  <si>
    <t>marcelo.reis@kiongroup.com</t>
  </si>
  <si>
    <t>Usando saldo LIC</t>
  </si>
  <si>
    <t>Baixa solicitada dia 23/01/2024</t>
  </si>
  <si>
    <t>br6218</t>
  </si>
  <si>
    <t>DZ948K3</t>
  </si>
  <si>
    <t>Latitude 3420</t>
  </si>
  <si>
    <t>NB6BR2130104</t>
  </si>
  <si>
    <t>patrick.siano@kiongroup.com</t>
  </si>
  <si>
    <t>kxbr410423</t>
  </si>
  <si>
    <t>Géssica Campos Manoel</t>
  </si>
  <si>
    <t>10892843786.1</t>
  </si>
  <si>
    <t>DELL - Optiplex 3030</t>
  </si>
  <si>
    <t>Notebook05</t>
  </si>
  <si>
    <t>jm.pedidos@jmempilhadeiras.com.br</t>
  </si>
  <si>
    <t>kxbr410424</t>
  </si>
  <si>
    <t>Paulo Costa</t>
  </si>
  <si>
    <t>Generico</t>
  </si>
  <si>
    <t>2591A9F2F197</t>
  </si>
  <si>
    <t>Desktop Genérico</t>
  </si>
  <si>
    <t>Desktop22</t>
  </si>
  <si>
    <t>paulo.costa@jmempilhadeiras.com.br</t>
  </si>
  <si>
    <t>kxbr410426</t>
  </si>
  <si>
    <t>Cleber Iglesias</t>
  </si>
  <si>
    <t>Genérico</t>
  </si>
  <si>
    <t>24048249807.1</t>
  </si>
  <si>
    <t>Dell lnspironlS</t>
  </si>
  <si>
    <t>notebook115.1</t>
  </si>
  <si>
    <t>cleber.iglesias@jmempilhadeiras.com.br</t>
  </si>
  <si>
    <t>a0000067</t>
  </si>
  <si>
    <t xml:space="preserve">Denilson Andrade </t>
  </si>
  <si>
    <t xml:space="preserve">5S2G8K3  </t>
  </si>
  <si>
    <t>NB6BR2130080</t>
  </si>
  <si>
    <t>denilson.andrade@kiongroup.com</t>
  </si>
  <si>
    <t>Transferido para Bruno Martinez (pedido do Luis Batista)</t>
  </si>
  <si>
    <t>A0104417</t>
  </si>
  <si>
    <t>BRUNO MARTINEZ</t>
  </si>
  <si>
    <t>2ZLS954</t>
  </si>
  <si>
    <t>Windows 11 Enterprise 64 Bits</t>
  </si>
  <si>
    <t>NB6BR55VWG10</t>
  </si>
  <si>
    <t>25/04/2025</t>
  </si>
  <si>
    <t>A0072524</t>
  </si>
  <si>
    <t xml:space="preserve">WEVERTON SOARES </t>
  </si>
  <si>
    <t>RENAN BARROS</t>
  </si>
  <si>
    <t>renan.barros@kiongroup.com</t>
  </si>
  <si>
    <t>Excluido a pedido dia 07/06/2022</t>
  </si>
  <si>
    <t>kxbr410649</t>
  </si>
  <si>
    <t>Jaime Junior</t>
  </si>
  <si>
    <t>XPS</t>
  </si>
  <si>
    <t>NOTEBOOK123</t>
  </si>
  <si>
    <t>jaime.junior@jmempilhadeiras.com.br</t>
  </si>
  <si>
    <t>kxbr410644</t>
  </si>
  <si>
    <t>Anderson Almeida</t>
  </si>
  <si>
    <t>PE079THP</t>
  </si>
  <si>
    <t>IDEAPADS145</t>
  </si>
  <si>
    <t>NOTEBOOK146</t>
  </si>
  <si>
    <t>notebook146@jmempilhadeiras.com.br</t>
  </si>
  <si>
    <t>kxbr410645</t>
  </si>
  <si>
    <t>Joel Silva</t>
  </si>
  <si>
    <t>PE079TF8</t>
  </si>
  <si>
    <t>NOTEBOOK145</t>
  </si>
  <si>
    <t>notebook145@jmempilhadeiras.com.br</t>
  </si>
  <si>
    <t>kxbr410642</t>
  </si>
  <si>
    <t>Gustavo Bercelini</t>
  </si>
  <si>
    <t>INSPIRION15</t>
  </si>
  <si>
    <t>NOTEBOOK102</t>
  </si>
  <si>
    <t>notebook102@jmempilhadeiras.com.br</t>
  </si>
  <si>
    <t>kxbr410643</t>
  </si>
  <si>
    <t>Wesley Silva</t>
  </si>
  <si>
    <t>NOTEBOOK118</t>
  </si>
  <si>
    <t>notebook118@jmempilhadeiras.com.br</t>
  </si>
  <si>
    <t>kxbr410646</t>
  </si>
  <si>
    <t>Otavio Santana</t>
  </si>
  <si>
    <t>NOTEBOOK119</t>
  </si>
  <si>
    <t>notebook119@jmempilhadeiras.com.br</t>
  </si>
  <si>
    <t>kxbr410715</t>
  </si>
  <si>
    <t>Claudio Junior</t>
  </si>
  <si>
    <t>lnspirion 15 3501</t>
  </si>
  <si>
    <t>Notebook214</t>
  </si>
  <si>
    <t>claudio.junior@mills.com.br</t>
  </si>
  <si>
    <t>Acesso criado</t>
  </si>
  <si>
    <t>A0000242</t>
  </si>
  <si>
    <t xml:space="preserve">Adriano Zulianelo </t>
  </si>
  <si>
    <t xml:space="preserve">5R2G8K3 </t>
  </si>
  <si>
    <t>NB6BR2130079</t>
  </si>
  <si>
    <t>rafael.cassucci@kiongroup.com</t>
  </si>
  <si>
    <t>Baixa solicitada dia 02/07/2024</t>
  </si>
  <si>
    <t>A0062216</t>
  </si>
  <si>
    <t>Kelvin Vitorino Alves Silva</t>
  </si>
  <si>
    <t>F0B6MF3</t>
  </si>
  <si>
    <t>NB6BR2130036</t>
  </si>
  <si>
    <t>kelvin.silva@kiongroup.com</t>
  </si>
  <si>
    <t>Baixar saldo da licença via OM</t>
  </si>
  <si>
    <t>A0000275</t>
  </si>
  <si>
    <t xml:space="preserve">Felipe Paim dos Santos </t>
  </si>
  <si>
    <t>SAMUEL DOS SANTOS SILVA</t>
  </si>
  <si>
    <t>samuel.silva@kiongroup.com</t>
  </si>
  <si>
    <t>Usuário excluido em 16/01/2023</t>
  </si>
  <si>
    <t>A0000094</t>
  </si>
  <si>
    <t>Emerson de Faria Araujo</t>
  </si>
  <si>
    <t>6Z948K3</t>
  </si>
  <si>
    <t>Dell Latitude 3420</t>
  </si>
  <si>
    <t>NB6BR2130101</t>
  </si>
  <si>
    <t>emerson.araujo@kiongroup.com</t>
  </si>
  <si>
    <t>Mudança de setor dia 09/08/2022</t>
  </si>
  <si>
    <t>A0074364</t>
  </si>
  <si>
    <t>José Henrique Silva</t>
  </si>
  <si>
    <t>BRUNO FRANCISCO DOS SANTOS ALVES</t>
  </si>
  <si>
    <t>9NKDPZ2</t>
  </si>
  <si>
    <t>Latitude 3400</t>
  </si>
  <si>
    <t>NB6BR2930006</t>
  </si>
  <si>
    <t>bruno.alves@kiongroup.com</t>
  </si>
  <si>
    <t>kxbr410c43</t>
  </si>
  <si>
    <t>Igor Santos</t>
  </si>
  <si>
    <t>1C48P63</t>
  </si>
  <si>
    <t>Optiplex 7070</t>
  </si>
  <si>
    <t>DES4183</t>
  </si>
  <si>
    <t>igor.santos@fimatecequipamentos.com.br</t>
  </si>
  <si>
    <t>kxbr410c44</t>
  </si>
  <si>
    <t>Áthilla Lira</t>
  </si>
  <si>
    <t>athilla.lira@fimatecequipamentos.com.br</t>
  </si>
  <si>
    <t>kxbr410c45</t>
  </si>
  <si>
    <t>Fabricio Silva</t>
  </si>
  <si>
    <t>fabricio.silva@fimatecequipamentos.com.br</t>
  </si>
  <si>
    <t>kxbr410c47</t>
  </si>
  <si>
    <t>Lívia Tavares</t>
  </si>
  <si>
    <t>livia.tavares@fimatecequipamentos.com.br</t>
  </si>
  <si>
    <t>kxbr410c49</t>
  </si>
  <si>
    <t>Taina Andrade</t>
  </si>
  <si>
    <t>SalesWoman</t>
  </si>
  <si>
    <t>2C48P63 _</t>
  </si>
  <si>
    <t>DES4335</t>
  </si>
  <si>
    <t>taina.andrade@fimatecequipamentos.com.br</t>
  </si>
  <si>
    <t>kxbr410c4a</t>
  </si>
  <si>
    <t>Allan Nazario</t>
  </si>
  <si>
    <t>allan.nazario@fimatecequipamentos.com.br</t>
  </si>
  <si>
    <t>kxbr410c4b</t>
  </si>
  <si>
    <t>Romulo Aragão</t>
  </si>
  <si>
    <t>romulo.aragao@fimatecequipamentos.com.br</t>
  </si>
  <si>
    <t>A0056910</t>
  </si>
  <si>
    <t>DIEGO EVANGELISTA SILVA</t>
  </si>
  <si>
    <t>RAPHAEL JORGENSEN TAVARES ARRUDA</t>
  </si>
  <si>
    <t>raphael.arruda@kiongroup.com</t>
  </si>
  <si>
    <t>kxbr410f10</t>
  </si>
  <si>
    <t>Charles Santana Ventura</t>
  </si>
  <si>
    <t>PE03TP6D</t>
  </si>
  <si>
    <t>B330-15IKBR</t>
  </si>
  <si>
    <t>eletromecanico07@transpotech.com.br</t>
  </si>
  <si>
    <t>Faturar ao representante, Pagar invoice.</t>
  </si>
  <si>
    <t>kxbr410f11</t>
  </si>
  <si>
    <t>Jose Renato Marcelino</t>
  </si>
  <si>
    <t>PE07YQ8T</t>
  </si>
  <si>
    <t>V15 G1 IML</t>
  </si>
  <si>
    <t>mecanicopr01@transpotech.com.br</t>
  </si>
  <si>
    <t>br2097</t>
  </si>
  <si>
    <t>Leonardo Coelho</t>
  </si>
  <si>
    <t>Engeneering</t>
  </si>
  <si>
    <t>G41J2M2</t>
  </si>
  <si>
    <t>leonardo.coelho@kiongroup.com</t>
  </si>
  <si>
    <t>Pes&amp;Des</t>
  </si>
  <si>
    <t>Aguardando inclusão no LIC</t>
  </si>
  <si>
    <t>kxbr411320</t>
  </si>
  <si>
    <t>Fabiana Garcia</t>
  </si>
  <si>
    <t>lnspirion 5502</t>
  </si>
  <si>
    <t>NOTEBOOK158</t>
  </si>
  <si>
    <t>fabiana.garcia@jmempilhadeiras.com.br</t>
  </si>
  <si>
    <t>Aguardando criação do acesso via Linde</t>
  </si>
  <si>
    <t>A0073140</t>
  </si>
  <si>
    <t>João Paulo Lindolfo</t>
  </si>
  <si>
    <t>3Z948K3</t>
  </si>
  <si>
    <t>NB6BR2130139</t>
  </si>
  <si>
    <t>joao.lindolfo@kiongroup.com</t>
  </si>
  <si>
    <t>LCS 00007</t>
  </si>
  <si>
    <t>Pagar invoice, baixar via OM</t>
  </si>
  <si>
    <t>A0000225</t>
  </si>
  <si>
    <t>LEONARDO MIRANDA</t>
  </si>
  <si>
    <t>MONTESCKIE GOMES XAVIER</t>
  </si>
  <si>
    <t>montesckie.xavier@kiongroup.com</t>
  </si>
  <si>
    <t>Baixa solicitada dia 20/01/2022</t>
  </si>
  <si>
    <t>A0058916</t>
  </si>
  <si>
    <t>Reinaldo Oliveira</t>
  </si>
  <si>
    <t>8S8QJB3</t>
  </si>
  <si>
    <t>nb6br2130000</t>
  </si>
  <si>
    <t>Reinaldo.oliveira@kiongroup.com</t>
  </si>
  <si>
    <t>SVS 17100</t>
  </si>
  <si>
    <t>kxbr4114f3</t>
  </si>
  <si>
    <t>Renato Guimarães</t>
  </si>
  <si>
    <t>Empicamp</t>
  </si>
  <si>
    <t>Campinas</t>
  </si>
  <si>
    <t>NXA7LAL00411600DE99ZOO</t>
  </si>
  <si>
    <t>LapTOP</t>
  </si>
  <si>
    <t>Desktop-e2b8opk</t>
  </si>
  <si>
    <t>engenharia@empicamp.com.br</t>
  </si>
  <si>
    <t>kxbr4114f4</t>
  </si>
  <si>
    <t>Julio Magalhães</t>
  </si>
  <si>
    <t>PC</t>
  </si>
  <si>
    <t>FF9EAFEA51FB</t>
  </si>
  <si>
    <t>Compras</t>
  </si>
  <si>
    <t>compras@empicamp.com.br</t>
  </si>
  <si>
    <t>A0059023</t>
  </si>
  <si>
    <t xml:space="preserve">GR2G8K3 </t>
  </si>
  <si>
    <t>NB6BR2130089</t>
  </si>
  <si>
    <t>murilo.torres@kiongroup.com</t>
  </si>
  <si>
    <t>Aguardando inserção no LIC</t>
  </si>
  <si>
    <t>br6162</t>
  </si>
  <si>
    <t>Paulo R. Souza</t>
  </si>
  <si>
    <t>6B1C2L3</t>
  </si>
  <si>
    <t>NB6BR2130119</t>
  </si>
  <si>
    <t>paulo.souza@kiongroup.com</t>
  </si>
  <si>
    <t>20412.48</t>
  </si>
  <si>
    <t>LCS 00016</t>
  </si>
  <si>
    <t>Lançar custo na OM informada, pagara invoice</t>
  </si>
  <si>
    <t>br6299</t>
  </si>
  <si>
    <t>CRISTIANO FORTES DOS SANTOS</t>
  </si>
  <si>
    <t>CML7MD2</t>
  </si>
  <si>
    <t>NB6BR2630001</t>
  </si>
  <si>
    <t>cristiano.santos@kiongroup.com</t>
  </si>
  <si>
    <t>LCS 00391</t>
  </si>
  <si>
    <t>Baixar licença via OM, pagar invoice</t>
  </si>
  <si>
    <t>A0078138</t>
  </si>
  <si>
    <t>WEVERTON SOARES</t>
  </si>
  <si>
    <t>7X948K3</t>
  </si>
  <si>
    <t>NB6BR2130109</t>
  </si>
  <si>
    <t>weverton.soares@kiongroup.com</t>
  </si>
  <si>
    <t>A0059666</t>
  </si>
  <si>
    <t>Mauricio Ioneda</t>
  </si>
  <si>
    <t>4T902H2</t>
  </si>
  <si>
    <t>NB2BR2630015</t>
  </si>
  <si>
    <t xml:space="preserve">mauricio.ioneda@kiongroup.com    </t>
  </si>
  <si>
    <t>Engin</t>
  </si>
  <si>
    <t>br609f</t>
  </si>
  <si>
    <t>Nathalia Barros</t>
  </si>
  <si>
    <t>4T9X1H2</t>
  </si>
  <si>
    <t>NB2BR2630004</t>
  </si>
  <si>
    <t>Natalia.Barros@kiongroup.com</t>
  </si>
  <si>
    <t>br6083</t>
  </si>
  <si>
    <t>Leandro Pereira Silva</t>
  </si>
  <si>
    <t xml:space="preserve">Engeneering P&amp;D </t>
  </si>
  <si>
    <t>leandro.silva@kiongroup.com</t>
  </si>
  <si>
    <t>br4045</t>
  </si>
  <si>
    <t>Washington Pereira</t>
  </si>
  <si>
    <t>BRG081F36V</t>
  </si>
  <si>
    <t>NB4BR2120003</t>
  </si>
  <si>
    <t>washington.pereira@kiongroup.com</t>
  </si>
  <si>
    <t>kxbr4e466</t>
  </si>
  <si>
    <t>Filipe Peritto</t>
  </si>
  <si>
    <t>pe05zl27</t>
  </si>
  <si>
    <t>Lenovo b330-5ikb</t>
  </si>
  <si>
    <t>MAQ-0102</t>
  </si>
  <si>
    <t>Eletromecanico27@transpotech.com.br</t>
  </si>
  <si>
    <t>LCL 00492</t>
  </si>
  <si>
    <t>kxbr411798</t>
  </si>
  <si>
    <t>Jailson lima</t>
  </si>
  <si>
    <t>VOSTRO 3501</t>
  </si>
  <si>
    <t>NOTEBOOK139</t>
  </si>
  <si>
    <t>jailson.lima@jmempilhadeiras.com.br</t>
  </si>
  <si>
    <t>kxbr41312c</t>
  </si>
  <si>
    <t>Vanuza Silva</t>
  </si>
  <si>
    <t>Inspirion 3583</t>
  </si>
  <si>
    <t>NOTEBOOK112</t>
  </si>
  <si>
    <t>vanuza.silva@jmempilhadeiras.com.br</t>
  </si>
  <si>
    <t>A0000121</t>
  </si>
  <si>
    <t>JACKSON VICENTE OLIVEIRA</t>
  </si>
  <si>
    <t xml:space="preserve">GERALDO OLIVEIRA </t>
  </si>
  <si>
    <t>geraldo.oliveira@kiongroup.com</t>
  </si>
  <si>
    <t>LCS 00560</t>
  </si>
  <si>
    <t>Troca solicitada dia 04/08/2023 (Maquin)</t>
  </si>
  <si>
    <t>a0000130</t>
  </si>
  <si>
    <t>D24C5G3</t>
  </si>
  <si>
    <t>NB6BR2130054</t>
  </si>
  <si>
    <t xml:space="preserve">gustavo.camargo@kiongroup.com </t>
  </si>
  <si>
    <t>LCL 00008</t>
  </si>
  <si>
    <t>Baixar licença via OM.Pagar invoice</t>
  </si>
  <si>
    <t>A0075860</t>
  </si>
  <si>
    <t>Fabio Oliveira</t>
  </si>
  <si>
    <t>60TBSH3</t>
  </si>
  <si>
    <t>NB6BR2130130</t>
  </si>
  <si>
    <t>fabio.oliveira@kiongroup.com</t>
  </si>
  <si>
    <t>br61a5</t>
  </si>
  <si>
    <t>kxes4572f</t>
  </si>
  <si>
    <t>Sandro Wiggers</t>
  </si>
  <si>
    <t>T8HL22</t>
  </si>
  <si>
    <t>NB6BR242004</t>
  </si>
  <si>
    <t>sandro.wiggers@kiongroup.com</t>
  </si>
  <si>
    <t xml:space="preserve">20162.05 </t>
  </si>
  <si>
    <t>LCL 000018</t>
  </si>
  <si>
    <t>br61ee</t>
  </si>
  <si>
    <t>CLENILSON BRENS DA SILVA</t>
  </si>
  <si>
    <t>BRG214F1DM</t>
  </si>
  <si>
    <t>NB6BR2220006</t>
  </si>
  <si>
    <t>NB6BR5220002</t>
  </si>
  <si>
    <t>clenilson.silva@kiongroup.com</t>
  </si>
  <si>
    <t xml:space="preserve">21580.99 </t>
  </si>
  <si>
    <t>br621d</t>
  </si>
  <si>
    <t>GLEISON ALOISIO DA SILVA</t>
  </si>
  <si>
    <t>BRG142FC9B</t>
  </si>
  <si>
    <t>HP 4430s</t>
  </si>
  <si>
    <t>NB6BR4220000</t>
  </si>
  <si>
    <t>gleison.silva@kiongroup.com</t>
  </si>
  <si>
    <t>21118.31</t>
  </si>
  <si>
    <t>21135.97</t>
  </si>
  <si>
    <t>LCS 000018</t>
  </si>
  <si>
    <t>12117</t>
  </si>
  <si>
    <t>br6256</t>
  </si>
  <si>
    <t>SANDRO MARCEL CAETANO</t>
  </si>
  <si>
    <t>Marcelo Belle Moyses</t>
  </si>
  <si>
    <t>BRJ426CQTL</t>
  </si>
  <si>
    <t>HP440 G1</t>
  </si>
  <si>
    <t>NB6BR2420009</t>
  </si>
  <si>
    <t>marcelo.moyses@kiongroup.com</t>
  </si>
  <si>
    <t>21240.44</t>
  </si>
  <si>
    <t>13311</t>
  </si>
  <si>
    <t>kxbr411a2f</t>
  </si>
  <si>
    <t>Reginaldo Borges</t>
  </si>
  <si>
    <t>NOTEBOOK81</t>
  </si>
  <si>
    <t>notebook81@jmempilhadeiras.com.br</t>
  </si>
  <si>
    <t>kxbr411a4f</t>
  </si>
  <si>
    <t>Paulo Malavazi</t>
  </si>
  <si>
    <t>NOTEBOOK78</t>
  </si>
  <si>
    <t>notebook78@jmempilhadeiras.com.br</t>
  </si>
  <si>
    <t>A0078739</t>
  </si>
  <si>
    <t>ANTÔNIO MENDES DE OLIVEIRA</t>
  </si>
  <si>
    <t>CAIO ALMEIDA</t>
  </si>
  <si>
    <t>5WQD5G3</t>
  </si>
  <si>
    <t>NB6BR2130046</t>
  </si>
  <si>
    <t>caio.almeida@kiongroup.com</t>
  </si>
  <si>
    <t>LCS 00038</t>
  </si>
  <si>
    <t>kxbr411a5a</t>
  </si>
  <si>
    <t>Leandro Rosa</t>
  </si>
  <si>
    <t>Windows 11 Pro</t>
  </si>
  <si>
    <t>BS145</t>
  </si>
  <si>
    <t>NB0761JOI</t>
  </si>
  <si>
    <t>oficina.schulz@transpotech.com.br</t>
  </si>
  <si>
    <t>kxbr411ccb</t>
  </si>
  <si>
    <t>André Ribeiro dos Santos</t>
  </si>
  <si>
    <t>Windows 11 - Pro</t>
  </si>
  <si>
    <t>82NO</t>
  </si>
  <si>
    <t>PC0512CSXPV</t>
  </si>
  <si>
    <t>servicosll@transpotech.com.br</t>
  </si>
  <si>
    <t>kxbr411b1d</t>
  </si>
  <si>
    <t>Tiago Zambiasi</t>
  </si>
  <si>
    <t>Lenovo BS145</t>
  </si>
  <si>
    <t>NB0740BLU</t>
  </si>
  <si>
    <t>tiago.z@transpotech.com.br</t>
  </si>
  <si>
    <t>kxbr411b1c</t>
  </si>
  <si>
    <t>Bianca Silva</t>
  </si>
  <si>
    <t>15-3511</t>
  </si>
  <si>
    <t>NOTEBOOK165</t>
  </si>
  <si>
    <t>bianca.silva@jmempilhadeiras.com.br</t>
  </si>
  <si>
    <t>kxbr411cf9</t>
  </si>
  <si>
    <t>Celeide Oliveira</t>
  </si>
  <si>
    <t>Inspiran 15-3511</t>
  </si>
  <si>
    <t>NOTEBOOK167</t>
  </si>
  <si>
    <t>jm.celeide@jmempilhadeiras.com.br</t>
  </si>
  <si>
    <t>kxbr411cfa</t>
  </si>
  <si>
    <t>Mauri Farias</t>
  </si>
  <si>
    <t>NOTEBOOK164</t>
  </si>
  <si>
    <t>mauri.farias@jmempilhadeiras.com.br</t>
  </si>
  <si>
    <t>A0000290</t>
  </si>
  <si>
    <t>VILSON CAMARA BORGES</t>
  </si>
  <si>
    <t>H0B6MF3</t>
  </si>
  <si>
    <t>NB6BR2130037</t>
  </si>
  <si>
    <t>vilson.borges@kiongroup.com</t>
  </si>
  <si>
    <t>LCS 00070</t>
  </si>
  <si>
    <t>Aguardando criação no LIC</t>
  </si>
  <si>
    <t>A0073792</t>
  </si>
  <si>
    <t>ANTONIO SIQUEIRA</t>
  </si>
  <si>
    <t>NB6BR2130117</t>
  </si>
  <si>
    <t>antonio.siqueira@kiongroup.com</t>
  </si>
  <si>
    <t>kxbr412083</t>
  </si>
  <si>
    <t>Lucas Freitas</t>
  </si>
  <si>
    <t>Inspirion 16-3511</t>
  </si>
  <si>
    <t>NOTEBOOK163</t>
  </si>
  <si>
    <t>lucas.freitas@jmempilhadeiras.com.br</t>
  </si>
  <si>
    <t>kxbr412084</t>
  </si>
  <si>
    <t>Marcos Gutierres</t>
  </si>
  <si>
    <t>NOTEBOOK170</t>
  </si>
  <si>
    <t>marcos.gutierrez@jmempilhadeiras.com.br</t>
  </si>
  <si>
    <t>A0081812</t>
  </si>
  <si>
    <t>FABIANO DOS SANTOS RITA</t>
  </si>
  <si>
    <t>Célio Mota</t>
  </si>
  <si>
    <t>63VXYK3</t>
  </si>
  <si>
    <t>NB6BR2130132</t>
  </si>
  <si>
    <t>celio.mota@kiongroup.com</t>
  </si>
  <si>
    <t>LCS 00469</t>
  </si>
  <si>
    <t>A0000090</t>
  </si>
  <si>
    <t>Eliclley Vieira da Rocha</t>
  </si>
  <si>
    <t>B04CMP3</t>
  </si>
  <si>
    <t>NB6BR2230005</t>
  </si>
  <si>
    <t>eliclley.rocha@kiongroup.com</t>
  </si>
  <si>
    <t>LCS 00012</t>
  </si>
  <si>
    <t>Aguardando criação pela Alemanha.</t>
  </si>
  <si>
    <t>A0066353</t>
  </si>
  <si>
    <t>Miqueias Brito</t>
  </si>
  <si>
    <t>BRJ4123XJ3</t>
  </si>
  <si>
    <t>NB6BR2420012</t>
  </si>
  <si>
    <t>miqueias.brito@kiongroup.com</t>
  </si>
  <si>
    <t>Usar saldo  Jader Vinicius Fanhani - br6267</t>
  </si>
  <si>
    <t>A0074515</t>
  </si>
  <si>
    <t>Matheus Gabriel Carrara</t>
  </si>
  <si>
    <t>3Y948K3</t>
  </si>
  <si>
    <t>NB6BR2130140</t>
  </si>
  <si>
    <t>matheus.carrara@kiongroup.com</t>
  </si>
  <si>
    <t>LCL 00219</t>
  </si>
  <si>
    <t>Aguardando criação pela Linde (usuário desligado em 06/12/2024)</t>
  </si>
  <si>
    <t>A0103761</t>
  </si>
  <si>
    <t>MARCOS MAZIERO</t>
  </si>
  <si>
    <t>Marcos.Maziero@kiongroup.com</t>
  </si>
  <si>
    <t>Saldo usado do usuário A0074515 (Matheus Carrara)</t>
  </si>
  <si>
    <t>kxbr4124ba</t>
  </si>
  <si>
    <t>Claudio Weber</t>
  </si>
  <si>
    <t>82NQ</t>
  </si>
  <si>
    <t>NB0743BNU</t>
  </si>
  <si>
    <t>claudio.w@transpotech.com.br</t>
  </si>
  <si>
    <t>kxbr4124bb</t>
  </si>
  <si>
    <t>Oswaldo de Souza Junior</t>
  </si>
  <si>
    <t>NB0723BNU</t>
  </si>
  <si>
    <t>osvaldo.j@transpotech.com.br</t>
  </si>
  <si>
    <t>kxbr4129d8</t>
  </si>
  <si>
    <t>Sidnei Machado</t>
  </si>
  <si>
    <t>NB0854JOI</t>
  </si>
  <si>
    <t>sidnei.m@transpotech.com.br</t>
  </si>
  <si>
    <t>Faturar ao representante /pagar invoice</t>
  </si>
  <si>
    <t>A0078296</t>
  </si>
  <si>
    <t>GUSTAVO ALVES</t>
  </si>
  <si>
    <t>48JCMD2</t>
  </si>
  <si>
    <t>Latitude E7270</t>
  </si>
  <si>
    <t>NB6BR2630010</t>
  </si>
  <si>
    <t>gustavo.alves1@kiongroup.com</t>
  </si>
  <si>
    <t>Baixar custo na OM informada</t>
  </si>
  <si>
    <t>kxbr4130c8</t>
  </si>
  <si>
    <t>Eduardo Oliveira</t>
  </si>
  <si>
    <t>29595038655</t>
  </si>
  <si>
    <t>DELL VOSTRO 3525</t>
  </si>
  <si>
    <t>notebook221</t>
  </si>
  <si>
    <t>eduardo.oliveira@jmempilhadeiras.com.br</t>
  </si>
  <si>
    <t>Aguardando criação pela Linde</t>
  </si>
  <si>
    <t>A0083514</t>
  </si>
  <si>
    <t>EDUARDO DONISETE DA SILVA</t>
  </si>
  <si>
    <t>3D8G1D3</t>
  </si>
  <si>
    <t>NB6BR2130022</t>
  </si>
  <si>
    <t>eduardo.silva@kiongroup.com</t>
  </si>
  <si>
    <t>Baixa solicitada dia 06/12. Saldo usado por a0101332.</t>
  </si>
  <si>
    <t>kxbr412be2</t>
  </si>
  <si>
    <t>André Lorenzetti</t>
  </si>
  <si>
    <t>15-3501</t>
  </si>
  <si>
    <t>Notebook176</t>
  </si>
  <si>
    <t>andre.lorenzetti@jmempilhadeiras.com.br</t>
  </si>
  <si>
    <t>kxbr412be5</t>
  </si>
  <si>
    <t>Edson Vieira</t>
  </si>
  <si>
    <t>All in one</t>
  </si>
  <si>
    <t>Notebook08</t>
  </si>
  <si>
    <t>computador08@jmempilhadeiras.com.br</t>
  </si>
  <si>
    <t>Aguardando criação do usuário</t>
  </si>
  <si>
    <t>kxbr412be6</t>
  </si>
  <si>
    <t>Otavio Paccola</t>
  </si>
  <si>
    <t>Notebook06</t>
  </si>
  <si>
    <t>computador06@jmempilhadeiras.com.br</t>
  </si>
  <si>
    <t>A0057839</t>
  </si>
  <si>
    <t>DOUGLAS BORGES DE ALMEIDA</t>
  </si>
  <si>
    <t>GX948K3</t>
  </si>
  <si>
    <t>NB6BR2130141</t>
  </si>
  <si>
    <t>douglas.almeida@kiongroup.com</t>
  </si>
  <si>
    <t>LCS 00412</t>
  </si>
  <si>
    <t>A0055941</t>
  </si>
  <si>
    <t>JHONATAN SOUZA ORLANDINI</t>
  </si>
  <si>
    <t>HWXX6R3</t>
  </si>
  <si>
    <t>NB6BR2230023</t>
  </si>
  <si>
    <t>jhonatan.souza@kiongroup.com</t>
  </si>
  <si>
    <t>br61d3</t>
  </si>
  <si>
    <t>3B1C2L3</t>
  </si>
  <si>
    <t>NB6BR2130126</t>
  </si>
  <si>
    <t>felipe.santos@kiongroup.com</t>
  </si>
  <si>
    <t>kxbr412f8f</t>
  </si>
  <si>
    <t>Sanmuel Rodrigues</t>
  </si>
  <si>
    <t>2C48P63</t>
  </si>
  <si>
    <t>DES4184</t>
  </si>
  <si>
    <t>sanmuel.rodrigues@fimatecequipamentos.com.br</t>
  </si>
  <si>
    <t>Aguardando criação do acesso XTRANET</t>
  </si>
  <si>
    <t>A0081181</t>
  </si>
  <si>
    <t>Djuna Ovando</t>
  </si>
  <si>
    <t>3M1HZW2</t>
  </si>
  <si>
    <t>Precision 3530</t>
  </si>
  <si>
    <t>NB2BR3930000</t>
  </si>
  <si>
    <t xml:space="preserve">djuna.ovando@kiongroup.com           </t>
  </si>
  <si>
    <t>Pgar invoice, baixar no centro de custo</t>
  </si>
  <si>
    <t>A0084393</t>
  </si>
  <si>
    <t>Antonio Andreoli</t>
  </si>
  <si>
    <t>Mechanical engeneering</t>
  </si>
  <si>
    <t>4C3GZW2</t>
  </si>
  <si>
    <t>NB2BR3930001</t>
  </si>
  <si>
    <t>antonio.andreoli@kiongroup.com</t>
  </si>
  <si>
    <t>A0084880</t>
  </si>
  <si>
    <t>Petrucio Lima</t>
  </si>
  <si>
    <t>4B1C2L3</t>
  </si>
  <si>
    <t>NB6BR2130125</t>
  </si>
  <si>
    <t>leonardo.miranda@kiongroup.com</t>
  </si>
  <si>
    <t>Baixa solicitada dia 17/04/2024</t>
  </si>
  <si>
    <t>A0000439</t>
  </si>
  <si>
    <t>Kleber Adão</t>
  </si>
  <si>
    <t>GTYH2M2</t>
  </si>
  <si>
    <t>NB2BR2730000</t>
  </si>
  <si>
    <t>kleber.adao@kiongroup.com</t>
  </si>
  <si>
    <t>Cla03</t>
  </si>
  <si>
    <t>br6072</t>
  </si>
  <si>
    <t>Geraldo Damasceno</t>
  </si>
  <si>
    <t>Service technicker</t>
  </si>
  <si>
    <t xml:space="preserve">4T9X1H2 </t>
  </si>
  <si>
    <t>geraldo.damasceno@kiongroup.com</t>
  </si>
  <si>
    <t>Adapt</t>
  </si>
  <si>
    <t>kxbr41342f</t>
  </si>
  <si>
    <t>Paulo Ronald Pereira Borges</t>
  </si>
  <si>
    <t>Inspiron</t>
  </si>
  <si>
    <t xml:space="preserve"> MNT011</t>
  </si>
  <si>
    <t>paulo@macnort.com.br</t>
  </si>
  <si>
    <t>Aguradando criaçãoa cesso pela Linde</t>
  </si>
  <si>
    <t>kxbr41345d</t>
  </si>
  <si>
    <t>Bruno Kinter</t>
  </si>
  <si>
    <t>Ultra</t>
  </si>
  <si>
    <t>ETPC</t>
  </si>
  <si>
    <t>TECNICOAPGN</t>
  </si>
  <si>
    <t>bruno.kinter@moviminas.com.br</t>
  </si>
  <si>
    <t>A0057110</t>
  </si>
  <si>
    <t>Diego Lins dos Santos</t>
  </si>
  <si>
    <t>9XXX6R3</t>
  </si>
  <si>
    <t>Latutude 3420</t>
  </si>
  <si>
    <t>NB6BR2230022</t>
  </si>
  <si>
    <t>diego.santos@kiongroup.com</t>
  </si>
  <si>
    <t>LCS 00450</t>
  </si>
  <si>
    <t>Pagar invoice,baixar via OM</t>
  </si>
  <si>
    <t>kxbr4135d6</t>
  </si>
  <si>
    <t>Alan David</t>
  </si>
  <si>
    <t>alan@macnort.com.br</t>
  </si>
  <si>
    <t>Saldo usado do usuário KXBR4A8DF (Kobayashi)</t>
  </si>
  <si>
    <t>A0000177</t>
  </si>
  <si>
    <t xml:space="preserve">LEONIDAS DE JESUS </t>
  </si>
  <si>
    <t>Service techncicker</t>
  </si>
  <si>
    <t>8PT8QM2</t>
  </si>
  <si>
    <t>NB6BR2730022</t>
  </si>
  <si>
    <t>leonidas.jesus@kiongroup.com</t>
  </si>
  <si>
    <t>kxbr411084</t>
  </si>
  <si>
    <t>Renan Douglas de Souza</t>
  </si>
  <si>
    <t>NB0552NSRMEC</t>
  </si>
  <si>
    <t>renan.s@transpotech.com.br</t>
  </si>
  <si>
    <t>kxbr4135e6</t>
  </si>
  <si>
    <t>José Bordin</t>
  </si>
  <si>
    <t>Service tehnician</t>
  </si>
  <si>
    <t>Inspiriun 15 5584</t>
  </si>
  <si>
    <t>Notebook69</t>
  </si>
  <si>
    <t>notebook69@jmempilhadeiras.com.br</t>
  </si>
  <si>
    <t>A0076529</t>
  </si>
  <si>
    <t>Tálita Vitória Jenerino Salsa</t>
  </si>
  <si>
    <t>Analista e-Commerce</t>
  </si>
  <si>
    <t>Indaituba</t>
  </si>
  <si>
    <t>talita.salsa@kiongroup.com</t>
  </si>
  <si>
    <t>A0084329</t>
  </si>
  <si>
    <t>MATEUS DOS SANTOS OLIVEIRA</t>
  </si>
  <si>
    <t>José Carlos Ramos Vieira</t>
  </si>
  <si>
    <t>1YXX6R3</t>
  </si>
  <si>
    <t>NB6BR2230030</t>
  </si>
  <si>
    <t>jose.vieira@kiongroup.com</t>
  </si>
  <si>
    <t>kxbr413978</t>
  </si>
  <si>
    <t>Afonso José Flesh Chaves</t>
  </si>
  <si>
    <t>NB0522CXS</t>
  </si>
  <si>
    <t>afonso.c@transpotech.com.br</t>
  </si>
  <si>
    <t>Aguradando criação pela Linde Alemnaha</t>
  </si>
  <si>
    <t>kxbr413979</t>
  </si>
  <si>
    <t>Elaine Cristina Furtado</t>
  </si>
  <si>
    <t>NB0878JOI</t>
  </si>
  <si>
    <t>elaine.f@transpotech.com.br</t>
  </si>
  <si>
    <t>kxbr41397a</t>
  </si>
  <si>
    <t>Karina Pereira Machado</t>
  </si>
  <si>
    <t>NB0631JOI</t>
  </si>
  <si>
    <t>pecas.litoral@transpotech.com.br</t>
  </si>
  <si>
    <t>kxbr4139a6</t>
  </si>
  <si>
    <t>Thiago Souza</t>
  </si>
  <si>
    <t>NB0891BNU</t>
  </si>
  <si>
    <t xml:space="preserve"> thiago.s@transpotech.com.br</t>
  </si>
  <si>
    <t>kxbr413976</t>
  </si>
  <si>
    <t>Silvio Pereira</t>
  </si>
  <si>
    <t>patio004@jmempilhadeiras.com.br</t>
  </si>
  <si>
    <t>A0084209</t>
  </si>
  <si>
    <t>Bruno Casaloti</t>
  </si>
  <si>
    <t>00330-80000-00000-AA814</t>
  </si>
  <si>
    <t>Precision 7770</t>
  </si>
  <si>
    <t>NB2BR3330000</t>
  </si>
  <si>
    <t>bruno.casaloti@kiongroup.com</t>
  </si>
  <si>
    <t>kxbr413b88</t>
  </si>
  <si>
    <t>Fabiana Ferreira  da Silva</t>
  </si>
  <si>
    <t>PV04</t>
  </si>
  <si>
    <t>OPTIPLEX3040</t>
  </si>
  <si>
    <t>consultorfabiana</t>
  </si>
  <si>
    <t>auxmanutencao2@verticalempilhadeiras.com.br</t>
  </si>
  <si>
    <t>kxbr413b89</t>
  </si>
  <si>
    <t>IARA CARNEIRO LIMA</t>
  </si>
  <si>
    <t>NXMEVAL0023474C1D99501</t>
  </si>
  <si>
    <t>E1-572-6_BR448</t>
  </si>
  <si>
    <t>DESKTOP-l53KD56</t>
  </si>
  <si>
    <t>vendas.Pl@verticalempilhadeiras.com.br</t>
  </si>
  <si>
    <t>kxbr413b8a</t>
  </si>
  <si>
    <t>REBECA RODRIGUES SOARES</t>
  </si>
  <si>
    <t>IBYTE</t>
  </si>
  <si>
    <t>NPI-F00/008948</t>
  </si>
  <si>
    <t>DESKTOP-95E4DF6</t>
  </si>
  <si>
    <t>kxbr413b8b</t>
  </si>
  <si>
    <t>Valmir Patricio de Medeiros</t>
  </si>
  <si>
    <t>Favorita</t>
  </si>
  <si>
    <t>ELC230044</t>
  </si>
  <si>
    <t>Compras_</t>
  </si>
  <si>
    <t>compras@verticalempilhadeiras.com.br</t>
  </si>
  <si>
    <t>kxbr413f3a</t>
  </si>
  <si>
    <t>Graziele Viana</t>
  </si>
  <si>
    <t>Windows 11 64 bits Pro</t>
  </si>
  <si>
    <t>Inspirion 15-3511</t>
  </si>
  <si>
    <t>Notebook193</t>
  </si>
  <si>
    <t>graziele.viana@jmempilhadeiras.com.br</t>
  </si>
  <si>
    <t>kxbr413f3b</t>
  </si>
  <si>
    <t>Mario Wiiliam</t>
  </si>
  <si>
    <t>Windows 10 64 bits Pro</t>
  </si>
  <si>
    <t>INSPIRON 15-3511</t>
  </si>
  <si>
    <t>Notebook194</t>
  </si>
  <si>
    <t>mario.william@jmempilhadeiras.com.br</t>
  </si>
  <si>
    <t>kxes45047</t>
  </si>
  <si>
    <t>Andre Ordendeng</t>
  </si>
  <si>
    <t>BRJ6398JPB</t>
  </si>
  <si>
    <t>TecnlcoTR01</t>
  </si>
  <si>
    <t>eletromecanico01@transpotech.com.br</t>
  </si>
  <si>
    <t>Faturar ao representante,pagar invoice</t>
  </si>
  <si>
    <t>A0087459</t>
  </si>
  <si>
    <t>8WQD5G3</t>
  </si>
  <si>
    <t>NB6BR2130047</t>
  </si>
  <si>
    <t>diego.silva@kiongroup.com</t>
  </si>
  <si>
    <t>Aguradando inserção no LIOC</t>
  </si>
  <si>
    <t>kxbr413f39</t>
  </si>
  <si>
    <t>4KBNXW3</t>
  </si>
  <si>
    <t>VOSTRO</t>
  </si>
  <si>
    <t>NOTEBOOK199</t>
  </si>
  <si>
    <t>marcos.paulo@jmempilhadeiras.com.br</t>
  </si>
  <si>
    <t>kxbr414041</t>
  </si>
  <si>
    <t>Marcelo Souza</t>
  </si>
  <si>
    <t>608BZMV005827</t>
  </si>
  <si>
    <t>LG-ALLINONE</t>
  </si>
  <si>
    <t>ALLINONE003</t>
  </si>
  <si>
    <t>marcelo.souza@jmempilhadeiras.com.br</t>
  </si>
  <si>
    <t>kxbr414178</t>
  </si>
  <si>
    <t>Silmara Oliveira</t>
  </si>
  <si>
    <t>6NBB423</t>
  </si>
  <si>
    <t>Windows 10 Pro 64-bits</t>
  </si>
  <si>
    <t>Notebook073</t>
  </si>
  <si>
    <t>silmara.oliveira@jmempilhadeiras.com.br</t>
  </si>
  <si>
    <t>kxbr414179</t>
  </si>
  <si>
    <t>Isabela Silva</t>
  </si>
  <si>
    <t>Notebook132</t>
  </si>
  <si>
    <t>isabela.silva@jmempilhadeiras.com.br</t>
  </si>
  <si>
    <t>kxbr41438e</t>
  </si>
  <si>
    <t>Evandro Sidnei Pereira Santos</t>
  </si>
  <si>
    <t>Windows 11 Pro 64-bit</t>
  </si>
  <si>
    <t>82MD</t>
  </si>
  <si>
    <t>NB0560BNU</t>
  </si>
  <si>
    <t>evandro.s@transpotech.com.br</t>
  </si>
  <si>
    <t>6867</t>
  </si>
  <si>
    <t>Aguradando criação da SC para lançamento</t>
  </si>
  <si>
    <t>a0086900</t>
  </si>
  <si>
    <t>RODRIGO DE OLIVEIRA CARROS SALES</t>
  </si>
  <si>
    <t>4T832H2</t>
  </si>
  <si>
    <t>Latutude 3470</t>
  </si>
  <si>
    <t>NB6BR2630011</t>
  </si>
  <si>
    <t>RODRIGO.SALES@KIONGROUP.COM</t>
  </si>
  <si>
    <t>LCL 00266</t>
  </si>
  <si>
    <t>Gerar SC para lançamento do sistema</t>
  </si>
  <si>
    <t>kxbr414483</t>
  </si>
  <si>
    <t>Worney Yee</t>
  </si>
  <si>
    <t>NOTEBOOK198</t>
  </si>
  <si>
    <t>worney.yee@jmempilhadeiras.com.br</t>
  </si>
  <si>
    <t>kxbr41448d</t>
  </si>
  <si>
    <t>Lucas Fialho Silveira</t>
  </si>
  <si>
    <t xml:space="preserve"> NB0529NSRMEC</t>
  </si>
  <si>
    <t>eletromecanico28@transpotech.com.br</t>
  </si>
  <si>
    <t>br6105</t>
  </si>
  <si>
    <t>Marcos Brito</t>
  </si>
  <si>
    <t>Supervisor</t>
  </si>
  <si>
    <t>GJT43Y3</t>
  </si>
  <si>
    <t>NB6BR2330004</t>
  </si>
  <si>
    <t>NB6BR2930011</t>
  </si>
  <si>
    <t>marcos.brito@kiongroup.com</t>
  </si>
  <si>
    <t>Computador NB6BR2230021 roubado (12/07/2023)</t>
  </si>
  <si>
    <t>BR206B</t>
  </si>
  <si>
    <t xml:space="preserve"> Jhanini Frantiesco</t>
  </si>
  <si>
    <t>GWXX6R3</t>
  </si>
  <si>
    <t>NB2BR2230014</t>
  </si>
  <si>
    <t>jhanini.frantiesco@kiongroup.com</t>
  </si>
  <si>
    <t>17100</t>
  </si>
  <si>
    <t>Usuário deletado dia 06/12/2024. Saldo passado para a0060910</t>
  </si>
  <si>
    <t>kxbr41475b</t>
  </si>
  <si>
    <t>Gleidson Junior</t>
  </si>
  <si>
    <t>SPACERBR</t>
  </si>
  <si>
    <t>SPACERBR-RB</t>
  </si>
  <si>
    <t>almoxarifado.rb@jmempilhadeiras.com.br</t>
  </si>
  <si>
    <t>kxbr46e89</t>
  </si>
  <si>
    <t>Frantiesco, Jhanini</t>
  </si>
  <si>
    <t>Wendell Silva</t>
  </si>
  <si>
    <t>Treinador técnico</t>
  </si>
  <si>
    <t>B4JL5V2</t>
  </si>
  <si>
    <t>NB6BR2930018</t>
  </si>
  <si>
    <t>wendell.alves@kiongroup.com</t>
  </si>
  <si>
    <t>A0070963</t>
  </si>
  <si>
    <t>ROGERIO ARAUJO OLIVEIRA</t>
  </si>
  <si>
    <t xml:space="preserve">DY1HLK3 </t>
  </si>
  <si>
    <t xml:space="preserve">NB6BR2130116 </t>
  </si>
  <si>
    <t>rogerio.oliveira@kiongroup.com</t>
  </si>
  <si>
    <t>Saldo remascentente</t>
  </si>
  <si>
    <t>Cedeu licençaa para Jefferson Silva (A0102115) /Excluido 21/10/2024</t>
  </si>
  <si>
    <t>a0073142</t>
  </si>
  <si>
    <t>RONY SILVA SOUZA</t>
  </si>
  <si>
    <t>JXXX6R3</t>
  </si>
  <si>
    <t>NB6BR2230029</t>
  </si>
  <si>
    <t>rony.souza@kiongroup.com</t>
  </si>
  <si>
    <t>Licença atualizada. Lnçar e pagar invoice</t>
  </si>
  <si>
    <t>A0070966</t>
  </si>
  <si>
    <t>JOSÉ HENRIQUE SILVA</t>
  </si>
  <si>
    <t>NB6BR2830005</t>
  </si>
  <si>
    <t>jose.silva@kiongroup.com</t>
  </si>
  <si>
    <t>LCS 00531</t>
  </si>
  <si>
    <t>Licença substituida dia 04/08/2023</t>
  </si>
  <si>
    <t>A0074268</t>
  </si>
  <si>
    <t>NB6BR2130029</t>
  </si>
  <si>
    <t>reinaldo.oliveira.ext@kiongroup.com</t>
  </si>
  <si>
    <t>A0079589</t>
  </si>
  <si>
    <t>NB6BR2130034</t>
  </si>
  <si>
    <t>danilo.santos@kiongroup.com</t>
  </si>
  <si>
    <t>A0080711</t>
  </si>
  <si>
    <t>Gabriel Batista</t>
  </si>
  <si>
    <t>sandro.caetano@kiongroup.com</t>
  </si>
  <si>
    <t>baixa solicitada dia 22/12/2023</t>
  </si>
  <si>
    <t>A0082605</t>
  </si>
  <si>
    <t>antonio.oliveira@kiongroup.com</t>
  </si>
  <si>
    <t>A0088113</t>
  </si>
  <si>
    <t>NB6BR2130057</t>
  </si>
  <si>
    <t>antonio.carvalho@kiongroup.com</t>
  </si>
  <si>
    <t>LCL 00215</t>
  </si>
  <si>
    <t>A0089512</t>
  </si>
  <si>
    <t>mateus.oliveira@kiongroup.com</t>
  </si>
  <si>
    <t>br628b</t>
  </si>
  <si>
    <t>FGYRHJ2</t>
  </si>
  <si>
    <t>NB6BR2730008</t>
  </si>
  <si>
    <t>jair.junior@kiongroup.com</t>
  </si>
  <si>
    <t>A0055940</t>
  </si>
  <si>
    <t>Jeferson Freitas (A0084912)</t>
  </si>
  <si>
    <t xml:space="preserve">63VXYK3 </t>
  </si>
  <si>
    <t xml:space="preserve">NB6BR2130132 </t>
  </si>
  <si>
    <t>fabiano.rita@kiongroup.com</t>
  </si>
  <si>
    <t>Transferencia para Jeferson Freitas - A0084912 (25/10/2024)</t>
  </si>
  <si>
    <t>A0057224</t>
  </si>
  <si>
    <t>50TBSH3</t>
  </si>
  <si>
    <t>NB6BR2130129</t>
  </si>
  <si>
    <t>jakson.oliveira@kiongroup.com</t>
  </si>
  <si>
    <t>Mudança realizada em 07/08/2023</t>
  </si>
  <si>
    <t>A0058700</t>
  </si>
  <si>
    <t>PAULO RICARDO TAROSSI</t>
  </si>
  <si>
    <t>Techncial Assitance</t>
  </si>
  <si>
    <t>PC2BR2130003</t>
  </si>
  <si>
    <t>Paulo.tarossi@kiongroup.com</t>
  </si>
  <si>
    <t>PçsRP</t>
  </si>
  <si>
    <t>Criar SC,baixar no centro de custo, pagar invoice</t>
  </si>
  <si>
    <t>kxbr414a30</t>
  </si>
  <si>
    <t>BRENO LIMA</t>
  </si>
  <si>
    <t>AM</t>
  </si>
  <si>
    <t>PE0705E4</t>
  </si>
  <si>
    <t>82DJ</t>
  </si>
  <si>
    <t>DESKTOP-MK7C7JN</t>
  </si>
  <si>
    <t>tecnico01@empilhatec.com</t>
  </si>
  <si>
    <t>kxbr414b8d</t>
  </si>
  <si>
    <t>Jefferson Mehret</t>
  </si>
  <si>
    <t xml:space="preserve">Notebook101  </t>
  </si>
  <si>
    <t>jefferson.mehret@jmempilhadeiras.com.br</t>
  </si>
  <si>
    <t>kxbr414b8c</t>
  </si>
  <si>
    <t>Jeferson Santos</t>
  </si>
  <si>
    <t>Notebook64</t>
  </si>
  <si>
    <t>jeferson.santos@jmempilhadeiras.com.br</t>
  </si>
  <si>
    <t>kxbr414cfb</t>
  </si>
  <si>
    <t>PEDRO SANTOS</t>
  </si>
  <si>
    <t>9y9h4y3</t>
  </si>
  <si>
    <t>Inspiron 15-3000</t>
  </si>
  <si>
    <t>MOVITEC03-UDI</t>
  </si>
  <si>
    <t>pedro.santos@moviminas.com.br</t>
  </si>
  <si>
    <t>A0087835</t>
  </si>
  <si>
    <t>BRG221FY8D</t>
  </si>
  <si>
    <t>flavio.sales@kiongroup.com</t>
  </si>
  <si>
    <t>Transferencia realizada. Usuário a0000117 -Fernando Kleber</t>
  </si>
  <si>
    <t>kxbr414f80</t>
  </si>
  <si>
    <t>Robson dos Santos Marcelino</t>
  </si>
  <si>
    <t>FHYGCX3</t>
  </si>
  <si>
    <t>Vostro 153510</t>
  </si>
  <si>
    <t>MEC56</t>
  </si>
  <si>
    <t>robson.marcelino@retrak.com.br</t>
  </si>
  <si>
    <t>kxbr414f81</t>
  </si>
  <si>
    <t xml:space="preserve">Icero Mendonça Saraiva </t>
  </si>
  <si>
    <t>DHYGCX3</t>
  </si>
  <si>
    <t>MEC57</t>
  </si>
  <si>
    <t>manutencao4@retraksul.com.br</t>
  </si>
  <si>
    <t>kxbr414f82</t>
  </si>
  <si>
    <t>Samuel Wesem</t>
  </si>
  <si>
    <t>7HYGCX3</t>
  </si>
  <si>
    <t>MEC58</t>
  </si>
  <si>
    <t>manutencao3@retraksul.com.br</t>
  </si>
  <si>
    <t>kxbr414f83</t>
  </si>
  <si>
    <t>Paula Cardoso Teixeira</t>
  </si>
  <si>
    <t>CHYGCX3</t>
  </si>
  <si>
    <t>MEC59</t>
  </si>
  <si>
    <t>custofrota@retrak.com.br</t>
  </si>
  <si>
    <t>kxbr414f85</t>
  </si>
  <si>
    <t>Leonardo dos Santos Noronha</t>
  </si>
  <si>
    <t>BHYGCX3</t>
  </si>
  <si>
    <t>MEC61</t>
  </si>
  <si>
    <t>auxiliar.sa@retrak.com.br</t>
  </si>
  <si>
    <t>kxbr4ace5</t>
  </si>
  <si>
    <t xml:space="preserve">Manoel Vital    </t>
  </si>
  <si>
    <t>8HYGCX3</t>
  </si>
  <si>
    <t>MEC60</t>
  </si>
  <si>
    <t>pecas@retrak.com.br</t>
  </si>
  <si>
    <t>A0092675</t>
  </si>
  <si>
    <t>Daniel Junior (A0056744)</t>
  </si>
  <si>
    <t>Jorfio Fernandes</t>
  </si>
  <si>
    <t>jorfio.fernandes@kiongroup.com</t>
  </si>
  <si>
    <t>LCL 00616</t>
  </si>
  <si>
    <t>Baixa solicitada em 01/11/2024 (transferido para A0056744)</t>
  </si>
  <si>
    <t>kxbr415a68</t>
  </si>
  <si>
    <t>Lindomar Piovesan</t>
  </si>
  <si>
    <t>Lençois Paulista</t>
  </si>
  <si>
    <t>PE03UQRH</t>
  </si>
  <si>
    <t>IDEAPAD 330S</t>
  </si>
  <si>
    <t>NOTEBOOK59</t>
  </si>
  <si>
    <t>notebook59@jmempilhadeiras.com.br</t>
  </si>
  <si>
    <t>kxbr415a69</t>
  </si>
  <si>
    <t>Aluísio Pereira</t>
  </si>
  <si>
    <t>INSPIRON 3583</t>
  </si>
  <si>
    <t>NOTEBOOK98</t>
  </si>
  <si>
    <t>notebook98@jmempilhadeiras.com.br</t>
  </si>
  <si>
    <t>kxbr415a6a</t>
  </si>
  <si>
    <t>Gabriel Santana</t>
  </si>
  <si>
    <t>NOTEBOOK133</t>
  </si>
  <si>
    <t>notebook133@jmempilhadeiras.com.br</t>
  </si>
  <si>
    <t>kxbr415a6b</t>
  </si>
  <si>
    <t>Luis Borges</t>
  </si>
  <si>
    <t>NOTEBOOK242</t>
  </si>
  <si>
    <t>notebook242@jmempilhadeiras.com.br</t>
  </si>
  <si>
    <t>kxbr415a6c</t>
  </si>
  <si>
    <t>Ronaldo Avelino</t>
  </si>
  <si>
    <t>INSPIRON 3567</t>
  </si>
  <si>
    <t>NOTEBOOK244</t>
  </si>
  <si>
    <t>notebook244@jmempilhadeiras.com.br</t>
  </si>
  <si>
    <t>kxbr415a6d</t>
  </si>
  <si>
    <t>Jonathan Corato</t>
  </si>
  <si>
    <t>NOTEBOOK248</t>
  </si>
  <si>
    <t>notebook248@jmempilhadeiras.com.br</t>
  </si>
  <si>
    <t>kxbr415a6e</t>
  </si>
  <si>
    <t>Leonardo Geraldo</t>
  </si>
  <si>
    <t>NOTEBOOK249</t>
  </si>
  <si>
    <t>notebook249@jmempilhadeiras.com.br</t>
  </si>
  <si>
    <t>kxbr415e19</t>
  </si>
  <si>
    <t>Danilo Cardozo</t>
  </si>
  <si>
    <t>Vostro 15 3515</t>
  </si>
  <si>
    <t>Notebook197</t>
  </si>
  <si>
    <t>danilo.cardozo@jmempilhadeiras.com.br</t>
  </si>
  <si>
    <t>kxbr415f85</t>
  </si>
  <si>
    <t>Luccas Moretto</t>
  </si>
  <si>
    <t>Inspiron 3583</t>
  </si>
  <si>
    <t>Notebook116</t>
  </si>
  <si>
    <t>luccas.moretto@jmempilhadeiras.com.br</t>
  </si>
  <si>
    <t>kxbr415da9</t>
  </si>
  <si>
    <t>Caio Faria</t>
  </si>
  <si>
    <t>Greentech</t>
  </si>
  <si>
    <t>NXGQDAL004846176139501</t>
  </si>
  <si>
    <t>Aspire A515-51G</t>
  </si>
  <si>
    <t>PC-7968</t>
  </si>
  <si>
    <t>caio.faria@greentech.log.br</t>
  </si>
  <si>
    <t>kxbr415daa</t>
  </si>
  <si>
    <t>Nathália Sant’Ana</t>
  </si>
  <si>
    <t>NXGQEAL002749898C49501</t>
  </si>
  <si>
    <t>Aspire A515-51G-70PU</t>
  </si>
  <si>
    <t>PC-7202</t>
  </si>
  <si>
    <t>nathalia.santana@greentech.log.br</t>
  </si>
  <si>
    <t>a0067470</t>
  </si>
  <si>
    <t>Alisson Santos</t>
  </si>
  <si>
    <t>NB6BR2520003</t>
  </si>
  <si>
    <t>alisson.santos@kiongroup.com</t>
  </si>
  <si>
    <t>A0065557</t>
  </si>
  <si>
    <t>Gustavo Batista</t>
  </si>
  <si>
    <t>Gustavo.Batista@kiongroup.com</t>
  </si>
  <si>
    <t>Usada licença do a0067470 (Alisson Santos)</t>
  </si>
  <si>
    <t>A0088684</t>
  </si>
  <si>
    <t>BRG221FY95</t>
  </si>
  <si>
    <t>NB6BR2320014</t>
  </si>
  <si>
    <t>victor.mourao@kiongroup.com</t>
  </si>
  <si>
    <t>LCS 00411</t>
  </si>
  <si>
    <t>Usada licença Br6234 (Robson de Jesus Santos)</t>
  </si>
  <si>
    <t>kxbr415e16</t>
  </si>
  <si>
    <t>Elton França</t>
  </si>
  <si>
    <t>PE0A8WGW</t>
  </si>
  <si>
    <t>V15 G2</t>
  </si>
  <si>
    <t>PC-00191</t>
  </si>
  <si>
    <t>elton.franca@greentech.log.br</t>
  </si>
  <si>
    <t>kxbr415e17</t>
  </si>
  <si>
    <t>Vitor Rodrigues</t>
  </si>
  <si>
    <t>PE0A38JC</t>
  </si>
  <si>
    <t>PC-24563</t>
  </si>
  <si>
    <t>vitor.rodrigues@greentech.log.br</t>
  </si>
  <si>
    <t>A0065301</t>
  </si>
  <si>
    <t>NB6BR2130137</t>
  </si>
  <si>
    <t>gabriel.batista@kiongroup.com</t>
  </si>
  <si>
    <t>A0087166</t>
  </si>
  <si>
    <t>OSMAR MARTINS MACHADO</t>
  </si>
  <si>
    <t>Service Interior</t>
  </si>
  <si>
    <t>GC8G1D3</t>
  </si>
  <si>
    <t>Windows 10 Enterprise 64 bits</t>
  </si>
  <si>
    <t>NB6BR2130023</t>
  </si>
  <si>
    <t>osmar.machado@kiongroup.com</t>
  </si>
  <si>
    <t>A0094442</t>
  </si>
  <si>
    <t>Lucas Toledo</t>
  </si>
  <si>
    <t>Precision T3610</t>
  </si>
  <si>
    <t>PC2BR34300001</t>
  </si>
  <si>
    <t>lucas.toledo@kiongroup.com</t>
  </si>
  <si>
    <t>Valid</t>
  </si>
  <si>
    <t>Licença transferida dia 27/05/2025 para Thiago Bernaque</t>
  </si>
  <si>
    <t>A0093521</t>
  </si>
  <si>
    <t>Thiago Bernaque</t>
  </si>
  <si>
    <t>thiago.bernaque@kiongroup.com</t>
  </si>
  <si>
    <t>a0095046</t>
  </si>
  <si>
    <t>Junior Nascimento</t>
  </si>
  <si>
    <t>Gilberto Souza</t>
  </si>
  <si>
    <t>Operation Coordination</t>
  </si>
  <si>
    <t>gilberto.souza@kiongroup.com</t>
  </si>
  <si>
    <t>Licença transferida dia 17/05/2024 / Exclusão em 24/10/2024</t>
  </si>
  <si>
    <t>A0069356</t>
  </si>
  <si>
    <t>843MH04</t>
  </si>
  <si>
    <t>NB6BR24T6SWW</t>
  </si>
  <si>
    <t>junior.nascimento@kiongroup.com</t>
  </si>
  <si>
    <t>Aguardando criação XTRANET</t>
  </si>
  <si>
    <t>kxbr615b0d</t>
  </si>
  <si>
    <t>CRISTIAN ROLAN CARDOZO</t>
  </si>
  <si>
    <t>NB1444TEC</t>
  </si>
  <si>
    <t>cristian.cardozo@transpotech.com.br</t>
  </si>
  <si>
    <t>00550</t>
  </si>
  <si>
    <t>lançar invoice no sistema / pagar invoice</t>
  </si>
  <si>
    <t>kxbr615b21</t>
  </si>
  <si>
    <t>PATRICK FERREIRA BARCELOS</t>
  </si>
  <si>
    <t>NB1442TEC</t>
  </si>
  <si>
    <t>patrick.barcelos@transpotech.com.br</t>
  </si>
  <si>
    <t>00594</t>
  </si>
  <si>
    <t>kxbr615b28</t>
  </si>
  <si>
    <t>WILLIAM LUCAS ARDENGHI</t>
  </si>
  <si>
    <t>NB1425TEC</t>
  </si>
  <si>
    <t>william.ardenghi@transpotech.com.br</t>
  </si>
  <si>
    <t>00584</t>
  </si>
  <si>
    <t>A0095068</t>
  </si>
  <si>
    <t>943MH04</t>
  </si>
  <si>
    <t xml:space="preserve">Latitude 3440 </t>
  </si>
  <si>
    <t>NB6BR24RE2NQ</t>
  </si>
  <si>
    <t>aureliano.tomaz@kiongroup.com</t>
  </si>
  <si>
    <t xml:space="preserve"> Atualizado dia 23/05/2024 - Deutz / lançar invoice</t>
  </si>
  <si>
    <t>24SERV056</t>
  </si>
  <si>
    <t>kxbr416038</t>
  </si>
  <si>
    <t>Windows 11 64 Bit</t>
  </si>
  <si>
    <t>Vostro 3525</t>
  </si>
  <si>
    <t>Notebook223</t>
  </si>
  <si>
    <t>notebook14@jmempilhadeiras.com.br</t>
  </si>
  <si>
    <t>A0095322</t>
  </si>
  <si>
    <t>Vinicus Santos</t>
  </si>
  <si>
    <t>7RLL813</t>
  </si>
  <si>
    <t>NB6BR54KLA87</t>
  </si>
  <si>
    <t>vinicius.santos@kiongroup.com</t>
  </si>
  <si>
    <t>LCL0556</t>
  </si>
  <si>
    <t>A0073141</t>
  </si>
  <si>
    <t>HT8N4T3</t>
  </si>
  <si>
    <t>NB6BR2230036</t>
  </si>
  <si>
    <t xml:space="preserve"> wellbert.pereira@kiongroup.com</t>
  </si>
  <si>
    <t>LCL 00249</t>
  </si>
  <si>
    <t>Aguardando inclusão no LIC/Xtranet</t>
  </si>
  <si>
    <t>A0000291</t>
  </si>
  <si>
    <t>VINICIOS MOREIRA</t>
  </si>
  <si>
    <t>9S8QJB3</t>
  </si>
  <si>
    <t>LATITUDE 3410</t>
  </si>
  <si>
    <t>NB6BR2130002</t>
  </si>
  <si>
    <t>vinicios.moreira@kiongroup.com</t>
  </si>
  <si>
    <t xml:space="preserve">LCS 00359 </t>
  </si>
  <si>
    <t>Usado saldo remanscente br6224</t>
  </si>
  <si>
    <t>br4064</t>
  </si>
  <si>
    <t>Nestor Gil</t>
  </si>
  <si>
    <t>After Sales Manager</t>
  </si>
  <si>
    <t>Nestor.Gil@kiongroup.com</t>
  </si>
  <si>
    <t>Lançar no sistema / pagar invoice</t>
  </si>
  <si>
    <t>A0071011</t>
  </si>
  <si>
    <t>RAFAEL FRANCISCO DE ALMEIDA</t>
  </si>
  <si>
    <t>rafael.almeida@kiongroup.com</t>
  </si>
  <si>
    <t>LCS 00529</t>
  </si>
  <si>
    <t>Usando saldo do LIC</t>
  </si>
  <si>
    <t>Traineee</t>
  </si>
  <si>
    <t>A0095075</t>
  </si>
  <si>
    <t>MURILO RIOS</t>
  </si>
  <si>
    <t>murilo.rios@kiongroup.com</t>
  </si>
  <si>
    <t>LCS 00267</t>
  </si>
  <si>
    <t>Lançar custo SC / pagar invoice</t>
  </si>
  <si>
    <t>BR6237</t>
  </si>
  <si>
    <t>Matheus Kraemer Francioli</t>
  </si>
  <si>
    <t xml:space="preserve">Comercial </t>
  </si>
  <si>
    <t>matheus.francioli@kiongroup.com</t>
  </si>
  <si>
    <t>kxbr41131f</t>
  </si>
  <si>
    <t>OFFLINE</t>
  </si>
  <si>
    <t>Eduardo Purgano</t>
  </si>
  <si>
    <t>12180779967</t>
  </si>
  <si>
    <t>Notebook218</t>
  </si>
  <si>
    <t>eduardo.purgano@jmempilhadeiras.com.br</t>
  </si>
  <si>
    <t>br6125</t>
  </si>
  <si>
    <t>Douglas Peres</t>
  </si>
  <si>
    <t>Ativo 4289</t>
  </si>
  <si>
    <t>NB2BR54TMEBX</t>
  </si>
  <si>
    <t>douglas.peres@kiongroup.com</t>
  </si>
  <si>
    <t>C1EC5</t>
  </si>
  <si>
    <t>A0094588</t>
  </si>
  <si>
    <t>Matheus Bozolo</t>
  </si>
  <si>
    <t>Warranty Analist jr.</t>
  </si>
  <si>
    <t>F3ZFSY3</t>
  </si>
  <si>
    <t>NB6BR24Z6V0T</t>
  </si>
  <si>
    <t>matheus.bozolo@kiongroup.com.br</t>
  </si>
  <si>
    <t>Baixar no centro de custo.Lançar para pagamento.</t>
  </si>
  <si>
    <t>25SERV021</t>
  </si>
  <si>
    <t>kxbr416004</t>
  </si>
  <si>
    <t>Viviane Oliveira</t>
  </si>
  <si>
    <t>Notebook113</t>
  </si>
  <si>
    <t>viviane.oliveira@jmempilhadeiras.com.br</t>
  </si>
  <si>
    <t>kxbr416005</t>
  </si>
  <si>
    <t>Luan Aires</t>
  </si>
  <si>
    <t>Inspiron 5502</t>
  </si>
  <si>
    <t>Notebook147</t>
  </si>
  <si>
    <t>luan.aires@jmempilhadeiras.com.br</t>
  </si>
  <si>
    <t>kxbr416006</t>
  </si>
  <si>
    <t>Daniel Navarro</t>
  </si>
  <si>
    <t>Notebook209</t>
  </si>
  <si>
    <t>daniel.navarro@jmempilhadeiras.com.br</t>
  </si>
  <si>
    <t> kxbr416301</t>
  </si>
  <si>
    <t>Eduardo Caldas</t>
  </si>
  <si>
    <t>Inspiron 15 3511</t>
  </si>
  <si>
    <t>Notebook192</t>
  </si>
  <si>
    <t>eduardo.caldas@jmempilhadeiras.com.br</t>
  </si>
  <si>
    <t>kxbr416302</t>
  </si>
  <si>
    <t>Emily Costa</t>
  </si>
  <si>
    <t>Notebook236</t>
  </si>
  <si>
    <t>emily.costa@jmempilhadeiras.com.br</t>
  </si>
  <si>
    <t>kxbr416300 </t>
  </si>
  <si>
    <t>Tamara Paccola</t>
  </si>
  <si>
    <t>Vostro 3501</t>
  </si>
  <si>
    <t>Notebook135</t>
  </si>
  <si>
    <t>tamara.paccola@jmempilhadeiras.com.br</t>
  </si>
  <si>
    <t> kxbr41642c</t>
  </si>
  <si>
    <t>Cleiton dos Santos</t>
  </si>
  <si>
    <t>0866</t>
  </si>
  <si>
    <t>Windows 11 Bits</t>
  </si>
  <si>
    <t>NB0866BNU</t>
  </si>
  <si>
    <t>Cleiton.s@transpotech.com.br</t>
  </si>
  <si>
    <t>Aguardando criação via  Kion</t>
  </si>
  <si>
    <t> kxbr41642d</t>
  </si>
  <si>
    <t>Geovane Mano</t>
  </si>
  <si>
    <t>0535</t>
  </si>
  <si>
    <t>NB0535NSRPP</t>
  </si>
  <si>
    <t>still.rs@transpotech.com.br</t>
  </si>
  <si>
    <t>kxbr416398 </t>
  </si>
  <si>
    <t>Roberto Carmello</t>
  </si>
  <si>
    <t>Cliente</t>
  </si>
  <si>
    <t>Cam System</t>
  </si>
  <si>
    <t>Valinhos</t>
  </si>
  <si>
    <t>NXMQYAL0095410AAD9501</t>
  </si>
  <si>
    <t>ASPIRE E15 E5-571</t>
  </si>
  <si>
    <t>Usuário</t>
  </si>
  <si>
    <t>roberto.carmello@camsystem.ind.br</t>
  </si>
  <si>
    <t>Aguardando aprovaçãop cotação</t>
  </si>
  <si>
    <t>kxbr416399 </t>
  </si>
  <si>
    <t>William Martins</t>
  </si>
  <si>
    <t>1A983637J</t>
  </si>
  <si>
    <t>SIM 6475M</t>
  </si>
  <si>
    <t>william.martins@camsystem.ind.br</t>
  </si>
  <si>
    <t>Aguardando aprovação da cotação</t>
  </si>
  <si>
    <t>kxbr41642e </t>
  </si>
  <si>
    <t>Robert Wagner</t>
  </si>
  <si>
    <t>0789</t>
  </si>
  <si>
    <t>NB0789BNU</t>
  </si>
  <si>
    <t>robert.w@transpotech.com.br</t>
  </si>
  <si>
    <t>kxbr416389</t>
  </si>
  <si>
    <t>Rodrigo Theodoro</t>
  </si>
  <si>
    <t>Vamos Locação</t>
  </si>
  <si>
    <t>São Paulo</t>
  </si>
  <si>
    <t>J4R05L3</t>
  </si>
  <si>
    <t>DESKTOP-OA10LJO</t>
  </si>
  <si>
    <t>rodrigo.theodoro@grupovamos.com.br</t>
  </si>
  <si>
    <t>Licença criada, faturar ao cliente</t>
  </si>
  <si>
    <t>kxbr416ec0</t>
  </si>
  <si>
    <t>Altamir Menegali</t>
  </si>
  <si>
    <t>1429</t>
  </si>
  <si>
    <t>Vostro 3520</t>
  </si>
  <si>
    <t>NB1429BNU</t>
  </si>
  <si>
    <t>altamir.menegalli@transpotech.com.br</t>
  </si>
  <si>
    <t>Faturar ao representante /Baixar via SC / Pagar invoice</t>
  </si>
  <si>
    <t>24SERV046</t>
  </si>
  <si>
    <t>kxbr416ec1</t>
  </si>
  <si>
    <t>Lucas Zandron</t>
  </si>
  <si>
    <t>1445</t>
  </si>
  <si>
    <t>NB1445TEC</t>
  </si>
  <si>
    <t>lucas.zendron@transpotech.com.br</t>
  </si>
  <si>
    <t>a0095323</t>
  </si>
  <si>
    <t>Maik Teixeira</t>
  </si>
  <si>
    <t>5F8RB04</t>
  </si>
  <si>
    <t>NB6BR24VF05V</t>
  </si>
  <si>
    <t>maik.teixeira@kiongroup.com</t>
  </si>
  <si>
    <t>Lançar para pagamento</t>
  </si>
  <si>
    <t>A0096633</t>
  </si>
  <si>
    <t>8R2G8K3</t>
  </si>
  <si>
    <t>NB6BR2130090</t>
  </si>
  <si>
    <t>adilson.romanin@kiongroup.com</t>
  </si>
  <si>
    <t>kxbr615aa8</t>
  </si>
  <si>
    <t>PE0AXHPE</t>
  </si>
  <si>
    <t>Windows 11 64  Bits</t>
  </si>
  <si>
    <t>IDEA PAD3 15iTL6</t>
  </si>
  <si>
    <t>DESKTOP-078LP1F</t>
  </si>
  <si>
    <t>tecnico03@empilhatec.com</t>
  </si>
  <si>
    <t>Aguardando confirmação</t>
  </si>
  <si>
    <t>kxbr416ebf</t>
  </si>
  <si>
    <t>André Martins</t>
  </si>
  <si>
    <t>20829158751</t>
  </si>
  <si>
    <t>Dell Inspiron 3511</t>
  </si>
  <si>
    <t>Notebook178</t>
  </si>
  <si>
    <t>andre.martins@jmempilhadeiras.com.br</t>
  </si>
  <si>
    <t>kxbr416ec2</t>
  </si>
  <si>
    <t>Alessandro Gomes</t>
  </si>
  <si>
    <t>36624304983</t>
  </si>
  <si>
    <t>Inspiron 5502/5509</t>
  </si>
  <si>
    <t>Notebook154</t>
  </si>
  <si>
    <t>notebook154@jmempilhadeiras.com.br</t>
  </si>
  <si>
    <t>Faturar ao representente / Lançar invoice / pagar invoice</t>
  </si>
  <si>
    <t>24SERV063</t>
  </si>
  <si>
    <t>kxbr416ec3</t>
  </si>
  <si>
    <t>Rogerio Oliveira</t>
  </si>
  <si>
    <t>28835319207</t>
  </si>
  <si>
    <t>Inspiron 3511</t>
  </si>
  <si>
    <t>Notebook201</t>
  </si>
  <si>
    <t>notebook201@jmempilhadeiras.com.br</t>
  </si>
  <si>
    <t>A0097602</t>
  </si>
  <si>
    <t>Lucas Batalha</t>
  </si>
  <si>
    <t>Petrúcio Lima</t>
  </si>
  <si>
    <t>petrucio.lima@kiongroup.com</t>
  </si>
  <si>
    <t>Baixa solicitada dia 03/07/2024</t>
  </si>
  <si>
    <t>A0099422</t>
  </si>
  <si>
    <t>lucas.batalha@kiongroup.ocm</t>
  </si>
  <si>
    <t>Usuário criado (20/09/2024)</t>
  </si>
  <si>
    <t>kxbr417320</t>
  </si>
  <si>
    <t xml:space="preserve"> Jefferson Soares</t>
  </si>
  <si>
    <t>jefferson.soares@jmempilhadeiras.com.br</t>
  </si>
  <si>
    <t>Aguardando criação da XTRANET</t>
  </si>
  <si>
    <t>kxbr41731f</t>
  </si>
  <si>
    <t>Edson Torsato</t>
  </si>
  <si>
    <t>BCT2TZ21</t>
  </si>
  <si>
    <t>T410 THINKPAD</t>
  </si>
  <si>
    <t>ASSISTENCIA1</t>
  </si>
  <si>
    <t>edson@movelev.com.br</t>
  </si>
  <si>
    <t>Faturar ao representante, criar SC, lançar para pagamento</t>
  </si>
  <si>
    <t>24SERV060</t>
  </si>
  <si>
    <t>A0000293</t>
  </si>
  <si>
    <t>usado saldo JM kxes470bd</t>
  </si>
  <si>
    <t>Vítor Vieira Santos</t>
  </si>
  <si>
    <t>2WQ5G3</t>
  </si>
  <si>
    <t>NB6BR2130049</t>
  </si>
  <si>
    <t>vitor.santos@kiongroup.com</t>
  </si>
  <si>
    <t>A0000172</t>
  </si>
  <si>
    <t>usado saldo JM kxes47a45</t>
  </si>
  <si>
    <t xml:space="preserve">Leandro Ferreira </t>
  </si>
  <si>
    <t>JM8FQM2</t>
  </si>
  <si>
    <t xml:space="preserve">Latitude 3480 </t>
  </si>
  <si>
    <t>NB6BR2830004</t>
  </si>
  <si>
    <t>a0000172@kiongroup.com</t>
  </si>
  <si>
    <t>kxbr615b06</t>
  </si>
  <si>
    <t>Carlos Provesi</t>
  </si>
  <si>
    <t>P112F002</t>
  </si>
  <si>
    <t>P112F</t>
  </si>
  <si>
    <t>NB1433TEC</t>
  </si>
  <si>
    <t>carlos.provesi@transpotech.com.br</t>
  </si>
  <si>
    <t>Faturar ao representante /lançar no sistema</t>
  </si>
  <si>
    <t>24SERV062</t>
  </si>
  <si>
    <t>A0095067</t>
  </si>
  <si>
    <t>Alexandre Ribeiro</t>
  </si>
  <si>
    <t>2F8RB04</t>
  </si>
  <si>
    <t>NB6BR24I8WIQ</t>
  </si>
  <si>
    <t>alexandre.ribeiro@kiongroup.com</t>
  </si>
  <si>
    <t>Aguardando criação XTRANET / Envio Linde</t>
  </si>
  <si>
    <t>kxbr417414</t>
  </si>
  <si>
    <t>Ivaldo Macario</t>
  </si>
  <si>
    <t>Locnorth</t>
  </si>
  <si>
    <t>PARAUAPEBAS</t>
  </si>
  <si>
    <t>Asus</t>
  </si>
  <si>
    <t>R5N0B6005706186</t>
  </si>
  <si>
    <t>Windows 11 Home</t>
  </si>
  <si>
    <t>X1500E</t>
  </si>
  <si>
    <t>DESKTOP-3MRE7PV</t>
  </si>
  <si>
    <t>lvaldo.macario@locnorth.com.br</t>
  </si>
  <si>
    <t>Faturar ao representante / Pagar invoice</t>
  </si>
  <si>
    <t>A0075212</t>
  </si>
  <si>
    <t>GABRIEL FLEMING SAPUCAIA</t>
  </si>
  <si>
    <t>Sales assistant</t>
  </si>
  <si>
    <t>6S7QCJ3</t>
  </si>
  <si>
    <t>OptiPlex 5090</t>
  </si>
  <si>
    <t>PC6BR24RMF90</t>
  </si>
  <si>
    <t>gabriel.sapucaia@kiongroup.com</t>
  </si>
  <si>
    <t>Aguardando criação usuário.</t>
  </si>
  <si>
    <t>A0092066</t>
  </si>
  <si>
    <t>SÂMEQUE FOREZE QUEIRÓZ SILVA</t>
  </si>
  <si>
    <t>Associate administration</t>
  </si>
  <si>
    <t>7S7QCJ3</t>
  </si>
  <si>
    <t>PC6BR2130004</t>
  </si>
  <si>
    <t>sameque.silva@kiongroup.com</t>
  </si>
  <si>
    <t>A0098094</t>
  </si>
  <si>
    <t>JACKSON LUCAS SILVA DOS SANTOS</t>
  </si>
  <si>
    <t>Trainee</t>
  </si>
  <si>
    <t>CZ643T2</t>
  </si>
  <si>
    <t>PC6BR25KB110</t>
  </si>
  <si>
    <t>jackson.santos@kiongroup.com</t>
  </si>
  <si>
    <t>A0097252</t>
  </si>
  <si>
    <t>RAFAEL TEIXEIRA MORETTI</t>
  </si>
  <si>
    <t>Technical Planning</t>
  </si>
  <si>
    <t>782GQM2</t>
  </si>
  <si>
    <t>OptiPlex 7050</t>
  </si>
  <si>
    <t>PC6BR2730031</t>
  </si>
  <si>
    <t>rafael.moretti@kiongroup.com</t>
  </si>
  <si>
    <t>A0095880</t>
  </si>
  <si>
    <t>ANDERSON APARECIDO CHAVES DA CUNHA</t>
  </si>
  <si>
    <t>Spare Parts and Service Salles</t>
  </si>
  <si>
    <t>BS8QJB3</t>
  </si>
  <si>
    <t>NB6BR2130001</t>
  </si>
  <si>
    <t>anderson.cunha@kiongroup.com</t>
  </si>
  <si>
    <t>A0095896</t>
  </si>
  <si>
    <t>LEHI POLICARPO DE OLIVEIRA</t>
  </si>
  <si>
    <t>43KD804</t>
  </si>
  <si>
    <t>NB6BR24R5V7Z</t>
  </si>
  <si>
    <t>lehi.deoliveira@kiongroup.com</t>
  </si>
  <si>
    <t>A0092695</t>
  </si>
  <si>
    <t>WILLIAN MATHEUS</t>
  </si>
  <si>
    <t>2KT43Y3</t>
  </si>
  <si>
    <t>NB6BR2330008</t>
  </si>
  <si>
    <t>willian.matheus@kiongroup.com</t>
  </si>
  <si>
    <t>kxbr417602</t>
  </si>
  <si>
    <t>Maicon Gomes</t>
  </si>
  <si>
    <t>17925690100</t>
  </si>
  <si>
    <t>Notebook240</t>
  </si>
  <si>
    <t>notebook240@jmempilhadeiras.com.br</t>
  </si>
  <si>
    <t>kxbr41768f</t>
  </si>
  <si>
    <t>Mateus Fernandes</t>
  </si>
  <si>
    <t>34447522647</t>
  </si>
  <si>
    <t>Inspriion 5502</t>
  </si>
  <si>
    <t>Notebook180</t>
  </si>
  <si>
    <t>mateus.fernandes@jmempilhadeiras.com.br</t>
  </si>
  <si>
    <t>A0097885</t>
  </si>
  <si>
    <t>Adriano Zulianello</t>
  </si>
  <si>
    <t xml:space="preserve">1Y948K3 </t>
  </si>
  <si>
    <t>Latitude  3420</t>
  </si>
  <si>
    <t>NB6BR54CFEJG</t>
  </si>
  <si>
    <t>adriano.zulianello@kiongroup.com</t>
  </si>
  <si>
    <t>LCS 00018</t>
  </si>
  <si>
    <t>Lançado. OK</t>
  </si>
  <si>
    <t>24SERV107</t>
  </si>
  <si>
    <t>kxbr617914</t>
  </si>
  <si>
    <t>Viviane Leite</t>
  </si>
  <si>
    <t>37265777319</t>
  </si>
  <si>
    <t>DELL VOSTRO 3515</t>
  </si>
  <si>
    <t>Notebook196</t>
  </si>
  <si>
    <t>viviane.leite@jmempilhadeiras.com.br</t>
  </si>
  <si>
    <t>kxbr617912</t>
  </si>
  <si>
    <t>Rodrigo Moreira</t>
  </si>
  <si>
    <t>AVELL</t>
  </si>
  <si>
    <t>AVNB24100072</t>
  </si>
  <si>
    <t>AVELL BON LITE</t>
  </si>
  <si>
    <t>Notebook256</t>
  </si>
  <si>
    <t>rodrigo.moreira@jmempilhadeiras.com.br</t>
  </si>
  <si>
    <t>kxbr617913</t>
  </si>
  <si>
    <t>Wagner Oliveira</t>
  </si>
  <si>
    <t>AVNB24100063</t>
  </si>
  <si>
    <t>Notebook259</t>
  </si>
  <si>
    <t>wagner.oliveira@jmempilhadeiras.com.br</t>
  </si>
  <si>
    <t>kxbr616f2e</t>
  </si>
  <si>
    <t>Alison Douglas Necker de Moura</t>
  </si>
  <si>
    <t>0983</t>
  </si>
  <si>
    <t>NB0983TEC</t>
  </si>
  <si>
    <t>alison.necker@transpotech</t>
  </si>
  <si>
    <t>Licença criada. Faturar ao representante.Lançar para pagamento.</t>
  </si>
  <si>
    <t>24SERV075</t>
  </si>
  <si>
    <t>kxbr617a9b</t>
  </si>
  <si>
    <t>Eder Souza</t>
  </si>
  <si>
    <t>26225032143</t>
  </si>
  <si>
    <t>Notebook120</t>
  </si>
  <si>
    <t>eder.souza@jmempilhadeiras.com.br</t>
  </si>
  <si>
    <t>kxbr617a9d</t>
  </si>
  <si>
    <t>Márcio Teodoro</t>
  </si>
  <si>
    <t>42938114368</t>
  </si>
  <si>
    <t>LATITUDE 3540</t>
  </si>
  <si>
    <t>Notebook277</t>
  </si>
  <si>
    <t>marcio.teodoro@jmempilhadeiras.com.br</t>
  </si>
  <si>
    <t>kxbr617a9e</t>
  </si>
  <si>
    <t>Leandro Bortolotti</t>
  </si>
  <si>
    <t>27700638016</t>
  </si>
  <si>
    <t>Notebook278</t>
  </si>
  <si>
    <t>Leandro.bortolotti@jmempilhadeiras.com.br</t>
  </si>
  <si>
    <t>kxbr617aa4</t>
  </si>
  <si>
    <t>Rafael silva</t>
  </si>
  <si>
    <t>14639944000</t>
  </si>
  <si>
    <t>Notebook287</t>
  </si>
  <si>
    <t>rafael.moraes@jmempilhadeiras.com.br</t>
  </si>
  <si>
    <t>XTRANET criado</t>
  </si>
  <si>
    <t>kxbr617aa6</t>
  </si>
  <si>
    <t>Lucas Silva</t>
  </si>
  <si>
    <t>5932814656</t>
  </si>
  <si>
    <t>Notebook292</t>
  </si>
  <si>
    <t>lucas.silva@jmempilhadeiras.com.br</t>
  </si>
  <si>
    <t>kxbr616f29</t>
  </si>
  <si>
    <t>David Alonso</t>
  </si>
  <si>
    <t>0982</t>
  </si>
  <si>
    <t>NB0982BNU</t>
  </si>
  <si>
    <t>david.alonso@transpotech.com.br</t>
  </si>
  <si>
    <t>Faturar ao representante / criar SC / Pagar  invoice</t>
  </si>
  <si>
    <t>kxbr617d32</t>
  </si>
  <si>
    <t>Bruno Ferreto</t>
  </si>
  <si>
    <t>29816954176</t>
  </si>
  <si>
    <t>Notebook280</t>
  </si>
  <si>
    <t>bruno.ferreto@jmempilhadeiras.com.br</t>
  </si>
  <si>
    <t>kxbr617d33</t>
  </si>
  <si>
    <t>Layne Biscaia</t>
  </si>
  <si>
    <t>34230985024</t>
  </si>
  <si>
    <t>Notebook283</t>
  </si>
  <si>
    <t>layne.biscaia@jmempilhadeiras.com.br</t>
  </si>
  <si>
    <t>Danilo Silva</t>
  </si>
  <si>
    <t>danilo.silva@jmempilhadeiras.com.br</t>
  </si>
  <si>
    <t>kxbr41819e</t>
  </si>
  <si>
    <t>Tiago Soares</t>
  </si>
  <si>
    <t>38302167999</t>
  </si>
  <si>
    <t>VOSTRO 3525</t>
  </si>
  <si>
    <t>Notebook222</t>
  </si>
  <si>
    <t>tiago.soares@jmempilhadeiras.com.br</t>
  </si>
  <si>
    <t>Faturar ao representante /lançar para pagamento</t>
  </si>
  <si>
    <t>25SERV052</t>
  </si>
  <si>
    <t>A0099250</t>
  </si>
  <si>
    <t>FÁGNER SAMPAIO GOMES SILVA</t>
  </si>
  <si>
    <t>CXXX6R3</t>
  </si>
  <si>
    <t>NB6BR54MW3CA</t>
  </si>
  <si>
    <t>fagner.silva@kiongroup.com</t>
  </si>
  <si>
    <t>LCS 000215</t>
  </si>
  <si>
    <t>Baixa solicitada dia 06/05.</t>
  </si>
  <si>
    <t>24SERV101</t>
  </si>
  <si>
    <t>A0104733</t>
  </si>
  <si>
    <t>Cesar Santos</t>
  </si>
  <si>
    <t>Service Tecnhicker</t>
  </si>
  <si>
    <t>cesar.santos@kiongroup.com</t>
  </si>
  <si>
    <t>Usado saldo do usuário A0099250 - FAGNER SILVA</t>
  </si>
  <si>
    <t>br6288</t>
  </si>
  <si>
    <t>Orlando Oliveira</t>
  </si>
  <si>
    <t>4ZP9D73</t>
  </si>
  <si>
    <t>NB6BR24PE3SH</t>
  </si>
  <si>
    <t>orlando.oliveira@kiongroup.com</t>
  </si>
  <si>
    <t>LCS 0469</t>
  </si>
  <si>
    <t>kxbr41819f</t>
  </si>
  <si>
    <t>Matheus Almeida</t>
  </si>
  <si>
    <t>33082734026</t>
  </si>
  <si>
    <t>Inspiron 15 5584</t>
  </si>
  <si>
    <t>Notebook66</t>
  </si>
  <si>
    <t>notebook66@jmempilhadeiras.com.br</t>
  </si>
  <si>
    <t>25SERV053</t>
  </si>
  <si>
    <t>kxbr4181a0</t>
  </si>
  <si>
    <t>Álvaro Dias</t>
  </si>
  <si>
    <t>33077881802</t>
  </si>
  <si>
    <t xml:space="preserve"> Notebook184</t>
  </si>
  <si>
    <t>notebook184@jmempilhadeiras.com.br</t>
  </si>
  <si>
    <t>kxbr4181a2</t>
  </si>
  <si>
    <t>Luiz Santos</t>
  </si>
  <si>
    <t>14144646532</t>
  </si>
  <si>
    <t>Notebook297</t>
  </si>
  <si>
    <t>luiz.santos@jmempilhadeiras.com.br</t>
  </si>
  <si>
    <t>XTRANET  criado / OK</t>
  </si>
  <si>
    <t>kxbr4181a3</t>
  </si>
  <si>
    <t>Guilherme raimundo</t>
  </si>
  <si>
    <t>33675221380</t>
  </si>
  <si>
    <t>Notebook306</t>
  </si>
  <si>
    <t>guilherme.raimundo@jmempilhadeiras.com.br</t>
  </si>
  <si>
    <t>XTRANET criado / OK</t>
  </si>
  <si>
    <t>kxbr6180c1</t>
  </si>
  <si>
    <t>Rodrigo Soares Ferreira</t>
  </si>
  <si>
    <t>Lokar</t>
  </si>
  <si>
    <t>Montes Claros</t>
  </si>
  <si>
    <t>mec02@lokarempilhadeiras.com.br</t>
  </si>
  <si>
    <t>OC 0008</t>
  </si>
  <si>
    <t>Faturar. Lançar para pagamento</t>
  </si>
  <si>
    <t>25SERV031</t>
  </si>
  <si>
    <t>A0098444</t>
  </si>
  <si>
    <t>Luiz Anjos</t>
  </si>
  <si>
    <t>Linha de Produção (EGV-SF)</t>
  </si>
  <si>
    <t>4253 (Ativo)</t>
  </si>
  <si>
    <t>Latitude 5400</t>
  </si>
  <si>
    <t>NB2BR24SVGI7</t>
  </si>
  <si>
    <t>luiz.anjos@kiongroup.com</t>
  </si>
  <si>
    <t>A0100794</t>
  </si>
  <si>
    <t>gabriel.carli@kiongroup.com</t>
  </si>
  <si>
    <t>kxbr4183b0</t>
  </si>
  <si>
    <t>08C49QAK800356</t>
  </si>
  <si>
    <t>Windows 10 Pro 64Bits</t>
  </si>
  <si>
    <t>NP350XAA</t>
  </si>
  <si>
    <t>MNT018</t>
  </si>
  <si>
    <t>silvane@macnort.com.br</t>
  </si>
  <si>
    <t>OK, usuário criado (usado licença Roberto Mannes - kxes49429)</t>
  </si>
  <si>
    <t>kxbr4184ad</t>
  </si>
  <si>
    <t>Jessica Freitas</t>
  </si>
  <si>
    <t>9936045651</t>
  </si>
  <si>
    <t>LATITUDE 3510</t>
  </si>
  <si>
    <t>Notebook199</t>
  </si>
  <si>
    <t>jessica.freitas@jmempilhadeiras.com.br</t>
  </si>
  <si>
    <t>A0102115</t>
  </si>
  <si>
    <t>Jefferson Silva</t>
  </si>
  <si>
    <t>DY1HLK3</t>
  </si>
  <si>
    <t>NB6BR2130116</t>
  </si>
  <si>
    <t>Usou saldo do usuário Rogerio Araujo Oliveira</t>
  </si>
  <si>
    <t>A0067282</t>
  </si>
  <si>
    <t>DANIEL MONTANARI</t>
  </si>
  <si>
    <t>HZLS954</t>
  </si>
  <si>
    <t>NB¨BR55MQ8GP</t>
  </si>
  <si>
    <t>daniel.montanari@kiongroup.com</t>
  </si>
  <si>
    <t>LCS 00279</t>
  </si>
  <si>
    <t>Usou saldo do usuário Gilberto Souza (A0095046) - Enviada</t>
  </si>
  <si>
    <t>kxbr4185a2</t>
  </si>
  <si>
    <t>Adilson Perim de Jesus</t>
  </si>
  <si>
    <t>JVK1J04</t>
  </si>
  <si>
    <t>NB1439TEC</t>
  </si>
  <si>
    <t>adilson.j@transpotech.com.br</t>
  </si>
  <si>
    <t>25SERV048</t>
  </si>
  <si>
    <t>A0102287</t>
  </si>
  <si>
    <t>Matheus Carneiro</t>
  </si>
  <si>
    <t>1ZLS954</t>
  </si>
  <si>
    <t>NB6BR55TH9NA</t>
  </si>
  <si>
    <t>matheus.carneiro@kiongroup.com</t>
  </si>
  <si>
    <t>24SERV124</t>
  </si>
  <si>
    <t>kxbr418627</t>
  </si>
  <si>
    <t>Iracema Santos</t>
  </si>
  <si>
    <t>Fleet manager</t>
  </si>
  <si>
    <t>4D010A18-0635-402C-9FB9-43A9157F85F9</t>
  </si>
  <si>
    <t>Aspire E4 471</t>
  </si>
  <si>
    <t>MOV006</t>
  </si>
  <si>
    <t>iracema.santos@moviminas.com.br</t>
  </si>
  <si>
    <t>a0101995</t>
  </si>
  <si>
    <t>Ana Trizzi</t>
  </si>
  <si>
    <t>ana.trizzi@kiongroup.com</t>
  </si>
  <si>
    <t>LCS</t>
  </si>
  <si>
    <t>Aguradando criação no USST</t>
  </si>
  <si>
    <t>kxbr418795</t>
  </si>
  <si>
    <t>Patrik Ferreira Barcelos</t>
  </si>
  <si>
    <t>PE09W9TH</t>
  </si>
  <si>
    <t>IdeaPad 3 15ITL6</t>
  </si>
  <si>
    <t>NB0922NSR</t>
  </si>
  <si>
    <t>patrick.b@transpotech.com.br</t>
  </si>
  <si>
    <t>Aguardando aprovação LSG Online XTRANET</t>
  </si>
  <si>
    <t>A0084912</t>
  </si>
  <si>
    <t>Jeferson Freitas</t>
  </si>
  <si>
    <t>jeferson.freitas@kiongroup.com</t>
  </si>
  <si>
    <t>Aguardando XTRANET / Usado saldo A0055940</t>
  </si>
  <si>
    <t>A0056744</t>
  </si>
  <si>
    <t xml:space="preserve">Daniel Junior </t>
  </si>
  <si>
    <t>6kt43y3</t>
  </si>
  <si>
    <t>NB6BR54DN3MV</t>
  </si>
  <si>
    <t>Daniel.Junior@kiongroup.com</t>
  </si>
  <si>
    <t>Usado licença Jorfio (A0092675)</t>
  </si>
  <si>
    <t>kxbr4189c2</t>
  </si>
  <si>
    <t>Adilson Saranholi</t>
  </si>
  <si>
    <t>adilson.saranholi@mills.com.br</t>
  </si>
  <si>
    <t>kxbr615b10</t>
  </si>
  <si>
    <t>Eduardo Klaus Eggert</t>
  </si>
  <si>
    <t>1437</t>
  </si>
  <si>
    <t>NB1437TEC</t>
  </si>
  <si>
    <t>eduardo.eggert@transpotech.com.br</t>
  </si>
  <si>
    <t>a0102592</t>
  </si>
  <si>
    <t>David Brito</t>
  </si>
  <si>
    <t>Instructor</t>
  </si>
  <si>
    <t>BZLS954</t>
  </si>
  <si>
    <t>NB6BR55CF8RP</t>
  </si>
  <si>
    <t>david.brito@kiongroup.com</t>
  </si>
  <si>
    <t>OK, aguardando lançamento invoice</t>
  </si>
  <si>
    <t>25SERV066</t>
  </si>
  <si>
    <t>kxbr418a59</t>
  </si>
  <si>
    <t>José Felipe</t>
  </si>
  <si>
    <t>JY9H4Y3</t>
  </si>
  <si>
    <t>Frota BSB</t>
  </si>
  <si>
    <t>Inspirion 15 3511</t>
  </si>
  <si>
    <t>jose.filipe@moviminas.com.br</t>
  </si>
  <si>
    <t>Usado saldo do usuário Nauri Paula da Silva (kxes456d8)</t>
  </si>
  <si>
    <t>kxbr418b36</t>
  </si>
  <si>
    <t>Luiza Naujorks</t>
  </si>
  <si>
    <t>36407767360</t>
  </si>
  <si>
    <t>Notebook291</t>
  </si>
  <si>
    <t>luiza.naujorks@jmempilhadeiras.com.br</t>
  </si>
  <si>
    <t>Aguardando aprovação USST /XTRANET</t>
  </si>
  <si>
    <t>A0060910</t>
  </si>
  <si>
    <t>Jhonatham Aqhila Oliveira Lima</t>
  </si>
  <si>
    <t>Planning Technical Assitance</t>
  </si>
  <si>
    <t>NB6BR24H6ISD</t>
  </si>
  <si>
    <t>jhonatam.lima@kiongroup.com</t>
  </si>
  <si>
    <t>Usado saldo remanscente de Jhanini (br206b)</t>
  </si>
  <si>
    <t>A0101332</t>
  </si>
  <si>
    <t>Jose Wesley da Silva França</t>
  </si>
  <si>
    <t xml:space="preserve"> Technical Assistance</t>
  </si>
  <si>
    <t>jose.franca@kiongroup.com</t>
  </si>
  <si>
    <t>Usado saldo remascente (Eduardo Silva - A0083514)</t>
  </si>
  <si>
    <t>A0000118</t>
  </si>
  <si>
    <t>Francisco de Assis Barbosa</t>
  </si>
  <si>
    <t>NB6BR2130042</t>
  </si>
  <si>
    <t>Francisco.barbosa@kiongroup.com</t>
  </si>
  <si>
    <t>Tec Ex</t>
  </si>
  <si>
    <t>Usado saldo remascente (Luiz Bastos - br60fe)</t>
  </si>
  <si>
    <t>A0096795</t>
  </si>
  <si>
    <t>Josiel Lopes de Souza</t>
  </si>
  <si>
    <t>NB6BR54L9P3Y</t>
  </si>
  <si>
    <t>Josiel.souza@kiongroup.com</t>
  </si>
  <si>
    <t>17010</t>
  </si>
  <si>
    <t>Usado saldo remascente Fabio Zanin (br6233)</t>
  </si>
  <si>
    <t>A0046745</t>
  </si>
  <si>
    <t>Alison Pacheco</t>
  </si>
  <si>
    <t>alison.pacheco@kiongroup.com</t>
  </si>
  <si>
    <t>19010</t>
  </si>
  <si>
    <t>Usuário criado. Licença criada.Email enviado.</t>
  </si>
  <si>
    <t>kxbr418fe3</t>
  </si>
  <si>
    <t>Thaislainne Gomes Barros</t>
  </si>
  <si>
    <t>208BZTE010593</t>
  </si>
  <si>
    <t>LGS43</t>
  </si>
  <si>
    <t>LG1</t>
  </si>
  <si>
    <t>thais.barros@moviminas.com.br</t>
  </si>
  <si>
    <t>Aguardando aprovação Xtranet</t>
  </si>
  <si>
    <t>kxbr418e03</t>
  </si>
  <si>
    <t>Silvio Spillere Trichez</t>
  </si>
  <si>
    <t>PE08AQXT</t>
  </si>
  <si>
    <t>NB0800JLE</t>
  </si>
  <si>
    <t>kxbr418fe4</t>
  </si>
  <si>
    <t xml:space="preserve">Filipe Ferreira Morais Sena </t>
  </si>
  <si>
    <t>P-112F</t>
  </si>
  <si>
    <t>Inspiron 15 3520</t>
  </si>
  <si>
    <t xml:space="preserve">DELL </t>
  </si>
  <si>
    <t>filipe.morais@moviminas.com.br</t>
  </si>
  <si>
    <t>kxbr41917b</t>
  </si>
  <si>
    <t>Pamela Montanher</t>
  </si>
  <si>
    <t>14473442955</t>
  </si>
  <si>
    <t>Notebook88</t>
  </si>
  <si>
    <t>pamela.montanher@mills.com.br</t>
  </si>
  <si>
    <t>kxbr41917c</t>
  </si>
  <si>
    <t>Savio Brandao</t>
  </si>
  <si>
    <t>6627315286</t>
  </si>
  <si>
    <t>Notebook309</t>
  </si>
  <si>
    <t>savio.brandao@mills.com.br</t>
  </si>
  <si>
    <t>kxbr41917e</t>
  </si>
  <si>
    <t>Juliana Passos</t>
  </si>
  <si>
    <t>8925029896</t>
  </si>
  <si>
    <t>Notebook315</t>
  </si>
  <si>
    <t>juliana.passos@mills.com.br</t>
  </si>
  <si>
    <t>kxbr419187</t>
  </si>
  <si>
    <t>Josinete Santos</t>
  </si>
  <si>
    <t>16534344639</t>
  </si>
  <si>
    <t>Notebook213</t>
  </si>
  <si>
    <t>josinete.santos@jmempilhadeiras.com.br</t>
  </si>
  <si>
    <t>Aguardando aprovação XTRANET</t>
  </si>
  <si>
    <t>kxbr4191ae</t>
  </si>
  <si>
    <t>Adriana Souza</t>
  </si>
  <si>
    <t>29481888207</t>
  </si>
  <si>
    <t>Notebook13</t>
  </si>
  <si>
    <t>adriana.sousa@jmempilhadeiras.com.br</t>
  </si>
  <si>
    <t>LSG aguardando aprovação</t>
  </si>
  <si>
    <t>kxbr4191af</t>
  </si>
  <si>
    <t>Genival Cavalcante</t>
  </si>
  <si>
    <t>9045962248</t>
  </si>
  <si>
    <t>DELL LATITUDE 3540</t>
  </si>
  <si>
    <t>Notebook316</t>
  </si>
  <si>
    <t>genival.cavalcante@mills.com.br</t>
  </si>
  <si>
    <t>Aguadando pedido de compras</t>
  </si>
  <si>
    <t>kxbr4191b0</t>
  </si>
  <si>
    <t>Luiz Machado</t>
  </si>
  <si>
    <t>5QP2M74</t>
  </si>
  <si>
    <t>Latitude 3540</t>
  </si>
  <si>
    <t>NB1030JOI</t>
  </si>
  <si>
    <t>luiz.machado@transpotech.com.br</t>
  </si>
  <si>
    <t>Faturar ao AS / Criar SC / Lançar Invoice</t>
  </si>
  <si>
    <t>25SERV008</t>
  </si>
  <si>
    <t>kxbr4191b9</t>
  </si>
  <si>
    <t>18652376415</t>
  </si>
  <si>
    <t>INSPIRON 3511</t>
  </si>
  <si>
    <t>Notebook174</t>
  </si>
  <si>
    <t>leandro.nassula@mills.com.br</t>
  </si>
  <si>
    <t>kxbr4191ba</t>
  </si>
  <si>
    <t>Nilton Oliveira</t>
  </si>
  <si>
    <t>54375117188</t>
  </si>
  <si>
    <t>Notebook303</t>
  </si>
  <si>
    <t>nilton.oliveira@mills.com.br</t>
  </si>
  <si>
    <t>kxbr4191bb</t>
  </si>
  <si>
    <t>Luciano Gamba</t>
  </si>
  <si>
    <t>luciano.gamba@mills.com.br</t>
  </si>
  <si>
    <t>a0104416</t>
  </si>
  <si>
    <t>Murilo Castro</t>
  </si>
  <si>
    <t>624C5G3</t>
  </si>
  <si>
    <t>NB6BR55J9UAJ</t>
  </si>
  <si>
    <t xml:space="preserve">murilo.castro@kiongroup.com </t>
  </si>
  <si>
    <t>Usou saldo A0045622 - Reinaldo Beserra (deligado 03/02/2025)</t>
  </si>
  <si>
    <t>kxbr4191cc</t>
  </si>
  <si>
    <t>Bruno Lima</t>
  </si>
  <si>
    <t>CPZP234</t>
  </si>
  <si>
    <t>NB1016APGOTEC</t>
  </si>
  <si>
    <t>bruno.lima@transpotech.com.br</t>
  </si>
  <si>
    <t>A0104516</t>
  </si>
  <si>
    <t>Douglas Rodrigues</t>
  </si>
  <si>
    <t>5ZLS954</t>
  </si>
  <si>
    <t>NB6BR54VJCPI</t>
  </si>
  <si>
    <t>douglas.rodrigues@kiongroup.com</t>
  </si>
  <si>
    <t>Criar SC / lançar no sistema / Pagar invoice</t>
  </si>
  <si>
    <t>25SERV011</t>
  </si>
  <si>
    <t>kxbr419591</t>
  </si>
  <si>
    <t>Neriton Silva</t>
  </si>
  <si>
    <t>33188883879</t>
  </si>
  <si>
    <t>neriton.silva@mills.com.br</t>
  </si>
  <si>
    <t>kxbr419593</t>
  </si>
  <si>
    <t>Vinicius Medeiros</t>
  </si>
  <si>
    <t>35088994983</t>
  </si>
  <si>
    <t>VOSTRO 3515</t>
  </si>
  <si>
    <t>vinicius.medeiros@mills.com.br</t>
  </si>
  <si>
    <t>kxbr419594</t>
  </si>
  <si>
    <t>Maria Grava</t>
  </si>
  <si>
    <t>38028786052</t>
  </si>
  <si>
    <t>Notebook301</t>
  </si>
  <si>
    <t>maria.grava@mills.com.br</t>
  </si>
  <si>
    <t>kxbr419178</t>
  </si>
  <si>
    <t>Marcos Jesus</t>
  </si>
  <si>
    <t>27917175639</t>
  </si>
  <si>
    <t>DELL INSPIRON 5502</t>
  </si>
  <si>
    <t>Notebook105</t>
  </si>
  <si>
    <t>notebook105@jmempilhadeiras.com.br</t>
  </si>
  <si>
    <t>kxbr419179</t>
  </si>
  <si>
    <t>Stefani Soares</t>
  </si>
  <si>
    <t>29270386407</t>
  </si>
  <si>
    <t>DELL INSPIRON 3511</t>
  </si>
  <si>
    <t>Notebook169</t>
  </si>
  <si>
    <t>notebook169@jmempilhadeiras.com.br</t>
  </si>
  <si>
    <t>kxbr419763</t>
  </si>
  <si>
    <t>Douglas Ney</t>
  </si>
  <si>
    <t>36012235215</t>
  </si>
  <si>
    <t>DELL VOSTRO 3501</t>
  </si>
  <si>
    <t>Notebook142</t>
  </si>
  <si>
    <t>notebook142@jmempilhadeiras.com.br</t>
  </si>
  <si>
    <t>kxbr419764</t>
  </si>
  <si>
    <t>Ricardo Barbosa</t>
  </si>
  <si>
    <t>PE09MCCL</t>
  </si>
  <si>
    <t>82NQ000TBR</t>
  </si>
  <si>
    <t>NB0910BNU</t>
  </si>
  <si>
    <t>ricardo.b@transpotech.com.br</t>
  </si>
  <si>
    <t>A0102852</t>
  </si>
  <si>
    <t>Otavio Silva</t>
  </si>
  <si>
    <t>5Rg8K3</t>
  </si>
  <si>
    <t>LATITUDE 5420</t>
  </si>
  <si>
    <t>Otavio.Silva@kiongroup.com</t>
  </si>
  <si>
    <t>Usado saldo do usuário Sergio Cre - kxbr4dbe3 (JM)</t>
  </si>
  <si>
    <t>kxbr419766</t>
  </si>
  <si>
    <t>Marcos Júnior</t>
  </si>
  <si>
    <t>15341120463</t>
  </si>
  <si>
    <t>DELL INSPIRON 3583</t>
  </si>
  <si>
    <t>Notebook44</t>
  </si>
  <si>
    <t>marcos.junior@mills.com.br</t>
  </si>
  <si>
    <t>Faturar ao representante / Lnçar no sistema para pagamento</t>
  </si>
  <si>
    <t>25SERV032</t>
  </si>
  <si>
    <t>kxbr419765</t>
  </si>
  <si>
    <t>João de Lima</t>
  </si>
  <si>
    <t>18246888400</t>
  </si>
  <si>
    <t>Notebook386</t>
  </si>
  <si>
    <t>joao.dlima@mills.com.br</t>
  </si>
  <si>
    <t>kxbr615b2d</t>
  </si>
  <si>
    <t>Maicon Felipe</t>
  </si>
  <si>
    <t>PE09D04G</t>
  </si>
  <si>
    <t>V15 G1</t>
  </si>
  <si>
    <t>maicon.felipe@transpotech.com.br</t>
  </si>
  <si>
    <t>Aguardando liberação XTRANET</t>
  </si>
  <si>
    <t>kxbr419a4f</t>
  </si>
  <si>
    <t xml:space="preserve">Gerson Campos </t>
  </si>
  <si>
    <t>BHT1M74</t>
  </si>
  <si>
    <t>NB1036CWB</t>
  </si>
  <si>
    <t>gerson.campos@transpotech.com.br</t>
  </si>
  <si>
    <t>Faturar ao representante. Lançar para pagamento.</t>
  </si>
  <si>
    <t>25SERV037</t>
  </si>
  <si>
    <t>kxbr419a70</t>
  </si>
  <si>
    <t>Luiz Fernando Hortalino Gouveia</t>
  </si>
  <si>
    <t>Maringá</t>
  </si>
  <si>
    <t>6HT1M74</t>
  </si>
  <si>
    <t>NB1035MAR</t>
  </si>
  <si>
    <t>luiz.g@transpotech.com.br</t>
  </si>
  <si>
    <t>kxbr419a74</t>
  </si>
  <si>
    <t>Vinícius Oliveira</t>
  </si>
  <si>
    <t>29070333904</t>
  </si>
  <si>
    <t>Notebook389</t>
  </si>
  <si>
    <t>notebook389@jmempilhadeiras.com.br</t>
  </si>
  <si>
    <t>Faturar ao representante. Lançar para pagamento</t>
  </si>
  <si>
    <t>25SERV036</t>
  </si>
  <si>
    <t>kxbr419a75</t>
  </si>
  <si>
    <t>Fabio Silva</t>
  </si>
  <si>
    <t>7040034111</t>
  </si>
  <si>
    <t>DELL LATITUDE 3400</t>
  </si>
  <si>
    <t>Notebook900</t>
  </si>
  <si>
    <t>fgsilva@mills.com.br</t>
  </si>
  <si>
    <t>kxbr419a89</t>
  </si>
  <si>
    <t>Marcos Eduardo</t>
  </si>
  <si>
    <t>26673265228</t>
  </si>
  <si>
    <t>Notebook355</t>
  </si>
  <si>
    <t>marcos.eduardo@mills.com.br</t>
  </si>
  <si>
    <t>Faturar ao representante. Lançar para pagamento a invoice.</t>
  </si>
  <si>
    <t>25SERV038</t>
  </si>
  <si>
    <t>a0104689</t>
  </si>
  <si>
    <t>Lucas Domingos</t>
  </si>
  <si>
    <t>1S6GK34</t>
  </si>
  <si>
    <t>NB6BR55MTNIE</t>
  </si>
  <si>
    <t>20/03/2025</t>
  </si>
  <si>
    <t>28/04/2025</t>
  </si>
  <si>
    <t>lucas.domingos@kiongroup.com.br</t>
  </si>
  <si>
    <t>LCS 00640</t>
  </si>
  <si>
    <t>Atualizar valor da SC / lançar no sistema / Pagar invoice</t>
  </si>
  <si>
    <t>25SERV047</t>
  </si>
  <si>
    <t>17/04/2025</t>
  </si>
  <si>
    <t>Gerar pedido e faturar / Pagar Invoice</t>
  </si>
  <si>
    <t>25SERV046</t>
  </si>
  <si>
    <t>kxbr419eb1</t>
  </si>
  <si>
    <t>Tiago Rego</t>
  </si>
  <si>
    <t>tiago.rego@mills.com.br</t>
  </si>
  <si>
    <t>kxbr419eb2</t>
  </si>
  <si>
    <t>Luan Silva</t>
  </si>
  <si>
    <t>luan.ssilva@mills.com.br</t>
  </si>
  <si>
    <t>kxbr419eb3</t>
  </si>
  <si>
    <t>Vanderson Correa</t>
  </si>
  <si>
    <t>vanderson.correa@mills.com.br</t>
  </si>
  <si>
    <t>kxbr419eb5</t>
  </si>
  <si>
    <t>jeferson.santos@mills.com.br</t>
  </si>
  <si>
    <t>kxbr419eb6</t>
  </si>
  <si>
    <t>Guilherme Fernandes</t>
  </si>
  <si>
    <t>guilherme.fernandes@mills.com.br</t>
  </si>
  <si>
    <t>kxbr419eb7</t>
  </si>
  <si>
    <t>Julio Vaz</t>
  </si>
  <si>
    <t>julio.vaz@mills.com.br</t>
  </si>
  <si>
    <t>kxbr419f13</t>
  </si>
  <si>
    <t>Pedro Ruback</t>
  </si>
  <si>
    <t>pedro.ruback@mills.com.br</t>
  </si>
  <si>
    <t>notebook382@jmempilhadeiras.com.br</t>
  </si>
  <si>
    <t>25SERV062</t>
  </si>
  <si>
    <t>kxbr419ebe</t>
  </si>
  <si>
    <t>Maikon Morais</t>
  </si>
  <si>
    <t>maikon.morais@mills.com.br</t>
  </si>
  <si>
    <t>a0104520</t>
  </si>
  <si>
    <t>Eder Branco</t>
  </si>
  <si>
    <t>eder.branco@kiongroup.com</t>
  </si>
  <si>
    <t>A0107249</t>
  </si>
  <si>
    <t>Gilmar Lima</t>
  </si>
  <si>
    <t>5S2G8K3</t>
  </si>
  <si>
    <t>Latutude 5420</t>
  </si>
  <si>
    <t>gilmar.lima@kiongroup.com</t>
  </si>
  <si>
    <t>25SERV072</t>
  </si>
  <si>
    <t>kxbr41a4e8</t>
  </si>
  <si>
    <t>Vitor Cabbia</t>
  </si>
  <si>
    <t>5878645238</t>
  </si>
  <si>
    <t>Windows 11 64 BITS</t>
  </si>
  <si>
    <t>Inspirion 15-3567</t>
  </si>
  <si>
    <t>NOTE TecnicosGO</t>
  </si>
  <si>
    <t>vitor.cabbia@moviminas.com.br</t>
  </si>
  <si>
    <t>LSGGYN</t>
  </si>
  <si>
    <t>Faturar ao representante /Lançar no sistema / Pagar invoice</t>
  </si>
  <si>
    <t>25SERV083</t>
  </si>
  <si>
    <t>kxbr616f51</t>
  </si>
  <si>
    <t>Jefferson de Jesus Sobota</t>
  </si>
  <si>
    <t>H936H24</t>
  </si>
  <si>
    <t>NB0556CWB</t>
  </si>
  <si>
    <t>jeferson.s@transpotech</t>
  </si>
  <si>
    <t>Lançar invoice / Faturar</t>
  </si>
  <si>
    <t>kxbr41a59e</t>
  </si>
  <si>
    <t>Luiz Felipe Pessoa Maia</t>
  </si>
  <si>
    <t>DHT1M74</t>
  </si>
  <si>
    <t>NB1130APGO</t>
  </si>
  <si>
    <t>luiz.maia@transpotech.com.br</t>
  </si>
  <si>
    <t>Data invoice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</si>
</sst>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\ * #,##0.00_-;\-[$€-2]\ * #,##0.00_-;_-[$€-2]\ * &quot;-&quot;??_-;_-@_-"/>
  </numFmts>
  <fonts count="22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  <charset val="1"/>
    </font>
    <font>
      <sz val="11"/>
      <color rgb="FF242424"/>
      <name val="Aptos Narrow"/>
      <family val="2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242424"/>
      <name val="Aptos Narrow"/>
      <family val="2"/>
      <charset val="1"/>
    </font>
    <font>
      <b/>
      <sz val="10"/>
      <color theme="10"/>
      <name val="Arial"/>
      <family val="2"/>
    </font>
    <font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4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" fillId="0" borderId="0" xfId="8" applyAlignment="1">
      <alignment horizontal="center"/>
    </xf>
    <xf numFmtId="0" fontId="15" fillId="4" borderId="0" xfId="0" applyFont="1" applyFill="1" applyAlignment="1">
      <alignment horizontal="center"/>
    </xf>
    <xf numFmtId="0" fontId="2" fillId="0" borderId="4" xfId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0" borderId="4" xfId="8" applyNumberFormat="1" applyBorder="1" applyAlignment="1">
      <alignment horizontal="center" vertical="center"/>
    </xf>
    <xf numFmtId="14" fontId="2" fillId="0" borderId="0" xfId="8" applyNumberForma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14" fontId="0" fillId="0" borderId="16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5" fontId="2" fillId="0" borderId="4" xfId="1" applyNumberFormat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1" fillId="0" borderId="0" xfId="1" applyNumberFormat="1" applyFont="1" applyBorder="1" applyAlignment="1">
      <alignment horizontal="center" vertical="center"/>
    </xf>
    <xf numFmtId="165" fontId="2" fillId="0" borderId="1" xfId="1" applyNumberForma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5" fontId="20" fillId="0" borderId="1" xfId="1" applyNumberFormat="1" applyFont="1" applyBorder="1" applyAlignment="1">
      <alignment horizontal="center" vertical="center"/>
    </xf>
    <xf numFmtId="165" fontId="21" fillId="0" borderId="1" xfId="1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9">
    <cellStyle name="Hiperlink" xfId="1" builtinId="8"/>
    <cellStyle name="Hyperlink" xfId="8" xr:uid="{00000000-000B-0000-0000-000008000000}"/>
    <cellStyle name="Normal" xfId="0" builtinId="0"/>
    <cellStyle name="Normal 11 10" xfId="6" xr:uid="{8FA97B08-86B3-4BD1-80EB-FC307CC3C73F}"/>
    <cellStyle name="Normal 2" xfId="3" xr:uid="{00000000-0005-0000-0000-000004000000}"/>
    <cellStyle name="Normal 2 2" xfId="7" xr:uid="{4D03CEF8-3E68-44C1-B7D1-CE2022124ABC}"/>
    <cellStyle name="Normal 3" xfId="2" xr:uid="{00000000-0005-0000-0000-000005000000}"/>
    <cellStyle name="Normal 3 2 10 2 2" xfId="4" xr:uid="{9A0CAEC4-8537-4D6B-A495-CB7735F0398A}"/>
    <cellStyle name="Vírgula 2" xfId="5" xr:uid="{97F211A6-BA41-4A0E-8826-275CDBDD32F4}"/>
  </cellStyles>
  <dxfs count="5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66CC"/>
      <color rgb="FF00FF00"/>
      <color rgb="FFCC0066"/>
      <color rgb="FF6600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171450</xdr:colOff>
          <xdr:row>1</xdr:row>
          <xdr:rowOff>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3" name="Button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Checar duplicado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19050</xdr:colOff>
          <xdr:row>0</xdr:row>
          <xdr:rowOff>19050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7" name="Button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0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Botão 5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E692F-0627-4DC8-AF60-D9CECFB9CD9A}" name="NovasLicençasv6.0" displayName="NovasLicençasv6.0" ref="A1:AX701" totalsRowShown="0" headerRowDxfId="54" dataDxfId="52" headerRowBorderDxfId="53" tableBorderDxfId="51" totalsRowBorderDxfId="50">
  <autoFilter ref="A1:AX701" xr:uid="{47EE692F-0627-4DC8-AF60-D9CECFB9CD9A}"/>
  <tableColumns count="50">
    <tableColumn id="1" xr3:uid="{BC98FC7B-85C5-42AC-ACB2-B98100D5B509}" name="User ID" dataDxfId="49"/>
    <tableColumn id="2" xr3:uid="{8DBC613F-B1F1-4B3A-929F-C1F1C4B48045}" name="Usuário ativo" dataDxfId="48">
      <calculatedColumnFormula array="1">COUNTA(_xlfn._xlws.FILTER(CustomerID,CustomerID=NovasLicençasv6.0[[#This Row],[User ID]],""))</calculatedColumnFormula>
    </tableColumn>
    <tableColumn id="40" xr3:uid="{B3E7A0B4-DC99-4CAF-A861-58EF66AE075E}" name="Online_Offline" dataDxfId="47">
      <calculatedColumnFormula>IF(NovasLicençasv6.0[[#This Row],[Usuário ativo]]&gt;=2,"OFFLINE","ONLINE")</calculatedColumnFormula>
    </tableColumn>
    <tableColumn id="43" xr3:uid="{DF7A7596-DD36-4F07-B6FD-EA124DD1A370}" name="Existe?" dataDxfId="46">
      <calculatedColumnFormula array="1">IFERROR(IF(SUM(_xlfn._xlws.FILTER(CustomerID,CustomerID=NovasLicençasv6.0[[#This Row],[User ID]]))=0,"Existe","Não Existe"),"Não Existe")</calculatedColumnFormula>
    </tableColumn>
    <tableColumn id="3" xr3:uid="{822B7C9D-117A-40ED-9655-F974BC460E6B}" name="Nome usuário atual" dataDxfId="45"/>
    <tableColumn id="4" xr3:uid="{17F27ACC-8D06-44F4-AACF-AA88D9BE4470}" name="Responsável" dataDxfId="44"/>
    <tableColumn id="5" xr3:uid="{CB3DF8F7-9A37-4457-8000-40AAD1B8C035}" name="Setor" dataDxfId="43"/>
    <tableColumn id="6" xr3:uid="{B8684651-C361-464F-B791-03C424CD917B}" name="Cargo" dataDxfId="42"/>
    <tableColumn id="7" xr3:uid="{A4BE8A53-8B50-49FC-B5BA-5E8B144F6DEB}" name="Representante" dataDxfId="41"/>
    <tableColumn id="8" xr3:uid="{61EC63D5-56DA-440B-B5CD-09CC0E4FD1F3}" name="Cidade" dataDxfId="40"/>
    <tableColumn id="9" xr3:uid="{62DB2159-5DDF-4300-9384-23C5F6825CBC}" name="Estado" dataDxfId="39"/>
    <tableColumn id="41" xr3:uid="{CBA2FFF1-3222-492C-8F99-339385606964}" name="Atualização" dataDxfId="38">
      <calculatedColumnFormula array="1">IFERROR(_xlfn._xlws.FILTER(CódigoAntigo,[0]!Descrição=NovasLicençasv6.0[[#This Row],[Descrição da atualização]]),"")</calculatedColumnFormula>
    </tableColumn>
    <tableColumn id="49" xr3:uid="{4ABD3166-9E4C-457D-9EF7-317789A3F048}" name="Novo Cod. Atualização" dataDxfId="37">
      <calculatedColumnFormula array="1">IFERROR(_xlfn._xlws.FILTER(NovoCódigo,[0]!Descrição=NovasLicençasv6.0[[#This Row],[Descrição da atualização]]),"")</calculatedColumnFormula>
    </tableColumn>
    <tableColumn id="44" xr3:uid="{342667BF-593B-4FAF-9259-38634917A015}" name="Descrição da atualização" dataDxfId="36"/>
    <tableColumn id="45" xr3:uid="{7622F040-6085-47BC-8383-5C761D14D94A}" name="Tipo" dataDxfId="35"/>
    <tableColumn id="48" xr3:uid="{F4F9CF10-64B7-4946-A470-A1BD826ED030}" name="NovoCodigoReq" dataDxfId="34">
      <calculatedColumnFormula array="1">_xlfn._xlws.FILTER(CodigoLicença,Tipo=NovasLicençasv6.0[[#This Row],[Tipo]])</calculatedColumnFormula>
    </tableColumn>
    <tableColumn id="47" xr3:uid="{01B6BF66-1946-4FF0-8410-73261855C3A1}" name="Codigo Manutenção" dataDxfId="33">
      <calculatedColumnFormula array="1">_xlfn._xlws.FILTER(CodigoManutenção,Tipo=NovasLicençasv6.0[[#This Row],[Tipo]])</calculatedColumnFormula>
    </tableColumn>
    <tableColumn id="11" xr3:uid="{0822E2A1-8A18-4C56-B486-33FBF4D4DF4E}" name="Qde" dataDxfId="32"/>
    <tableColumn id="14" xr3:uid="{0C91A06A-C7C8-48CA-BC6D-FB4AF2D56F12}" name="Marca do Computador" dataDxfId="31"/>
    <tableColumn id="15" xr3:uid="{AC34A8F2-25E5-4EE6-BC52-B909D0FD589B}" name="N° de Serie da Maquina" dataDxfId="30"/>
    <tableColumn id="16" xr3:uid="{DC57F6A0-AD67-4A23-8E1A-0983A3A726E3}" name="Sistema Operacional" dataDxfId="29"/>
    <tableColumn id="17" xr3:uid="{F86B2F1E-1B5F-4933-8DAB-AD2E02D917F4}" name="Modelo do Computador:" dataDxfId="28"/>
    <tableColumn id="18" xr3:uid="{A580A4C1-BDAA-44F5-953A-5A2C44F0B4BC}" name="Nome do computador" dataDxfId="27"/>
    <tableColumn id="19" xr3:uid="{30224466-9F71-442A-B56A-B355BDC3CED8}" name="Computador_Atual" dataDxfId="26"/>
    <tableColumn id="21" xr3:uid="{941345FF-2FF6-42D7-857B-3FEBE262E707}" name="Data da solicitação" dataDxfId="25"/>
    <tableColumn id="23" xr3:uid="{092A2172-226C-4888-BE31-0E45D67C7523}" name="Data do envio" dataDxfId="24"/>
    <tableColumn id="24" xr3:uid="{F34EB2E5-85AD-438A-8A88-9C0193D280D3}" name="Ano" dataDxfId="23">
      <calculatedColumnFormula>YEAR(Y2)</calculatedColumnFormula>
    </tableColumn>
    <tableColumn id="25" xr3:uid="{91EFE39C-36CF-42A6-B5D5-036DEFC86D97}" name="Dias" dataDxfId="22">
      <calculatedColumnFormula>Z2-Y2</calculatedColumnFormula>
    </tableColumn>
    <tableColumn id="26" xr3:uid="{8B3FF569-B74E-42B0-B9C7-D547B59E5449}" name="Envio Linde2" dataDxfId="21">
      <calculatedColumnFormula array="1">_xlfn._xlws.FILTER(Created_Date,(Customer_ID=NovasLicençasv6.0[[#This Row],[User ID]])*(Type = "OFFLINE"))</calculatedColumnFormula>
    </tableColumn>
    <tableColumn id="28" xr3:uid="{092E0D9A-CB6E-483C-8599-772BB203DC4B}" name="E-mail" dataDxfId="20"/>
    <tableColumn id="29" xr3:uid="{C92BB936-173E-4A45-BAD8-B5E600251C0A}" name="OM" dataDxfId="19"/>
    <tableColumn id="51" xr3:uid="{736503EC-2122-4B3C-A569-B1D0D6804490}" name="SC" dataDxfId="18"/>
    <tableColumn id="13" xr3:uid="{043E4718-26E0-40FE-AA0D-A86E9AFD90DF}" name="Valor" dataDxfId="17" dataCellStyle="Hiperlink"/>
    <tableColumn id="52" xr3:uid="{E2C947DF-B04C-46A5-99CE-6C498942D7EE}" name="Criada" dataDxfId="16">
      <calculatedColumnFormula>IF(AND(Z2&lt;TODAY()-7, AF2=""), "Aviso: SC ainda não criada!", "")</calculatedColumnFormula>
    </tableColumn>
    <tableColumn id="50" xr3:uid="{6B4C4AA0-70FF-4175-8F09-3803E983CA07}" name="Nº Cotação" dataDxfId="15"/>
    <tableColumn id="10" xr3:uid="{C1325683-1228-40B2-90E3-C1E442978633}" name="N° pedido" dataDxfId="14"/>
    <tableColumn id="30" xr3:uid="{776C88F4-8891-43DA-BF79-5B219A2CDCE9}" name="Antiga OC" dataDxfId="13"/>
    <tableColumn id="31" xr3:uid="{A078B5F4-6CCC-4091-9AFD-9BB1DEA94E56}" name="Nova OC" dataDxfId="12"/>
    <tableColumn id="42" xr3:uid="{AC007D1D-E6D2-4C45-BCD8-9917BE4D0D0E}" name="Invoice Atualização" dataDxfId="11"/>
    <tableColumn id="46" xr3:uid="{4C97E783-5A9D-4D8E-A756-0653658BCF45}" name="Data envio atualização" dataDxfId="10"/>
    <tableColumn id="32" xr3:uid="{22A856CD-CC0E-45EE-8C4B-52D857134BE4}" name="Invoice" dataDxfId="9"/>
    <tableColumn id="33" xr3:uid="{73C14DF0-CF71-4A6B-AF12-1AD9010982CC}" name="Nota Fiscal" dataDxfId="8"/>
    <tableColumn id="54" xr3:uid="{D6A0BEB6-A478-4902-AFC1-D69CA292729B}" name="Centro de custo" dataDxfId="7"/>
    <tableColumn id="35" xr3:uid="{D648D449-18BC-4BCE-B3BD-8ED007F45B60}" name="Sol. Peças Insum." dataDxfId="6"/>
    <tableColumn id="36" xr3:uid="{136E393B-1A02-4B42-8D35-D09E47C605C3}" name="Conta Contabil" dataDxfId="5"/>
    <tableColumn id="37" xr3:uid="{53470B33-6DC6-468D-A6F0-D1678B32C4B9}" name="Observação" dataDxfId="4"/>
    <tableColumn id="38" xr3:uid="{042971F9-D560-44AE-B58F-44C1D8FE948B}" name="Solicitação LindeAG" dataDxfId="3"/>
    <tableColumn id="39" xr3:uid="{6665194A-A6F6-4186-B972-3E7DD3E03585}" name="Entrada Kion" dataDxfId="2"/>
    <tableColumn id="34" xr3:uid="{1E8EB1E9-E2F5-4675-B948-CC777F2D030D}" name="Lançamento" dataDxfId="1"/>
    <tableColumn id="12" xr3:uid="{920E773A-2415-4AF6-8330-71E20D897D87}" name="Manuten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7B4153-1877-4C89-8EAD-1A0FF6C3F0DD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>
    <we:binding id="currentSelection" type="table" appref="{6CD9BFB1-E275-4A74-8C3E-151C52D3365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uno.ferreto@jmempilhadeiras.com.br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mailto:eder.souza@jmempilhadeiras.com.br" TargetMode="External"/><Relationship Id="rId42" Type="http://schemas.openxmlformats.org/officeDocument/2006/relationships/hyperlink" Target="mailto:jessica.freitas@jmempilhadeiras.com.br" TargetMode="External"/><Relationship Id="rId47" Type="http://schemas.openxmlformats.org/officeDocument/2006/relationships/hyperlink" Target="mailto:iracema.santos@moviminas.com.br" TargetMode="External"/><Relationship Id="rId63" Type="http://schemas.openxmlformats.org/officeDocument/2006/relationships/hyperlink" Target="mailto:Josiel.souza@kiongroup.com" TargetMode="External"/><Relationship Id="rId68" Type="http://schemas.openxmlformats.org/officeDocument/2006/relationships/hyperlink" Target="mailto:pamela.montanher@mills.com.br" TargetMode="External"/><Relationship Id="rId84" Type="http://schemas.openxmlformats.org/officeDocument/2006/relationships/hyperlink" Target="mailto:notebook142@jmempilhadeiras.com.br" TargetMode="External"/><Relationship Id="rId89" Type="http://schemas.openxmlformats.org/officeDocument/2006/relationships/hyperlink" Target="mailto:maicon.felipe@transpotech.com.br" TargetMode="External"/><Relationship Id="rId112" Type="http://schemas.openxmlformats.org/officeDocument/2006/relationships/hyperlink" Target="mailto:vitor.cabbia@moviminas.com.br" TargetMode="External"/><Relationship Id="rId16" Type="http://schemas.openxmlformats.org/officeDocument/2006/relationships/hyperlink" Target="mailto:rodrigo.moreira@jmempilhadeiras.com.br" TargetMode="External"/><Relationship Id="rId107" Type="http://schemas.openxmlformats.org/officeDocument/2006/relationships/hyperlink" Target="mailto:eder.branco@kiongroup.com" TargetMode="External"/><Relationship Id="rId11" Type="http://schemas.openxmlformats.org/officeDocument/2006/relationships/hyperlink" Target="mailto:lvaldo.macario@locnorth.com.br" TargetMode="External"/><Relationship Id="rId32" Type="http://schemas.openxmlformats.org/officeDocument/2006/relationships/hyperlink" Target="mailto:aldo.pereira@kiongroup.com" TargetMode="External"/><Relationship Id="rId37" Type="http://schemas.openxmlformats.org/officeDocument/2006/relationships/hyperlink" Target="mailto:guilherme.raimundo@jmempilhadeiras.com.br" TargetMode="External"/><Relationship Id="rId53" Type="http://schemas.openxmlformats.org/officeDocument/2006/relationships/hyperlink" Target="mailto:eduardo.eggert@transpotech.com.br" TargetMode="External"/><Relationship Id="rId58" Type="http://schemas.openxmlformats.org/officeDocument/2006/relationships/hyperlink" Target="mailto:jose.filipe@moviminas.com.br" TargetMode="External"/><Relationship Id="rId74" Type="http://schemas.openxmlformats.org/officeDocument/2006/relationships/hyperlink" Target="mailto:genival.cavalcante@mills.com.br" TargetMode="External"/><Relationship Id="rId79" Type="http://schemas.openxmlformats.org/officeDocument/2006/relationships/hyperlink" Target="mailto:murilo.castro@kiongroup.com" TargetMode="External"/><Relationship Id="rId102" Type="http://schemas.openxmlformats.org/officeDocument/2006/relationships/hyperlink" Target="mailto:guilherme.fernandes@mills.com.br" TargetMode="External"/><Relationship Id="rId5" Type="http://schemas.openxmlformats.org/officeDocument/2006/relationships/hyperlink" Target="mailto:edson@movelev.com.br" TargetMode="External"/><Relationship Id="rId90" Type="http://schemas.openxmlformats.org/officeDocument/2006/relationships/hyperlink" Target="mailto:gerson.campos@transpotech.com.br" TargetMode="External"/><Relationship Id="rId95" Type="http://schemas.openxmlformats.org/officeDocument/2006/relationships/hyperlink" Target="mailto:lucas.domingos@kiongroup.com.br" TargetMode="External"/><Relationship Id="rId22" Type="http://schemas.openxmlformats.org/officeDocument/2006/relationships/hyperlink" Target="mailto:marcio.teodoro@jmempilhadeiras.com.br" TargetMode="External"/><Relationship Id="rId27" Type="http://schemas.openxmlformats.org/officeDocument/2006/relationships/hyperlink" Target="mailto:layne.biscaia@jmempilhadeiras.com.br" TargetMode="External"/><Relationship Id="rId43" Type="http://schemas.openxmlformats.org/officeDocument/2006/relationships/hyperlink" Target="mailto:emily.costa@jmempilhadeiras.com.br" TargetMode="External"/><Relationship Id="rId48" Type="http://schemas.openxmlformats.org/officeDocument/2006/relationships/hyperlink" Target="mailto:ana.trizzi@kiongroup.com" TargetMode="External"/><Relationship Id="rId64" Type="http://schemas.openxmlformats.org/officeDocument/2006/relationships/hyperlink" Target="mailto:alison.pacheco@kiongroup.com" TargetMode="External"/><Relationship Id="rId69" Type="http://schemas.openxmlformats.org/officeDocument/2006/relationships/hyperlink" Target="mailto:savio.brandao@mills.com.br" TargetMode="External"/><Relationship Id="rId113" Type="http://schemas.openxmlformats.org/officeDocument/2006/relationships/hyperlink" Target="mailto:luiz.maia@transpotech.com.br" TargetMode="External"/><Relationship Id="rId118" Type="http://schemas.openxmlformats.org/officeDocument/2006/relationships/ctrlProp" Target="../ctrlProps/ctrlProp1.xml"/><Relationship Id="rId80" Type="http://schemas.openxmlformats.org/officeDocument/2006/relationships/hyperlink" Target="mailto:bruno.lima@transpotech.com.br" TargetMode="External"/><Relationship Id="rId85" Type="http://schemas.openxmlformats.org/officeDocument/2006/relationships/hyperlink" Target="mailto:ricardo.b@transpotech.com.br" TargetMode="External"/><Relationship Id="rId12" Type="http://schemas.openxmlformats.org/officeDocument/2006/relationships/hyperlink" Target="mailto:Cleiton.s@transpotech.com.br" TargetMode="External"/><Relationship Id="rId17" Type="http://schemas.openxmlformats.org/officeDocument/2006/relationships/hyperlink" Target="mailto:wagner.oliveira@jmempilhadeiras.com.br" TargetMode="External"/><Relationship Id="rId33" Type="http://schemas.openxmlformats.org/officeDocument/2006/relationships/hyperlink" Target="mailto:notebook66@jmempilhadeiras.com.br" TargetMode="External"/><Relationship Id="rId38" Type="http://schemas.openxmlformats.org/officeDocument/2006/relationships/hyperlink" Target="mailto:mec02@lokarempilhadeiras.com.br" TargetMode="External"/><Relationship Id="rId59" Type="http://schemas.openxmlformats.org/officeDocument/2006/relationships/hyperlink" Target="mailto:luiza.naujorks@jmempilhadeiras.com.br" TargetMode="External"/><Relationship Id="rId103" Type="http://schemas.openxmlformats.org/officeDocument/2006/relationships/hyperlink" Target="mailto:julio.vaz@mills.com.br" TargetMode="External"/><Relationship Id="rId108" Type="http://schemas.openxmlformats.org/officeDocument/2006/relationships/hyperlink" Target="mailto:gilmar.lima@kiongroup.com" TargetMode="External"/><Relationship Id="rId54" Type="http://schemas.openxmlformats.org/officeDocument/2006/relationships/hyperlink" Target="mailto:david.brito@kiongroup.com" TargetMode="External"/><Relationship Id="rId70" Type="http://schemas.openxmlformats.org/officeDocument/2006/relationships/hyperlink" Target="mailto:juliana.passos@mills.com.br" TargetMode="External"/><Relationship Id="rId75" Type="http://schemas.openxmlformats.org/officeDocument/2006/relationships/hyperlink" Target="mailto:luiz.machado@transpotech.com.br" TargetMode="External"/><Relationship Id="rId91" Type="http://schemas.openxmlformats.org/officeDocument/2006/relationships/hyperlink" Target="mailto:luiz.g@transpotech.com.br" TargetMode="External"/><Relationship Id="rId96" Type="http://schemas.openxmlformats.org/officeDocument/2006/relationships/hyperlink" Target="mailto:genival.cavalcante@mills.com.br" TargetMode="External"/><Relationship Id="rId1" Type="http://schemas.openxmlformats.org/officeDocument/2006/relationships/hyperlink" Target="mailto:notebook154@jmempilhadeiras.com.br" TargetMode="External"/><Relationship Id="rId6" Type="http://schemas.openxmlformats.org/officeDocument/2006/relationships/hyperlink" Target="mailto:junior.nascimento@kiongroup.com" TargetMode="External"/><Relationship Id="rId23" Type="http://schemas.openxmlformats.org/officeDocument/2006/relationships/hyperlink" Target="mailto:Leandro.bortolotti@jmempilhadeiras.com.br" TargetMode="External"/><Relationship Id="rId28" Type="http://schemas.openxmlformats.org/officeDocument/2006/relationships/hyperlink" Target="mailto:danilo.silva@jmempilhadeiras.com.br" TargetMode="External"/><Relationship Id="rId49" Type="http://schemas.openxmlformats.org/officeDocument/2006/relationships/hyperlink" Target="mailto:patrick.b@transpotech.com.br" TargetMode="External"/><Relationship Id="rId114" Type="http://schemas.openxmlformats.org/officeDocument/2006/relationships/hyperlink" Target="mailto:jeferson.s@transpotech" TargetMode="External"/><Relationship Id="rId119" Type="http://schemas.openxmlformats.org/officeDocument/2006/relationships/ctrlProp" Target="../ctrlProps/ctrlProp2.xml"/><Relationship Id="rId10" Type="http://schemas.openxmlformats.org/officeDocument/2006/relationships/hyperlink" Target="mailto:alexandre.ribeiro@kiongroup.com" TargetMode="External"/><Relationship Id="rId31" Type="http://schemas.openxmlformats.org/officeDocument/2006/relationships/hyperlink" Target="mailto:fagner.silva@kiongroup.com" TargetMode="External"/><Relationship Id="rId44" Type="http://schemas.openxmlformats.org/officeDocument/2006/relationships/hyperlink" Target="mailto:jefferson.souza@kiongroup.com" TargetMode="External"/><Relationship Id="rId52" Type="http://schemas.openxmlformats.org/officeDocument/2006/relationships/hyperlink" Target="mailto:adilson.saranholi@mills.com.br" TargetMode="External"/><Relationship Id="rId60" Type="http://schemas.openxmlformats.org/officeDocument/2006/relationships/hyperlink" Target="mailto:jhonatam.lima@kiongroup.com" TargetMode="External"/><Relationship Id="rId65" Type="http://schemas.openxmlformats.org/officeDocument/2006/relationships/hyperlink" Target="mailto:thais.barros@moviminas.com.br" TargetMode="External"/><Relationship Id="rId73" Type="http://schemas.openxmlformats.org/officeDocument/2006/relationships/hyperlink" Target="mailto:adriana.sousa@jmempilhadeiras.com.br" TargetMode="External"/><Relationship Id="rId78" Type="http://schemas.openxmlformats.org/officeDocument/2006/relationships/hyperlink" Target="mailto:leandro.nassula@mills.com.br" TargetMode="External"/><Relationship Id="rId81" Type="http://schemas.openxmlformats.org/officeDocument/2006/relationships/hyperlink" Target="mailto:douglas.rodrigues@kiongroup.com" TargetMode="External"/><Relationship Id="rId86" Type="http://schemas.openxmlformats.org/officeDocument/2006/relationships/hyperlink" Target="mailto:Otavio.Silva@kiongroup.com" TargetMode="External"/><Relationship Id="rId94" Type="http://schemas.openxmlformats.org/officeDocument/2006/relationships/hyperlink" Target="mailto:marcos.eduardo@mills.com.br" TargetMode="External"/><Relationship Id="rId99" Type="http://schemas.openxmlformats.org/officeDocument/2006/relationships/hyperlink" Target="mailto:luan.ssilva@mills.com.br" TargetMode="External"/><Relationship Id="rId101" Type="http://schemas.openxmlformats.org/officeDocument/2006/relationships/hyperlink" Target="mailto:jeferson.santos@mills.com.br" TargetMode="External"/><Relationship Id="rId4" Type="http://schemas.openxmlformats.org/officeDocument/2006/relationships/hyperlink" Target="mailto:jefferson.soares@jmempilhadeiras.com.br" TargetMode="External"/><Relationship Id="rId9" Type="http://schemas.openxmlformats.org/officeDocument/2006/relationships/hyperlink" Target="mailto:carlos.provesi@transpotech.com.br" TargetMode="External"/><Relationship Id="rId13" Type="http://schemas.openxmlformats.org/officeDocument/2006/relationships/hyperlink" Target="mailto:notebook240@jmempilhadeiras.com.br" TargetMode="External"/><Relationship Id="rId18" Type="http://schemas.openxmlformats.org/officeDocument/2006/relationships/hyperlink" Target="mailto:adriano.zulianello@kiongroup.com" TargetMode="External"/><Relationship Id="rId39" Type="http://schemas.openxmlformats.org/officeDocument/2006/relationships/hyperlink" Target="mailto:natalia.barros@kiongroup.com" TargetMode="External"/><Relationship Id="rId109" Type="http://schemas.openxmlformats.org/officeDocument/2006/relationships/hyperlink" Target="mailto:cesar.santos@kiongroup.com" TargetMode="External"/><Relationship Id="rId34" Type="http://schemas.openxmlformats.org/officeDocument/2006/relationships/hyperlink" Target="mailto:notebook184@jmempilhadeiras.com.br" TargetMode="External"/><Relationship Id="rId50" Type="http://schemas.openxmlformats.org/officeDocument/2006/relationships/hyperlink" Target="mailto:jeferson.freitas@kiongroup.com" TargetMode="External"/><Relationship Id="rId55" Type="http://schemas.openxmlformats.org/officeDocument/2006/relationships/hyperlink" Target="mailto:alexandre.goncalves@kiongroup.com" TargetMode="External"/><Relationship Id="rId76" Type="http://schemas.openxmlformats.org/officeDocument/2006/relationships/hyperlink" Target="mailto:nilton.oliveira@mills.com.br" TargetMode="External"/><Relationship Id="rId97" Type="http://schemas.openxmlformats.org/officeDocument/2006/relationships/hyperlink" Target="mailto:anderson.oliveira@kiongroup.com" TargetMode="External"/><Relationship Id="rId104" Type="http://schemas.openxmlformats.org/officeDocument/2006/relationships/hyperlink" Target="mailto:maikon.morais@mills.com.br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mailto:vitor.santos@kiongroup.com" TargetMode="External"/><Relationship Id="rId71" Type="http://schemas.openxmlformats.org/officeDocument/2006/relationships/hyperlink" Target="mailto:josinete.santos@jmempilhadeiras.com.br" TargetMode="External"/><Relationship Id="rId92" Type="http://schemas.openxmlformats.org/officeDocument/2006/relationships/hyperlink" Target="mailto:notebook389@jmempilhadeiras.com.br" TargetMode="External"/><Relationship Id="rId2" Type="http://schemas.openxmlformats.org/officeDocument/2006/relationships/hyperlink" Target="mailto:notebook201@jmempilhadeiras.com.br" TargetMode="External"/><Relationship Id="rId29" Type="http://schemas.openxmlformats.org/officeDocument/2006/relationships/hyperlink" Target="mailto:luiz.souza@kiongroup.com" TargetMode="External"/><Relationship Id="rId24" Type="http://schemas.openxmlformats.org/officeDocument/2006/relationships/hyperlink" Target="mailto:david.alonso@transpotech.com.br" TargetMode="External"/><Relationship Id="rId40" Type="http://schemas.openxmlformats.org/officeDocument/2006/relationships/hyperlink" Target="mailto:gabriel.carli@kiongroup.com" TargetMode="External"/><Relationship Id="rId45" Type="http://schemas.openxmlformats.org/officeDocument/2006/relationships/hyperlink" Target="mailto:adilson.j@transpotech.com.br" TargetMode="External"/><Relationship Id="rId66" Type="http://schemas.openxmlformats.org/officeDocument/2006/relationships/hyperlink" Target="mailto:operacao.joi@transpotech.com.br" TargetMode="External"/><Relationship Id="rId87" Type="http://schemas.openxmlformats.org/officeDocument/2006/relationships/hyperlink" Target="mailto:marcos.junior@mills.com.br" TargetMode="External"/><Relationship Id="rId110" Type="http://schemas.openxmlformats.org/officeDocument/2006/relationships/hyperlink" Target="mailto:Gustavo.Batista@kiongroup.com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mailto:jose.franca@kiongroup.com" TargetMode="External"/><Relationship Id="rId82" Type="http://schemas.openxmlformats.org/officeDocument/2006/relationships/hyperlink" Target="mailto:notebook105@jmempilhadeiras.com.br" TargetMode="External"/><Relationship Id="rId19" Type="http://schemas.openxmlformats.org/officeDocument/2006/relationships/hyperlink" Target="mailto:alison.necker@transpotech" TargetMode="External"/><Relationship Id="rId14" Type="http://schemas.openxmlformats.org/officeDocument/2006/relationships/hyperlink" Target="mailto:mateus.fernandes@jmempilhadeiras.com.br" TargetMode="External"/><Relationship Id="rId30" Type="http://schemas.openxmlformats.org/officeDocument/2006/relationships/hyperlink" Target="mailto:tiago.soares@jmempilhadeiras.com.br" TargetMode="External"/><Relationship Id="rId35" Type="http://schemas.openxmlformats.org/officeDocument/2006/relationships/hyperlink" Target="mailto:rafael.moraes@jmempilhadeiras.com.br" TargetMode="External"/><Relationship Id="rId56" Type="http://schemas.openxmlformats.org/officeDocument/2006/relationships/hyperlink" Target="mailto:celio.mota@kiongroup.com" TargetMode="External"/><Relationship Id="rId77" Type="http://schemas.openxmlformats.org/officeDocument/2006/relationships/hyperlink" Target="mailto:luciano.gamba@mills.com.br" TargetMode="External"/><Relationship Id="rId100" Type="http://schemas.openxmlformats.org/officeDocument/2006/relationships/hyperlink" Target="mailto:vanderson.correa@mills.com.br" TargetMode="External"/><Relationship Id="rId105" Type="http://schemas.openxmlformats.org/officeDocument/2006/relationships/hyperlink" Target="mailto:notebook382@jmempilhadeiras.com.br" TargetMode="External"/><Relationship Id="rId8" Type="http://schemas.openxmlformats.org/officeDocument/2006/relationships/hyperlink" Target="mailto:a0000172@kiongroup.com" TargetMode="External"/><Relationship Id="rId51" Type="http://schemas.openxmlformats.org/officeDocument/2006/relationships/hyperlink" Target="mailto:Daniel.Junior@kiongroup.com" TargetMode="External"/><Relationship Id="rId72" Type="http://schemas.openxmlformats.org/officeDocument/2006/relationships/hyperlink" Target="mailto:claudio.junior@mills.com.br" TargetMode="External"/><Relationship Id="rId93" Type="http://schemas.openxmlformats.org/officeDocument/2006/relationships/hyperlink" Target="mailto:fgsilva@mills.com.br" TargetMode="External"/><Relationship Id="rId98" Type="http://schemas.openxmlformats.org/officeDocument/2006/relationships/hyperlink" Target="mailto:tiago.rego@mills.com.br" TargetMode="External"/><Relationship Id="rId3" Type="http://schemas.openxmlformats.org/officeDocument/2006/relationships/hyperlink" Target="mailto:petrucio.lima@kiongroup.com" TargetMode="External"/><Relationship Id="rId25" Type="http://schemas.openxmlformats.org/officeDocument/2006/relationships/hyperlink" Target="mailto:jeferson.coelho@moviminas.com.br" TargetMode="External"/><Relationship Id="rId46" Type="http://schemas.openxmlformats.org/officeDocument/2006/relationships/hyperlink" Target="mailto:matheus.carneiro@kiongroup.com" TargetMode="External"/><Relationship Id="rId67" Type="http://schemas.openxmlformats.org/officeDocument/2006/relationships/hyperlink" Target="mailto:filipe.morais@moviminas.com.br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mailto:lucas.batalha@kiongroup.ocm" TargetMode="External"/><Relationship Id="rId41" Type="http://schemas.openxmlformats.org/officeDocument/2006/relationships/hyperlink" Target="mailto:silvane@macnort.com.br" TargetMode="External"/><Relationship Id="rId62" Type="http://schemas.openxmlformats.org/officeDocument/2006/relationships/hyperlink" Target="mailto:Francisco.barbosa@kiongroup.com" TargetMode="External"/><Relationship Id="rId83" Type="http://schemas.openxmlformats.org/officeDocument/2006/relationships/hyperlink" Target="mailto:notebook169@jmempilhadeiras.com.br" TargetMode="External"/><Relationship Id="rId88" Type="http://schemas.openxmlformats.org/officeDocument/2006/relationships/hyperlink" Target="mailto:joao.dlima@mills.com.br" TargetMode="External"/><Relationship Id="rId111" Type="http://schemas.openxmlformats.org/officeDocument/2006/relationships/hyperlink" Target="mailto:eletromecanico06@transpotech.com.br" TargetMode="External"/><Relationship Id="rId15" Type="http://schemas.openxmlformats.org/officeDocument/2006/relationships/hyperlink" Target="mailto:viviane.leite@jmempilhadeiras.com.br" TargetMode="External"/><Relationship Id="rId36" Type="http://schemas.openxmlformats.org/officeDocument/2006/relationships/hyperlink" Target="mailto:luiz.santos@jmempilhadeiras.com.br" TargetMode="External"/><Relationship Id="rId57" Type="http://schemas.openxmlformats.org/officeDocument/2006/relationships/hyperlink" Target="mailto:geraldo.oliveira@kiongroup.com" TargetMode="External"/><Relationship Id="rId106" Type="http://schemas.openxmlformats.org/officeDocument/2006/relationships/hyperlink" Target="mailto:thiago.bernaque@kio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6"/>
  <dimension ref="A1:BO714"/>
  <sheetViews>
    <sheetView tabSelected="1" zoomScaleNormal="100" zoomScaleSheetLayoutView="100" workbookViewId="0">
      <pane xSplit="6" topLeftCell="J1" activePane="topRight" state="frozenSplit"/>
      <selection activeCell="A604" sqref="A604"/>
      <selection pane="topRight" activeCell="O26" sqref="O26"/>
    </sheetView>
  </sheetViews>
  <sheetFormatPr defaultColWidth="9.140625" defaultRowHeight="18" customHeight="1" x14ac:dyDescent="0.2"/>
  <cols>
    <col min="1" max="1" width="11.28515625" style="2" bestFit="1" customWidth="1"/>
    <col min="2" max="2" width="15.140625" style="2" customWidth="1"/>
    <col min="3" max="3" width="16.28515625" style="2" customWidth="1"/>
    <col min="4" max="4" width="10.28515625" style="2" customWidth="1"/>
    <col min="5" max="5" width="37.85546875" style="2" customWidth="1"/>
    <col min="6" max="6" width="40.42578125" style="2" bestFit="1" customWidth="1"/>
    <col min="7" max="7" width="15.5703125" style="2" bestFit="1" customWidth="1"/>
    <col min="8" max="8" width="29.5703125" style="2" bestFit="1" customWidth="1"/>
    <col min="9" max="9" width="20" style="2" bestFit="1" customWidth="1"/>
    <col min="10" max="10" width="19.28515625" style="2" bestFit="1" customWidth="1"/>
    <col min="11" max="11" width="10.7109375" style="2" customWidth="1"/>
    <col min="12" max="14" width="9.42578125" style="2" customWidth="1"/>
    <col min="15" max="15" width="23.7109375" style="2" customWidth="1"/>
    <col min="16" max="16" width="18.140625" style="2" customWidth="1"/>
    <col min="17" max="17" width="21.42578125" style="2" customWidth="1"/>
    <col min="18" max="18" width="7" style="2" customWidth="1"/>
    <col min="19" max="19" width="25" style="2" customWidth="1"/>
    <col min="20" max="20" width="38.28515625" style="2" customWidth="1"/>
    <col min="21" max="21" width="44.85546875" style="2" customWidth="1"/>
    <col min="22" max="22" width="25.28515625" style="2" customWidth="1"/>
    <col min="23" max="23" width="27.7109375" style="2" customWidth="1"/>
    <col min="24" max="24" width="20.42578125" style="2" customWidth="1"/>
    <col min="25" max="25" width="20.5703125" style="2" customWidth="1"/>
    <col min="26" max="26" width="15.7109375" style="2" customWidth="1"/>
    <col min="27" max="27" width="7" style="2" customWidth="1"/>
    <col min="28" max="28" width="12.5703125" style="2" customWidth="1"/>
    <col min="29" max="29" width="15" style="2" customWidth="1"/>
    <col min="30" max="30" width="47" style="2" customWidth="1"/>
    <col min="31" max="31" width="9.28515625" style="2" customWidth="1"/>
    <col min="32" max="32" width="6.7109375" style="2" customWidth="1"/>
    <col min="33" max="33" width="14.42578125" style="2" customWidth="1"/>
    <col min="34" max="34" width="23.140625" style="2" customWidth="1"/>
    <col min="35" max="35" width="13.28515625" style="2" customWidth="1"/>
    <col min="36" max="36" width="12.140625" style="2" customWidth="1"/>
    <col min="37" max="37" width="12.5703125" style="2" customWidth="1"/>
    <col min="38" max="38" width="11.28515625" style="2" customWidth="1"/>
    <col min="39" max="39" width="20.85546875" style="2" customWidth="1"/>
    <col min="40" max="40" width="25.28515625" style="2" customWidth="1"/>
    <col min="41" max="41" width="30" style="2" customWidth="1"/>
    <col min="42" max="42" width="13.28515625" style="2" customWidth="1"/>
    <col min="43" max="43" width="17.7109375" style="37" customWidth="1"/>
    <col min="44" max="44" width="19.42578125" style="26" customWidth="1"/>
    <col min="45" max="45" width="16.7109375" style="2" customWidth="1"/>
    <col min="46" max="46" width="63.28515625" style="2" bestFit="1" customWidth="1"/>
    <col min="47" max="47" width="21.7109375" style="2" bestFit="1" customWidth="1"/>
    <col min="48" max="48" width="15.28515625" style="2" bestFit="1" customWidth="1"/>
    <col min="49" max="49" width="14.42578125" style="2" bestFit="1" customWidth="1"/>
    <col min="50" max="50" width="14.28515625" style="2" bestFit="1" customWidth="1"/>
    <col min="51" max="51" width="9.140625" style="2"/>
    <col min="52" max="52" width="28.140625" style="2" bestFit="1" customWidth="1"/>
    <col min="53" max="53" width="15.28515625" style="2" bestFit="1" customWidth="1"/>
    <col min="54" max="54" width="17.5703125" style="2" bestFit="1" customWidth="1"/>
    <col min="55" max="55" width="9.140625" style="2"/>
    <col min="56" max="56" width="13.42578125" style="2" bestFit="1" customWidth="1"/>
    <col min="57" max="57" width="68.7109375" style="2" bestFit="1" customWidth="1"/>
    <col min="58" max="58" width="9.140625" style="2"/>
    <col min="59" max="59" width="13.7109375" style="2" bestFit="1" customWidth="1"/>
    <col min="60" max="60" width="70.85546875" style="2" bestFit="1" customWidth="1"/>
    <col min="61" max="61" width="15" style="2" bestFit="1" customWidth="1"/>
    <col min="62" max="62" width="9.140625" style="2"/>
    <col min="63" max="63" width="13.42578125" style="2" bestFit="1" customWidth="1"/>
    <col min="64" max="64" width="20.28515625" style="2" bestFit="1" customWidth="1"/>
    <col min="65" max="65" width="19.85546875" style="2" bestFit="1" customWidth="1"/>
    <col min="66" max="66" width="19.28515625" style="2" bestFit="1" customWidth="1"/>
    <col min="67" max="16384" width="9.140625" style="2"/>
  </cols>
  <sheetData>
    <row r="1" spans="1:67" ht="18" customHeight="1" thickBot="1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8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1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11" t="s">
        <v>62</v>
      </c>
      <c r="AP1" s="14" t="s">
        <v>63</v>
      </c>
      <c r="AQ1" s="49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69</v>
      </c>
      <c r="AW1" s="25" t="s">
        <v>70</v>
      </c>
      <c r="AX1" s="25" t="s">
        <v>71</v>
      </c>
      <c r="AZ1" s="71" t="s">
        <v>37</v>
      </c>
      <c r="BA1" s="72" t="s">
        <v>72</v>
      </c>
      <c r="BB1" s="73" t="s">
        <v>73</v>
      </c>
      <c r="BD1" s="74" t="s">
        <v>74</v>
      </c>
      <c r="BE1" s="75" t="s">
        <v>3</v>
      </c>
      <c r="BG1" s="76" t="s">
        <v>75</v>
      </c>
      <c r="BH1" s="77" t="s">
        <v>0</v>
      </c>
      <c r="BI1" s="76" t="s">
        <v>76</v>
      </c>
      <c r="BJ1" s="78"/>
      <c r="BK1" s="2" t="s">
        <v>8</v>
      </c>
      <c r="BL1" s="2" t="s">
        <v>77</v>
      </c>
      <c r="BM1" s="2" t="str" cm="1">
        <f t="array" ref="BM1:BM30">_xlfn._xlws.SORT(_xlfn.UNIQUE([0]!Representante))</f>
        <v>Cam System</v>
      </c>
      <c r="BN1" s="2" t="str" cm="1">
        <f t="array" ref="BN1:BN44">_xlfn._xlws.SORT(_xlfn.UNIQUE(Cidade))</f>
        <v>Agudos</v>
      </c>
    </row>
    <row r="2" spans="1:67" ht="18" customHeight="1" thickBot="1" x14ac:dyDescent="0.25">
      <c r="A2" s="7" t="s">
        <v>78</v>
      </c>
      <c r="B2" s="7" cm="1">
        <f t="array" ref="B2">COUNTA(_xlfn._xlws.FILTER(CustomerID,CustomerID=NovasLicençasv6.0[[#This Row],[User ID]],""))</f>
        <v>1</v>
      </c>
      <c r="C2" s="7" t="str">
        <f>IF(NovasLicençasv6.0[[#This Row],[Usuário ativo]]&gt;=2,"OFFLINE","ONLINE")</f>
        <v>ONLINE</v>
      </c>
      <c r="D2" s="7" t="str" cm="1">
        <f t="array" ref="D2">IFERROR(IF(SUM(_xlfn._xlws.FILTER(CustomerID,CustomerID=NovasLicençasv6.0[[#This Row],[User ID]]))=0,"Existe","Não Existe"),"Não Existe")</f>
        <v>Não Existe</v>
      </c>
      <c r="E2" s="7"/>
      <c r="F2" s="7" t="s">
        <v>79</v>
      </c>
      <c r="G2" s="7" t="s">
        <v>80</v>
      </c>
      <c r="H2" s="7"/>
      <c r="I2" s="7" t="s">
        <v>81</v>
      </c>
      <c r="J2" s="7" t="s">
        <v>82</v>
      </c>
      <c r="K2" s="7" t="s">
        <v>83</v>
      </c>
      <c r="L2" s="7" t="str" cm="1">
        <f t="array" ref="L2">IFERROR(_xlfn._xlws.FILTER(CódigoAntigo,[0]!Descrição=NovasLicençasv6.0[[#This Row],[Descrição da atualização]]),"")</f>
        <v/>
      </c>
      <c r="M2" s="7" t="str" cm="1">
        <f t="array" ref="M2">IFERROR(_xlfn._xlws.FILTER(NovoCódigo,[0]!Descrição=NovasLicençasv6.0[[#This Row],[Descrição da atualização]]),"")</f>
        <v/>
      </c>
      <c r="N2" s="1"/>
      <c r="O2" s="7" t="s">
        <v>18</v>
      </c>
      <c r="P2" s="7" t="str" cm="1">
        <f t="array" ref="P2">_xlfn._xlws.FILTER(CodigoLicença,Tipo=NovasLicençasv6.0[[#This Row],[Tipo]])</f>
        <v>SC00SFW00003</v>
      </c>
      <c r="Q2" s="7" t="str" cm="1">
        <f t="array" ref="Q2">_xlfn._xlws.FILTER(CodigoManutenção,Tipo=NovasLicençasv6.0[[#This Row],[Tipo]])</f>
        <v>SC00SFW00006</v>
      </c>
      <c r="R2" s="7">
        <v>1</v>
      </c>
      <c r="S2" s="7" t="s">
        <v>84</v>
      </c>
      <c r="T2" s="14" t="s">
        <v>85</v>
      </c>
      <c r="U2" s="7" t="s">
        <v>86</v>
      </c>
      <c r="V2" s="7" t="s">
        <v>87</v>
      </c>
      <c r="W2" s="7" t="s">
        <v>88</v>
      </c>
      <c r="X2" s="7" t="s">
        <v>89</v>
      </c>
      <c r="Y2" s="5">
        <v>42822</v>
      </c>
      <c r="Z2" s="5">
        <v>42944</v>
      </c>
      <c r="AA2" s="11">
        <f t="shared" ref="AA2:AA66" si="0">YEAR(Y2)</f>
        <v>2017</v>
      </c>
      <c r="AB2" s="7">
        <f t="shared" ref="AB2:AB33" si="1">Z2-Y2</f>
        <v>122</v>
      </c>
      <c r="AC2" s="5" t="e" cm="1">
        <f t="array" ref="AC2">_xlfn._xlws.FILTER(Created_Date,(Customer_ID=NovasLicençasv6.0[[#This Row],[User ID]])*(Type = "OFFLINE"))</f>
        <v>#REF!</v>
      </c>
      <c r="AD2" s="7" t="s">
        <v>90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11">
        <v>116513218</v>
      </c>
      <c r="AP2" s="7"/>
      <c r="AQ2" s="7" t="s">
        <v>91</v>
      </c>
      <c r="AR2" s="7"/>
      <c r="AS2" s="7"/>
      <c r="AT2" s="7"/>
      <c r="AU2" s="7" t="s">
        <v>92</v>
      </c>
      <c r="AV2" s="7"/>
      <c r="AW2" s="25"/>
      <c r="AX2" s="25">
        <v>2023</v>
      </c>
      <c r="AZ2" s="79" t="s">
        <v>17</v>
      </c>
      <c r="BA2" s="7" t="s">
        <v>4</v>
      </c>
      <c r="BB2" s="80" t="s">
        <v>2</v>
      </c>
      <c r="BD2" s="81" t="s">
        <v>93</v>
      </c>
      <c r="BE2" s="82" t="s">
        <v>6</v>
      </c>
      <c r="BG2" s="83" t="s">
        <v>94</v>
      </c>
      <c r="BH2" s="84" t="s">
        <v>95</v>
      </c>
      <c r="BI2" s="104" t="s">
        <v>96</v>
      </c>
      <c r="BJ2" s="85"/>
      <c r="BK2" s="2" t="s">
        <v>37</v>
      </c>
      <c r="BL2" s="2" t="s">
        <v>17</v>
      </c>
      <c r="BM2" s="2" t="str">
        <v>Empicamp</v>
      </c>
      <c r="BN2" s="2" t="str">
        <v>Antonio Carlos</v>
      </c>
    </row>
    <row r="3" spans="1:67" ht="18" customHeight="1" thickBot="1" x14ac:dyDescent="0.25">
      <c r="A3" s="7" t="s">
        <v>97</v>
      </c>
      <c r="B3" s="7" cm="1">
        <f t="array" ref="B3">COUNTA(_xlfn._xlws.FILTER(CustomerID,CustomerID=NovasLicençasv6.0[[#This Row],[User ID]],""))</f>
        <v>1</v>
      </c>
      <c r="C3" s="7" t="str">
        <f>IF(NovasLicençasv6.0[[#This Row],[Usuário ativo]]&gt;=2,"OFFLINE","ONLINE")</f>
        <v>ONLINE</v>
      </c>
      <c r="D3" s="7" t="str" cm="1">
        <f t="array" ref="D3">IFERROR(IF(SUM(_xlfn._xlws.FILTER(CustomerID,CustomerID=NovasLicençasv6.0[[#This Row],[User ID]]))=0,"Existe","Não Existe"),"Não Existe")</f>
        <v>Não Existe</v>
      </c>
      <c r="E3" s="7" t="s">
        <v>98</v>
      </c>
      <c r="F3" s="7" t="s">
        <v>99</v>
      </c>
      <c r="G3" s="7" t="s">
        <v>100</v>
      </c>
      <c r="H3" s="7"/>
      <c r="I3" s="7" t="s">
        <v>101</v>
      </c>
      <c r="J3" s="7" t="s">
        <v>102</v>
      </c>
      <c r="K3" s="7" t="s">
        <v>83</v>
      </c>
      <c r="L3" s="7" t="str" cm="1">
        <f t="array" ref="L3">IFERROR(_xlfn._xlws.FILTER(CódigoAntigo,[0]!Descrição=NovasLicençasv6.0[[#This Row],[Descrição da atualização]]),"")</f>
        <v/>
      </c>
      <c r="M3" s="7" t="str" cm="1">
        <f t="array" ref="M3">IFERROR(_xlfn._xlws.FILTER(NovoCódigo,[0]!Descrição=NovasLicençasv6.0[[#This Row],[Descrição da atualização]]),"")</f>
        <v/>
      </c>
      <c r="N3" s="1"/>
      <c r="O3" s="7" t="s">
        <v>18</v>
      </c>
      <c r="P3" s="7" t="str" cm="1">
        <f t="array" ref="P3">_xlfn._xlws.FILTER(CodigoLicença,Tipo=NovasLicençasv6.0[[#This Row],[Tipo]])</f>
        <v>SC00SFW00003</v>
      </c>
      <c r="Q3" s="7" t="str" cm="1">
        <f t="array" ref="Q3">_xlfn._xlws.FILTER(CodigoManutenção,Tipo=NovasLicençasv6.0[[#This Row],[Tipo]])</f>
        <v>SC00SFW00006</v>
      </c>
      <c r="R3" s="7">
        <v>1</v>
      </c>
      <c r="S3" s="7" t="s">
        <v>84</v>
      </c>
      <c r="T3" s="14" t="s">
        <v>103</v>
      </c>
      <c r="U3" s="7" t="s">
        <v>86</v>
      </c>
      <c r="V3" s="7" t="s">
        <v>104</v>
      </c>
      <c r="W3" s="7" t="s">
        <v>105</v>
      </c>
      <c r="X3" s="7" t="s">
        <v>106</v>
      </c>
      <c r="Y3" s="5">
        <v>42837</v>
      </c>
      <c r="Z3" s="5">
        <v>42838</v>
      </c>
      <c r="AA3" s="11">
        <f t="shared" si="0"/>
        <v>2017</v>
      </c>
      <c r="AB3" s="7">
        <f t="shared" si="1"/>
        <v>1</v>
      </c>
      <c r="AC3" s="5" t="e" cm="1">
        <f t="array" ref="AC3">_xlfn._xlws.FILTER(Created_Date,(Customer_ID=NovasLicençasv6.0[[#This Row],[User ID]])*(Type = "OFFLINE"))</f>
        <v>#REF!</v>
      </c>
      <c r="AD3" s="32" t="s">
        <v>107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11">
        <v>116513286</v>
      </c>
      <c r="AP3" s="7"/>
      <c r="AQ3" s="7" t="s">
        <v>108</v>
      </c>
      <c r="AR3" s="7"/>
      <c r="AS3" s="7"/>
      <c r="AT3" s="7"/>
      <c r="AU3" s="7" t="s">
        <v>92</v>
      </c>
      <c r="AV3" s="7"/>
      <c r="AW3" s="25"/>
      <c r="AX3" s="25">
        <v>2023</v>
      </c>
      <c r="AZ3" s="79" t="s">
        <v>18</v>
      </c>
      <c r="BA3" s="7" t="s">
        <v>7</v>
      </c>
      <c r="BB3" s="80" t="s">
        <v>5</v>
      </c>
      <c r="BD3" s="86" t="s">
        <v>109</v>
      </c>
      <c r="BE3" s="87" t="s">
        <v>11</v>
      </c>
      <c r="BG3" s="83" t="s">
        <v>21</v>
      </c>
      <c r="BH3" s="84" t="s">
        <v>110</v>
      </c>
      <c r="BI3" s="104" t="s">
        <v>4</v>
      </c>
      <c r="BJ3" s="85"/>
      <c r="BK3" s="2" t="s">
        <v>111</v>
      </c>
      <c r="BM3" s="2" t="str">
        <v>Empilhadeira Santana</v>
      </c>
      <c r="BN3" s="2" t="str">
        <v>Aparecida de Goiania</v>
      </c>
    </row>
    <row r="4" spans="1:67" ht="18" customHeight="1" thickBot="1" x14ac:dyDescent="0.25">
      <c r="A4" s="7" t="s">
        <v>112</v>
      </c>
      <c r="B4" s="7" cm="1">
        <f t="array" ref="B4">COUNTA(_xlfn._xlws.FILTER(CustomerID,CustomerID=NovasLicençasv6.0[[#This Row],[User ID]],""))</f>
        <v>1</v>
      </c>
      <c r="C4" s="7" t="str">
        <f>IF(NovasLicençasv6.0[[#This Row],[Usuário ativo]]&gt;=2,"OFFLINE","ONLINE")</f>
        <v>ONLINE</v>
      </c>
      <c r="D4" s="7" t="str" cm="1">
        <f t="array" ref="D4">IFERROR(IF(SUM(_xlfn._xlws.FILTER(CustomerID,CustomerID=NovasLicençasv6.0[[#This Row],[User ID]]))=0,"Existe","Não Existe"),"Não Existe")</f>
        <v>Não Existe</v>
      </c>
      <c r="E4" s="7" t="s">
        <v>98</v>
      </c>
      <c r="F4" s="7" t="s">
        <v>113</v>
      </c>
      <c r="G4" s="7" t="s">
        <v>114</v>
      </c>
      <c r="H4" s="7" t="s">
        <v>115</v>
      </c>
      <c r="I4" s="7" t="s">
        <v>101</v>
      </c>
      <c r="J4" s="7" t="s">
        <v>102</v>
      </c>
      <c r="K4" s="7" t="s">
        <v>83</v>
      </c>
      <c r="L4" s="7" t="str" cm="1">
        <f t="array" ref="L4">IFERROR(_xlfn._xlws.FILTER(CódigoAntigo,[0]!Descrição=NovasLicençasv6.0[[#This Row],[Descrição da atualização]]),"")</f>
        <v/>
      </c>
      <c r="M4" s="7"/>
      <c r="N4" s="1"/>
      <c r="O4" s="7" t="s">
        <v>20</v>
      </c>
      <c r="P4" s="7" t="str" cm="1">
        <f t="array" ref="P4">_xlfn._xlws.FILTER(CodigoLicença,Tipo=NovasLicençasv6.0[[#This Row],[Tipo]])</f>
        <v>SC00SFW00027</v>
      </c>
      <c r="Q4" s="7" t="str" cm="1">
        <f t="array" ref="Q4">_xlfn._xlws.FILTER(CodigoManutenção,Tipo=NovasLicençasv6.0[[#This Row],[Tipo]])</f>
        <v>SC00SFW00028</v>
      </c>
      <c r="R4" s="7">
        <v>1</v>
      </c>
      <c r="S4" s="7" t="s">
        <v>84</v>
      </c>
      <c r="T4" s="14" t="s">
        <v>116</v>
      </c>
      <c r="U4" s="7" t="s">
        <v>86</v>
      </c>
      <c r="V4" s="7" t="s">
        <v>117</v>
      </c>
      <c r="W4" s="7" t="s">
        <v>118</v>
      </c>
      <c r="X4" s="7" t="s">
        <v>119</v>
      </c>
      <c r="Y4" s="5">
        <v>42837</v>
      </c>
      <c r="Z4" s="5">
        <v>42838</v>
      </c>
      <c r="AA4" s="11">
        <f t="shared" si="0"/>
        <v>2017</v>
      </c>
      <c r="AB4" s="7">
        <f t="shared" si="1"/>
        <v>1</v>
      </c>
      <c r="AC4" s="5" t="e" cm="1">
        <f t="array" ref="AC4">_xlfn._xlws.FILTER(Created_Date,(Customer_ID=NovasLicençasv6.0[[#This Row],[User ID]])*(Type = "OFFLINE"))</f>
        <v>#REF!</v>
      </c>
      <c r="AD4" s="7" t="s">
        <v>120</v>
      </c>
      <c r="AE4" s="7"/>
      <c r="AF4" s="63">
        <v>69866</v>
      </c>
      <c r="AG4" s="63"/>
      <c r="AH4" s="7"/>
      <c r="AI4" s="7"/>
      <c r="AJ4" s="7"/>
      <c r="AK4" s="7"/>
      <c r="AL4" s="7"/>
      <c r="AM4" s="7">
        <v>116523096</v>
      </c>
      <c r="AN4" s="7"/>
      <c r="AO4" s="11">
        <v>116523096</v>
      </c>
      <c r="AP4" s="7"/>
      <c r="AQ4" s="7" t="s">
        <v>121</v>
      </c>
      <c r="AR4" s="7"/>
      <c r="AS4" s="7"/>
      <c r="AT4" s="7" t="s">
        <v>122</v>
      </c>
      <c r="AU4" s="7" t="s">
        <v>92</v>
      </c>
      <c r="AV4" s="7" t="s">
        <v>92</v>
      </c>
      <c r="AW4" s="25" t="s">
        <v>123</v>
      </c>
      <c r="AX4" s="25">
        <v>2023</v>
      </c>
      <c r="AZ4" s="79" t="s">
        <v>19</v>
      </c>
      <c r="BA4" s="7" t="s">
        <v>12</v>
      </c>
      <c r="BB4" s="80" t="s">
        <v>10</v>
      </c>
      <c r="BG4" s="83" t="s">
        <v>22</v>
      </c>
      <c r="BH4" s="84" t="s">
        <v>124</v>
      </c>
      <c r="BI4" s="104" t="s">
        <v>7</v>
      </c>
      <c r="BJ4" s="85"/>
      <c r="BL4" s="2" t="s">
        <v>125</v>
      </c>
      <c r="BM4" s="2" t="str">
        <v>Empilhatec</v>
      </c>
      <c r="BN4" s="2" t="str">
        <v>Araras</v>
      </c>
    </row>
    <row r="5" spans="1:67" s="30" customFormat="1" ht="18" customHeight="1" thickBot="1" x14ac:dyDescent="0.25">
      <c r="A5" s="13" t="s">
        <v>126</v>
      </c>
      <c r="B5" s="7" cm="1">
        <f t="array" ref="B5">COUNTA(_xlfn._xlws.FILTER(CustomerID,CustomerID=NovasLicençasv6.0[[#This Row],[User ID]],""))</f>
        <v>1</v>
      </c>
      <c r="C5" s="13" t="str">
        <f>IF(NovasLicençasv6.0[[#This Row],[Usuário ativo]]&gt;=2,"OFFLINE","ONLINE")</f>
        <v>ONLINE</v>
      </c>
      <c r="D5" s="13" t="str" cm="1">
        <f t="array" ref="D5">IFERROR(IF(SUM(_xlfn._xlws.FILTER(CustomerID,CustomerID=NovasLicençasv6.0[[#This Row],[User ID]]))=0,"Existe","Não Existe"),"Não Existe")</f>
        <v>Não Existe</v>
      </c>
      <c r="E5" s="13" t="s">
        <v>127</v>
      </c>
      <c r="F5" s="13" t="s">
        <v>128</v>
      </c>
      <c r="G5" s="13" t="s">
        <v>129</v>
      </c>
      <c r="H5" s="13" t="s">
        <v>130</v>
      </c>
      <c r="I5" s="13" t="s">
        <v>101</v>
      </c>
      <c r="J5" s="13" t="s">
        <v>131</v>
      </c>
      <c r="K5" s="13" t="s">
        <v>83</v>
      </c>
      <c r="L5" s="13" t="str" cm="1">
        <f t="array" ref="L5">IFERROR(_xlfn._xlws.FILTER(CódigoAntigo,[0]!Descrição=NovasLicençasv6.0[[#This Row],[Descrição da atualização]]),"")</f>
        <v/>
      </c>
      <c r="M5" s="13" t="str" cm="1">
        <f t="array" ref="M5">IFERROR(_xlfn._xlws.FILTER(NovoCódigo,[0]!Descrição=NovasLicençasv6.0[[#This Row],[Descrição da atualização]]),"")</f>
        <v/>
      </c>
      <c r="N5" s="12"/>
      <c r="O5" s="13" t="s">
        <v>18</v>
      </c>
      <c r="P5" s="7" t="str" cm="1">
        <f t="array" ref="P5">_xlfn._xlws.FILTER(CodigoLicença,Tipo=NovasLicençasv6.0[[#This Row],[Tipo]])</f>
        <v>SC00SFW00003</v>
      </c>
      <c r="Q5" s="7" t="str" cm="1">
        <f t="array" ref="Q5">_xlfn._xlws.FILTER(CodigoManutenção,Tipo=NovasLicençasv6.0[[#This Row],[Tipo]])</f>
        <v>SC00SFW00006</v>
      </c>
      <c r="R5" s="13">
        <v>1</v>
      </c>
      <c r="S5" s="13"/>
      <c r="T5" s="34"/>
      <c r="U5" s="13"/>
      <c r="V5" s="13"/>
      <c r="W5" s="13"/>
      <c r="X5" s="13"/>
      <c r="Y5" s="29">
        <v>42844</v>
      </c>
      <c r="Z5" s="29">
        <v>42849</v>
      </c>
      <c r="AA5" s="35">
        <f t="shared" si="0"/>
        <v>2017</v>
      </c>
      <c r="AB5" s="13">
        <f t="shared" si="1"/>
        <v>5</v>
      </c>
      <c r="AC5" s="29" t="e" cm="1">
        <f t="array" ref="AC5">_xlfn._xlws.FILTER(Created_Date,(Customer_ID=NovasLicençasv6.0[[#This Row],[User ID]])*(Type = "OFFLINE"))</f>
        <v>#REF!</v>
      </c>
      <c r="AD5" s="32" t="s">
        <v>132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35">
        <v>116513331</v>
      </c>
      <c r="AP5" s="13"/>
      <c r="AQ5" s="13" t="s">
        <v>133</v>
      </c>
      <c r="AR5" s="13"/>
      <c r="AS5" s="13"/>
      <c r="AT5" s="13" t="s">
        <v>134</v>
      </c>
      <c r="AU5" s="13" t="s">
        <v>92</v>
      </c>
      <c r="AV5" s="13"/>
      <c r="AW5" s="92"/>
      <c r="AX5" s="25">
        <v>2023</v>
      </c>
      <c r="AY5" s="2"/>
      <c r="AZ5" s="79" t="s">
        <v>135</v>
      </c>
      <c r="BA5" s="7" t="s">
        <v>136</v>
      </c>
      <c r="BB5" s="80" t="s">
        <v>137</v>
      </c>
      <c r="BC5" s="2"/>
      <c r="BD5" s="2"/>
      <c r="BE5" s="2"/>
      <c r="BF5" s="2"/>
      <c r="BG5" s="83" t="s">
        <v>23</v>
      </c>
      <c r="BH5" s="84" t="s">
        <v>138</v>
      </c>
      <c r="BI5" s="104" t="s">
        <v>12</v>
      </c>
      <c r="BJ5" s="85"/>
      <c r="BK5" s="2"/>
      <c r="BL5" s="2"/>
      <c r="BM5" s="2" t="str">
        <v>Eurolift</v>
      </c>
      <c r="BN5" s="2" t="str">
        <v>Barra Mansa</v>
      </c>
      <c r="BO5" s="2"/>
    </row>
    <row r="6" spans="1:67" ht="18" customHeight="1" thickBot="1" x14ac:dyDescent="0.25">
      <c r="A6" s="7" t="s">
        <v>139</v>
      </c>
      <c r="B6" s="7" cm="1">
        <f t="array" ref="B6">COUNTA(_xlfn._xlws.FILTER(CustomerID,CustomerID=NovasLicençasv6.0[[#This Row],[User ID]],""))</f>
        <v>1</v>
      </c>
      <c r="C6" s="7" t="str">
        <f>IF(NovasLicençasv6.0[[#This Row],[Usuário ativo]]&gt;=2,"OFFLINE","ONLINE")</f>
        <v>ONLINE</v>
      </c>
      <c r="D6" s="7" t="str" cm="1">
        <f t="array" ref="D6">IFERROR(IF(SUM(_xlfn._xlws.FILTER(CustomerID,CustomerID=NovasLicençasv6.0[[#This Row],[User ID]]))=0,"Existe","Não Existe"),"Não Existe")</f>
        <v>Não Existe</v>
      </c>
      <c r="E6" s="7"/>
      <c r="F6" s="7" t="s">
        <v>140</v>
      </c>
      <c r="G6" s="7" t="s">
        <v>141</v>
      </c>
      <c r="H6" s="7"/>
      <c r="I6" s="7" t="s">
        <v>101</v>
      </c>
      <c r="J6" s="7" t="s">
        <v>102</v>
      </c>
      <c r="K6" s="7" t="s">
        <v>83</v>
      </c>
      <c r="L6" s="7" t="str" cm="1">
        <f t="array" ref="L6">IFERROR(_xlfn._xlws.FILTER(CódigoAntigo,[0]!Descrição=NovasLicençasv6.0[[#This Row],[Descrição da atualização]]),"")</f>
        <v/>
      </c>
      <c r="M6" s="7" t="str" cm="1">
        <f t="array" ref="M6">IFERROR(_xlfn._xlws.FILTER(NovoCódigo,[0]!Descrição=NovasLicençasv6.0[[#This Row],[Descrição da atualização]]),"")</f>
        <v/>
      </c>
      <c r="N6" s="1"/>
      <c r="O6" s="7" t="s">
        <v>18</v>
      </c>
      <c r="P6" s="7" t="str" cm="1">
        <f t="array" ref="P6">_xlfn._xlws.FILTER(CodigoLicença,Tipo=NovasLicençasv6.0[[#This Row],[Tipo]])</f>
        <v>SC00SFW00003</v>
      </c>
      <c r="Q6" s="7" t="str" cm="1">
        <f t="array" ref="Q6">_xlfn._xlws.FILTER(CodigoManutenção,Tipo=NovasLicençasv6.0[[#This Row],[Tipo]])</f>
        <v>SC00SFW00006</v>
      </c>
      <c r="R6" s="7">
        <v>1</v>
      </c>
      <c r="S6" s="7" t="s">
        <v>142</v>
      </c>
      <c r="T6" s="14" t="s">
        <v>143</v>
      </c>
      <c r="U6" s="7" t="s">
        <v>86</v>
      </c>
      <c r="V6" s="7" t="s">
        <v>144</v>
      </c>
      <c r="W6" s="7" t="s">
        <v>145</v>
      </c>
      <c r="X6" s="7" t="s">
        <v>146</v>
      </c>
      <c r="Y6" s="5">
        <v>42849</v>
      </c>
      <c r="Z6" s="5">
        <v>43010</v>
      </c>
      <c r="AA6" s="11">
        <f t="shared" si="0"/>
        <v>2017</v>
      </c>
      <c r="AB6" s="7">
        <f t="shared" si="1"/>
        <v>161</v>
      </c>
      <c r="AC6" s="5" t="e" cm="1">
        <f t="array" ref="AC6">_xlfn._xlws.FILTER(Created_Date,(Customer_ID=NovasLicençasv6.0[[#This Row],[User ID]])*(Type = "OFFLINE"))</f>
        <v>#REF!</v>
      </c>
      <c r="AD6" s="7" t="s">
        <v>147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11">
        <v>116513371</v>
      </c>
      <c r="AP6" s="7"/>
      <c r="AQ6" s="7" t="s">
        <v>148</v>
      </c>
      <c r="AR6" s="7"/>
      <c r="AS6" s="7"/>
      <c r="AT6" s="7"/>
      <c r="AU6" s="7" t="s">
        <v>92</v>
      </c>
      <c r="AV6" s="7"/>
      <c r="AW6" s="25"/>
      <c r="AX6" s="25">
        <v>2023</v>
      </c>
      <c r="AZ6" s="79" t="s">
        <v>149</v>
      </c>
      <c r="BA6" s="7" t="s">
        <v>150</v>
      </c>
      <c r="BB6" s="80" t="s">
        <v>151</v>
      </c>
      <c r="BG6" s="83"/>
      <c r="BH6" s="84" t="s">
        <v>3</v>
      </c>
      <c r="BI6" s="104" t="s">
        <v>2</v>
      </c>
      <c r="BJ6" s="85"/>
      <c r="BM6" s="2" t="str">
        <v>Fimatec</v>
      </c>
      <c r="BN6" s="2" t="str">
        <v>Belo Horizonte</v>
      </c>
    </row>
    <row r="7" spans="1:67" ht="18" customHeight="1" thickBot="1" x14ac:dyDescent="0.25">
      <c r="A7" s="13" t="s">
        <v>152</v>
      </c>
      <c r="B7" s="7" cm="1">
        <f t="array" ref="B7">COUNTA(_xlfn._xlws.FILTER(CustomerID,CustomerID=NovasLicençasv6.0[[#This Row],[User ID]],""))</f>
        <v>1</v>
      </c>
      <c r="C7" s="7" t="str">
        <f>IF(NovasLicençasv6.0[[#This Row],[Usuário ativo]]&gt;=2,"OFFLINE","ONLINE")</f>
        <v>ONLINE</v>
      </c>
      <c r="D7" s="7" t="str" cm="1">
        <f t="array" ref="D7">IFERROR(IF(SUM(_xlfn._xlws.FILTER(CustomerID,CustomerID=NovasLicençasv6.0[[#This Row],[User ID]]))=0,"Existe","Não Existe"),"Não Existe")</f>
        <v>Não Existe</v>
      </c>
      <c r="E7" s="7" t="s">
        <v>98</v>
      </c>
      <c r="F7" s="13" t="s">
        <v>153</v>
      </c>
      <c r="G7" s="13" t="str">
        <f>IF('Novas Licenças v6.0'!$I7="KION","Não aplicavel",IF('Novas Licenças v6.0'!$I7="LindeSTILL","Não aplicavel","Representante"))</f>
        <v>Representante</v>
      </c>
      <c r="H7" s="13" t="s">
        <v>130</v>
      </c>
      <c r="I7" s="13" t="s">
        <v>154</v>
      </c>
      <c r="J7" s="13" t="s">
        <v>155</v>
      </c>
      <c r="K7" s="13" t="s">
        <v>156</v>
      </c>
      <c r="L7" s="7" t="str" cm="1">
        <f t="array" ref="L7">IFERROR(_xlfn._xlws.FILTER(CódigoAntigo,[0]!Descrição=NovasLicençasv6.0[[#This Row],[Descrição da atualização]]),"")</f>
        <v/>
      </c>
      <c r="M7" s="7" t="str" cm="1">
        <f t="array" ref="M7">IFERROR(_xlfn._xlws.FILTER(NovoCódigo,[0]!Descrição=NovasLicençasv6.0[[#This Row],[Descrição da atualização]]),"")</f>
        <v/>
      </c>
      <c r="N7" s="1"/>
      <c r="O7" s="13" t="s">
        <v>157</v>
      </c>
      <c r="P7" s="13" t="str" cm="1">
        <f t="array" ref="P7">_xlfn._xlws.FILTER(CodigoLicença,Tipo=NovasLicençasv6.0[[#This Row],[Tipo]])</f>
        <v>IR0000000001</v>
      </c>
      <c r="Q7" s="13" t="str" cm="1">
        <f t="array" ref="Q7">_xlfn._xlws.FILTER(CodigoManutenção,Tipo=NovasLicençasv6.0[[#This Row],[Tipo]])</f>
        <v>Sem custo</v>
      </c>
      <c r="R7" s="13">
        <v>1</v>
      </c>
      <c r="S7" s="13" t="s">
        <v>158</v>
      </c>
      <c r="T7" s="34" t="s">
        <v>159</v>
      </c>
      <c r="U7" s="13" t="s">
        <v>160</v>
      </c>
      <c r="V7" s="13" t="s">
        <v>161</v>
      </c>
      <c r="W7" s="13" t="s">
        <v>162</v>
      </c>
      <c r="X7" s="13"/>
      <c r="Y7" s="29">
        <v>42851</v>
      </c>
      <c r="Z7" s="29">
        <v>42852</v>
      </c>
      <c r="AA7" s="35">
        <f t="shared" si="0"/>
        <v>2017</v>
      </c>
      <c r="AB7" s="13">
        <f t="shared" si="1"/>
        <v>1</v>
      </c>
      <c r="AC7" s="29" t="e" cm="1">
        <f t="array" ref="AC7">_xlfn._xlws.FILTER(Created_Date,(Customer_ID=NovasLicençasv6.0[[#This Row],[User ID]])*(Type = "OFFLINE"))</f>
        <v>#REF!</v>
      </c>
      <c r="AD7" s="13" t="s">
        <v>163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5">
        <v>116513344</v>
      </c>
      <c r="AP7" s="13"/>
      <c r="AQ7" s="13">
        <v>15019</v>
      </c>
      <c r="AR7" s="13"/>
      <c r="AS7" s="13"/>
      <c r="AT7" s="13" t="s">
        <v>164</v>
      </c>
      <c r="AU7" s="13" t="s">
        <v>92</v>
      </c>
      <c r="AV7" s="13"/>
      <c r="AW7" s="92"/>
      <c r="AX7" s="92">
        <v>2023</v>
      </c>
      <c r="AZ7" s="79" t="s">
        <v>165</v>
      </c>
      <c r="BA7" s="7" t="s">
        <v>166</v>
      </c>
      <c r="BB7" s="80" t="s">
        <v>167</v>
      </c>
      <c r="BG7" s="83"/>
      <c r="BH7" s="84" t="s">
        <v>6</v>
      </c>
      <c r="BI7" s="104" t="s">
        <v>5</v>
      </c>
      <c r="BJ7" s="85"/>
      <c r="BM7" s="2" t="str">
        <v>GDI</v>
      </c>
      <c r="BN7" s="2" t="str">
        <v>Blumenau</v>
      </c>
    </row>
    <row r="8" spans="1:67" ht="18" customHeight="1" thickBot="1" x14ac:dyDescent="0.25">
      <c r="A8" s="7" t="s">
        <v>168</v>
      </c>
      <c r="B8" s="7" cm="1">
        <f t="array" ref="B8">COUNTA(_xlfn._xlws.FILTER(CustomerID,CustomerID=NovasLicençasv6.0[[#This Row],[User ID]],""))</f>
        <v>1</v>
      </c>
      <c r="C8" s="7" t="str">
        <f>IF(NovasLicençasv6.0[[#This Row],[Usuário ativo]]&gt;=2,"OFFLINE","ONLINE")</f>
        <v>ONLINE</v>
      </c>
      <c r="D8" s="7" t="str" cm="1">
        <f t="array" ref="D8">IFERROR(IF(SUM(_xlfn._xlws.FILTER(CustomerID,CustomerID=NovasLicençasv6.0[[#This Row],[User ID]]))=0,"Existe","Não Existe"),"Não Existe")</f>
        <v>Não Existe</v>
      </c>
      <c r="E8" s="7" t="s">
        <v>98</v>
      </c>
      <c r="F8" s="7" t="s">
        <v>169</v>
      </c>
      <c r="G8" s="7" t="str">
        <f>IF('Novas Licenças v6.0'!$I8="KION","Não aplicavel",IF('Novas Licenças v6.0'!$I8="LindeSTILL","Não aplicavel","Representante"))</f>
        <v>Representante</v>
      </c>
      <c r="H8" s="7" t="s">
        <v>130</v>
      </c>
      <c r="I8" s="7" t="s">
        <v>170</v>
      </c>
      <c r="J8" s="7" t="s">
        <v>171</v>
      </c>
      <c r="K8" s="7" t="s">
        <v>172</v>
      </c>
      <c r="L8" s="7" t="str" cm="1">
        <f t="array" ref="L8">IFERROR(_xlfn._xlws.FILTER(CódigoAntigo,[0]!Descrição=NovasLicençasv6.0[[#This Row],[Descrição da atualização]]),"")</f>
        <v/>
      </c>
      <c r="M8" s="7" t="str" cm="1">
        <f t="array" ref="M8">IFERROR(_xlfn._xlws.FILTER(NovoCódigo,[0]!Descrição=NovasLicençasv6.0[[#This Row],[Descrição da atualização]]),"")</f>
        <v/>
      </c>
      <c r="N8" s="1"/>
      <c r="O8" s="7" t="s">
        <v>17</v>
      </c>
      <c r="P8" s="7" t="str" cm="1">
        <f t="array" ref="P8">_xlfn._xlws.FILTER(CodigoLicença,Tipo=NovasLicençasv6.0[[#This Row],[Tipo]])</f>
        <v>SC00SFW00002</v>
      </c>
      <c r="Q8" s="7" t="str" cm="1">
        <f t="array" ref="Q8">_xlfn._xlws.FILTER(CodigoManutenção,Tipo=NovasLicençasv6.0[[#This Row],[Tipo]])</f>
        <v>SC00SFW00005</v>
      </c>
      <c r="R8" s="7">
        <v>1</v>
      </c>
      <c r="S8" s="7" t="s">
        <v>84</v>
      </c>
      <c r="T8" s="14">
        <v>37932739057</v>
      </c>
      <c r="U8" s="7" t="s">
        <v>173</v>
      </c>
      <c r="V8" s="7" t="s">
        <v>174</v>
      </c>
      <c r="W8" s="7" t="s">
        <v>175</v>
      </c>
      <c r="X8" s="7"/>
      <c r="Y8" s="5">
        <v>42864</v>
      </c>
      <c r="Z8" s="5">
        <v>42864</v>
      </c>
      <c r="AA8" s="11">
        <f t="shared" si="0"/>
        <v>2017</v>
      </c>
      <c r="AB8" s="7">
        <f t="shared" si="1"/>
        <v>0</v>
      </c>
      <c r="AC8" s="5" t="e" cm="1">
        <f t="array" ref="AC8">_xlfn._xlws.FILTER(Created_Date,(Customer_ID=NovasLicençasv6.0[[#This Row],[User ID]])*(Type = "OFFLINE"))</f>
        <v>#REF!</v>
      </c>
      <c r="AD8" s="7" t="s">
        <v>176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11">
        <v>111022860</v>
      </c>
      <c r="AP8" s="7"/>
      <c r="AQ8" s="7">
        <v>15019</v>
      </c>
      <c r="AR8" s="7"/>
      <c r="AS8" s="7"/>
      <c r="AT8" s="7" t="s">
        <v>177</v>
      </c>
      <c r="AU8" s="7" t="s">
        <v>92</v>
      </c>
      <c r="AV8" s="7"/>
      <c r="AW8" s="25"/>
      <c r="AX8" s="25">
        <v>2023</v>
      </c>
      <c r="AZ8" s="79" t="s">
        <v>20</v>
      </c>
      <c r="BA8" s="7" t="s">
        <v>15</v>
      </c>
      <c r="BB8" s="80" t="s">
        <v>13</v>
      </c>
      <c r="BG8" s="83"/>
      <c r="BH8" s="84" t="s">
        <v>11</v>
      </c>
      <c r="BI8" s="104" t="s">
        <v>10</v>
      </c>
      <c r="BJ8" s="85"/>
      <c r="BM8" s="2" t="str">
        <v>Greentech</v>
      </c>
      <c r="BN8" s="2" t="str">
        <v>Brasilia</v>
      </c>
    </row>
    <row r="9" spans="1:67" ht="18" customHeight="1" thickBot="1" x14ac:dyDescent="0.25">
      <c r="A9" s="13" t="s">
        <v>178</v>
      </c>
      <c r="B9" s="7" cm="1">
        <f t="array" ref="B9">COUNTA(_xlfn._xlws.FILTER(CustomerID,CustomerID=NovasLicençasv6.0[[#This Row],[User ID]],""))</f>
        <v>1</v>
      </c>
      <c r="C9" s="13" t="str">
        <f>IF(NovasLicençasv6.0[[#This Row],[Usuário ativo]]&gt;=2,"OFFLINE","ONLINE")</f>
        <v>ONLINE</v>
      </c>
      <c r="D9" s="13" t="str" cm="1">
        <f t="array" ref="D9">IFERROR(IF(SUM(_xlfn._xlws.FILTER(CustomerID,CustomerID=NovasLicençasv6.0[[#This Row],[User ID]]))=0,"Existe","Não Existe"),"Não Existe")</f>
        <v>Não Existe</v>
      </c>
      <c r="E9" s="13" t="s">
        <v>179</v>
      </c>
      <c r="F9" s="13" t="s">
        <v>180</v>
      </c>
      <c r="G9" s="13" t="str">
        <f>IF('Novas Licenças v6.0'!$I9="KION","Não aplicavel",IF('Novas Licenças v6.0'!$I9="LindeSTILL","Não aplicavel","Representante"))</f>
        <v>Representante</v>
      </c>
      <c r="H9" s="13"/>
      <c r="I9" s="13" t="s">
        <v>170</v>
      </c>
      <c r="J9" s="13" t="s">
        <v>171</v>
      </c>
      <c r="K9" s="13" t="s">
        <v>172</v>
      </c>
      <c r="L9" s="13" t="str" cm="1">
        <f t="array" ref="L9">IFERROR(_xlfn._xlws.FILTER(CódigoAntigo,[0]!Descrição=NovasLicençasv6.0[[#This Row],[Descrição da atualização]]),"")</f>
        <v/>
      </c>
      <c r="M9" s="13" t="str" cm="1">
        <f t="array" ref="M9">IFERROR(_xlfn._xlws.FILTER(NovoCódigo,[0]!Descrição=NovasLicençasv6.0[[#This Row],[Descrição da atualização]]),"")</f>
        <v/>
      </c>
      <c r="N9" s="12"/>
      <c r="O9" s="13" t="s">
        <v>18</v>
      </c>
      <c r="P9" s="7" t="str" cm="1">
        <f t="array" ref="P9">_xlfn._xlws.FILTER(CodigoLicença,Tipo=NovasLicençasv6.0[[#This Row],[Tipo]])</f>
        <v>SC00SFW00003</v>
      </c>
      <c r="Q9" s="7" t="str" cm="1">
        <f t="array" ref="Q9">_xlfn._xlws.FILTER(CodigoManutenção,Tipo=NovasLicençasv6.0[[#This Row],[Tipo]])</f>
        <v>SC00SFW00006</v>
      </c>
      <c r="R9" s="13">
        <v>1</v>
      </c>
      <c r="S9" s="13" t="s">
        <v>181</v>
      </c>
      <c r="T9" s="34" t="s">
        <v>182</v>
      </c>
      <c r="U9" s="13" t="s">
        <v>183</v>
      </c>
      <c r="V9" s="13">
        <v>1461</v>
      </c>
      <c r="W9" s="13" t="s">
        <v>184</v>
      </c>
      <c r="X9" s="13"/>
      <c r="Y9" s="29">
        <v>42864</v>
      </c>
      <c r="Z9" s="29">
        <v>42864</v>
      </c>
      <c r="AA9" s="35">
        <f t="shared" si="0"/>
        <v>2017</v>
      </c>
      <c r="AB9" s="13">
        <f t="shared" si="1"/>
        <v>0</v>
      </c>
      <c r="AC9" s="29" t="e" cm="1">
        <f t="array" ref="AC9">_xlfn._xlws.FILTER(Created_Date,(Customer_ID=NovasLicençasv6.0[[#This Row],[User ID]])*(Type = "OFFLINE"))</f>
        <v>#REF!</v>
      </c>
      <c r="AD9" s="13" t="s">
        <v>185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35">
        <v>111022861</v>
      </c>
      <c r="AP9" s="13"/>
      <c r="AQ9" s="13">
        <v>15019</v>
      </c>
      <c r="AR9" s="13"/>
      <c r="AS9" s="13"/>
      <c r="AT9" s="13" t="s">
        <v>186</v>
      </c>
      <c r="AU9" s="13" t="s">
        <v>92</v>
      </c>
      <c r="AV9" s="13"/>
      <c r="AW9" s="92"/>
      <c r="AX9" s="25">
        <v>2023</v>
      </c>
      <c r="AZ9" s="88" t="s">
        <v>157</v>
      </c>
      <c r="BA9" s="89" t="s">
        <v>16</v>
      </c>
      <c r="BB9" s="90" t="s">
        <v>187</v>
      </c>
      <c r="BG9" s="83" t="s">
        <v>188</v>
      </c>
      <c r="BH9" s="84" t="s">
        <v>189</v>
      </c>
      <c r="BI9" s="104" t="s">
        <v>190</v>
      </c>
      <c r="BJ9" s="85"/>
      <c r="BM9" s="2" t="str">
        <v>Irmãos Martini</v>
      </c>
      <c r="BN9" s="2" t="str">
        <v>Caçapava</v>
      </c>
    </row>
    <row r="10" spans="1:67" ht="18" customHeight="1" thickBot="1" x14ac:dyDescent="0.25">
      <c r="A10" s="7" t="s">
        <v>191</v>
      </c>
      <c r="B10" s="7" cm="1">
        <f t="array" ref="B10">COUNTA(_xlfn._xlws.FILTER(CustomerID,CustomerID=NovasLicençasv6.0[[#This Row],[User ID]],""))</f>
        <v>1</v>
      </c>
      <c r="C10" s="7" t="str">
        <f>IF(NovasLicençasv6.0[[#This Row],[Usuário ativo]]&gt;=2,"OFFLINE","ONLINE")</f>
        <v>ONLINE</v>
      </c>
      <c r="D10" s="7" t="str" cm="1">
        <f t="array" ref="D10">IFERROR(IF(SUM(_xlfn._xlws.FILTER(CustomerID,CustomerID=NovasLicençasv6.0[[#This Row],[User ID]]))=0,"Existe","Não Existe"),"Não Existe")</f>
        <v>Não Existe</v>
      </c>
      <c r="E10" s="7" t="s">
        <v>98</v>
      </c>
      <c r="F10" s="7" t="s">
        <v>192</v>
      </c>
      <c r="G10" s="7" t="s">
        <v>8</v>
      </c>
      <c r="H10" s="7" t="s">
        <v>193</v>
      </c>
      <c r="I10" s="7" t="s">
        <v>9</v>
      </c>
      <c r="J10" s="7" t="s">
        <v>194</v>
      </c>
      <c r="K10" s="7" t="s">
        <v>195</v>
      </c>
      <c r="L10" s="7" t="str" cm="1">
        <f t="array" ref="L10">IFERROR(_xlfn._xlws.FILTER(CódigoAntigo,[0]!Descrição=NovasLicençasv6.0[[#This Row],[Descrição da atualização]]),"")</f>
        <v/>
      </c>
      <c r="M10" s="7" t="str" cm="1">
        <f t="array" ref="M10">IFERROR(_xlfn._xlws.FILTER(NovoCódigo,[0]!Descrição=NovasLicençasv6.0[[#This Row],[Descrição da atualização]]),"")</f>
        <v/>
      </c>
      <c r="N10" s="1"/>
      <c r="O10" s="7" t="s">
        <v>18</v>
      </c>
      <c r="P10" s="7" t="str" cm="1">
        <f t="array" ref="P10">_xlfn._xlws.FILTER(CodigoLicença,Tipo=NovasLicençasv6.0[[#This Row],[Tipo]])</f>
        <v>SC00SFW00003</v>
      </c>
      <c r="Q10" s="7" t="str" cm="1">
        <f t="array" ref="Q10">_xlfn._xlws.FILTER(CodigoManutenção,Tipo=NovasLicençasv6.0[[#This Row],[Tipo]])</f>
        <v>SC00SFW00006</v>
      </c>
      <c r="R10" s="7">
        <v>1</v>
      </c>
      <c r="S10" s="7" t="s">
        <v>142</v>
      </c>
      <c r="T10" s="14" t="s">
        <v>196</v>
      </c>
      <c r="U10" s="7" t="s">
        <v>197</v>
      </c>
      <c r="V10" s="7" t="s">
        <v>198</v>
      </c>
      <c r="W10" s="7" t="s">
        <v>199</v>
      </c>
      <c r="X10" s="7"/>
      <c r="Y10" s="5">
        <v>42870</v>
      </c>
      <c r="Z10" s="5">
        <v>42871</v>
      </c>
      <c r="AA10" s="11">
        <f t="shared" si="0"/>
        <v>2017</v>
      </c>
      <c r="AB10" s="7">
        <f t="shared" si="1"/>
        <v>1</v>
      </c>
      <c r="AC10" s="5" t="e" cm="1">
        <f t="array" ref="AC10">_xlfn._xlws.FILTER(Created_Date,(Customer_ID=NovasLicençasv6.0[[#This Row],[User ID]])*(Type = "OFFLINE"))</f>
        <v>#REF!</v>
      </c>
      <c r="AD10" s="115" t="s">
        <v>200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1">
        <v>116513412</v>
      </c>
      <c r="AP10" s="7"/>
      <c r="AQ10" s="7">
        <v>15019</v>
      </c>
      <c r="AR10" s="7"/>
      <c r="AS10" s="7"/>
      <c r="AT10" s="7" t="s">
        <v>177</v>
      </c>
      <c r="AU10" s="7" t="s">
        <v>92</v>
      </c>
      <c r="AV10" s="7" t="s">
        <v>201</v>
      </c>
      <c r="AW10" s="25"/>
      <c r="AX10" s="25">
        <v>2023</v>
      </c>
      <c r="BG10" s="83"/>
      <c r="BH10" s="84" t="s">
        <v>202</v>
      </c>
      <c r="BI10" s="104" t="s">
        <v>137</v>
      </c>
      <c r="BJ10" s="85"/>
      <c r="BM10" s="2" t="str">
        <v>JM Empilhadeiras</v>
      </c>
      <c r="BN10" s="2" t="str">
        <v>Camaçari</v>
      </c>
    </row>
    <row r="11" spans="1:67" ht="18" customHeight="1" thickBot="1" x14ac:dyDescent="0.25">
      <c r="A11" s="7" t="s">
        <v>203</v>
      </c>
      <c r="B11" s="7" cm="1">
        <f t="array" ref="B11">COUNTA(_xlfn._xlws.FILTER(CustomerID,CustomerID=NovasLicençasv6.0[[#This Row],[User ID]],""))</f>
        <v>1</v>
      </c>
      <c r="C11" s="7" t="str">
        <f>IF(NovasLicençasv6.0[[#This Row],[Usuário ativo]]&gt;=2,"OFFLINE","ONLINE")</f>
        <v>ONLINE</v>
      </c>
      <c r="D11" s="7" t="str" cm="1">
        <f t="array" ref="D11">IFERROR(IF(SUM(_xlfn._xlws.FILTER(CustomerID,CustomerID=NovasLicençasv6.0[[#This Row],[User ID]]))=0,"Existe","Não Existe"),"Não Existe")</f>
        <v>Não Existe</v>
      </c>
      <c r="E11" s="7" t="s">
        <v>98</v>
      </c>
      <c r="F11" s="7" t="s">
        <v>204</v>
      </c>
      <c r="G11" s="7" t="s">
        <v>141</v>
      </c>
      <c r="H11" s="7" t="s">
        <v>130</v>
      </c>
      <c r="I11" s="7" t="s">
        <v>101</v>
      </c>
      <c r="J11" s="7" t="s">
        <v>102</v>
      </c>
      <c r="K11" s="7" t="s">
        <v>83</v>
      </c>
      <c r="L11" s="7" t="str" cm="1">
        <f t="array" ref="L11">IFERROR(_xlfn._xlws.FILTER(CódigoAntigo,[0]!Descrição=NovasLicençasv6.0[[#This Row],[Descrição da atualização]]),"")</f>
        <v/>
      </c>
      <c r="M11" s="7" t="str" cm="1">
        <f t="array" ref="M11">IFERROR(_xlfn._xlws.FILTER(NovoCódigo,[0]!Descrição=NovasLicençasv6.0[[#This Row],[Descrição da atualização]]),"")</f>
        <v/>
      </c>
      <c r="N11" s="1"/>
      <c r="O11" s="7" t="s">
        <v>18</v>
      </c>
      <c r="P11" s="7" t="str" cm="1">
        <f t="array" ref="P11">_xlfn._xlws.FILTER(CodigoLicença,Tipo=NovasLicençasv6.0[[#This Row],[Tipo]])</f>
        <v>SC00SFW00003</v>
      </c>
      <c r="Q11" s="7" t="str" cm="1">
        <f t="array" ref="Q11">_xlfn._xlws.FILTER(CodigoManutenção,Tipo=NovasLicençasv6.0[[#This Row],[Tipo]])</f>
        <v>SC00SFW00006</v>
      </c>
      <c r="R11" s="7">
        <v>1</v>
      </c>
      <c r="S11" s="7" t="s">
        <v>142</v>
      </c>
      <c r="T11" s="14" t="s">
        <v>205</v>
      </c>
      <c r="U11" s="7" t="s">
        <v>206</v>
      </c>
      <c r="V11" s="7" t="s">
        <v>144</v>
      </c>
      <c r="W11" s="7" t="s">
        <v>207</v>
      </c>
      <c r="X11" s="7" t="s">
        <v>207</v>
      </c>
      <c r="Y11" s="5">
        <v>42879</v>
      </c>
      <c r="Z11" s="5">
        <v>42881</v>
      </c>
      <c r="AA11" s="11">
        <f t="shared" si="0"/>
        <v>2017</v>
      </c>
      <c r="AB11" s="7">
        <f t="shared" si="1"/>
        <v>2</v>
      </c>
      <c r="AC11" s="5" t="e" cm="1">
        <f t="array" ref="AC11">_xlfn._xlws.FILTER(Created_Date,(Customer_ID=NovasLicençasv6.0[[#This Row],[User ID]])*(Type = "OFFLINE"))</f>
        <v>#REF!</v>
      </c>
      <c r="AD11" s="7" t="s">
        <v>208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1">
        <v>116513479</v>
      </c>
      <c r="AP11" s="7"/>
      <c r="AQ11" s="7" t="s">
        <v>209</v>
      </c>
      <c r="AR11" s="7"/>
      <c r="AS11" s="7"/>
      <c r="AT11" s="7" t="s">
        <v>210</v>
      </c>
      <c r="AU11" s="7" t="s">
        <v>92</v>
      </c>
      <c r="AV11" s="7"/>
      <c r="AW11" s="25"/>
      <c r="AX11" s="25">
        <v>2023</v>
      </c>
      <c r="BG11" s="83"/>
      <c r="BH11" s="84" t="s">
        <v>211</v>
      </c>
      <c r="BI11" s="104" t="s">
        <v>151</v>
      </c>
      <c r="BJ11" s="85"/>
      <c r="BM11" s="2" t="str">
        <v>Kion</v>
      </c>
      <c r="BN11" s="2" t="str">
        <v>Campinas</v>
      </c>
    </row>
    <row r="12" spans="1:67" ht="18" customHeight="1" thickBot="1" x14ac:dyDescent="0.25">
      <c r="A12" s="7" t="s">
        <v>212</v>
      </c>
      <c r="B12" s="7" cm="1">
        <f t="array" ref="B12">COUNTA(_xlfn._xlws.FILTER(CustomerID,CustomerID=NovasLicençasv6.0[[#This Row],[User ID]],""))</f>
        <v>1</v>
      </c>
      <c r="C12" s="7" t="str">
        <f>IF(NovasLicençasv6.0[[#This Row],[Usuário ativo]]&gt;=2,"OFFLINE","ONLINE")</f>
        <v>ONLINE</v>
      </c>
      <c r="D12" s="7" t="str" cm="1">
        <f t="array" ref="D12">IFERROR(IF(SUM(_xlfn._xlws.FILTER(CustomerID,CustomerID=NovasLicençasv6.0[[#This Row],[User ID]]))=0,"Existe","Não Existe"),"Não Existe")</f>
        <v>Não Existe</v>
      </c>
      <c r="E12" s="7"/>
      <c r="F12" s="7" t="s">
        <v>213</v>
      </c>
      <c r="G12" s="7" t="s">
        <v>114</v>
      </c>
      <c r="H12" s="7" t="s">
        <v>214</v>
      </c>
      <c r="I12" s="7" t="s">
        <v>101</v>
      </c>
      <c r="J12" s="7" t="s">
        <v>102</v>
      </c>
      <c r="K12" s="7" t="s">
        <v>83</v>
      </c>
      <c r="L12" s="7" t="str" cm="1">
        <f t="array" ref="L12">IFERROR(_xlfn._xlws.FILTER(CódigoAntigo,[0]!Descrição=NovasLicençasv6.0[[#This Row],[Descrição da atualização]]),"")</f>
        <v/>
      </c>
      <c r="M12" s="7" t="str" cm="1">
        <f t="array" ref="M12">IFERROR(_xlfn._xlws.FILTER(NovoCódigo,[0]!Descrição=NovasLicençasv6.0[[#This Row],[Descrição da atualização]]),"")</f>
        <v/>
      </c>
      <c r="N12" s="1"/>
      <c r="O12" s="7" t="s">
        <v>18</v>
      </c>
      <c r="P12" s="7" t="str" cm="1">
        <f t="array" ref="P12">_xlfn._xlws.FILTER(CodigoLicença,Tipo=NovasLicençasv6.0[[#This Row],[Tipo]])</f>
        <v>SC00SFW00003</v>
      </c>
      <c r="Q12" s="7" t="str" cm="1">
        <f t="array" ref="Q12">_xlfn._xlws.FILTER(CodigoManutenção,Tipo=NovasLicençasv6.0[[#This Row],[Tipo]])</f>
        <v>SC00SFW00006</v>
      </c>
      <c r="R12" s="7">
        <v>1</v>
      </c>
      <c r="S12" s="7" t="s">
        <v>142</v>
      </c>
      <c r="T12" s="14" t="s">
        <v>215</v>
      </c>
      <c r="U12" s="7" t="s">
        <v>86</v>
      </c>
      <c r="V12" s="7" t="s">
        <v>216</v>
      </c>
      <c r="W12" s="7" t="s">
        <v>217</v>
      </c>
      <c r="X12" s="7" t="s">
        <v>218</v>
      </c>
      <c r="Y12" s="5">
        <v>42884</v>
      </c>
      <c r="Z12" s="5">
        <v>42884</v>
      </c>
      <c r="AA12" s="11">
        <f t="shared" si="0"/>
        <v>2017</v>
      </c>
      <c r="AB12" s="7">
        <f t="shared" si="1"/>
        <v>0</v>
      </c>
      <c r="AC12" s="5" t="e" cm="1">
        <f t="array" ref="AC12">_xlfn._xlws.FILTER(Created_Date,(Customer_ID=NovasLicençasv6.0[[#This Row],[User ID]])*(Type = "OFFLINE"))</f>
        <v>#REF!</v>
      </c>
      <c r="AD12" s="7" t="s">
        <v>219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1">
        <v>116513485</v>
      </c>
      <c r="AP12" s="7"/>
      <c r="AQ12" s="7" t="s">
        <v>121</v>
      </c>
      <c r="AR12" s="7"/>
      <c r="AS12" s="7"/>
      <c r="AT12" s="7" t="s">
        <v>220</v>
      </c>
      <c r="AU12" s="7" t="s">
        <v>92</v>
      </c>
      <c r="AV12" s="7"/>
      <c r="AW12" s="25"/>
      <c r="AX12" s="25">
        <v>2023</v>
      </c>
      <c r="BG12" s="83"/>
      <c r="BH12" s="84" t="s">
        <v>221</v>
      </c>
      <c r="BI12" s="104" t="s">
        <v>167</v>
      </c>
      <c r="BJ12" s="85"/>
      <c r="BM12" s="2" t="str">
        <v>LindeStill</v>
      </c>
      <c r="BN12" s="2" t="str">
        <v>Campo Grande</v>
      </c>
    </row>
    <row r="13" spans="1:67" ht="18" customHeight="1" thickBot="1" x14ac:dyDescent="0.25">
      <c r="A13" s="7" t="s">
        <v>222</v>
      </c>
      <c r="B13" s="7" cm="1">
        <f t="array" ref="B13">COUNTA(_xlfn._xlws.FILTER(CustomerID,CustomerID=NovasLicençasv6.0[[#This Row],[User ID]],""))</f>
        <v>1</v>
      </c>
      <c r="C13" s="7" t="str">
        <f>IF(NovasLicençasv6.0[[#This Row],[Usuário ativo]]&gt;=2,"OFFLINE","ONLINE")</f>
        <v>ONLINE</v>
      </c>
      <c r="D13" s="7" t="str" cm="1">
        <f t="array" ref="D13">IFERROR(IF(SUM(_xlfn._xlws.FILTER(CustomerID,CustomerID=NovasLicençasv6.0[[#This Row],[User ID]]))=0,"Existe","Não Existe"),"Não Existe")</f>
        <v>Não Existe</v>
      </c>
      <c r="E13" s="7" t="s">
        <v>98</v>
      </c>
      <c r="F13" s="7" t="s">
        <v>223</v>
      </c>
      <c r="G13" s="7" t="s">
        <v>8</v>
      </c>
      <c r="H13" s="7" t="s">
        <v>130</v>
      </c>
      <c r="I13" s="7" t="s">
        <v>224</v>
      </c>
      <c r="J13" s="7" t="s">
        <v>225</v>
      </c>
      <c r="K13" s="7" t="s">
        <v>226</v>
      </c>
      <c r="L13" s="7" t="str" cm="1">
        <f t="array" ref="L13">IFERROR(_xlfn._xlws.FILTER(CódigoAntigo,[0]!Descrição=NovasLicençasv6.0[[#This Row],[Descrição da atualização]]),"")</f>
        <v/>
      </c>
      <c r="M13" s="7" t="str" cm="1">
        <f t="array" ref="M13">IFERROR(_xlfn._xlws.FILTER(NovoCódigo,[0]!Descrição=NovasLicençasv6.0[[#This Row],[Descrição da atualização]]),"")</f>
        <v/>
      </c>
      <c r="N13" s="1"/>
      <c r="O13" s="7" t="s">
        <v>18</v>
      </c>
      <c r="P13" s="7" t="str" cm="1">
        <f t="array" ref="P13">_xlfn._xlws.FILTER(CodigoLicença,Tipo=NovasLicençasv6.0[[#This Row],[Tipo]])</f>
        <v>SC00SFW00003</v>
      </c>
      <c r="Q13" s="7" t="str" cm="1">
        <f t="array" ref="Q13">_xlfn._xlws.FILTER(CodigoManutenção,Tipo=NovasLicençasv6.0[[#This Row],[Tipo]])</f>
        <v>SC00SFW00006</v>
      </c>
      <c r="R13" s="7">
        <v>1</v>
      </c>
      <c r="S13" s="7" t="s">
        <v>227</v>
      </c>
      <c r="T13" s="14" t="s">
        <v>228</v>
      </c>
      <c r="U13" s="7" t="s">
        <v>183</v>
      </c>
      <c r="V13" s="7" t="s">
        <v>229</v>
      </c>
      <c r="W13" s="7" t="s">
        <v>230</v>
      </c>
      <c r="X13" s="7"/>
      <c r="Y13" s="5">
        <v>42885</v>
      </c>
      <c r="Z13" s="5">
        <v>42886</v>
      </c>
      <c r="AA13" s="11">
        <f t="shared" si="0"/>
        <v>2017</v>
      </c>
      <c r="AB13" s="7">
        <f t="shared" si="1"/>
        <v>1</v>
      </c>
      <c r="AC13" s="5" t="e" cm="1">
        <f t="array" ref="AC13">_xlfn._xlws.FILTER(Created_Date,(Customer_ID=NovasLicençasv6.0[[#This Row],[User ID]])*(Type = "OFFLINE"))</f>
        <v>#REF!</v>
      </c>
      <c r="AD13" s="7" t="s">
        <v>231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1">
        <v>116513505</v>
      </c>
      <c r="AP13" s="7"/>
      <c r="AQ13" s="7">
        <v>15019</v>
      </c>
      <c r="AR13" s="7"/>
      <c r="AS13" s="7"/>
      <c r="AT13" s="7" t="s">
        <v>232</v>
      </c>
      <c r="AU13" s="7" t="s">
        <v>92</v>
      </c>
      <c r="AV13" s="7"/>
      <c r="AW13" s="25"/>
      <c r="AX13" s="25">
        <v>2023</v>
      </c>
      <c r="BG13" s="83" t="s">
        <v>233</v>
      </c>
      <c r="BH13" s="84" t="s">
        <v>234</v>
      </c>
      <c r="BI13" s="104" t="s">
        <v>136</v>
      </c>
      <c r="BJ13" s="85"/>
      <c r="BM13" s="2" t="str">
        <v>Loc Fama</v>
      </c>
      <c r="BN13" s="2" t="str">
        <v>Chapeco</v>
      </c>
    </row>
    <row r="14" spans="1:67" ht="18" customHeight="1" thickBot="1" x14ac:dyDescent="0.25">
      <c r="A14" s="7" t="s">
        <v>235</v>
      </c>
      <c r="B14" s="7" cm="1">
        <f t="array" ref="B14">COUNTA(_xlfn._xlws.FILTER(CustomerID,CustomerID=NovasLicençasv6.0[[#This Row],[User ID]],""))</f>
        <v>1</v>
      </c>
      <c r="C14" s="7" t="str">
        <f>IF(NovasLicençasv6.0[[#This Row],[Usuário ativo]]&gt;=2,"OFFLINE","ONLINE")</f>
        <v>ONLINE</v>
      </c>
      <c r="D14" s="7" t="str" cm="1">
        <f t="array" ref="D14">IFERROR(IF(SUM(_xlfn._xlws.FILTER(CustomerID,CustomerID=NovasLicençasv6.0[[#This Row],[User ID]]))=0,"Existe","Não Existe"),"Não Existe")</f>
        <v>Não Existe</v>
      </c>
      <c r="E14" s="7" t="s">
        <v>98</v>
      </c>
      <c r="F14" s="7" t="s">
        <v>236</v>
      </c>
      <c r="G14" s="7" t="s">
        <v>8</v>
      </c>
      <c r="H14" s="7" t="s">
        <v>130</v>
      </c>
      <c r="I14" s="7" t="s">
        <v>224</v>
      </c>
      <c r="J14" s="7" t="s">
        <v>225</v>
      </c>
      <c r="K14" s="7" t="s">
        <v>226</v>
      </c>
      <c r="L14" s="7" t="str" cm="1">
        <f t="array" ref="L14">IFERROR(_xlfn._xlws.FILTER(CódigoAntigo,[0]!Descrição=NovasLicençasv6.0[[#This Row],[Descrição da atualização]]),"")</f>
        <v/>
      </c>
      <c r="M14" s="7" t="str" cm="1">
        <f t="array" ref="M14">IFERROR(_xlfn._xlws.FILTER(NovoCódigo,[0]!Descrição=NovasLicençasv6.0[[#This Row],[Descrição da atualização]]),"")</f>
        <v/>
      </c>
      <c r="N14" s="1"/>
      <c r="O14" s="7" t="s">
        <v>18</v>
      </c>
      <c r="P14" s="7" t="str" cm="1">
        <f t="array" ref="P14">_xlfn._xlws.FILTER(CodigoLicença,Tipo=NovasLicençasv6.0[[#This Row],[Tipo]])</f>
        <v>SC00SFW00003</v>
      </c>
      <c r="Q14" s="7" t="str" cm="1">
        <f t="array" ref="Q14">_xlfn._xlws.FILTER(CodigoManutenção,Tipo=NovasLicençasv6.0[[#This Row],[Tipo]])</f>
        <v>SC00SFW00006</v>
      </c>
      <c r="R14" s="7">
        <v>1</v>
      </c>
      <c r="S14" s="7" t="s">
        <v>237</v>
      </c>
      <c r="T14" s="14">
        <v>36622159346</v>
      </c>
      <c r="U14" s="7" t="s">
        <v>238</v>
      </c>
      <c r="V14" s="7" t="s">
        <v>239</v>
      </c>
      <c r="W14" s="7" t="s">
        <v>240</v>
      </c>
      <c r="X14" s="7"/>
      <c r="Y14" s="5">
        <v>42894</v>
      </c>
      <c r="Z14" s="5">
        <v>42898</v>
      </c>
      <c r="AA14" s="11">
        <f t="shared" si="0"/>
        <v>2017</v>
      </c>
      <c r="AB14" s="7">
        <f t="shared" si="1"/>
        <v>4</v>
      </c>
      <c r="AC14" s="5" t="e" cm="1">
        <f t="array" ref="AC14">_xlfn._xlws.FILTER(Created_Date,(Customer_ID=NovasLicençasv6.0[[#This Row],[User ID]])*(Type = "OFFLINE"))</f>
        <v>#REF!</v>
      </c>
      <c r="AD14" s="7" t="s">
        <v>241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1">
        <v>116513546</v>
      </c>
      <c r="AP14" s="7"/>
      <c r="AQ14" s="7">
        <v>15019</v>
      </c>
      <c r="AR14" s="7"/>
      <c r="AS14" s="7"/>
      <c r="AT14" s="7" t="s">
        <v>242</v>
      </c>
      <c r="AU14" s="7" t="s">
        <v>92</v>
      </c>
      <c r="AV14" s="7"/>
      <c r="AW14" s="25"/>
      <c r="AX14" s="25">
        <v>2023</v>
      </c>
      <c r="BG14" s="83" t="s">
        <v>243</v>
      </c>
      <c r="BH14" s="84" t="s">
        <v>244</v>
      </c>
      <c r="BI14" s="104" t="s">
        <v>150</v>
      </c>
      <c r="BJ14" s="85"/>
      <c r="BM14" s="2" t="str">
        <v>Locnorth</v>
      </c>
      <c r="BN14" s="2" t="str">
        <v>Curitiba</v>
      </c>
    </row>
    <row r="15" spans="1:67" ht="18" customHeight="1" thickBot="1" x14ac:dyDescent="0.25">
      <c r="A15" s="13" t="s">
        <v>245</v>
      </c>
      <c r="B15" s="7" cm="1">
        <f t="array" ref="B15">COUNTA(_xlfn._xlws.FILTER(CustomerID,CustomerID=NovasLicençasv6.0[[#This Row],[User ID]],""))</f>
        <v>1</v>
      </c>
      <c r="C15" s="13" t="str">
        <f>IF(NovasLicençasv6.0[[#This Row],[Usuário ativo]]&gt;=2,"OFFLINE","ONLINE")</f>
        <v>ONLINE</v>
      </c>
      <c r="D15" s="13" t="str" cm="1">
        <f t="array" ref="D15">IFERROR(IF(SUM(_xlfn._xlws.FILTER(CustomerID,CustomerID=NovasLicençasv6.0[[#This Row],[User ID]]))=0,"Existe","Não Existe"),"Não Existe")</f>
        <v>Não Existe</v>
      </c>
      <c r="E15" s="13" t="s">
        <v>246</v>
      </c>
      <c r="F15" s="13" t="s">
        <v>247</v>
      </c>
      <c r="G15" s="13" t="s">
        <v>141</v>
      </c>
      <c r="H15" s="13" t="s">
        <v>130</v>
      </c>
      <c r="I15" s="13" t="s">
        <v>101</v>
      </c>
      <c r="J15" s="13" t="s">
        <v>102</v>
      </c>
      <c r="K15" s="13" t="s">
        <v>83</v>
      </c>
      <c r="L15" s="13" t="str" cm="1">
        <f t="array" ref="L15">IFERROR(_xlfn._xlws.FILTER(CódigoAntigo,[0]!Descrição=NovasLicençasv6.0[[#This Row],[Descrição da atualização]]),"")</f>
        <v/>
      </c>
      <c r="M15" s="13" t="str" cm="1">
        <f t="array" ref="M15">IFERROR(_xlfn._xlws.FILTER(NovoCódigo,[0]!Descrição=NovasLicençasv6.0[[#This Row],[Descrição da atualização]]),"")</f>
        <v/>
      </c>
      <c r="N15" s="12"/>
      <c r="O15" s="13" t="s">
        <v>18</v>
      </c>
      <c r="P15" s="7" t="str" cm="1">
        <f t="array" ref="P15">_xlfn._xlws.FILTER(CodigoLicença,Tipo=NovasLicençasv6.0[[#This Row],[Tipo]])</f>
        <v>SC00SFW00003</v>
      </c>
      <c r="Q15" s="7" t="str" cm="1">
        <f t="array" ref="Q15">_xlfn._xlws.FILTER(CodigoManutenção,Tipo=NovasLicençasv6.0[[#This Row],[Tipo]])</f>
        <v>SC00SFW00006</v>
      </c>
      <c r="R15" s="13">
        <v>1</v>
      </c>
      <c r="S15" s="13" t="s">
        <v>142</v>
      </c>
      <c r="T15" s="34" t="s">
        <v>248</v>
      </c>
      <c r="U15" s="13" t="s">
        <v>249</v>
      </c>
      <c r="V15" s="13" t="s">
        <v>250</v>
      </c>
      <c r="W15" s="13" t="s">
        <v>251</v>
      </c>
      <c r="X15" s="13" t="s">
        <v>252</v>
      </c>
      <c r="Y15" s="29">
        <v>42899</v>
      </c>
      <c r="Z15" s="29">
        <v>42933</v>
      </c>
      <c r="AA15" s="35">
        <f t="shared" si="0"/>
        <v>2017</v>
      </c>
      <c r="AB15" s="13">
        <f t="shared" si="1"/>
        <v>34</v>
      </c>
      <c r="AC15" s="29" t="e" cm="1">
        <f t="array" ref="AC15">_xlfn._xlws.FILTER(Created_Date,(Customer_ID=NovasLicençasv6.0[[#This Row],[User ID]])*(Type = "OFFLINE"))</f>
        <v>#REF!</v>
      </c>
      <c r="AD15" s="13" t="s">
        <v>253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35">
        <v>116513740</v>
      </c>
      <c r="AP15" s="13"/>
      <c r="AQ15" s="13" t="s">
        <v>98</v>
      </c>
      <c r="AR15" s="13"/>
      <c r="AS15" s="13"/>
      <c r="AT15" s="13" t="s">
        <v>254</v>
      </c>
      <c r="AU15" s="13" t="s">
        <v>92</v>
      </c>
      <c r="AV15" s="13"/>
      <c r="AW15" s="92"/>
      <c r="AX15" s="25">
        <v>2023</v>
      </c>
      <c r="BG15" s="83" t="s">
        <v>255</v>
      </c>
      <c r="BH15" s="84" t="s">
        <v>256</v>
      </c>
      <c r="BI15" s="104" t="s">
        <v>166</v>
      </c>
      <c r="BJ15" s="85"/>
      <c r="BM15" s="2" t="str">
        <v>Lokar</v>
      </c>
      <c r="BN15" s="2" t="str">
        <v>Fortaleza</v>
      </c>
    </row>
    <row r="16" spans="1:67" ht="18" customHeight="1" thickBot="1" x14ac:dyDescent="0.25">
      <c r="A16" s="7" t="s">
        <v>257</v>
      </c>
      <c r="B16" s="7" cm="1">
        <f t="array" ref="B16">COUNTA(_xlfn._xlws.FILTER(CustomerID,CustomerID=NovasLicençasv6.0[[#This Row],[User ID]],""))</f>
        <v>1</v>
      </c>
      <c r="C16" s="7" t="str">
        <f>IF(NovasLicençasv6.0[[#This Row],[Usuário ativo]]&gt;=2,"OFFLINE","ONLINE")</f>
        <v>ONLINE</v>
      </c>
      <c r="D16" s="7" t="str" cm="1">
        <f t="array" ref="D16">IFERROR(IF(SUM(_xlfn._xlws.FILTER(CustomerID,CustomerID=NovasLicençasv6.0[[#This Row],[User ID]]))=0,"Existe","Não Existe"),"Não Existe")</f>
        <v>Não Existe</v>
      </c>
      <c r="E16" s="7" t="s">
        <v>98</v>
      </c>
      <c r="F16" s="7" t="s">
        <v>258</v>
      </c>
      <c r="G16" s="7" t="s">
        <v>259</v>
      </c>
      <c r="H16" s="7"/>
      <c r="I16" s="7" t="s">
        <v>81</v>
      </c>
      <c r="J16" s="7" t="s">
        <v>82</v>
      </c>
      <c r="K16" s="7" t="s">
        <v>83</v>
      </c>
      <c r="L16" s="7" t="str" cm="1">
        <f t="array" ref="L16">IFERROR(_xlfn._xlws.FILTER(CódigoAntigo,[0]!Descrição=NovasLicençasv6.0[[#This Row],[Descrição da atualização]]),"")</f>
        <v/>
      </c>
      <c r="M16" s="7" t="str" cm="1">
        <f t="array" ref="M16">IFERROR(_xlfn._xlws.FILTER(NovoCódigo,[0]!Descrição=NovasLicençasv6.0[[#This Row],[Descrição da atualização]]),"")</f>
        <v/>
      </c>
      <c r="N16" s="1"/>
      <c r="O16" s="7" t="s">
        <v>157</v>
      </c>
      <c r="P16" s="7" t="str" cm="1">
        <f t="array" ref="P16">_xlfn._xlws.FILTER(CodigoLicença,Tipo=NovasLicençasv6.0[[#This Row],[Tipo]])</f>
        <v>IR0000000001</v>
      </c>
      <c r="Q16" s="7" t="str" cm="1">
        <f t="array" ref="Q16">_xlfn._xlws.FILTER(CodigoManutenção,Tipo=NovasLicençasv6.0[[#This Row],[Tipo]])</f>
        <v>Sem custo</v>
      </c>
      <c r="R16" s="7">
        <v>1</v>
      </c>
      <c r="S16" s="7" t="s">
        <v>84</v>
      </c>
      <c r="T16" s="14">
        <v>18855642</v>
      </c>
      <c r="U16" s="7" t="s">
        <v>86</v>
      </c>
      <c r="V16" s="7" t="s">
        <v>117</v>
      </c>
      <c r="W16" s="7" t="s">
        <v>260</v>
      </c>
      <c r="X16" s="7" t="s">
        <v>252</v>
      </c>
      <c r="Y16" s="5">
        <v>42916</v>
      </c>
      <c r="Z16" s="5">
        <v>42919</v>
      </c>
      <c r="AA16" s="11">
        <f t="shared" si="0"/>
        <v>2017</v>
      </c>
      <c r="AB16" s="7">
        <f t="shared" si="1"/>
        <v>3</v>
      </c>
      <c r="AC16" s="5" t="e" cm="1">
        <f t="array" ref="AC16">_xlfn._xlws.FILTER(Created_Date,(Customer_ID=NovasLicençasv6.0[[#This Row],[User ID]])*(Type = "OFFLINE"))</f>
        <v>#REF!</v>
      </c>
      <c r="AD16" s="7" t="s">
        <v>261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1">
        <v>116513671</v>
      </c>
      <c r="AP16" s="7"/>
      <c r="AQ16" s="7" t="s">
        <v>262</v>
      </c>
      <c r="AR16" s="7"/>
      <c r="AS16" s="7"/>
      <c r="AT16" s="7" t="s">
        <v>263</v>
      </c>
      <c r="AU16" s="7" t="s">
        <v>92</v>
      </c>
      <c r="AV16" s="7"/>
      <c r="AW16" s="25"/>
      <c r="AX16" s="25">
        <v>2023</v>
      </c>
      <c r="BG16" s="83" t="s">
        <v>264</v>
      </c>
      <c r="BH16" s="84" t="s">
        <v>265</v>
      </c>
      <c r="BI16" s="104" t="s">
        <v>266</v>
      </c>
      <c r="BJ16" s="85"/>
      <c r="BM16" s="2" t="str">
        <v>Macnort</v>
      </c>
      <c r="BN16" s="2" t="str">
        <v>Gioania</v>
      </c>
    </row>
    <row r="17" spans="1:67" ht="18" customHeight="1" thickBot="1" x14ac:dyDescent="0.25">
      <c r="A17" s="7" t="s">
        <v>267</v>
      </c>
      <c r="B17" s="7" cm="1">
        <f t="array" ref="B17">COUNTA(_xlfn._xlws.FILTER(CustomerID,CustomerID=NovasLicençasv6.0[[#This Row],[User ID]],""))</f>
        <v>1</v>
      </c>
      <c r="C17" s="7" t="str">
        <f>IF(NovasLicençasv6.0[[#This Row],[Usuário ativo]]&gt;=2,"OFFLINE","ONLINE")</f>
        <v>ONLINE</v>
      </c>
      <c r="D17" s="7" t="str" cm="1">
        <f t="array" ref="D17">IFERROR(IF(SUM(_xlfn._xlws.FILTER(CustomerID,CustomerID=NovasLicençasv6.0[[#This Row],[User ID]]))=0,"Existe","Não Existe"),"Não Existe")</f>
        <v>Não Existe</v>
      </c>
      <c r="E17" s="7" t="s">
        <v>98</v>
      </c>
      <c r="F17" s="7" t="s">
        <v>268</v>
      </c>
      <c r="G17" s="7" t="s">
        <v>269</v>
      </c>
      <c r="H17" s="7"/>
      <c r="I17" s="7" t="s">
        <v>81</v>
      </c>
      <c r="J17" s="7" t="s">
        <v>82</v>
      </c>
      <c r="K17" s="7" t="s">
        <v>83</v>
      </c>
      <c r="L17" s="7" t="str" cm="1">
        <f t="array" ref="L17">IFERROR(_xlfn._xlws.FILTER(CódigoAntigo,[0]!Descrição=NovasLicençasv6.0[[#This Row],[Descrição da atualização]]),"")</f>
        <v/>
      </c>
      <c r="M17" s="7" t="str" cm="1">
        <f t="array" ref="M17">IFERROR(_xlfn._xlws.FILTER(NovoCódigo,[0]!Descrição=NovasLicençasv6.0[[#This Row],[Descrição da atualização]]),"")</f>
        <v/>
      </c>
      <c r="N17" s="1"/>
      <c r="O17" s="7" t="s">
        <v>157</v>
      </c>
      <c r="P17" s="7" t="str" cm="1">
        <f t="array" ref="P17">_xlfn._xlws.FILTER(CodigoLicença,Tipo=NovasLicençasv6.0[[#This Row],[Tipo]])</f>
        <v>IR0000000001</v>
      </c>
      <c r="Q17" s="7" t="str" cm="1">
        <f t="array" ref="Q17">_xlfn._xlws.FILTER(CodigoManutenção,Tipo=NovasLicençasv6.0[[#This Row],[Tipo]])</f>
        <v>Sem custo</v>
      </c>
      <c r="R17" s="7">
        <v>1</v>
      </c>
      <c r="S17" s="7" t="s">
        <v>84</v>
      </c>
      <c r="T17" s="14" t="s">
        <v>270</v>
      </c>
      <c r="U17" s="7" t="s">
        <v>86</v>
      </c>
      <c r="V17" s="7" t="s">
        <v>117</v>
      </c>
      <c r="W17" s="7" t="s">
        <v>271</v>
      </c>
      <c r="X17" s="7" t="s">
        <v>252</v>
      </c>
      <c r="Y17" s="5">
        <v>42916</v>
      </c>
      <c r="Z17" s="5">
        <v>42919</v>
      </c>
      <c r="AA17" s="11">
        <f t="shared" si="0"/>
        <v>2017</v>
      </c>
      <c r="AB17" s="7">
        <f t="shared" si="1"/>
        <v>3</v>
      </c>
      <c r="AC17" s="5" t="e" cm="1">
        <f t="array" ref="AC17">_xlfn._xlws.FILTER(Created_Date,(Customer_ID=NovasLicençasv6.0[[#This Row],[User ID]])*(Type = "OFFLINE"))</f>
        <v>#REF!</v>
      </c>
      <c r="AD17" s="7" t="s">
        <v>272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1">
        <v>116513671</v>
      </c>
      <c r="AP17" s="7"/>
      <c r="AQ17" s="7" t="s">
        <v>262</v>
      </c>
      <c r="AR17" s="7"/>
      <c r="AS17" s="7"/>
      <c r="AT17" s="7" t="s">
        <v>263</v>
      </c>
      <c r="AU17" s="7" t="s">
        <v>92</v>
      </c>
      <c r="AV17" s="7"/>
      <c r="AW17" s="25"/>
      <c r="AX17" s="25">
        <v>2023</v>
      </c>
      <c r="BG17" s="83" t="s">
        <v>273</v>
      </c>
      <c r="BH17" s="84" t="s">
        <v>274</v>
      </c>
      <c r="BI17" s="104" t="s">
        <v>275</v>
      </c>
      <c r="BJ17" s="85"/>
      <c r="BM17" s="2" t="str">
        <v>Marcamp</v>
      </c>
      <c r="BN17" s="2" t="str">
        <v>Goiania</v>
      </c>
    </row>
    <row r="18" spans="1:67" ht="18" customHeight="1" thickBot="1" x14ac:dyDescent="0.25">
      <c r="A18" s="7" t="s">
        <v>276</v>
      </c>
      <c r="B18" s="7">
        <v>1</v>
      </c>
      <c r="C18" s="7" t="str">
        <f>IF(NovasLicençasv6.0[[#This Row],[Usuário ativo]]&gt;=2,"OFFLINE","ONLINE")</f>
        <v>ONLINE</v>
      </c>
      <c r="D18" s="7" t="str" cm="1">
        <f t="array" ref="D18">IFERROR(IF(SUM(_xlfn._xlws.FILTER(CustomerID,CustomerID=NovasLicençasv6.0[[#This Row],[User ID]]))=0,"Existe","Não Existe"),"Não Existe")</f>
        <v>Não Existe</v>
      </c>
      <c r="E18" s="7" t="s">
        <v>98</v>
      </c>
      <c r="F18" s="7" t="s">
        <v>277</v>
      </c>
      <c r="G18" s="7" t="s">
        <v>259</v>
      </c>
      <c r="H18" s="7"/>
      <c r="I18" s="7" t="s">
        <v>81</v>
      </c>
      <c r="J18" s="7" t="s">
        <v>82</v>
      </c>
      <c r="K18" s="7" t="s">
        <v>83</v>
      </c>
      <c r="L18" s="7" t="str" cm="1">
        <f t="array" ref="L18">IFERROR(_xlfn._xlws.FILTER(CódigoAntigo,[0]!Descrição=NovasLicençasv6.0[[#This Row],[Descrição da atualização]]),"")</f>
        <v/>
      </c>
      <c r="M18" s="7" t="str" cm="1">
        <f t="array" ref="M18">IFERROR(_xlfn._xlws.FILTER(NovoCódigo,[0]!Descrição=NovasLicençasv6.0[[#This Row],[Descrição da atualização]]),"")</f>
        <v/>
      </c>
      <c r="N18" s="1"/>
      <c r="O18" s="7" t="s">
        <v>157</v>
      </c>
      <c r="P18" s="7" t="str" cm="1">
        <f t="array" ref="P18">_xlfn._xlws.FILTER(CodigoLicença,Tipo=NovasLicençasv6.0[[#This Row],[Tipo]])</f>
        <v>IR0000000001</v>
      </c>
      <c r="Q18" s="7" t="str" cm="1">
        <f t="array" ref="Q18">_xlfn._xlws.FILTER(CodigoManutenção,Tipo=NovasLicençasv6.0[[#This Row],[Tipo]])</f>
        <v>Sem custo</v>
      </c>
      <c r="R18" s="7">
        <v>1</v>
      </c>
      <c r="S18" s="7" t="s">
        <v>142</v>
      </c>
      <c r="T18" s="14" t="s">
        <v>278</v>
      </c>
      <c r="U18" s="7" t="s">
        <v>86</v>
      </c>
      <c r="V18" s="7" t="s">
        <v>279</v>
      </c>
      <c r="W18" s="7" t="s">
        <v>280</v>
      </c>
      <c r="X18" s="7" t="s">
        <v>252</v>
      </c>
      <c r="Y18" s="5">
        <v>42916</v>
      </c>
      <c r="Z18" s="5">
        <v>42919</v>
      </c>
      <c r="AA18" s="11">
        <f t="shared" si="0"/>
        <v>2017</v>
      </c>
      <c r="AB18" s="7">
        <f t="shared" si="1"/>
        <v>3</v>
      </c>
      <c r="AC18" s="5" t="e" cm="1">
        <f t="array" ref="AC18">_xlfn._xlws.FILTER(Created_Date,(Customer_ID=NovasLicençasv6.0[[#This Row],[User ID]])*(Type = "OFFLINE"))</f>
        <v>#REF!</v>
      </c>
      <c r="AD18" s="7" t="s">
        <v>281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1">
        <v>116513671</v>
      </c>
      <c r="AP18" s="7"/>
      <c r="AQ18" s="7" t="s">
        <v>262</v>
      </c>
      <c r="AR18" s="7"/>
      <c r="AS18" s="7"/>
      <c r="AT18" s="7" t="s">
        <v>263</v>
      </c>
      <c r="AU18" s="7" t="s">
        <v>92</v>
      </c>
      <c r="AV18" s="7"/>
      <c r="AW18" s="25"/>
      <c r="AX18" s="25">
        <v>2023</v>
      </c>
      <c r="BG18" s="83" t="s">
        <v>282</v>
      </c>
      <c r="BH18" s="84" t="s">
        <v>283</v>
      </c>
      <c r="BI18" s="104" t="s">
        <v>284</v>
      </c>
      <c r="BJ18" s="85"/>
      <c r="BM18" s="2" t="str">
        <v>Movelev</v>
      </c>
      <c r="BN18" s="2" t="str">
        <v>Guarulhos</v>
      </c>
    </row>
    <row r="19" spans="1:67" s="30" customFormat="1" ht="18" customHeight="1" thickBot="1" x14ac:dyDescent="0.25">
      <c r="A19" s="7" t="s">
        <v>285</v>
      </c>
      <c r="B19" s="7" cm="1">
        <f t="array" ref="B19">COUNTA(_xlfn._xlws.FILTER(CustomerID,CustomerID=NovasLicençasv6.0[[#This Row],[User ID]],""))</f>
        <v>1</v>
      </c>
      <c r="C19" s="7" t="str">
        <f>IF(NovasLicençasv6.0[[#This Row],[Usuário ativo]]&gt;=2,"OFFLINE","ONLINE")</f>
        <v>ONLINE</v>
      </c>
      <c r="D19" s="7" t="str" cm="1">
        <f t="array" ref="D19">IFERROR(IF(SUM(_xlfn._xlws.FILTER(CustomerID,CustomerID=NovasLicençasv6.0[[#This Row],[User ID]]))=0,"Existe","Não Existe"),"Não Existe")</f>
        <v>Não Existe</v>
      </c>
      <c r="E19" s="7" t="s">
        <v>98</v>
      </c>
      <c r="F19" s="7" t="s">
        <v>286</v>
      </c>
      <c r="G19" s="7" t="s">
        <v>8</v>
      </c>
      <c r="H19" s="7" t="s">
        <v>130</v>
      </c>
      <c r="I19" s="7" t="s">
        <v>170</v>
      </c>
      <c r="J19" s="7" t="s">
        <v>287</v>
      </c>
      <c r="K19" s="7" t="s">
        <v>288</v>
      </c>
      <c r="L19" s="7" t="str" cm="1">
        <f t="array" ref="L19">IFERROR(_xlfn._xlws.FILTER(CódigoAntigo,[0]!Descrição=NovasLicençasv6.0[[#This Row],[Descrição da atualização]]),"")</f>
        <v/>
      </c>
      <c r="M19" s="7" t="str" cm="1">
        <f t="array" ref="M19">IFERROR(_xlfn._xlws.FILTER(NovoCódigo,[0]!Descrição=NovasLicençasv6.0[[#This Row],[Descrição da atualização]]),"")</f>
        <v/>
      </c>
      <c r="N19" s="1"/>
      <c r="O19" s="7" t="s">
        <v>18</v>
      </c>
      <c r="P19" s="7" t="str" cm="1">
        <f t="array" ref="P19">_xlfn._xlws.FILTER(CodigoLicença,Tipo=NovasLicençasv6.0[[#This Row],[Tipo]])</f>
        <v>SC00SFW00003</v>
      </c>
      <c r="Q19" s="7" t="str" cm="1">
        <f t="array" ref="Q19">_xlfn._xlws.FILTER(CodigoManutenção,Tipo=NovasLicençasv6.0[[#This Row],[Tipo]])</f>
        <v>SC00SFW00006</v>
      </c>
      <c r="R19" s="7">
        <v>1</v>
      </c>
      <c r="S19" s="7" t="s">
        <v>237</v>
      </c>
      <c r="T19" s="14" t="s">
        <v>289</v>
      </c>
      <c r="U19" s="7" t="s">
        <v>290</v>
      </c>
      <c r="V19" s="7" t="s">
        <v>291</v>
      </c>
      <c r="W19" s="7" t="s">
        <v>292</v>
      </c>
      <c r="X19" s="7"/>
      <c r="Y19" s="5">
        <v>42919</v>
      </c>
      <c r="Z19" s="5">
        <v>42920</v>
      </c>
      <c r="AA19" s="11">
        <f t="shared" si="0"/>
        <v>2017</v>
      </c>
      <c r="AB19" s="7">
        <f t="shared" si="1"/>
        <v>1</v>
      </c>
      <c r="AC19" s="5" t="e" cm="1">
        <f t="array" ref="AC19">_xlfn._xlws.FILTER(Created_Date,(Customer_ID=NovasLicençasv6.0[[#This Row],[User ID]])*(Type = "OFFLINE"))</f>
        <v>#REF!</v>
      </c>
      <c r="AD19" s="7" t="s">
        <v>293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1">
        <v>116513869</v>
      </c>
      <c r="AP19" s="7"/>
      <c r="AQ19" s="7">
        <v>15019</v>
      </c>
      <c r="AR19" s="7"/>
      <c r="AS19" s="7"/>
      <c r="AT19" s="7" t="s">
        <v>294</v>
      </c>
      <c r="AU19" s="7" t="s">
        <v>92</v>
      </c>
      <c r="AV19" s="7"/>
      <c r="AW19" s="25"/>
      <c r="AX19" s="25">
        <v>2023</v>
      </c>
      <c r="AY19" s="2"/>
      <c r="AZ19" s="2"/>
      <c r="BA19" s="2"/>
      <c r="BB19" s="2"/>
      <c r="BC19" s="2"/>
      <c r="BD19" s="2"/>
      <c r="BE19" s="2"/>
      <c r="BF19" s="2"/>
      <c r="BG19" s="83" t="s">
        <v>295</v>
      </c>
      <c r="BH19" s="84" t="s">
        <v>296</v>
      </c>
      <c r="BI19" s="104" t="s">
        <v>297</v>
      </c>
      <c r="BJ19" s="85"/>
      <c r="BK19" s="2"/>
      <c r="BL19" s="2"/>
      <c r="BM19" s="2" t="str">
        <v>Moviminas</v>
      </c>
      <c r="BN19" s="2" t="str">
        <v>Indaiatauba</v>
      </c>
      <c r="BO19" s="2"/>
    </row>
    <row r="20" spans="1:67" ht="18" customHeight="1" thickBot="1" x14ac:dyDescent="0.25">
      <c r="A20" s="13" t="s">
        <v>298</v>
      </c>
      <c r="B20" s="7" cm="1">
        <f t="array" ref="B20">COUNTA(_xlfn._xlws.FILTER(CustomerID,CustomerID=NovasLicençasv6.0[[#This Row],[User ID]],""))</f>
        <v>1</v>
      </c>
      <c r="C20" s="13" t="str">
        <f>IF(NovasLicençasv6.0[[#This Row],[Usuário ativo]]&gt;=2,"OFFLINE","ONLINE")</f>
        <v>ONLINE</v>
      </c>
      <c r="D20" s="13" t="str" cm="1">
        <f t="array" ref="D20">IFERROR(IF(SUM(_xlfn._xlws.FILTER(CustomerID,CustomerID=NovasLicençasv6.0[[#This Row],[User ID]]))=0,"Existe","Não Existe"),"Não Existe")</f>
        <v>Não Existe</v>
      </c>
      <c r="E20" s="13" t="s">
        <v>299</v>
      </c>
      <c r="F20" s="13" t="s">
        <v>300</v>
      </c>
      <c r="G20" s="13" t="s">
        <v>129</v>
      </c>
      <c r="H20" s="13" t="s">
        <v>130</v>
      </c>
      <c r="I20" s="13" t="s">
        <v>101</v>
      </c>
      <c r="J20" s="13" t="s">
        <v>102</v>
      </c>
      <c r="K20" s="13" t="s">
        <v>83</v>
      </c>
      <c r="L20" s="13" t="str" cm="1">
        <f t="array" ref="L20">IFERROR(_xlfn._xlws.FILTER(CódigoAntigo,[0]!Descrição=NovasLicençasv6.0[[#This Row],[Descrição da atualização]]),"")</f>
        <v/>
      </c>
      <c r="M20" s="13" t="str" cm="1">
        <f t="array" ref="M20">IFERROR(_xlfn._xlws.FILTER(NovoCódigo,[0]!Descrição=NovasLicençasv6.0[[#This Row],[Descrição da atualização]]),"")</f>
        <v/>
      </c>
      <c r="N20" s="12"/>
      <c r="O20" s="13" t="s">
        <v>18</v>
      </c>
      <c r="P20" s="7" t="str" cm="1">
        <f t="array" ref="P20">_xlfn._xlws.FILTER(CodigoLicença,Tipo=NovasLicençasv6.0[[#This Row],[Tipo]])</f>
        <v>SC00SFW00003</v>
      </c>
      <c r="Q20" s="7" t="str" cm="1">
        <f t="array" ref="Q20">_xlfn._xlws.FILTER(CodigoManutenção,Tipo=NovasLicençasv6.0[[#This Row],[Tipo]])</f>
        <v>SC00SFW00006</v>
      </c>
      <c r="R20" s="13">
        <v>1</v>
      </c>
      <c r="S20" s="13" t="s">
        <v>142</v>
      </c>
      <c r="T20" s="34">
        <v>2855</v>
      </c>
      <c r="U20" s="13" t="s">
        <v>301</v>
      </c>
      <c r="V20" s="13" t="s">
        <v>302</v>
      </c>
      <c r="W20" s="13" t="s">
        <v>303</v>
      </c>
      <c r="X20" s="13" t="s">
        <v>303</v>
      </c>
      <c r="Y20" s="29">
        <v>42941</v>
      </c>
      <c r="Z20" s="29">
        <v>42942</v>
      </c>
      <c r="AA20" s="35">
        <f t="shared" si="0"/>
        <v>2017</v>
      </c>
      <c r="AB20" s="13">
        <f t="shared" si="1"/>
        <v>1</v>
      </c>
      <c r="AC20" s="29" t="e" cm="1">
        <f t="array" ref="AC20">_xlfn._xlws.FILTER(Created_Date,(Customer_ID=NovasLicençasv6.0[[#This Row],[User ID]])*(Type = "OFFLINE"))</f>
        <v>#REF!</v>
      </c>
      <c r="AD20" s="13" t="s">
        <v>304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35">
        <v>116513814</v>
      </c>
      <c r="AP20" s="13"/>
      <c r="AQ20" s="13">
        <v>0</v>
      </c>
      <c r="AR20" s="13"/>
      <c r="AS20" s="13"/>
      <c r="AT20" s="13" t="s">
        <v>210</v>
      </c>
      <c r="AU20" s="13" t="s">
        <v>92</v>
      </c>
      <c r="AV20" s="13"/>
      <c r="AW20" s="92"/>
      <c r="AX20" s="25">
        <v>2023</v>
      </c>
      <c r="BG20" s="83"/>
      <c r="BH20" s="84" t="s">
        <v>305</v>
      </c>
      <c r="BI20" s="104" t="s">
        <v>15</v>
      </c>
      <c r="BM20" s="2" t="str">
        <v>Remocarga</v>
      </c>
      <c r="BN20" s="2" t="str">
        <v>Indaiatuba</v>
      </c>
    </row>
    <row r="21" spans="1:67" ht="18" customHeight="1" thickBot="1" x14ac:dyDescent="0.25">
      <c r="A21" s="7" t="s">
        <v>306</v>
      </c>
      <c r="B21" s="7" cm="1">
        <f t="array" ref="B21">COUNTA(_xlfn._xlws.FILTER(CustomerID,CustomerID=NovasLicençasv6.0[[#This Row],[User ID]],""))</f>
        <v>1</v>
      </c>
      <c r="C21" s="7" t="str">
        <f>IF(NovasLicençasv6.0[[#This Row],[Usuário ativo]]&gt;=2,"OFFLINE","ONLINE")</f>
        <v>ONLINE</v>
      </c>
      <c r="D21" s="7" t="str" cm="1">
        <f t="array" ref="D21">IFERROR(IF(SUM(_xlfn._xlws.FILTER(CustomerID,CustomerID=NovasLicençasv6.0[[#This Row],[User ID]]))=0,"Existe","Não Existe"),"Não Existe")</f>
        <v>Não Existe</v>
      </c>
      <c r="E21" s="7" t="s">
        <v>98</v>
      </c>
      <c r="F21" s="7" t="s">
        <v>307</v>
      </c>
      <c r="G21" s="7" t="s">
        <v>308</v>
      </c>
      <c r="H21" s="7"/>
      <c r="I21" s="7" t="s">
        <v>81</v>
      </c>
      <c r="J21" s="7" t="s">
        <v>82</v>
      </c>
      <c r="K21" s="7" t="s">
        <v>83</v>
      </c>
      <c r="L21" s="7" t="str" cm="1">
        <f t="array" ref="L21">IFERROR(_xlfn._xlws.FILTER(CódigoAntigo,[0]!Descrição=NovasLicençasv6.0[[#This Row],[Descrição da atualização]]),"")</f>
        <v/>
      </c>
      <c r="M21" s="7" t="str" cm="1">
        <f t="array" ref="M21">IFERROR(_xlfn._xlws.FILTER(NovoCódigo,[0]!Descrição=NovasLicençasv6.0[[#This Row],[Descrição da atualização]]),"")</f>
        <v/>
      </c>
      <c r="N21" s="1"/>
      <c r="O21" s="7" t="s">
        <v>157</v>
      </c>
      <c r="P21" s="7" t="str" cm="1">
        <f t="array" ref="P21">_xlfn._xlws.FILTER(CodigoLicença,Tipo=NovasLicençasv6.0[[#This Row],[Tipo]])</f>
        <v>IR0000000001</v>
      </c>
      <c r="Q21" s="7" t="str" cm="1">
        <f t="array" ref="Q21">_xlfn._xlws.FILTER(CodigoManutenção,Tipo=NovasLicençasv6.0[[#This Row],[Tipo]])</f>
        <v>Sem custo</v>
      </c>
      <c r="R21" s="7">
        <v>1</v>
      </c>
      <c r="S21" s="7" t="s">
        <v>142</v>
      </c>
      <c r="T21" s="14" t="s">
        <v>309</v>
      </c>
      <c r="U21" s="7" t="s">
        <v>86</v>
      </c>
      <c r="V21" s="7" t="s">
        <v>310</v>
      </c>
      <c r="W21" s="7" t="s">
        <v>311</v>
      </c>
      <c r="X21" s="7"/>
      <c r="Y21" s="5">
        <v>42942</v>
      </c>
      <c r="Z21" s="5">
        <v>42943</v>
      </c>
      <c r="AA21" s="11">
        <f t="shared" si="0"/>
        <v>2017</v>
      </c>
      <c r="AB21" s="7">
        <f t="shared" si="1"/>
        <v>1</v>
      </c>
      <c r="AC21" s="5" t="e" cm="1">
        <f t="array" ref="AC21">_xlfn._xlws.FILTER(Created_Date,(Customer_ID=NovasLicençasv6.0[[#This Row],[User ID]])*(Type = "OFFLINE"))</f>
        <v>#REF!</v>
      </c>
      <c r="AD21" s="7" t="s">
        <v>312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1" t="s">
        <v>313</v>
      </c>
      <c r="AP21" s="7"/>
      <c r="AQ21" s="7">
        <v>0</v>
      </c>
      <c r="AR21" s="7"/>
      <c r="AS21" s="7"/>
      <c r="AT21" s="7" t="s">
        <v>314</v>
      </c>
      <c r="AU21" s="7" t="s">
        <v>315</v>
      </c>
      <c r="AV21" s="7"/>
      <c r="AW21" s="25"/>
      <c r="AX21" s="25">
        <v>2023</v>
      </c>
      <c r="BG21" s="83"/>
      <c r="BH21" s="84" t="s">
        <v>14</v>
      </c>
      <c r="BI21" s="104" t="s">
        <v>13</v>
      </c>
      <c r="BM21" s="2" t="str">
        <v>Requimaq</v>
      </c>
      <c r="BN21" s="2" t="str">
        <v>Indaituba</v>
      </c>
    </row>
    <row r="22" spans="1:67" ht="18" customHeight="1" thickBot="1" x14ac:dyDescent="0.25">
      <c r="A22" s="7" t="s">
        <v>316</v>
      </c>
      <c r="B22" s="7" cm="1">
        <f t="array" ref="B22">COUNTA(_xlfn._xlws.FILTER(CustomerID,CustomerID=NovasLicençasv6.0[[#This Row],[User ID]],""))</f>
        <v>1</v>
      </c>
      <c r="C22" s="7" t="str">
        <f>IF(NovasLicençasv6.0[[#This Row],[Usuário ativo]]&gt;=2,"OFFLINE","ONLINE")</f>
        <v>ONLINE</v>
      </c>
      <c r="D22" s="7" t="str" cm="1">
        <f t="array" ref="D22">IFERROR(IF(SUM(_xlfn._xlws.FILTER(CustomerID,CustomerID=NovasLicençasv6.0[[#This Row],[User ID]]))=0,"Existe","Não Existe"),"Não Existe")</f>
        <v>Não Existe</v>
      </c>
      <c r="E22" s="7"/>
      <c r="F22" s="7" t="s">
        <v>317</v>
      </c>
      <c r="G22" s="7" t="s">
        <v>141</v>
      </c>
      <c r="H22" s="7"/>
      <c r="I22" s="7" t="s">
        <v>101</v>
      </c>
      <c r="J22" s="7" t="s">
        <v>102</v>
      </c>
      <c r="K22" s="7" t="s">
        <v>83</v>
      </c>
      <c r="L22" s="7" t="str" cm="1">
        <f t="array" ref="L22">IFERROR(_xlfn._xlws.FILTER(CódigoAntigo,[0]!Descrição=NovasLicençasv6.0[[#This Row],[Descrição da atualização]]),"")</f>
        <v/>
      </c>
      <c r="M22" s="7" t="str" cm="1">
        <f t="array" ref="M22">IFERROR(_xlfn._xlws.FILTER(NovoCódigo,[0]!Descrição=NovasLicençasv6.0[[#This Row],[Descrição da atualização]]),"")</f>
        <v/>
      </c>
      <c r="N22" s="1"/>
      <c r="O22" s="7" t="s">
        <v>18</v>
      </c>
      <c r="P22" s="7" t="str" cm="1">
        <f t="array" ref="P22">_xlfn._xlws.FILTER(CodigoLicença,Tipo=NovasLicençasv6.0[[#This Row],[Tipo]])</f>
        <v>SC00SFW00003</v>
      </c>
      <c r="Q22" s="7" t="str" cm="1">
        <f t="array" ref="Q22">_xlfn._xlws.FILTER(CodigoManutenção,Tipo=NovasLicençasv6.0[[#This Row],[Tipo]])</f>
        <v>SC00SFW00006</v>
      </c>
      <c r="R22" s="7">
        <v>1</v>
      </c>
      <c r="S22" s="7" t="s">
        <v>142</v>
      </c>
      <c r="T22" s="14" t="s">
        <v>318</v>
      </c>
      <c r="U22" s="7" t="s">
        <v>319</v>
      </c>
      <c r="V22" s="7" t="s">
        <v>320</v>
      </c>
      <c r="W22" s="7" t="s">
        <v>321</v>
      </c>
      <c r="X22" s="7" t="s">
        <v>321</v>
      </c>
      <c r="Y22" s="5">
        <v>42943</v>
      </c>
      <c r="Z22" s="5">
        <v>42947</v>
      </c>
      <c r="AA22" s="11">
        <f t="shared" si="0"/>
        <v>2017</v>
      </c>
      <c r="AB22" s="7">
        <f t="shared" si="1"/>
        <v>4</v>
      </c>
      <c r="AC22" s="5" t="e" cm="1">
        <f t="array" ref="AC22">_xlfn._xlws.FILTER(Created_Date,(Customer_ID=NovasLicençasv6.0[[#This Row],[User ID]])*(Type = "OFFLINE"))</f>
        <v>#REF!</v>
      </c>
      <c r="AD22" s="7" t="s">
        <v>322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1">
        <v>116513837</v>
      </c>
      <c r="AP22" s="7"/>
      <c r="AQ22" s="7" t="s">
        <v>323</v>
      </c>
      <c r="AR22" s="7"/>
      <c r="AS22" s="7"/>
      <c r="AT22" s="7" t="s">
        <v>210</v>
      </c>
      <c r="AU22" s="7" t="s">
        <v>92</v>
      </c>
      <c r="AV22" s="7"/>
      <c r="AW22" s="25"/>
      <c r="AX22" s="25">
        <v>2023</v>
      </c>
      <c r="BG22" s="83"/>
      <c r="BH22" s="84" t="s">
        <v>324</v>
      </c>
      <c r="BI22" s="104" t="s">
        <v>325</v>
      </c>
      <c r="BM22" s="2" t="str">
        <v>Retrak</v>
      </c>
      <c r="BN22" s="2" t="str">
        <v>Joinville</v>
      </c>
    </row>
    <row r="23" spans="1:67" ht="18" customHeight="1" x14ac:dyDescent="0.2">
      <c r="A23" s="13" t="s">
        <v>326</v>
      </c>
      <c r="B23" s="7" cm="1">
        <f t="array" ref="B23">COUNTA(_xlfn._xlws.FILTER(CustomerID,CustomerID=NovasLicençasv6.0[[#This Row],[User ID]],""))</f>
        <v>1</v>
      </c>
      <c r="C23" s="13" t="str">
        <f>IF(NovasLicençasv6.0[[#This Row],[Usuário ativo]]&gt;=2,"OFFLINE","ONLINE")</f>
        <v>ONLINE</v>
      </c>
      <c r="D23" s="13" t="str" cm="1">
        <f t="array" ref="D23">IFERROR(IF(SUM(_xlfn._xlws.FILTER(CustomerID,CustomerID=NovasLicençasv6.0[[#This Row],[User ID]]))=0,"Existe","Não Existe"),"Não Existe")</f>
        <v>Não Existe</v>
      </c>
      <c r="E23" s="13" t="s">
        <v>98</v>
      </c>
      <c r="F23" s="13" t="s">
        <v>327</v>
      </c>
      <c r="G23" s="13" t="s">
        <v>308</v>
      </c>
      <c r="H23" s="13"/>
      <c r="I23" s="13" t="s">
        <v>81</v>
      </c>
      <c r="J23" s="13" t="s">
        <v>82</v>
      </c>
      <c r="K23" s="13" t="s">
        <v>83</v>
      </c>
      <c r="L23" s="13" t="str" cm="1">
        <f t="array" ref="L23">IFERROR(_xlfn._xlws.FILTER(CódigoAntigo,[0]!Descrição=NovasLicençasv6.0[[#This Row],[Descrição da atualização]]),"")</f>
        <v/>
      </c>
      <c r="M23" s="13" t="str" cm="1">
        <f t="array" ref="M23">IFERROR(_xlfn._xlws.FILTER(NovoCódigo,[0]!Descrição=NovasLicençasv6.0[[#This Row],[Descrição da atualização]]),"")</f>
        <v/>
      </c>
      <c r="N23" s="12"/>
      <c r="O23" s="13" t="s">
        <v>18</v>
      </c>
      <c r="P23" s="7" t="str" cm="1">
        <f t="array" ref="P23">_xlfn._xlws.FILTER(CodigoLicença,Tipo=NovasLicençasv6.0[[#This Row],[Tipo]])</f>
        <v>SC00SFW00003</v>
      </c>
      <c r="Q23" s="7" t="str" cm="1">
        <f t="array" ref="Q23">_xlfn._xlws.FILTER(CodigoManutenção,Tipo=NovasLicençasv6.0[[#This Row],[Tipo]])</f>
        <v>SC00SFW00006</v>
      </c>
      <c r="R23" s="13">
        <v>1</v>
      </c>
      <c r="S23" s="13" t="s">
        <v>142</v>
      </c>
      <c r="T23" s="34" t="s">
        <v>328</v>
      </c>
      <c r="U23" s="13" t="s">
        <v>329</v>
      </c>
      <c r="V23" s="13" t="s">
        <v>330</v>
      </c>
      <c r="W23" s="13" t="s">
        <v>331</v>
      </c>
      <c r="X23" s="13" t="s">
        <v>332</v>
      </c>
      <c r="Y23" s="29">
        <v>42947</v>
      </c>
      <c r="Z23" s="29">
        <v>42947</v>
      </c>
      <c r="AA23" s="35">
        <f t="shared" si="0"/>
        <v>2017</v>
      </c>
      <c r="AB23" s="13">
        <f t="shared" si="1"/>
        <v>0</v>
      </c>
      <c r="AC23" s="29" t="e" cm="1">
        <f t="array" ref="AC23">_xlfn._xlws.FILTER(Created_Date,(Customer_ID=NovasLicençasv6.0[[#This Row],[User ID]])*(Type = "OFFLINE"))</f>
        <v>#REF!</v>
      </c>
      <c r="AD23" s="91" t="s">
        <v>333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35">
        <v>116513832</v>
      </c>
      <c r="AP23" s="13"/>
      <c r="AQ23" s="13">
        <v>0</v>
      </c>
      <c r="AR23" s="13"/>
      <c r="AS23" s="13"/>
      <c r="AT23" s="13" t="s">
        <v>210</v>
      </c>
      <c r="AU23" s="13" t="s">
        <v>92</v>
      </c>
      <c r="AV23" s="13"/>
      <c r="AW23" s="92"/>
      <c r="AX23" s="25">
        <v>2023</v>
      </c>
      <c r="BM23" s="2" t="str">
        <v>Service Interior</v>
      </c>
      <c r="BN23" s="2" t="str">
        <v>Lençois Paulista</v>
      </c>
    </row>
    <row r="24" spans="1:67" s="30" customFormat="1" ht="18" customHeight="1" x14ac:dyDescent="0.2">
      <c r="A24" s="13" t="s">
        <v>334</v>
      </c>
      <c r="B24" s="7" cm="1">
        <f t="array" ref="B24">COUNTA(_xlfn._xlws.FILTER(CustomerID,CustomerID=NovasLicençasv6.0[[#This Row],[User ID]],""))</f>
        <v>1</v>
      </c>
      <c r="C24" s="13" t="str">
        <f>IF(NovasLicençasv6.0[[#This Row],[Usuário ativo]]&gt;=2,"OFFLINE","ONLINE")</f>
        <v>ONLINE</v>
      </c>
      <c r="D24" s="13" t="str" cm="1">
        <f t="array" ref="D24">IFERROR(IF(SUM(_xlfn._xlws.FILTER(CustomerID,CustomerID=NovasLicençasv6.0[[#This Row],[User ID]]))=0,"Existe","Não Existe"),"Não Existe")</f>
        <v>Não Existe</v>
      </c>
      <c r="E24" s="13" t="s">
        <v>335</v>
      </c>
      <c r="F24" s="13" t="s">
        <v>336</v>
      </c>
      <c r="G24" s="13" t="s">
        <v>141</v>
      </c>
      <c r="H24" s="13"/>
      <c r="I24" s="13" t="s">
        <v>101</v>
      </c>
      <c r="J24" s="13" t="s">
        <v>102</v>
      </c>
      <c r="K24" s="13" t="s">
        <v>83</v>
      </c>
      <c r="L24" s="13" t="str" cm="1">
        <f t="array" ref="L24">IFERROR(_xlfn._xlws.FILTER(CódigoAntigo,[0]!Descrição=NovasLicençasv6.0[[#This Row],[Descrição da atualização]]),"")</f>
        <v/>
      </c>
      <c r="M24" s="13" t="str" cm="1">
        <f t="array" ref="M24">IFERROR(_xlfn._xlws.FILTER(NovoCódigo,[0]!Descrição=NovasLicençasv6.0[[#This Row],[Descrição da atualização]]),"")</f>
        <v/>
      </c>
      <c r="N24" s="12"/>
      <c r="O24" s="13" t="s">
        <v>18</v>
      </c>
      <c r="P24" s="13" t="str" cm="1">
        <f t="array" ref="P24">_xlfn._xlws.FILTER(CodigoLicença,Tipo=NovasLicençasv6.0[[#This Row],[Tipo]])</f>
        <v>SC00SFW00003</v>
      </c>
      <c r="Q24" s="13" t="str" cm="1">
        <f t="array" ref="Q24">_xlfn._xlws.FILTER(CodigoManutenção,Tipo=NovasLicençasv6.0[[#This Row],[Tipo]])</f>
        <v>SC00SFW00006</v>
      </c>
      <c r="R24" s="13">
        <v>1</v>
      </c>
      <c r="S24" s="13" t="s">
        <v>142</v>
      </c>
      <c r="T24" s="34" t="s">
        <v>337</v>
      </c>
      <c r="U24" s="13" t="s">
        <v>319</v>
      </c>
      <c r="V24" s="13" t="s">
        <v>338</v>
      </c>
      <c r="W24" s="13" t="s">
        <v>339</v>
      </c>
      <c r="X24" s="13" t="s">
        <v>340</v>
      </c>
      <c r="Y24" s="29">
        <v>42949</v>
      </c>
      <c r="Z24" s="29">
        <v>42950</v>
      </c>
      <c r="AA24" s="35">
        <f t="shared" si="0"/>
        <v>2017</v>
      </c>
      <c r="AB24" s="13">
        <f t="shared" si="1"/>
        <v>1</v>
      </c>
      <c r="AC24" s="29" t="e" cm="1">
        <f t="array" ref="AC24">_xlfn._xlws.FILTER(Created_Date,(Customer_ID=NovasLicençasv6.0[[#This Row],[User ID]])*(Type = "OFFLINE"))</f>
        <v>#REF!</v>
      </c>
      <c r="AD24" s="13" t="s">
        <v>341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35">
        <v>116513857</v>
      </c>
      <c r="AP24" s="13"/>
      <c r="AQ24" s="13" t="s">
        <v>342</v>
      </c>
      <c r="AR24" s="13"/>
      <c r="AS24" s="13"/>
      <c r="AT24" s="13" t="s">
        <v>343</v>
      </c>
      <c r="AU24" s="13" t="s">
        <v>92</v>
      </c>
      <c r="AV24" s="13"/>
      <c r="AW24" s="92"/>
      <c r="AX24" s="25">
        <v>2023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tr">
        <v>SOS Empilhadeiras</v>
      </c>
      <c r="BN24" s="2" t="str">
        <v>Manaus</v>
      </c>
      <c r="BO24" s="2"/>
    </row>
    <row r="25" spans="1:67" ht="18" customHeight="1" x14ac:dyDescent="0.2">
      <c r="A25" s="13" t="s">
        <v>344</v>
      </c>
      <c r="B25" s="7" cm="1">
        <f t="array" ref="B25">COUNTA(_xlfn._xlws.FILTER(CustomerID,CustomerID=NovasLicençasv6.0[[#This Row],[User ID]],""))</f>
        <v>1</v>
      </c>
      <c r="C25" s="13" t="str">
        <f>IF(NovasLicençasv6.0[[#This Row],[Usuário ativo]]&gt;=2,"OFFLINE","ONLINE")</f>
        <v>ONLINE</v>
      </c>
      <c r="D25" s="13" t="str" cm="1">
        <f t="array" ref="D25">IFERROR(IF(SUM(_xlfn._xlws.FILTER(CustomerID,CustomerID=NovasLicençasv6.0[[#This Row],[User ID]]))=0,"Existe","Não Existe"),"Não Existe")</f>
        <v>Não Existe</v>
      </c>
      <c r="E25" s="13"/>
      <c r="F25" s="13" t="s">
        <v>345</v>
      </c>
      <c r="G25" s="13" t="s">
        <v>141</v>
      </c>
      <c r="H25" s="13" t="s">
        <v>130</v>
      </c>
      <c r="I25" s="13" t="s">
        <v>101</v>
      </c>
      <c r="J25" s="13" t="s">
        <v>102</v>
      </c>
      <c r="K25" s="13" t="s">
        <v>83</v>
      </c>
      <c r="L25" s="13" t="str" cm="1">
        <f t="array" ref="L25">IFERROR(_xlfn._xlws.FILTER(CódigoAntigo,[0]!Descrição=NovasLicençasv6.0[[#This Row],[Descrição da atualização]]),"")</f>
        <v/>
      </c>
      <c r="M25" s="13" t="str" cm="1">
        <f t="array" ref="M25">IFERROR(_xlfn._xlws.FILTER(NovoCódigo,[0]!Descrição=NovasLicençasv6.0[[#This Row],[Descrição da atualização]]),"")</f>
        <v/>
      </c>
      <c r="N25" s="12"/>
      <c r="O25" s="13" t="s">
        <v>18</v>
      </c>
      <c r="P25" s="7" t="str" cm="1">
        <f t="array" ref="P25">_xlfn._xlws.FILTER(CodigoLicença,Tipo=NovasLicençasv6.0[[#This Row],[Tipo]])</f>
        <v>SC00SFW00003</v>
      </c>
      <c r="Q25" s="7" t="str" cm="1">
        <f t="array" ref="Q25">_xlfn._xlws.FILTER(CodigoManutenção,Tipo=NovasLicençasv6.0[[#This Row],[Tipo]])</f>
        <v>SC00SFW00006</v>
      </c>
      <c r="R25" s="13">
        <v>1</v>
      </c>
      <c r="S25" s="13" t="s">
        <v>142</v>
      </c>
      <c r="T25" s="34" t="s">
        <v>346</v>
      </c>
      <c r="U25" s="13" t="s">
        <v>206</v>
      </c>
      <c r="V25" s="13" t="s">
        <v>144</v>
      </c>
      <c r="W25" s="13" t="s">
        <v>347</v>
      </c>
      <c r="X25" s="13"/>
      <c r="Y25" s="29">
        <v>42951</v>
      </c>
      <c r="Z25" s="29">
        <v>42956</v>
      </c>
      <c r="AA25" s="35">
        <f t="shared" si="0"/>
        <v>2017</v>
      </c>
      <c r="AB25" s="13">
        <f t="shared" si="1"/>
        <v>5</v>
      </c>
      <c r="AC25" s="29" t="e" cm="1">
        <f t="array" ref="AC25">_xlfn._xlws.FILTER(Created_Date,(Customer_ID=NovasLicençasv6.0[[#This Row],[User ID]])*(Type = "OFFLINE"))</f>
        <v>#REF!</v>
      </c>
      <c r="AD25" s="13" t="s">
        <v>348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35">
        <v>116513888</v>
      </c>
      <c r="AP25" s="13"/>
      <c r="AQ25" s="13">
        <v>0</v>
      </c>
      <c r="AR25" s="13"/>
      <c r="AS25" s="13"/>
      <c r="AT25" s="13" t="s">
        <v>210</v>
      </c>
      <c r="AU25" s="13" t="s">
        <v>92</v>
      </c>
      <c r="AV25" s="13"/>
      <c r="AW25" s="92"/>
      <c r="AX25" s="25">
        <v>2023</v>
      </c>
      <c r="BM25" s="2" t="str">
        <v>SZ</v>
      </c>
      <c r="BN25" s="2" t="str">
        <v>Maringa</v>
      </c>
    </row>
    <row r="26" spans="1:67" s="30" customFormat="1" ht="18" customHeight="1" x14ac:dyDescent="0.2">
      <c r="A26" s="7" t="s">
        <v>349</v>
      </c>
      <c r="B26" s="7" cm="1">
        <f t="array" ref="B26">COUNTA(_xlfn._xlws.FILTER(CustomerID,CustomerID=NovasLicençasv6.0[[#This Row],[User ID]],""))</f>
        <v>1</v>
      </c>
      <c r="C26" s="7" t="str">
        <f>IF(NovasLicençasv6.0[[#This Row],[Usuário ativo]]&gt;=2,"OFFLINE","ONLINE")</f>
        <v>ONLINE</v>
      </c>
      <c r="D26" s="7" t="str" cm="1">
        <f t="array" ref="D26">IFERROR(IF(SUM(_xlfn._xlws.FILTER(CustomerID,CustomerID=NovasLicençasv6.0[[#This Row],[User ID]]))=0,"Existe","Não Existe"),"Não Existe")</f>
        <v>Não Existe</v>
      </c>
      <c r="E26" s="7"/>
      <c r="F26" s="7" t="s">
        <v>350</v>
      </c>
      <c r="G26" s="7" t="s">
        <v>141</v>
      </c>
      <c r="H26" s="7"/>
      <c r="I26" s="7" t="s">
        <v>101</v>
      </c>
      <c r="J26" s="7" t="s">
        <v>102</v>
      </c>
      <c r="K26" s="7" t="s">
        <v>83</v>
      </c>
      <c r="L26" s="7" t="str" cm="1">
        <f t="array" ref="L26">IFERROR(_xlfn._xlws.FILTER(CódigoAntigo,[0]!Descrição=NovasLicençasv6.0[[#This Row],[Descrição da atualização]]),"")</f>
        <v/>
      </c>
      <c r="M26" s="7" t="str" cm="1">
        <f t="array" ref="M26">IFERROR(_xlfn._xlws.FILTER(NovoCódigo,[0]!Descrição=NovasLicençasv6.0[[#This Row],[Descrição da atualização]]),"")</f>
        <v/>
      </c>
      <c r="N26" s="1"/>
      <c r="O26" s="7" t="s">
        <v>18</v>
      </c>
      <c r="P26" s="7" t="str" cm="1">
        <f t="array" ref="P26">_xlfn._xlws.FILTER(CodigoLicença,Tipo=NovasLicençasv6.0[[#This Row],[Tipo]])</f>
        <v>SC00SFW00003</v>
      </c>
      <c r="Q26" s="7" t="str" cm="1">
        <f t="array" ref="Q26">_xlfn._xlws.FILTER(CodigoManutenção,Tipo=NovasLicençasv6.0[[#This Row],[Tipo]])</f>
        <v>SC00SFW00006</v>
      </c>
      <c r="R26" s="7">
        <v>1</v>
      </c>
      <c r="S26" s="7" t="s">
        <v>142</v>
      </c>
      <c r="T26" s="14" t="s">
        <v>351</v>
      </c>
      <c r="U26" s="7" t="s">
        <v>206</v>
      </c>
      <c r="V26" s="7" t="s">
        <v>352</v>
      </c>
      <c r="W26" s="7" t="s">
        <v>353</v>
      </c>
      <c r="X26" s="7" t="s">
        <v>353</v>
      </c>
      <c r="Y26" s="5">
        <v>42955</v>
      </c>
      <c r="Z26" s="5">
        <v>42956</v>
      </c>
      <c r="AA26" s="11">
        <f t="shared" si="0"/>
        <v>2017</v>
      </c>
      <c r="AB26" s="7">
        <f t="shared" si="1"/>
        <v>1</v>
      </c>
      <c r="AC26" s="5" t="e" cm="1">
        <f t="array" ref="AC26">_xlfn._xlws.FILTER(Created_Date,(Customer_ID=NovasLicençasv6.0[[#This Row],[User ID]])*(Type = "OFFLINE"))</f>
        <v>#REF!</v>
      </c>
      <c r="AD26" s="7" t="s">
        <v>354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1">
        <v>116513900</v>
      </c>
      <c r="AP26" s="7"/>
      <c r="AQ26" s="7" t="s">
        <v>355</v>
      </c>
      <c r="AR26" s="7"/>
      <c r="AS26" s="7"/>
      <c r="AT26" s="7" t="s">
        <v>210</v>
      </c>
      <c r="AU26" s="7" t="s">
        <v>92</v>
      </c>
      <c r="AV26" s="7"/>
      <c r="AW26" s="25"/>
      <c r="AX26" s="25">
        <v>2023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 t="str">
        <v>Tolentino</v>
      </c>
      <c r="BN26" s="2" t="str">
        <v>Maringá</v>
      </c>
      <c r="BO26" s="2"/>
    </row>
    <row r="27" spans="1:67" s="30" customFormat="1" ht="18" customHeight="1" x14ac:dyDescent="0.2">
      <c r="A27" s="7" t="s">
        <v>356</v>
      </c>
      <c r="B27" s="7" cm="1">
        <f t="array" ref="B27">COUNTA(_xlfn._xlws.FILTER(CustomerID,CustomerID=NovasLicençasv6.0[[#This Row],[User ID]],""))</f>
        <v>1</v>
      </c>
      <c r="C27" s="7" t="str">
        <f>IF(NovasLicençasv6.0[[#This Row],[Usuário ativo]]&gt;=2,"OFFLINE","ONLINE")</f>
        <v>ONLINE</v>
      </c>
      <c r="D27" s="7" t="str" cm="1">
        <f t="array" ref="D27">IFERROR(IF(SUM(_xlfn._xlws.FILTER(CustomerID,CustomerID=NovasLicençasv6.0[[#This Row],[User ID]]))=0,"Existe","Não Existe"),"Não Existe")</f>
        <v>Não Existe</v>
      </c>
      <c r="E27" s="7" t="s">
        <v>98</v>
      </c>
      <c r="F27" s="7" t="s">
        <v>357</v>
      </c>
      <c r="G27" s="7" t="s">
        <v>8</v>
      </c>
      <c r="H27" s="7" t="s">
        <v>358</v>
      </c>
      <c r="I27" s="7" t="s">
        <v>359</v>
      </c>
      <c r="J27" s="7" t="s">
        <v>360</v>
      </c>
      <c r="K27" s="7" t="s">
        <v>172</v>
      </c>
      <c r="L27" s="7" t="str" cm="1">
        <f t="array" ref="L27">IFERROR(_xlfn._xlws.FILTER(CódigoAntigo,[0]!Descrição=NovasLicençasv6.0[[#This Row],[Descrição da atualização]]),"")</f>
        <v/>
      </c>
      <c r="M27" s="7" t="str" cm="1">
        <f t="array" ref="M27">IFERROR(_xlfn._xlws.FILTER(NovoCódigo,[0]!Descrição=NovasLicençasv6.0[[#This Row],[Descrição da atualização]]),"")</f>
        <v/>
      </c>
      <c r="N27" s="1"/>
      <c r="O27" s="7" t="s">
        <v>18</v>
      </c>
      <c r="P27" s="7" t="str" cm="1">
        <f t="array" ref="P27">_xlfn._xlws.FILTER(CodigoLicença,Tipo=NovasLicençasv6.0[[#This Row],[Tipo]])</f>
        <v>SC00SFW00003</v>
      </c>
      <c r="Q27" s="7" t="str" cm="1">
        <f t="array" ref="Q27">_xlfn._xlws.FILTER(CodigoManutenção,Tipo=NovasLicençasv6.0[[#This Row],[Tipo]])</f>
        <v>SC00SFW00006</v>
      </c>
      <c r="R27" s="7">
        <v>1</v>
      </c>
      <c r="S27" s="7" t="s">
        <v>84</v>
      </c>
      <c r="T27" s="14">
        <v>24746989682</v>
      </c>
      <c r="U27" s="7" t="s">
        <v>361</v>
      </c>
      <c r="V27" s="7" t="s">
        <v>362</v>
      </c>
      <c r="W27" s="7" t="s">
        <v>363</v>
      </c>
      <c r="X27" s="7"/>
      <c r="Y27" s="5">
        <v>42955</v>
      </c>
      <c r="Z27" s="5">
        <v>42984</v>
      </c>
      <c r="AA27" s="11">
        <f t="shared" si="0"/>
        <v>2017</v>
      </c>
      <c r="AB27" s="7">
        <f t="shared" si="1"/>
        <v>29</v>
      </c>
      <c r="AC27" s="5" t="e" cm="1">
        <f t="array" ref="AC27">_xlfn._xlws.FILTER(Created_Date,(Customer_ID=NovasLicençasv6.0[[#This Row],[User ID]])*(Type = "OFFLINE"))</f>
        <v>#REF!</v>
      </c>
      <c r="AD27" s="7" t="s">
        <v>364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1">
        <v>116513935</v>
      </c>
      <c r="AP27" s="7"/>
      <c r="AQ27" s="7">
        <v>15019</v>
      </c>
      <c r="AR27" s="7"/>
      <c r="AS27" s="7"/>
      <c r="AT27" s="7" t="s">
        <v>365</v>
      </c>
      <c r="AU27" s="7" t="s">
        <v>201</v>
      </c>
      <c r="AV27" s="7" t="s">
        <v>201</v>
      </c>
      <c r="AW27" s="25"/>
      <c r="AX27" s="25">
        <v>2023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tr">
        <v>Tractorbel</v>
      </c>
      <c r="BN27" s="2" t="str">
        <v>Marituba</v>
      </c>
      <c r="BO27" s="2"/>
    </row>
    <row r="28" spans="1:67" ht="18" customHeight="1" x14ac:dyDescent="0.2">
      <c r="A28" s="21" t="s">
        <v>366</v>
      </c>
      <c r="B28" s="7" cm="1">
        <f t="array" ref="B28">COUNTA(_xlfn._xlws.FILTER(CustomerID,CustomerID=NovasLicençasv6.0[[#This Row],[User ID]],""))</f>
        <v>1</v>
      </c>
      <c r="C28" s="7" t="str">
        <f>IF(NovasLicençasv6.0[[#This Row],[Usuário ativo]]&gt;=2,"OFFLINE","ONLINE")</f>
        <v>ONLINE</v>
      </c>
      <c r="D28" s="18" t="str" cm="1">
        <f t="array" ref="D28">IFERROR(IF(SUM(_xlfn._xlws.FILTER(CustomerID,CustomerID=NovasLicençasv6.0[[#This Row],[User ID]]))=0,"Existe","Não Existe"),"Não Existe")</f>
        <v>Não Existe</v>
      </c>
      <c r="E28" s="7" t="s">
        <v>98</v>
      </c>
      <c r="F28" s="7" t="s">
        <v>367</v>
      </c>
      <c r="G28" s="7" t="s">
        <v>141</v>
      </c>
      <c r="H28" s="7"/>
      <c r="I28" s="7" t="s">
        <v>101</v>
      </c>
      <c r="J28" s="7" t="s">
        <v>102</v>
      </c>
      <c r="K28" s="7" t="s">
        <v>83</v>
      </c>
      <c r="L28" s="7" t="str" cm="1">
        <f t="array" ref="L28">IFERROR(_xlfn._xlws.FILTER(CódigoAntigo,[0]!Descrição=NovasLicençasv6.0[[#This Row],[Descrição da atualização]]),"")</f>
        <v/>
      </c>
      <c r="M28" s="7" t="str" cm="1">
        <f t="array" ref="M28">IFERROR(_xlfn._xlws.FILTER(NovoCódigo,[0]!Descrição=NovasLicençasv6.0[[#This Row],[Descrição da atualização]]),"")</f>
        <v/>
      </c>
      <c r="N28" s="1"/>
      <c r="O28" s="7" t="s">
        <v>157</v>
      </c>
      <c r="P28" s="7" t="str" cm="1">
        <f t="array" ref="P28">_xlfn._xlws.FILTER(CodigoLicença,Tipo=NovasLicençasv6.0[[#This Row],[Tipo]])</f>
        <v>IR0000000001</v>
      </c>
      <c r="Q28" s="7" t="str" cm="1">
        <f t="array" ref="Q28">_xlfn._xlws.FILTER(CodigoManutenção,Tipo=NovasLicençasv6.0[[#This Row],[Tipo]])</f>
        <v>Sem custo</v>
      </c>
      <c r="R28" s="7">
        <v>1</v>
      </c>
      <c r="S28" s="7" t="s">
        <v>142</v>
      </c>
      <c r="T28" s="14" t="s">
        <v>368</v>
      </c>
      <c r="U28" s="7" t="s">
        <v>206</v>
      </c>
      <c r="V28" s="7" t="s">
        <v>369</v>
      </c>
      <c r="W28" s="7" t="s">
        <v>370</v>
      </c>
      <c r="X28" s="7"/>
      <c r="Y28" s="5">
        <v>42961</v>
      </c>
      <c r="Z28" s="5">
        <v>43714</v>
      </c>
      <c r="AA28" s="11">
        <f t="shared" si="0"/>
        <v>2017</v>
      </c>
      <c r="AB28" s="7">
        <f t="shared" si="1"/>
        <v>753</v>
      </c>
      <c r="AC28" s="5" t="e" cm="1">
        <f t="array" ref="AC28">_xlfn._xlws.FILTER(Created_Date,(Customer_ID=NovasLicençasv6.0[[#This Row],[User ID]])*(Type = "OFFLINE"))</f>
        <v>#REF!</v>
      </c>
      <c r="AD28" s="2" t="s">
        <v>371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1" t="s">
        <v>313</v>
      </c>
      <c r="AP28" s="7"/>
      <c r="AQ28" s="7">
        <v>0</v>
      </c>
      <c r="AR28" s="7"/>
      <c r="AS28" s="7"/>
      <c r="AT28" s="7" t="s">
        <v>372</v>
      </c>
      <c r="AU28" s="7" t="s">
        <v>315</v>
      </c>
      <c r="AV28" s="9"/>
      <c r="AW28" s="19"/>
      <c r="AX28" s="25">
        <v>2023</v>
      </c>
      <c r="BM28" s="2" t="str">
        <v>Transpotech</v>
      </c>
      <c r="BN28" s="2" t="str">
        <v>Monte Mor</v>
      </c>
    </row>
    <row r="29" spans="1:67" ht="18" customHeight="1" x14ac:dyDescent="0.2">
      <c r="A29" s="7" t="s">
        <v>373</v>
      </c>
      <c r="B29" s="7" cm="1">
        <f t="array" ref="B29">COUNTA(_xlfn._xlws.FILTER(CustomerID,CustomerID=NovasLicençasv6.0[[#This Row],[User ID]],""))</f>
        <v>1</v>
      </c>
      <c r="C29" s="7" t="str">
        <f>IF(NovasLicençasv6.0[[#This Row],[Usuário ativo]]&gt;=2,"OFFLINE","ONLINE")</f>
        <v>ONLINE</v>
      </c>
      <c r="D29" s="7" t="str" cm="1">
        <f t="array" ref="D29">IFERROR(IF(SUM(_xlfn._xlws.FILTER(CustomerID,CustomerID=NovasLicençasv6.0[[#This Row],[User ID]]))=0,"Existe","Não Existe"),"Não Existe")</f>
        <v>Não Existe</v>
      </c>
      <c r="E29" s="7" t="s">
        <v>98</v>
      </c>
      <c r="F29" s="7" t="s">
        <v>374</v>
      </c>
      <c r="G29" s="7" t="s">
        <v>100</v>
      </c>
      <c r="H29" s="7"/>
      <c r="I29" s="7" t="s">
        <v>101</v>
      </c>
      <c r="J29" s="7" t="s">
        <v>102</v>
      </c>
      <c r="K29" s="7" t="s">
        <v>83</v>
      </c>
      <c r="L29" s="7" t="str" cm="1">
        <f t="array" ref="L29">IFERROR(_xlfn._xlws.FILTER(CódigoAntigo,[0]!Descrição=NovasLicençasv6.0[[#This Row],[Descrição da atualização]]),"")</f>
        <v/>
      </c>
      <c r="M29" s="7" t="str" cm="1">
        <f t="array" ref="M29">IFERROR(_xlfn._xlws.FILTER(NovoCódigo,[0]!Descrição=NovasLicençasv6.0[[#This Row],[Descrição da atualização]]),"")</f>
        <v/>
      </c>
      <c r="N29" s="1"/>
      <c r="O29" s="7" t="s">
        <v>18</v>
      </c>
      <c r="P29" s="7" t="str" cm="1">
        <f t="array" ref="P29">_xlfn._xlws.FILTER(CodigoLicença,Tipo=NovasLicençasv6.0[[#This Row],[Tipo]])</f>
        <v>SC00SFW00003</v>
      </c>
      <c r="Q29" s="7" t="str" cm="1">
        <f t="array" ref="Q29">_xlfn._xlws.FILTER(CodigoManutenção,Tipo=NovasLicençasv6.0[[#This Row],[Tipo]])</f>
        <v>SC00SFW00006</v>
      </c>
      <c r="R29" s="7">
        <v>1</v>
      </c>
      <c r="S29" s="7" t="s">
        <v>142</v>
      </c>
      <c r="T29" s="14" t="s">
        <v>375</v>
      </c>
      <c r="U29" s="7" t="s">
        <v>206</v>
      </c>
      <c r="V29" s="7" t="s">
        <v>376</v>
      </c>
      <c r="W29" s="7" t="s">
        <v>377</v>
      </c>
      <c r="X29" s="7" t="s">
        <v>377</v>
      </c>
      <c r="Y29" s="5">
        <v>42962</v>
      </c>
      <c r="Z29" s="5">
        <v>42970</v>
      </c>
      <c r="AA29" s="11">
        <f t="shared" si="0"/>
        <v>2017</v>
      </c>
      <c r="AB29" s="7">
        <f t="shared" si="1"/>
        <v>8</v>
      </c>
      <c r="AC29" s="5" t="e" cm="1">
        <f t="array" ref="AC29">_xlfn._xlws.FILTER(Created_Date,(Customer_ID=NovasLicençasv6.0[[#This Row],[User ID]])*(Type = "OFFLINE"))</f>
        <v>#REF!</v>
      </c>
      <c r="AD29" s="7" t="s">
        <v>378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1">
        <v>116513916</v>
      </c>
      <c r="AP29" s="7"/>
      <c r="AQ29" s="7" t="s">
        <v>108</v>
      </c>
      <c r="AR29" s="7"/>
      <c r="AS29" s="7"/>
      <c r="AT29" s="7" t="s">
        <v>379</v>
      </c>
      <c r="AU29" s="7" t="s">
        <v>380</v>
      </c>
      <c r="AV29" s="7"/>
      <c r="AW29" s="25"/>
      <c r="AX29" s="25">
        <v>2023</v>
      </c>
      <c r="BM29" s="2" t="str">
        <v>Vamos Locação</v>
      </c>
      <c r="BN29" s="2" t="str">
        <v>Montemor</v>
      </c>
    </row>
    <row r="30" spans="1:67" ht="18" customHeight="1" x14ac:dyDescent="0.2">
      <c r="A30" s="7" t="s">
        <v>381</v>
      </c>
      <c r="B30" s="7" cm="1">
        <f t="array" ref="B30">COUNTA(_xlfn._xlws.FILTER(CustomerID,CustomerID=NovasLicençasv6.0[[#This Row],[User ID]],""))</f>
        <v>1</v>
      </c>
      <c r="C30" s="13" t="str">
        <f>IF(NovasLicençasv6.0[[#This Row],[Usuário ativo]]&gt;=2,"OFFLINE","ONLINE")</f>
        <v>ONLINE</v>
      </c>
      <c r="D30" s="13" t="str" cm="1">
        <f t="array" ref="D30">IFERROR(IF(SUM(_xlfn._xlws.FILTER(CustomerID,CustomerID=NovasLicençasv6.0[[#This Row],[User ID]]))=0,"Existe","Não Existe"),"Não Existe")</f>
        <v>Não Existe</v>
      </c>
      <c r="E30" s="13" t="s">
        <v>382</v>
      </c>
      <c r="F30" s="7" t="s">
        <v>383</v>
      </c>
      <c r="G30" s="7" t="s">
        <v>8</v>
      </c>
      <c r="H30" s="7" t="s">
        <v>384</v>
      </c>
      <c r="I30" s="7" t="s">
        <v>385</v>
      </c>
      <c r="J30" s="7" t="s">
        <v>386</v>
      </c>
      <c r="K30" s="7" t="s">
        <v>387</v>
      </c>
      <c r="L30" s="13" t="str" cm="1">
        <f t="array" ref="L30">IFERROR(_xlfn._xlws.FILTER(CódigoAntigo,[0]!Descrição=NovasLicençasv6.0[[#This Row],[Descrição da atualização]]),"")</f>
        <v/>
      </c>
      <c r="M30" s="13" t="str" cm="1">
        <f t="array" ref="M30">IFERROR(_xlfn._xlws.FILTER(NovoCódigo,[0]!Descrição=NovasLicençasv6.0[[#This Row],[Descrição da atualização]]),"")</f>
        <v/>
      </c>
      <c r="N30" s="12"/>
      <c r="O30" s="7" t="s">
        <v>18</v>
      </c>
      <c r="P30" s="7" t="str" cm="1">
        <f t="array" ref="P30">_xlfn._xlws.FILTER(CodigoLicença,Tipo=NovasLicençasv6.0[[#This Row],[Tipo]])</f>
        <v>SC00SFW00003</v>
      </c>
      <c r="Q30" s="7" t="str" cm="1">
        <f t="array" ref="Q30">_xlfn._xlws.FILTER(CodigoManutenção,Tipo=NovasLicençasv6.0[[#This Row],[Tipo]])</f>
        <v>SC00SFW00006</v>
      </c>
      <c r="R30" s="7">
        <v>1</v>
      </c>
      <c r="S30" s="7" t="s">
        <v>388</v>
      </c>
      <c r="T30" s="14" t="s">
        <v>389</v>
      </c>
      <c r="U30" s="7" t="s">
        <v>390</v>
      </c>
      <c r="V30" s="7" t="s">
        <v>391</v>
      </c>
      <c r="W30" s="7" t="s">
        <v>392</v>
      </c>
      <c r="X30" s="7"/>
      <c r="Y30" s="5">
        <v>42962</v>
      </c>
      <c r="Z30" s="5">
        <v>42989</v>
      </c>
      <c r="AA30" s="11">
        <f t="shared" si="0"/>
        <v>2017</v>
      </c>
      <c r="AB30" s="7">
        <f t="shared" si="1"/>
        <v>27</v>
      </c>
      <c r="AC30" s="5" t="e" cm="1">
        <f t="array" ref="AC30">_xlfn._xlws.FILTER(Created_Date,(Customer_ID=NovasLicençasv6.0[[#This Row],[User ID]])*(Type = "OFFLINE"))</f>
        <v>#REF!</v>
      </c>
      <c r="AD30" s="7" t="s">
        <v>393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1">
        <v>116513948</v>
      </c>
      <c r="AP30" s="7"/>
      <c r="AQ30" s="7">
        <v>15019</v>
      </c>
      <c r="AR30" s="7"/>
      <c r="AS30" s="7"/>
      <c r="AT30" s="7" t="s">
        <v>177</v>
      </c>
      <c r="AU30" s="7" t="s">
        <v>92</v>
      </c>
      <c r="AV30" s="7" t="s">
        <v>92</v>
      </c>
      <c r="AW30" s="25"/>
      <c r="AX30" s="25">
        <v>2023</v>
      </c>
      <c r="BM30" s="2" t="str">
        <v>Vertical Empilhadeiras</v>
      </c>
      <c r="BN30" s="2" t="str">
        <v>Montes Claros</v>
      </c>
    </row>
    <row r="31" spans="1:67" ht="18" customHeight="1" x14ac:dyDescent="0.2">
      <c r="A31" s="13" t="s">
        <v>394</v>
      </c>
      <c r="B31" s="7" cm="1">
        <f t="array" ref="B31">COUNTA(_xlfn._xlws.FILTER(CustomerID,CustomerID=NovasLicençasv6.0[[#This Row],[User ID]],""))</f>
        <v>1</v>
      </c>
      <c r="C31" s="13" t="str">
        <f>IF(NovasLicençasv6.0[[#This Row],[Usuário ativo]]&gt;=2,"OFFLINE","ONLINE")</f>
        <v>ONLINE</v>
      </c>
      <c r="D31" s="13" t="str" cm="1">
        <f t="array" ref="D31">IFERROR(IF(SUM(_xlfn._xlws.FILTER(CustomerID,CustomerID=NovasLicençasv6.0[[#This Row],[User ID]]))=0,"Existe","Não Existe"),"Não Existe")</f>
        <v>Não Existe</v>
      </c>
      <c r="E31" s="13" t="s">
        <v>179</v>
      </c>
      <c r="F31" s="13" t="s">
        <v>395</v>
      </c>
      <c r="G31" s="13" t="s">
        <v>8</v>
      </c>
      <c r="H31" s="13"/>
      <c r="I31" s="13" t="s">
        <v>170</v>
      </c>
      <c r="J31" s="13" t="s">
        <v>396</v>
      </c>
      <c r="K31" s="13" t="s">
        <v>172</v>
      </c>
      <c r="L31" s="7" t="str" cm="1">
        <f t="array" ref="L31">IFERROR(_xlfn._xlws.FILTER(CódigoAntigo,[0]!Descrição=NovasLicençasv6.0[[#This Row],[Descrição da atualização]]),"")</f>
        <v/>
      </c>
      <c r="M31" s="7" t="str" cm="1">
        <f t="array" ref="M31">IFERROR(_xlfn._xlws.FILTER(NovoCódigo,[0]!Descrição=NovasLicençasv6.0[[#This Row],[Descrição da atualização]]),"")</f>
        <v/>
      </c>
      <c r="N31" s="12"/>
      <c r="O31" s="13" t="s">
        <v>18</v>
      </c>
      <c r="P31" s="7" t="str" cm="1">
        <f t="array" ref="P31">_xlfn._xlws.FILTER(CodigoLicença,Tipo=NovasLicençasv6.0[[#This Row],[Tipo]])</f>
        <v>SC00SFW00003</v>
      </c>
      <c r="Q31" s="7" t="str" cm="1">
        <f t="array" ref="Q31">_xlfn._xlws.FILTER(CodigoManutenção,Tipo=NovasLicençasv6.0[[#This Row],[Tipo]])</f>
        <v>SC00SFW00006</v>
      </c>
      <c r="R31" s="13">
        <v>1</v>
      </c>
      <c r="S31" s="13" t="s">
        <v>84</v>
      </c>
      <c r="T31" s="34" t="s">
        <v>397</v>
      </c>
      <c r="U31" s="13" t="s">
        <v>290</v>
      </c>
      <c r="V31" s="13" t="s">
        <v>291</v>
      </c>
      <c r="W31" s="13" t="s">
        <v>398</v>
      </c>
      <c r="X31" s="13"/>
      <c r="Y31" s="29">
        <v>42964</v>
      </c>
      <c r="Z31" s="29">
        <v>42965</v>
      </c>
      <c r="AA31" s="35">
        <f t="shared" si="0"/>
        <v>2017</v>
      </c>
      <c r="AB31" s="13">
        <f t="shared" si="1"/>
        <v>1</v>
      </c>
      <c r="AC31" s="29" t="e" cm="1">
        <f t="array" ref="AC31">_xlfn._xlws.FILTER(Created_Date,(Customer_ID=NovasLicençasv6.0[[#This Row],[User ID]])*(Type = "OFFLINE"))</f>
        <v>#REF!</v>
      </c>
      <c r="AD31" s="13" t="s">
        <v>399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35">
        <v>116514020</v>
      </c>
      <c r="AP31" s="13"/>
      <c r="AQ31" s="13">
        <v>15019</v>
      </c>
      <c r="AR31" s="13"/>
      <c r="AS31" s="13"/>
      <c r="AT31" s="13" t="s">
        <v>294</v>
      </c>
      <c r="AU31" s="13" t="s">
        <v>92</v>
      </c>
      <c r="AV31" s="13"/>
      <c r="AW31" s="92"/>
      <c r="AX31" s="25">
        <v>2023</v>
      </c>
      <c r="BN31" s="2" t="str">
        <v>Nova Santa Rita</v>
      </c>
    </row>
    <row r="32" spans="1:67" ht="18" customHeight="1" x14ac:dyDescent="0.2">
      <c r="A32" s="7" t="s">
        <v>400</v>
      </c>
      <c r="B32" s="7" cm="1">
        <f t="array" ref="B32">COUNTA(_xlfn._xlws.FILTER(CustomerID,CustomerID=NovasLicençasv6.0[[#This Row],[User ID]],""))</f>
        <v>1</v>
      </c>
      <c r="C32" s="7" t="str">
        <f>IF(NovasLicençasv6.0[[#This Row],[Usuário ativo]]&gt;=2,"OFFLINE","ONLINE")</f>
        <v>ONLINE</v>
      </c>
      <c r="D32" s="7" t="str" cm="1">
        <f t="array" ref="D32">IFERROR(IF(SUM(_xlfn._xlws.FILTER(CustomerID,CustomerID=NovasLicençasv6.0[[#This Row],[User ID]]))=0,"Existe","Não Existe"),"Não Existe")</f>
        <v>Não Existe</v>
      </c>
      <c r="E32" s="7" t="s">
        <v>98</v>
      </c>
      <c r="F32" s="7" t="s">
        <v>401</v>
      </c>
      <c r="G32" s="7" t="s">
        <v>402</v>
      </c>
      <c r="H32" s="7" t="s">
        <v>130</v>
      </c>
      <c r="I32" s="7" t="s">
        <v>101</v>
      </c>
      <c r="J32" s="7" t="s">
        <v>102</v>
      </c>
      <c r="K32" s="7" t="s">
        <v>83</v>
      </c>
      <c r="L32" s="7" t="str" cm="1">
        <f t="array" ref="L32">IFERROR(_xlfn._xlws.FILTER(CódigoAntigo,[0]!Descrição=NovasLicençasv6.0[[#This Row],[Descrição da atualização]]),"")</f>
        <v/>
      </c>
      <c r="M32" s="7" t="str" cm="1">
        <f t="array" ref="M32">IFERROR(_xlfn._xlws.FILTER(NovoCódigo,[0]!Descrição=NovasLicençasv6.0[[#This Row],[Descrição da atualização]]),"")</f>
        <v/>
      </c>
      <c r="N32" s="1"/>
      <c r="O32" s="7" t="s">
        <v>18</v>
      </c>
      <c r="P32" s="7" t="str" cm="1">
        <f t="array" ref="P32">_xlfn._xlws.FILTER(CodigoLicença,Tipo=NovasLicençasv6.0[[#This Row],[Tipo]])</f>
        <v>SC00SFW00003</v>
      </c>
      <c r="Q32" s="7" t="str" cm="1">
        <f t="array" ref="Q32">_xlfn._xlws.FILTER(CodigoManutenção,Tipo=NovasLicençasv6.0[[#This Row],[Tipo]])</f>
        <v>SC00SFW00006</v>
      </c>
      <c r="R32" s="7">
        <v>1</v>
      </c>
      <c r="S32" s="7" t="s">
        <v>403</v>
      </c>
      <c r="T32" s="14" t="s">
        <v>404</v>
      </c>
      <c r="U32" s="7" t="s">
        <v>206</v>
      </c>
      <c r="V32" s="7" t="s">
        <v>405</v>
      </c>
      <c r="W32" s="7" t="s">
        <v>406</v>
      </c>
      <c r="X32" s="7" t="s">
        <v>406</v>
      </c>
      <c r="Y32" s="5">
        <v>42965</v>
      </c>
      <c r="Z32" s="5">
        <v>42989</v>
      </c>
      <c r="AA32" s="11">
        <f t="shared" si="0"/>
        <v>2017</v>
      </c>
      <c r="AB32" s="7">
        <f t="shared" si="1"/>
        <v>24</v>
      </c>
      <c r="AC32" s="5" t="e" cm="1">
        <f t="array" ref="AC32">_xlfn._xlws.FILTER(Created_Date,(Customer_ID=NovasLicençasv6.0[[#This Row],[User ID]])*(Type = "OFFLINE"))</f>
        <v>#REF!</v>
      </c>
      <c r="AD32" s="7" t="s">
        <v>407</v>
      </c>
      <c r="AE32" s="7"/>
      <c r="AF32" s="7"/>
      <c r="AG32" s="7"/>
      <c r="AH32" s="7"/>
      <c r="AI32" s="7"/>
      <c r="AJ32" s="7"/>
      <c r="AK32" s="7" t="s">
        <v>408</v>
      </c>
      <c r="AL32" s="7"/>
      <c r="AM32" s="7"/>
      <c r="AN32" s="7"/>
      <c r="AO32" s="11">
        <v>116513948</v>
      </c>
      <c r="AP32" s="7"/>
      <c r="AQ32" s="7" t="s">
        <v>409</v>
      </c>
      <c r="AR32" s="7"/>
      <c r="AS32" s="7"/>
      <c r="AT32" s="7" t="s">
        <v>410</v>
      </c>
      <c r="AU32" s="7" t="s">
        <v>92</v>
      </c>
      <c r="AV32" s="7"/>
      <c r="AW32" s="25"/>
      <c r="AX32" s="25">
        <v>2023</v>
      </c>
      <c r="BN32" s="2" t="str">
        <v>Osasco</v>
      </c>
    </row>
    <row r="33" spans="1:67" ht="18" customHeight="1" x14ac:dyDescent="0.2">
      <c r="A33" s="13" t="s">
        <v>411</v>
      </c>
      <c r="B33" s="7" cm="1">
        <f t="array" ref="B33">COUNTA(_xlfn._xlws.FILTER(CustomerID,CustomerID=NovasLicençasv6.0[[#This Row],[User ID]],""))</f>
        <v>1</v>
      </c>
      <c r="C33" s="13" t="str">
        <f>IF(NovasLicençasv6.0[[#This Row],[Usuário ativo]]&gt;=2,"OFFLINE","ONLINE")</f>
        <v>ONLINE</v>
      </c>
      <c r="D33" s="13" t="str" cm="1">
        <f t="array" ref="D33">IFERROR(IF(SUM(_xlfn._xlws.FILTER(CustomerID,CustomerID=NovasLicençasv6.0[[#This Row],[User ID]]))=0,"Existe","Não Existe"),"Não Existe")</f>
        <v>Não Existe</v>
      </c>
      <c r="E33" s="13" t="s">
        <v>412</v>
      </c>
      <c r="F33" s="13" t="s">
        <v>413</v>
      </c>
      <c r="G33" s="13" t="s">
        <v>141</v>
      </c>
      <c r="H33" s="13" t="s">
        <v>130</v>
      </c>
      <c r="I33" s="13" t="s">
        <v>101</v>
      </c>
      <c r="J33" s="13" t="s">
        <v>102</v>
      </c>
      <c r="K33" s="13" t="s">
        <v>83</v>
      </c>
      <c r="L33" s="7" t="str" cm="1">
        <f t="array" ref="L33">IFERROR(_xlfn._xlws.FILTER(CódigoAntigo,[0]!Descrição=NovasLicençasv6.0[[#This Row],[Descrição da atualização]]),"")</f>
        <v/>
      </c>
      <c r="M33" s="7" t="str" cm="1">
        <f t="array" ref="M33">IFERROR(_xlfn._xlws.FILTER(NovoCódigo,[0]!Descrição=NovasLicençasv6.0[[#This Row],[Descrição da atualização]]),"")</f>
        <v/>
      </c>
      <c r="N33" s="12"/>
      <c r="O33" s="13" t="s">
        <v>18</v>
      </c>
      <c r="P33" s="7" t="str" cm="1">
        <f t="array" ref="P33">_xlfn._xlws.FILTER(CodigoLicença,Tipo=NovasLicençasv6.0[[#This Row],[Tipo]])</f>
        <v>SC00SFW00003</v>
      </c>
      <c r="Q33" s="7" t="str" cm="1">
        <f t="array" ref="Q33">_xlfn._xlws.FILTER(CodigoManutenção,Tipo=NovasLicençasv6.0[[#This Row],[Tipo]])</f>
        <v>SC00SFW00006</v>
      </c>
      <c r="R33" s="13">
        <v>1</v>
      </c>
      <c r="S33" s="13" t="s">
        <v>142</v>
      </c>
      <c r="T33" s="34" t="s">
        <v>414</v>
      </c>
      <c r="U33" s="13" t="s">
        <v>206</v>
      </c>
      <c r="V33" s="13" t="s">
        <v>415</v>
      </c>
      <c r="W33" s="13" t="s">
        <v>416</v>
      </c>
      <c r="X33" s="13" t="s">
        <v>416</v>
      </c>
      <c r="Y33" s="29">
        <v>42968</v>
      </c>
      <c r="Z33" s="29">
        <v>42989</v>
      </c>
      <c r="AA33" s="35">
        <f t="shared" si="0"/>
        <v>2017</v>
      </c>
      <c r="AB33" s="13">
        <f t="shared" si="1"/>
        <v>21</v>
      </c>
      <c r="AC33" s="29" t="e" cm="1">
        <f t="array" ref="AC33">_xlfn._xlws.FILTER(Created_Date,(Customer_ID=NovasLicençasv6.0[[#This Row],[User ID]])*(Type = "OFFLINE"))</f>
        <v>#REF!</v>
      </c>
      <c r="AD33" s="13" t="s">
        <v>417</v>
      </c>
      <c r="AE33" s="13"/>
      <c r="AF33" s="13"/>
      <c r="AG33" s="13"/>
      <c r="AH33" s="13"/>
      <c r="AI33" s="13"/>
      <c r="AJ33" s="13"/>
      <c r="AK33" s="13" t="s">
        <v>418</v>
      </c>
      <c r="AL33" s="13"/>
      <c r="AM33" s="13"/>
      <c r="AN33" s="13"/>
      <c r="AO33" s="35">
        <v>116513950</v>
      </c>
      <c r="AP33" s="13"/>
      <c r="AQ33" s="13">
        <v>0</v>
      </c>
      <c r="AR33" s="13"/>
      <c r="AS33" s="13"/>
      <c r="AT33" s="13" t="s">
        <v>410</v>
      </c>
      <c r="AU33" s="13" t="s">
        <v>92</v>
      </c>
      <c r="AV33" s="13"/>
      <c r="AW33" s="92"/>
      <c r="AX33" s="25">
        <v>2023</v>
      </c>
      <c r="BN33" s="2" t="str">
        <v>PARAUAPEBAS</v>
      </c>
    </row>
    <row r="34" spans="1:67" s="30" customFormat="1" ht="18" customHeight="1" x14ac:dyDescent="0.2">
      <c r="A34" s="13" t="s">
        <v>419</v>
      </c>
      <c r="B34" s="7" cm="1">
        <f t="array" ref="B34">COUNTA(_xlfn._xlws.FILTER(CustomerID,CustomerID=NovasLicençasv6.0[[#This Row],[User ID]],""))</f>
        <v>1</v>
      </c>
      <c r="C34" s="13" t="str">
        <f>IF(NovasLicençasv6.0[[#This Row],[Usuário ativo]]&gt;=2,"OFFLINE","ONLINE")</f>
        <v>ONLINE</v>
      </c>
      <c r="D34" s="13" t="str" cm="1">
        <f t="array" ref="D34">IFERROR(IF(SUM(_xlfn._xlws.FILTER(CustomerID,CustomerID=NovasLicençasv6.0[[#This Row],[User ID]]))=0,"Existe","Não Existe"),"Não Existe")</f>
        <v>Não Existe</v>
      </c>
      <c r="E34" s="13" t="s">
        <v>420</v>
      </c>
      <c r="F34" s="13" t="s">
        <v>420</v>
      </c>
      <c r="G34" s="13" t="s">
        <v>141</v>
      </c>
      <c r="H34" s="13" t="s">
        <v>130</v>
      </c>
      <c r="I34" s="13" t="s">
        <v>101</v>
      </c>
      <c r="J34" s="13" t="s">
        <v>102</v>
      </c>
      <c r="K34" s="13" t="s">
        <v>83</v>
      </c>
      <c r="L34" s="7" t="str" cm="1">
        <f t="array" ref="L34">IFERROR(_xlfn._xlws.FILTER(CódigoAntigo,[0]!Descrição=NovasLicençasv6.0[[#This Row],[Descrição da atualização]]),"")</f>
        <v/>
      </c>
      <c r="M34" s="7" t="str" cm="1">
        <f t="array" ref="M34">IFERROR(_xlfn._xlws.FILTER(NovoCódigo,[0]!Descrição=NovasLicençasv6.0[[#This Row],[Descrição da atualização]]),"")</f>
        <v/>
      </c>
      <c r="N34" s="12"/>
      <c r="O34" s="13" t="s">
        <v>18</v>
      </c>
      <c r="P34" s="7" t="str" cm="1">
        <f t="array" ref="P34">_xlfn._xlws.FILTER(CodigoLicença,Tipo=NovasLicençasv6.0[[#This Row],[Tipo]])</f>
        <v>SC00SFW00003</v>
      </c>
      <c r="Q34" s="7" t="str" cm="1">
        <f t="array" ref="Q34">_xlfn._xlws.FILTER(CodigoManutenção,Tipo=NovasLicençasv6.0[[#This Row],[Tipo]])</f>
        <v>SC00SFW00006</v>
      </c>
      <c r="R34" s="13">
        <v>1</v>
      </c>
      <c r="S34" s="13" t="s">
        <v>142</v>
      </c>
      <c r="T34" s="34" t="s">
        <v>421</v>
      </c>
      <c r="U34" s="13" t="s">
        <v>206</v>
      </c>
      <c r="V34" s="13" t="s">
        <v>422</v>
      </c>
      <c r="W34" s="13" t="s">
        <v>423</v>
      </c>
      <c r="X34" s="13"/>
      <c r="Y34" s="29">
        <v>42968</v>
      </c>
      <c r="Z34" s="29">
        <v>42989</v>
      </c>
      <c r="AA34" s="35">
        <f t="shared" si="0"/>
        <v>2017</v>
      </c>
      <c r="AB34" s="13">
        <f t="shared" ref="AB34:AB66" si="2">Z34-Y34</f>
        <v>21</v>
      </c>
      <c r="AC34" s="29" t="e" cm="1">
        <f t="array" ref="AC34">_xlfn._xlws.FILTER(Created_Date,(Customer_ID=NovasLicençasv6.0[[#This Row],[User ID]])*(Type = "OFFLINE"))</f>
        <v>#REF!</v>
      </c>
      <c r="AD34" s="13" t="s">
        <v>424</v>
      </c>
      <c r="AE34" s="13"/>
      <c r="AF34" s="13"/>
      <c r="AG34" s="13"/>
      <c r="AH34" s="13"/>
      <c r="AI34" s="13"/>
      <c r="AJ34" s="13"/>
      <c r="AK34" s="13" t="s">
        <v>425</v>
      </c>
      <c r="AL34" s="13"/>
      <c r="AM34" s="13"/>
      <c r="AN34" s="13"/>
      <c r="AO34" s="35">
        <v>116513950</v>
      </c>
      <c r="AP34" s="13"/>
      <c r="AQ34" s="13">
        <v>0</v>
      </c>
      <c r="AR34" s="13"/>
      <c r="AS34" s="13"/>
      <c r="AT34" s="13" t="s">
        <v>410</v>
      </c>
      <c r="AU34" s="13" t="s">
        <v>92</v>
      </c>
      <c r="AV34" s="13"/>
      <c r="AW34" s="92"/>
      <c r="AX34" s="25">
        <v>2023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tr">
        <v>Ramos</v>
      </c>
      <c r="BO34" s="2"/>
    </row>
    <row r="35" spans="1:67" ht="18" customHeight="1" x14ac:dyDescent="0.2">
      <c r="A35" s="13" t="s">
        <v>426</v>
      </c>
      <c r="B35" s="7" cm="1">
        <f t="array" ref="B35">COUNTA(_xlfn._xlws.FILTER(CustomerID,CustomerID=NovasLicençasv6.0[[#This Row],[User ID]],""))</f>
        <v>1</v>
      </c>
      <c r="C35" s="13" t="str">
        <f>IF(NovasLicençasv6.0[[#This Row],[Usuário ativo]]&gt;=2,"OFFLINE","ONLINE")</f>
        <v>ONLINE</v>
      </c>
      <c r="D35" s="13" t="str" cm="1">
        <f t="array" ref="D35">IFERROR(IF(SUM(_xlfn._xlws.FILTER(CustomerID,CustomerID=NovasLicençasv6.0[[#This Row],[User ID]]))=0,"Existe","Não Existe"),"Não Existe")</f>
        <v>Não Existe</v>
      </c>
      <c r="E35" s="13" t="s">
        <v>427</v>
      </c>
      <c r="F35" s="13" t="s">
        <v>428</v>
      </c>
      <c r="G35" s="13" t="s">
        <v>141</v>
      </c>
      <c r="H35" s="13" t="s">
        <v>130</v>
      </c>
      <c r="I35" s="13" t="s">
        <v>101</v>
      </c>
      <c r="J35" s="13" t="s">
        <v>102</v>
      </c>
      <c r="K35" s="13" t="s">
        <v>83</v>
      </c>
      <c r="L35" s="7" t="str" cm="1">
        <f t="array" ref="L35">IFERROR(_xlfn._xlws.FILTER(CódigoAntigo,[0]!Descrição=NovasLicençasv6.0[[#This Row],[Descrição da atualização]]),"")</f>
        <v/>
      </c>
      <c r="M35" s="7" t="str" cm="1">
        <f t="array" ref="M35">IFERROR(_xlfn._xlws.FILTER(NovoCódigo,[0]!Descrição=NovasLicençasv6.0[[#This Row],[Descrição da atualização]]),"")</f>
        <v/>
      </c>
      <c r="N35" s="12"/>
      <c r="O35" s="13" t="s">
        <v>18</v>
      </c>
      <c r="P35" s="7" t="str" cm="1">
        <f t="array" ref="P35">_xlfn._xlws.FILTER(CodigoLicença,Tipo=NovasLicençasv6.0[[#This Row],[Tipo]])</f>
        <v>SC00SFW00003</v>
      </c>
      <c r="Q35" s="7" t="str" cm="1">
        <f t="array" ref="Q35">_xlfn._xlws.FILTER(CodigoManutenção,Tipo=NovasLicençasv6.0[[#This Row],[Tipo]])</f>
        <v>SC00SFW00006</v>
      </c>
      <c r="R35" s="13">
        <v>1</v>
      </c>
      <c r="S35" s="13" t="s">
        <v>142</v>
      </c>
      <c r="T35" s="34" t="s">
        <v>429</v>
      </c>
      <c r="U35" s="13" t="s">
        <v>206</v>
      </c>
      <c r="V35" s="13" t="s">
        <v>430</v>
      </c>
      <c r="W35" s="13" t="s">
        <v>431</v>
      </c>
      <c r="X35" s="13"/>
      <c r="Y35" s="29">
        <v>42970</v>
      </c>
      <c r="Z35" s="29">
        <v>42976</v>
      </c>
      <c r="AA35" s="35">
        <f t="shared" si="0"/>
        <v>2017</v>
      </c>
      <c r="AB35" s="13">
        <f t="shared" si="2"/>
        <v>6</v>
      </c>
      <c r="AC35" s="29" t="e" cm="1">
        <f t="array" ref="AC35">_xlfn._xlws.FILTER(Created_Date,(Customer_ID=NovasLicençasv6.0[[#This Row],[User ID]])*(Type = "OFFLINE"))</f>
        <v>#REF!</v>
      </c>
      <c r="AD35" s="13" t="s">
        <v>432</v>
      </c>
      <c r="AE35" s="13"/>
      <c r="AF35" s="13"/>
      <c r="AG35" s="13"/>
      <c r="AH35" s="13"/>
      <c r="AI35" s="13"/>
      <c r="AJ35" s="13"/>
      <c r="AK35" s="13" t="s">
        <v>433</v>
      </c>
      <c r="AL35" s="13"/>
      <c r="AM35" s="13"/>
      <c r="AN35" s="13"/>
      <c r="AO35" s="35">
        <v>116514009</v>
      </c>
      <c r="AP35" s="13"/>
      <c r="AQ35" s="13">
        <v>0</v>
      </c>
      <c r="AR35" s="13"/>
      <c r="AS35" s="13"/>
      <c r="AT35" s="13" t="s">
        <v>254</v>
      </c>
      <c r="AU35" s="13" t="s">
        <v>92</v>
      </c>
      <c r="AV35" s="13"/>
      <c r="AW35" s="92"/>
      <c r="AX35" s="25">
        <v>2023</v>
      </c>
      <c r="BN35" s="2" t="str">
        <v>Recife</v>
      </c>
    </row>
    <row r="36" spans="1:67" ht="18" customHeight="1" x14ac:dyDescent="0.2">
      <c r="A36" s="43" t="s">
        <v>434</v>
      </c>
      <c r="B36" s="7" cm="1">
        <f t="array" ref="B36">COUNTA(_xlfn._xlws.FILTER(CustomerID,CustomerID=NovasLicençasv6.0[[#This Row],[User ID]],""))</f>
        <v>1</v>
      </c>
      <c r="C36" s="7" t="str">
        <f>IF(NovasLicençasv6.0[[#This Row],[Usuário ativo]]&gt;=2,"OFFLINE","ONLINE")</f>
        <v>ONLINE</v>
      </c>
      <c r="D36" s="7" t="str" cm="1">
        <f t="array" ref="D36">IFERROR(IF(SUM(_xlfn._xlws.FILTER(CustomerID,CustomerID=NovasLicençasv6.0[[#This Row],[User ID]]))=0,"Existe","Não Existe"),"Não Existe")</f>
        <v>Não Existe</v>
      </c>
      <c r="E36" s="7" t="s">
        <v>435</v>
      </c>
      <c r="F36" s="7" t="s">
        <v>436</v>
      </c>
      <c r="G36" s="7" t="s">
        <v>141</v>
      </c>
      <c r="H36" s="7" t="s">
        <v>130</v>
      </c>
      <c r="I36" s="7" t="s">
        <v>101</v>
      </c>
      <c r="J36" s="7" t="s">
        <v>102</v>
      </c>
      <c r="K36" s="7" t="s">
        <v>83</v>
      </c>
      <c r="L36" s="7" t="str" cm="1">
        <f t="array" ref="L36">IFERROR(_xlfn._xlws.FILTER(CódigoAntigo,[0]!Descrição=NovasLicençasv6.0[[#This Row],[Descrição da atualização]]),"")</f>
        <v/>
      </c>
      <c r="M36" s="7" t="str" cm="1">
        <f t="array" ref="M36">IFERROR(_xlfn._xlws.FILTER(NovoCódigo,[0]!Descrição=NovasLicençasv6.0[[#This Row],[Descrição da atualização]]),"")</f>
        <v/>
      </c>
      <c r="N36" s="1"/>
      <c r="O36" s="7" t="s">
        <v>18</v>
      </c>
      <c r="P36" s="7" t="str" cm="1">
        <f t="array" ref="P36">_xlfn._xlws.FILTER(CodigoLicença,Tipo=NovasLicençasv6.0[[#This Row],[Tipo]])</f>
        <v>SC00SFW00003</v>
      </c>
      <c r="Q36" s="7" t="str" cm="1">
        <f t="array" ref="Q36">_xlfn._xlws.FILTER(CodigoManutenção,Tipo=NovasLicençasv6.0[[#This Row],[Tipo]])</f>
        <v>SC00SFW00006</v>
      </c>
      <c r="R36" s="7">
        <v>1</v>
      </c>
      <c r="S36" s="7" t="s">
        <v>142</v>
      </c>
      <c r="T36" s="14" t="s">
        <v>437</v>
      </c>
      <c r="U36" s="7" t="s">
        <v>206</v>
      </c>
      <c r="V36" s="7" t="s">
        <v>144</v>
      </c>
      <c r="W36" s="7" t="s">
        <v>438</v>
      </c>
      <c r="X36" s="7" t="s">
        <v>347</v>
      </c>
      <c r="Y36" s="5">
        <v>42972</v>
      </c>
      <c r="Z36" s="5">
        <v>42984</v>
      </c>
      <c r="AA36" s="11">
        <f t="shared" si="0"/>
        <v>2017</v>
      </c>
      <c r="AB36" s="7">
        <f t="shared" si="2"/>
        <v>12</v>
      </c>
      <c r="AC36" s="5" t="e" cm="1">
        <f t="array" ref="AC36">_xlfn._xlws.FILTER(Created_Date,(Customer_ID=NovasLicençasv6.0[[#This Row],[User ID]])*(Type = "OFFLINE"))</f>
        <v>#REF!</v>
      </c>
      <c r="AD36" s="7" t="s">
        <v>439</v>
      </c>
      <c r="AE36" s="7"/>
      <c r="AF36" s="7"/>
      <c r="AG36" s="7"/>
      <c r="AH36" s="7"/>
      <c r="AI36" s="7"/>
      <c r="AJ36" s="7"/>
      <c r="AK36" s="7" t="s">
        <v>440</v>
      </c>
      <c r="AL36" s="7"/>
      <c r="AM36" s="7"/>
      <c r="AN36" s="7"/>
      <c r="AO36" s="11">
        <v>116514012</v>
      </c>
      <c r="AP36" s="7"/>
      <c r="AQ36" s="7">
        <v>0</v>
      </c>
      <c r="AR36" s="7"/>
      <c r="AS36" s="7"/>
      <c r="AT36" s="7" t="s">
        <v>254</v>
      </c>
      <c r="AU36" s="7" t="s">
        <v>380</v>
      </c>
      <c r="AV36" s="7"/>
      <c r="AW36" s="25"/>
      <c r="AX36" s="25">
        <v>2023</v>
      </c>
      <c r="BN36" s="2" t="str">
        <v>Ribeirão Preto</v>
      </c>
    </row>
    <row r="37" spans="1:67" ht="18" customHeight="1" x14ac:dyDescent="0.2">
      <c r="A37" s="13" t="s">
        <v>441</v>
      </c>
      <c r="B37" s="7" cm="1">
        <f t="array" ref="B37">COUNTA(_xlfn._xlws.FILTER(CustomerID,CustomerID=NovasLicençasv6.0[[#This Row],[User ID]],""))</f>
        <v>1</v>
      </c>
      <c r="C37" s="13" t="str">
        <f>IF(NovasLicençasv6.0[[#This Row],[Usuário ativo]]&gt;=2,"OFFLINE","ONLINE")</f>
        <v>ONLINE</v>
      </c>
      <c r="D37" s="13" t="str" cm="1">
        <f t="array" ref="D37">IFERROR(IF(SUM(_xlfn._xlws.FILTER(CustomerID,CustomerID=NovasLicençasv6.0[[#This Row],[User ID]]))=0,"Existe","Não Existe"),"Não Existe")</f>
        <v>Não Existe</v>
      </c>
      <c r="E37" s="13" t="s">
        <v>179</v>
      </c>
      <c r="F37" s="13" t="s">
        <v>442</v>
      </c>
      <c r="G37" s="13" t="s">
        <v>8</v>
      </c>
      <c r="H37" s="13" t="s">
        <v>130</v>
      </c>
      <c r="I37" s="13" t="s">
        <v>154</v>
      </c>
      <c r="J37" s="13" t="s">
        <v>155</v>
      </c>
      <c r="K37" s="13" t="s">
        <v>156</v>
      </c>
      <c r="L37" s="7" t="str" cm="1">
        <f t="array" ref="L37">IFERROR(_xlfn._xlws.FILTER(CódigoAntigo,[0]!Descrição=NovasLicençasv6.0[[#This Row],[Descrição da atualização]]),"")</f>
        <v/>
      </c>
      <c r="M37" s="7" t="str" cm="1">
        <f t="array" ref="M37">IFERROR(_xlfn._xlws.FILTER(NovoCódigo,[0]!Descrição=NovasLicençasv6.0[[#This Row],[Descrição da atualização]]),"")</f>
        <v/>
      </c>
      <c r="N37" s="12"/>
      <c r="O37" s="13" t="s">
        <v>18</v>
      </c>
      <c r="P37" s="7" t="str" cm="1">
        <f t="array" ref="P37">_xlfn._xlws.FILTER(CodigoLicença,Tipo=NovasLicençasv6.0[[#This Row],[Tipo]])</f>
        <v>SC00SFW00003</v>
      </c>
      <c r="Q37" s="7" t="str" cm="1">
        <f t="array" ref="Q37">_xlfn._xlws.FILTER(CodigoManutenção,Tipo=NovasLicençasv6.0[[#This Row],[Tipo]])</f>
        <v>SC00SFW00006</v>
      </c>
      <c r="R37" s="13">
        <v>1</v>
      </c>
      <c r="S37" s="13" t="s">
        <v>84</v>
      </c>
      <c r="T37" s="34" t="s">
        <v>443</v>
      </c>
      <c r="U37" s="13" t="s">
        <v>444</v>
      </c>
      <c r="V37" s="13" t="s">
        <v>445</v>
      </c>
      <c r="W37" s="13" t="s">
        <v>446</v>
      </c>
      <c r="X37" s="13"/>
      <c r="Y37" s="29">
        <v>42976</v>
      </c>
      <c r="Z37" s="29">
        <v>42977</v>
      </c>
      <c r="AA37" s="35">
        <f t="shared" si="0"/>
        <v>2017</v>
      </c>
      <c r="AB37" s="13">
        <f t="shared" si="2"/>
        <v>1</v>
      </c>
      <c r="AC37" s="29" t="e" cm="1">
        <f t="array" ref="AC37">_xlfn._xlws.FILTER(Created_Date,(Customer_ID=NovasLicençasv6.0[[#This Row],[User ID]])*(Type = "OFFLINE"))</f>
        <v>#REF!</v>
      </c>
      <c r="AD37" s="13" t="s">
        <v>447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35">
        <v>116514021</v>
      </c>
      <c r="AP37" s="13"/>
      <c r="AQ37" s="13">
        <v>15019</v>
      </c>
      <c r="AR37" s="13"/>
      <c r="AS37" s="13"/>
      <c r="AT37" s="13" t="s">
        <v>294</v>
      </c>
      <c r="AU37" s="13" t="s">
        <v>92</v>
      </c>
      <c r="AV37" s="13"/>
      <c r="AW37" s="92"/>
      <c r="AX37" s="25">
        <v>2023</v>
      </c>
      <c r="BN37" s="2" t="str">
        <v>Rio de Janeiro</v>
      </c>
    </row>
    <row r="38" spans="1:67" ht="18" customHeight="1" x14ac:dyDescent="0.2">
      <c r="A38" s="7" t="s">
        <v>448</v>
      </c>
      <c r="B38" s="7" cm="1">
        <f t="array" ref="B38">COUNTA(_xlfn._xlws.FILTER(CustomerID,CustomerID=NovasLicençasv6.0[[#This Row],[User ID]],""))</f>
        <v>1</v>
      </c>
      <c r="C38" s="7" t="str">
        <f>IF(NovasLicençasv6.0[[#This Row],[Usuário ativo]]&gt;=2,"OFFLINE","ONLINE")</f>
        <v>ONLINE</v>
      </c>
      <c r="D38" s="7" t="str" cm="1">
        <f t="array" ref="D38">IFERROR(IF(SUM(_xlfn._xlws.FILTER(CustomerID,CustomerID=NovasLicençasv6.0[[#This Row],[User ID]]))=0,"Existe","Não Existe"),"Não Existe")</f>
        <v>Não Existe</v>
      </c>
      <c r="E38" s="7" t="s">
        <v>98</v>
      </c>
      <c r="F38" s="7" t="s">
        <v>449</v>
      </c>
      <c r="G38" s="7" t="str">
        <f>IF('Novas Licenças v6.0'!$I38="KION","Não aplicavel",IF('Novas Licenças v6.0'!$I38="LindeSTILL","Não aplicavel","Representante"))</f>
        <v>Representante</v>
      </c>
      <c r="H38" s="7" t="s">
        <v>130</v>
      </c>
      <c r="I38" s="7" t="s">
        <v>154</v>
      </c>
      <c r="J38" s="7" t="s">
        <v>155</v>
      </c>
      <c r="K38" s="7" t="s">
        <v>156</v>
      </c>
      <c r="L38" s="7" t="str" cm="1">
        <f t="array" ref="L38">IFERROR(_xlfn._xlws.FILTER(CódigoAntigo,[0]!Descrição=NovasLicençasv6.0[[#This Row],[Descrição da atualização]]),"")</f>
        <v/>
      </c>
      <c r="M38" s="7" t="str" cm="1">
        <f t="array" ref="M38">IFERROR(_xlfn._xlws.FILTER(NovoCódigo,[0]!Descrição=NovasLicençasv6.0[[#This Row],[Descrição da atualização]]),"")</f>
        <v/>
      </c>
      <c r="N38" s="1"/>
      <c r="O38" s="7" t="s">
        <v>18</v>
      </c>
      <c r="P38" s="7" t="str" cm="1">
        <f t="array" ref="P38">_xlfn._xlws.FILTER(CodigoLicença,Tipo=NovasLicençasv6.0[[#This Row],[Tipo]])</f>
        <v>SC00SFW00003</v>
      </c>
      <c r="Q38" s="7" t="str" cm="1">
        <f t="array" ref="Q38">_xlfn._xlws.FILTER(CodigoManutenção,Tipo=NovasLicençasv6.0[[#This Row],[Tipo]])</f>
        <v>SC00SFW00006</v>
      </c>
      <c r="R38" s="7">
        <v>1</v>
      </c>
      <c r="S38" s="7" t="s">
        <v>450</v>
      </c>
      <c r="T38" s="14" t="s">
        <v>451</v>
      </c>
      <c r="U38" s="7" t="s">
        <v>444</v>
      </c>
      <c r="V38" s="7" t="s">
        <v>452</v>
      </c>
      <c r="W38" s="7" t="s">
        <v>453</v>
      </c>
      <c r="X38" s="7"/>
      <c r="Y38" s="5">
        <v>42976</v>
      </c>
      <c r="Z38" s="5">
        <v>42977</v>
      </c>
      <c r="AA38" s="11">
        <f t="shared" si="0"/>
        <v>2017</v>
      </c>
      <c r="AB38" s="7">
        <f t="shared" si="2"/>
        <v>1</v>
      </c>
      <c r="AC38" s="5" t="e" cm="1">
        <f t="array" ref="AC38">_xlfn._xlws.FILTER(Created_Date,(Customer_ID=NovasLicençasv6.0[[#This Row],[User ID]])*(Type = "OFFLINE"))</f>
        <v>#REF!</v>
      </c>
      <c r="AD38" s="7" t="s">
        <v>454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1">
        <v>116514022</v>
      </c>
      <c r="AP38" s="7"/>
      <c r="AQ38" s="7">
        <v>15019</v>
      </c>
      <c r="AR38" s="7"/>
      <c r="AS38" s="7"/>
      <c r="AT38" s="7" t="s">
        <v>294</v>
      </c>
      <c r="AU38" s="7" t="s">
        <v>92</v>
      </c>
      <c r="AV38" s="7"/>
      <c r="AW38" s="25"/>
      <c r="AX38" s="25">
        <v>2023</v>
      </c>
      <c r="BN38" s="2" t="str">
        <v>Río de Janeiro</v>
      </c>
    </row>
    <row r="39" spans="1:67" ht="18" customHeight="1" x14ac:dyDescent="0.2">
      <c r="A39" s="7" t="s">
        <v>455</v>
      </c>
      <c r="B39" s="7" cm="1">
        <f t="array" ref="B39">COUNTA(_xlfn._xlws.FILTER(CustomerID,CustomerID=NovasLicençasv6.0[[#This Row],[User ID]],""))</f>
        <v>1</v>
      </c>
      <c r="C39" s="7" t="str">
        <f>IF(NovasLicençasv6.0[[#This Row],[Usuário ativo]]&gt;=2,"OFFLINE","ONLINE")</f>
        <v>ONLINE</v>
      </c>
      <c r="D39" s="7" t="str" cm="1">
        <f t="array" ref="D39">IFERROR(IF(SUM(_xlfn._xlws.FILTER(CustomerID,CustomerID=NovasLicençasv6.0[[#This Row],[User ID]]))=0,"Existe","Não Existe"),"Não Existe")</f>
        <v>Não Existe</v>
      </c>
      <c r="E39" s="7"/>
      <c r="F39" s="7" t="s">
        <v>456</v>
      </c>
      <c r="G39" s="7" t="s">
        <v>141</v>
      </c>
      <c r="H39" s="7"/>
      <c r="I39" s="7" t="s">
        <v>101</v>
      </c>
      <c r="J39" s="7" t="s">
        <v>102</v>
      </c>
      <c r="K39" s="7" t="s">
        <v>83</v>
      </c>
      <c r="L39" s="7" t="str" cm="1">
        <f t="array" ref="L39">IFERROR(_xlfn._xlws.FILTER(CódigoAntigo,[0]!Descrição=NovasLicençasv6.0[[#This Row],[Descrição da atualização]]),"")</f>
        <v/>
      </c>
      <c r="M39" s="7" t="str" cm="1">
        <f t="array" ref="M39">IFERROR(_xlfn._xlws.FILTER(NovoCódigo,[0]!Descrição=NovasLicençasv6.0[[#This Row],[Descrição da atualização]]),"")</f>
        <v/>
      </c>
      <c r="N39" s="1"/>
      <c r="O39" s="7" t="s">
        <v>18</v>
      </c>
      <c r="P39" s="7" t="str" cm="1">
        <f t="array" ref="P39">_xlfn._xlws.FILTER(CodigoLicença,Tipo=NovasLicençasv6.0[[#This Row],[Tipo]])</f>
        <v>SC00SFW00003</v>
      </c>
      <c r="Q39" s="7" t="str" cm="1">
        <f t="array" ref="Q39">_xlfn._xlws.FILTER(CodigoManutenção,Tipo=NovasLicençasv6.0[[#This Row],[Tipo]])</f>
        <v>SC00SFW00006</v>
      </c>
      <c r="R39" s="7">
        <v>1</v>
      </c>
      <c r="S39" s="7" t="s">
        <v>84</v>
      </c>
      <c r="T39" s="14" t="s">
        <v>457</v>
      </c>
      <c r="U39" s="7" t="s">
        <v>458</v>
      </c>
      <c r="V39" s="7" t="s">
        <v>104</v>
      </c>
      <c r="W39" s="7" t="s">
        <v>459</v>
      </c>
      <c r="X39" s="7"/>
      <c r="Y39" s="5">
        <v>42977</v>
      </c>
      <c r="Z39" s="5">
        <v>42979</v>
      </c>
      <c r="AA39" s="11">
        <f t="shared" si="0"/>
        <v>2017</v>
      </c>
      <c r="AB39" s="7">
        <f t="shared" si="2"/>
        <v>2</v>
      </c>
      <c r="AC39" s="5" t="e" cm="1">
        <f t="array" ref="AC39">_xlfn._xlws.FILTER(Created_Date,(Customer_ID=NovasLicençasv6.0[[#This Row],[User ID]])*(Type = "OFFLINE"))</f>
        <v>#REF!</v>
      </c>
      <c r="AD39" s="2" t="s">
        <v>460</v>
      </c>
      <c r="AE39" s="7"/>
      <c r="AF39" s="7"/>
      <c r="AG39" s="7"/>
      <c r="AH39" s="7"/>
      <c r="AI39" s="7"/>
      <c r="AJ39" s="7"/>
      <c r="AK39" s="7" t="s">
        <v>461</v>
      </c>
      <c r="AL39" s="7"/>
      <c r="AM39" s="7"/>
      <c r="AN39" s="7"/>
      <c r="AO39" s="11">
        <v>116514011</v>
      </c>
      <c r="AP39" s="7"/>
      <c r="AQ39" s="7" t="s">
        <v>462</v>
      </c>
      <c r="AR39" s="7"/>
      <c r="AS39" s="7"/>
      <c r="AT39" s="7" t="s">
        <v>254</v>
      </c>
      <c r="AU39" s="7" t="s">
        <v>92</v>
      </c>
      <c r="AV39" s="7"/>
      <c r="AW39" s="25"/>
      <c r="AX39" s="25">
        <v>2023</v>
      </c>
      <c r="BN39" s="2" t="str">
        <v>Rio Preto</v>
      </c>
    </row>
    <row r="40" spans="1:67" ht="18" customHeight="1" x14ac:dyDescent="0.2">
      <c r="A40" s="13" t="s">
        <v>463</v>
      </c>
      <c r="B40" s="7" cm="1">
        <f t="array" ref="B40">COUNTA(_xlfn._xlws.FILTER(CustomerID,CustomerID=NovasLicençasv6.0[[#This Row],[User ID]],""))</f>
        <v>1</v>
      </c>
      <c r="C40" s="13" t="str">
        <f>IF(NovasLicençasv6.0[[#This Row],[Usuário ativo]]&gt;=2,"OFFLINE","ONLINE")</f>
        <v>ONLINE</v>
      </c>
      <c r="D40" s="13" t="str" cm="1">
        <f t="array" ref="D40">IFERROR(IF(SUM(_xlfn._xlws.FILTER(CustomerID,CustomerID=NovasLicençasv6.0[[#This Row],[User ID]]))=0,"Existe","Não Existe"),"Não Existe")</f>
        <v>Não Existe</v>
      </c>
      <c r="E40" s="13" t="s">
        <v>464</v>
      </c>
      <c r="F40" s="13" t="s">
        <v>465</v>
      </c>
      <c r="G40" s="13" t="s">
        <v>129</v>
      </c>
      <c r="H40" s="13" t="s">
        <v>130</v>
      </c>
      <c r="I40" s="13" t="s">
        <v>101</v>
      </c>
      <c r="J40" s="13" t="s">
        <v>102</v>
      </c>
      <c r="K40" s="13" t="s">
        <v>83</v>
      </c>
      <c r="L40" s="13" t="str" cm="1">
        <f t="array" ref="L40">IFERROR(_xlfn._xlws.FILTER(CódigoAntigo,[0]!Descrição=NovasLicençasv6.0[[#This Row],[Descrição da atualização]]),"")</f>
        <v/>
      </c>
      <c r="M40" s="13" t="str" cm="1">
        <f t="array" ref="M40">IFERROR(_xlfn._xlws.FILTER(NovoCódigo,[0]!Descrição=NovasLicençasv6.0[[#This Row],[Descrição da atualização]]),"")</f>
        <v/>
      </c>
      <c r="N40" s="12"/>
      <c r="O40" s="13" t="s">
        <v>18</v>
      </c>
      <c r="P40" s="7" t="str" cm="1">
        <f t="array" ref="P40">_xlfn._xlws.FILTER(CodigoLicença,Tipo=NovasLicençasv6.0[[#This Row],[Tipo]])</f>
        <v>SC00SFW00003</v>
      </c>
      <c r="Q40" s="7" t="str" cm="1">
        <f t="array" ref="Q40">_xlfn._xlws.FILTER(CodigoManutenção,Tipo=NovasLicençasv6.0[[#This Row],[Tipo]])</f>
        <v>SC00SFW00006</v>
      </c>
      <c r="R40" s="13">
        <v>1</v>
      </c>
      <c r="S40" s="13" t="s">
        <v>142</v>
      </c>
      <c r="T40" s="34" t="s">
        <v>466</v>
      </c>
      <c r="U40" s="13" t="s">
        <v>206</v>
      </c>
      <c r="V40" s="13" t="s">
        <v>144</v>
      </c>
      <c r="W40" s="13" t="s">
        <v>467</v>
      </c>
      <c r="X40" s="13" t="s">
        <v>467</v>
      </c>
      <c r="Y40" s="29">
        <v>42979</v>
      </c>
      <c r="Z40" s="29">
        <v>42984</v>
      </c>
      <c r="AA40" s="35">
        <f t="shared" si="0"/>
        <v>2017</v>
      </c>
      <c r="AB40" s="13">
        <f t="shared" si="2"/>
        <v>5</v>
      </c>
      <c r="AC40" s="29" t="e" cm="1">
        <f t="array" ref="AC40">_xlfn._xlws.FILTER(Created_Date,(Customer_ID=NovasLicençasv6.0[[#This Row],[User ID]])*(Type = "OFFLINE"))</f>
        <v>#REF!</v>
      </c>
      <c r="AD40" s="13" t="s">
        <v>468</v>
      </c>
      <c r="AE40" s="13"/>
      <c r="AF40" s="13"/>
      <c r="AG40" s="13"/>
      <c r="AH40" s="13"/>
      <c r="AI40" s="13"/>
      <c r="AJ40" s="13"/>
      <c r="AK40" s="13" t="s">
        <v>469</v>
      </c>
      <c r="AL40" s="13"/>
      <c r="AM40" s="13"/>
      <c r="AN40" s="13"/>
      <c r="AO40" s="35">
        <v>116514013</v>
      </c>
      <c r="AP40" s="13"/>
      <c r="AQ40" s="13">
        <v>0</v>
      </c>
      <c r="AR40" s="13"/>
      <c r="AS40" s="13"/>
      <c r="AT40" s="13" t="s">
        <v>254</v>
      </c>
      <c r="AU40" s="13" t="s">
        <v>201</v>
      </c>
      <c r="AV40" s="13"/>
      <c r="AW40" s="92"/>
      <c r="AX40" s="25">
        <v>2023</v>
      </c>
      <c r="BN40" s="2" t="str">
        <v>São Paulo</v>
      </c>
    </row>
    <row r="41" spans="1:67" s="30" customFormat="1" ht="18" customHeight="1" x14ac:dyDescent="0.2">
      <c r="A41" s="13" t="s">
        <v>470</v>
      </c>
      <c r="B41" s="7" cm="1">
        <f t="array" ref="B41">COUNTA(_xlfn._xlws.FILTER(CustomerID,CustomerID=NovasLicençasv6.0[[#This Row],[User ID]],""))</f>
        <v>1</v>
      </c>
      <c r="C41" s="13" t="str">
        <f>IF(NovasLicençasv6.0[[#This Row],[Usuário ativo]]&gt;=2,"OFFLINE","ONLINE")</f>
        <v>ONLINE</v>
      </c>
      <c r="D41" s="13" t="str" cm="1">
        <f t="array" ref="D41">IFERROR(IF(SUM(_xlfn._xlws.FILTER(CustomerID,CustomerID=NovasLicençasv6.0[[#This Row],[User ID]]))=0,"Existe","Não Existe"),"Não Existe")</f>
        <v>Não Existe</v>
      </c>
      <c r="E41" s="13" t="s">
        <v>471</v>
      </c>
      <c r="F41" s="13" t="s">
        <v>472</v>
      </c>
      <c r="G41" s="13" t="s">
        <v>141</v>
      </c>
      <c r="H41" s="13" t="s">
        <v>130</v>
      </c>
      <c r="I41" s="13" t="s">
        <v>101</v>
      </c>
      <c r="J41" s="13" t="s">
        <v>102</v>
      </c>
      <c r="K41" s="13" t="s">
        <v>83</v>
      </c>
      <c r="L41" s="7" t="str" cm="1">
        <f t="array" ref="L41">IFERROR(_xlfn._xlws.FILTER(CódigoAntigo,[0]!Descrição=NovasLicençasv6.0[[#This Row],[Descrição da atualização]]),"")</f>
        <v/>
      </c>
      <c r="M41" s="7" t="str" cm="1">
        <f t="array" ref="M41">IFERROR(_xlfn._xlws.FILTER(NovoCódigo,[0]!Descrição=NovasLicençasv6.0[[#This Row],[Descrição da atualização]]),"")</f>
        <v/>
      </c>
      <c r="N41" s="12"/>
      <c r="O41" s="13" t="s">
        <v>18</v>
      </c>
      <c r="P41" s="7" t="str" cm="1">
        <f t="array" ref="P41">_xlfn._xlws.FILTER(CodigoLicença,Tipo=NovasLicençasv6.0[[#This Row],[Tipo]])</f>
        <v>SC00SFW00003</v>
      </c>
      <c r="Q41" s="7" t="str" cm="1">
        <f t="array" ref="Q41">_xlfn._xlws.FILTER(CodigoManutenção,Tipo=NovasLicençasv6.0[[#This Row],[Tipo]])</f>
        <v>SC00SFW00006</v>
      </c>
      <c r="R41" s="13">
        <v>1</v>
      </c>
      <c r="S41" s="13" t="s">
        <v>142</v>
      </c>
      <c r="T41" s="34">
        <v>3062</v>
      </c>
      <c r="U41" s="13" t="s">
        <v>86</v>
      </c>
      <c r="V41" s="13" t="s">
        <v>473</v>
      </c>
      <c r="W41" s="13" t="s">
        <v>474</v>
      </c>
      <c r="X41" s="13"/>
      <c r="Y41" s="29">
        <v>43000</v>
      </c>
      <c r="Z41" s="29"/>
      <c r="AA41" s="35">
        <f t="shared" si="0"/>
        <v>2017</v>
      </c>
      <c r="AB41" s="13">
        <f t="shared" si="2"/>
        <v>-43000</v>
      </c>
      <c r="AC41" s="29" t="e" cm="1">
        <f t="array" ref="AC41">_xlfn._xlws.FILTER(Created_Date,(Customer_ID=NovasLicençasv6.0[[#This Row],[User ID]])*(Type = "OFFLINE"))</f>
        <v>#REF!</v>
      </c>
      <c r="AD41" s="13" t="s">
        <v>475</v>
      </c>
      <c r="AE41" s="13"/>
      <c r="AF41" s="13"/>
      <c r="AG41" s="13"/>
      <c r="AH41" s="13"/>
      <c r="AI41" s="13"/>
      <c r="AJ41" s="13"/>
      <c r="AK41" s="13" t="s">
        <v>476</v>
      </c>
      <c r="AL41" s="13"/>
      <c r="AM41" s="13"/>
      <c r="AN41" s="13"/>
      <c r="AO41" s="35">
        <v>116514135</v>
      </c>
      <c r="AP41" s="13"/>
      <c r="AQ41" s="13">
        <v>0</v>
      </c>
      <c r="AR41" s="13"/>
      <c r="AS41" s="13"/>
      <c r="AT41" s="13" t="s">
        <v>410</v>
      </c>
      <c r="AU41" s="13" t="s">
        <v>92</v>
      </c>
      <c r="AV41" s="13"/>
      <c r="AW41" s="92"/>
      <c r="AX41" s="25">
        <v>2023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tr">
        <v>SBC</v>
      </c>
      <c r="BO41" s="2"/>
    </row>
    <row r="42" spans="1:67" ht="18" customHeight="1" x14ac:dyDescent="0.2">
      <c r="A42" s="7" t="s">
        <v>477</v>
      </c>
      <c r="B42" s="7" cm="1">
        <f t="array" ref="B42">COUNTA(_xlfn._xlws.FILTER(CustomerID,CustomerID=NovasLicençasv6.0[[#This Row],[User ID]],""))</f>
        <v>1</v>
      </c>
      <c r="C42" s="7" t="str">
        <f>IF(NovasLicençasv6.0[[#This Row],[Usuário ativo]]&gt;=2,"OFFLINE","ONLINE")</f>
        <v>ONLINE</v>
      </c>
      <c r="D42" s="7" t="str" cm="1">
        <f t="array" ref="D42">IFERROR(IF(SUM(_xlfn._xlws.FILTER(CustomerID,CustomerID=NovasLicençasv6.0[[#This Row],[User ID]]))=0,"Existe","Não Existe"),"Não Existe")</f>
        <v>Não Existe</v>
      </c>
      <c r="E42" s="7"/>
      <c r="F42" s="7" t="s">
        <v>478</v>
      </c>
      <c r="G42" s="7" t="s">
        <v>141</v>
      </c>
      <c r="H42" s="7"/>
      <c r="I42" s="7" t="s">
        <v>101</v>
      </c>
      <c r="J42" s="7" t="s">
        <v>102</v>
      </c>
      <c r="K42" s="7" t="s">
        <v>83</v>
      </c>
      <c r="L42" s="7" t="str" cm="1">
        <f t="array" ref="L42">IFERROR(_xlfn._xlws.FILTER(CódigoAntigo,[0]!Descrição=NovasLicençasv6.0[[#This Row],[Descrição da atualização]]),"")</f>
        <v/>
      </c>
      <c r="M42" s="7" t="str" cm="1">
        <f t="array" ref="M42">IFERROR(_xlfn._xlws.FILTER(NovoCódigo,[0]!Descrição=NovasLicençasv6.0[[#This Row],[Descrição da atualização]]),"")</f>
        <v/>
      </c>
      <c r="N42" s="1"/>
      <c r="O42" s="7" t="s">
        <v>18</v>
      </c>
      <c r="P42" s="7" t="str" cm="1">
        <f t="array" ref="P42">_xlfn._xlws.FILTER(CodigoLicença,Tipo=NovasLicençasv6.0[[#This Row],[Tipo]])</f>
        <v>SC00SFW00003</v>
      </c>
      <c r="Q42" s="7" t="str" cm="1">
        <f t="array" ref="Q42">_xlfn._xlws.FILTER(CodigoManutenção,Tipo=NovasLicençasv6.0[[#This Row],[Tipo]])</f>
        <v>SC00SFW00006</v>
      </c>
      <c r="R42" s="7">
        <v>1</v>
      </c>
      <c r="S42" s="7" t="s">
        <v>142</v>
      </c>
      <c r="T42" s="14" t="s">
        <v>479</v>
      </c>
      <c r="U42" s="7" t="s">
        <v>86</v>
      </c>
      <c r="V42" s="7" t="s">
        <v>480</v>
      </c>
      <c r="W42" s="7" t="s">
        <v>481</v>
      </c>
      <c r="X42" s="7" t="s">
        <v>482</v>
      </c>
      <c r="Y42" s="5">
        <v>43003</v>
      </c>
      <c r="Z42" s="5">
        <v>43020</v>
      </c>
      <c r="AA42" s="11">
        <f t="shared" si="0"/>
        <v>2017</v>
      </c>
      <c r="AB42" s="7">
        <f t="shared" si="2"/>
        <v>17</v>
      </c>
      <c r="AC42" s="5" t="e" cm="1">
        <f t="array" ref="AC42">_xlfn._xlws.FILTER(Created_Date,(Customer_ID=NovasLicençasv6.0[[#This Row],[User ID]])*(Type = "OFFLINE"))</f>
        <v>#REF!</v>
      </c>
      <c r="AD42" s="7" t="s">
        <v>483</v>
      </c>
      <c r="AE42" s="7"/>
      <c r="AF42" s="7"/>
      <c r="AG42" s="7"/>
      <c r="AH42" s="7"/>
      <c r="AI42" s="7"/>
      <c r="AJ42" s="7"/>
      <c r="AK42" s="7" t="s">
        <v>484</v>
      </c>
      <c r="AL42" s="7"/>
      <c r="AM42" s="7"/>
      <c r="AN42" s="7"/>
      <c r="AO42" s="11">
        <v>116514134</v>
      </c>
      <c r="AP42" s="7"/>
      <c r="AQ42" s="7" t="s">
        <v>485</v>
      </c>
      <c r="AR42" s="7"/>
      <c r="AS42" s="7"/>
      <c r="AT42" s="7" t="s">
        <v>410</v>
      </c>
      <c r="AU42" s="7" t="s">
        <v>92</v>
      </c>
      <c r="AV42" s="7"/>
      <c r="AW42" s="25"/>
      <c r="AX42" s="25">
        <v>2023</v>
      </c>
      <c r="BN42" s="2" t="str">
        <v>SJRP</v>
      </c>
    </row>
    <row r="43" spans="1:67" ht="18" customHeight="1" x14ac:dyDescent="0.2">
      <c r="A43" s="7" t="s">
        <v>486</v>
      </c>
      <c r="B43" s="7" cm="1">
        <f t="array" ref="B43">COUNTA(_xlfn._xlws.FILTER(CustomerID,CustomerID=NovasLicençasv6.0[[#This Row],[User ID]],""))</f>
        <v>1</v>
      </c>
      <c r="C43" s="7" t="str">
        <f>IF(NovasLicençasv6.0[[#This Row],[Usuário ativo]]&gt;=2,"OFFLINE","ONLINE")</f>
        <v>ONLINE</v>
      </c>
      <c r="D43" s="7" t="str" cm="1">
        <f t="array" ref="D43">IFERROR(IF(SUM(_xlfn._xlws.FILTER(CustomerID,CustomerID=NovasLicençasv6.0[[#This Row],[User ID]]))=0,"Existe","Não Existe"),"Não Existe")</f>
        <v>Não Existe</v>
      </c>
      <c r="E43" s="7"/>
      <c r="F43" s="7" t="s">
        <v>487</v>
      </c>
      <c r="G43" s="7" t="s">
        <v>141</v>
      </c>
      <c r="H43" s="7" t="s">
        <v>130</v>
      </c>
      <c r="I43" s="7" t="s">
        <v>101</v>
      </c>
      <c r="J43" s="7" t="s">
        <v>102</v>
      </c>
      <c r="K43" s="7" t="s">
        <v>83</v>
      </c>
      <c r="L43" s="7" t="str" cm="1">
        <f t="array" ref="L43">IFERROR(_xlfn._xlws.FILTER(CódigoAntigo,[0]!Descrição=NovasLicençasv6.0[[#This Row],[Descrição da atualização]]),"")</f>
        <v/>
      </c>
      <c r="M43" s="7" t="str" cm="1">
        <f t="array" ref="M43">IFERROR(_xlfn._xlws.FILTER(NovoCódigo,[0]!Descrição=NovasLicençasv6.0[[#This Row],[Descrição da atualização]]),"")</f>
        <v/>
      </c>
      <c r="N43" s="1"/>
      <c r="O43" s="7" t="s">
        <v>19</v>
      </c>
      <c r="P43" s="7" t="str" cm="1">
        <f t="array" ref="P43">_xlfn._xlws.FILTER(CodigoLicença,Tipo=NovasLicençasv6.0[[#This Row],[Tipo]])</f>
        <v>SC00SFW00004</v>
      </c>
      <c r="Q43" s="7" t="str" cm="1">
        <f t="array" ref="Q43">_xlfn._xlws.FILTER(CodigoManutenção,Tipo=NovasLicençasv6.0[[#This Row],[Tipo]])</f>
        <v>SC00SFW00007</v>
      </c>
      <c r="R43" s="7">
        <v>1</v>
      </c>
      <c r="S43" s="7" t="s">
        <v>142</v>
      </c>
      <c r="T43" s="14" t="s">
        <v>488</v>
      </c>
      <c r="U43" s="7" t="s">
        <v>86</v>
      </c>
      <c r="V43" s="7" t="s">
        <v>302</v>
      </c>
      <c r="W43" s="7" t="s">
        <v>489</v>
      </c>
      <c r="X43" s="7" t="s">
        <v>490</v>
      </c>
      <c r="Y43" s="5">
        <v>43005</v>
      </c>
      <c r="Z43" s="5">
        <v>43019</v>
      </c>
      <c r="AA43" s="11">
        <f t="shared" si="0"/>
        <v>2017</v>
      </c>
      <c r="AB43" s="7">
        <f t="shared" si="2"/>
        <v>14</v>
      </c>
      <c r="AC43" s="5" t="e" cm="1">
        <f t="array" ref="AC43">_xlfn._xlws.FILTER(Created_Date,(Customer_ID=NovasLicençasv6.0[[#This Row],[User ID]])*(Type = "OFFLINE"))</f>
        <v>#REF!</v>
      </c>
      <c r="AD43" s="32" t="s">
        <v>491</v>
      </c>
      <c r="AE43" s="7">
        <v>2327388</v>
      </c>
      <c r="AF43" s="7"/>
      <c r="AG43" s="7"/>
      <c r="AH43" s="7"/>
      <c r="AI43" s="7"/>
      <c r="AJ43" s="7"/>
      <c r="AK43" s="7" t="s">
        <v>492</v>
      </c>
      <c r="AL43" s="7"/>
      <c r="AM43" s="7"/>
      <c r="AN43" s="7"/>
      <c r="AO43" s="11">
        <v>116521002</v>
      </c>
      <c r="AP43" s="7"/>
      <c r="AQ43" s="7" t="s">
        <v>323</v>
      </c>
      <c r="AR43" s="7"/>
      <c r="AS43" s="7"/>
      <c r="AT43" s="7" t="s">
        <v>493</v>
      </c>
      <c r="AU43" s="7" t="s">
        <v>92</v>
      </c>
      <c r="AV43" s="7" t="s">
        <v>201</v>
      </c>
      <c r="AW43" s="25"/>
      <c r="AX43" s="25">
        <v>2023</v>
      </c>
      <c r="BN43" s="2" t="str">
        <v>Uberlandia</v>
      </c>
    </row>
    <row r="44" spans="1:67" ht="18" customHeight="1" x14ac:dyDescent="0.2">
      <c r="A44" s="13" t="s">
        <v>494</v>
      </c>
      <c r="B44" s="7" cm="1">
        <f t="array" ref="B44">COUNTA(_xlfn._xlws.FILTER(CustomerID,CustomerID=NovasLicençasv6.0[[#This Row],[User ID]],""))</f>
        <v>1</v>
      </c>
      <c r="C44" s="13" t="str">
        <f>IF(NovasLicençasv6.0[[#This Row],[Usuário ativo]]&gt;=2,"OFFLINE","ONLINE")</f>
        <v>ONLINE</v>
      </c>
      <c r="D44" s="13" t="str" cm="1">
        <f t="array" ref="D44">IFERROR(IF(SUM(_xlfn._xlws.FILTER(CustomerID,CustomerID=NovasLicençasv6.0[[#This Row],[User ID]]))=0,"Existe","Não Existe"),"Não Existe")</f>
        <v>Não Existe</v>
      </c>
      <c r="E44" s="13" t="s">
        <v>495</v>
      </c>
      <c r="F44" s="13" t="s">
        <v>496</v>
      </c>
      <c r="G44" s="13" t="s">
        <v>141</v>
      </c>
      <c r="H44" s="13" t="s">
        <v>130</v>
      </c>
      <c r="I44" s="13" t="s">
        <v>101</v>
      </c>
      <c r="J44" s="13" t="s">
        <v>102</v>
      </c>
      <c r="K44" s="13" t="s">
        <v>83</v>
      </c>
      <c r="L44" s="7" t="str" cm="1">
        <f t="array" ref="L44">IFERROR(_xlfn._xlws.FILTER(CódigoAntigo,[0]!Descrição=NovasLicençasv6.0[[#This Row],[Descrição da atualização]]),"")</f>
        <v/>
      </c>
      <c r="M44" s="7" t="str" cm="1">
        <f t="array" ref="M44">IFERROR(_xlfn._xlws.FILTER(NovoCódigo,[0]!Descrição=NovasLicençasv6.0[[#This Row],[Descrição da atualização]]),"")</f>
        <v/>
      </c>
      <c r="N44" s="12"/>
      <c r="O44" s="13" t="s">
        <v>18</v>
      </c>
      <c r="P44" s="7" t="str" cm="1">
        <f t="array" ref="P44">_xlfn._xlws.FILTER(CodigoLicença,Tipo=NovasLicençasv6.0[[#This Row],[Tipo]])</f>
        <v>SC00SFW00003</v>
      </c>
      <c r="Q44" s="7" t="str" cm="1">
        <f t="array" ref="Q44">_xlfn._xlws.FILTER(CodigoManutenção,Tipo=NovasLicençasv6.0[[#This Row],[Tipo]])</f>
        <v>SC00SFW00006</v>
      </c>
      <c r="R44" s="13">
        <v>1</v>
      </c>
      <c r="S44" s="13" t="s">
        <v>497</v>
      </c>
      <c r="T44" s="34" t="s">
        <v>498</v>
      </c>
      <c r="U44" s="13" t="s">
        <v>86</v>
      </c>
      <c r="V44" s="13" t="s">
        <v>499</v>
      </c>
      <c r="W44" s="13" t="s">
        <v>500</v>
      </c>
      <c r="X44" s="13" t="s">
        <v>501</v>
      </c>
      <c r="Y44" s="29">
        <v>43006</v>
      </c>
      <c r="Z44" s="29">
        <v>43019</v>
      </c>
      <c r="AA44" s="35">
        <f t="shared" si="0"/>
        <v>2017</v>
      </c>
      <c r="AB44" s="13">
        <f t="shared" si="2"/>
        <v>13</v>
      </c>
      <c r="AC44" s="29" t="e" cm="1">
        <f t="array" ref="AC44">_xlfn._xlws.FILTER(Created_Date,(Customer_ID=NovasLicençasv6.0[[#This Row],[User ID]])*(Type = "OFFLINE"))</f>
        <v>#REF!</v>
      </c>
      <c r="AD44" s="13" t="s">
        <v>502</v>
      </c>
      <c r="AE44" s="13"/>
      <c r="AF44" s="13"/>
      <c r="AG44" s="13"/>
      <c r="AH44" s="13"/>
      <c r="AI44" s="13"/>
      <c r="AJ44" s="13"/>
      <c r="AK44" s="13" t="s">
        <v>503</v>
      </c>
      <c r="AL44" s="13"/>
      <c r="AM44" s="13"/>
      <c r="AN44" s="13"/>
      <c r="AO44" s="35">
        <v>116514132</v>
      </c>
      <c r="AP44" s="13"/>
      <c r="AQ44" s="13">
        <v>0</v>
      </c>
      <c r="AR44" s="13"/>
      <c r="AS44" s="13"/>
      <c r="AT44" s="13" t="s">
        <v>504</v>
      </c>
      <c r="AU44" s="13" t="s">
        <v>92</v>
      </c>
      <c r="AV44" s="13"/>
      <c r="AW44" s="92"/>
      <c r="AX44" s="25">
        <v>2023</v>
      </c>
      <c r="BN44" s="2" t="str">
        <v>Valinhos</v>
      </c>
    </row>
    <row r="45" spans="1:67" ht="18" customHeight="1" x14ac:dyDescent="0.2">
      <c r="A45" s="13" t="s">
        <v>505</v>
      </c>
      <c r="B45" s="7" cm="1">
        <f t="array" ref="B45">COUNTA(_xlfn._xlws.FILTER(CustomerID,CustomerID=NovasLicençasv6.0[[#This Row],[User ID]],""))</f>
        <v>1</v>
      </c>
      <c r="C45" s="13" t="str">
        <f>IF(NovasLicençasv6.0[[#This Row],[Usuário ativo]]&gt;=2,"OFFLINE","ONLINE")</f>
        <v>ONLINE</v>
      </c>
      <c r="D45" s="13" t="str" cm="1">
        <f t="array" ref="D45">IFERROR(IF(SUM(_xlfn._xlws.FILTER(CustomerID,CustomerID=NovasLicençasv6.0[[#This Row],[User ID]]))=0,"Existe","Não Existe"),"Não Existe")</f>
        <v>Não Existe</v>
      </c>
      <c r="E45" s="13" t="s">
        <v>506</v>
      </c>
      <c r="F45" s="13" t="s">
        <v>507</v>
      </c>
      <c r="G45" s="13" t="s">
        <v>141</v>
      </c>
      <c r="H45" s="13" t="s">
        <v>130</v>
      </c>
      <c r="I45" s="13" t="s">
        <v>101</v>
      </c>
      <c r="J45" s="13" t="s">
        <v>102</v>
      </c>
      <c r="K45" s="13" t="s">
        <v>83</v>
      </c>
      <c r="L45" s="7" t="str" cm="1">
        <f t="array" ref="L45">IFERROR(_xlfn._xlws.FILTER(CódigoAntigo,[0]!Descrição=NovasLicençasv6.0[[#This Row],[Descrição da atualização]]),"")</f>
        <v/>
      </c>
      <c r="M45" s="7" t="str" cm="1">
        <f t="array" ref="M45">IFERROR(_xlfn._xlws.FILTER(NovoCódigo,[0]!Descrição=NovasLicençasv6.0[[#This Row],[Descrição da atualização]]),"")</f>
        <v/>
      </c>
      <c r="N45" s="12"/>
      <c r="O45" s="13" t="s">
        <v>18</v>
      </c>
      <c r="P45" s="7" t="str" cm="1">
        <f t="array" ref="P45">_xlfn._xlws.FILTER(CodigoLicença,Tipo=NovasLicençasv6.0[[#This Row],[Tipo]])</f>
        <v>SC00SFW00003</v>
      </c>
      <c r="Q45" s="7" t="str" cm="1">
        <f t="array" ref="Q45">_xlfn._xlws.FILTER(CodigoManutenção,Tipo=NovasLicençasv6.0[[#This Row],[Tipo]])</f>
        <v>SC00SFW00006</v>
      </c>
      <c r="R45" s="13">
        <v>1</v>
      </c>
      <c r="S45" s="13" t="s">
        <v>142</v>
      </c>
      <c r="T45" s="34" t="s">
        <v>508</v>
      </c>
      <c r="U45" s="13" t="s">
        <v>197</v>
      </c>
      <c r="V45" s="13" t="s">
        <v>352</v>
      </c>
      <c r="W45" s="13" t="s">
        <v>509</v>
      </c>
      <c r="X45" s="13" t="s">
        <v>509</v>
      </c>
      <c r="Y45" s="29">
        <v>43006</v>
      </c>
      <c r="Z45" s="29">
        <v>43010</v>
      </c>
      <c r="AA45" s="35">
        <f t="shared" si="0"/>
        <v>2017</v>
      </c>
      <c r="AB45" s="13">
        <f t="shared" si="2"/>
        <v>4</v>
      </c>
      <c r="AC45" s="29" t="e" cm="1">
        <f t="array" ref="AC45">_xlfn._xlws.FILTER(Created_Date,(Customer_ID=NovasLicençasv6.0[[#This Row],[User ID]])*(Type = "OFFLINE"))</f>
        <v>#REF!</v>
      </c>
      <c r="AD45" s="13" t="s">
        <v>510</v>
      </c>
      <c r="AE45" s="13"/>
      <c r="AF45" s="13"/>
      <c r="AG45" s="13"/>
      <c r="AH45" s="13"/>
      <c r="AI45" s="13"/>
      <c r="AJ45" s="13"/>
      <c r="AK45" s="13" t="s">
        <v>511</v>
      </c>
      <c r="AL45" s="13"/>
      <c r="AM45" s="13"/>
      <c r="AN45" s="13"/>
      <c r="AO45" s="35">
        <v>116514203</v>
      </c>
      <c r="AP45" s="13"/>
      <c r="AQ45" s="13">
        <v>0</v>
      </c>
      <c r="AR45" s="13"/>
      <c r="AS45" s="13"/>
      <c r="AT45" s="13" t="s">
        <v>512</v>
      </c>
      <c r="AU45" s="13" t="s">
        <v>380</v>
      </c>
      <c r="AV45" s="13"/>
      <c r="AW45" s="92"/>
      <c r="AX45" s="25">
        <v>2023</v>
      </c>
    </row>
    <row r="46" spans="1:67" ht="18" customHeight="1" x14ac:dyDescent="0.2">
      <c r="A46" s="13" t="s">
        <v>513</v>
      </c>
      <c r="B46" s="7" cm="1">
        <f t="array" ref="B46">COUNTA(_xlfn._xlws.FILTER(CustomerID,CustomerID=NovasLicençasv6.0[[#This Row],[User ID]],""))</f>
        <v>1</v>
      </c>
      <c r="C46" s="13" t="str">
        <f>IF(NovasLicençasv6.0[[#This Row],[Usuário ativo]]&gt;=2,"OFFLINE","ONLINE")</f>
        <v>ONLINE</v>
      </c>
      <c r="D46" s="13" t="str" cm="1">
        <f t="array" ref="D46">IFERROR(IF(SUM(_xlfn._xlws.FILTER(CustomerID,CustomerID=NovasLicençasv6.0[[#This Row],[User ID]]))=0,"Existe","Não Existe"),"Não Existe")</f>
        <v>Não Existe</v>
      </c>
      <c r="E46" s="13" t="s">
        <v>514</v>
      </c>
      <c r="F46" s="13" t="s">
        <v>515</v>
      </c>
      <c r="G46" s="13" t="s">
        <v>141</v>
      </c>
      <c r="H46" s="13"/>
      <c r="I46" s="13" t="s">
        <v>101</v>
      </c>
      <c r="J46" s="13" t="s">
        <v>102</v>
      </c>
      <c r="K46" s="13" t="s">
        <v>83</v>
      </c>
      <c r="L46" s="13" t="str" cm="1">
        <f t="array" ref="L46">IFERROR(_xlfn._xlws.FILTER(CódigoAntigo,[0]!Descrição=NovasLicençasv6.0[[#This Row],[Descrição da atualização]]),"")</f>
        <v/>
      </c>
      <c r="M46" s="13" t="str" cm="1">
        <f t="array" ref="M46">IFERROR(_xlfn._xlws.FILTER(NovoCódigo,[0]!Descrição=NovasLicençasv6.0[[#This Row],[Descrição da atualização]]),"")</f>
        <v/>
      </c>
      <c r="N46" s="12"/>
      <c r="O46" s="13" t="s">
        <v>18</v>
      </c>
      <c r="P46" s="7" t="str" cm="1">
        <f t="array" ref="P46">_xlfn._xlws.FILTER(CodigoLicença,Tipo=NovasLicençasv6.0[[#This Row],[Tipo]])</f>
        <v>SC00SFW00003</v>
      </c>
      <c r="Q46" s="7" t="str" cm="1">
        <f t="array" ref="Q46">_xlfn._xlws.FILTER(CodigoManutenção,Tipo=NovasLicençasv6.0[[#This Row],[Tipo]])</f>
        <v>SC00SFW00006</v>
      </c>
      <c r="R46" s="13">
        <v>1</v>
      </c>
      <c r="S46" s="13" t="s">
        <v>142</v>
      </c>
      <c r="T46" s="34" t="s">
        <v>516</v>
      </c>
      <c r="U46" s="13" t="s">
        <v>517</v>
      </c>
      <c r="V46" s="13" t="s">
        <v>518</v>
      </c>
      <c r="W46" s="13" t="s">
        <v>519</v>
      </c>
      <c r="X46" s="13" t="s">
        <v>520</v>
      </c>
      <c r="Y46" s="29">
        <v>43010</v>
      </c>
      <c r="Z46" s="29">
        <v>43010</v>
      </c>
      <c r="AA46" s="35">
        <f t="shared" si="0"/>
        <v>2017</v>
      </c>
      <c r="AB46" s="13">
        <f t="shared" si="2"/>
        <v>0</v>
      </c>
      <c r="AC46" s="29" t="e" cm="1">
        <f t="array" ref="AC46">_xlfn._xlws.FILTER(Created_Date,(Customer_ID=NovasLicençasv6.0[[#This Row],[User ID]])*(Type = "OFFLINE"))</f>
        <v>#REF!</v>
      </c>
      <c r="AD46" s="91" t="s">
        <v>521</v>
      </c>
      <c r="AE46" s="13"/>
      <c r="AF46" s="13"/>
      <c r="AG46" s="13"/>
      <c r="AH46" s="13"/>
      <c r="AI46" s="13"/>
      <c r="AJ46" s="13"/>
      <c r="AK46" s="13" t="s">
        <v>522</v>
      </c>
      <c r="AL46" s="13"/>
      <c r="AM46" s="13"/>
      <c r="AN46" s="13"/>
      <c r="AO46" s="35">
        <v>116514203</v>
      </c>
      <c r="AP46" s="13"/>
      <c r="AQ46" s="7" t="s">
        <v>523</v>
      </c>
      <c r="AR46" s="13"/>
      <c r="AS46" s="13"/>
      <c r="AT46" s="13" t="s">
        <v>512</v>
      </c>
      <c r="AU46" s="13" t="s">
        <v>380</v>
      </c>
      <c r="AV46" s="13" t="s">
        <v>524</v>
      </c>
      <c r="AW46" s="92"/>
      <c r="AX46" s="25">
        <v>2023</v>
      </c>
    </row>
    <row r="47" spans="1:67" ht="18" customHeight="1" x14ac:dyDescent="0.2">
      <c r="A47" s="13" t="s">
        <v>525</v>
      </c>
      <c r="B47" s="7" cm="1">
        <f t="array" ref="B47">COUNTA(_xlfn._xlws.FILTER(CustomerID,CustomerID=NovasLicençasv6.0[[#This Row],[User ID]],""))</f>
        <v>1</v>
      </c>
      <c r="C47" s="13" t="str">
        <f>IF(NovasLicençasv6.0[[#This Row],[Usuário ativo]]&gt;=2,"OFFLINE","ONLINE")</f>
        <v>ONLINE</v>
      </c>
      <c r="D47" s="13" t="str" cm="1">
        <f t="array" ref="D47">IFERROR(IF(SUM(_xlfn._xlws.FILTER(CustomerID,CustomerID=NovasLicençasv6.0[[#This Row],[User ID]]))=0,"Existe","Não Existe"),"Não Existe")</f>
        <v>Não Existe</v>
      </c>
      <c r="E47" s="13" t="s">
        <v>526</v>
      </c>
      <c r="F47" s="13" t="s">
        <v>527</v>
      </c>
      <c r="G47" s="13" t="s">
        <v>141</v>
      </c>
      <c r="H47" s="13"/>
      <c r="I47" s="13" t="s">
        <v>101</v>
      </c>
      <c r="J47" s="13" t="s">
        <v>102</v>
      </c>
      <c r="K47" s="13" t="s">
        <v>83</v>
      </c>
      <c r="L47" s="13" t="str" cm="1">
        <f t="array" ref="L47">IFERROR(_xlfn._xlws.FILTER(CódigoAntigo,[0]!Descrição=NovasLicençasv6.0[[#This Row],[Descrição da atualização]]),"")</f>
        <v/>
      </c>
      <c r="M47" s="13" t="str" cm="1">
        <f t="array" ref="M47">IFERROR(_xlfn._xlws.FILTER(NovoCódigo,[0]!Descrição=NovasLicençasv6.0[[#This Row],[Descrição da atualização]]),"")</f>
        <v/>
      </c>
      <c r="N47" s="12"/>
      <c r="O47" s="13" t="s">
        <v>157</v>
      </c>
      <c r="P47" s="13" t="str" cm="1">
        <f t="array" ref="P47">_xlfn._xlws.FILTER(CodigoLicença,Tipo=NovasLicençasv6.0[[#This Row],[Tipo]])</f>
        <v>IR0000000001</v>
      </c>
      <c r="Q47" s="13" t="str" cm="1">
        <f t="array" ref="Q47">_xlfn._xlws.FILTER(CodigoManutenção,Tipo=NovasLicençasv6.0[[#This Row],[Tipo]])</f>
        <v>Sem custo</v>
      </c>
      <c r="R47" s="13">
        <v>1</v>
      </c>
      <c r="S47" s="13" t="s">
        <v>142</v>
      </c>
      <c r="T47" s="34" t="s">
        <v>528</v>
      </c>
      <c r="U47" s="13" t="s">
        <v>86</v>
      </c>
      <c r="V47" s="13" t="s">
        <v>338</v>
      </c>
      <c r="W47" s="13" t="s">
        <v>529</v>
      </c>
      <c r="X47" s="13" t="s">
        <v>529</v>
      </c>
      <c r="Y47" s="29">
        <v>43018</v>
      </c>
      <c r="Z47" s="29">
        <v>43019</v>
      </c>
      <c r="AA47" s="35">
        <f t="shared" si="0"/>
        <v>2017</v>
      </c>
      <c r="AB47" s="13">
        <f t="shared" si="2"/>
        <v>1</v>
      </c>
      <c r="AC47" s="29" t="e" cm="1">
        <f t="array" ref="AC47">_xlfn._xlws.FILTER(Created_Date,(Customer_ID=NovasLicençasv6.0[[#This Row],[User ID]])*(Type = "OFFLINE"))</f>
        <v>#REF!</v>
      </c>
      <c r="AD47" s="13" t="s">
        <v>530</v>
      </c>
      <c r="AE47" s="13"/>
      <c r="AF47" s="13"/>
      <c r="AG47" s="13"/>
      <c r="AH47" s="13"/>
      <c r="AI47" s="13"/>
      <c r="AJ47" s="13"/>
      <c r="AK47" s="13" t="s">
        <v>531</v>
      </c>
      <c r="AL47" s="13"/>
      <c r="AM47" s="13"/>
      <c r="AN47" s="13"/>
      <c r="AO47" s="35">
        <v>116514130</v>
      </c>
      <c r="AP47" s="13"/>
      <c r="AQ47" s="13" t="s">
        <v>485</v>
      </c>
      <c r="AR47" s="13"/>
      <c r="AS47" s="13"/>
      <c r="AT47" s="13" t="s">
        <v>532</v>
      </c>
      <c r="AU47" s="13" t="s">
        <v>92</v>
      </c>
      <c r="AV47" s="13"/>
      <c r="AW47" s="92"/>
      <c r="AX47" s="25">
        <v>2023</v>
      </c>
    </row>
    <row r="48" spans="1:67" s="30" customFormat="1" ht="18" customHeight="1" x14ac:dyDescent="0.2">
      <c r="A48" s="7" t="s">
        <v>533</v>
      </c>
      <c r="B48" s="7" cm="1">
        <f t="array" ref="B48">COUNTA(_xlfn._xlws.FILTER(CustomerID,CustomerID=NovasLicençasv6.0[[#This Row],[User ID]],""))</f>
        <v>1</v>
      </c>
      <c r="C48" s="7" t="str">
        <f>IF(NovasLicençasv6.0[[#This Row],[Usuário ativo]]&gt;=2,"OFFLINE","ONLINE")</f>
        <v>ONLINE</v>
      </c>
      <c r="D48" s="7" t="str" cm="1">
        <f t="array" ref="D48">IFERROR(IF(SUM(_xlfn._xlws.FILTER(CustomerID,CustomerID=NovasLicençasv6.0[[#This Row],[User ID]]))=0,"Existe","Não Existe"),"Não Existe")</f>
        <v>Não Existe</v>
      </c>
      <c r="E48" s="7" t="s">
        <v>98</v>
      </c>
      <c r="F48" s="7" t="s">
        <v>534</v>
      </c>
      <c r="G48" s="7" t="s">
        <v>141</v>
      </c>
      <c r="H48" s="7" t="s">
        <v>130</v>
      </c>
      <c r="I48" s="7" t="s">
        <v>101</v>
      </c>
      <c r="J48" s="7" t="s">
        <v>102</v>
      </c>
      <c r="K48" s="7" t="s">
        <v>83</v>
      </c>
      <c r="L48" s="7" t="str" cm="1">
        <f t="array" ref="L48">IFERROR(_xlfn._xlws.FILTER(CódigoAntigo,[0]!Descrição=NovasLicençasv6.0[[#This Row],[Descrição da atualização]]),"")</f>
        <v/>
      </c>
      <c r="M48" s="7" t="str" cm="1">
        <f t="array" ref="M48">IFERROR(_xlfn._xlws.FILTER(NovoCódigo,[0]!Descrição=NovasLicençasv6.0[[#This Row],[Descrição da atualização]]),"")</f>
        <v/>
      </c>
      <c r="N48" s="1" t="s">
        <v>274</v>
      </c>
      <c r="O48" s="7" t="s">
        <v>19</v>
      </c>
      <c r="P48" s="7" t="str" cm="1">
        <f t="array" ref="P48">_xlfn._xlws.FILTER(CodigoLicença,Tipo=NovasLicençasv6.0[[#This Row],[Tipo]])</f>
        <v>SC00SFW00004</v>
      </c>
      <c r="Q48" s="7" t="str" cm="1">
        <f t="array" ref="Q48">_xlfn._xlws.FILTER(CodigoManutenção,Tipo=NovasLicençasv6.0[[#This Row],[Tipo]])</f>
        <v>SC00SFW00007</v>
      </c>
      <c r="R48" s="7">
        <v>1</v>
      </c>
      <c r="S48" s="7" t="s">
        <v>142</v>
      </c>
      <c r="T48" s="14" t="s">
        <v>535</v>
      </c>
      <c r="U48" s="7" t="s">
        <v>301</v>
      </c>
      <c r="V48" s="7" t="s">
        <v>144</v>
      </c>
      <c r="W48" s="7" t="s">
        <v>536</v>
      </c>
      <c r="X48" s="7" t="s">
        <v>536</v>
      </c>
      <c r="Y48" s="5">
        <v>43018</v>
      </c>
      <c r="Z48" s="5">
        <v>43019</v>
      </c>
      <c r="AA48" s="11">
        <f t="shared" si="0"/>
        <v>2017</v>
      </c>
      <c r="AB48" s="7">
        <f t="shared" si="2"/>
        <v>1</v>
      </c>
      <c r="AC48" s="5" t="e" cm="1">
        <f t="array" ref="AC48">_xlfn._xlws.FILTER(Created_Date,(Customer_ID=NovasLicençasv6.0[[#This Row],[User ID]])*(Type = "OFFLINE"))</f>
        <v>#REF!</v>
      </c>
      <c r="AD48" s="7" t="s">
        <v>537</v>
      </c>
      <c r="AE48" s="7">
        <v>2372523</v>
      </c>
      <c r="AF48" s="7"/>
      <c r="AG48" s="7"/>
      <c r="AH48" s="7"/>
      <c r="AI48" s="7"/>
      <c r="AJ48" s="7"/>
      <c r="AK48" s="7" t="s">
        <v>538</v>
      </c>
      <c r="AL48" s="7"/>
      <c r="AM48" s="7"/>
      <c r="AN48" s="7"/>
      <c r="AO48" s="11">
        <v>116521410</v>
      </c>
      <c r="AP48" s="7"/>
      <c r="AQ48" s="7" t="s">
        <v>539</v>
      </c>
      <c r="AR48" s="7"/>
      <c r="AS48" s="7"/>
      <c r="AT48" s="7" t="s">
        <v>540</v>
      </c>
      <c r="AU48" s="7" t="s">
        <v>92</v>
      </c>
      <c r="AV48" s="7" t="s">
        <v>201</v>
      </c>
      <c r="AW48" s="25"/>
      <c r="AX48" s="25">
        <v>2023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8" customHeight="1" x14ac:dyDescent="0.2">
      <c r="A49" s="7" t="s">
        <v>541</v>
      </c>
      <c r="B49" s="7" cm="1">
        <f t="array" ref="B49">COUNTA(_xlfn._xlws.FILTER(CustomerID,CustomerID=NovasLicençasv6.0[[#This Row],[User ID]],""))</f>
        <v>1</v>
      </c>
      <c r="C49" s="7" t="str">
        <f>IF(NovasLicençasv6.0[[#This Row],[Usuário ativo]]&gt;=2,"OFFLINE","ONLINE")</f>
        <v>ONLINE</v>
      </c>
      <c r="D49" s="7" t="str" cm="1">
        <f t="array" ref="D49">IFERROR(IF(SUM(_xlfn._xlws.FILTER(CustomerID,CustomerID=NovasLicençasv6.0[[#This Row],[User ID]]))=0,"Existe","Não Existe"),"Não Existe")</f>
        <v>Não Existe</v>
      </c>
      <c r="E49" s="7" t="s">
        <v>98</v>
      </c>
      <c r="F49" s="7" t="s">
        <v>542</v>
      </c>
      <c r="G49" s="7" t="s">
        <v>141</v>
      </c>
      <c r="H49" s="7"/>
      <c r="I49" s="7" t="s">
        <v>101</v>
      </c>
      <c r="J49" s="7" t="s">
        <v>102</v>
      </c>
      <c r="K49" s="7" t="s">
        <v>83</v>
      </c>
      <c r="L49" s="7" t="str" cm="1">
        <f t="array" ref="L49">IFERROR(_xlfn._xlws.FILTER(CódigoAntigo,[0]!Descrição=NovasLicençasv6.0[[#This Row],[Descrição da atualização]]),"")</f>
        <v/>
      </c>
      <c r="M49" s="7" t="str" cm="1">
        <f t="array" ref="M49">IFERROR(_xlfn._xlws.FILTER(NovoCódigo,[0]!Descrição=NovasLicençasv6.0[[#This Row],[Descrição da atualização]]),"")</f>
        <v/>
      </c>
      <c r="N49" s="1"/>
      <c r="O49" s="7" t="s">
        <v>19</v>
      </c>
      <c r="P49" s="7" t="str" cm="1">
        <f t="array" ref="P49">_xlfn._xlws.FILTER(CodigoLicença,Tipo=NovasLicençasv6.0[[#This Row],[Tipo]])</f>
        <v>SC00SFW00004</v>
      </c>
      <c r="Q49" s="7" t="str" cm="1">
        <f t="array" ref="Q49">_xlfn._xlws.FILTER(CodigoManutenção,Tipo=NovasLicençasv6.0[[#This Row],[Tipo]])</f>
        <v>SC00SFW00007</v>
      </c>
      <c r="R49" s="7">
        <v>1</v>
      </c>
      <c r="S49" s="7" t="s">
        <v>142</v>
      </c>
      <c r="T49" s="14" t="s">
        <v>543</v>
      </c>
      <c r="U49" s="7" t="s">
        <v>86</v>
      </c>
      <c r="V49" s="7" t="s">
        <v>352</v>
      </c>
      <c r="W49" s="7" t="s">
        <v>544</v>
      </c>
      <c r="X49" s="7" t="s">
        <v>544</v>
      </c>
      <c r="Y49" s="5">
        <v>43026</v>
      </c>
      <c r="Z49" s="5"/>
      <c r="AA49" s="11">
        <f t="shared" si="0"/>
        <v>2017</v>
      </c>
      <c r="AB49" s="7">
        <f t="shared" si="2"/>
        <v>-43026</v>
      </c>
      <c r="AC49" s="5" t="e" cm="1">
        <f t="array" ref="AC49">_xlfn._xlws.FILTER(Created_Date,(Customer_ID=NovasLicençasv6.0[[#This Row],[User ID]])*(Type = "OFFLINE"))</f>
        <v>#REF!</v>
      </c>
      <c r="AD49" s="7" t="s">
        <v>545</v>
      </c>
      <c r="AE49" s="7"/>
      <c r="AF49" s="7"/>
      <c r="AG49" s="7"/>
      <c r="AH49" s="7"/>
      <c r="AI49" s="7"/>
      <c r="AJ49" s="7"/>
      <c r="AK49" s="7" t="s">
        <v>546</v>
      </c>
      <c r="AL49" s="7"/>
      <c r="AM49" s="7"/>
      <c r="AN49" s="7"/>
      <c r="AO49" s="11" t="s">
        <v>547</v>
      </c>
      <c r="AP49" s="7"/>
      <c r="AQ49" s="7" t="s">
        <v>548</v>
      </c>
      <c r="AR49" s="7"/>
      <c r="AS49" s="7"/>
      <c r="AT49" s="7" t="s">
        <v>410</v>
      </c>
      <c r="AU49" s="7" t="s">
        <v>92</v>
      </c>
      <c r="AV49" s="7"/>
      <c r="AW49" s="25"/>
      <c r="AX49" s="25">
        <v>2023</v>
      </c>
    </row>
    <row r="50" spans="1:67" ht="18" customHeight="1" x14ac:dyDescent="0.2">
      <c r="A50" s="7" t="s">
        <v>549</v>
      </c>
      <c r="B50" s="7" cm="1">
        <f t="array" ref="B50">COUNTA(_xlfn._xlws.FILTER(CustomerID,CustomerID=NovasLicençasv6.0[[#This Row],[User ID]],""))</f>
        <v>1</v>
      </c>
      <c r="C50" s="7" t="str">
        <f>IF(NovasLicençasv6.0[[#This Row],[Usuário ativo]]&gt;=2,"OFFLINE","ONLINE")</f>
        <v>ONLINE</v>
      </c>
      <c r="D50" s="7" t="str" cm="1">
        <f t="array" ref="D50">IFERROR(IF(SUM(_xlfn._xlws.FILTER(CustomerID,CustomerID=NovasLicençasv6.0[[#This Row],[User ID]]))=0,"Existe","Não Existe"),"Não Existe")</f>
        <v>Não Existe</v>
      </c>
      <c r="E50" s="7" t="s">
        <v>98</v>
      </c>
      <c r="F50" s="7" t="s">
        <v>550</v>
      </c>
      <c r="G50" s="7" t="s">
        <v>141</v>
      </c>
      <c r="H50" s="7" t="s">
        <v>130</v>
      </c>
      <c r="I50" s="7" t="s">
        <v>101</v>
      </c>
      <c r="J50" s="7" t="s">
        <v>102</v>
      </c>
      <c r="K50" s="7" t="s">
        <v>83</v>
      </c>
      <c r="L50" s="7" t="str" cm="1">
        <f t="array" ref="L50">IFERROR(_xlfn._xlws.FILTER(CódigoAntigo,[0]!Descrição=NovasLicençasv6.0[[#This Row],[Descrição da atualização]]),"")</f>
        <v/>
      </c>
      <c r="M50" s="7" t="str" cm="1">
        <f t="array" ref="M50">IFERROR(_xlfn._xlws.FILTER(NovoCódigo,[0]!Descrição=NovasLicençasv6.0[[#This Row],[Descrição da atualização]]),"")</f>
        <v/>
      </c>
      <c r="N50" s="1"/>
      <c r="O50" s="7" t="s">
        <v>18</v>
      </c>
      <c r="P50" s="7" t="str" cm="1">
        <f t="array" ref="P50">_xlfn._xlws.FILTER(CodigoLicença,Tipo=NovasLicençasv6.0[[#This Row],[Tipo]])</f>
        <v>SC00SFW00003</v>
      </c>
      <c r="Q50" s="7" t="str" cm="1">
        <f t="array" ref="Q50">_xlfn._xlws.FILTER(CodigoManutenção,Tipo=NovasLicençasv6.0[[#This Row],[Tipo]])</f>
        <v>SC00SFW00006</v>
      </c>
      <c r="R50" s="7">
        <v>1</v>
      </c>
      <c r="S50" s="7" t="s">
        <v>237</v>
      </c>
      <c r="T50" s="14" t="s">
        <v>551</v>
      </c>
      <c r="U50" s="7" t="s">
        <v>206</v>
      </c>
      <c r="V50" s="7" t="s">
        <v>552</v>
      </c>
      <c r="W50" s="7" t="s">
        <v>553</v>
      </c>
      <c r="X50" s="7" t="s">
        <v>339</v>
      </c>
      <c r="Y50" s="5">
        <v>43027</v>
      </c>
      <c r="Z50" s="5"/>
      <c r="AA50" s="11">
        <f t="shared" si="0"/>
        <v>2017</v>
      </c>
      <c r="AB50" s="7">
        <f t="shared" si="2"/>
        <v>-43027</v>
      </c>
      <c r="AC50" s="5" t="e" cm="1">
        <f t="array" ref="AC50">_xlfn._xlws.FILTER(Created_Date,(Customer_ID=NovasLicençasv6.0[[#This Row],[User ID]])*(Type = "OFFLINE"))</f>
        <v>#REF!</v>
      </c>
      <c r="AD50" s="7" t="s">
        <v>554</v>
      </c>
      <c r="AE50" s="7"/>
      <c r="AF50" s="7"/>
      <c r="AG50" s="7"/>
      <c r="AH50" s="7"/>
      <c r="AI50" s="7"/>
      <c r="AJ50" s="7"/>
      <c r="AK50" s="7" t="s">
        <v>555</v>
      </c>
      <c r="AL50" s="7"/>
      <c r="AM50" s="7"/>
      <c r="AN50" s="7"/>
      <c r="AO50" s="11" t="s">
        <v>556</v>
      </c>
      <c r="AP50" s="7"/>
      <c r="AQ50" s="7" t="s">
        <v>557</v>
      </c>
      <c r="AR50" s="7"/>
      <c r="AS50" s="7"/>
      <c r="AT50" s="7" t="s">
        <v>210</v>
      </c>
      <c r="AU50" s="7" t="s">
        <v>92</v>
      </c>
      <c r="AV50" s="7"/>
      <c r="AW50" s="25"/>
      <c r="AX50" s="25">
        <v>2023</v>
      </c>
    </row>
    <row r="51" spans="1:67" ht="18" customHeight="1" x14ac:dyDescent="0.2">
      <c r="A51" s="13" t="s">
        <v>558</v>
      </c>
      <c r="B51" s="7" cm="1">
        <f t="array" ref="B51">COUNTA(_xlfn._xlws.FILTER(CustomerID,CustomerID=NovasLicençasv6.0[[#This Row],[User ID]],""))</f>
        <v>1</v>
      </c>
      <c r="C51" s="13" t="str">
        <f>IF(NovasLicençasv6.0[[#This Row],[Usuário ativo]]&gt;=2,"OFFLINE","ONLINE")</f>
        <v>ONLINE</v>
      </c>
      <c r="D51" s="13" t="str" cm="1">
        <f t="array" ref="D51">IFERROR(IF(SUM(_xlfn._xlws.FILTER(CustomerID,CustomerID=NovasLicençasv6.0[[#This Row],[User ID]]))=0,"Existe","Não Existe"),"Não Existe")</f>
        <v>Não Existe</v>
      </c>
      <c r="E51" s="13" t="s">
        <v>98</v>
      </c>
      <c r="F51" s="13" t="s">
        <v>559</v>
      </c>
      <c r="G51" s="13" t="s">
        <v>141</v>
      </c>
      <c r="H51" s="13"/>
      <c r="I51" s="13" t="s">
        <v>101</v>
      </c>
      <c r="J51" s="13" t="s">
        <v>102</v>
      </c>
      <c r="K51" s="13" t="s">
        <v>83</v>
      </c>
      <c r="L51" s="7" t="str" cm="1">
        <f t="array" ref="L51">IFERROR(_xlfn._xlws.FILTER(CódigoAntigo,[0]!Descrição=NovasLicençasv6.0[[#This Row],[Descrição da atualização]]),"")</f>
        <v/>
      </c>
      <c r="M51" s="7" t="str" cm="1">
        <f t="array" ref="M51">IFERROR(_xlfn._xlws.FILTER(NovoCódigo,[0]!Descrição=NovasLicençasv6.0[[#This Row],[Descrição da atualização]]),"")</f>
        <v/>
      </c>
      <c r="N51" s="1"/>
      <c r="O51" s="13" t="s">
        <v>157</v>
      </c>
      <c r="P51" s="13" t="str" cm="1">
        <f t="array" ref="P51">_xlfn._xlws.FILTER(CodigoLicença,Tipo=NovasLicençasv6.0[[#This Row],[Tipo]])</f>
        <v>IR0000000001</v>
      </c>
      <c r="Q51" s="13" t="str" cm="1">
        <f t="array" ref="Q51">_xlfn._xlws.FILTER(CodigoManutenção,Tipo=NovasLicençasv6.0[[#This Row],[Tipo]])</f>
        <v>Sem custo</v>
      </c>
      <c r="R51" s="13">
        <v>1</v>
      </c>
      <c r="S51" s="13" t="s">
        <v>142</v>
      </c>
      <c r="T51" s="34" t="s">
        <v>560</v>
      </c>
      <c r="U51" s="13" t="s">
        <v>206</v>
      </c>
      <c r="V51" s="13" t="s">
        <v>352</v>
      </c>
      <c r="W51" s="13" t="s">
        <v>561</v>
      </c>
      <c r="X51" s="7" t="s">
        <v>562</v>
      </c>
      <c r="Y51" s="29">
        <v>43033</v>
      </c>
      <c r="Z51" s="29"/>
      <c r="AA51" s="35">
        <f t="shared" si="0"/>
        <v>2017</v>
      </c>
      <c r="AB51" s="13">
        <f t="shared" si="2"/>
        <v>-43033</v>
      </c>
      <c r="AC51" s="29" t="e" cm="1">
        <f t="array" ref="AC51">_xlfn._xlws.FILTER(Created_Date,(Customer_ID=NovasLicençasv6.0[[#This Row],[User ID]])*(Type = "OFFLINE"))</f>
        <v>#REF!</v>
      </c>
      <c r="AD51" s="13" t="s">
        <v>563</v>
      </c>
      <c r="AE51" s="13"/>
      <c r="AF51" s="13"/>
      <c r="AG51" s="13"/>
      <c r="AH51" s="13"/>
      <c r="AI51" s="13"/>
      <c r="AJ51" s="13"/>
      <c r="AK51" s="13" t="s">
        <v>564</v>
      </c>
      <c r="AL51" s="13"/>
      <c r="AM51" s="13"/>
      <c r="AN51" s="13"/>
      <c r="AO51" s="35" t="s">
        <v>565</v>
      </c>
      <c r="AP51" s="13"/>
      <c r="AQ51" s="13" t="s">
        <v>566</v>
      </c>
      <c r="AR51" s="13"/>
      <c r="AS51" s="13"/>
      <c r="AT51" s="13" t="s">
        <v>410</v>
      </c>
      <c r="AU51" s="13" t="s">
        <v>92</v>
      </c>
      <c r="AV51" s="13"/>
      <c r="AW51" s="92"/>
      <c r="AX51" s="25">
        <v>2023</v>
      </c>
    </row>
    <row r="52" spans="1:67" ht="18" customHeight="1" x14ac:dyDescent="0.2">
      <c r="A52" s="38" t="s">
        <v>567</v>
      </c>
      <c r="B52" s="7" cm="1">
        <f t="array" ref="B52">COUNTA(_xlfn._xlws.FILTER(CustomerID,CustomerID=NovasLicençasv6.0[[#This Row],[User ID]],""))</f>
        <v>1</v>
      </c>
      <c r="C52" s="38" t="str">
        <f>IF(NovasLicençasv6.0[[#This Row],[Usuário ativo]]&gt;=2,"OFFLINE","ONLINE")</f>
        <v>ONLINE</v>
      </c>
      <c r="D52" s="38" t="str" cm="1">
        <f t="array" ref="D52">IFERROR(IF(SUM(_xlfn._xlws.FILTER(CustomerID,CustomerID=NovasLicençasv6.0[[#This Row],[User ID]]))=0,"Existe","Não Existe"),"Não Existe")</f>
        <v>Não Existe</v>
      </c>
      <c r="E52" s="38"/>
      <c r="F52" s="38" t="s">
        <v>568</v>
      </c>
      <c r="G52" s="38" t="s">
        <v>8</v>
      </c>
      <c r="H52" s="38" t="s">
        <v>569</v>
      </c>
      <c r="I52" s="38" t="s">
        <v>9</v>
      </c>
      <c r="J52" s="38" t="s">
        <v>570</v>
      </c>
      <c r="K52" s="38" t="s">
        <v>53</v>
      </c>
      <c r="L52" s="38" t="str" cm="1">
        <f t="array" ref="L52">IFERROR(_xlfn._xlws.FILTER(CódigoAntigo,[0]!Descrição=NovasLicençasv6.0[[#This Row],[Descrição da atualização]]),"")</f>
        <v/>
      </c>
      <c r="M52" s="38" t="str" cm="1">
        <f t="array" ref="M52">IFERROR(_xlfn._xlws.FILTER(NovoCódigo,[0]!Descrição=NovasLicençasv6.0[[#This Row],[Descrição da atualização]]),"")</f>
        <v/>
      </c>
      <c r="N52" s="8" t="s">
        <v>274</v>
      </c>
      <c r="O52" s="38" t="s">
        <v>18</v>
      </c>
      <c r="P52" s="7" t="str" cm="1">
        <f t="array" ref="P52">_xlfn._xlws.FILTER(CodigoLicença,Tipo=NovasLicençasv6.0[[#This Row],[Tipo]])</f>
        <v>SC00SFW00003</v>
      </c>
      <c r="Q52" s="7" t="str" cm="1">
        <f t="array" ref="Q52">_xlfn._xlws.FILTER(CodigoManutenção,Tipo=NovasLicençasv6.0[[#This Row],[Tipo]])</f>
        <v>SC00SFW00006</v>
      </c>
      <c r="R52" s="38">
        <v>1</v>
      </c>
      <c r="S52" s="38" t="s">
        <v>84</v>
      </c>
      <c r="T52" s="67" t="s">
        <v>571</v>
      </c>
      <c r="U52" s="38" t="s">
        <v>197</v>
      </c>
      <c r="V52" s="38" t="s">
        <v>572</v>
      </c>
      <c r="W52" s="38" t="s">
        <v>573</v>
      </c>
      <c r="X52" s="38" t="s">
        <v>574</v>
      </c>
      <c r="Y52" s="39">
        <v>43038</v>
      </c>
      <c r="Z52" s="39">
        <v>43046</v>
      </c>
      <c r="AA52" s="40">
        <f t="shared" si="0"/>
        <v>2017</v>
      </c>
      <c r="AB52" s="38">
        <f t="shared" si="2"/>
        <v>8</v>
      </c>
      <c r="AC52" s="39" t="e" cm="1">
        <f t="array" ref="AC52">_xlfn._xlws.FILTER(Created_Date,(Customer_ID=NovasLicençasv6.0[[#This Row],[User ID]])*(Type = "OFFLINE"))</f>
        <v>#REF!</v>
      </c>
      <c r="AD52" s="32" t="s">
        <v>575</v>
      </c>
      <c r="AE52" s="38"/>
      <c r="AF52" s="38"/>
      <c r="AG52" s="38"/>
      <c r="AH52" s="38"/>
      <c r="AI52" s="38"/>
      <c r="AJ52" s="38"/>
      <c r="AK52" s="38"/>
      <c r="AL52" s="38">
        <v>4533</v>
      </c>
      <c r="AM52" s="38">
        <v>116520506</v>
      </c>
      <c r="AN52" s="39">
        <v>44631</v>
      </c>
      <c r="AO52" s="40">
        <v>116520506</v>
      </c>
      <c r="AP52" s="38"/>
      <c r="AQ52" s="38">
        <v>15019</v>
      </c>
      <c r="AR52" s="38"/>
      <c r="AS52" s="38"/>
      <c r="AT52" s="38" t="s">
        <v>576</v>
      </c>
      <c r="AU52" s="38" t="s">
        <v>92</v>
      </c>
      <c r="AV52" s="38" t="s">
        <v>201</v>
      </c>
      <c r="AW52" s="97"/>
      <c r="AX52" s="25">
        <v>2023</v>
      </c>
    </row>
    <row r="53" spans="1:67" s="30" customFormat="1" ht="18" customHeight="1" x14ac:dyDescent="0.2">
      <c r="A53" s="7" t="s">
        <v>577</v>
      </c>
      <c r="B53" s="7" cm="1">
        <f t="array" ref="B53">COUNTA(_xlfn._xlws.FILTER(CustomerID,CustomerID=NovasLicençasv6.0[[#This Row],[User ID]],""))</f>
        <v>1</v>
      </c>
      <c r="C53" s="7" t="str">
        <f>IF(NovasLicençasv6.0[[#This Row],[Usuário ativo]]&gt;=2,"OFFLINE","ONLINE")</f>
        <v>ONLINE</v>
      </c>
      <c r="D53" s="7" t="str" cm="1">
        <f t="array" ref="D53">IFERROR(IF(SUM(_xlfn._xlws.FILTER(CustomerID,CustomerID=NovasLicençasv6.0[[#This Row],[User ID]]))=0,"Existe","Não Existe"),"Não Existe")</f>
        <v>Não Existe</v>
      </c>
      <c r="E53" s="7" t="s">
        <v>98</v>
      </c>
      <c r="F53" s="7" t="s">
        <v>578</v>
      </c>
      <c r="G53" s="7" t="str">
        <f>IF('Novas Licenças v6.0'!$I65="KION","Não aplicavel",IF('Novas Licenças v6.0'!$I65="LindeSTILL","Não aplicavel","Representante"))</f>
        <v>Representante</v>
      </c>
      <c r="H53" s="7" t="s">
        <v>130</v>
      </c>
      <c r="I53" s="7" t="s">
        <v>579</v>
      </c>
      <c r="J53" s="7" t="s">
        <v>580</v>
      </c>
      <c r="K53" s="7" t="s">
        <v>83</v>
      </c>
      <c r="L53" s="7" t="str" cm="1">
        <f t="array" ref="L53">IFERROR(_xlfn._xlws.FILTER(CódigoAntigo,[0]!Descrição=NovasLicençasv6.0[[#This Row],[Descrição da atualização]]),"")</f>
        <v/>
      </c>
      <c r="M53" s="7" t="str" cm="1">
        <f t="array" ref="M53">IFERROR(_xlfn._xlws.FILTER(NovoCódigo,[0]!Descrição=NovasLicençasv6.0[[#This Row],[Descrição da atualização]]),"")</f>
        <v/>
      </c>
      <c r="N53" s="1"/>
      <c r="O53" s="7" t="s">
        <v>19</v>
      </c>
      <c r="P53" s="7" t="str" cm="1">
        <f t="array" ref="P53">_xlfn._xlws.FILTER(CodigoLicença,Tipo=NovasLicençasv6.0[[#This Row],[Tipo]])</f>
        <v>SC00SFW00004</v>
      </c>
      <c r="Q53" s="7" t="str" cm="1">
        <f t="array" ref="Q53">_xlfn._xlws.FILTER(CodigoManutenção,Tipo=NovasLicençasv6.0[[#This Row],[Tipo]])</f>
        <v>SC00SFW00007</v>
      </c>
      <c r="R53" s="7">
        <v>1</v>
      </c>
      <c r="S53" s="7" t="s">
        <v>237</v>
      </c>
      <c r="T53" s="14">
        <v>34379871986</v>
      </c>
      <c r="U53" s="7" t="s">
        <v>183</v>
      </c>
      <c r="V53" s="7" t="s">
        <v>581</v>
      </c>
      <c r="W53" s="7" t="s">
        <v>582</v>
      </c>
      <c r="X53" s="7" t="s">
        <v>582</v>
      </c>
      <c r="Y53" s="5">
        <v>43040</v>
      </c>
      <c r="Z53" s="5"/>
      <c r="AA53" s="11">
        <f t="shared" si="0"/>
        <v>2017</v>
      </c>
      <c r="AB53" s="7">
        <f t="shared" si="2"/>
        <v>-43040</v>
      </c>
      <c r="AC53" s="5" t="e" cm="1">
        <f t="array" ref="AC53">_xlfn._xlws.FILTER(Created_Date,(Customer_ID=NovasLicençasv6.0[[#This Row],[User ID]])*(Type = "OFFLINE"))</f>
        <v>#REF!</v>
      </c>
      <c r="AD53" s="7" t="s">
        <v>583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1" t="s">
        <v>584</v>
      </c>
      <c r="AP53" s="7"/>
      <c r="AQ53" s="7">
        <v>15019</v>
      </c>
      <c r="AR53" s="7"/>
      <c r="AS53" s="7"/>
      <c r="AT53" s="7" t="s">
        <v>585</v>
      </c>
      <c r="AU53" s="7" t="s">
        <v>92</v>
      </c>
      <c r="AV53" s="7"/>
      <c r="AW53" s="25"/>
      <c r="AX53" s="25">
        <v>2023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8" customHeight="1" x14ac:dyDescent="0.2">
      <c r="A54" s="60" t="s">
        <v>586</v>
      </c>
      <c r="B54" s="13" cm="1">
        <f t="array" ref="B54">COUNTA(_xlfn._xlws.FILTER(CustomerID,CustomerID=NovasLicençasv6.0[[#This Row],[User ID]],""))</f>
        <v>1</v>
      </c>
      <c r="C54" s="13" t="str">
        <f>IF(NovasLicençasv6.0[[#This Row],[Usuário ativo]]&gt;=2,"OFFLINE","ONLINE")</f>
        <v>ONLINE</v>
      </c>
      <c r="D54" s="59" t="str" cm="1">
        <f t="array" ref="D54">IFERROR(IF(SUM(_xlfn._xlws.FILTER(CustomerID,CustomerID=NovasLicençasv6.0[[#This Row],[User ID]]))=0,"Existe","Não Existe"),"Não Existe")</f>
        <v>Não Existe</v>
      </c>
      <c r="E54" s="13"/>
      <c r="F54" s="13" t="s">
        <v>587</v>
      </c>
      <c r="G54" s="13" t="s">
        <v>141</v>
      </c>
      <c r="H54" s="13"/>
      <c r="I54" s="13" t="s">
        <v>101</v>
      </c>
      <c r="J54" s="13" t="s">
        <v>102</v>
      </c>
      <c r="K54" s="13" t="s">
        <v>83</v>
      </c>
      <c r="L54" s="13" t="str" cm="1">
        <f t="array" ref="L54">IFERROR(_xlfn._xlws.FILTER(CódigoAntigo,[0]!Descrição=NovasLicençasv6.0[[#This Row],[Descrição da atualização]]),"")</f>
        <v/>
      </c>
      <c r="M54" s="13" t="str" cm="1">
        <f t="array" ref="M54">IFERROR(_xlfn._xlws.FILTER(NovoCódigo,[0]!Descrição=NovasLicençasv6.0[[#This Row],[Descrição da atualização]]),"")</f>
        <v/>
      </c>
      <c r="N54" s="12"/>
      <c r="O54" s="13" t="s">
        <v>18</v>
      </c>
      <c r="P54" s="13" t="str" cm="1">
        <f t="array" ref="P54">_xlfn._xlws.FILTER(CodigoLicença,Tipo=NovasLicençasv6.0[[#This Row],[Tipo]])</f>
        <v>SC00SFW00003</v>
      </c>
      <c r="Q54" s="13" t="str" cm="1">
        <f t="array" ref="Q54">_xlfn._xlws.FILTER(CodigoManutenção,Tipo=NovasLicençasv6.0[[#This Row],[Tipo]])</f>
        <v>SC00SFW00006</v>
      </c>
      <c r="R54" s="13">
        <v>1</v>
      </c>
      <c r="S54" s="13" t="s">
        <v>142</v>
      </c>
      <c r="T54" s="34" t="s">
        <v>588</v>
      </c>
      <c r="U54" s="13" t="s">
        <v>86</v>
      </c>
      <c r="V54" s="13" t="s">
        <v>352</v>
      </c>
      <c r="W54" s="13" t="s">
        <v>589</v>
      </c>
      <c r="X54" s="13" t="s">
        <v>589</v>
      </c>
      <c r="Y54" s="29">
        <v>43060</v>
      </c>
      <c r="Z54" s="29"/>
      <c r="AA54" s="35">
        <f t="shared" si="0"/>
        <v>2017</v>
      </c>
      <c r="AB54" s="13">
        <f t="shared" si="2"/>
        <v>-43060</v>
      </c>
      <c r="AC54" s="29" t="e" cm="1">
        <f t="array" ref="AC54">_xlfn._xlws.FILTER(Created_Date,(Customer_ID=NovasLicençasv6.0[[#This Row],[User ID]])*(Type = "OFFLINE"))</f>
        <v>#REF!</v>
      </c>
      <c r="AD54" s="30" t="s">
        <v>590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35" t="s">
        <v>591</v>
      </c>
      <c r="AP54" s="13"/>
      <c r="AQ54" s="13" t="s">
        <v>592</v>
      </c>
      <c r="AR54" s="13"/>
      <c r="AS54" s="13"/>
      <c r="AT54" s="13" t="s">
        <v>365</v>
      </c>
      <c r="AU54" s="13" t="s">
        <v>92</v>
      </c>
      <c r="AV54" s="61"/>
      <c r="AW54" s="98"/>
      <c r="AX54" s="25">
        <v>2023</v>
      </c>
    </row>
    <row r="55" spans="1:67" ht="18" customHeight="1" x14ac:dyDescent="0.2">
      <c r="A55" s="21" t="s">
        <v>593</v>
      </c>
      <c r="B55" s="7" cm="1">
        <f t="array" ref="B55">COUNTA(_xlfn._xlws.FILTER(CustomerID,CustomerID=NovasLicençasv6.0[[#This Row],[User ID]],""))</f>
        <v>1</v>
      </c>
      <c r="C55" s="7" t="str">
        <f>IF(NovasLicençasv6.0[[#This Row],[Usuário ativo]]&gt;=2,"OFFLINE","ONLINE")</f>
        <v>ONLINE</v>
      </c>
      <c r="D55" s="18" t="str" cm="1">
        <f t="array" ref="D55">IFERROR(IF(SUM(_xlfn._xlws.FILTER(CustomerID,CustomerID=NovasLicençasv6.0[[#This Row],[User ID]]))=0,"Existe","Não Existe"),"Não Existe")</f>
        <v>Não Existe</v>
      </c>
      <c r="E55" s="7"/>
      <c r="F55" s="7" t="s">
        <v>594</v>
      </c>
      <c r="G55" s="7" t="s">
        <v>141</v>
      </c>
      <c r="H55" s="7" t="s">
        <v>384</v>
      </c>
      <c r="I55" s="7" t="s">
        <v>101</v>
      </c>
      <c r="J55" s="7" t="s">
        <v>102</v>
      </c>
      <c r="K55" s="7" t="s">
        <v>83</v>
      </c>
      <c r="L55" s="7" t="str" cm="1">
        <f t="array" ref="L55">IFERROR(_xlfn._xlws.FILTER(CódigoAntigo,[0]!Descrição=NovasLicençasv6.0[[#This Row],[Descrição da atualização]]),"")</f>
        <v/>
      </c>
      <c r="M55" s="7" t="str" cm="1">
        <f t="array" ref="M55">IFERROR(_xlfn._xlws.FILTER(NovoCódigo,[0]!Descrição=NovasLicençasv6.0[[#This Row],[Descrição da atualização]]),"")</f>
        <v/>
      </c>
      <c r="N55" s="7"/>
      <c r="O55" s="7" t="s">
        <v>18</v>
      </c>
      <c r="P55" s="7" t="str" cm="1">
        <f t="array" ref="P55">_xlfn._xlws.FILTER(CodigoLicença,Tipo=NovasLicençasv6.0[[#This Row],[Tipo]])</f>
        <v>SC00SFW00003</v>
      </c>
      <c r="Q55" s="7" t="str" cm="1">
        <f t="array" ref="Q55">_xlfn._xlws.FILTER(CodigoManutenção,Tipo=NovasLicençasv6.0[[#This Row],[Tipo]])</f>
        <v>SC00SFW00006</v>
      </c>
      <c r="R55" s="7">
        <v>1</v>
      </c>
      <c r="S55" s="7" t="s">
        <v>84</v>
      </c>
      <c r="T55" s="14" t="s">
        <v>595</v>
      </c>
      <c r="U55" s="7" t="s">
        <v>596</v>
      </c>
      <c r="V55" s="7" t="s">
        <v>597</v>
      </c>
      <c r="W55" s="7" t="s">
        <v>598</v>
      </c>
      <c r="X55" s="7"/>
      <c r="Y55" s="5">
        <v>45784</v>
      </c>
      <c r="Z55" s="5"/>
      <c r="AA55" s="11">
        <f>YEAR(Y55)</f>
        <v>2025</v>
      </c>
      <c r="AB55" s="7">
        <f>Z55-Y55</f>
        <v>-45784</v>
      </c>
      <c r="AC55" s="5" t="e" cm="1">
        <f t="array" ref="AC55">_xlfn._xlws.FILTER(Created_Date,(Customer_ID=NovasLicençasv6.0[[#This Row],[User ID]])*(Type = "OFFLINE"))</f>
        <v>#REF!</v>
      </c>
      <c r="AD55" s="27" t="s">
        <v>599</v>
      </c>
      <c r="AE55" s="7"/>
      <c r="AF55" s="7"/>
      <c r="AG55" s="27"/>
      <c r="AH55" s="7" t="str">
        <f ca="1">IF(AND(Z55&lt;TODAY()-7, AF55=""), "Aviso: SC ainda não criada!", "")</f>
        <v>Aviso: SC ainda não criada!</v>
      </c>
      <c r="AI55" s="7"/>
      <c r="AJ55" s="7"/>
      <c r="AK55" s="7"/>
      <c r="AL55" s="7"/>
      <c r="AM55" s="7"/>
      <c r="AN55" s="7"/>
      <c r="AO55" s="11" t="s">
        <v>313</v>
      </c>
      <c r="AP55" s="7"/>
      <c r="AQ55" s="14" t="s">
        <v>592</v>
      </c>
      <c r="AR55" s="7"/>
      <c r="AS55" s="7"/>
      <c r="AT55" s="7" t="s">
        <v>600</v>
      </c>
      <c r="AU55" s="7"/>
      <c r="AV55" s="9"/>
      <c r="AW55" s="9"/>
      <c r="AX55" s="7">
        <v>2026</v>
      </c>
    </row>
    <row r="56" spans="1:67" ht="18" customHeight="1" x14ac:dyDescent="0.2">
      <c r="A56" s="13" t="s">
        <v>601</v>
      </c>
      <c r="B56" s="7" cm="1">
        <f t="array" ref="B56">COUNTA(_xlfn._xlws.FILTER(CustomerID,CustomerID=NovasLicençasv6.0[[#This Row],[User ID]],""))</f>
        <v>1</v>
      </c>
      <c r="C56" s="13" t="str">
        <f>IF(NovasLicençasv6.0[[#This Row],[Usuário ativo]]&gt;=2,"OFFLINE","ONLINE")</f>
        <v>ONLINE</v>
      </c>
      <c r="D56" s="13" t="str" cm="1">
        <f t="array" ref="D56">IFERROR(IF(SUM(_xlfn._xlws.FILTER(CustomerID,CustomerID=NovasLicençasv6.0[[#This Row],[User ID]]))=0,"Existe","Não Existe"),"Não Existe")</f>
        <v>Não Existe</v>
      </c>
      <c r="E56" s="13" t="s">
        <v>179</v>
      </c>
      <c r="F56" s="13" t="s">
        <v>602</v>
      </c>
      <c r="G56" s="13" t="s">
        <v>8</v>
      </c>
      <c r="H56" s="13"/>
      <c r="I56" s="13" t="s">
        <v>170</v>
      </c>
      <c r="J56" s="13" t="s">
        <v>171</v>
      </c>
      <c r="K56" s="13" t="s">
        <v>172</v>
      </c>
      <c r="L56" s="7" t="str" cm="1">
        <f t="array" ref="L56">IFERROR(_xlfn._xlws.FILTER(CódigoAntigo,[0]!Descrição=NovasLicençasv6.0[[#This Row],[Descrição da atualização]]),"")</f>
        <v/>
      </c>
      <c r="M56" s="7" t="str" cm="1">
        <f t="array" ref="M56">IFERROR(_xlfn._xlws.FILTER(NovoCódigo,[0]!Descrição=NovasLicençasv6.0[[#This Row],[Descrição da atualização]]),"")</f>
        <v/>
      </c>
      <c r="N56" s="12"/>
      <c r="O56" s="13" t="s">
        <v>18</v>
      </c>
      <c r="P56" s="7" t="str" cm="1">
        <f t="array" ref="P56">_xlfn._xlws.FILTER(CodigoLicença,Tipo=NovasLicençasv6.0[[#This Row],[Tipo]])</f>
        <v>SC00SFW00003</v>
      </c>
      <c r="Q56" s="7" t="str" cm="1">
        <f t="array" ref="Q56">_xlfn._xlws.FILTER(CodigoManutenção,Tipo=NovasLicençasv6.0[[#This Row],[Tipo]])</f>
        <v>SC00SFW00006</v>
      </c>
      <c r="R56" s="13">
        <v>1</v>
      </c>
      <c r="S56" s="13" t="s">
        <v>603</v>
      </c>
      <c r="T56" s="34" t="s">
        <v>604</v>
      </c>
      <c r="U56" s="13" t="s">
        <v>605</v>
      </c>
      <c r="V56" s="13" t="s">
        <v>291</v>
      </c>
      <c r="W56" s="13" t="s">
        <v>606</v>
      </c>
      <c r="X56" s="13" t="s">
        <v>607</v>
      </c>
      <c r="Y56" s="29">
        <v>43060</v>
      </c>
      <c r="Z56" s="29"/>
      <c r="AA56" s="35">
        <f t="shared" si="0"/>
        <v>2017</v>
      </c>
      <c r="AB56" s="13">
        <f t="shared" si="2"/>
        <v>-43060</v>
      </c>
      <c r="AC56" s="29" t="e" cm="1">
        <f t="array" ref="AC56">_xlfn._xlws.FILTER(Created_Date,(Customer_ID=NovasLicençasv6.0[[#This Row],[User ID]])*(Type = "OFFLINE"))</f>
        <v>#REF!</v>
      </c>
      <c r="AD56" s="13" t="s">
        <v>608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35" t="s">
        <v>609</v>
      </c>
      <c r="AP56" s="13"/>
      <c r="AQ56" s="13">
        <v>15019</v>
      </c>
      <c r="AR56" s="13"/>
      <c r="AS56" s="13"/>
      <c r="AT56" s="13" t="s">
        <v>610</v>
      </c>
      <c r="AU56" s="13" t="s">
        <v>201</v>
      </c>
      <c r="AV56" s="13"/>
      <c r="AW56" s="92"/>
      <c r="AX56" s="25">
        <v>2023</v>
      </c>
    </row>
    <row r="57" spans="1:67" s="30" customFormat="1" ht="18" customHeight="1" x14ac:dyDescent="0.2">
      <c r="A57" s="7" t="s">
        <v>611</v>
      </c>
      <c r="B57" s="7" cm="1">
        <f t="array" ref="B57">COUNTA(_xlfn._xlws.FILTER(CustomerID,CustomerID=NovasLicençasv6.0[[#This Row],[User ID]],""))</f>
        <v>1</v>
      </c>
      <c r="C57" s="7" t="str">
        <f>IF(NovasLicençasv6.0[[#This Row],[Usuário ativo]]&gt;=2,"OFFLINE","ONLINE")</f>
        <v>ONLINE</v>
      </c>
      <c r="D57" s="7" t="str" cm="1">
        <f t="array" ref="D57">IFERROR(IF(SUM(_xlfn._xlws.FILTER(CustomerID,CustomerID=NovasLicençasv6.0[[#This Row],[User ID]]))=0,"Existe","Não Existe"),"Não Existe")</f>
        <v>Não Existe</v>
      </c>
      <c r="E57" s="7" t="s">
        <v>98</v>
      </c>
      <c r="F57" s="7" t="s">
        <v>612</v>
      </c>
      <c r="G57" s="7" t="s">
        <v>8</v>
      </c>
      <c r="H57" s="7" t="s">
        <v>193</v>
      </c>
      <c r="I57" s="7" t="s">
        <v>9</v>
      </c>
      <c r="J57" s="7" t="s">
        <v>613</v>
      </c>
      <c r="K57" s="7" t="s">
        <v>614</v>
      </c>
      <c r="L57" s="7" t="str" cm="1">
        <f t="array" ref="L57">IFERROR(_xlfn._xlws.FILTER(CódigoAntigo,[0]!Descrição=NovasLicençasv6.0[[#This Row],[Descrição da atualização]]),"")</f>
        <v/>
      </c>
      <c r="M57" s="7" t="str" cm="1">
        <f t="array" ref="M57">IFERROR(_xlfn._xlws.FILTER(NovoCódigo,[0]!Descrição=NovasLicençasv6.0[[#This Row],[Descrição da atualização]]),"")</f>
        <v/>
      </c>
      <c r="N57" s="1"/>
      <c r="O57" s="7" t="s">
        <v>19</v>
      </c>
      <c r="P57" s="7" t="str" cm="1">
        <f t="array" ref="P57">_xlfn._xlws.FILTER(CodigoLicença,Tipo=NovasLicençasv6.0[[#This Row],[Tipo]])</f>
        <v>SC00SFW00004</v>
      </c>
      <c r="Q57" s="7" t="str" cm="1">
        <f t="array" ref="Q57">_xlfn._xlws.FILTER(CodigoManutenção,Tipo=NovasLicençasv6.0[[#This Row],[Tipo]])</f>
        <v>SC00SFW00007</v>
      </c>
      <c r="R57" s="7">
        <v>1</v>
      </c>
      <c r="S57" s="7" t="s">
        <v>142</v>
      </c>
      <c r="T57" s="14" t="s">
        <v>615</v>
      </c>
      <c r="U57" s="7" t="s">
        <v>197</v>
      </c>
      <c r="V57" s="7" t="s">
        <v>616</v>
      </c>
      <c r="W57" s="7" t="s">
        <v>617</v>
      </c>
      <c r="X57" s="7" t="s">
        <v>618</v>
      </c>
      <c r="Y57" s="5">
        <v>43061</v>
      </c>
      <c r="Z57" s="5">
        <v>43063</v>
      </c>
      <c r="AA57" s="11">
        <f t="shared" si="0"/>
        <v>2017</v>
      </c>
      <c r="AB57" s="7">
        <f t="shared" si="2"/>
        <v>2</v>
      </c>
      <c r="AC57" s="5" t="e" cm="1">
        <f t="array" ref="AC57">_xlfn._xlws.FILTER(Created_Date,(Customer_ID=NovasLicençasv6.0[[#This Row],[User ID]])*(Type = "OFFLINE"))</f>
        <v>#REF!</v>
      </c>
      <c r="AD57" s="7" t="s">
        <v>619</v>
      </c>
      <c r="AE57" s="7"/>
      <c r="AF57" s="7"/>
      <c r="AG57" s="7"/>
      <c r="AH57" s="7"/>
      <c r="AI57" s="7"/>
      <c r="AJ57" s="7"/>
      <c r="AK57" s="7"/>
      <c r="AL57" s="7"/>
      <c r="AM57" s="7">
        <v>116519661</v>
      </c>
      <c r="AN57" s="7"/>
      <c r="AO57" s="11" t="s">
        <v>620</v>
      </c>
      <c r="AP57" s="7"/>
      <c r="AQ57" s="7">
        <v>15019</v>
      </c>
      <c r="AR57" s="7"/>
      <c r="AS57" s="7"/>
      <c r="AT57" s="7" t="s">
        <v>621</v>
      </c>
      <c r="AU57" s="7" t="s">
        <v>92</v>
      </c>
      <c r="AV57" s="7" t="s">
        <v>201</v>
      </c>
      <c r="AW57" s="25"/>
      <c r="AX57" s="25">
        <v>2023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8" customHeight="1" x14ac:dyDescent="0.2">
      <c r="A58" s="13" t="s">
        <v>622</v>
      </c>
      <c r="B58" s="7" cm="1">
        <f t="array" ref="B58">COUNTA(_xlfn._xlws.FILTER(CustomerID,CustomerID=NovasLicençasv6.0[[#This Row],[User ID]],""))</f>
        <v>1</v>
      </c>
      <c r="C58" s="13" t="str">
        <f>IF(NovasLicençasv6.0[[#This Row],[Usuário ativo]]&gt;=2,"OFFLINE","ONLINE")</f>
        <v>ONLINE</v>
      </c>
      <c r="D58" s="13" t="str" cm="1">
        <f t="array" ref="D58">IFERROR(IF(SUM(_xlfn._xlws.FILTER(CustomerID,CustomerID=NovasLicençasv6.0[[#This Row],[User ID]]))=0,"Existe","Não Existe"),"Não Existe")</f>
        <v>Não Existe</v>
      </c>
      <c r="E58" s="13" t="s">
        <v>179</v>
      </c>
      <c r="F58" s="13" t="s">
        <v>623</v>
      </c>
      <c r="G58" s="13" t="s">
        <v>8</v>
      </c>
      <c r="H58" s="13"/>
      <c r="I58" s="13" t="s">
        <v>170</v>
      </c>
      <c r="J58" s="13" t="s">
        <v>171</v>
      </c>
      <c r="K58" s="13" t="s">
        <v>172</v>
      </c>
      <c r="L58" s="7" t="str" cm="1">
        <f t="array" ref="L58">IFERROR(_xlfn._xlws.FILTER(CódigoAntigo,[0]!Descrição=NovasLicençasv6.0[[#This Row],[Descrição da atualização]]),"")</f>
        <v/>
      </c>
      <c r="M58" s="7" t="str" cm="1">
        <f t="array" ref="M58">IFERROR(_xlfn._xlws.FILTER(NovoCódigo,[0]!Descrição=NovasLicençasv6.0[[#This Row],[Descrição da atualização]]),"")</f>
        <v/>
      </c>
      <c r="N58" s="12"/>
      <c r="O58" s="13" t="s">
        <v>17</v>
      </c>
      <c r="P58" s="7" t="str" cm="1">
        <f t="array" ref="P58">_xlfn._xlws.FILTER(CodigoLicença,Tipo=NovasLicençasv6.0[[#This Row],[Tipo]])</f>
        <v>SC00SFW00002</v>
      </c>
      <c r="Q58" s="7" t="str" cm="1">
        <f t="array" ref="Q58">_xlfn._xlws.FILTER(CodigoManutenção,Tipo=NovasLicençasv6.0[[#This Row],[Tipo]])</f>
        <v>SC00SFW00005</v>
      </c>
      <c r="R58" s="13">
        <v>1</v>
      </c>
      <c r="S58" s="13" t="s">
        <v>237</v>
      </c>
      <c r="T58" s="34" t="s">
        <v>624</v>
      </c>
      <c r="U58" s="13" t="s">
        <v>173</v>
      </c>
      <c r="V58" s="13" t="s">
        <v>291</v>
      </c>
      <c r="W58" s="13" t="s">
        <v>625</v>
      </c>
      <c r="X58" s="13" t="s">
        <v>626</v>
      </c>
      <c r="Y58" s="29">
        <v>43062</v>
      </c>
      <c r="Z58" s="29"/>
      <c r="AA58" s="35">
        <f t="shared" si="0"/>
        <v>2017</v>
      </c>
      <c r="AB58" s="13">
        <f t="shared" si="2"/>
        <v>-43062</v>
      </c>
      <c r="AC58" s="29" t="e" cm="1">
        <f t="array" ref="AC58">_xlfn._xlws.FILTER(Created_Date,(Customer_ID=NovasLicençasv6.0[[#This Row],[User ID]])*(Type = "OFFLINE"))</f>
        <v>#REF!</v>
      </c>
      <c r="AD58" s="13" t="s">
        <v>627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35" t="s">
        <v>628</v>
      </c>
      <c r="AP58" s="13"/>
      <c r="AQ58" s="13">
        <v>15019</v>
      </c>
      <c r="AR58" s="13"/>
      <c r="AS58" s="13"/>
      <c r="AT58" s="13" t="s">
        <v>254</v>
      </c>
      <c r="AU58" s="13" t="s">
        <v>92</v>
      </c>
      <c r="AV58" s="13"/>
      <c r="AW58" s="92"/>
      <c r="AX58" s="25">
        <v>2023</v>
      </c>
    </row>
    <row r="59" spans="1:67" s="41" customFormat="1" ht="18" customHeight="1" x14ac:dyDescent="0.2">
      <c r="A59" s="7" t="s">
        <v>629</v>
      </c>
      <c r="B59" s="7" cm="1">
        <f t="array" ref="B59">COUNTA(_xlfn._xlws.FILTER(CustomerID,CustomerID=NovasLicençasv6.0[[#This Row],[User ID]],""))</f>
        <v>1</v>
      </c>
      <c r="C59" s="7" t="str">
        <f>IF(NovasLicençasv6.0[[#This Row],[Usuário ativo]]&gt;=2,"OFFLINE","ONLINE")</f>
        <v>ONLINE</v>
      </c>
      <c r="D59" s="7" t="str" cm="1">
        <f t="array" ref="D59">IFERROR(IF(SUM(_xlfn._xlws.FILTER(CustomerID,CustomerID=NovasLicençasv6.0[[#This Row],[User ID]]))=0,"Existe","Não Existe"),"Não Existe")</f>
        <v>Não Existe</v>
      </c>
      <c r="E59" s="7" t="s">
        <v>630</v>
      </c>
      <c r="F59" s="7" t="s">
        <v>631</v>
      </c>
      <c r="G59" s="7" t="s">
        <v>8</v>
      </c>
      <c r="H59" s="7" t="s">
        <v>632</v>
      </c>
      <c r="I59" s="7" t="s">
        <v>633</v>
      </c>
      <c r="J59" s="7" t="s">
        <v>634</v>
      </c>
      <c r="K59" s="7" t="s">
        <v>635</v>
      </c>
      <c r="L59" s="7" t="str" cm="1">
        <f t="array" ref="L59">IFERROR(_xlfn._xlws.FILTER(CódigoAntigo,[0]!Descrição=NovasLicençasv6.0[[#This Row],[Descrição da atualização]]),"")</f>
        <v/>
      </c>
      <c r="M59" s="7" t="str" cm="1">
        <f t="array" ref="M59">IFERROR(_xlfn._xlws.FILTER(NovoCódigo,[0]!Descrição=NovasLicençasv6.0[[#This Row],[Descrição da atualização]]),"")</f>
        <v/>
      </c>
      <c r="N59" s="1"/>
      <c r="O59" s="7" t="s">
        <v>18</v>
      </c>
      <c r="P59" s="7" t="str" cm="1">
        <f t="array" ref="P59">_xlfn._xlws.FILTER(CodigoLicença,Tipo=NovasLicençasv6.0[[#This Row],[Tipo]])</f>
        <v>SC00SFW00003</v>
      </c>
      <c r="Q59" s="7" t="str" cm="1">
        <f t="array" ref="Q59">_xlfn._xlws.FILTER(CodigoManutenção,Tipo=NovasLicençasv6.0[[#This Row],[Tipo]])</f>
        <v>SC00SFW00006</v>
      </c>
      <c r="R59" s="7">
        <v>1</v>
      </c>
      <c r="S59" s="7" t="s">
        <v>84</v>
      </c>
      <c r="T59" s="14">
        <v>34029841106</v>
      </c>
      <c r="U59" s="7" t="s">
        <v>636</v>
      </c>
      <c r="V59" s="7" t="s">
        <v>637</v>
      </c>
      <c r="W59" s="7" t="s">
        <v>638</v>
      </c>
      <c r="X59" s="7" t="s">
        <v>639</v>
      </c>
      <c r="Y59" s="5">
        <v>43069</v>
      </c>
      <c r="Z59" s="5"/>
      <c r="AA59" s="11">
        <f t="shared" si="0"/>
        <v>2017</v>
      </c>
      <c r="AB59" s="7">
        <f t="shared" si="2"/>
        <v>-43069</v>
      </c>
      <c r="AC59" s="5" t="e" cm="1">
        <f t="array" ref="AC59">_xlfn._xlws.FILTER(Created_Date,(Customer_ID=NovasLicençasv6.0[[#This Row],[User ID]])*(Type = "OFFLINE"))</f>
        <v>#REF!</v>
      </c>
      <c r="AD59" s="6" t="s">
        <v>640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1">
        <v>116514557</v>
      </c>
      <c r="AP59" s="7"/>
      <c r="AQ59" s="7">
        <v>15019</v>
      </c>
      <c r="AR59" s="7"/>
      <c r="AS59" s="7"/>
      <c r="AT59" s="7" t="s">
        <v>254</v>
      </c>
      <c r="AU59" s="7" t="s">
        <v>92</v>
      </c>
      <c r="AV59" s="7"/>
      <c r="AW59" s="25"/>
      <c r="AX59" s="25">
        <v>2023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8" customHeight="1" x14ac:dyDescent="0.2">
      <c r="A60" s="13" t="s">
        <v>641</v>
      </c>
      <c r="B60" s="7" cm="1">
        <f t="array" ref="B60">COUNTA(_xlfn._xlws.FILTER(CustomerID,CustomerID=NovasLicençasv6.0[[#This Row],[User ID]],""))</f>
        <v>1</v>
      </c>
      <c r="C60" s="13" t="str">
        <f>IF(NovasLicençasv6.0[[#This Row],[Usuário ativo]]&gt;=2,"OFFLINE","ONLINE")</f>
        <v>ONLINE</v>
      </c>
      <c r="D60" s="13" t="str" cm="1">
        <f t="array" ref="D60">IFERROR(IF(SUM(_xlfn._xlws.FILTER(CustomerID,CustomerID=NovasLicençasv6.0[[#This Row],[User ID]]))=0,"Existe","Não Existe"),"Não Existe")</f>
        <v>Não Existe</v>
      </c>
      <c r="E60" s="13" t="s">
        <v>642</v>
      </c>
      <c r="F60" s="13" t="s">
        <v>643</v>
      </c>
      <c r="G60" s="13" t="s">
        <v>8</v>
      </c>
      <c r="H60" s="13"/>
      <c r="I60" s="13" t="s">
        <v>359</v>
      </c>
      <c r="J60" s="13" t="s">
        <v>644</v>
      </c>
      <c r="K60" s="13" t="s">
        <v>645</v>
      </c>
      <c r="L60" s="7" t="str" cm="1">
        <f t="array" ref="L60">IFERROR(_xlfn._xlws.FILTER(CódigoAntigo,[0]!Descrição=NovasLicençasv6.0[[#This Row],[Descrição da atualização]]),"")</f>
        <v/>
      </c>
      <c r="M60" s="7" t="str" cm="1">
        <f t="array" ref="M60">IFERROR(_xlfn._xlws.FILTER(NovoCódigo,[0]!Descrição=NovasLicençasv6.0[[#This Row],[Descrição da atualização]]),"")</f>
        <v/>
      </c>
      <c r="N60" s="12"/>
      <c r="O60" s="13" t="s">
        <v>18</v>
      </c>
      <c r="P60" s="7" t="str" cm="1">
        <f t="array" ref="P60">_xlfn._xlws.FILTER(CodigoLicença,Tipo=NovasLicençasv6.0[[#This Row],[Tipo]])</f>
        <v>SC00SFW00003</v>
      </c>
      <c r="Q60" s="7" t="str" cm="1">
        <f t="array" ref="Q60">_xlfn._xlws.FILTER(CodigoManutenção,Tipo=NovasLicençasv6.0[[#This Row],[Tipo]])</f>
        <v>SC00SFW00006</v>
      </c>
      <c r="R60" s="13">
        <v>1</v>
      </c>
      <c r="S60" s="13" t="s">
        <v>646</v>
      </c>
      <c r="T60" s="34" t="s">
        <v>647</v>
      </c>
      <c r="U60" s="13" t="s">
        <v>648</v>
      </c>
      <c r="V60" s="13" t="s">
        <v>649</v>
      </c>
      <c r="W60" s="13" t="s">
        <v>650</v>
      </c>
      <c r="X60" s="13" t="s">
        <v>650</v>
      </c>
      <c r="Y60" s="29">
        <v>43074</v>
      </c>
      <c r="Z60" s="29"/>
      <c r="AA60" s="35">
        <f t="shared" si="0"/>
        <v>2017</v>
      </c>
      <c r="AB60" s="13">
        <f t="shared" si="2"/>
        <v>-43074</v>
      </c>
      <c r="AC60" s="29" t="e" cm="1">
        <f t="array" ref="AC60">_xlfn._xlws.FILTER(Created_Date,(Customer_ID=NovasLicençasv6.0[[#This Row],[User ID]])*(Type = "OFFLINE"))</f>
        <v>#REF!</v>
      </c>
      <c r="AD60" s="13" t="s">
        <v>651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35" t="s">
        <v>652</v>
      </c>
      <c r="AP60" s="13"/>
      <c r="AQ60" s="13">
        <v>15019</v>
      </c>
      <c r="AR60" s="13"/>
      <c r="AS60" s="13"/>
      <c r="AT60" s="13" t="s">
        <v>653</v>
      </c>
      <c r="AU60" s="13" t="s">
        <v>92</v>
      </c>
      <c r="AV60" s="13" t="s">
        <v>201</v>
      </c>
      <c r="AW60" s="92"/>
      <c r="AX60" s="25">
        <v>2023</v>
      </c>
    </row>
    <row r="61" spans="1:67" ht="18" customHeight="1" x14ac:dyDescent="0.2">
      <c r="A61" s="7" t="s">
        <v>654</v>
      </c>
      <c r="B61" s="7" cm="1">
        <f t="array" ref="B61">COUNTA(_xlfn._xlws.FILTER(CustomerID,CustomerID=NovasLicençasv6.0[[#This Row],[User ID]],""))</f>
        <v>1</v>
      </c>
      <c r="C61" s="7" t="str">
        <f>IF(NovasLicençasv6.0[[#This Row],[Usuário ativo]]&gt;=2,"OFFLINE","ONLINE")</f>
        <v>ONLINE</v>
      </c>
      <c r="D61" s="7" t="str" cm="1">
        <f t="array" ref="D61">IFERROR(IF(SUM(_xlfn._xlws.FILTER(CustomerID,CustomerID=NovasLicençasv6.0[[#This Row],[User ID]]))=0,"Existe","Não Existe"),"Não Existe")</f>
        <v>Não Existe</v>
      </c>
      <c r="E61" s="7" t="s">
        <v>98</v>
      </c>
      <c r="F61" s="7" t="s">
        <v>655</v>
      </c>
      <c r="G61" s="7" t="s">
        <v>8</v>
      </c>
      <c r="H61" s="7" t="s">
        <v>656</v>
      </c>
      <c r="I61" s="7" t="s">
        <v>657</v>
      </c>
      <c r="J61" s="7" t="s">
        <v>658</v>
      </c>
      <c r="K61" s="7" t="s">
        <v>83</v>
      </c>
      <c r="L61" s="7" t="str" cm="1">
        <f t="array" ref="L61">IFERROR(_xlfn._xlws.FILTER(CódigoAntigo,[0]!Descrição=NovasLicençasv6.0[[#This Row],[Descrição da atualização]]),"")</f>
        <v/>
      </c>
      <c r="M61" s="7" t="str" cm="1">
        <f t="array" ref="M61">IFERROR(_xlfn._xlws.FILTER(NovoCódigo,[0]!Descrição=NovasLicençasv6.0[[#This Row],[Descrição da atualização]]),"")</f>
        <v/>
      </c>
      <c r="N61" s="1"/>
      <c r="O61" s="7" t="s">
        <v>18</v>
      </c>
      <c r="P61" s="7" t="str" cm="1">
        <f t="array" ref="P61">_xlfn._xlws.FILTER(CodigoLicença,Tipo=NovasLicençasv6.0[[#This Row],[Tipo]])</f>
        <v>SC00SFW00003</v>
      </c>
      <c r="Q61" s="7" t="str" cm="1">
        <f t="array" ref="Q61">_xlfn._xlws.FILTER(CodigoManutenção,Tipo=NovasLicençasv6.0[[#This Row],[Tipo]])</f>
        <v>SC00SFW00006</v>
      </c>
      <c r="R61" s="7">
        <v>1</v>
      </c>
      <c r="S61" s="7" t="s">
        <v>84</v>
      </c>
      <c r="T61" s="14">
        <v>5315313997</v>
      </c>
      <c r="U61" s="7" t="s">
        <v>659</v>
      </c>
      <c r="V61" s="7" t="s">
        <v>660</v>
      </c>
      <c r="W61" s="7" t="s">
        <v>661</v>
      </c>
      <c r="X61" s="7" t="s">
        <v>662</v>
      </c>
      <c r="Y61" s="5">
        <v>43076</v>
      </c>
      <c r="Z61" s="5"/>
      <c r="AA61" s="11">
        <f t="shared" si="0"/>
        <v>2017</v>
      </c>
      <c r="AB61" s="7">
        <f t="shared" si="2"/>
        <v>-43076</v>
      </c>
      <c r="AC61" s="5" t="e" cm="1">
        <f t="array" ref="AC61">_xlfn._xlws.FILTER(Created_Date,(Customer_ID=NovasLicençasv6.0[[#This Row],[User ID]])*(Type = "OFFLINE"))</f>
        <v>#REF!</v>
      </c>
      <c r="AD61" s="7" t="s">
        <v>663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1" t="s">
        <v>664</v>
      </c>
      <c r="AP61" s="7"/>
      <c r="AQ61" s="7">
        <v>15019</v>
      </c>
      <c r="AR61" s="7"/>
      <c r="AS61" s="7"/>
      <c r="AT61" s="7" t="s">
        <v>254</v>
      </c>
      <c r="AU61" s="7" t="s">
        <v>92</v>
      </c>
      <c r="AV61" s="7"/>
      <c r="AW61" s="25"/>
      <c r="AX61" s="25">
        <v>2023</v>
      </c>
    </row>
    <row r="62" spans="1:67" ht="18" customHeight="1" x14ac:dyDescent="0.2">
      <c r="A62" s="13" t="s">
        <v>665</v>
      </c>
      <c r="B62" s="7" cm="1">
        <f t="array" ref="B62">COUNTA(_xlfn._xlws.FILTER(CustomerID,CustomerID=NovasLicençasv6.0[[#This Row],[User ID]],""))</f>
        <v>1</v>
      </c>
      <c r="C62" s="13" t="str">
        <f>IF(NovasLicençasv6.0[[#This Row],[Usuário ativo]]&gt;=2,"OFFLINE","ONLINE")</f>
        <v>ONLINE</v>
      </c>
      <c r="D62" s="13" t="str" cm="1">
        <f t="array" ref="D62">IFERROR(IF(SUM(_xlfn._xlws.FILTER(CustomerID,CustomerID=NovasLicençasv6.0[[#This Row],[User ID]]))=0,"Existe","Não Existe"),"Não Existe")</f>
        <v>Não Existe</v>
      </c>
      <c r="E62" s="13" t="s">
        <v>179</v>
      </c>
      <c r="F62" s="13" t="s">
        <v>666</v>
      </c>
      <c r="G62" s="13" t="s">
        <v>8</v>
      </c>
      <c r="H62" s="13" t="s">
        <v>130</v>
      </c>
      <c r="I62" s="13" t="s">
        <v>154</v>
      </c>
      <c r="J62" s="13" t="s">
        <v>155</v>
      </c>
      <c r="K62" s="13" t="s">
        <v>156</v>
      </c>
      <c r="L62" s="7" t="str" cm="1">
        <f t="array" ref="L62">IFERROR(_xlfn._xlws.FILTER(CódigoAntigo,[0]!Descrição=NovasLicençasv6.0[[#This Row],[Descrição da atualização]]),"")</f>
        <v/>
      </c>
      <c r="M62" s="7" t="str" cm="1">
        <f t="array" ref="M62">IFERROR(_xlfn._xlws.FILTER(NovoCódigo,[0]!Descrição=NovasLicençasv6.0[[#This Row],[Descrição da atualização]]),"")</f>
        <v/>
      </c>
      <c r="N62" s="12"/>
      <c r="O62" s="13" t="s">
        <v>18</v>
      </c>
      <c r="P62" s="7" t="str" cm="1">
        <f t="array" ref="P62">_xlfn._xlws.FILTER(CodigoLicença,Tipo=NovasLicençasv6.0[[#This Row],[Tipo]])</f>
        <v>SC00SFW00003</v>
      </c>
      <c r="Q62" s="7" t="str" cm="1">
        <f t="array" ref="Q62">_xlfn._xlws.FILTER(CodigoManutenção,Tipo=NovasLicençasv6.0[[#This Row],[Tipo]])</f>
        <v>SC00SFW00006</v>
      </c>
      <c r="R62" s="13">
        <v>1</v>
      </c>
      <c r="S62" s="13" t="s">
        <v>388</v>
      </c>
      <c r="T62" s="34" t="s">
        <v>667</v>
      </c>
      <c r="U62" s="13" t="s">
        <v>668</v>
      </c>
      <c r="V62" s="13" t="s">
        <v>669</v>
      </c>
      <c r="W62" s="13" t="s">
        <v>670</v>
      </c>
      <c r="X62" s="13" t="s">
        <v>671</v>
      </c>
      <c r="Y62" s="29">
        <v>43076</v>
      </c>
      <c r="Z62" s="29"/>
      <c r="AA62" s="35">
        <f t="shared" si="0"/>
        <v>2017</v>
      </c>
      <c r="AB62" s="13">
        <f t="shared" si="2"/>
        <v>-43076</v>
      </c>
      <c r="AC62" s="29" t="e" cm="1">
        <f t="array" ref="AC62">_xlfn._xlws.FILTER(Created_Date,(Customer_ID=NovasLicençasv6.0[[#This Row],[User ID]])*(Type = "OFFLINE"))</f>
        <v>#REF!</v>
      </c>
      <c r="AD62" s="13" t="s">
        <v>672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35">
        <v>116514536</v>
      </c>
      <c r="AP62" s="13"/>
      <c r="AQ62" s="13">
        <v>15019</v>
      </c>
      <c r="AR62" s="13"/>
      <c r="AS62" s="13"/>
      <c r="AT62" s="13" t="s">
        <v>254</v>
      </c>
      <c r="AU62" s="13" t="s">
        <v>92</v>
      </c>
      <c r="AV62" s="13"/>
      <c r="AW62" s="92"/>
      <c r="AX62" s="25">
        <v>2023</v>
      </c>
    </row>
    <row r="63" spans="1:67" ht="18" customHeight="1" x14ac:dyDescent="0.2">
      <c r="A63" s="7" t="s">
        <v>673</v>
      </c>
      <c r="B63" s="7" cm="1">
        <f t="array" ref="B63">COUNTA(_xlfn._xlws.FILTER(CustomerID,CustomerID=NovasLicençasv6.0[[#This Row],[User ID]],""))</f>
        <v>1</v>
      </c>
      <c r="C63" s="7" t="str">
        <f>IF(NovasLicençasv6.0[[#This Row],[Usuário ativo]]&gt;=2,"OFFLINE","ONLINE")</f>
        <v>ONLINE</v>
      </c>
      <c r="D63" s="7" t="str" cm="1">
        <f t="array" ref="D63">IFERROR(IF(SUM(_xlfn._xlws.FILTER(CustomerID,CustomerID=NovasLicençasv6.0[[#This Row],[User ID]]))=0,"Existe","Não Existe"),"Não Existe")</f>
        <v>Não Existe</v>
      </c>
      <c r="E63" s="7" t="s">
        <v>98</v>
      </c>
      <c r="F63" s="7" t="s">
        <v>674</v>
      </c>
      <c r="G63" s="7" t="str">
        <f>IF('Novas Licenças v6.0'!$I63="KION","Não aplicavel",IF('Novas Licenças v6.0'!$I63="LindeSTILL","Não aplicavel","Representante"))</f>
        <v>Representante</v>
      </c>
      <c r="H63" s="7" t="s">
        <v>130</v>
      </c>
      <c r="I63" s="7" t="s">
        <v>154</v>
      </c>
      <c r="J63" s="7" t="s">
        <v>155</v>
      </c>
      <c r="K63" s="7" t="s">
        <v>156</v>
      </c>
      <c r="L63" s="7" t="str" cm="1">
        <f t="array" ref="L63">IFERROR(_xlfn._xlws.FILTER(CódigoAntigo,[0]!Descrição=NovasLicençasv6.0[[#This Row],[Descrição da atualização]]),"")</f>
        <v/>
      </c>
      <c r="M63" s="7" t="str" cm="1">
        <f t="array" ref="M63">IFERROR(_xlfn._xlws.FILTER(NovoCódigo,[0]!Descrição=NovasLicençasv6.0[[#This Row],[Descrição da atualização]]),"")</f>
        <v/>
      </c>
      <c r="N63" s="1"/>
      <c r="O63" s="7" t="s">
        <v>18</v>
      </c>
      <c r="P63" s="7" t="str" cm="1">
        <f t="array" ref="P63">_xlfn._xlws.FILTER(CodigoLicença,Tipo=NovasLicençasv6.0[[#This Row],[Tipo]])</f>
        <v>SC00SFW00003</v>
      </c>
      <c r="Q63" s="7" t="str" cm="1">
        <f t="array" ref="Q63">_xlfn._xlws.FILTER(CodigoManutenção,Tipo=NovasLicençasv6.0[[#This Row],[Tipo]])</f>
        <v>SC00SFW00006</v>
      </c>
      <c r="R63" s="7">
        <v>1</v>
      </c>
      <c r="S63" s="7" t="s">
        <v>388</v>
      </c>
      <c r="T63" s="14" t="s">
        <v>675</v>
      </c>
      <c r="U63" s="7" t="s">
        <v>668</v>
      </c>
      <c r="V63" s="7" t="s">
        <v>669</v>
      </c>
      <c r="W63" s="7" t="s">
        <v>676</v>
      </c>
      <c r="X63" s="7" t="s">
        <v>677</v>
      </c>
      <c r="Y63" s="5">
        <v>43076</v>
      </c>
      <c r="Z63" s="5">
        <v>43076</v>
      </c>
      <c r="AA63" s="11">
        <f t="shared" si="0"/>
        <v>2017</v>
      </c>
      <c r="AB63" s="7">
        <f t="shared" si="2"/>
        <v>0</v>
      </c>
      <c r="AC63" s="5" t="e" cm="1">
        <f t="array" ref="AC63">_xlfn._xlws.FILTER(Created_Date,(Customer_ID=NovasLicençasv6.0[[#This Row],[User ID]])*(Type = "OFFLINE"))</f>
        <v>#REF!</v>
      </c>
      <c r="AD63" s="7" t="s">
        <v>678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1">
        <v>116514537</v>
      </c>
      <c r="AP63" s="7"/>
      <c r="AQ63" s="7">
        <v>15019</v>
      </c>
      <c r="AR63" s="7"/>
      <c r="AS63" s="7"/>
      <c r="AT63" s="7" t="s">
        <v>177</v>
      </c>
      <c r="AU63" s="7" t="s">
        <v>92</v>
      </c>
      <c r="AV63" s="7"/>
      <c r="AW63" s="25"/>
      <c r="AX63" s="25">
        <v>2023</v>
      </c>
    </row>
    <row r="64" spans="1:67" ht="18" customHeight="1" x14ac:dyDescent="0.2">
      <c r="A64" s="7" t="s">
        <v>679</v>
      </c>
      <c r="B64" s="7" cm="1">
        <f t="array" ref="B64">COUNTA(_xlfn._xlws.FILTER(CustomerID,CustomerID=NovasLicençasv6.0[[#This Row],[User ID]],""))</f>
        <v>1</v>
      </c>
      <c r="C64" s="7" t="str">
        <f>IF(NovasLicençasv6.0[[#This Row],[Usuário ativo]]&gt;=2,"OFFLINE","ONLINE")</f>
        <v>ONLINE</v>
      </c>
      <c r="D64" s="7" t="str" cm="1">
        <f t="array" ref="D64">IFERROR(IF(SUM(_xlfn._xlws.FILTER(CustomerID,CustomerID=NovasLicençasv6.0[[#This Row],[User ID]]))=0,"Existe","Não Existe"),"Não Existe")</f>
        <v>Não Existe</v>
      </c>
      <c r="E64" s="7" t="s">
        <v>98</v>
      </c>
      <c r="F64" s="7" t="s">
        <v>680</v>
      </c>
      <c r="G64" s="7" t="s">
        <v>8</v>
      </c>
      <c r="H64" s="7" t="s">
        <v>130</v>
      </c>
      <c r="I64" s="7" t="s">
        <v>681</v>
      </c>
      <c r="J64" s="7" t="s">
        <v>682</v>
      </c>
      <c r="K64" s="7" t="s">
        <v>683</v>
      </c>
      <c r="L64" s="7" t="str" cm="1">
        <f t="array" ref="L64">IFERROR(_xlfn._xlws.FILTER(CódigoAntigo,[0]!Descrição=NovasLicençasv6.0[[#This Row],[Descrição da atualização]]),"")</f>
        <v/>
      </c>
      <c r="M64" s="7" t="str" cm="1">
        <f t="array" ref="M64">IFERROR(_xlfn._xlws.FILTER(NovoCódigo,[0]!Descrição=NovasLicençasv6.0[[#This Row],[Descrição da atualização]]),"")</f>
        <v/>
      </c>
      <c r="N64" s="1"/>
      <c r="O64" s="7" t="s">
        <v>18</v>
      </c>
      <c r="P64" s="7" t="str" cm="1">
        <f t="array" ref="P64">_xlfn._xlws.FILTER(CodigoLicença,Tipo=NovasLicençasv6.0[[#This Row],[Tipo]])</f>
        <v>SC00SFW00003</v>
      </c>
      <c r="Q64" s="7" t="str" cm="1">
        <f t="array" ref="Q64">_xlfn._xlws.FILTER(CodigoManutenção,Tipo=NovasLicençasv6.0[[#This Row],[Tipo]])</f>
        <v>SC00SFW00006</v>
      </c>
      <c r="R64" s="7">
        <v>1</v>
      </c>
      <c r="S64" s="7" t="s">
        <v>237</v>
      </c>
      <c r="T64" s="14">
        <v>14584880701</v>
      </c>
      <c r="U64" s="7" t="s">
        <v>197</v>
      </c>
      <c r="V64" s="7" t="s">
        <v>684</v>
      </c>
      <c r="W64" s="7" t="s">
        <v>685</v>
      </c>
      <c r="X64" s="7" t="s">
        <v>686</v>
      </c>
      <c r="Y64" s="5">
        <v>43080</v>
      </c>
      <c r="Z64" s="5"/>
      <c r="AA64" s="11">
        <f t="shared" si="0"/>
        <v>2017</v>
      </c>
      <c r="AB64" s="7">
        <f t="shared" si="2"/>
        <v>-43080</v>
      </c>
      <c r="AC64" s="5" t="e" cm="1">
        <f t="array" ref="AC64">_xlfn._xlws.FILTER(Created_Date,(Customer_ID=NovasLicençasv6.0[[#This Row],[User ID]])*(Type = "OFFLINE"))</f>
        <v>#REF!</v>
      </c>
      <c r="AD64" s="7" t="s">
        <v>687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1">
        <v>116514558</v>
      </c>
      <c r="AP64" s="7"/>
      <c r="AQ64" s="7">
        <v>15019</v>
      </c>
      <c r="AR64" s="7"/>
      <c r="AS64" s="7"/>
      <c r="AT64" s="7" t="s">
        <v>254</v>
      </c>
      <c r="AU64" s="7" t="s">
        <v>92</v>
      </c>
      <c r="AV64" s="7"/>
      <c r="AW64" s="25"/>
      <c r="AX64" s="25">
        <v>2023</v>
      </c>
    </row>
    <row r="65" spans="1:67" ht="18" customHeight="1" x14ac:dyDescent="0.2">
      <c r="A65" s="7" t="s">
        <v>688</v>
      </c>
      <c r="B65" s="7" cm="1">
        <f t="array" ref="B65">COUNTA(_xlfn._xlws.FILTER(CustomerID,CustomerID=NovasLicençasv6.0[[#This Row],[User ID]],""))</f>
        <v>1</v>
      </c>
      <c r="C65" s="7" t="str">
        <f>IF(NovasLicençasv6.0[[#This Row],[Usuário ativo]]&gt;=2,"OFFLINE","ONLINE")</f>
        <v>ONLINE</v>
      </c>
      <c r="D65" s="7" t="str" cm="1">
        <f t="array" ref="D65">IFERROR(IF(SUM(_xlfn._xlws.FILTER(CustomerID,CustomerID=NovasLicençasv6.0[[#This Row],[User ID]]))=0,"Existe","Não Existe"),"Não Existe")</f>
        <v>Não Existe</v>
      </c>
      <c r="E65" s="7" t="s">
        <v>98</v>
      </c>
      <c r="F65" s="7" t="s">
        <v>689</v>
      </c>
      <c r="G65" s="7" t="s">
        <v>8</v>
      </c>
      <c r="H65" s="7" t="s">
        <v>358</v>
      </c>
      <c r="I65" s="7" t="s">
        <v>359</v>
      </c>
      <c r="J65" s="7" t="s">
        <v>287</v>
      </c>
      <c r="K65" s="7" t="s">
        <v>288</v>
      </c>
      <c r="L65" s="7" t="str" cm="1">
        <f t="array" ref="L65">IFERROR(_xlfn._xlws.FILTER(CódigoAntigo,[0]!Descrição=NovasLicençasv6.0[[#This Row],[Descrição da atualização]]),"")</f>
        <v/>
      </c>
      <c r="M65" s="7" t="str" cm="1">
        <f t="array" ref="M65">IFERROR(_xlfn._xlws.FILTER(NovoCódigo,[0]!Descrição=NovasLicençasv6.0[[#This Row],[Descrição da atualização]]),"")</f>
        <v/>
      </c>
      <c r="N65" s="1"/>
      <c r="O65" s="7" t="s">
        <v>17</v>
      </c>
      <c r="P65" s="7" t="str" cm="1">
        <f t="array" ref="P65">_xlfn._xlws.FILTER(CodigoLicença,Tipo=NovasLicençasv6.0[[#This Row],[Tipo]])</f>
        <v>SC00SFW00002</v>
      </c>
      <c r="Q65" s="7" t="str" cm="1">
        <f t="array" ref="Q65">_xlfn._xlws.FILTER(CodigoManutenção,Tipo=NovasLicençasv6.0[[#This Row],[Tipo]])</f>
        <v>SC00SFW00005</v>
      </c>
      <c r="R65" s="7">
        <v>1</v>
      </c>
      <c r="S65" s="7" t="s">
        <v>142</v>
      </c>
      <c r="T65" s="14" t="s">
        <v>690</v>
      </c>
      <c r="U65" s="7" t="s">
        <v>691</v>
      </c>
      <c r="V65" s="7" t="s">
        <v>692</v>
      </c>
      <c r="W65" s="7" t="s">
        <v>693</v>
      </c>
      <c r="X65" s="7" t="s">
        <v>694</v>
      </c>
      <c r="Y65" s="5">
        <v>43080</v>
      </c>
      <c r="Z65" s="5"/>
      <c r="AA65" s="11">
        <f t="shared" si="0"/>
        <v>2017</v>
      </c>
      <c r="AB65" s="7">
        <f t="shared" si="2"/>
        <v>-43080</v>
      </c>
      <c r="AC65" s="5" t="e" cm="1">
        <f t="array" ref="AC65">_xlfn._xlws.FILTER(Created_Date,(Customer_ID=NovasLicençasv6.0[[#This Row],[User ID]])*(Type = "OFFLINE"))</f>
        <v>#REF!</v>
      </c>
      <c r="AD65" s="7" t="s">
        <v>695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1">
        <v>116514559</v>
      </c>
      <c r="AP65" s="7"/>
      <c r="AQ65" s="7">
        <v>15019</v>
      </c>
      <c r="AR65" s="7"/>
      <c r="AS65" s="7"/>
      <c r="AT65" s="7" t="s">
        <v>254</v>
      </c>
      <c r="AU65" s="7" t="s">
        <v>92</v>
      </c>
      <c r="AV65" s="7" t="s">
        <v>201</v>
      </c>
      <c r="AW65" s="25"/>
      <c r="AX65" s="25">
        <v>2023</v>
      </c>
    </row>
    <row r="66" spans="1:67" ht="18" customHeight="1" x14ac:dyDescent="0.2">
      <c r="A66" s="7" t="s">
        <v>696</v>
      </c>
      <c r="B66" s="7" cm="1">
        <f t="array" ref="B66">COUNTA(_xlfn._xlws.FILTER(CustomerID,CustomerID=NovasLicençasv6.0[[#This Row],[User ID]],""))</f>
        <v>1</v>
      </c>
      <c r="C66" s="7" t="str">
        <f>IF(NovasLicençasv6.0[[#This Row],[Usuário ativo]]&gt;=2,"OFFLINE","ONLINE")</f>
        <v>ONLINE</v>
      </c>
      <c r="D66" s="7" t="str" cm="1">
        <f t="array" ref="D66">IFERROR(IF(SUM(_xlfn._xlws.FILTER(CustomerID,CustomerID=NovasLicençasv6.0[[#This Row],[User ID]]))=0,"Existe","Não Existe"),"Não Existe")</f>
        <v>Não Existe</v>
      </c>
      <c r="E66" s="7" t="s">
        <v>98</v>
      </c>
      <c r="F66" s="7" t="s">
        <v>697</v>
      </c>
      <c r="G66" s="7" t="s">
        <v>8</v>
      </c>
      <c r="H66" s="7" t="s">
        <v>698</v>
      </c>
      <c r="I66" s="7" t="s">
        <v>681</v>
      </c>
      <c r="J66" s="7" t="s">
        <v>682</v>
      </c>
      <c r="K66" s="7" t="s">
        <v>683</v>
      </c>
      <c r="L66" s="7" t="str" cm="1">
        <f t="array" ref="L66">IFERROR(_xlfn._xlws.FILTER(CódigoAntigo,[0]!Descrição=NovasLicençasv6.0[[#This Row],[Descrição da atualização]]),"")</f>
        <v/>
      </c>
      <c r="M66" s="7" t="str" cm="1">
        <f t="array" ref="M66">IFERROR(_xlfn._xlws.FILTER(NovoCódigo,[0]!Descrição=NovasLicençasv6.0[[#This Row],[Descrição da atualização]]),"")</f>
        <v/>
      </c>
      <c r="N66" s="1"/>
      <c r="O66" s="7" t="s">
        <v>17</v>
      </c>
      <c r="P66" s="7" t="str" cm="1">
        <f t="array" ref="P66">_xlfn._xlws.FILTER(CodigoLicença,Tipo=NovasLicençasv6.0[[#This Row],[Tipo]])</f>
        <v>SC00SFW00002</v>
      </c>
      <c r="Q66" s="7" t="str" cm="1">
        <f t="array" ref="Q66">_xlfn._xlws.FILTER(CodigoManutenção,Tipo=NovasLicençasv6.0[[#This Row],[Tipo]])</f>
        <v>SC00SFW00005</v>
      </c>
      <c r="R66" s="7">
        <v>1</v>
      </c>
      <c r="S66" s="7" t="s">
        <v>237</v>
      </c>
      <c r="T66" s="14">
        <v>6717754909</v>
      </c>
      <c r="U66" s="7" t="s">
        <v>197</v>
      </c>
      <c r="V66" s="7" t="s">
        <v>684</v>
      </c>
      <c r="W66" s="7" t="s">
        <v>699</v>
      </c>
      <c r="X66" s="7" t="s">
        <v>700</v>
      </c>
      <c r="Y66" s="5">
        <v>43095</v>
      </c>
      <c r="Z66" s="5"/>
      <c r="AA66" s="11">
        <f t="shared" si="0"/>
        <v>2017</v>
      </c>
      <c r="AB66" s="7">
        <f t="shared" si="2"/>
        <v>-43095</v>
      </c>
      <c r="AC66" s="5" t="e" cm="1">
        <f t="array" ref="AC66">_xlfn._xlws.FILTER(Created_Date,(Customer_ID=NovasLicençasv6.0[[#This Row],[User ID]])*(Type = "OFFLINE"))</f>
        <v>#REF!</v>
      </c>
      <c r="AD66" s="7" t="s">
        <v>701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1">
        <v>116514694</v>
      </c>
      <c r="AP66" s="7"/>
      <c r="AQ66" s="7">
        <v>15019</v>
      </c>
      <c r="AR66" s="7"/>
      <c r="AS66" s="7"/>
      <c r="AT66" s="7" t="s">
        <v>254</v>
      </c>
      <c r="AU66" s="7" t="s">
        <v>92</v>
      </c>
      <c r="AV66" s="7"/>
      <c r="AW66" s="25"/>
      <c r="AX66" s="25">
        <v>2023</v>
      </c>
    </row>
    <row r="67" spans="1:67" ht="18" customHeight="1" x14ac:dyDescent="0.2">
      <c r="A67" s="7" t="s">
        <v>702</v>
      </c>
      <c r="B67" s="7" cm="1">
        <f t="array" ref="B67">COUNTA(_xlfn._xlws.FILTER(CustomerID,CustomerID=NovasLicençasv6.0[[#This Row],[User ID]],""))</f>
        <v>1</v>
      </c>
      <c r="C67" s="7" t="str">
        <f>IF(NovasLicençasv6.0[[#This Row],[Usuário ativo]]&gt;=2,"OFFLINE","ONLINE")</f>
        <v>ONLINE</v>
      </c>
      <c r="D67" s="7" t="str" cm="1">
        <f t="array" ref="D67">IFERROR(IF(SUM(_xlfn._xlws.FILTER(CustomerID,CustomerID=NovasLicençasv6.0[[#This Row],[User ID]]))=0,"Existe","Não Existe"),"Não Existe")</f>
        <v>Não Existe</v>
      </c>
      <c r="E67" s="7" t="s">
        <v>98</v>
      </c>
      <c r="F67" s="7" t="s">
        <v>703</v>
      </c>
      <c r="G67" s="7" t="str">
        <f>IF('Novas Licenças v6.0'!$I96="KION","Não aplicavel",IF('Novas Licenças v6.0'!$I96="LindeSTILL","Não aplicavel","Representante"))</f>
        <v>Representante</v>
      </c>
      <c r="H67" s="7" t="s">
        <v>704</v>
      </c>
      <c r="I67" s="7" t="s">
        <v>681</v>
      </c>
      <c r="J67" s="7" t="s">
        <v>682</v>
      </c>
      <c r="K67" s="7" t="s">
        <v>683</v>
      </c>
      <c r="L67" s="7" t="str" cm="1">
        <f t="array" ref="L67">IFERROR(_xlfn._xlws.FILTER(CódigoAntigo,[0]!Descrição=NovasLicençasv6.0[[#This Row],[Descrição da atualização]]),"")</f>
        <v/>
      </c>
      <c r="M67" s="7" t="str" cm="1">
        <f t="array" ref="M67">IFERROR(_xlfn._xlws.FILTER(NovoCódigo,[0]!Descrição=NovasLicençasv6.0[[#This Row],[Descrição da atualização]]),"")</f>
        <v/>
      </c>
      <c r="N67" s="1"/>
      <c r="O67" s="7" t="s">
        <v>17</v>
      </c>
      <c r="P67" s="7" t="str" cm="1">
        <f t="array" ref="P67">_xlfn._xlws.FILTER(CodigoLicença,Tipo=NovasLicençasv6.0[[#This Row],[Tipo]])</f>
        <v>SC00SFW00002</v>
      </c>
      <c r="Q67" s="7" t="str" cm="1">
        <f t="array" ref="Q67">_xlfn._xlws.FILTER(CodigoManutenção,Tipo=NovasLicençasv6.0[[#This Row],[Tipo]])</f>
        <v>SC00SFW00005</v>
      </c>
      <c r="R67" s="7">
        <v>1</v>
      </c>
      <c r="S67" s="7" t="s">
        <v>237</v>
      </c>
      <c r="T67" s="14" t="s">
        <v>705</v>
      </c>
      <c r="U67" s="7" t="s">
        <v>706</v>
      </c>
      <c r="V67" s="7" t="s">
        <v>707</v>
      </c>
      <c r="W67" s="7" t="s">
        <v>708</v>
      </c>
      <c r="X67" s="7"/>
      <c r="Y67" s="5">
        <v>43095</v>
      </c>
      <c r="Z67" s="5"/>
      <c r="AA67" s="11">
        <f t="shared" ref="AA67:AA131" si="3">YEAR(Y67)</f>
        <v>2017</v>
      </c>
      <c r="AB67" s="7">
        <f t="shared" ref="AB67:AB99" si="4">Z67-Y67</f>
        <v>-43095</v>
      </c>
      <c r="AC67" s="5" t="e" cm="1">
        <f t="array" ref="AC67">_xlfn._xlws.FILTER(Created_Date,(Customer_ID=NovasLicençasv6.0[[#This Row],[User ID]])*(Type = "OFFLINE"))</f>
        <v>#REF!</v>
      </c>
      <c r="AD67" s="7" t="s">
        <v>709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1">
        <v>116514693</v>
      </c>
      <c r="AP67" s="7"/>
      <c r="AQ67" s="7">
        <v>15019</v>
      </c>
      <c r="AR67" s="7"/>
      <c r="AS67" s="7"/>
      <c r="AT67" s="7" t="s">
        <v>254</v>
      </c>
      <c r="AU67" s="7" t="s">
        <v>92</v>
      </c>
      <c r="AV67" s="7"/>
      <c r="AW67" s="25"/>
      <c r="AX67" s="25">
        <v>2023</v>
      </c>
    </row>
    <row r="68" spans="1:67" ht="18" customHeight="1" x14ac:dyDescent="0.2">
      <c r="A68" s="13" t="s">
        <v>710</v>
      </c>
      <c r="B68" s="7" cm="1">
        <f t="array" ref="B68">COUNTA(_xlfn._xlws.FILTER(CustomerID,CustomerID=NovasLicençasv6.0[[#This Row],[User ID]],""))</f>
        <v>1</v>
      </c>
      <c r="C68" s="13" t="str">
        <f>IF(NovasLicençasv6.0[[#This Row],[Usuário ativo]]&gt;=2,"OFFLINE","ONLINE")</f>
        <v>ONLINE</v>
      </c>
      <c r="D68" s="13" t="str" cm="1">
        <f t="array" ref="D68">IFERROR(IF(SUM(_xlfn._xlws.FILTER(CustomerID,CustomerID=NovasLicençasv6.0[[#This Row],[User ID]]))=0,"Existe","Não Existe"),"Não Existe")</f>
        <v>Não Existe</v>
      </c>
      <c r="E68" s="13" t="s">
        <v>711</v>
      </c>
      <c r="F68" s="13" t="s">
        <v>712</v>
      </c>
      <c r="G68" s="13" t="s">
        <v>141</v>
      </c>
      <c r="H68" s="13"/>
      <c r="I68" s="13" t="s">
        <v>101</v>
      </c>
      <c r="J68" s="13" t="s">
        <v>102</v>
      </c>
      <c r="K68" s="13" t="s">
        <v>83</v>
      </c>
      <c r="L68" s="7" t="str" cm="1">
        <f t="array" ref="L68">IFERROR(_xlfn._xlws.FILTER(CódigoAntigo,[0]!Descrição=NovasLicençasv6.0[[#This Row],[Descrição da atualização]]),"")</f>
        <v/>
      </c>
      <c r="M68" s="7" t="str" cm="1">
        <f t="array" ref="M68">IFERROR(_xlfn._xlws.FILTER(NovoCódigo,[0]!Descrição=NovasLicençasv6.0[[#This Row],[Descrição da atualização]]),"")</f>
        <v/>
      </c>
      <c r="N68" s="1"/>
      <c r="O68" s="13" t="s">
        <v>18</v>
      </c>
      <c r="P68" s="7" t="str" cm="1">
        <f t="array" ref="P68">_xlfn._xlws.FILTER(CodigoLicença,Tipo=NovasLicençasv6.0[[#This Row],[Tipo]])</f>
        <v>SC00SFW00003</v>
      </c>
      <c r="Q68" s="7" t="str" cm="1">
        <f t="array" ref="Q68">_xlfn._xlws.FILTER(CodigoManutenção,Tipo=NovasLicençasv6.0[[#This Row],[Tipo]])</f>
        <v>SC00SFW00006</v>
      </c>
      <c r="R68" s="13">
        <v>1</v>
      </c>
      <c r="S68" s="13" t="s">
        <v>142</v>
      </c>
      <c r="T68" s="34" t="s">
        <v>713</v>
      </c>
      <c r="U68" s="13" t="s">
        <v>86</v>
      </c>
      <c r="V68" s="13" t="s">
        <v>352</v>
      </c>
      <c r="W68" s="13" t="s">
        <v>714</v>
      </c>
      <c r="X68" s="7" t="s">
        <v>714</v>
      </c>
      <c r="Y68" s="29">
        <v>43105</v>
      </c>
      <c r="Z68" s="29"/>
      <c r="AA68" s="35">
        <f t="shared" si="3"/>
        <v>2018</v>
      </c>
      <c r="AB68" s="13">
        <f t="shared" si="4"/>
        <v>-43105</v>
      </c>
      <c r="AC68" s="5" t="e" cm="1">
        <f t="array" ref="AC68">_xlfn._xlws.FILTER(Created_Date,(Customer_ID=NovasLicençasv6.0[[#This Row],[User ID]])*(Type = "OFFLINE"))</f>
        <v>#REF!</v>
      </c>
      <c r="AD68" s="13" t="s">
        <v>715</v>
      </c>
      <c r="AE68" s="13"/>
      <c r="AF68" s="13"/>
      <c r="AG68" s="13"/>
      <c r="AH68" s="13"/>
      <c r="AI68" s="13"/>
      <c r="AJ68" s="13"/>
      <c r="AK68" s="13" t="s">
        <v>716</v>
      </c>
      <c r="AL68" s="13"/>
      <c r="AM68" s="13"/>
      <c r="AN68" s="13"/>
      <c r="AO68" s="35">
        <v>116514691</v>
      </c>
      <c r="AP68" s="13"/>
      <c r="AQ68" s="13">
        <v>0</v>
      </c>
      <c r="AR68" s="13"/>
      <c r="AS68" s="13"/>
      <c r="AT68" s="13" t="s">
        <v>210</v>
      </c>
      <c r="AU68" s="13" t="s">
        <v>92</v>
      </c>
      <c r="AV68" s="13"/>
      <c r="AW68" s="92"/>
      <c r="AX68" s="25">
        <v>2023</v>
      </c>
    </row>
    <row r="69" spans="1:67" ht="18" customHeight="1" x14ac:dyDescent="0.2">
      <c r="A69" s="13" t="s">
        <v>717</v>
      </c>
      <c r="B69" s="7" cm="1">
        <f t="array" ref="B69">COUNTA(_xlfn._xlws.FILTER(CustomerID,CustomerID=NovasLicençasv6.0[[#This Row],[User ID]],""))</f>
        <v>1</v>
      </c>
      <c r="C69" s="13" t="str">
        <f>IF(NovasLicençasv6.0[[#This Row],[Usuário ativo]]&gt;=2,"OFFLINE","ONLINE")</f>
        <v>ONLINE</v>
      </c>
      <c r="D69" s="13" t="str" cm="1">
        <f t="array" ref="D69">IFERROR(IF(SUM(_xlfn._xlws.FILTER(CustomerID,CustomerID=NovasLicençasv6.0[[#This Row],[User ID]]))=0,"Existe","Não Existe"),"Não Existe")</f>
        <v>Não Existe</v>
      </c>
      <c r="E69" s="13" t="s">
        <v>718</v>
      </c>
      <c r="F69" s="13" t="s">
        <v>719</v>
      </c>
      <c r="G69" s="13" t="s">
        <v>141</v>
      </c>
      <c r="H69" s="13"/>
      <c r="I69" s="13" t="s">
        <v>101</v>
      </c>
      <c r="J69" s="13" t="s">
        <v>102</v>
      </c>
      <c r="K69" s="13" t="s">
        <v>83</v>
      </c>
      <c r="L69" s="13" t="str" cm="1">
        <f t="array" ref="L69">IFERROR(_xlfn._xlws.FILTER(CódigoAntigo,[0]!Descrição=NovasLicençasv6.0[[#This Row],[Descrição da atualização]]),"")</f>
        <v/>
      </c>
      <c r="M69" s="13" t="str" cm="1">
        <f t="array" ref="M69">IFERROR(_xlfn._xlws.FILTER(NovoCódigo,[0]!Descrição=NovasLicençasv6.0[[#This Row],[Descrição da atualização]]),"")</f>
        <v/>
      </c>
      <c r="N69" s="1"/>
      <c r="O69" s="13" t="s">
        <v>18</v>
      </c>
      <c r="P69" s="7" t="str" cm="1">
        <f t="array" ref="P69">_xlfn._xlws.FILTER(CodigoLicença,Tipo=NovasLicençasv6.0[[#This Row],[Tipo]])</f>
        <v>SC00SFW00003</v>
      </c>
      <c r="Q69" s="7" t="str" cm="1">
        <f t="array" ref="Q69">_xlfn._xlws.FILTER(CodigoManutenção,Tipo=NovasLicençasv6.0[[#This Row],[Tipo]])</f>
        <v>SC00SFW00006</v>
      </c>
      <c r="R69" s="13">
        <v>1</v>
      </c>
      <c r="S69" s="13" t="s">
        <v>142</v>
      </c>
      <c r="T69" s="34" t="s">
        <v>720</v>
      </c>
      <c r="U69" s="13" t="s">
        <v>206</v>
      </c>
      <c r="V69" s="13" t="s">
        <v>473</v>
      </c>
      <c r="W69" s="13" t="s">
        <v>474</v>
      </c>
      <c r="X69" s="13" t="s">
        <v>474</v>
      </c>
      <c r="Y69" s="29">
        <v>43105</v>
      </c>
      <c r="Z69" s="29"/>
      <c r="AA69" s="35">
        <f t="shared" si="3"/>
        <v>2018</v>
      </c>
      <c r="AB69" s="13">
        <f t="shared" si="4"/>
        <v>-43105</v>
      </c>
      <c r="AC69" s="29" t="e" cm="1">
        <f t="array" ref="AC69">_xlfn._xlws.FILTER(Created_Date,(Customer_ID=NovasLicençasv6.0[[#This Row],[User ID]])*(Type = "OFFLINE"))</f>
        <v>#REF!</v>
      </c>
      <c r="AD69" s="13" t="s">
        <v>721</v>
      </c>
      <c r="AE69" s="13"/>
      <c r="AF69" s="13"/>
      <c r="AG69" s="13"/>
      <c r="AH69" s="13"/>
      <c r="AI69" s="13"/>
      <c r="AJ69" s="13"/>
      <c r="AK69" s="13" t="s">
        <v>722</v>
      </c>
      <c r="AL69" s="13"/>
      <c r="AM69" s="13"/>
      <c r="AN69" s="13"/>
      <c r="AO69" s="35">
        <v>116514692</v>
      </c>
      <c r="AP69" s="13"/>
      <c r="AQ69" s="7" t="s">
        <v>723</v>
      </c>
      <c r="AR69" s="13"/>
      <c r="AS69" s="13"/>
      <c r="AT69" s="13" t="s">
        <v>724</v>
      </c>
      <c r="AU69" s="13" t="s">
        <v>92</v>
      </c>
      <c r="AV69" s="13" t="s">
        <v>201</v>
      </c>
      <c r="AW69" s="92"/>
      <c r="AX69" s="25">
        <v>2023</v>
      </c>
    </row>
    <row r="70" spans="1:67" ht="18" customHeight="1" x14ac:dyDescent="0.2">
      <c r="A70" s="13" t="s">
        <v>725</v>
      </c>
      <c r="B70" s="7" cm="1">
        <f t="array" ref="B70">COUNTA(_xlfn._xlws.FILTER(CustomerID,CustomerID=NovasLicençasv6.0[[#This Row],[User ID]],""))</f>
        <v>1</v>
      </c>
      <c r="C70" s="13" t="str">
        <f>IF(NovasLicençasv6.0[[#This Row],[Usuário ativo]]&gt;=2,"OFFLINE","ONLINE")</f>
        <v>ONLINE</v>
      </c>
      <c r="D70" s="13" t="str" cm="1">
        <f t="array" ref="D70">IFERROR(IF(SUM(_xlfn._xlws.FILTER(CustomerID,CustomerID=NovasLicençasv6.0[[#This Row],[User ID]]))=0,"Existe","Não Existe"),"Não Existe")</f>
        <v>Não Existe</v>
      </c>
      <c r="E70" s="13" t="s">
        <v>726</v>
      </c>
      <c r="F70" s="13" t="s">
        <v>727</v>
      </c>
      <c r="G70" s="13" t="s">
        <v>141</v>
      </c>
      <c r="H70" s="13"/>
      <c r="I70" s="13" t="s">
        <v>101</v>
      </c>
      <c r="J70" s="13" t="s">
        <v>102</v>
      </c>
      <c r="K70" s="13" t="s">
        <v>83</v>
      </c>
      <c r="L70" s="7" t="str" cm="1">
        <f t="array" ref="L70">IFERROR(_xlfn._xlws.FILTER(CódigoAntigo,[0]!Descrição=NovasLicençasv6.0[[#This Row],[Descrição da atualização]]),"")</f>
        <v/>
      </c>
      <c r="M70" s="7" t="str" cm="1">
        <f t="array" ref="M70">IFERROR(_xlfn._xlws.FILTER(NovoCódigo,[0]!Descrição=NovasLicençasv6.0[[#This Row],[Descrição da atualização]]),"")</f>
        <v/>
      </c>
      <c r="N70" s="1"/>
      <c r="O70" s="13" t="s">
        <v>18</v>
      </c>
      <c r="P70" s="7" t="str" cm="1">
        <f t="array" ref="P70">_xlfn._xlws.FILTER(CodigoLicença,Tipo=NovasLicençasv6.0[[#This Row],[Tipo]])</f>
        <v>SC00SFW00003</v>
      </c>
      <c r="Q70" s="7" t="str" cm="1">
        <f t="array" ref="Q70">_xlfn._xlws.FILTER(CodigoManutenção,Tipo=NovasLicençasv6.0[[#This Row],[Tipo]])</f>
        <v>SC00SFW00006</v>
      </c>
      <c r="R70" s="13">
        <v>1</v>
      </c>
      <c r="S70" s="13" t="s">
        <v>84</v>
      </c>
      <c r="T70" s="34" t="s">
        <v>728</v>
      </c>
      <c r="U70" s="13" t="s">
        <v>86</v>
      </c>
      <c r="V70" s="13" t="s">
        <v>729</v>
      </c>
      <c r="W70" s="13" t="s">
        <v>730</v>
      </c>
      <c r="X70" s="13"/>
      <c r="Y70" s="29">
        <v>43118</v>
      </c>
      <c r="Z70" s="29"/>
      <c r="AA70" s="35">
        <f t="shared" si="3"/>
        <v>2018</v>
      </c>
      <c r="AB70" s="13">
        <f t="shared" si="4"/>
        <v>-43118</v>
      </c>
      <c r="AC70" s="29" t="e" cm="1">
        <f t="array" ref="AC70">_xlfn._xlws.FILTER(Created_Date,(Customer_ID=NovasLicençasv6.0[[#This Row],[User ID]])*(Type = "OFFLINE"))</f>
        <v>#REF!</v>
      </c>
      <c r="AD70" s="13" t="s">
        <v>731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35">
        <v>116514778</v>
      </c>
      <c r="AP70" s="13"/>
      <c r="AQ70" s="13">
        <v>0</v>
      </c>
      <c r="AR70" s="13"/>
      <c r="AS70" s="13"/>
      <c r="AT70" s="13" t="s">
        <v>254</v>
      </c>
      <c r="AU70" s="13" t="s">
        <v>92</v>
      </c>
      <c r="AV70" s="13"/>
      <c r="AW70" s="92"/>
      <c r="AX70" s="25">
        <v>2023</v>
      </c>
    </row>
    <row r="71" spans="1:67" ht="18" customHeight="1" x14ac:dyDescent="0.2">
      <c r="A71" s="13" t="s">
        <v>732</v>
      </c>
      <c r="B71" s="7" cm="1">
        <f t="array" ref="B71">COUNTA(_xlfn._xlws.FILTER(CustomerID,CustomerID=NovasLicençasv6.0[[#This Row],[User ID]],""))</f>
        <v>1</v>
      </c>
      <c r="C71" s="13" t="str">
        <f>IF(NovasLicençasv6.0[[#This Row],[Usuário ativo]]&gt;=2,"OFFLINE","ONLINE")</f>
        <v>ONLINE</v>
      </c>
      <c r="D71" s="13" t="str" cm="1">
        <f t="array" ref="D71">IFERROR(IF(SUM(_xlfn._xlws.FILTER(CustomerID,CustomerID=NovasLicençasv6.0[[#This Row],[User ID]]))=0,"Existe","Não Existe"),"Não Existe")</f>
        <v>Não Existe</v>
      </c>
      <c r="E71" s="13" t="s">
        <v>733</v>
      </c>
      <c r="F71" s="13" t="s">
        <v>734</v>
      </c>
      <c r="G71" s="13" t="s">
        <v>129</v>
      </c>
      <c r="H71" s="13" t="s">
        <v>130</v>
      </c>
      <c r="I71" s="13" t="s">
        <v>101</v>
      </c>
      <c r="J71" s="13" t="s">
        <v>102</v>
      </c>
      <c r="K71" s="13" t="s">
        <v>83</v>
      </c>
      <c r="L71" s="7" t="str" cm="1">
        <f t="array" ref="L71">IFERROR(_xlfn._xlws.FILTER(CódigoAntigo,[0]!Descrição=NovasLicençasv6.0[[#This Row],[Descrição da atualização]]),"")</f>
        <v/>
      </c>
      <c r="M71" s="7" t="str" cm="1">
        <f t="array" ref="M71">IFERROR(_xlfn._xlws.FILTER(NovoCódigo,[0]!Descrição=NovasLicençasv6.0[[#This Row],[Descrição da atualização]]),"")</f>
        <v/>
      </c>
      <c r="N71" s="1"/>
      <c r="O71" s="13" t="s">
        <v>18</v>
      </c>
      <c r="P71" s="7" t="str" cm="1">
        <f t="array" ref="P71">_xlfn._xlws.FILTER(CodigoLicença,Tipo=NovasLicençasv6.0[[#This Row],[Tipo]])</f>
        <v>SC00SFW00003</v>
      </c>
      <c r="Q71" s="7" t="str" cm="1">
        <f t="array" ref="Q71">_xlfn._xlws.FILTER(CodigoManutenção,Tipo=NovasLicençasv6.0[[#This Row],[Tipo]])</f>
        <v>SC00SFW00006</v>
      </c>
      <c r="R71" s="13">
        <v>1</v>
      </c>
      <c r="S71" s="13" t="s">
        <v>84</v>
      </c>
      <c r="T71" s="34" t="s">
        <v>735</v>
      </c>
      <c r="U71" s="13" t="s">
        <v>86</v>
      </c>
      <c r="V71" s="13" t="s">
        <v>736</v>
      </c>
      <c r="W71" s="13" t="s">
        <v>737</v>
      </c>
      <c r="X71" s="13"/>
      <c r="Y71" s="29">
        <v>43122</v>
      </c>
      <c r="Z71" s="29">
        <v>43122</v>
      </c>
      <c r="AA71" s="35">
        <f t="shared" si="3"/>
        <v>2018</v>
      </c>
      <c r="AB71" s="13">
        <f t="shared" si="4"/>
        <v>0</v>
      </c>
      <c r="AC71" s="29" t="e" cm="1">
        <f t="array" ref="AC71">_xlfn._xlws.FILTER(Created_Date,(Customer_ID=NovasLicençasv6.0[[#This Row],[User ID]])*(Type = "OFFLINE"))</f>
        <v>#REF!</v>
      </c>
      <c r="AD71" s="13" t="s">
        <v>738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35">
        <v>116514777</v>
      </c>
      <c r="AP71" s="13"/>
      <c r="AQ71" s="13">
        <v>0</v>
      </c>
      <c r="AR71" s="13"/>
      <c r="AS71" s="13"/>
      <c r="AT71" s="13" t="s">
        <v>254</v>
      </c>
      <c r="AU71" s="13" t="s">
        <v>92</v>
      </c>
      <c r="AV71" s="13"/>
      <c r="AW71" s="92"/>
      <c r="AX71" s="25">
        <v>2023</v>
      </c>
    </row>
    <row r="72" spans="1:67" ht="18" customHeight="1" x14ac:dyDescent="0.2">
      <c r="A72" s="13" t="s">
        <v>739</v>
      </c>
      <c r="B72" s="7" cm="1">
        <f t="array" ref="B72">COUNTA(_xlfn._xlws.FILTER(CustomerID,CustomerID=NovasLicençasv6.0[[#This Row],[User ID]],""))</f>
        <v>1</v>
      </c>
      <c r="C72" s="13" t="str">
        <f>IF(NovasLicençasv6.0[[#This Row],[Usuário ativo]]&gt;=2,"OFFLINE","ONLINE")</f>
        <v>ONLINE</v>
      </c>
      <c r="D72" s="13" t="str" cm="1">
        <f t="array" ref="D72">IFERROR(IF(SUM(_xlfn._xlws.FILTER(CustomerID,CustomerID=NovasLicençasv6.0[[#This Row],[User ID]]))=0,"Existe","Não Existe"),"Não Existe")</f>
        <v>Não Existe</v>
      </c>
      <c r="E72" s="13" t="s">
        <v>740</v>
      </c>
      <c r="F72" s="13" t="s">
        <v>741</v>
      </c>
      <c r="G72" s="13" t="s">
        <v>141</v>
      </c>
      <c r="H72" s="13" t="s">
        <v>130</v>
      </c>
      <c r="I72" s="13" t="s">
        <v>101</v>
      </c>
      <c r="J72" s="13" t="s">
        <v>102</v>
      </c>
      <c r="K72" s="13" t="s">
        <v>83</v>
      </c>
      <c r="L72" s="13" t="str" cm="1">
        <f t="array" ref="L72">IFERROR(_xlfn._xlws.FILTER(CódigoAntigo,[0]!Descrição=NovasLicençasv6.0[[#This Row],[Descrição da atualização]]),"")</f>
        <v/>
      </c>
      <c r="M72" s="13" t="str" cm="1">
        <f t="array" ref="M72">IFERROR(_xlfn._xlws.FILTER(NovoCódigo,[0]!Descrição=NovasLicençasv6.0[[#This Row],[Descrição da atualização]]),"")</f>
        <v/>
      </c>
      <c r="N72" s="1"/>
      <c r="O72" s="13" t="s">
        <v>18</v>
      </c>
      <c r="P72" s="7" t="str" cm="1">
        <f t="array" ref="P72">_xlfn._xlws.FILTER(CodigoLicença,Tipo=NovasLicençasv6.0[[#This Row],[Tipo]])</f>
        <v>SC00SFW00003</v>
      </c>
      <c r="Q72" s="7" t="str" cm="1">
        <f t="array" ref="Q72">_xlfn._xlws.FILTER(CodigoManutenção,Tipo=NovasLicençasv6.0[[#This Row],[Tipo]])</f>
        <v>SC00SFW00006</v>
      </c>
      <c r="R72" s="13">
        <v>1</v>
      </c>
      <c r="S72" s="13" t="s">
        <v>142</v>
      </c>
      <c r="T72" s="34" t="s">
        <v>742</v>
      </c>
      <c r="U72" s="13" t="s">
        <v>86</v>
      </c>
      <c r="V72" s="13" t="s">
        <v>743</v>
      </c>
      <c r="W72" s="13" t="s">
        <v>744</v>
      </c>
      <c r="X72" s="13" t="s">
        <v>744</v>
      </c>
      <c r="Y72" s="29">
        <v>43130</v>
      </c>
      <c r="Z72" s="29"/>
      <c r="AA72" s="35">
        <f t="shared" si="3"/>
        <v>2018</v>
      </c>
      <c r="AB72" s="13">
        <f t="shared" si="4"/>
        <v>-43130</v>
      </c>
      <c r="AC72" s="29" t="e" cm="1">
        <f t="array" ref="AC72">_xlfn._xlws.FILTER(Created_Date,(Customer_ID=NovasLicençasv6.0[[#This Row],[User ID]])*(Type = "OFFLINE"))</f>
        <v>#REF!</v>
      </c>
      <c r="AD72" s="13" t="s">
        <v>745</v>
      </c>
      <c r="AE72" s="13"/>
      <c r="AF72" s="13"/>
      <c r="AG72" s="13"/>
      <c r="AH72" s="13"/>
      <c r="AI72" s="13"/>
      <c r="AJ72" s="13"/>
      <c r="AK72" s="13" t="s">
        <v>98</v>
      </c>
      <c r="AL72" s="13"/>
      <c r="AM72" s="13"/>
      <c r="AN72" s="13"/>
      <c r="AO72" s="35">
        <v>116514776</v>
      </c>
      <c r="AP72" s="13"/>
      <c r="AQ72" s="7" t="s">
        <v>746</v>
      </c>
      <c r="AR72" s="13"/>
      <c r="AS72" s="13"/>
      <c r="AT72" s="13" t="s">
        <v>747</v>
      </c>
      <c r="AU72" s="13" t="s">
        <v>92</v>
      </c>
      <c r="AV72" s="13"/>
      <c r="AW72" s="92"/>
      <c r="AX72" s="25">
        <v>2023</v>
      </c>
    </row>
    <row r="73" spans="1:67" ht="18" customHeight="1" x14ac:dyDescent="0.2">
      <c r="A73" s="13" t="s">
        <v>748</v>
      </c>
      <c r="B73" s="13" cm="1">
        <f t="array" ref="B73">COUNTA(_xlfn._xlws.FILTER(CustomerID,CustomerID=NovasLicençasv6.0[[#This Row],[User ID]],""))</f>
        <v>1</v>
      </c>
      <c r="C73" s="13" t="str">
        <f>IF(NovasLicençasv6.0[[#This Row],[Usuário ativo]]&gt;=2,"OFFLINE","ONLINE")</f>
        <v>ONLINE</v>
      </c>
      <c r="D73" s="13" t="str" cm="1">
        <f t="array" ref="D73">IFERROR(IF(SUM(_xlfn._xlws.FILTER(CustomerID,CustomerID=NovasLicençasv6.0[[#This Row],[User ID]]))=0,"Existe","Não Existe"),"Não Existe")</f>
        <v>Não Existe</v>
      </c>
      <c r="E73" s="13" t="s">
        <v>98</v>
      </c>
      <c r="F73" s="13" t="s">
        <v>749</v>
      </c>
      <c r="G73" s="13" t="s">
        <v>750</v>
      </c>
      <c r="H73" s="13"/>
      <c r="I73" s="13" t="s">
        <v>101</v>
      </c>
      <c r="J73" s="13" t="s">
        <v>102</v>
      </c>
      <c r="K73" s="13" t="s">
        <v>83</v>
      </c>
      <c r="L73" s="13" t="str" cm="1">
        <f t="array" ref="L73">IFERROR(_xlfn._xlws.FILTER(CódigoAntigo,[0]!Descrição=NovasLicençasv6.0[[#This Row],[Descrição da atualização]]),"")</f>
        <v/>
      </c>
      <c r="M73" s="13" t="str" cm="1">
        <f t="array" ref="M73">IFERROR(_xlfn._xlws.FILTER(NovoCódigo,[0]!Descrição=NovasLicençasv6.0[[#This Row],[Descrição da atualização]]),"")</f>
        <v/>
      </c>
      <c r="N73" s="12"/>
      <c r="O73" s="13" t="s">
        <v>17</v>
      </c>
      <c r="P73" s="13" t="str" cm="1">
        <f t="array" ref="P73">_xlfn._xlws.FILTER(CodigoLicença,Tipo=NovasLicençasv6.0[[#This Row],[Tipo]])</f>
        <v>SC00SFW00002</v>
      </c>
      <c r="Q73" s="13" t="str" cm="1">
        <f t="array" ref="Q73">_xlfn._xlws.FILTER(CodigoManutenção,Tipo=NovasLicençasv6.0[[#This Row],[Tipo]])</f>
        <v>SC00SFW00005</v>
      </c>
      <c r="R73" s="13">
        <v>1</v>
      </c>
      <c r="S73" s="13" t="s">
        <v>142</v>
      </c>
      <c r="T73" s="34" t="s">
        <v>751</v>
      </c>
      <c r="U73" s="13" t="s">
        <v>86</v>
      </c>
      <c r="V73" s="13" t="s">
        <v>752</v>
      </c>
      <c r="W73" s="13" t="s">
        <v>753</v>
      </c>
      <c r="X73" s="13" t="s">
        <v>252</v>
      </c>
      <c r="Y73" s="29">
        <v>43132</v>
      </c>
      <c r="Z73" s="29"/>
      <c r="AA73" s="35">
        <f t="shared" si="3"/>
        <v>2018</v>
      </c>
      <c r="AB73" s="13">
        <f t="shared" si="4"/>
        <v>-43132</v>
      </c>
      <c r="AC73" s="29" t="e" cm="1">
        <f t="array" ref="AC73">_xlfn._xlws.FILTER(Created_Date,(Customer_ID=NovasLicençasv6.0[[#This Row],[User ID]])*(Type = "OFFLINE"))</f>
        <v>#REF!</v>
      </c>
      <c r="AD73" s="13" t="s">
        <v>754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35">
        <v>116514775</v>
      </c>
      <c r="AP73" s="13"/>
      <c r="AQ73" s="13" t="s">
        <v>755</v>
      </c>
      <c r="AR73" s="13"/>
      <c r="AS73" s="13"/>
      <c r="AT73" s="13" t="s">
        <v>756</v>
      </c>
      <c r="AU73" s="13" t="s">
        <v>92</v>
      </c>
      <c r="AV73" s="13" t="s">
        <v>524</v>
      </c>
      <c r="AW73" s="92"/>
      <c r="AX73" s="25">
        <v>2023</v>
      </c>
    </row>
    <row r="74" spans="1:67" ht="18" customHeight="1" x14ac:dyDescent="0.2">
      <c r="A74" s="21" t="s">
        <v>757</v>
      </c>
      <c r="B74" s="7" cm="1">
        <f t="array" ref="B74">COUNTA(_xlfn._xlws.FILTER(CustomerID,CustomerID=NovasLicençasv6.0[[#This Row],[User ID]],""))</f>
        <v>1</v>
      </c>
      <c r="C74" s="7" t="str">
        <f>IF(NovasLicençasv6.0[[#This Row],[Usuário ativo]]&gt;=2,"OFFLINE","ONLINE")</f>
        <v>ONLINE</v>
      </c>
      <c r="D74" s="18" t="str" cm="1">
        <f t="array" ref="D74">IFERROR(IF(SUM(_xlfn._xlws.FILTER(CustomerID,CustomerID=NovasLicençasv6.0[[#This Row],[User ID]]))=0,"Existe","Não Existe"),"Não Existe")</f>
        <v>Não Existe</v>
      </c>
      <c r="E74" s="7"/>
      <c r="F74" s="7" t="s">
        <v>758</v>
      </c>
      <c r="G74" s="7" t="s">
        <v>750</v>
      </c>
      <c r="H74" s="7" t="s">
        <v>759</v>
      </c>
      <c r="I74" s="7" t="s">
        <v>101</v>
      </c>
      <c r="J74" s="7" t="s">
        <v>102</v>
      </c>
      <c r="K74" s="7" t="s">
        <v>83</v>
      </c>
      <c r="L74" s="7" t="str" cm="1">
        <f t="array" ref="L74">IFERROR(_xlfn._xlws.FILTER(CódigoAntigo,[0]!Descrição=NovasLicençasv6.0[[#This Row],[Descrição da atualização]]),"")</f>
        <v/>
      </c>
      <c r="M74" s="7" t="str" cm="1">
        <f t="array" ref="M74">IFERROR(_xlfn._xlws.FILTER(NovoCódigo,[0]!Descrição=NovasLicençasv6.0[[#This Row],[Descrição da atualização]]),"")</f>
        <v/>
      </c>
      <c r="N74" s="7"/>
      <c r="O74" s="7" t="s">
        <v>17</v>
      </c>
      <c r="P74" s="7" t="str" cm="1">
        <f t="array" ref="P74">_xlfn._xlws.FILTER(CodigoLicença,Tipo=NovasLicençasv6.0[[#This Row],[Tipo]])</f>
        <v>SC00SFW00002</v>
      </c>
      <c r="Q74" s="7" t="str" cm="1">
        <f t="array" ref="Q74">_xlfn._xlws.FILTER(CodigoManutenção,Tipo=NovasLicençasv6.0[[#This Row],[Tipo]])</f>
        <v>SC00SFW00005</v>
      </c>
      <c r="R74" s="7">
        <v>1</v>
      </c>
      <c r="S74" s="7"/>
      <c r="T74" s="14"/>
      <c r="U74" s="7"/>
      <c r="V74" s="7"/>
      <c r="W74" s="7"/>
      <c r="X74" s="7"/>
      <c r="Y74" s="5">
        <v>45617</v>
      </c>
      <c r="Z74" s="5"/>
      <c r="AA74" s="11">
        <f>YEAR(Y74)</f>
        <v>2024</v>
      </c>
      <c r="AB74" s="7">
        <f>Z74-Y74</f>
        <v>-45617</v>
      </c>
      <c r="AC74" s="5" t="e" cm="1">
        <f t="array" ref="AC74">_xlfn._xlws.FILTER(Created_Date,(Customer_ID=NovasLicençasv6.0[[#This Row],[User ID]])*(Type = "OFFLINE"))</f>
        <v>#REF!</v>
      </c>
      <c r="AD74" s="27" t="s">
        <v>760</v>
      </c>
      <c r="AE74" s="7"/>
      <c r="AF74" s="7"/>
      <c r="AG74" s="7"/>
      <c r="AH74" s="7" t="str">
        <f ca="1">IF(AND(Z74&lt;TODAY()-7, AF74=""), "Aviso: SC ainda não criada!", "")</f>
        <v>Aviso: SC ainda não criada!</v>
      </c>
      <c r="AI74" s="7"/>
      <c r="AJ74" s="7"/>
      <c r="AK74" s="7"/>
      <c r="AL74" s="7"/>
      <c r="AM74" s="7"/>
      <c r="AN74" s="7"/>
      <c r="AO74" s="11" t="s">
        <v>313</v>
      </c>
      <c r="AP74" s="7"/>
      <c r="AQ74" s="14" t="s">
        <v>755</v>
      </c>
      <c r="AR74" s="7"/>
      <c r="AS74" s="7"/>
      <c r="AT74" s="7" t="s">
        <v>761</v>
      </c>
      <c r="AU74" s="7"/>
      <c r="AV74" s="9"/>
      <c r="AW74" s="9"/>
      <c r="AX74" s="7">
        <v>2024</v>
      </c>
    </row>
    <row r="75" spans="1:67" s="30" customFormat="1" ht="18" customHeight="1" x14ac:dyDescent="0.2">
      <c r="A75" s="7" t="s">
        <v>762</v>
      </c>
      <c r="B75" s="7" cm="1">
        <f t="array" ref="B75">COUNTA(_xlfn._xlws.FILTER(CustomerID,CustomerID=NovasLicençasv6.0[[#This Row],[User ID]],""))</f>
        <v>1</v>
      </c>
      <c r="C75" s="7" t="str">
        <f>IF(NovasLicençasv6.0[[#This Row],[Usuário ativo]]&gt;=2,"OFFLINE","ONLINE")</f>
        <v>ONLINE</v>
      </c>
      <c r="D75" s="7" t="str" cm="1">
        <f t="array" ref="D75">IFERROR(IF(SUM(_xlfn._xlws.FILTER(CustomerID,CustomerID=NovasLicençasv6.0[[#This Row],[User ID]]))=0,"Existe","Não Existe"),"Não Existe")</f>
        <v>Não Existe</v>
      </c>
      <c r="E75" s="7" t="s">
        <v>98</v>
      </c>
      <c r="F75" s="7" t="s">
        <v>763</v>
      </c>
      <c r="G75" s="7" t="s">
        <v>764</v>
      </c>
      <c r="H75" s="7"/>
      <c r="I75" s="7" t="s">
        <v>101</v>
      </c>
      <c r="J75" s="7" t="s">
        <v>102</v>
      </c>
      <c r="K75" s="7" t="s">
        <v>83</v>
      </c>
      <c r="L75" s="7" t="str" cm="1">
        <f t="array" ref="L75">IFERROR(_xlfn._xlws.FILTER(CódigoAntigo,[0]!Descrição=NovasLicençasv6.0[[#This Row],[Descrição da atualização]]),"")</f>
        <v/>
      </c>
      <c r="M75" s="7" t="str" cm="1">
        <f t="array" ref="M75">IFERROR(_xlfn._xlws.FILTER(NovoCódigo,[0]!Descrição=NovasLicençasv6.0[[#This Row],[Descrição da atualização]]),"")</f>
        <v/>
      </c>
      <c r="N75" s="1"/>
      <c r="O75" s="7" t="s">
        <v>17</v>
      </c>
      <c r="P75" s="7" t="str" cm="1">
        <f t="array" ref="P75">_xlfn._xlws.FILTER(CodigoLicença,Tipo=NovasLicençasv6.0[[#This Row],[Tipo]])</f>
        <v>SC00SFW00002</v>
      </c>
      <c r="Q75" s="7" t="str" cm="1">
        <f t="array" ref="Q75">_xlfn._xlws.FILTER(CodigoManutenção,Tipo=NovasLicençasv6.0[[#This Row],[Tipo]])</f>
        <v>SC00SFW00005</v>
      </c>
      <c r="R75" s="7">
        <v>1</v>
      </c>
      <c r="S75" s="7" t="s">
        <v>84</v>
      </c>
      <c r="T75" s="14"/>
      <c r="U75" s="7" t="s">
        <v>86</v>
      </c>
      <c r="V75" s="7" t="s">
        <v>765</v>
      </c>
      <c r="W75" s="7" t="s">
        <v>766</v>
      </c>
      <c r="X75" s="7" t="s">
        <v>767</v>
      </c>
      <c r="Y75" s="5">
        <v>43132</v>
      </c>
      <c r="Z75" s="5"/>
      <c r="AA75" s="11">
        <f t="shared" si="3"/>
        <v>2018</v>
      </c>
      <c r="AB75" s="7">
        <f t="shared" si="4"/>
        <v>-43132</v>
      </c>
      <c r="AC75" s="5" t="e" cm="1">
        <f t="array" ref="AC75">_xlfn._xlws.FILTER(Created_Date,(Customer_ID=NovasLicençasv6.0[[#This Row],[User ID]])*(Type = "OFFLINE"))</f>
        <v>#REF!</v>
      </c>
      <c r="AD75" s="7" t="s">
        <v>768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1">
        <v>116514769</v>
      </c>
      <c r="AP75" s="7"/>
      <c r="AQ75" s="7" t="s">
        <v>769</v>
      </c>
      <c r="AR75" s="7"/>
      <c r="AS75" s="7"/>
      <c r="AT75" s="7" t="s">
        <v>254</v>
      </c>
      <c r="AU75" s="7" t="s">
        <v>92</v>
      </c>
      <c r="AV75" s="7"/>
      <c r="AW75" s="25"/>
      <c r="AX75" s="25">
        <v>2023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8" customHeight="1" x14ac:dyDescent="0.2">
      <c r="A76" s="7" t="s">
        <v>770</v>
      </c>
      <c r="B76" s="7" cm="1">
        <f t="array" ref="B76">COUNTA(_xlfn._xlws.FILTER(CustomerID,CustomerID=NovasLicençasv6.0[[#This Row],[User ID]],""))</f>
        <v>1</v>
      </c>
      <c r="C76" s="7" t="str">
        <f>IF(NovasLicençasv6.0[[#This Row],[Usuário ativo]]&gt;=2,"OFFLINE","ONLINE")</f>
        <v>ONLINE</v>
      </c>
      <c r="D76" s="7" t="str" cm="1">
        <f t="array" ref="D76">IFERROR(IF(SUM(_xlfn._xlws.FILTER(CustomerID,CustomerID=NovasLicençasv6.0[[#This Row],[User ID]]))=0,"Existe","Não Existe"),"Não Existe")</f>
        <v>Não Existe</v>
      </c>
      <c r="E76" s="7" t="s">
        <v>98</v>
      </c>
      <c r="F76" s="7" t="s">
        <v>771</v>
      </c>
      <c r="G76" s="7" t="s">
        <v>100</v>
      </c>
      <c r="H76" s="7" t="s">
        <v>772</v>
      </c>
      <c r="I76" s="7" t="s">
        <v>101</v>
      </c>
      <c r="J76" s="7" t="s">
        <v>102</v>
      </c>
      <c r="K76" s="7" t="s">
        <v>83</v>
      </c>
      <c r="L76" s="7" t="str" cm="1">
        <f t="array" ref="L76">IFERROR(_xlfn._xlws.FILTER(CódigoAntigo,[0]!Descrição=NovasLicençasv6.0[[#This Row],[Descrição da atualização]]),"")</f>
        <v/>
      </c>
      <c r="M76" s="7" t="str" cm="1">
        <f t="array" ref="M76">IFERROR(_xlfn._xlws.FILTER(NovoCódigo,[0]!Descrição=NovasLicençasv6.0[[#This Row],[Descrição da atualização]]),"")</f>
        <v/>
      </c>
      <c r="N76" s="1"/>
      <c r="O76" s="7" t="s">
        <v>17</v>
      </c>
      <c r="P76" s="7" t="str" cm="1">
        <f t="array" ref="P76">_xlfn._xlws.FILTER(CodigoLicença,Tipo=NovasLicençasv6.0[[#This Row],[Tipo]])</f>
        <v>SC00SFW00002</v>
      </c>
      <c r="Q76" s="7" t="str" cm="1">
        <f t="array" ref="Q76">_xlfn._xlws.FILTER(CodigoManutenção,Tipo=NovasLicençasv6.0[[#This Row],[Tipo]])</f>
        <v>SC00SFW00005</v>
      </c>
      <c r="R76" s="7">
        <v>1</v>
      </c>
      <c r="S76" s="7" t="s">
        <v>142</v>
      </c>
      <c r="T76" s="14" t="s">
        <v>773</v>
      </c>
      <c r="U76" s="7" t="s">
        <v>86</v>
      </c>
      <c r="V76" s="7"/>
      <c r="W76" s="7" t="s">
        <v>774</v>
      </c>
      <c r="X76" s="7" t="s">
        <v>252</v>
      </c>
      <c r="Y76" s="5">
        <v>43132</v>
      </c>
      <c r="Z76" s="5"/>
      <c r="AA76" s="11">
        <f t="shared" si="3"/>
        <v>2018</v>
      </c>
      <c r="AB76" s="7">
        <f t="shared" si="4"/>
        <v>-43132</v>
      </c>
      <c r="AC76" s="5" t="e" cm="1">
        <f t="array" ref="AC76">_xlfn._xlws.FILTER(Created_Date,(Customer_ID=NovasLicençasv6.0[[#This Row],[User ID]])*(Type = "OFFLINE"))</f>
        <v>#REF!</v>
      </c>
      <c r="AD76" s="7" t="s">
        <v>775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1">
        <v>116514770</v>
      </c>
      <c r="AP76" s="7"/>
      <c r="AQ76" s="7" t="s">
        <v>108</v>
      </c>
      <c r="AR76" s="7"/>
      <c r="AS76" s="7"/>
      <c r="AT76" s="7" t="s">
        <v>254</v>
      </c>
      <c r="AU76" s="7" t="s">
        <v>92</v>
      </c>
      <c r="AV76" s="7"/>
      <c r="AW76" s="25"/>
      <c r="AX76" s="25">
        <v>2023</v>
      </c>
    </row>
    <row r="77" spans="1:67" ht="18" customHeight="1" x14ac:dyDescent="0.2">
      <c r="A77" s="7" t="s">
        <v>776</v>
      </c>
      <c r="B77" s="7" cm="1">
        <f t="array" ref="B77">COUNTA(_xlfn._xlws.FILTER(CustomerID,CustomerID=NovasLicençasv6.0[[#This Row],[User ID]],""))</f>
        <v>1</v>
      </c>
      <c r="C77" s="7" t="str">
        <f>IF(NovasLicençasv6.0[[#This Row],[Usuário ativo]]&gt;=2,"OFFLINE","ONLINE")</f>
        <v>ONLINE</v>
      </c>
      <c r="D77" s="7" t="str" cm="1">
        <f t="array" ref="D77">IFERROR(IF(SUM(_xlfn._xlws.FILTER(CustomerID,CustomerID=NovasLicençasv6.0[[#This Row],[User ID]]))=0,"Existe","Não Existe"),"Não Existe")</f>
        <v>Não Existe</v>
      </c>
      <c r="E77" s="7" t="s">
        <v>98</v>
      </c>
      <c r="F77" s="7" t="s">
        <v>777</v>
      </c>
      <c r="G77" s="7" t="s">
        <v>778</v>
      </c>
      <c r="H77" s="7" t="s">
        <v>779</v>
      </c>
      <c r="I77" s="7" t="s">
        <v>101</v>
      </c>
      <c r="J77" s="7" t="s">
        <v>102</v>
      </c>
      <c r="K77" s="7" t="s">
        <v>83</v>
      </c>
      <c r="L77" s="7" t="str" cm="1">
        <f t="array" ref="L77">IFERROR(_xlfn._xlws.FILTER(CódigoAntigo,[0]!Descrição=NovasLicençasv6.0[[#This Row],[Descrição da atualização]]),"")</f>
        <v/>
      </c>
      <c r="M77" s="7" t="str" cm="1">
        <f t="array" ref="M77">IFERROR(_xlfn._xlws.FILTER(NovoCódigo,[0]!Descrição=NovasLicençasv6.0[[#This Row],[Descrição da atualização]]),"")</f>
        <v/>
      </c>
      <c r="N77" s="1"/>
      <c r="O77" s="7" t="s">
        <v>18</v>
      </c>
      <c r="P77" s="7" t="str" cm="1">
        <f t="array" ref="P77">_xlfn._xlws.FILTER(CodigoLicença,Tipo=NovasLicençasv6.0[[#This Row],[Tipo]])</f>
        <v>SC00SFW00003</v>
      </c>
      <c r="Q77" s="7" t="str" cm="1">
        <f t="array" ref="Q77">_xlfn._xlws.FILTER(CodigoManutenção,Tipo=NovasLicençasv6.0[[#This Row],[Tipo]])</f>
        <v>SC00SFW00006</v>
      </c>
      <c r="R77" s="7">
        <v>1</v>
      </c>
      <c r="S77" s="7" t="s">
        <v>84</v>
      </c>
      <c r="T77" s="14" t="s">
        <v>780</v>
      </c>
      <c r="U77" s="7" t="s">
        <v>206</v>
      </c>
      <c r="V77" s="7" t="s">
        <v>765</v>
      </c>
      <c r="W77" s="7" t="s">
        <v>781</v>
      </c>
      <c r="X77" s="7"/>
      <c r="Y77" s="5">
        <v>43132</v>
      </c>
      <c r="Z77" s="5"/>
      <c r="AA77" s="11">
        <f t="shared" si="3"/>
        <v>2018</v>
      </c>
      <c r="AB77" s="7">
        <f t="shared" si="4"/>
        <v>-43132</v>
      </c>
      <c r="AC77" s="5" t="e" cm="1">
        <f t="array" ref="AC77">_xlfn._xlws.FILTER(Created_Date,(Customer_ID=NovasLicençasv6.0[[#This Row],[User ID]])*(Type = "OFFLINE"))</f>
        <v>#REF!</v>
      </c>
      <c r="AD77" s="7" t="s">
        <v>782</v>
      </c>
      <c r="AE77" s="7"/>
      <c r="AF77" s="7"/>
      <c r="AG77" s="7"/>
      <c r="AH77" s="7"/>
      <c r="AI77" s="7"/>
      <c r="AJ77" s="7"/>
      <c r="AK77" s="7" t="s">
        <v>783</v>
      </c>
      <c r="AL77" s="7"/>
      <c r="AM77" s="7"/>
      <c r="AN77" s="7"/>
      <c r="AO77" s="11">
        <v>116514840</v>
      </c>
      <c r="AP77" s="7"/>
      <c r="AQ77" s="7" t="s">
        <v>784</v>
      </c>
      <c r="AR77" s="7"/>
      <c r="AS77" s="7"/>
      <c r="AT77" s="7" t="s">
        <v>254</v>
      </c>
      <c r="AU77" s="7" t="s">
        <v>380</v>
      </c>
      <c r="AV77" s="7" t="s">
        <v>201</v>
      </c>
      <c r="AW77" s="25"/>
      <c r="AX77" s="25">
        <v>2023</v>
      </c>
    </row>
    <row r="78" spans="1:67" ht="18" customHeight="1" x14ac:dyDescent="0.2">
      <c r="A78" s="7" t="s">
        <v>785</v>
      </c>
      <c r="B78" s="7" cm="1">
        <f t="array" ref="B78">COUNTA(_xlfn._xlws.FILTER(CustomerID,CustomerID=NovasLicençasv6.0[[#This Row],[User ID]],""))</f>
        <v>1</v>
      </c>
      <c r="C78" s="7" t="str">
        <f>IF(NovasLicençasv6.0[[#This Row],[Usuário ativo]]&gt;=2,"OFFLINE","ONLINE")</f>
        <v>ONLINE</v>
      </c>
      <c r="D78" s="7" t="str" cm="1">
        <f t="array" ref="D78">IFERROR(IF(SUM(_xlfn._xlws.FILTER(CustomerID,CustomerID=NovasLicençasv6.0[[#This Row],[User ID]]))=0,"Existe","Não Existe"),"Não Existe")</f>
        <v>Não Existe</v>
      </c>
      <c r="E78" s="7"/>
      <c r="F78" s="7" t="s">
        <v>786</v>
      </c>
      <c r="G78" s="7" t="s">
        <v>141</v>
      </c>
      <c r="H78" s="7"/>
      <c r="I78" s="7" t="s">
        <v>101</v>
      </c>
      <c r="J78" s="7" t="s">
        <v>102</v>
      </c>
      <c r="K78" s="7" t="s">
        <v>83</v>
      </c>
      <c r="L78" s="7" t="str" cm="1">
        <f t="array" ref="L78">IFERROR(_xlfn._xlws.FILTER(CódigoAntigo,[0]!Descrição=NovasLicençasv6.0[[#This Row],[Descrição da atualização]]),"")</f>
        <v/>
      </c>
      <c r="M78" s="7" t="str" cm="1">
        <f t="array" ref="M78">IFERROR(_xlfn._xlws.FILTER(NovoCódigo,[0]!Descrição=NovasLicençasv6.0[[#This Row],[Descrição da atualização]]),"")</f>
        <v/>
      </c>
      <c r="N78" s="1"/>
      <c r="O78" s="7" t="s">
        <v>17</v>
      </c>
      <c r="P78" s="7" t="str" cm="1">
        <f t="array" ref="P78">_xlfn._xlws.FILTER(CodigoLicença,Tipo=NovasLicençasv6.0[[#This Row],[Tipo]])</f>
        <v>SC00SFW00002</v>
      </c>
      <c r="Q78" s="7" t="str" cm="1">
        <f t="array" ref="Q78">_xlfn._xlws.FILTER(CodigoManutenção,Tipo=NovasLicençasv6.0[[#This Row],[Tipo]])</f>
        <v>SC00SFW00005</v>
      </c>
      <c r="R78" s="7">
        <v>1</v>
      </c>
      <c r="S78" s="7" t="s">
        <v>142</v>
      </c>
      <c r="T78" s="14" t="s">
        <v>787</v>
      </c>
      <c r="U78" s="7" t="s">
        <v>86</v>
      </c>
      <c r="V78" s="7" t="s">
        <v>788</v>
      </c>
      <c r="W78" s="7" t="s">
        <v>789</v>
      </c>
      <c r="X78" s="7" t="s">
        <v>252</v>
      </c>
      <c r="Y78" s="5">
        <v>43133</v>
      </c>
      <c r="Z78" s="5"/>
      <c r="AA78" s="11">
        <f t="shared" si="3"/>
        <v>2018</v>
      </c>
      <c r="AB78" s="7">
        <f t="shared" si="4"/>
        <v>-43133</v>
      </c>
      <c r="AC78" s="5" t="e" cm="1">
        <f t="array" ref="AC78">_xlfn._xlws.FILTER(Created_Date,(Customer_ID=NovasLicençasv6.0[[#This Row],[User ID]])*(Type = "OFFLINE"))</f>
        <v>#REF!</v>
      </c>
      <c r="AD78" s="7" t="s">
        <v>790</v>
      </c>
      <c r="AE78" s="7"/>
      <c r="AF78" s="7"/>
      <c r="AG78" s="7"/>
      <c r="AH78" s="7"/>
      <c r="AI78" s="7"/>
      <c r="AJ78" s="7"/>
      <c r="AK78" s="7" t="s">
        <v>791</v>
      </c>
      <c r="AL78" s="7"/>
      <c r="AM78" s="7"/>
      <c r="AN78" s="7"/>
      <c r="AO78" s="11">
        <v>116515129</v>
      </c>
      <c r="AP78" s="7"/>
      <c r="AQ78" s="7" t="s">
        <v>792</v>
      </c>
      <c r="AR78" s="7"/>
      <c r="AS78" s="7"/>
      <c r="AT78" s="7" t="s">
        <v>254</v>
      </c>
      <c r="AU78" s="7" t="s">
        <v>92</v>
      </c>
      <c r="AV78" s="7"/>
      <c r="AW78" s="25"/>
      <c r="AX78" s="25">
        <v>2023</v>
      </c>
    </row>
    <row r="79" spans="1:67" s="30" customFormat="1" ht="18" customHeight="1" x14ac:dyDescent="0.2">
      <c r="A79" s="7" t="s">
        <v>793</v>
      </c>
      <c r="B79" s="7" cm="1">
        <f t="array" ref="B79">COUNTA(_xlfn._xlws.FILTER(CustomerID,CustomerID=NovasLicençasv6.0[[#This Row],[User ID]],""))</f>
        <v>1</v>
      </c>
      <c r="C79" s="7" t="str">
        <f>IF(NovasLicençasv6.0[[#This Row],[Usuário ativo]]&gt;=2,"OFFLINE","ONLINE")</f>
        <v>ONLINE</v>
      </c>
      <c r="D79" s="7" t="str" cm="1">
        <f t="array" ref="D79">IFERROR(IF(SUM(_xlfn._xlws.FILTER(CustomerID,CustomerID=NovasLicençasv6.0[[#This Row],[User ID]]))=0,"Existe","Não Existe"),"Não Existe")</f>
        <v>Não Existe</v>
      </c>
      <c r="E79" s="7" t="s">
        <v>98</v>
      </c>
      <c r="F79" s="7" t="s">
        <v>794</v>
      </c>
      <c r="G79" s="7" t="s">
        <v>141</v>
      </c>
      <c r="H79" s="7"/>
      <c r="I79" s="7" t="s">
        <v>101</v>
      </c>
      <c r="J79" s="7" t="s">
        <v>102</v>
      </c>
      <c r="K79" s="7" t="s">
        <v>83</v>
      </c>
      <c r="L79" s="7" t="str" cm="1">
        <f t="array" ref="L79">IFERROR(_xlfn._xlws.FILTER(CódigoAntigo,[0]!Descrição=NovasLicençasv6.0[[#This Row],[Descrição da atualização]]),"")</f>
        <v/>
      </c>
      <c r="M79" s="7" t="str" cm="1">
        <f t="array" ref="M79">IFERROR(_xlfn._xlws.FILTER(NovoCódigo,[0]!Descrição=NovasLicençasv6.0[[#This Row],[Descrição da atualização]]),"")</f>
        <v/>
      </c>
      <c r="N79" s="1"/>
      <c r="O79" s="7" t="s">
        <v>18</v>
      </c>
      <c r="P79" s="7" t="str" cm="1">
        <f t="array" ref="P79">_xlfn._xlws.FILTER(CodigoLicença,Tipo=NovasLicençasv6.0[[#This Row],[Tipo]])</f>
        <v>SC00SFW00003</v>
      </c>
      <c r="Q79" s="7" t="str" cm="1">
        <f t="array" ref="Q79">_xlfn._xlws.FILTER(CodigoManutenção,Tipo=NovasLicençasv6.0[[#This Row],[Tipo]])</f>
        <v>SC00SFW00006</v>
      </c>
      <c r="R79" s="7">
        <v>1</v>
      </c>
      <c r="S79" s="7" t="s">
        <v>403</v>
      </c>
      <c r="T79" s="14" t="s">
        <v>795</v>
      </c>
      <c r="U79" s="7" t="s">
        <v>206</v>
      </c>
      <c r="V79" s="7" t="s">
        <v>796</v>
      </c>
      <c r="W79" s="7" t="s">
        <v>797</v>
      </c>
      <c r="X79" s="7"/>
      <c r="Y79" s="5">
        <v>43151</v>
      </c>
      <c r="Z79" s="5"/>
      <c r="AA79" s="11">
        <f t="shared" si="3"/>
        <v>2018</v>
      </c>
      <c r="AB79" s="7">
        <f t="shared" si="4"/>
        <v>-43151</v>
      </c>
      <c r="AC79" s="5" t="e" cm="1">
        <f t="array" ref="AC79">_xlfn._xlws.FILTER(Created_Date,(Customer_ID=NovasLicençasv6.0[[#This Row],[User ID]])*(Type = "OFFLINE"))</f>
        <v>#REF!</v>
      </c>
      <c r="AD79" s="7" t="s">
        <v>798</v>
      </c>
      <c r="AE79" s="7"/>
      <c r="AF79" s="7"/>
      <c r="AG79" s="7"/>
      <c r="AH79" s="7"/>
      <c r="AI79" s="7"/>
      <c r="AJ79" s="7"/>
      <c r="AK79" s="7" t="s">
        <v>799</v>
      </c>
      <c r="AL79" s="7"/>
      <c r="AM79" s="7"/>
      <c r="AN79" s="7"/>
      <c r="AO79" s="11">
        <v>116515130</v>
      </c>
      <c r="AP79" s="7"/>
      <c r="AQ79" s="7" t="s">
        <v>592</v>
      </c>
      <c r="AR79" s="7"/>
      <c r="AS79" s="7"/>
      <c r="AT79" s="7" t="s">
        <v>254</v>
      </c>
      <c r="AU79" s="7" t="s">
        <v>92</v>
      </c>
      <c r="AV79" s="7"/>
      <c r="AW79" s="25"/>
      <c r="AX79" s="25">
        <v>2023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8" customHeight="1" x14ac:dyDescent="0.2">
      <c r="A80" s="13" t="s">
        <v>800</v>
      </c>
      <c r="B80" s="7" cm="1">
        <f t="array" ref="B80">COUNTA(_xlfn._xlws.FILTER(CustomerID,CustomerID=NovasLicençasv6.0[[#This Row],[User ID]],""))</f>
        <v>1</v>
      </c>
      <c r="C80" s="7" t="str">
        <f>IF(NovasLicençasv6.0[[#This Row],[Usuário ativo]]&gt;=2,"OFFLINE","ONLINE")</f>
        <v>ONLINE</v>
      </c>
      <c r="D80" s="7" t="str" cm="1">
        <f t="array" ref="D80">IFERROR(IF(SUM(_xlfn._xlws.FILTER(CustomerID,CustomerID=NovasLicençasv6.0[[#This Row],[User ID]]))=0,"Existe","Não Existe"),"Não Existe")</f>
        <v>Não Existe</v>
      </c>
      <c r="E80" s="7" t="s">
        <v>98</v>
      </c>
      <c r="F80" s="13" t="s">
        <v>801</v>
      </c>
      <c r="G80" s="13" t="str">
        <f>IF('Novas Licenças v6.0'!$I92="KION","Não aplicavel",IF('Novas Licenças v6.0'!$I92="LindeSTILL","Não aplicavel","Representante"))</f>
        <v>Representante</v>
      </c>
      <c r="H80" s="13" t="s">
        <v>130</v>
      </c>
      <c r="I80" s="13" t="s">
        <v>579</v>
      </c>
      <c r="J80" s="13" t="s">
        <v>580</v>
      </c>
      <c r="K80" s="13" t="s">
        <v>83</v>
      </c>
      <c r="L80" s="7" t="str" cm="1">
        <f t="array" ref="L80">IFERROR(_xlfn._xlws.FILTER(CódigoAntigo,[0]!Descrição=NovasLicençasv6.0[[#This Row],[Descrição da atualização]]),"")</f>
        <v/>
      </c>
      <c r="M80" s="7" t="str" cm="1">
        <f t="array" ref="M80">IFERROR(_xlfn._xlws.FILTER(NovoCódigo,[0]!Descrição=NovasLicençasv6.0[[#This Row],[Descrição da atualização]]),"")</f>
        <v/>
      </c>
      <c r="N80" s="1"/>
      <c r="O80" s="13" t="s">
        <v>17</v>
      </c>
      <c r="P80" s="7" t="str" cm="1">
        <f t="array" ref="P80">_xlfn._xlws.FILTER(CodigoLicença,Tipo=NovasLicençasv6.0[[#This Row],[Tipo]])</f>
        <v>SC00SFW00002</v>
      </c>
      <c r="Q80" s="7" t="str" cm="1">
        <f t="array" ref="Q80">_xlfn._xlws.FILTER(CodigoManutenção,Tipo=NovasLicençasv6.0[[#This Row],[Tipo]])</f>
        <v>SC00SFW00005</v>
      </c>
      <c r="R80" s="7">
        <v>1</v>
      </c>
      <c r="S80" s="7" t="s">
        <v>84</v>
      </c>
      <c r="T80" s="14">
        <v>10892843786</v>
      </c>
      <c r="U80" s="7" t="s">
        <v>802</v>
      </c>
      <c r="V80" s="7" t="s">
        <v>803</v>
      </c>
      <c r="W80" s="13" t="s">
        <v>804</v>
      </c>
      <c r="X80" s="7"/>
      <c r="Y80" s="5">
        <v>43153</v>
      </c>
      <c r="Z80" s="5"/>
      <c r="AA80" s="11">
        <f t="shared" si="3"/>
        <v>2018</v>
      </c>
      <c r="AB80" s="7">
        <f t="shared" si="4"/>
        <v>-43153</v>
      </c>
      <c r="AC80" s="5" t="e" cm="1">
        <f t="array" ref="AC80">_xlfn._xlws.FILTER(Created_Date,(Customer_ID=NovasLicençasv6.0[[#This Row],[User ID]])*(Type = "OFFLINE"))</f>
        <v>#REF!</v>
      </c>
      <c r="AD80" s="13" t="s">
        <v>805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35">
        <v>116515128</v>
      </c>
      <c r="AP80" s="13"/>
      <c r="AQ80" s="13">
        <v>15019</v>
      </c>
      <c r="AR80" s="13"/>
      <c r="AS80" s="13"/>
      <c r="AT80" s="13" t="s">
        <v>806</v>
      </c>
      <c r="AU80" s="13" t="s">
        <v>92</v>
      </c>
      <c r="AV80" s="13" t="s">
        <v>201</v>
      </c>
      <c r="AW80" s="92"/>
      <c r="AX80" s="92">
        <v>2023</v>
      </c>
    </row>
    <row r="81" spans="1:67" ht="18" customHeight="1" x14ac:dyDescent="0.2">
      <c r="A81" s="7" t="s">
        <v>807</v>
      </c>
      <c r="B81" s="7" cm="1">
        <f t="array" ref="B81">COUNTA(_xlfn._xlws.FILTER(CustomerID,CustomerID=NovasLicençasv6.0[[#This Row],[User ID]],""))</f>
        <v>1</v>
      </c>
      <c r="C81" s="7" t="str">
        <f>IF(NovasLicençasv6.0[[#This Row],[Usuário ativo]]&gt;=2,"OFFLINE","ONLINE")</f>
        <v>ONLINE</v>
      </c>
      <c r="D81" s="7" t="str" cm="1">
        <f t="array" ref="D81">IFERROR(IF(SUM(_xlfn._xlws.FILTER(CustomerID,CustomerID=NovasLicençasv6.0[[#This Row],[User ID]]))=0,"Existe","Não Existe"),"Não Existe")</f>
        <v>Não Existe</v>
      </c>
      <c r="E81" s="7"/>
      <c r="F81" s="7" t="s">
        <v>808</v>
      </c>
      <c r="G81" s="7" t="s">
        <v>809</v>
      </c>
      <c r="H81" s="7" t="s">
        <v>130</v>
      </c>
      <c r="I81" s="7" t="s">
        <v>101</v>
      </c>
      <c r="J81" s="7" t="s">
        <v>102</v>
      </c>
      <c r="K81" s="7" t="s">
        <v>83</v>
      </c>
      <c r="L81" s="7" t="str" cm="1">
        <f t="array" ref="L81">IFERROR(_xlfn._xlws.FILTER(CódigoAntigo,[0]!Descrição=NovasLicençasv6.0[[#This Row],[Descrição da atualização]]),"")</f>
        <v/>
      </c>
      <c r="M81" s="7" t="str" cm="1">
        <f t="array" ref="M81">IFERROR(_xlfn._xlws.FILTER(NovoCódigo,[0]!Descrição=NovasLicençasv6.0[[#This Row],[Descrição da atualização]]),"")</f>
        <v/>
      </c>
      <c r="N81" s="1"/>
      <c r="O81" s="7" t="s">
        <v>18</v>
      </c>
      <c r="P81" s="7" t="str" cm="1">
        <f t="array" ref="P81">_xlfn._xlws.FILTER(CodigoLicença,Tipo=NovasLicençasv6.0[[#This Row],[Tipo]])</f>
        <v>SC00SFW00003</v>
      </c>
      <c r="Q81" s="7" t="str" cm="1">
        <f t="array" ref="Q81">_xlfn._xlws.FILTER(CodigoManutenção,Tipo=NovasLicençasv6.0[[#This Row],[Tipo]])</f>
        <v>SC00SFW00006</v>
      </c>
      <c r="R81" s="7">
        <v>1</v>
      </c>
      <c r="S81" s="7"/>
      <c r="T81" s="14"/>
      <c r="U81" s="7"/>
      <c r="V81" s="7"/>
      <c r="W81" s="7"/>
      <c r="X81" s="7"/>
      <c r="Y81" s="5">
        <v>43171</v>
      </c>
      <c r="Z81" s="5">
        <v>43171</v>
      </c>
      <c r="AA81" s="11">
        <f t="shared" si="3"/>
        <v>2018</v>
      </c>
      <c r="AB81" s="7">
        <f t="shared" si="4"/>
        <v>0</v>
      </c>
      <c r="AC81" s="5" t="e" cm="1">
        <f t="array" ref="AC81">_xlfn._xlws.FILTER(Created_Date,(Customer_ID=NovasLicençasv6.0[[#This Row],[User ID]])*(Type = "OFFLINE"))</f>
        <v>#REF!</v>
      </c>
      <c r="AD81" s="7" t="s">
        <v>810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1"/>
      <c r="AP81" s="14"/>
      <c r="AQ81" s="14" t="s">
        <v>811</v>
      </c>
      <c r="AR81" s="7"/>
      <c r="AS81" s="7"/>
      <c r="AT81" s="7"/>
      <c r="AU81" s="7"/>
      <c r="AV81" s="7"/>
      <c r="AW81" s="25"/>
      <c r="AX81" s="25">
        <v>2023</v>
      </c>
    </row>
    <row r="82" spans="1:67" ht="18" customHeight="1" x14ac:dyDescent="0.2">
      <c r="A82" s="7" t="s">
        <v>812</v>
      </c>
      <c r="B82" s="7" cm="1">
        <f t="array" ref="B82">COUNTA(_xlfn._xlws.FILTER(CustomerID,CustomerID=NovasLicençasv6.0[[#This Row],[User ID]],""))</f>
        <v>1</v>
      </c>
      <c r="C82" s="7" t="str">
        <f>IF(NovasLicençasv6.0[[#This Row],[Usuário ativo]]&gt;=2,"OFFLINE","ONLINE")</f>
        <v>ONLINE</v>
      </c>
      <c r="D82" s="7" t="str" cm="1">
        <f t="array" ref="D82">IFERROR(IF(SUM(_xlfn._xlws.FILTER(CustomerID,CustomerID=NovasLicençasv6.0[[#This Row],[User ID]]))=0,"Existe","Não Existe"),"Não Existe")</f>
        <v>Não Existe</v>
      </c>
      <c r="E82" s="7" t="s">
        <v>98</v>
      </c>
      <c r="F82" s="7" t="s">
        <v>813</v>
      </c>
      <c r="G82" s="7" t="s">
        <v>141</v>
      </c>
      <c r="H82" s="7"/>
      <c r="I82" s="7" t="s">
        <v>101</v>
      </c>
      <c r="J82" s="7" t="s">
        <v>102</v>
      </c>
      <c r="K82" s="7" t="s">
        <v>83</v>
      </c>
      <c r="L82" s="7" t="str" cm="1">
        <f t="array" ref="L82">IFERROR(_xlfn._xlws.FILTER(CódigoAntigo,[0]!Descrição=NovasLicençasv6.0[[#This Row],[Descrição da atualização]]),"")</f>
        <v/>
      </c>
      <c r="M82" s="7" t="str" cm="1">
        <f t="array" ref="M82">IFERROR(_xlfn._xlws.FILTER(NovoCódigo,[0]!Descrição=NovasLicençasv6.0[[#This Row],[Descrição da atualização]]),"")</f>
        <v/>
      </c>
      <c r="N82" s="1"/>
      <c r="O82" s="7" t="s">
        <v>157</v>
      </c>
      <c r="P82" s="7" t="str" cm="1">
        <f t="array" ref="P82">_xlfn._xlws.FILTER(CodigoLicença,Tipo=NovasLicençasv6.0[[#This Row],[Tipo]])</f>
        <v>IR0000000001</v>
      </c>
      <c r="Q82" s="7" t="str" cm="1">
        <f t="array" ref="Q82">_xlfn._xlws.FILTER(CodigoManutenção,Tipo=NovasLicençasv6.0[[#This Row],[Tipo]])</f>
        <v>Sem custo</v>
      </c>
      <c r="R82" s="7">
        <v>1</v>
      </c>
      <c r="S82" s="7" t="s">
        <v>84</v>
      </c>
      <c r="T82" s="14" t="s">
        <v>814</v>
      </c>
      <c r="U82" s="7" t="s">
        <v>605</v>
      </c>
      <c r="V82" s="7" t="s">
        <v>815</v>
      </c>
      <c r="W82" s="7" t="s">
        <v>816</v>
      </c>
      <c r="X82" s="7" t="s">
        <v>816</v>
      </c>
      <c r="Y82" s="5">
        <v>43172</v>
      </c>
      <c r="Z82" s="5"/>
      <c r="AA82" s="11">
        <f t="shared" si="3"/>
        <v>2018</v>
      </c>
      <c r="AB82" s="7">
        <f t="shared" si="4"/>
        <v>-43172</v>
      </c>
      <c r="AC82" s="5" t="e" cm="1">
        <f t="array" ref="AC82">_xlfn._xlws.FILTER(Created_Date,(Customer_ID=NovasLicençasv6.0[[#This Row],[User ID]])*(Type = "OFFLINE"))</f>
        <v>#REF!</v>
      </c>
      <c r="AD82" s="7" t="s">
        <v>817</v>
      </c>
      <c r="AE82" s="7"/>
      <c r="AF82" s="7"/>
      <c r="AG82" s="7"/>
      <c r="AH82" s="7"/>
      <c r="AI82" s="7"/>
      <c r="AJ82" s="7"/>
      <c r="AK82" s="7" t="s">
        <v>818</v>
      </c>
      <c r="AL82" s="7"/>
      <c r="AM82" s="7"/>
      <c r="AN82" s="7"/>
      <c r="AO82" s="11">
        <v>116515025</v>
      </c>
      <c r="AP82" s="7"/>
      <c r="AQ82" s="7">
        <v>0</v>
      </c>
      <c r="AR82" s="7"/>
      <c r="AS82" s="7"/>
      <c r="AT82" s="7" t="s">
        <v>210</v>
      </c>
      <c r="AU82" s="7" t="s">
        <v>380</v>
      </c>
      <c r="AV82" s="7"/>
      <c r="AW82" s="25"/>
      <c r="AX82" s="25">
        <v>2023</v>
      </c>
    </row>
    <row r="83" spans="1:67" s="30" customFormat="1" ht="18" customHeight="1" x14ac:dyDescent="0.2">
      <c r="A83" s="7" t="s">
        <v>819</v>
      </c>
      <c r="B83" s="7" cm="1">
        <f t="array" ref="B83">COUNTA(_xlfn._xlws.FILTER(CustomerID,CustomerID=NovasLicençasv6.0[[#This Row],[User ID]],""))</f>
        <v>1</v>
      </c>
      <c r="C83" s="7" t="str">
        <f>IF(NovasLicençasv6.0[[#This Row],[Usuário ativo]]&gt;=2,"OFFLINE","ONLINE")</f>
        <v>ONLINE</v>
      </c>
      <c r="D83" s="7" t="str" cm="1">
        <f t="array" ref="D83">IFERROR(IF(SUM(_xlfn._xlws.FILTER(CustomerID,CustomerID=NovasLicençasv6.0[[#This Row],[User ID]]))=0,"Existe","Não Existe"),"Não Existe")</f>
        <v>Não Existe</v>
      </c>
      <c r="E83" s="7" t="s">
        <v>98</v>
      </c>
      <c r="F83" s="7" t="s">
        <v>820</v>
      </c>
      <c r="G83" s="7" t="s">
        <v>141</v>
      </c>
      <c r="H83" s="7"/>
      <c r="I83" s="7" t="s">
        <v>101</v>
      </c>
      <c r="J83" s="7" t="s">
        <v>102</v>
      </c>
      <c r="K83" s="7" t="s">
        <v>83</v>
      </c>
      <c r="L83" s="7" t="str" cm="1">
        <f t="array" ref="L83">IFERROR(_xlfn._xlws.FILTER(CódigoAntigo,[0]!Descrição=NovasLicençasv6.0[[#This Row],[Descrição da atualização]]),"")</f>
        <v/>
      </c>
      <c r="M83" s="7" t="str" cm="1">
        <f t="array" ref="M83">IFERROR(_xlfn._xlws.FILTER(NovoCódigo,[0]!Descrição=NovasLicençasv6.0[[#This Row],[Descrição da atualização]]),"")</f>
        <v/>
      </c>
      <c r="N83" s="1"/>
      <c r="O83" s="7" t="s">
        <v>18</v>
      </c>
      <c r="P83" s="7" t="str" cm="1">
        <f t="array" ref="P83">_xlfn._xlws.FILTER(CodigoLicença,Tipo=NovasLicençasv6.0[[#This Row],[Tipo]])</f>
        <v>SC00SFW00003</v>
      </c>
      <c r="Q83" s="7" t="str" cm="1">
        <f t="array" ref="Q83">_xlfn._xlws.FILTER(CodigoManutenção,Tipo=NovasLicençasv6.0[[#This Row],[Tipo]])</f>
        <v>SC00SFW00006</v>
      </c>
      <c r="R83" s="7">
        <v>1</v>
      </c>
      <c r="S83" s="7" t="s">
        <v>237</v>
      </c>
      <c r="T83" s="14" t="s">
        <v>821</v>
      </c>
      <c r="U83" s="7" t="s">
        <v>605</v>
      </c>
      <c r="V83" s="7"/>
      <c r="W83" s="7" t="s">
        <v>822</v>
      </c>
      <c r="X83" s="7" t="s">
        <v>822</v>
      </c>
      <c r="Y83" s="5">
        <v>43172</v>
      </c>
      <c r="Z83" s="5"/>
      <c r="AA83" s="11">
        <f t="shared" si="3"/>
        <v>2018</v>
      </c>
      <c r="AB83" s="7">
        <f t="shared" si="4"/>
        <v>-43172</v>
      </c>
      <c r="AC83" s="5" t="e" cm="1">
        <f t="array" ref="AC83">_xlfn._xlws.FILTER(Created_Date,(Customer_ID=NovasLicençasv6.0[[#This Row],[User ID]])*(Type = "OFFLINE"))</f>
        <v>#REF!</v>
      </c>
      <c r="AD83" s="7" t="s">
        <v>823</v>
      </c>
      <c r="AE83" s="7"/>
      <c r="AF83" s="7"/>
      <c r="AG83" s="7"/>
      <c r="AH83" s="7"/>
      <c r="AI83" s="7"/>
      <c r="AJ83" s="7"/>
      <c r="AK83" s="7" t="s">
        <v>824</v>
      </c>
      <c r="AL83" s="7"/>
      <c r="AM83" s="7"/>
      <c r="AN83" s="7"/>
      <c r="AO83" s="11">
        <v>116515024</v>
      </c>
      <c r="AP83" s="7"/>
      <c r="AQ83" s="7" t="s">
        <v>792</v>
      </c>
      <c r="AR83" s="7"/>
      <c r="AS83" s="7"/>
      <c r="AT83" s="7"/>
      <c r="AU83" s="7" t="s">
        <v>92</v>
      </c>
      <c r="AV83" s="7"/>
      <c r="AW83" s="25"/>
      <c r="AX83" s="25">
        <v>2023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8" customHeight="1" x14ac:dyDescent="0.2">
      <c r="A84" s="7" t="s">
        <v>825</v>
      </c>
      <c r="B84" s="7" cm="1">
        <f t="array" ref="B84">COUNTA(_xlfn._xlws.FILTER(CustomerID,CustomerID=NovasLicençasv6.0[[#This Row],[User ID]],""))</f>
        <v>1</v>
      </c>
      <c r="C84" s="7" t="str">
        <f>IF(NovasLicençasv6.0[[#This Row],[Usuário ativo]]&gt;=2,"OFFLINE","ONLINE")</f>
        <v>ONLINE</v>
      </c>
      <c r="D84" s="7" t="str" cm="1">
        <f t="array" ref="D84">IFERROR(IF(SUM(_xlfn._xlws.FILTER(CustomerID,CustomerID=NovasLicençasv6.0[[#This Row],[User ID]]))=0,"Existe","Não Existe"),"Não Existe")</f>
        <v>Não Existe</v>
      </c>
      <c r="E84" s="7" t="s">
        <v>98</v>
      </c>
      <c r="F84" s="7" t="s">
        <v>826</v>
      </c>
      <c r="G84" s="7" t="s">
        <v>8</v>
      </c>
      <c r="H84" s="7" t="s">
        <v>130</v>
      </c>
      <c r="I84" s="7" t="s">
        <v>579</v>
      </c>
      <c r="J84" s="7" t="s">
        <v>580</v>
      </c>
      <c r="K84" s="7" t="s">
        <v>83</v>
      </c>
      <c r="L84" s="7" t="str" cm="1">
        <f t="array" ref="L84">IFERROR(_xlfn._xlws.FILTER(CódigoAntigo,[0]!Descrição=NovasLicençasv6.0[[#This Row],[Descrição da atualização]]),"")</f>
        <v/>
      </c>
      <c r="M84" s="7" t="str" cm="1">
        <f t="array" ref="M84">IFERROR(_xlfn._xlws.FILTER(NovoCódigo,[0]!Descrição=NovasLicençasv6.0[[#This Row],[Descrição da atualização]]),"")</f>
        <v/>
      </c>
      <c r="N84" s="1"/>
      <c r="O84" s="7" t="s">
        <v>827</v>
      </c>
      <c r="P84" s="7" t="str" cm="1">
        <f t="array" ref="P84">_xlfn._xlws.FILTER(CodigoLicença,Tipo=NovasLicençasv6.0[[#This Row],[Tipo]])</f>
        <v>SC00SFW00003</v>
      </c>
      <c r="Q84" s="7" t="str" cm="1">
        <f t="array" ref="Q84">_xlfn._xlws.FILTER(CodigoManutenção,Tipo=NovasLicençasv6.0[[#This Row],[Tipo]])</f>
        <v>SC00SFW00006</v>
      </c>
      <c r="R84" s="7">
        <v>1</v>
      </c>
      <c r="S84" s="7" t="s">
        <v>237</v>
      </c>
      <c r="T84" s="14">
        <v>5354523721</v>
      </c>
      <c r="U84" s="7" t="s">
        <v>197</v>
      </c>
      <c r="V84" s="7" t="s">
        <v>828</v>
      </c>
      <c r="W84" s="7" t="s">
        <v>829</v>
      </c>
      <c r="X84" s="7"/>
      <c r="Y84" s="5">
        <v>43185</v>
      </c>
      <c r="Z84" s="5"/>
      <c r="AA84" s="11">
        <f t="shared" si="3"/>
        <v>2018</v>
      </c>
      <c r="AB84" s="7">
        <f t="shared" si="4"/>
        <v>-43185</v>
      </c>
      <c r="AC84" s="5" t="e" cm="1">
        <f t="array" ref="AC84">_xlfn._xlws.FILTER(Created_Date,(Customer_ID=NovasLicençasv6.0[[#This Row],[User ID]])*(Type = "OFFLINE"))</f>
        <v>#REF!</v>
      </c>
      <c r="AD84" s="7" t="s">
        <v>830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>
        <v>116515097</v>
      </c>
      <c r="AP84" s="7"/>
      <c r="AQ84" s="7">
        <v>15019</v>
      </c>
      <c r="AR84" s="7"/>
      <c r="AS84" s="7"/>
      <c r="AT84" s="7" t="s">
        <v>831</v>
      </c>
      <c r="AU84" s="7" t="s">
        <v>92</v>
      </c>
      <c r="AV84" s="7"/>
      <c r="AW84" s="25"/>
      <c r="AX84" s="25">
        <v>2023</v>
      </c>
    </row>
    <row r="85" spans="1:67" s="30" customFormat="1" ht="18" customHeight="1" x14ac:dyDescent="0.2">
      <c r="A85" s="13" t="s">
        <v>832</v>
      </c>
      <c r="B85" s="13" cm="1">
        <f t="array" ref="B85">COUNTA(_xlfn._xlws.FILTER(CustomerID,CustomerID=NovasLicençasv6.0[[#This Row],[User ID]],""))</f>
        <v>1</v>
      </c>
      <c r="C85" s="13" t="str">
        <f>IF(NovasLicençasv6.0[[#This Row],[Usuário ativo]]&gt;=2,"OFFLINE","ONLINE")</f>
        <v>ONLINE</v>
      </c>
      <c r="D85" s="13" t="str" cm="1">
        <f t="array" ref="D85">IFERROR(IF(SUM(_xlfn._xlws.FILTER(CustomerID,CustomerID=NovasLicençasv6.0[[#This Row],[User ID]]))=0,"Existe","Não Existe"),"Não Existe")</f>
        <v>Não Existe</v>
      </c>
      <c r="E85" s="13" t="s">
        <v>833</v>
      </c>
      <c r="F85" s="13" t="s">
        <v>834</v>
      </c>
      <c r="G85" s="13" t="s">
        <v>8</v>
      </c>
      <c r="H85" s="13"/>
      <c r="I85" s="13" t="s">
        <v>9</v>
      </c>
      <c r="J85" s="13" t="s">
        <v>835</v>
      </c>
      <c r="K85" s="13" t="s">
        <v>53</v>
      </c>
      <c r="L85" s="7" t="str" cm="1">
        <f t="array" ref="L85">IFERROR(_xlfn._xlws.FILTER(CódigoAntigo,[0]!Descrição=NovasLicençasv6.0[[#This Row],[Descrição da atualização]]),"")</f>
        <v/>
      </c>
      <c r="M85" s="7" t="str" cm="1">
        <f t="array" ref="M85">IFERROR(_xlfn._xlws.FILTER(NovoCódigo,[0]!Descrição=NovasLicençasv6.0[[#This Row],[Descrição da atualização]]),"")</f>
        <v/>
      </c>
      <c r="N85" s="1"/>
      <c r="O85" s="13" t="s">
        <v>17</v>
      </c>
      <c r="P85" s="13" t="str" cm="1">
        <f t="array" ref="P85">_xlfn._xlws.FILTER(CodigoLicença,Tipo=NovasLicençasv6.0[[#This Row],[Tipo]])</f>
        <v>SC00SFW00002</v>
      </c>
      <c r="Q85" s="13" t="str" cm="1">
        <f t="array" ref="Q85">_xlfn._xlws.FILTER(CodigoManutenção,Tipo=NovasLicençasv6.0[[#This Row],[Tipo]])</f>
        <v>SC00SFW00005</v>
      </c>
      <c r="R85" s="13">
        <v>1</v>
      </c>
      <c r="S85" s="13" t="s">
        <v>836</v>
      </c>
      <c r="T85" s="34" t="s">
        <v>837</v>
      </c>
      <c r="U85" s="13" t="s">
        <v>838</v>
      </c>
      <c r="V85" s="13" t="s">
        <v>839</v>
      </c>
      <c r="W85" s="13" t="s">
        <v>840</v>
      </c>
      <c r="X85" s="13"/>
      <c r="Y85" s="29">
        <v>43186</v>
      </c>
      <c r="Z85" s="29"/>
      <c r="AA85" s="35">
        <f t="shared" si="3"/>
        <v>2018</v>
      </c>
      <c r="AB85" s="13">
        <f t="shared" si="4"/>
        <v>-43186</v>
      </c>
      <c r="AC85" s="29" t="e" cm="1">
        <f t="array" ref="AC85">_xlfn._xlws.FILTER(Created_Date,(Customer_ID=NovasLicençasv6.0[[#This Row],[User ID]])*(Type = "OFFLINE"))</f>
        <v>#REF!</v>
      </c>
      <c r="AD85" s="13" t="s">
        <v>841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35">
        <v>116515040</v>
      </c>
      <c r="AP85" s="13"/>
      <c r="AQ85" s="13">
        <v>15019</v>
      </c>
      <c r="AR85" s="13"/>
      <c r="AS85" s="13"/>
      <c r="AT85" s="13" t="s">
        <v>842</v>
      </c>
      <c r="AU85" s="13" t="s">
        <v>92</v>
      </c>
      <c r="AV85" s="13" t="s">
        <v>92</v>
      </c>
      <c r="AW85" s="92"/>
      <c r="AX85" s="25">
        <v>2023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8" customHeight="1" x14ac:dyDescent="0.2">
      <c r="A86" s="13" t="s">
        <v>843</v>
      </c>
      <c r="B86" s="7" cm="1">
        <f t="array" ref="B86">COUNTA(_xlfn._xlws.FILTER(CustomerID,CustomerID=NovasLicençasv6.0[[#This Row],[User ID]],""))</f>
        <v>1</v>
      </c>
      <c r="C86" s="13" t="str">
        <f>IF(NovasLicençasv6.0[[#This Row],[Usuário ativo]]&gt;=2,"OFFLINE","ONLINE")</f>
        <v>ONLINE</v>
      </c>
      <c r="D86" s="13" t="str" cm="1">
        <f t="array" ref="D86">IFERROR(IF(SUM(_xlfn._xlws.FILTER(CustomerID,CustomerID=NovasLicençasv6.0[[#This Row],[User ID]]))=0,"Existe","Não Existe"),"Não Existe")</f>
        <v>Não Existe</v>
      </c>
      <c r="E86" s="13" t="s">
        <v>844</v>
      </c>
      <c r="F86" s="13" t="s">
        <v>845</v>
      </c>
      <c r="G86" s="13" t="s">
        <v>129</v>
      </c>
      <c r="H86" s="13" t="s">
        <v>130</v>
      </c>
      <c r="I86" s="13" t="s">
        <v>101</v>
      </c>
      <c r="J86" s="13" t="s">
        <v>102</v>
      </c>
      <c r="K86" s="13" t="s">
        <v>83</v>
      </c>
      <c r="L86" s="7" t="str" cm="1">
        <f t="array" ref="L86">IFERROR(_xlfn._xlws.FILTER(CódigoAntigo,[0]!Descrição=NovasLicençasv6.0[[#This Row],[Descrição da atualização]]),"")</f>
        <v/>
      </c>
      <c r="M86" s="7" t="str" cm="1">
        <f t="array" ref="M86">IFERROR(_xlfn._xlws.FILTER(NovoCódigo,[0]!Descrição=NovasLicençasv6.0[[#This Row],[Descrição da atualização]]),"")</f>
        <v/>
      </c>
      <c r="N86" s="1"/>
      <c r="O86" s="13" t="s">
        <v>18</v>
      </c>
      <c r="P86" s="7" t="str" cm="1">
        <f t="array" ref="P86">_xlfn._xlws.FILTER(CodigoLicença,Tipo=NovasLicençasv6.0[[#This Row],[Tipo]])</f>
        <v>SC00SFW00003</v>
      </c>
      <c r="Q86" s="7" t="str" cm="1">
        <f t="array" ref="Q86">_xlfn._xlws.FILTER(CodigoManutenção,Tipo=NovasLicençasv6.0[[#This Row],[Tipo]])</f>
        <v>SC00SFW00006</v>
      </c>
      <c r="R86" s="13">
        <v>1</v>
      </c>
      <c r="S86" s="13" t="s">
        <v>142</v>
      </c>
      <c r="T86" s="34" t="s">
        <v>429</v>
      </c>
      <c r="U86" s="13" t="s">
        <v>206</v>
      </c>
      <c r="V86" s="13" t="s">
        <v>430</v>
      </c>
      <c r="W86" s="13" t="s">
        <v>431</v>
      </c>
      <c r="X86" s="13" t="s">
        <v>431</v>
      </c>
      <c r="Y86" s="29">
        <v>43209</v>
      </c>
      <c r="Z86" s="29"/>
      <c r="AA86" s="35">
        <f t="shared" si="3"/>
        <v>2018</v>
      </c>
      <c r="AB86" s="13">
        <f t="shared" si="4"/>
        <v>-43209</v>
      </c>
      <c r="AC86" s="29" t="e" cm="1">
        <f t="array" ref="AC86">_xlfn._xlws.FILTER(Created_Date,(Customer_ID=NovasLicençasv6.0[[#This Row],[User ID]])*(Type = "OFFLINE"))</f>
        <v>#REF!</v>
      </c>
      <c r="AD86" s="13" t="s">
        <v>846</v>
      </c>
      <c r="AE86" s="13"/>
      <c r="AF86" s="13"/>
      <c r="AG86" s="13"/>
      <c r="AH86" s="13"/>
      <c r="AI86" s="13"/>
      <c r="AJ86" s="13"/>
      <c r="AK86" s="13" t="s">
        <v>847</v>
      </c>
      <c r="AL86" s="13" t="s">
        <v>848</v>
      </c>
      <c r="AM86" s="13"/>
      <c r="AN86" s="13"/>
      <c r="AO86" s="35">
        <v>116515311</v>
      </c>
      <c r="AP86" s="13"/>
      <c r="AQ86" s="13">
        <v>0</v>
      </c>
      <c r="AR86" s="13" t="s">
        <v>849</v>
      </c>
      <c r="AS86" s="13" t="s">
        <v>850</v>
      </c>
      <c r="AT86" s="13" t="s">
        <v>254</v>
      </c>
      <c r="AU86" s="13" t="s">
        <v>92</v>
      </c>
      <c r="AV86" s="13" t="s">
        <v>201</v>
      </c>
      <c r="AW86" s="92"/>
      <c r="AX86" s="25">
        <v>2023</v>
      </c>
    </row>
    <row r="87" spans="1:67" s="30" customFormat="1" ht="18" customHeight="1" x14ac:dyDescent="0.2">
      <c r="A87" s="7" t="s">
        <v>851</v>
      </c>
      <c r="B87" s="7" cm="1">
        <f t="array" ref="B87">COUNTA(_xlfn._xlws.FILTER(CustomerID,CustomerID=NovasLicençasv6.0[[#This Row],[User ID]],""))</f>
        <v>1</v>
      </c>
      <c r="C87" s="7" t="str">
        <f>IF(NovasLicençasv6.0[[#This Row],[Usuário ativo]]&gt;=2,"OFFLINE","ONLINE")</f>
        <v>ONLINE</v>
      </c>
      <c r="D87" s="7" t="str" cm="1">
        <f t="array" ref="D87">IFERROR(IF(SUM(_xlfn._xlws.FILTER(CustomerID,CustomerID=NovasLicençasv6.0[[#This Row],[User ID]]))=0,"Existe","Não Existe"),"Não Existe")</f>
        <v>Não Existe</v>
      </c>
      <c r="E87" s="7" t="s">
        <v>98</v>
      </c>
      <c r="F87" s="7" t="s">
        <v>852</v>
      </c>
      <c r="G87" s="7" t="s">
        <v>141</v>
      </c>
      <c r="H87" s="7" t="s">
        <v>656</v>
      </c>
      <c r="I87" s="7" t="s">
        <v>101</v>
      </c>
      <c r="J87" s="7" t="s">
        <v>102</v>
      </c>
      <c r="K87" s="7" t="s">
        <v>83</v>
      </c>
      <c r="L87" s="7" t="str" cm="1">
        <f t="array" ref="L87">IFERROR(_xlfn._xlws.FILTER(CódigoAntigo,[0]!Descrição=NovasLicençasv6.0[[#This Row],[Descrição da atualização]]),"")</f>
        <v/>
      </c>
      <c r="M87" s="7" t="str" cm="1">
        <f t="array" ref="M87">IFERROR(_xlfn._xlws.FILTER(NovoCódigo,[0]!Descrição=NovasLicençasv6.0[[#This Row],[Descrição da atualização]]),"")</f>
        <v/>
      </c>
      <c r="N87" s="1"/>
      <c r="O87" s="7" t="s">
        <v>18</v>
      </c>
      <c r="P87" s="7" t="str" cm="1">
        <f t="array" ref="P87">_xlfn._xlws.FILTER(CodigoLicença,Tipo=NovasLicençasv6.0[[#This Row],[Tipo]])</f>
        <v>SC00SFW00003</v>
      </c>
      <c r="Q87" s="7" t="str" cm="1">
        <f t="array" ref="Q87">_xlfn._xlws.FILTER(CodigoManutenção,Tipo=NovasLicençasv6.0[[#This Row],[Tipo]])</f>
        <v>SC00SFW00006</v>
      </c>
      <c r="R87" s="7">
        <v>1</v>
      </c>
      <c r="S87" s="7" t="s">
        <v>142</v>
      </c>
      <c r="T87" s="14" t="s">
        <v>853</v>
      </c>
      <c r="U87" s="7" t="s">
        <v>206</v>
      </c>
      <c r="V87" s="7" t="s">
        <v>320</v>
      </c>
      <c r="W87" s="7" t="s">
        <v>854</v>
      </c>
      <c r="X87" s="7" t="s">
        <v>854</v>
      </c>
      <c r="Y87" s="5">
        <v>43213</v>
      </c>
      <c r="Z87" s="5"/>
      <c r="AA87" s="11">
        <f t="shared" si="3"/>
        <v>2018</v>
      </c>
      <c r="AB87" s="7">
        <f t="shared" si="4"/>
        <v>-43213</v>
      </c>
      <c r="AC87" s="5" t="e" cm="1">
        <f t="array" ref="AC87">_xlfn._xlws.FILTER(Created_Date,(Customer_ID=NovasLicençasv6.0[[#This Row],[User ID]])*(Type = "OFFLINE"))</f>
        <v>#REF!</v>
      </c>
      <c r="AD87" s="7" t="s">
        <v>855</v>
      </c>
      <c r="AE87" s="7"/>
      <c r="AF87" s="7"/>
      <c r="AG87" s="7"/>
      <c r="AH87" s="7"/>
      <c r="AI87" s="7"/>
      <c r="AJ87" s="7"/>
      <c r="AK87" s="7" t="s">
        <v>856</v>
      </c>
      <c r="AL87" s="7">
        <v>2113558</v>
      </c>
      <c r="AM87" s="7"/>
      <c r="AN87" s="7"/>
      <c r="AO87" s="11">
        <v>116515311</v>
      </c>
      <c r="AP87" s="7"/>
      <c r="AQ87" s="7" t="s">
        <v>857</v>
      </c>
      <c r="AR87" s="7" t="s">
        <v>858</v>
      </c>
      <c r="AS87" s="7" t="s">
        <v>850</v>
      </c>
      <c r="AT87" s="7" t="s">
        <v>859</v>
      </c>
      <c r="AU87" s="7" t="s">
        <v>92</v>
      </c>
      <c r="AV87" s="7" t="s">
        <v>201</v>
      </c>
      <c r="AW87" s="25"/>
      <c r="AX87" s="25">
        <v>2023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8" customHeight="1" x14ac:dyDescent="0.2">
      <c r="A88" s="13" t="s">
        <v>860</v>
      </c>
      <c r="B88" s="7" cm="1">
        <f t="array" ref="B88">COUNTA(_xlfn._xlws.FILTER(CustomerID,CustomerID=NovasLicençasv6.0[[#This Row],[User ID]],""))</f>
        <v>1</v>
      </c>
      <c r="C88" s="13" t="str">
        <f>IF(NovasLicençasv6.0[[#This Row],[Usuário ativo]]&gt;=2,"OFFLINE","ONLINE")</f>
        <v>ONLINE</v>
      </c>
      <c r="D88" s="13" t="str" cm="1">
        <f t="array" ref="D88">IFERROR(IF(SUM(_xlfn._xlws.FILTER(CustomerID,CustomerID=NovasLicençasv6.0[[#This Row],[User ID]]))=0,"Existe","Não Existe"),"Não Existe")</f>
        <v>Não Existe</v>
      </c>
      <c r="E88" s="13" t="s">
        <v>861</v>
      </c>
      <c r="F88" s="13" t="s">
        <v>862</v>
      </c>
      <c r="G88" s="13" t="s">
        <v>141</v>
      </c>
      <c r="H88" s="13" t="s">
        <v>130</v>
      </c>
      <c r="I88" s="13" t="s">
        <v>101</v>
      </c>
      <c r="J88" s="13" t="s">
        <v>102</v>
      </c>
      <c r="K88" s="13" t="s">
        <v>83</v>
      </c>
      <c r="L88" s="7" t="str" cm="1">
        <f t="array" ref="L88">IFERROR(_xlfn._xlws.FILTER(CódigoAntigo,[0]!Descrição=NovasLicençasv6.0[[#This Row],[Descrição da atualização]]),"")</f>
        <v/>
      </c>
      <c r="M88" s="7" t="str" cm="1">
        <f t="array" ref="M88">IFERROR(_xlfn._xlws.FILTER(NovoCódigo,[0]!Descrição=NovasLicençasv6.0[[#This Row],[Descrição da atualização]]),"")</f>
        <v/>
      </c>
      <c r="N88" s="1"/>
      <c r="O88" s="13" t="s">
        <v>18</v>
      </c>
      <c r="P88" s="7" t="str" cm="1">
        <f t="array" ref="P88">_xlfn._xlws.FILTER(CodigoLicença,Tipo=NovasLicençasv6.0[[#This Row],[Tipo]])</f>
        <v>SC00SFW00003</v>
      </c>
      <c r="Q88" s="7" t="str" cm="1">
        <f t="array" ref="Q88">_xlfn._xlws.FILTER(CodigoManutenção,Tipo=NovasLicençasv6.0[[#This Row],[Tipo]])</f>
        <v>SC00SFW00006</v>
      </c>
      <c r="R88" s="13">
        <v>1</v>
      </c>
      <c r="S88" s="13" t="s">
        <v>142</v>
      </c>
      <c r="T88" s="34" t="s">
        <v>863</v>
      </c>
      <c r="U88" s="13" t="s">
        <v>206</v>
      </c>
      <c r="V88" s="13" t="s">
        <v>352</v>
      </c>
      <c r="W88" s="13" t="s">
        <v>864</v>
      </c>
      <c r="X88" s="13"/>
      <c r="Y88" s="29">
        <v>43215</v>
      </c>
      <c r="Z88" s="29"/>
      <c r="AA88" s="35">
        <f t="shared" si="3"/>
        <v>2018</v>
      </c>
      <c r="AB88" s="13">
        <f t="shared" si="4"/>
        <v>-43215</v>
      </c>
      <c r="AC88" s="29" t="e" cm="1">
        <f t="array" ref="AC88">_xlfn._xlws.FILTER(Created_Date,(Customer_ID=NovasLicençasv6.0[[#This Row],[User ID]])*(Type = "OFFLINE"))</f>
        <v>#REF!</v>
      </c>
      <c r="AD88" s="13" t="s">
        <v>865</v>
      </c>
      <c r="AE88" s="13"/>
      <c r="AF88" s="13"/>
      <c r="AG88" s="13"/>
      <c r="AH88" s="13"/>
      <c r="AI88" s="13"/>
      <c r="AJ88" s="13"/>
      <c r="AK88" s="13" t="s">
        <v>866</v>
      </c>
      <c r="AL88" s="13" t="s">
        <v>867</v>
      </c>
      <c r="AM88" s="13"/>
      <c r="AN88" s="13"/>
      <c r="AO88" s="35">
        <v>116515311</v>
      </c>
      <c r="AP88" s="13"/>
      <c r="AQ88" s="13">
        <v>0</v>
      </c>
      <c r="AR88" s="13" t="s">
        <v>868</v>
      </c>
      <c r="AS88" s="13" t="s">
        <v>850</v>
      </c>
      <c r="AT88" s="13" t="s">
        <v>869</v>
      </c>
      <c r="AU88" s="13" t="s">
        <v>92</v>
      </c>
      <c r="AV88" s="13" t="s">
        <v>201</v>
      </c>
      <c r="AW88" s="92"/>
      <c r="AX88" s="25">
        <v>2023</v>
      </c>
    </row>
    <row r="89" spans="1:67" ht="18" customHeight="1" x14ac:dyDescent="0.2">
      <c r="A89" s="13" t="s">
        <v>870</v>
      </c>
      <c r="B89" s="7" cm="1">
        <f t="array" ref="B89">COUNTA(_xlfn._xlws.FILTER(CustomerID,CustomerID=NovasLicençasv6.0[[#This Row],[User ID]],""))</f>
        <v>1</v>
      </c>
      <c r="C89" s="13" t="str">
        <f>IF(NovasLicençasv6.0[[#This Row],[Usuário ativo]]&gt;=2,"OFFLINE","ONLINE")</f>
        <v>ONLINE</v>
      </c>
      <c r="D89" s="13" t="str" cm="1">
        <f t="array" ref="D89">IFERROR(IF(SUM(_xlfn._xlws.FILTER(CustomerID,CustomerID=NovasLicençasv6.0[[#This Row],[User ID]]))=0,"Existe","Não Existe"),"Não Existe")</f>
        <v>Não Existe</v>
      </c>
      <c r="E89" s="13" t="s">
        <v>871</v>
      </c>
      <c r="F89" s="13" t="s">
        <v>872</v>
      </c>
      <c r="G89" s="13" t="s">
        <v>141</v>
      </c>
      <c r="H89" s="13" t="s">
        <v>130</v>
      </c>
      <c r="I89" s="13" t="s">
        <v>101</v>
      </c>
      <c r="J89" s="13" t="s">
        <v>102</v>
      </c>
      <c r="K89" s="13" t="s">
        <v>83</v>
      </c>
      <c r="L89" s="7" t="str" cm="1">
        <f t="array" ref="L89">IFERROR(_xlfn._xlws.FILTER(CódigoAntigo,[0]!Descrição=NovasLicençasv6.0[[#This Row],[Descrição da atualização]]),"")</f>
        <v/>
      </c>
      <c r="M89" s="7" t="str" cm="1">
        <f t="array" ref="M89">IFERROR(_xlfn._xlws.FILTER(NovoCódigo,[0]!Descrição=NovasLicençasv6.0[[#This Row],[Descrição da atualização]]),"")</f>
        <v/>
      </c>
      <c r="N89" s="1"/>
      <c r="O89" s="13" t="s">
        <v>18</v>
      </c>
      <c r="P89" s="7" t="str" cm="1">
        <f t="array" ref="P89">_xlfn._xlws.FILTER(CodigoLicença,Tipo=NovasLicençasv6.0[[#This Row],[Tipo]])</f>
        <v>SC00SFW00003</v>
      </c>
      <c r="Q89" s="7" t="str" cm="1">
        <f t="array" ref="Q89">_xlfn._xlws.FILTER(CodigoManutenção,Tipo=NovasLicençasv6.0[[#This Row],[Tipo]])</f>
        <v>SC00SFW00006</v>
      </c>
      <c r="R89" s="13">
        <v>1</v>
      </c>
      <c r="S89" s="13" t="s">
        <v>142</v>
      </c>
      <c r="T89" s="34" t="s">
        <v>873</v>
      </c>
      <c r="U89" s="13" t="s">
        <v>206</v>
      </c>
      <c r="V89" s="13" t="s">
        <v>352</v>
      </c>
      <c r="W89" s="13" t="s">
        <v>874</v>
      </c>
      <c r="X89" s="13" t="s">
        <v>874</v>
      </c>
      <c r="Y89" s="29">
        <v>43215</v>
      </c>
      <c r="Z89" s="29"/>
      <c r="AA89" s="35">
        <f t="shared" si="3"/>
        <v>2018</v>
      </c>
      <c r="AB89" s="13">
        <f t="shared" si="4"/>
        <v>-43215</v>
      </c>
      <c r="AC89" s="29" t="e" cm="1">
        <f t="array" ref="AC89">_xlfn._xlws.FILTER(Created_Date,(Customer_ID=NovasLicençasv6.0[[#This Row],[User ID]])*(Type = "OFFLINE"))</f>
        <v>#REF!</v>
      </c>
      <c r="AD89" s="13" t="s">
        <v>875</v>
      </c>
      <c r="AE89" s="13"/>
      <c r="AF89" s="13"/>
      <c r="AG89" s="13"/>
      <c r="AH89" s="13"/>
      <c r="AI89" s="13"/>
      <c r="AJ89" s="13"/>
      <c r="AK89" s="13" t="s">
        <v>876</v>
      </c>
      <c r="AL89" s="13" t="s">
        <v>877</v>
      </c>
      <c r="AM89" s="13"/>
      <c r="AN89" s="13"/>
      <c r="AO89" s="35">
        <v>116515311</v>
      </c>
      <c r="AP89" s="13"/>
      <c r="AQ89" s="13">
        <v>0</v>
      </c>
      <c r="AR89" s="13" t="s">
        <v>878</v>
      </c>
      <c r="AS89" s="13" t="s">
        <v>850</v>
      </c>
      <c r="AT89" s="13" t="s">
        <v>869</v>
      </c>
      <c r="AU89" s="13" t="s">
        <v>92</v>
      </c>
      <c r="AV89" s="13" t="s">
        <v>201</v>
      </c>
      <c r="AW89" s="92"/>
      <c r="AX89" s="25">
        <v>2023</v>
      </c>
    </row>
    <row r="90" spans="1:67" ht="18" customHeight="1" x14ac:dyDescent="0.2">
      <c r="A90" s="13" t="s">
        <v>879</v>
      </c>
      <c r="B90" s="7" cm="1">
        <f t="array" ref="B90">COUNTA(_xlfn._xlws.FILTER(CustomerID,CustomerID=NovasLicençasv6.0[[#This Row],[User ID]],""))</f>
        <v>1</v>
      </c>
      <c r="C90" s="7" t="str">
        <f>IF(NovasLicençasv6.0[[#This Row],[Usuário ativo]]&gt;=2,"OFFLINE","ONLINE")</f>
        <v>ONLINE</v>
      </c>
      <c r="D90" s="7" t="str" cm="1">
        <f t="array" ref="D90">IFERROR(IF(SUM(_xlfn._xlws.FILTER(CustomerID,CustomerID=NovasLicençasv6.0[[#This Row],[User ID]]))=0,"Existe","Não Existe"),"Não Existe")</f>
        <v>Não Existe</v>
      </c>
      <c r="E90" s="7" t="s">
        <v>98</v>
      </c>
      <c r="F90" s="13" t="s">
        <v>880</v>
      </c>
      <c r="G90" s="13" t="s">
        <v>141</v>
      </c>
      <c r="H90" s="13" t="s">
        <v>130</v>
      </c>
      <c r="I90" s="13" t="s">
        <v>101</v>
      </c>
      <c r="J90" s="13" t="s">
        <v>102</v>
      </c>
      <c r="K90" s="13" t="s">
        <v>83</v>
      </c>
      <c r="L90" s="7" t="str" cm="1">
        <f t="array" ref="L90">IFERROR(_xlfn._xlws.FILTER(CódigoAntigo,[0]!Descrição=NovasLicençasv6.0[[#This Row],[Descrição da atualização]]),"")</f>
        <v/>
      </c>
      <c r="M90" s="7" t="str" cm="1">
        <f t="array" ref="M90">IFERROR(_xlfn._xlws.FILTER(NovoCódigo,[0]!Descrição=NovasLicençasv6.0[[#This Row],[Descrição da atualização]]),"")</f>
        <v/>
      </c>
      <c r="N90" s="1"/>
      <c r="O90" s="13" t="s">
        <v>157</v>
      </c>
      <c r="P90" s="7" t="str" cm="1">
        <f t="array" ref="P90">_xlfn._xlws.FILTER(CodigoLicença,Tipo=NovasLicençasv6.0[[#This Row],[Tipo]])</f>
        <v>IR0000000001</v>
      </c>
      <c r="Q90" s="7" t="str" cm="1">
        <f t="array" ref="Q90">_xlfn._xlws.FILTER(CodigoManutenção,Tipo=NovasLicençasv6.0[[#This Row],[Tipo]])</f>
        <v>Sem custo</v>
      </c>
      <c r="R90" s="7">
        <v>1</v>
      </c>
      <c r="S90" s="7" t="s">
        <v>142</v>
      </c>
      <c r="T90" s="14" t="s">
        <v>881</v>
      </c>
      <c r="U90" s="7" t="s">
        <v>86</v>
      </c>
      <c r="V90" s="7" t="s">
        <v>882</v>
      </c>
      <c r="W90" s="7" t="s">
        <v>883</v>
      </c>
      <c r="X90" s="7" t="s">
        <v>883</v>
      </c>
      <c r="Y90" s="5">
        <v>43223</v>
      </c>
      <c r="Z90" s="5"/>
      <c r="AA90" s="11">
        <f t="shared" si="3"/>
        <v>2018</v>
      </c>
      <c r="AB90" s="7">
        <f t="shared" si="4"/>
        <v>-43223</v>
      </c>
      <c r="AC90" s="5" t="e" cm="1">
        <f t="array" ref="AC90">_xlfn._xlws.FILTER(Created_Date,(Customer_ID=NovasLicençasv6.0[[#This Row],[User ID]])*(Type = "OFFLINE"))</f>
        <v>#REF!</v>
      </c>
      <c r="AD90" s="91" t="s">
        <v>884</v>
      </c>
      <c r="AE90" s="13"/>
      <c r="AF90" s="13"/>
      <c r="AG90" s="13"/>
      <c r="AH90" s="13"/>
      <c r="AI90" s="13"/>
      <c r="AJ90" s="13"/>
      <c r="AK90" s="13" t="s">
        <v>885</v>
      </c>
      <c r="AL90" s="13"/>
      <c r="AM90" s="13"/>
      <c r="AN90" s="13"/>
      <c r="AO90" s="35">
        <v>116515229</v>
      </c>
      <c r="AP90" s="13" t="s">
        <v>886</v>
      </c>
      <c r="AQ90" s="13" t="s">
        <v>887</v>
      </c>
      <c r="AR90" s="13"/>
      <c r="AS90" s="13"/>
      <c r="AT90" s="13" t="s">
        <v>888</v>
      </c>
      <c r="AU90" s="13" t="s">
        <v>92</v>
      </c>
      <c r="AV90" s="13" t="s">
        <v>380</v>
      </c>
      <c r="AW90" s="92"/>
      <c r="AX90" s="92">
        <v>2023</v>
      </c>
    </row>
    <row r="91" spans="1:67" ht="18" customHeight="1" x14ac:dyDescent="0.2">
      <c r="A91" s="13" t="s">
        <v>889</v>
      </c>
      <c r="B91" s="7" cm="1">
        <f t="array" ref="B91">COUNTA(_xlfn._xlws.FILTER(CustomerID,CustomerID=NovasLicençasv6.0[[#This Row],[User ID]],""))</f>
        <v>1</v>
      </c>
      <c r="C91" s="13" t="str">
        <f>IF(NovasLicençasv6.0[[#This Row],[Usuário ativo]]&gt;=2,"OFFLINE","ONLINE")</f>
        <v>ONLINE</v>
      </c>
      <c r="D91" s="13" t="str" cm="1">
        <f t="array" ref="D91">IFERROR(IF(SUM(_xlfn._xlws.FILTER(CustomerID,CustomerID=NovasLicençasv6.0[[#This Row],[User ID]]))=0,"Existe","Não Existe"),"Não Existe")</f>
        <v>Não Existe</v>
      </c>
      <c r="E91" s="13" t="s">
        <v>98</v>
      </c>
      <c r="F91" s="13" t="s">
        <v>890</v>
      </c>
      <c r="G91" s="13" t="s">
        <v>141</v>
      </c>
      <c r="H91" s="13" t="s">
        <v>130</v>
      </c>
      <c r="I91" s="13" t="s">
        <v>101</v>
      </c>
      <c r="J91" s="13" t="s">
        <v>102</v>
      </c>
      <c r="K91" s="13" t="s">
        <v>83</v>
      </c>
      <c r="L91" s="13" t="str" cm="1">
        <f t="array" ref="L91">IFERROR(_xlfn._xlws.FILTER(CódigoAntigo,[0]!Descrição=NovasLicençasv6.0[[#This Row],[Descrição da atualização]]),"")</f>
        <v/>
      </c>
      <c r="M91" s="13" t="str" cm="1">
        <f t="array" ref="M91">IFERROR(_xlfn._xlws.FILTER(NovoCódigo,[0]!Descrição=NovasLicençasv6.0[[#This Row],[Descrição da atualização]]),"")</f>
        <v/>
      </c>
      <c r="N91" s="1"/>
      <c r="O91" s="13" t="s">
        <v>157</v>
      </c>
      <c r="P91" s="13" t="str" cm="1">
        <f t="array" ref="P91">_xlfn._xlws.FILTER(CodigoLicença,Tipo=NovasLicençasv6.0[[#This Row],[Tipo]])</f>
        <v>IR0000000001</v>
      </c>
      <c r="Q91" s="13" t="str" cm="1">
        <f t="array" ref="Q91">_xlfn._xlws.FILTER(CodigoManutenção,Tipo=NovasLicençasv6.0[[#This Row],[Tipo]])</f>
        <v>Sem custo</v>
      </c>
      <c r="R91" s="13">
        <v>1</v>
      </c>
      <c r="S91" s="13" t="s">
        <v>142</v>
      </c>
      <c r="T91" s="34" t="s">
        <v>891</v>
      </c>
      <c r="U91" s="13" t="s">
        <v>86</v>
      </c>
      <c r="V91" s="13" t="s">
        <v>352</v>
      </c>
      <c r="W91" s="13" t="s">
        <v>892</v>
      </c>
      <c r="X91" s="13" t="s">
        <v>892</v>
      </c>
      <c r="Y91" s="29">
        <v>43223</v>
      </c>
      <c r="Z91" s="29"/>
      <c r="AA91" s="35">
        <f t="shared" si="3"/>
        <v>2018</v>
      </c>
      <c r="AB91" s="13">
        <f t="shared" si="4"/>
        <v>-43223</v>
      </c>
      <c r="AC91" s="29" t="e" cm="1">
        <f t="array" ref="AC91">_xlfn._xlws.FILTER(Created_Date,(Customer_ID=NovasLicençasv6.0[[#This Row],[User ID]])*(Type = "OFFLINE"))</f>
        <v>#REF!</v>
      </c>
      <c r="AD91" s="13" t="s">
        <v>893</v>
      </c>
      <c r="AE91" s="13"/>
      <c r="AF91" s="13"/>
      <c r="AG91" s="13"/>
      <c r="AH91" s="13"/>
      <c r="AI91" s="13"/>
      <c r="AJ91" s="13"/>
      <c r="AK91" s="13" t="s">
        <v>894</v>
      </c>
      <c r="AL91" s="13" t="s">
        <v>895</v>
      </c>
      <c r="AM91" s="13"/>
      <c r="AN91" s="13"/>
      <c r="AO91" s="35">
        <v>116515311</v>
      </c>
      <c r="AP91" s="13"/>
      <c r="AQ91" s="13" t="s">
        <v>896</v>
      </c>
      <c r="AR91" s="13" t="s">
        <v>897</v>
      </c>
      <c r="AS91" s="13" t="s">
        <v>850</v>
      </c>
      <c r="AT91" s="13" t="s">
        <v>898</v>
      </c>
      <c r="AU91" s="13" t="s">
        <v>92</v>
      </c>
      <c r="AV91" s="13" t="s">
        <v>201</v>
      </c>
      <c r="AW91" s="92"/>
      <c r="AX91" s="25">
        <v>2023</v>
      </c>
    </row>
    <row r="92" spans="1:67" ht="18" customHeight="1" x14ac:dyDescent="0.2">
      <c r="A92" s="7" t="s">
        <v>899</v>
      </c>
      <c r="B92" s="7" cm="1">
        <f t="array" ref="B92">COUNTA(_xlfn._xlws.FILTER(CustomerID,CustomerID=NovasLicençasv6.0[[#This Row],[User ID]],""))</f>
        <v>1</v>
      </c>
      <c r="C92" s="7" t="str">
        <f>IF(NovasLicençasv6.0[[#This Row],[Usuário ativo]]&gt;=2,"OFFLINE","ONLINE")</f>
        <v>ONLINE</v>
      </c>
      <c r="D92" s="7" t="str" cm="1">
        <f t="array" ref="D92">IFERROR(IF(SUM(_xlfn._xlws.FILTER(CustomerID,CustomerID=NovasLicençasv6.0[[#This Row],[User ID]]))=0,"Existe","Não Existe"),"Não Existe")</f>
        <v>Não Existe</v>
      </c>
      <c r="E92" s="7" t="s">
        <v>98</v>
      </c>
      <c r="F92" s="7" t="s">
        <v>900</v>
      </c>
      <c r="G92" s="7" t="s">
        <v>8</v>
      </c>
      <c r="H92" s="7" t="s">
        <v>130</v>
      </c>
      <c r="I92" s="7" t="s">
        <v>579</v>
      </c>
      <c r="J92" s="7" t="s">
        <v>580</v>
      </c>
      <c r="K92" s="7" t="s">
        <v>83</v>
      </c>
      <c r="L92" s="7" t="str" cm="1">
        <f t="array" ref="L92">IFERROR(_xlfn._xlws.FILTER(CódigoAntigo,[0]!Descrição=NovasLicençasv6.0[[#This Row],[Descrição da atualização]]),"")</f>
        <v/>
      </c>
      <c r="M92" s="7" t="str" cm="1">
        <f t="array" ref="M92">IFERROR(_xlfn._xlws.FILTER(NovoCódigo,[0]!Descrição=NovasLicençasv6.0[[#This Row],[Descrição da atualização]]),"")</f>
        <v/>
      </c>
      <c r="N92" s="1"/>
      <c r="O92" s="7" t="s">
        <v>18</v>
      </c>
      <c r="P92" s="7" t="str" cm="1">
        <f t="array" ref="P92">_xlfn._xlws.FILTER(CodigoLicença,Tipo=NovasLicençasv6.0[[#This Row],[Tipo]])</f>
        <v>SC00SFW00003</v>
      </c>
      <c r="Q92" s="7" t="str" cm="1">
        <f t="array" ref="Q92">_xlfn._xlws.FILTER(CodigoManutenção,Tipo=NovasLicençasv6.0[[#This Row],[Tipo]])</f>
        <v>SC00SFW00006</v>
      </c>
      <c r="R92" s="7">
        <v>1</v>
      </c>
      <c r="S92" s="7" t="s">
        <v>237</v>
      </c>
      <c r="T92" s="14">
        <v>16511061206</v>
      </c>
      <c r="U92" s="7" t="s">
        <v>197</v>
      </c>
      <c r="V92" s="7" t="s">
        <v>828</v>
      </c>
      <c r="W92" s="7" t="s">
        <v>901</v>
      </c>
      <c r="X92" s="7"/>
      <c r="Y92" s="5">
        <v>43223</v>
      </c>
      <c r="Z92" s="5"/>
      <c r="AA92" s="11">
        <f t="shared" si="3"/>
        <v>2018</v>
      </c>
      <c r="AB92" s="7">
        <f t="shared" si="4"/>
        <v>-43223</v>
      </c>
      <c r="AC92" s="5" t="e" cm="1">
        <f t="array" ref="AC92">_xlfn._xlws.FILTER(Created_Date,(Customer_ID=NovasLicençasv6.0[[#This Row],[User ID]])*(Type = "OFFLINE"))</f>
        <v>#REF!</v>
      </c>
      <c r="AD92" s="7" t="s">
        <v>902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1">
        <v>116515311</v>
      </c>
      <c r="AP92" s="7"/>
      <c r="AQ92" s="7">
        <v>15019</v>
      </c>
      <c r="AR92" s="7"/>
      <c r="AS92" s="7" t="s">
        <v>850</v>
      </c>
      <c r="AT92" s="7" t="s">
        <v>294</v>
      </c>
      <c r="AU92" s="7" t="s">
        <v>92</v>
      </c>
      <c r="AV92" s="7" t="s">
        <v>201</v>
      </c>
      <c r="AW92" s="25"/>
      <c r="AX92" s="25">
        <v>2023</v>
      </c>
    </row>
    <row r="93" spans="1:67" ht="18" customHeight="1" x14ac:dyDescent="0.2">
      <c r="A93" s="7" t="s">
        <v>903</v>
      </c>
      <c r="B93" s="7" cm="1">
        <f t="array" ref="B93">COUNTA(_xlfn._xlws.FILTER(CustomerID,CustomerID=NovasLicençasv6.0[[#This Row],[User ID]],""))</f>
        <v>1</v>
      </c>
      <c r="C93" s="7" t="str">
        <f>IF(NovasLicençasv6.0[[#This Row],[Usuário ativo]]&gt;=2,"OFFLINE","ONLINE")</f>
        <v>ONLINE</v>
      </c>
      <c r="D93" s="7" t="str" cm="1">
        <f t="array" ref="D93">IFERROR(IF(SUM(_xlfn._xlws.FILTER(CustomerID,CustomerID=NovasLicençasv6.0[[#This Row],[User ID]]))=0,"Existe","Não Existe"),"Não Existe")</f>
        <v>Não Existe</v>
      </c>
      <c r="E93" s="7"/>
      <c r="F93" s="7" t="s">
        <v>904</v>
      </c>
      <c r="G93" s="7" t="s">
        <v>141</v>
      </c>
      <c r="H93" s="7" t="s">
        <v>130</v>
      </c>
      <c r="I93" s="7" t="s">
        <v>101</v>
      </c>
      <c r="J93" s="7" t="s">
        <v>102</v>
      </c>
      <c r="K93" s="7" t="s">
        <v>83</v>
      </c>
      <c r="L93" s="7" t="str" cm="1">
        <f t="array" ref="L93">IFERROR(_xlfn._xlws.FILTER(CódigoAntigo,[0]!Descrição=NovasLicençasv6.0[[#This Row],[Descrição da atualização]]),"")</f>
        <v/>
      </c>
      <c r="M93" s="7" t="str" cm="1">
        <f t="array" ref="M93">IFERROR(_xlfn._xlws.FILTER(NovoCódigo,[0]!Descrição=NovasLicençasv6.0[[#This Row],[Descrição da atualização]]),"")</f>
        <v/>
      </c>
      <c r="N93" s="1"/>
      <c r="O93" s="7" t="s">
        <v>19</v>
      </c>
      <c r="P93" s="7" t="str" cm="1">
        <f t="array" ref="P93">_xlfn._xlws.FILTER(CodigoLicença,Tipo=NovasLicençasv6.0[[#This Row],[Tipo]])</f>
        <v>SC00SFW00004</v>
      </c>
      <c r="Q93" s="7" t="str" cm="1">
        <f t="array" ref="Q93">_xlfn._xlws.FILTER(CodigoManutenção,Tipo=NovasLicençasv6.0[[#This Row],[Tipo]])</f>
        <v>SC00SFW00007</v>
      </c>
      <c r="R93" s="7">
        <v>1</v>
      </c>
      <c r="S93" s="7" t="s">
        <v>142</v>
      </c>
      <c r="T93" s="14" t="s">
        <v>905</v>
      </c>
      <c r="U93" s="7" t="s">
        <v>86</v>
      </c>
      <c r="V93" s="7" t="s">
        <v>352</v>
      </c>
      <c r="W93" s="7" t="s">
        <v>906</v>
      </c>
      <c r="X93" s="7" t="s">
        <v>906</v>
      </c>
      <c r="Y93" s="5">
        <v>43224</v>
      </c>
      <c r="Z93" s="5"/>
      <c r="AA93" s="11">
        <f t="shared" si="3"/>
        <v>2018</v>
      </c>
      <c r="AB93" s="7">
        <f t="shared" si="4"/>
        <v>-43224</v>
      </c>
      <c r="AC93" s="5" t="e" cm="1">
        <f t="array" ref="AC93">_xlfn._xlws.FILTER(Created_Date,(Customer_ID=NovasLicençasv6.0[[#This Row],[User ID]])*(Type = "OFFLINE"))</f>
        <v>#REF!</v>
      </c>
      <c r="AD93" s="7" t="s">
        <v>907</v>
      </c>
      <c r="AE93" s="7">
        <v>2328249</v>
      </c>
      <c r="AF93" s="7"/>
      <c r="AG93" s="7"/>
      <c r="AH93" s="7"/>
      <c r="AI93" s="7"/>
      <c r="AJ93" s="7"/>
      <c r="AK93" s="7" t="s">
        <v>894</v>
      </c>
      <c r="AL93" s="7" t="s">
        <v>908</v>
      </c>
      <c r="AM93" s="7"/>
      <c r="AN93" s="7"/>
      <c r="AO93" s="11">
        <v>116521002</v>
      </c>
      <c r="AP93" s="7"/>
      <c r="AQ93" s="7" t="s">
        <v>592</v>
      </c>
      <c r="AR93" s="7" t="s">
        <v>909</v>
      </c>
      <c r="AS93" s="7" t="s">
        <v>850</v>
      </c>
      <c r="AT93" s="7" t="s">
        <v>493</v>
      </c>
      <c r="AU93" s="7" t="s">
        <v>92</v>
      </c>
      <c r="AV93" s="7" t="s">
        <v>201</v>
      </c>
      <c r="AW93" s="25"/>
      <c r="AX93" s="25">
        <v>2023</v>
      </c>
    </row>
    <row r="94" spans="1:67" ht="18" customHeight="1" x14ac:dyDescent="0.2">
      <c r="A94" s="7" t="s">
        <v>910</v>
      </c>
      <c r="B94" s="7" cm="1">
        <f t="array" ref="B94">COUNTA(_xlfn._xlws.FILTER(CustomerID,CustomerID=NovasLicençasv6.0[[#This Row],[User ID]],""))</f>
        <v>1</v>
      </c>
      <c r="C94" s="7" t="str">
        <f>IF(NovasLicençasv6.0[[#This Row],[Usuário ativo]]&gt;=2,"OFFLINE","ONLINE")</f>
        <v>ONLINE</v>
      </c>
      <c r="D94" s="7" t="str" cm="1">
        <f t="array" ref="D94">IFERROR(IF(SUM(_xlfn._xlws.FILTER(CustomerID,CustomerID=NovasLicençasv6.0[[#This Row],[User ID]]))=0,"Existe","Não Existe"),"Não Existe")</f>
        <v>Não Existe</v>
      </c>
      <c r="E94" s="7" t="s">
        <v>98</v>
      </c>
      <c r="F94" s="7" t="s">
        <v>911</v>
      </c>
      <c r="G94" s="7" t="str">
        <f>IF('Novas Licenças v6.0'!$I117="KION","Não aplicavel",IF('Novas Licenças v6.0'!$I117="LindeSTILL","Não aplicavel","Representante"))</f>
        <v>Representante</v>
      </c>
      <c r="H94" s="7" t="s">
        <v>130</v>
      </c>
      <c r="I94" s="7" t="s">
        <v>912</v>
      </c>
      <c r="J94" s="7" t="s">
        <v>913</v>
      </c>
      <c r="K94" s="7" t="s">
        <v>83</v>
      </c>
      <c r="L94" s="7" t="str" cm="1">
        <f t="array" ref="L94">IFERROR(_xlfn._xlws.FILTER(CódigoAntigo,[0]!Descrição=NovasLicençasv6.0[[#This Row],[Descrição da atualização]]),"")</f>
        <v/>
      </c>
      <c r="M94" s="7" t="str" cm="1">
        <f t="array" ref="M94">IFERROR(_xlfn._xlws.FILTER(NovoCódigo,[0]!Descrição=NovasLicençasv6.0[[#This Row],[Descrição da atualização]]),"")</f>
        <v/>
      </c>
      <c r="N94" s="1"/>
      <c r="O94" s="7" t="s">
        <v>18</v>
      </c>
      <c r="P94" s="7" t="str" cm="1">
        <f t="array" ref="P94">_xlfn._xlws.FILTER(CodigoLicença,Tipo=NovasLicençasv6.0[[#This Row],[Tipo]])</f>
        <v>SC00SFW00003</v>
      </c>
      <c r="Q94" s="7" t="str" cm="1">
        <f t="array" ref="Q94">_xlfn._xlws.FILTER(CodigoManutenção,Tipo=NovasLicençasv6.0[[#This Row],[Tipo]])</f>
        <v>SC00SFW00006</v>
      </c>
      <c r="R94" s="7">
        <v>1</v>
      </c>
      <c r="S94" s="7" t="s">
        <v>646</v>
      </c>
      <c r="T94" s="14" t="s">
        <v>914</v>
      </c>
      <c r="U94" s="7" t="s">
        <v>691</v>
      </c>
      <c r="V94" s="7" t="s">
        <v>915</v>
      </c>
      <c r="W94" s="7" t="s">
        <v>916</v>
      </c>
      <c r="X94" s="7"/>
      <c r="Y94" s="5">
        <v>43227</v>
      </c>
      <c r="Z94" s="5"/>
      <c r="AA94" s="11">
        <f t="shared" si="3"/>
        <v>2018</v>
      </c>
      <c r="AB94" s="7">
        <f t="shared" si="4"/>
        <v>-43227</v>
      </c>
      <c r="AC94" s="5" t="e" cm="1">
        <f t="array" ref="AC94">_xlfn._xlws.FILTER(Created_Date,(Customer_ID=NovasLicençasv6.0[[#This Row],[User ID]])*(Type = "OFFLINE"))</f>
        <v>#REF!</v>
      </c>
      <c r="AD94" s="7" t="s">
        <v>917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1">
        <v>116515311</v>
      </c>
      <c r="AP94" s="7"/>
      <c r="AQ94" s="7">
        <v>15019</v>
      </c>
      <c r="AR94" s="7"/>
      <c r="AS94" s="7" t="s">
        <v>850</v>
      </c>
      <c r="AT94" s="7" t="s">
        <v>254</v>
      </c>
      <c r="AU94" s="7" t="s">
        <v>380</v>
      </c>
      <c r="AV94" s="7" t="s">
        <v>201</v>
      </c>
      <c r="AW94" s="25"/>
      <c r="AX94" s="25">
        <v>2023</v>
      </c>
    </row>
    <row r="95" spans="1:67" ht="18" customHeight="1" x14ac:dyDescent="0.2">
      <c r="A95" s="13" t="s">
        <v>918</v>
      </c>
      <c r="B95" s="7" cm="1">
        <f t="array" ref="B95">COUNTA(_xlfn._xlws.FILTER(CustomerID,CustomerID=NovasLicençasv6.0[[#This Row],[User ID]],""))</f>
        <v>1</v>
      </c>
      <c r="C95" s="13" t="str">
        <f>IF(NovasLicençasv6.0[[#This Row],[Usuário ativo]]&gt;=2,"OFFLINE","ONLINE")</f>
        <v>ONLINE</v>
      </c>
      <c r="D95" s="13" t="str" cm="1">
        <f t="array" ref="D95">IFERROR(IF(SUM(_xlfn._xlws.FILTER(CustomerID,CustomerID=NovasLicençasv6.0[[#This Row],[User ID]]))=0,"Existe","Não Existe"),"Não Existe")</f>
        <v>Não Existe</v>
      </c>
      <c r="E95" s="13" t="s">
        <v>919</v>
      </c>
      <c r="F95" s="13" t="s">
        <v>920</v>
      </c>
      <c r="G95" s="13" t="s">
        <v>141</v>
      </c>
      <c r="H95" s="13" t="s">
        <v>921</v>
      </c>
      <c r="I95" s="13" t="s">
        <v>101</v>
      </c>
      <c r="J95" s="13" t="s">
        <v>102</v>
      </c>
      <c r="K95" s="13" t="s">
        <v>83</v>
      </c>
      <c r="L95" s="13" t="str" cm="1">
        <f t="array" ref="L95">IFERROR(_xlfn._xlws.FILTER(CódigoAntigo,[0]!Descrição=NovasLicençasv6.0[[#This Row],[Descrição da atualização]]),"")</f>
        <v/>
      </c>
      <c r="M95" s="7" t="str" cm="1">
        <f t="array" ref="M95">IFERROR(_xlfn._xlws.FILTER(NovoCódigo,[0]!Descrição=NovasLicençasv6.0[[#This Row],[Descrição da atualização]]),"")</f>
        <v/>
      </c>
      <c r="N95" s="1"/>
      <c r="O95" s="13" t="s">
        <v>157</v>
      </c>
      <c r="P95" s="7" t="str" cm="1">
        <f t="array" ref="P95">_xlfn._xlws.FILTER(CodigoLicença,Tipo=NovasLicençasv6.0[[#This Row],[Tipo]])</f>
        <v>IR0000000001</v>
      </c>
      <c r="Q95" s="7" t="str" cm="1">
        <f t="array" ref="Q95">_xlfn._xlws.FILTER(CodigoManutenção,Tipo=NovasLicençasv6.0[[#This Row],[Tipo]])</f>
        <v>Sem custo</v>
      </c>
      <c r="R95" s="13">
        <v>1</v>
      </c>
      <c r="S95" s="13" t="s">
        <v>84</v>
      </c>
      <c r="T95" s="34" t="s">
        <v>922</v>
      </c>
      <c r="U95" s="13" t="s">
        <v>691</v>
      </c>
      <c r="V95" s="13" t="s">
        <v>815</v>
      </c>
      <c r="W95" s="13" t="s">
        <v>923</v>
      </c>
      <c r="X95" s="13" t="s">
        <v>924</v>
      </c>
      <c r="Y95" s="29">
        <v>43228</v>
      </c>
      <c r="Z95" s="29"/>
      <c r="AA95" s="35">
        <f t="shared" si="3"/>
        <v>2018</v>
      </c>
      <c r="AB95" s="13">
        <f t="shared" si="4"/>
        <v>-43228</v>
      </c>
      <c r="AC95" s="29" t="e" cm="1">
        <f t="array" ref="AC95">_xlfn._xlws.FILTER(Created_Date,(Customer_ID=NovasLicençasv6.0[[#This Row],[User ID]])*(Type = "OFFLINE"))</f>
        <v>#REF!</v>
      </c>
      <c r="AD95" s="13" t="s">
        <v>925</v>
      </c>
      <c r="AE95" s="13"/>
      <c r="AF95" s="13"/>
      <c r="AG95" s="13"/>
      <c r="AH95" s="13"/>
      <c r="AI95" s="13"/>
      <c r="AJ95" s="13"/>
      <c r="AK95" s="13" t="s">
        <v>926</v>
      </c>
      <c r="AL95" s="13" t="s">
        <v>927</v>
      </c>
      <c r="AM95" s="13"/>
      <c r="AN95" s="13"/>
      <c r="AO95" s="35">
        <v>116515311</v>
      </c>
      <c r="AP95" s="13"/>
      <c r="AQ95" s="7">
        <v>0</v>
      </c>
      <c r="AR95" s="13" t="s">
        <v>928</v>
      </c>
      <c r="AS95" s="13" t="s">
        <v>850</v>
      </c>
      <c r="AT95" s="13" t="s">
        <v>929</v>
      </c>
      <c r="AU95" s="13" t="s">
        <v>92</v>
      </c>
      <c r="AV95" s="13" t="s">
        <v>201</v>
      </c>
      <c r="AW95" s="92"/>
      <c r="AX95" s="25">
        <v>2023</v>
      </c>
    </row>
    <row r="96" spans="1:67" ht="18" customHeight="1" x14ac:dyDescent="0.2">
      <c r="A96" s="117" t="s">
        <v>930</v>
      </c>
      <c r="B96" s="117" cm="1">
        <f t="array" ref="B96">COUNTA(_xlfn._xlws.FILTER(CustomerID,CustomerID=NovasLicençasv6.0[[#This Row],[User ID]],""))</f>
        <v>1</v>
      </c>
      <c r="C96" s="7" t="str">
        <f>IF(NovasLicençasv6.0[[#This Row],[Usuário ativo]]&gt;=2,"OFFLINE","ONLINE")</f>
        <v>ONLINE</v>
      </c>
      <c r="D96" s="7" t="str" cm="1">
        <f t="array" ref="D96">IFERROR(IF(SUM(_xlfn._xlws.FILTER(CustomerID,CustomerID=NovasLicençasv6.0[[#This Row],[User ID]]))=0,"Existe","Não Existe"),"Não Existe")</f>
        <v>Não Existe</v>
      </c>
      <c r="E96" s="7" t="s">
        <v>98</v>
      </c>
      <c r="F96" s="117" t="s">
        <v>931</v>
      </c>
      <c r="G96" s="117" t="s">
        <v>8</v>
      </c>
      <c r="H96" s="117"/>
      <c r="I96" s="117" t="s">
        <v>932</v>
      </c>
      <c r="J96" s="117" t="s">
        <v>933</v>
      </c>
      <c r="K96" s="117" t="s">
        <v>53</v>
      </c>
      <c r="L96" s="7" t="str" cm="1">
        <f t="array" ref="L96">IFERROR(_xlfn._xlws.FILTER(CódigoAntigo,[0]!Descrição=NovasLicençasv6.0[[#This Row],[Descrição da atualização]]),"")</f>
        <v/>
      </c>
      <c r="M96" s="7" t="str" cm="1">
        <f t="array" ref="M96">IFERROR(_xlfn._xlws.FILTER(NovoCódigo,[0]!Descrição=NovasLicençasv6.0[[#This Row],[Descrição da atualização]]),"")</f>
        <v/>
      </c>
      <c r="N96" s="1"/>
      <c r="O96" s="117" t="s">
        <v>18</v>
      </c>
      <c r="P96" s="117" t="str" cm="1">
        <f t="array" ref="P96">_xlfn._xlws.FILTER(CodigoLicença,Tipo=NovasLicençasv6.0[[#This Row],[Tipo]])</f>
        <v>SC00SFW00003</v>
      </c>
      <c r="Q96" s="117" t="str" cm="1">
        <f t="array" ref="Q96">_xlfn._xlws.FILTER(CodigoManutenção,Tipo=NovasLicençasv6.0[[#This Row],[Tipo]])</f>
        <v>SC00SFW00006</v>
      </c>
      <c r="R96" s="117">
        <v>1</v>
      </c>
      <c r="S96" s="117" t="s">
        <v>84</v>
      </c>
      <c r="T96" s="118">
        <v>3551759570</v>
      </c>
      <c r="U96" s="117" t="s">
        <v>290</v>
      </c>
      <c r="V96" s="117" t="s">
        <v>934</v>
      </c>
      <c r="W96" s="117" t="s">
        <v>935</v>
      </c>
      <c r="X96" s="117"/>
      <c r="Y96" s="119">
        <v>43228</v>
      </c>
      <c r="Z96" s="119">
        <v>43229</v>
      </c>
      <c r="AA96" s="120">
        <f t="shared" si="3"/>
        <v>2018</v>
      </c>
      <c r="AB96" s="117">
        <f t="shared" si="4"/>
        <v>1</v>
      </c>
      <c r="AC96" s="119" t="e" cm="1">
        <f t="array" ref="AC96">_xlfn._xlws.FILTER(Created_Date,(Customer_ID=NovasLicençasv6.0[[#This Row],[User ID]])*(Type = "OFFLINE"))</f>
        <v>#REF!</v>
      </c>
      <c r="AD96" s="117" t="s">
        <v>936</v>
      </c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20">
        <v>116515311</v>
      </c>
      <c r="AP96" s="117"/>
      <c r="AQ96" s="117">
        <v>15019</v>
      </c>
      <c r="AR96" s="117"/>
      <c r="AS96" s="117" t="s">
        <v>850</v>
      </c>
      <c r="AT96" s="117" t="s">
        <v>937</v>
      </c>
      <c r="AU96" s="117" t="s">
        <v>92</v>
      </c>
      <c r="AV96" s="7" t="s">
        <v>201</v>
      </c>
      <c r="AW96" s="25"/>
      <c r="AX96" s="25">
        <v>2023</v>
      </c>
    </row>
    <row r="97" spans="1:67" ht="18" customHeight="1" x14ac:dyDescent="0.2">
      <c r="A97" s="13" t="s">
        <v>938</v>
      </c>
      <c r="B97" s="7" cm="1">
        <f t="array" ref="B97">COUNTA(_xlfn._xlws.FILTER(CustomerID,CustomerID=NovasLicençasv6.0[[#This Row],[User ID]],""))</f>
        <v>1</v>
      </c>
      <c r="C97" s="7" t="str">
        <f>IF(NovasLicençasv6.0[[#This Row],[Usuário ativo]]&gt;=2,"OFFLINE","ONLINE")</f>
        <v>ONLINE</v>
      </c>
      <c r="D97" s="7" t="str" cm="1">
        <f t="array" ref="D97">IFERROR(IF(SUM(_xlfn._xlws.FILTER(CustomerID,CustomerID=NovasLicençasv6.0[[#This Row],[User ID]]))=0,"Existe","Não Existe"),"Não Existe")</f>
        <v>Não Existe</v>
      </c>
      <c r="E97" s="7" t="s">
        <v>98</v>
      </c>
      <c r="F97" s="13" t="s">
        <v>939</v>
      </c>
      <c r="G97" s="13" t="s">
        <v>8</v>
      </c>
      <c r="H97" s="13" t="s">
        <v>130</v>
      </c>
      <c r="I97" s="13" t="s">
        <v>579</v>
      </c>
      <c r="J97" s="13" t="s">
        <v>580</v>
      </c>
      <c r="K97" s="13" t="s">
        <v>83</v>
      </c>
      <c r="L97" s="7" t="str" cm="1">
        <f t="array" ref="L97">IFERROR(_xlfn._xlws.FILTER(CódigoAntigo,[0]!Descrição=NovasLicençasv6.0[[#This Row],[Descrição da atualização]]),"")</f>
        <v/>
      </c>
      <c r="M97" s="7" t="str" cm="1">
        <f t="array" ref="M97">IFERROR(_xlfn._xlws.FILTER(NovoCódigo,[0]!Descrição=NovasLicençasv6.0[[#This Row],[Descrição da atualização]]),"")</f>
        <v/>
      </c>
      <c r="N97" s="1"/>
      <c r="O97" s="13" t="s">
        <v>18</v>
      </c>
      <c r="P97" s="7" t="str" cm="1">
        <f t="array" ref="P97">_xlfn._xlws.FILTER(CodigoLicença,Tipo=NovasLicençasv6.0[[#This Row],[Tipo]])</f>
        <v>SC00SFW00003</v>
      </c>
      <c r="Q97" s="7" t="str" cm="1">
        <f t="array" ref="Q97">_xlfn._xlws.FILTER(CodigoManutenção,Tipo=NovasLicençasv6.0[[#This Row],[Tipo]])</f>
        <v>SC00SFW00006</v>
      </c>
      <c r="R97" s="7">
        <v>1</v>
      </c>
      <c r="S97" s="7" t="s">
        <v>237</v>
      </c>
      <c r="T97" s="14">
        <v>28455657086</v>
      </c>
      <c r="U97" s="7" t="s">
        <v>691</v>
      </c>
      <c r="V97" s="7" t="s">
        <v>940</v>
      </c>
      <c r="W97" s="13" t="s">
        <v>941</v>
      </c>
      <c r="X97" s="7"/>
      <c r="Y97" s="5">
        <v>43228</v>
      </c>
      <c r="Z97" s="5"/>
      <c r="AA97" s="11">
        <f t="shared" si="3"/>
        <v>2018</v>
      </c>
      <c r="AB97" s="7">
        <f t="shared" si="4"/>
        <v>-43228</v>
      </c>
      <c r="AC97" s="5" t="e" cm="1">
        <f t="array" ref="AC97">_xlfn._xlws.FILTER(Created_Date,(Customer_ID=NovasLicençasv6.0[[#This Row],[User ID]])*(Type = "OFFLINE"))</f>
        <v>#REF!</v>
      </c>
      <c r="AD97" s="13" t="s">
        <v>942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35">
        <v>116515311</v>
      </c>
      <c r="AP97" s="13"/>
      <c r="AQ97" s="13">
        <v>15019</v>
      </c>
      <c r="AR97" s="13"/>
      <c r="AS97" s="13" t="s">
        <v>850</v>
      </c>
      <c r="AT97" s="13" t="s">
        <v>806</v>
      </c>
      <c r="AU97" s="13" t="s">
        <v>92</v>
      </c>
      <c r="AV97" s="13" t="s">
        <v>201</v>
      </c>
      <c r="AW97" s="92"/>
      <c r="AX97" s="92">
        <v>2023</v>
      </c>
    </row>
    <row r="98" spans="1:67" ht="18" customHeight="1" x14ac:dyDescent="0.2">
      <c r="A98" s="7" t="s">
        <v>943</v>
      </c>
      <c r="B98" s="7" cm="1">
        <f t="array" ref="B98">COUNTA(_xlfn._xlws.FILTER(CustomerID,CustomerID=NovasLicençasv6.0[[#This Row],[User ID]],""))</f>
        <v>1</v>
      </c>
      <c r="C98" s="7" t="str">
        <f>IF(NovasLicençasv6.0[[#This Row],[Usuário ativo]]&gt;=2,"OFFLINE","ONLINE")</f>
        <v>ONLINE</v>
      </c>
      <c r="D98" s="7" t="str" cm="1">
        <f t="array" ref="D98">IFERROR(IF(SUM(_xlfn._xlws.FILTER(CustomerID,CustomerID=NovasLicençasv6.0[[#This Row],[User ID]]))=0,"Existe","Não Existe"),"Não Existe")</f>
        <v>Não Existe</v>
      </c>
      <c r="E98" s="7" t="s">
        <v>98</v>
      </c>
      <c r="F98" s="7" t="s">
        <v>944</v>
      </c>
      <c r="G98" s="7" t="s">
        <v>141</v>
      </c>
      <c r="H98" s="7" t="s">
        <v>130</v>
      </c>
      <c r="I98" s="7" t="s">
        <v>101</v>
      </c>
      <c r="J98" s="7" t="s">
        <v>102</v>
      </c>
      <c r="K98" s="7" t="s">
        <v>83</v>
      </c>
      <c r="L98" s="7" t="str" cm="1">
        <f t="array" ref="L98">IFERROR(_xlfn._xlws.FILTER(CódigoAntigo,[0]!Descrição=NovasLicençasv6.0[[#This Row],[Descrição da atualização]]),"")</f>
        <v/>
      </c>
      <c r="M98" s="7" t="str" cm="1">
        <f t="array" ref="M98">IFERROR(_xlfn._xlws.FILTER(NovoCódigo,[0]!Descrição=NovasLicençasv6.0[[#This Row],[Descrição da atualização]]),"")</f>
        <v/>
      </c>
      <c r="N98" s="1"/>
      <c r="O98" s="7" t="s">
        <v>19</v>
      </c>
      <c r="P98" s="7" t="str" cm="1">
        <f t="array" ref="P98">_xlfn._xlws.FILTER(CodigoLicença,Tipo=NovasLicençasv6.0[[#This Row],[Tipo]])</f>
        <v>SC00SFW00004</v>
      </c>
      <c r="Q98" s="7" t="str" cm="1">
        <f t="array" ref="Q98">_xlfn._xlws.FILTER(CodigoManutenção,Tipo=NovasLicençasv6.0[[#This Row],[Tipo]])</f>
        <v>SC00SFW00007</v>
      </c>
      <c r="R98" s="7">
        <v>1</v>
      </c>
      <c r="S98" s="7" t="s">
        <v>84</v>
      </c>
      <c r="T98" s="14" t="s">
        <v>945</v>
      </c>
      <c r="U98" s="7" t="s">
        <v>86</v>
      </c>
      <c r="V98" s="7" t="s">
        <v>946</v>
      </c>
      <c r="W98" s="7" t="s">
        <v>947</v>
      </c>
      <c r="X98" s="7" t="s">
        <v>948</v>
      </c>
      <c r="Y98" s="5">
        <v>43229</v>
      </c>
      <c r="Z98" s="5"/>
      <c r="AA98" s="11">
        <f t="shared" si="3"/>
        <v>2018</v>
      </c>
      <c r="AB98" s="7">
        <f t="shared" si="4"/>
        <v>-43229</v>
      </c>
      <c r="AC98" s="5" t="e" cm="1">
        <f t="array" ref="AC98">_xlfn._xlws.FILTER(Created_Date,(Customer_ID=NovasLicençasv6.0[[#This Row],[User ID]])*(Type = "OFFLINE"))</f>
        <v>#REF!</v>
      </c>
      <c r="AD98" s="7" t="s">
        <v>949</v>
      </c>
      <c r="AE98" s="7">
        <v>2327396</v>
      </c>
      <c r="AF98" s="7"/>
      <c r="AG98" s="7"/>
      <c r="AH98" s="7"/>
      <c r="AI98" s="7"/>
      <c r="AJ98" s="7"/>
      <c r="AK98" s="7" t="s">
        <v>950</v>
      </c>
      <c r="AL98" s="7"/>
      <c r="AM98" s="7"/>
      <c r="AN98" s="7"/>
      <c r="AO98" s="11">
        <v>116521025</v>
      </c>
      <c r="AP98" s="7" t="s">
        <v>886</v>
      </c>
      <c r="AQ98" s="7" t="s">
        <v>951</v>
      </c>
      <c r="AR98" s="7"/>
      <c r="AS98" s="7"/>
      <c r="AT98" s="7" t="s">
        <v>210</v>
      </c>
      <c r="AU98" s="7" t="s">
        <v>380</v>
      </c>
      <c r="AV98" s="7" t="s">
        <v>92</v>
      </c>
      <c r="AW98" s="25"/>
      <c r="AX98" s="25">
        <v>2023</v>
      </c>
    </row>
    <row r="99" spans="1:67" ht="18" customHeight="1" x14ac:dyDescent="0.2">
      <c r="A99" s="21" t="s">
        <v>952</v>
      </c>
      <c r="B99" s="7" cm="1">
        <f t="array" ref="B99">COUNTA(_xlfn._xlws.FILTER(CustomerID,CustomerID=NovasLicençasv6.0[[#This Row],[User ID]],""))</f>
        <v>1</v>
      </c>
      <c r="C99" s="7" t="str">
        <f>IF(NovasLicençasv6.0[[#This Row],[Usuário ativo]]&gt;=2,"OFFLINE","ONLINE")</f>
        <v>ONLINE</v>
      </c>
      <c r="D99" s="18" t="str" cm="1">
        <f t="array" ref="D99">IFERROR(IF(SUM(_xlfn._xlws.FILTER(CustomerID,CustomerID=NovasLicençasv6.0[[#This Row],[User ID]]))=0,"Existe","Não Existe"),"Não Existe")</f>
        <v>Não Existe</v>
      </c>
      <c r="E99" s="7" t="s">
        <v>98</v>
      </c>
      <c r="F99" s="7" t="s">
        <v>953</v>
      </c>
      <c r="G99" s="7" t="s">
        <v>141</v>
      </c>
      <c r="H99" s="7"/>
      <c r="I99" s="7" t="s">
        <v>101</v>
      </c>
      <c r="J99" s="7" t="s">
        <v>102</v>
      </c>
      <c r="K99" s="7" t="s">
        <v>83</v>
      </c>
      <c r="L99" s="7" t="str" cm="1">
        <f t="array" ref="L99">IFERROR(_xlfn._xlws.FILTER(CódigoAntigo,[0]!Descrição=NovasLicençasv6.0[[#This Row],[Descrição da atualização]]),"")</f>
        <v/>
      </c>
      <c r="M99" s="7" t="str" cm="1">
        <f t="array" ref="M99">IFERROR(_xlfn._xlws.FILTER(NovoCódigo,[0]!Descrição=NovasLicençasv6.0[[#This Row],[Descrição da atualização]]),"")</f>
        <v/>
      </c>
      <c r="N99" s="1"/>
      <c r="O99" s="7" t="s">
        <v>18</v>
      </c>
      <c r="P99" s="7" t="str" cm="1">
        <f t="array" ref="P99">_xlfn._xlws.FILTER(CodigoLicença,Tipo=NovasLicençasv6.0[[#This Row],[Tipo]])</f>
        <v>SC00SFW00003</v>
      </c>
      <c r="Q99" s="7" t="str" cm="1">
        <f t="array" ref="Q99">_xlfn._xlws.FILTER(CodigoManutenção,Tipo=NovasLicençasv6.0[[#This Row],[Tipo]])</f>
        <v>SC00SFW00006</v>
      </c>
      <c r="R99" s="7">
        <v>1</v>
      </c>
      <c r="S99" s="7" t="s">
        <v>142</v>
      </c>
      <c r="T99" s="14" t="s">
        <v>560</v>
      </c>
      <c r="U99" s="7" t="s">
        <v>86</v>
      </c>
      <c r="V99" s="7" t="s">
        <v>352</v>
      </c>
      <c r="W99" s="7" t="s">
        <v>561</v>
      </c>
      <c r="X99" s="7"/>
      <c r="Y99" s="5">
        <v>43229</v>
      </c>
      <c r="Z99" s="5"/>
      <c r="AA99" s="11">
        <f t="shared" si="3"/>
        <v>2018</v>
      </c>
      <c r="AB99" s="7">
        <f t="shared" si="4"/>
        <v>-43229</v>
      </c>
      <c r="AC99" s="5" t="e" cm="1">
        <f t="array" ref="AC99">_xlfn._xlws.FILTER(Created_Date,(Customer_ID=NovasLicençasv6.0[[#This Row],[User ID]])*(Type = "OFFLINE"))</f>
        <v>#REF!</v>
      </c>
      <c r="AD99" s="2" t="s">
        <v>954</v>
      </c>
      <c r="AE99" s="7"/>
      <c r="AF99" s="7"/>
      <c r="AG99" s="7"/>
      <c r="AH99" s="7"/>
      <c r="AI99" s="7"/>
      <c r="AJ99" s="7"/>
      <c r="AK99" s="7" t="s">
        <v>955</v>
      </c>
      <c r="AL99" s="7"/>
      <c r="AM99" s="7"/>
      <c r="AN99" s="7"/>
      <c r="AO99" s="11">
        <v>116515229</v>
      </c>
      <c r="AP99" s="7" t="s">
        <v>886</v>
      </c>
      <c r="AQ99" s="7" t="s">
        <v>956</v>
      </c>
      <c r="AR99" s="7"/>
      <c r="AS99" s="7"/>
      <c r="AT99" s="7" t="s">
        <v>210</v>
      </c>
      <c r="AU99" s="7" t="s">
        <v>92</v>
      </c>
      <c r="AV99" s="9" t="s">
        <v>380</v>
      </c>
      <c r="AW99" s="19"/>
      <c r="AX99" s="25">
        <v>2023</v>
      </c>
    </row>
    <row r="100" spans="1:67" ht="18" customHeight="1" x14ac:dyDescent="0.2">
      <c r="A100" s="13" t="s">
        <v>957</v>
      </c>
      <c r="B100" s="7" cm="1">
        <f t="array" ref="B100">COUNTA(_xlfn._xlws.FILTER(CustomerID,CustomerID=NovasLicençasv6.0[[#This Row],[User ID]],""))</f>
        <v>1</v>
      </c>
      <c r="C100" s="13" t="str">
        <f>IF(NovasLicençasv6.0[[#This Row],[Usuário ativo]]&gt;=2,"OFFLINE","ONLINE")</f>
        <v>ONLINE</v>
      </c>
      <c r="D100" s="13" t="str" cm="1">
        <f t="array" ref="D100">IFERROR(IF(SUM(_xlfn._xlws.FILTER(CustomerID,CustomerID=NovasLicençasv6.0[[#This Row],[User ID]]))=0,"Existe","Não Existe"),"Não Existe")</f>
        <v>Não Existe</v>
      </c>
      <c r="E100" s="13" t="s">
        <v>179</v>
      </c>
      <c r="F100" s="13" t="s">
        <v>958</v>
      </c>
      <c r="G100" s="13" t="s">
        <v>8</v>
      </c>
      <c r="H100" s="13" t="s">
        <v>130</v>
      </c>
      <c r="I100" s="13" t="s">
        <v>154</v>
      </c>
      <c r="J100" s="13" t="s">
        <v>155</v>
      </c>
      <c r="K100" s="13" t="s">
        <v>156</v>
      </c>
      <c r="L100" s="7" t="str" cm="1">
        <f t="array" ref="L100">IFERROR(_xlfn._xlws.FILTER(CódigoAntigo,[0]!Descrição=NovasLicençasv6.0[[#This Row],[Descrição da atualização]]),"")</f>
        <v/>
      </c>
      <c r="M100" s="7" t="str" cm="1">
        <f t="array" ref="M100">IFERROR(_xlfn._xlws.FILTER(NovoCódigo,[0]!Descrição=NovasLicençasv6.0[[#This Row],[Descrição da atualização]]),"")</f>
        <v/>
      </c>
      <c r="N100" s="1"/>
      <c r="O100" s="13" t="s">
        <v>17</v>
      </c>
      <c r="P100" s="7" t="str" cm="1">
        <f t="array" ref="P100">_xlfn._xlws.FILTER(CodigoLicença,Tipo=NovasLicençasv6.0[[#This Row],[Tipo]])</f>
        <v>SC00SFW00002</v>
      </c>
      <c r="Q100" s="7" t="str" cm="1">
        <f t="array" ref="Q100">_xlfn._xlws.FILTER(CodigoManutenção,Tipo=NovasLicençasv6.0[[#This Row],[Tipo]])</f>
        <v>SC00SFW00005</v>
      </c>
      <c r="R100" s="13">
        <v>1</v>
      </c>
      <c r="S100" s="13" t="s">
        <v>959</v>
      </c>
      <c r="T100" s="34" t="s">
        <v>960</v>
      </c>
      <c r="U100" s="13" t="s">
        <v>197</v>
      </c>
      <c r="V100" s="13" t="s">
        <v>959</v>
      </c>
      <c r="W100" s="13" t="s">
        <v>961</v>
      </c>
      <c r="X100" s="13"/>
      <c r="Y100" s="29">
        <v>43229</v>
      </c>
      <c r="Z100" s="29"/>
      <c r="AA100" s="35">
        <f t="shared" si="3"/>
        <v>2018</v>
      </c>
      <c r="AB100" s="13">
        <f t="shared" ref="AB100:AB131" si="5">Z100-Y100</f>
        <v>-43229</v>
      </c>
      <c r="AC100" s="29" t="e" cm="1">
        <f t="array" ref="AC100">_xlfn._xlws.FILTER(Created_Date,(Customer_ID=NovasLicençasv6.0[[#This Row],[User ID]])*(Type = "OFFLINE"))</f>
        <v>#REF!</v>
      </c>
      <c r="AD100" s="13" t="s">
        <v>962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35">
        <v>116515311</v>
      </c>
      <c r="AP100" s="13"/>
      <c r="AQ100" s="13">
        <v>15019</v>
      </c>
      <c r="AR100" s="13"/>
      <c r="AS100" s="13" t="s">
        <v>850</v>
      </c>
      <c r="AT100" s="13" t="s">
        <v>254</v>
      </c>
      <c r="AU100" s="13" t="s">
        <v>380</v>
      </c>
      <c r="AV100" s="13" t="s">
        <v>201</v>
      </c>
      <c r="AW100" s="92"/>
      <c r="AX100" s="25">
        <v>2023</v>
      </c>
    </row>
    <row r="101" spans="1:67" ht="18" customHeight="1" x14ac:dyDescent="0.2">
      <c r="A101" s="13" t="s">
        <v>963</v>
      </c>
      <c r="B101" s="7" cm="1">
        <f t="array" ref="B101">COUNTA(_xlfn._xlws.FILTER(CustomerID,CustomerID=NovasLicençasv6.0[[#This Row],[User ID]],""))</f>
        <v>1</v>
      </c>
      <c r="C101" s="13" t="str">
        <f>IF(NovasLicençasv6.0[[#This Row],[Usuário ativo]]&gt;=2,"OFFLINE","ONLINE")</f>
        <v>ONLINE</v>
      </c>
      <c r="D101" s="13" t="str" cm="1">
        <f t="array" ref="D101">IFERROR(IF(SUM(_xlfn._xlws.FILTER(CustomerID,CustomerID=NovasLicençasv6.0[[#This Row],[User ID]]))=0,"Existe","Não Existe"),"Não Existe")</f>
        <v>Não Existe</v>
      </c>
      <c r="E101" s="13" t="s">
        <v>964</v>
      </c>
      <c r="F101" s="13" t="s">
        <v>965</v>
      </c>
      <c r="G101" s="13" t="s">
        <v>141</v>
      </c>
      <c r="H101" s="13" t="s">
        <v>130</v>
      </c>
      <c r="I101" s="13" t="s">
        <v>101</v>
      </c>
      <c r="J101" s="13" t="s">
        <v>102</v>
      </c>
      <c r="K101" s="13" t="s">
        <v>83</v>
      </c>
      <c r="L101" s="7" t="str" cm="1">
        <f t="array" ref="L101">IFERROR(_xlfn._xlws.FILTER(CódigoAntigo,[0]!Descrição=NovasLicençasv6.0[[#This Row],[Descrição da atualização]]),"")</f>
        <v/>
      </c>
      <c r="M101" s="7" t="str" cm="1">
        <f t="array" ref="M101">IFERROR(_xlfn._xlws.FILTER(NovoCódigo,[0]!Descrição=NovasLicençasv6.0[[#This Row],[Descrição da atualização]]),"")</f>
        <v/>
      </c>
      <c r="N101" s="1"/>
      <c r="O101" s="13" t="s">
        <v>18</v>
      </c>
      <c r="P101" s="7" t="str" cm="1">
        <f t="array" ref="P101">_xlfn._xlws.FILTER(CodigoLicença,Tipo=NovasLicençasv6.0[[#This Row],[Tipo]])</f>
        <v>SC00SFW00003</v>
      </c>
      <c r="Q101" s="7" t="str" cm="1">
        <f t="array" ref="Q101">_xlfn._xlws.FILTER(CodigoManutenção,Tipo=NovasLicençasv6.0[[#This Row],[Tipo]])</f>
        <v>SC00SFW00006</v>
      </c>
      <c r="R101" s="13">
        <v>1</v>
      </c>
      <c r="S101" s="13" t="s">
        <v>142</v>
      </c>
      <c r="T101" s="34" t="s">
        <v>966</v>
      </c>
      <c r="U101" s="13" t="s">
        <v>206</v>
      </c>
      <c r="V101" s="13" t="s">
        <v>302</v>
      </c>
      <c r="W101" s="13" t="s">
        <v>967</v>
      </c>
      <c r="X101" s="13"/>
      <c r="Y101" s="29">
        <v>43230</v>
      </c>
      <c r="Z101" s="29"/>
      <c r="AA101" s="35">
        <f t="shared" si="3"/>
        <v>2018</v>
      </c>
      <c r="AB101" s="13">
        <f t="shared" si="5"/>
        <v>-43230</v>
      </c>
      <c r="AC101" s="29" t="e" cm="1">
        <f t="array" ref="AC101">_xlfn._xlws.FILTER(Created_Date,(Customer_ID=NovasLicençasv6.0[[#This Row],[User ID]])*(Type = "OFFLINE"))</f>
        <v>#REF!</v>
      </c>
      <c r="AD101" s="13" t="s">
        <v>968</v>
      </c>
      <c r="AE101" s="13"/>
      <c r="AF101" s="13"/>
      <c r="AG101" s="13"/>
      <c r="AH101" s="13"/>
      <c r="AI101" s="13"/>
      <c r="AJ101" s="13"/>
      <c r="AK101" s="13" t="s">
        <v>969</v>
      </c>
      <c r="AL101" s="13"/>
      <c r="AM101" s="13"/>
      <c r="AN101" s="13"/>
      <c r="AO101" s="35">
        <v>116515229</v>
      </c>
      <c r="AP101" s="13" t="s">
        <v>886</v>
      </c>
      <c r="AQ101" s="13">
        <v>0</v>
      </c>
      <c r="AR101" s="13"/>
      <c r="AS101" s="13"/>
      <c r="AT101" s="13" t="s">
        <v>254</v>
      </c>
      <c r="AU101" s="13" t="s">
        <v>92</v>
      </c>
      <c r="AV101" s="13" t="s">
        <v>380</v>
      </c>
      <c r="AW101" s="92"/>
      <c r="AX101" s="25">
        <v>2023</v>
      </c>
    </row>
    <row r="102" spans="1:67" ht="18" customHeight="1" x14ac:dyDescent="0.2">
      <c r="A102" s="7" t="s">
        <v>970</v>
      </c>
      <c r="B102" s="7" cm="1">
        <f t="array" ref="B102">COUNTA(_xlfn._xlws.FILTER(CustomerID,CustomerID=NovasLicençasv6.0[[#This Row],[User ID]],""))</f>
        <v>1</v>
      </c>
      <c r="C102" s="7" t="str">
        <f>IF(NovasLicençasv6.0[[#This Row],[Usuário ativo]]&gt;=2,"OFFLINE","ONLINE")</f>
        <v>ONLINE</v>
      </c>
      <c r="D102" s="7" t="str" cm="1">
        <f t="array" ref="D102">IFERROR(IF(SUM(_xlfn._xlws.FILTER(CustomerID,CustomerID=NovasLicençasv6.0[[#This Row],[User ID]]))=0,"Existe","Não Existe"),"Não Existe")</f>
        <v>Não Existe</v>
      </c>
      <c r="E102" s="7" t="s">
        <v>98</v>
      </c>
      <c r="F102" s="7" t="s">
        <v>971</v>
      </c>
      <c r="G102" s="7" t="str">
        <f>IF('Novas Licenças v6.0'!$I150="KION","Não aplicavel",IF('Novas Licenças v6.0'!$I150="LindeSTILL","Não aplicavel","Representante"))</f>
        <v>Representante</v>
      </c>
      <c r="H102" s="7" t="s">
        <v>130</v>
      </c>
      <c r="I102" s="7" t="s">
        <v>154</v>
      </c>
      <c r="J102" s="7" t="s">
        <v>155</v>
      </c>
      <c r="K102" s="7" t="s">
        <v>156</v>
      </c>
      <c r="L102" s="7" t="str" cm="1">
        <f t="array" ref="L102">IFERROR(_xlfn._xlws.FILTER(CódigoAntigo,[0]!Descrição=NovasLicençasv6.0[[#This Row],[Descrição da atualização]]),"")</f>
        <v/>
      </c>
      <c r="M102" s="7" t="str" cm="1">
        <f t="array" ref="M102">IFERROR(_xlfn._xlws.FILTER(NovoCódigo,[0]!Descrição=NovasLicençasv6.0[[#This Row],[Descrição da atualização]]),"")</f>
        <v/>
      </c>
      <c r="N102" s="1"/>
      <c r="O102" s="7" t="s">
        <v>19</v>
      </c>
      <c r="P102" s="7" t="str" cm="1">
        <f t="array" ref="P102">_xlfn._xlws.FILTER(CodigoLicença,Tipo=NovasLicençasv6.0[[#This Row],[Tipo]])</f>
        <v>SC00SFW00004</v>
      </c>
      <c r="Q102" s="7" t="str" cm="1">
        <f t="array" ref="Q102">_xlfn._xlws.FILTER(CodigoManutenção,Tipo=NovasLicençasv6.0[[#This Row],[Tipo]])</f>
        <v>SC00SFW00007</v>
      </c>
      <c r="R102" s="7">
        <v>1</v>
      </c>
      <c r="S102" s="7" t="s">
        <v>972</v>
      </c>
      <c r="T102" s="14" t="s">
        <v>973</v>
      </c>
      <c r="U102" s="7" t="s">
        <v>444</v>
      </c>
      <c r="V102" s="7" t="s">
        <v>974</v>
      </c>
      <c r="W102" s="7" t="s">
        <v>975</v>
      </c>
      <c r="X102" s="7" t="s">
        <v>976</v>
      </c>
      <c r="Y102" s="5">
        <v>43234</v>
      </c>
      <c r="Z102" s="5">
        <v>43257</v>
      </c>
      <c r="AA102" s="11">
        <f t="shared" si="3"/>
        <v>2018</v>
      </c>
      <c r="AB102" s="7">
        <f t="shared" si="5"/>
        <v>23</v>
      </c>
      <c r="AC102" s="5" t="e" cm="1">
        <f t="array" ref="AC102">_xlfn._xlws.FILTER(Created_Date,(Customer_ID=NovasLicençasv6.0[[#This Row],[User ID]])*(Type = "OFFLINE"))</f>
        <v>#REF!</v>
      </c>
      <c r="AD102" s="7" t="s">
        <v>977</v>
      </c>
      <c r="AE102" s="7"/>
      <c r="AF102" s="7"/>
      <c r="AG102" s="7"/>
      <c r="AH102" s="7"/>
      <c r="AI102" s="7"/>
      <c r="AJ102" s="7">
        <v>442002</v>
      </c>
      <c r="AK102" s="7"/>
      <c r="AL102" s="7"/>
      <c r="AM102" s="7">
        <v>116519681</v>
      </c>
      <c r="AN102" s="5">
        <v>43892</v>
      </c>
      <c r="AO102" s="11">
        <v>116515409</v>
      </c>
      <c r="AP102" s="7"/>
      <c r="AQ102" s="7">
        <v>15019</v>
      </c>
      <c r="AR102" s="7"/>
      <c r="AS102" s="7"/>
      <c r="AT102" s="7" t="s">
        <v>978</v>
      </c>
      <c r="AU102" s="7" t="s">
        <v>380</v>
      </c>
      <c r="AV102" s="7"/>
      <c r="AW102" s="25"/>
      <c r="AX102" s="25">
        <v>2023</v>
      </c>
    </row>
    <row r="103" spans="1:67" ht="18" customHeight="1" x14ac:dyDescent="0.2">
      <c r="A103" s="13" t="s">
        <v>979</v>
      </c>
      <c r="B103" s="7" cm="1">
        <f t="array" ref="B103">COUNTA(_xlfn._xlws.FILTER(CustomerID,CustomerID=NovasLicençasv6.0[[#This Row],[User ID]],""))</f>
        <v>1</v>
      </c>
      <c r="C103" s="13" t="str">
        <f>IF(NovasLicençasv6.0[[#This Row],[Usuário ativo]]&gt;=2,"OFFLINE","ONLINE")</f>
        <v>ONLINE</v>
      </c>
      <c r="D103" s="13" t="str" cm="1">
        <f t="array" ref="D103">IFERROR(IF(SUM(_xlfn._xlws.FILTER(CustomerID,CustomerID=NovasLicençasv6.0[[#This Row],[User ID]]))=0,"Existe","Não Existe"),"Não Existe")</f>
        <v>Não Existe</v>
      </c>
      <c r="E103" s="13" t="s">
        <v>980</v>
      </c>
      <c r="F103" s="13" t="s">
        <v>981</v>
      </c>
      <c r="G103" s="13" t="s">
        <v>141</v>
      </c>
      <c r="H103" s="13" t="s">
        <v>130</v>
      </c>
      <c r="I103" s="13" t="s">
        <v>101</v>
      </c>
      <c r="J103" s="13" t="s">
        <v>102</v>
      </c>
      <c r="K103" s="13" t="s">
        <v>83</v>
      </c>
      <c r="L103" s="7" t="str" cm="1">
        <f t="array" ref="L103">IFERROR(_xlfn._xlws.FILTER(CódigoAntigo,[0]!Descrição=NovasLicençasv6.0[[#This Row],[Descrição da atualização]]),"")</f>
        <v/>
      </c>
      <c r="M103" s="7" t="str" cm="1">
        <f t="array" ref="M103">IFERROR(_xlfn._xlws.FILTER(NovoCódigo,[0]!Descrição=NovasLicençasv6.0[[#This Row],[Descrição da atualização]]),"")</f>
        <v/>
      </c>
      <c r="N103" s="1"/>
      <c r="O103" s="13" t="s">
        <v>18</v>
      </c>
      <c r="P103" s="7" t="str" cm="1">
        <f t="array" ref="P103">_xlfn._xlws.FILTER(CodigoLicença,Tipo=NovasLicençasv6.0[[#This Row],[Tipo]])</f>
        <v>SC00SFW00003</v>
      </c>
      <c r="Q103" s="7" t="str" cm="1">
        <f t="array" ref="Q103">_xlfn._xlws.FILTER(CodigoManutenção,Tipo=NovasLicençasv6.0[[#This Row],[Tipo]])</f>
        <v>SC00SFW00006</v>
      </c>
      <c r="R103" s="13">
        <v>1</v>
      </c>
      <c r="S103" s="13" t="s">
        <v>142</v>
      </c>
      <c r="T103" s="34" t="s">
        <v>982</v>
      </c>
      <c r="U103" s="13" t="s">
        <v>86</v>
      </c>
      <c r="V103" s="13" t="s">
        <v>983</v>
      </c>
      <c r="W103" s="13" t="s">
        <v>984</v>
      </c>
      <c r="X103" s="13" t="s">
        <v>984</v>
      </c>
      <c r="Y103" s="29">
        <v>43235</v>
      </c>
      <c r="Z103" s="29"/>
      <c r="AA103" s="35">
        <f t="shared" si="3"/>
        <v>2018</v>
      </c>
      <c r="AB103" s="13">
        <f t="shared" si="5"/>
        <v>-43235</v>
      </c>
      <c r="AC103" s="29" t="e" cm="1">
        <f t="array" ref="AC103">_xlfn._xlws.FILTER(Created_Date,(Customer_ID=NovasLicençasv6.0[[#This Row],[User ID]])*(Type = "OFFLINE"))</f>
        <v>#REF!</v>
      </c>
      <c r="AD103" s="13" t="s">
        <v>985</v>
      </c>
      <c r="AE103" s="13"/>
      <c r="AF103" s="13"/>
      <c r="AG103" s="13"/>
      <c r="AH103" s="13"/>
      <c r="AI103" s="13"/>
      <c r="AJ103" s="13"/>
      <c r="AK103" s="13" t="s">
        <v>986</v>
      </c>
      <c r="AL103" s="13" t="s">
        <v>987</v>
      </c>
      <c r="AM103" s="13"/>
      <c r="AN103" s="13"/>
      <c r="AO103" s="35">
        <v>116515311</v>
      </c>
      <c r="AP103" s="13"/>
      <c r="AQ103" s="13">
        <v>0</v>
      </c>
      <c r="AR103" s="13" t="s">
        <v>988</v>
      </c>
      <c r="AS103" s="13" t="s">
        <v>850</v>
      </c>
      <c r="AT103" s="13" t="s">
        <v>254</v>
      </c>
      <c r="AU103" s="13" t="s">
        <v>92</v>
      </c>
      <c r="AV103" s="13" t="s">
        <v>201</v>
      </c>
      <c r="AW103" s="92"/>
      <c r="AX103" s="25">
        <v>2023</v>
      </c>
    </row>
    <row r="104" spans="1:67" s="30" customFormat="1" ht="18" customHeight="1" x14ac:dyDescent="0.2">
      <c r="A104" s="7" t="s">
        <v>989</v>
      </c>
      <c r="B104" s="7" cm="1">
        <f t="array" ref="B104">COUNTA(_xlfn._xlws.FILTER(CustomerID,CustomerID=NovasLicençasv6.0[[#This Row],[User ID]],""))</f>
        <v>1</v>
      </c>
      <c r="C104" s="7" t="str">
        <f>IF(NovasLicençasv6.0[[#This Row],[Usuário ativo]]&gt;=2,"OFFLINE","ONLINE")</f>
        <v>ONLINE</v>
      </c>
      <c r="D104" s="7" t="str" cm="1">
        <f t="array" ref="D104">IFERROR(IF(SUM(_xlfn._xlws.FILTER(CustomerID,CustomerID=NovasLicençasv6.0[[#This Row],[User ID]]))=0,"Existe","Não Existe"),"Não Existe")</f>
        <v>Não Existe</v>
      </c>
      <c r="E104" s="7" t="s">
        <v>98</v>
      </c>
      <c r="F104" s="7" t="s">
        <v>990</v>
      </c>
      <c r="G104" s="7" t="s">
        <v>8</v>
      </c>
      <c r="H104" s="7" t="s">
        <v>130</v>
      </c>
      <c r="I104" s="7" t="s">
        <v>154</v>
      </c>
      <c r="J104" s="7" t="s">
        <v>155</v>
      </c>
      <c r="K104" s="7" t="s">
        <v>156</v>
      </c>
      <c r="L104" s="7" t="str" cm="1">
        <f t="array" ref="L104">IFERROR(_xlfn._xlws.FILTER(CódigoAntigo,[0]!Descrição=NovasLicençasv6.0[[#This Row],[Descrição da atualização]]),"")</f>
        <v/>
      </c>
      <c r="M104" s="7" t="str" cm="1">
        <f t="array" ref="M104">IFERROR(_xlfn._xlws.FILTER(NovoCódigo,[0]!Descrição=NovasLicençasv6.0[[#This Row],[Descrição da atualização]]),"")</f>
        <v/>
      </c>
      <c r="N104" s="1"/>
      <c r="O104" s="7" t="s">
        <v>19</v>
      </c>
      <c r="P104" s="7" t="str" cm="1">
        <f t="array" ref="P104">_xlfn._xlws.FILTER(CodigoLicença,Tipo=NovasLicençasv6.0[[#This Row],[Tipo]])</f>
        <v>SC00SFW00004</v>
      </c>
      <c r="Q104" s="7" t="str" cm="1">
        <f t="array" ref="Q104">_xlfn._xlws.FILTER(CodigoManutenção,Tipo=NovasLicençasv6.0[[#This Row],[Tipo]])</f>
        <v>SC00SFW00007</v>
      </c>
      <c r="R104" s="7">
        <v>1</v>
      </c>
      <c r="S104" s="7" t="s">
        <v>972</v>
      </c>
      <c r="T104" s="14" t="s">
        <v>991</v>
      </c>
      <c r="U104" s="7" t="s">
        <v>197</v>
      </c>
      <c r="V104" s="7" t="s">
        <v>992</v>
      </c>
      <c r="W104" s="7" t="s">
        <v>993</v>
      </c>
      <c r="X104" s="7" t="s">
        <v>975</v>
      </c>
      <c r="Y104" s="5">
        <v>43235</v>
      </c>
      <c r="Z104" s="5"/>
      <c r="AA104" s="11">
        <f t="shared" si="3"/>
        <v>2018</v>
      </c>
      <c r="AB104" s="7">
        <f t="shared" si="5"/>
        <v>-43235</v>
      </c>
      <c r="AC104" s="5" t="e" cm="1">
        <f t="array" ref="AC104">_xlfn._xlws.FILTER(Created_Date,(Customer_ID=NovasLicençasv6.0[[#This Row],[User ID]])*(Type = "OFFLINE"))</f>
        <v>#REF!</v>
      </c>
      <c r="AD104" s="7" t="s">
        <v>994</v>
      </c>
      <c r="AE104" s="7"/>
      <c r="AF104" s="7"/>
      <c r="AG104" s="7"/>
      <c r="AH104" s="7"/>
      <c r="AI104" s="7"/>
      <c r="AJ104" s="7">
        <v>442002</v>
      </c>
      <c r="AK104" s="7"/>
      <c r="AL104" s="7"/>
      <c r="AM104" s="7">
        <v>116519681</v>
      </c>
      <c r="AN104" s="5">
        <v>43892</v>
      </c>
      <c r="AO104" s="11">
        <v>116515409</v>
      </c>
      <c r="AP104" s="7"/>
      <c r="AQ104" s="7">
        <v>15019</v>
      </c>
      <c r="AR104" s="7"/>
      <c r="AS104" s="7"/>
      <c r="AT104" s="7" t="s">
        <v>978</v>
      </c>
      <c r="AU104" s="7" t="s">
        <v>92</v>
      </c>
      <c r="AV104" s="7"/>
      <c r="AW104" s="25"/>
      <c r="AX104" s="25">
        <v>2023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8" customHeight="1" x14ac:dyDescent="0.2">
      <c r="A105" s="7" t="s">
        <v>995</v>
      </c>
      <c r="B105" s="7" cm="1">
        <f t="array" ref="B105">COUNTA(_xlfn._xlws.FILTER(CustomerID,CustomerID=NovasLicençasv6.0[[#This Row],[User ID]],""))</f>
        <v>1</v>
      </c>
      <c r="C105" s="7" t="str">
        <f>IF(NovasLicençasv6.0[[#This Row],[Usuário ativo]]&gt;=2,"OFFLINE","ONLINE")</f>
        <v>ONLINE</v>
      </c>
      <c r="D105" s="7" t="str" cm="1">
        <f t="array" ref="D105">IFERROR(IF(SUM(_xlfn._xlws.FILTER(CustomerID,CustomerID=NovasLicençasv6.0[[#This Row],[User ID]]))=0,"Existe","Não Existe"),"Não Existe")</f>
        <v>Não Existe</v>
      </c>
      <c r="E105" s="7"/>
      <c r="F105" s="7" t="s">
        <v>996</v>
      </c>
      <c r="G105" s="7" t="s">
        <v>141</v>
      </c>
      <c r="H105" s="7"/>
      <c r="I105" s="7" t="s">
        <v>101</v>
      </c>
      <c r="J105" s="7" t="s">
        <v>102</v>
      </c>
      <c r="K105" s="7" t="s">
        <v>83</v>
      </c>
      <c r="L105" s="7" t="str" cm="1">
        <f t="array" ref="L105">IFERROR(_xlfn._xlws.FILTER(CódigoAntigo,[0]!Descrição=NovasLicençasv6.0[[#This Row],[Descrição da atualização]]),"")</f>
        <v/>
      </c>
      <c r="M105" s="7" t="str" cm="1">
        <f t="array" ref="M105">IFERROR(_xlfn._xlws.FILTER(NovoCódigo,[0]!Descrição=NovasLicençasv6.0[[#This Row],[Descrição da atualização]]),"")</f>
        <v/>
      </c>
      <c r="N105" s="1"/>
      <c r="O105" s="7" t="s">
        <v>18</v>
      </c>
      <c r="P105" s="7" t="str" cm="1">
        <f t="array" ref="P105">_xlfn._xlws.FILTER(CodigoLicença,Tipo=NovasLicençasv6.0[[#This Row],[Tipo]])</f>
        <v>SC00SFW00003</v>
      </c>
      <c r="Q105" s="7" t="str" cm="1">
        <f t="array" ref="Q105">_xlfn._xlws.FILTER(CodigoManutenção,Tipo=NovasLicençasv6.0[[#This Row],[Tipo]])</f>
        <v>SC00SFW00006</v>
      </c>
      <c r="R105" s="7">
        <v>1</v>
      </c>
      <c r="S105" s="7" t="s">
        <v>142</v>
      </c>
      <c r="T105" s="14" t="s">
        <v>997</v>
      </c>
      <c r="U105" s="7" t="s">
        <v>86</v>
      </c>
      <c r="V105" s="7" t="s">
        <v>352</v>
      </c>
      <c r="W105" s="7" t="s">
        <v>998</v>
      </c>
      <c r="X105" s="7" t="s">
        <v>998</v>
      </c>
      <c r="Y105" s="5">
        <v>43241</v>
      </c>
      <c r="Z105" s="5"/>
      <c r="AA105" s="11">
        <f t="shared" si="3"/>
        <v>2018</v>
      </c>
      <c r="AB105" s="7">
        <f t="shared" si="5"/>
        <v>-43241</v>
      </c>
      <c r="AC105" s="5" t="e" cm="1">
        <f t="array" ref="AC105">_xlfn._xlws.FILTER(Created_Date,(Customer_ID=NovasLicençasv6.0[[#This Row],[User ID]])*(Type = "OFFLINE"))</f>
        <v>#REF!</v>
      </c>
      <c r="AD105" s="7" t="s">
        <v>999</v>
      </c>
      <c r="AE105" s="7"/>
      <c r="AF105" s="7"/>
      <c r="AG105" s="7"/>
      <c r="AH105" s="7"/>
      <c r="AI105" s="7"/>
      <c r="AJ105" s="7"/>
      <c r="AK105" s="7" t="s">
        <v>1000</v>
      </c>
      <c r="AL105" s="7" t="s">
        <v>1001</v>
      </c>
      <c r="AM105" s="7"/>
      <c r="AN105" s="7"/>
      <c r="AO105" s="11">
        <v>116515311</v>
      </c>
      <c r="AP105" s="7"/>
      <c r="AQ105" s="7" t="s">
        <v>485</v>
      </c>
      <c r="AR105" s="7" t="s">
        <v>1002</v>
      </c>
      <c r="AS105" s="7" t="s">
        <v>850</v>
      </c>
      <c r="AT105" s="7" t="s">
        <v>585</v>
      </c>
      <c r="AU105" s="7" t="s">
        <v>92</v>
      </c>
      <c r="AV105" s="7" t="s">
        <v>201</v>
      </c>
      <c r="AW105" s="25"/>
      <c r="AX105" s="25">
        <v>2023</v>
      </c>
    </row>
    <row r="106" spans="1:67" ht="18" customHeight="1" x14ac:dyDescent="0.2">
      <c r="A106" s="7" t="s">
        <v>1003</v>
      </c>
      <c r="B106" s="7" cm="1">
        <f t="array" ref="B106">COUNTA(_xlfn._xlws.FILTER(CustomerID,CustomerID=NovasLicençasv6.0[[#This Row],[User ID]],""))</f>
        <v>1</v>
      </c>
      <c r="C106" s="7" t="str">
        <f>IF(NovasLicençasv6.0[[#This Row],[Usuário ativo]]&gt;=2,"OFFLINE","ONLINE")</f>
        <v>ONLINE</v>
      </c>
      <c r="D106" s="7" t="str" cm="1">
        <f t="array" ref="D106">IFERROR(IF(SUM(_xlfn._xlws.FILTER(CustomerID,CustomerID=NovasLicençasv6.0[[#This Row],[User ID]]))=0,"Existe","Não Existe"),"Não Existe")</f>
        <v>Não Existe</v>
      </c>
      <c r="E106" s="7" t="s">
        <v>98</v>
      </c>
      <c r="F106" s="7" t="s">
        <v>1004</v>
      </c>
      <c r="G106" s="7" t="s">
        <v>141</v>
      </c>
      <c r="H106" s="7"/>
      <c r="I106" s="7" t="s">
        <v>101</v>
      </c>
      <c r="J106" s="7" t="s">
        <v>102</v>
      </c>
      <c r="K106" s="7" t="s">
        <v>83</v>
      </c>
      <c r="L106" s="7" t="str" cm="1">
        <f t="array" ref="L106">IFERROR(_xlfn._xlws.FILTER(CódigoAntigo,[0]!Descrição=NovasLicençasv6.0[[#This Row],[Descrição da atualização]]),"")</f>
        <v/>
      </c>
      <c r="M106" s="7" t="str" cm="1">
        <f t="array" ref="M106">IFERROR(_xlfn._xlws.FILTER(NovoCódigo,[0]!Descrição=NovasLicençasv6.0[[#This Row],[Descrição da atualização]]),"")</f>
        <v/>
      </c>
      <c r="N106" s="1"/>
      <c r="O106" s="7" t="s">
        <v>18</v>
      </c>
      <c r="P106" s="7" t="str" cm="1">
        <f t="array" ref="P106">_xlfn._xlws.FILTER(CodigoLicença,Tipo=NovasLicençasv6.0[[#This Row],[Tipo]])</f>
        <v>SC00SFW00003</v>
      </c>
      <c r="Q106" s="7" t="str" cm="1">
        <f t="array" ref="Q106">_xlfn._xlws.FILTER(CodigoManutenção,Tipo=NovasLicençasv6.0[[#This Row],[Tipo]])</f>
        <v>SC00SFW00006</v>
      </c>
      <c r="R106" s="7">
        <v>1</v>
      </c>
      <c r="S106" s="7" t="s">
        <v>142</v>
      </c>
      <c r="T106" s="14" t="s">
        <v>1005</v>
      </c>
      <c r="U106" s="7" t="s">
        <v>86</v>
      </c>
      <c r="V106" s="7" t="s">
        <v>743</v>
      </c>
      <c r="W106" s="7" t="s">
        <v>1006</v>
      </c>
      <c r="X106" s="7" t="s">
        <v>1006</v>
      </c>
      <c r="Y106" s="5">
        <v>43244</v>
      </c>
      <c r="Z106" s="5"/>
      <c r="AA106" s="11">
        <f t="shared" si="3"/>
        <v>2018</v>
      </c>
      <c r="AB106" s="7">
        <f t="shared" si="5"/>
        <v>-43244</v>
      </c>
      <c r="AC106" s="5" t="e" cm="1">
        <f t="array" ref="AC106">_xlfn._xlws.FILTER(Created_Date,(Customer_ID=NovasLicençasv6.0[[#This Row],[User ID]])*(Type = "OFFLINE"))</f>
        <v>#REF!</v>
      </c>
      <c r="AD106" s="7" t="s">
        <v>1007</v>
      </c>
      <c r="AE106" s="7"/>
      <c r="AF106" s="7"/>
      <c r="AG106" s="7"/>
      <c r="AH106" s="7"/>
      <c r="AI106" s="7"/>
      <c r="AJ106" s="7"/>
      <c r="AK106" s="7" t="s">
        <v>1008</v>
      </c>
      <c r="AL106" s="7"/>
      <c r="AM106" s="7"/>
      <c r="AN106" s="7"/>
      <c r="AO106" s="11">
        <v>116515389</v>
      </c>
      <c r="AP106" s="7"/>
      <c r="AQ106" s="7" t="s">
        <v>592</v>
      </c>
      <c r="AR106" s="7"/>
      <c r="AS106" s="7"/>
      <c r="AT106" s="7" t="s">
        <v>585</v>
      </c>
      <c r="AU106" s="7" t="s">
        <v>92</v>
      </c>
      <c r="AV106" s="7" t="s">
        <v>201</v>
      </c>
      <c r="AW106" s="25"/>
      <c r="AX106" s="25">
        <v>2023</v>
      </c>
    </row>
    <row r="107" spans="1:67" s="30" customFormat="1" ht="18" customHeight="1" x14ac:dyDescent="0.2">
      <c r="A107" s="7" t="s">
        <v>1009</v>
      </c>
      <c r="B107" s="7" cm="1">
        <f t="array" ref="B107">COUNTA(_xlfn._xlws.FILTER(CustomerID,CustomerID=NovasLicençasv6.0[[#This Row],[User ID]],""))</f>
        <v>1</v>
      </c>
      <c r="C107" s="7" t="str">
        <f>IF(NovasLicençasv6.0[[#This Row],[Usuário ativo]]&gt;=2,"OFFLINE","ONLINE")</f>
        <v>ONLINE</v>
      </c>
      <c r="D107" s="7" t="str" cm="1">
        <f t="array" ref="D107">IFERROR(IF(SUM(_xlfn._xlws.FILTER(CustomerID,CustomerID=NovasLicençasv6.0[[#This Row],[User ID]]))=0,"Existe","Não Existe"),"Não Existe")</f>
        <v>Não Existe</v>
      </c>
      <c r="E107" s="7"/>
      <c r="F107" s="7" t="s">
        <v>1010</v>
      </c>
      <c r="G107" s="7" t="s">
        <v>8</v>
      </c>
      <c r="H107" s="7" t="s">
        <v>384</v>
      </c>
      <c r="I107" s="7" t="s">
        <v>1011</v>
      </c>
      <c r="J107" s="7" t="s">
        <v>1012</v>
      </c>
      <c r="K107" s="7" t="s">
        <v>226</v>
      </c>
      <c r="L107" s="7" t="str" cm="1">
        <f t="array" ref="L107">IFERROR(_xlfn._xlws.FILTER(CódigoAntigo,[0]!Descrição=NovasLicençasv6.0[[#This Row],[Descrição da atualização]]),"")</f>
        <v/>
      </c>
      <c r="M107" s="7" t="str" cm="1">
        <f t="array" ref="M107">IFERROR(_xlfn._xlws.FILTER(NovoCódigo,[0]!Descrição=NovasLicençasv6.0[[#This Row],[Descrição da atualização]]),"")</f>
        <v/>
      </c>
      <c r="N107" s="1"/>
      <c r="O107" s="7" t="s">
        <v>18</v>
      </c>
      <c r="P107" s="7" t="str" cm="1">
        <f t="array" ref="P107">_xlfn._xlws.FILTER(CodigoLicença,Tipo=NovasLicençasv6.0[[#This Row],[Tipo]])</f>
        <v>SC00SFW00003</v>
      </c>
      <c r="Q107" s="7" t="str" cm="1">
        <f t="array" ref="Q107">_xlfn._xlws.FILTER(CodigoManutenção,Tipo=NovasLicençasv6.0[[#This Row],[Tipo]])</f>
        <v>SC00SFW00006</v>
      </c>
      <c r="R107" s="7">
        <v>1</v>
      </c>
      <c r="S107" s="7" t="s">
        <v>84</v>
      </c>
      <c r="T107" s="14" t="s">
        <v>1013</v>
      </c>
      <c r="U107" s="7" t="s">
        <v>290</v>
      </c>
      <c r="V107" s="7" t="s">
        <v>1014</v>
      </c>
      <c r="W107" s="7" t="s">
        <v>1015</v>
      </c>
      <c r="X107" s="7"/>
      <c r="Y107" s="5">
        <v>43256</v>
      </c>
      <c r="Z107" s="5"/>
      <c r="AA107" s="11">
        <f t="shared" si="3"/>
        <v>2018</v>
      </c>
      <c r="AB107" s="7">
        <f t="shared" si="5"/>
        <v>-43256</v>
      </c>
      <c r="AC107" s="5" t="e" cm="1">
        <f t="array" ref="AC107">_xlfn._xlws.FILTER(Created_Date,(Customer_ID=NovasLicençasv6.0[[#This Row],[User ID]])*(Type = "OFFLINE"))</f>
        <v>#REF!</v>
      </c>
      <c r="AD107" s="32" t="s">
        <v>1016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11">
        <v>116515409</v>
      </c>
      <c r="AP107" s="7"/>
      <c r="AQ107" s="7">
        <v>15019</v>
      </c>
      <c r="AR107" s="7"/>
      <c r="AS107" s="7"/>
      <c r="AT107" s="7" t="s">
        <v>585</v>
      </c>
      <c r="AU107" s="7" t="s">
        <v>92</v>
      </c>
      <c r="AV107" s="7" t="s">
        <v>201</v>
      </c>
      <c r="AW107" s="25"/>
      <c r="AX107" s="25">
        <v>2023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s="30" customFormat="1" ht="18" customHeight="1" x14ac:dyDescent="0.2">
      <c r="A108" s="7" t="s">
        <v>1017</v>
      </c>
      <c r="B108" s="7" cm="1">
        <f t="array" ref="B108">COUNTA(_xlfn._xlws.FILTER(CustomerID,CustomerID=NovasLicençasv6.0[[#This Row],[User ID]],""))</f>
        <v>1</v>
      </c>
      <c r="C108" s="7" t="str">
        <f>IF(NovasLicençasv6.0[[#This Row],[Usuário ativo]]&gt;=2,"OFFLINE","ONLINE")</f>
        <v>ONLINE</v>
      </c>
      <c r="D108" s="7" t="str" cm="1">
        <f t="array" ref="D108">IFERROR(IF(SUM(_xlfn._xlws.FILTER(CustomerID,CustomerID=NovasLicençasv6.0[[#This Row],[User ID]]))=0,"Existe","Não Existe"),"Não Existe")</f>
        <v>Não Existe</v>
      </c>
      <c r="E108" s="7" t="s">
        <v>98</v>
      </c>
      <c r="F108" s="7" t="s">
        <v>1018</v>
      </c>
      <c r="G108" s="7" t="s">
        <v>114</v>
      </c>
      <c r="H108" s="7"/>
      <c r="I108" s="7" t="s">
        <v>101</v>
      </c>
      <c r="J108" s="7" t="s">
        <v>102</v>
      </c>
      <c r="K108" s="7" t="s">
        <v>83</v>
      </c>
      <c r="L108" s="7" t="str" cm="1">
        <f t="array" ref="L108">IFERROR(_xlfn._xlws.FILTER(CódigoAntigo,[0]!Descrição=NovasLicençasv6.0[[#This Row],[Descrição da atualização]]),"")</f>
        <v/>
      </c>
      <c r="M108" s="7" t="str" cm="1">
        <f t="array" ref="M108">IFERROR(_xlfn._xlws.FILTER(NovoCódigo,[0]!Descrição=NovasLicençasv6.0[[#This Row],[Descrição da atualização]]),"")</f>
        <v/>
      </c>
      <c r="N108" s="1"/>
      <c r="O108" s="7" t="s">
        <v>18</v>
      </c>
      <c r="P108" s="7" t="str" cm="1">
        <f t="array" ref="P108">_xlfn._xlws.FILTER(CodigoLicença,Tipo=NovasLicençasv6.0[[#This Row],[Tipo]])</f>
        <v>SC00SFW00003</v>
      </c>
      <c r="Q108" s="7" t="str" cm="1">
        <f t="array" ref="Q108">_xlfn._xlws.FILTER(CodigoManutenção,Tipo=NovasLicençasv6.0[[#This Row],[Tipo]])</f>
        <v>SC00SFW00006</v>
      </c>
      <c r="R108" s="7">
        <v>1</v>
      </c>
      <c r="S108" s="7" t="s">
        <v>237</v>
      </c>
      <c r="T108" s="14" t="s">
        <v>1019</v>
      </c>
      <c r="U108" s="7" t="s">
        <v>1020</v>
      </c>
      <c r="V108" s="7" t="s">
        <v>1021</v>
      </c>
      <c r="W108" s="7" t="s">
        <v>1022</v>
      </c>
      <c r="X108" s="7" t="s">
        <v>1023</v>
      </c>
      <c r="Y108" s="5">
        <v>43263</v>
      </c>
      <c r="Z108" s="5"/>
      <c r="AA108" s="11">
        <f t="shared" si="3"/>
        <v>2018</v>
      </c>
      <c r="AB108" s="7">
        <f t="shared" si="5"/>
        <v>-43263</v>
      </c>
      <c r="AC108" s="5" t="e" cm="1">
        <f t="array" ref="AC108">_xlfn._xlws.FILTER(Created_Date,(Customer_ID=NovasLicençasv6.0[[#This Row],[User ID]])*(Type = "OFFLINE"))</f>
        <v>#REF!</v>
      </c>
      <c r="AD108" s="7" t="s">
        <v>1024</v>
      </c>
      <c r="AE108" s="7"/>
      <c r="AF108" s="7"/>
      <c r="AG108" s="7"/>
      <c r="AH108" s="7"/>
      <c r="AI108" s="7"/>
      <c r="AJ108" s="7"/>
      <c r="AK108" s="7">
        <v>201739</v>
      </c>
      <c r="AL108" s="7"/>
      <c r="AM108" s="7"/>
      <c r="AN108" s="7"/>
      <c r="AO108" s="11">
        <v>116515440</v>
      </c>
      <c r="AP108" s="7"/>
      <c r="AQ108" s="7" t="s">
        <v>121</v>
      </c>
      <c r="AR108" s="7"/>
      <c r="AS108" s="7"/>
      <c r="AT108" s="7" t="s">
        <v>254</v>
      </c>
      <c r="AU108" s="7" t="s">
        <v>380</v>
      </c>
      <c r="AV108" s="7"/>
      <c r="AW108" s="25"/>
      <c r="AX108" s="25">
        <v>2023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8" customHeight="1" x14ac:dyDescent="0.2">
      <c r="A109" s="13" t="s">
        <v>1025</v>
      </c>
      <c r="B109" s="7" cm="1">
        <f t="array" ref="B109">COUNTA(_xlfn._xlws.FILTER(CustomerID,CustomerID=NovasLicençasv6.0[[#This Row],[User ID]],""))</f>
        <v>1</v>
      </c>
      <c r="C109" s="13" t="str">
        <f>IF(NovasLicençasv6.0[[#This Row],[Usuário ativo]]&gt;=2,"OFFLINE","ONLINE")</f>
        <v>ONLINE</v>
      </c>
      <c r="D109" s="13" t="str" cm="1">
        <f t="array" ref="D109">IFERROR(IF(SUM(_xlfn._xlws.FILTER(CustomerID,CustomerID=NovasLicençasv6.0[[#This Row],[User ID]]))=0,"Existe","Não Existe"),"Não Existe")</f>
        <v>Não Existe</v>
      </c>
      <c r="E109" s="13" t="s">
        <v>1026</v>
      </c>
      <c r="F109" s="13" t="s">
        <v>1027</v>
      </c>
      <c r="G109" s="13" t="s">
        <v>129</v>
      </c>
      <c r="H109" s="13" t="s">
        <v>130</v>
      </c>
      <c r="I109" s="13" t="s">
        <v>101</v>
      </c>
      <c r="J109" s="13" t="s">
        <v>102</v>
      </c>
      <c r="K109" s="13" t="s">
        <v>83</v>
      </c>
      <c r="L109" s="7" t="str" cm="1">
        <f t="array" ref="L109">IFERROR(_xlfn._xlws.FILTER(CódigoAntigo,[0]!Descrição=NovasLicençasv6.0[[#This Row],[Descrição da atualização]]),"")</f>
        <v/>
      </c>
      <c r="M109" s="7" t="str" cm="1">
        <f t="array" ref="M109">IFERROR(_xlfn._xlws.FILTER(NovoCódigo,[0]!Descrição=NovasLicençasv6.0[[#This Row],[Descrição da atualização]]),"")</f>
        <v/>
      </c>
      <c r="N109" s="1"/>
      <c r="O109" s="13" t="s">
        <v>18</v>
      </c>
      <c r="P109" s="7" t="str" cm="1">
        <f t="array" ref="P109">_xlfn._xlws.FILTER(CodigoLicença,Tipo=NovasLicençasv6.0[[#This Row],[Tipo]])</f>
        <v>SC00SFW00003</v>
      </c>
      <c r="Q109" s="7" t="str" cm="1">
        <f t="array" ref="Q109">_xlfn._xlws.FILTER(CodigoManutenção,Tipo=NovasLicençasv6.0[[#This Row],[Tipo]])</f>
        <v>SC00SFW00006</v>
      </c>
      <c r="R109" s="13">
        <v>1</v>
      </c>
      <c r="S109" s="13" t="s">
        <v>142</v>
      </c>
      <c r="T109" s="34" t="s">
        <v>1028</v>
      </c>
      <c r="U109" s="13" t="s">
        <v>197</v>
      </c>
      <c r="V109" s="13" t="s">
        <v>1029</v>
      </c>
      <c r="W109" s="13" t="s">
        <v>1030</v>
      </c>
      <c r="X109" s="13" t="s">
        <v>1030</v>
      </c>
      <c r="Y109" s="29">
        <v>43273</v>
      </c>
      <c r="Z109" s="29"/>
      <c r="AA109" s="35">
        <f t="shared" si="3"/>
        <v>2018</v>
      </c>
      <c r="AB109" s="13">
        <f t="shared" si="5"/>
        <v>-43273</v>
      </c>
      <c r="AC109" s="29" t="e" cm="1">
        <f t="array" ref="AC109">_xlfn._xlws.FILTER(Created_Date,(Customer_ID=NovasLicençasv6.0[[#This Row],[User ID]])*(Type = "OFFLINE"))</f>
        <v>#REF!</v>
      </c>
      <c r="AD109" s="13" t="s">
        <v>1031</v>
      </c>
      <c r="AE109" s="13"/>
      <c r="AF109" s="13"/>
      <c r="AG109" s="13"/>
      <c r="AH109" s="13"/>
      <c r="AI109" s="13"/>
      <c r="AJ109" s="13"/>
      <c r="AK109" s="13" t="s">
        <v>1032</v>
      </c>
      <c r="AL109" s="13"/>
      <c r="AM109" s="13"/>
      <c r="AN109" s="13"/>
      <c r="AO109" s="35">
        <v>116515500</v>
      </c>
      <c r="AP109" s="13"/>
      <c r="AQ109" s="13">
        <v>0</v>
      </c>
      <c r="AR109" s="13"/>
      <c r="AS109" s="13"/>
      <c r="AT109" s="13" t="s">
        <v>585</v>
      </c>
      <c r="AU109" s="13" t="s">
        <v>380</v>
      </c>
      <c r="AV109" s="13" t="s">
        <v>201</v>
      </c>
      <c r="AW109" s="92"/>
      <c r="AX109" s="25">
        <v>2023</v>
      </c>
    </row>
    <row r="110" spans="1:67" ht="18" customHeight="1" x14ac:dyDescent="0.2">
      <c r="A110" s="13" t="s">
        <v>1033</v>
      </c>
      <c r="B110" s="7" cm="1">
        <f t="array" ref="B110">COUNTA(_xlfn._xlws.FILTER(CustomerID,CustomerID=NovasLicençasv6.0[[#This Row],[User ID]],""))</f>
        <v>1</v>
      </c>
      <c r="C110" s="7" t="str">
        <f>IF(NovasLicençasv6.0[[#This Row],[Usuário ativo]]&gt;=2,"OFFLINE","ONLINE")</f>
        <v>ONLINE</v>
      </c>
      <c r="D110" s="7" t="str" cm="1">
        <f t="array" ref="D110">IFERROR(IF(SUM(_xlfn._xlws.FILTER(CustomerID,CustomerID=NovasLicençasv6.0[[#This Row],[User ID]]))=0,"Existe","Não Existe"),"Não Existe")</f>
        <v>Não Existe</v>
      </c>
      <c r="E110" s="7" t="s">
        <v>98</v>
      </c>
      <c r="F110" s="13" t="s">
        <v>1034</v>
      </c>
      <c r="G110" s="13" t="s">
        <v>129</v>
      </c>
      <c r="H110" s="13" t="s">
        <v>130</v>
      </c>
      <c r="I110" s="13" t="s">
        <v>101</v>
      </c>
      <c r="J110" s="13" t="s">
        <v>102</v>
      </c>
      <c r="K110" s="13" t="s">
        <v>83</v>
      </c>
      <c r="L110" s="7" t="str" cm="1">
        <f t="array" ref="L110">IFERROR(_xlfn._xlws.FILTER(CódigoAntigo,[0]!Descrição=NovasLicençasv6.0[[#This Row],[Descrição da atualização]]),"")</f>
        <v/>
      </c>
      <c r="M110" s="7" t="str" cm="1">
        <f t="array" ref="M110">IFERROR(_xlfn._xlws.FILTER(NovoCódigo,[0]!Descrição=NovasLicençasv6.0[[#This Row],[Descrição da atualização]]),"")</f>
        <v/>
      </c>
      <c r="N110" s="1"/>
      <c r="O110" s="13" t="s">
        <v>157</v>
      </c>
      <c r="P110" s="7" t="str" cm="1">
        <f t="array" ref="P110">_xlfn._xlws.FILTER(CodigoLicença,Tipo=NovasLicençasv6.0[[#This Row],[Tipo]])</f>
        <v>IR0000000001</v>
      </c>
      <c r="Q110" s="7" t="str" cm="1">
        <f t="array" ref="Q110">_xlfn._xlws.FILTER(CodigoManutenção,Tipo=NovasLicençasv6.0[[#This Row],[Tipo]])</f>
        <v>Sem custo</v>
      </c>
      <c r="R110" s="13">
        <v>1</v>
      </c>
      <c r="S110" s="7" t="s">
        <v>142</v>
      </c>
      <c r="T110" s="14" t="s">
        <v>1035</v>
      </c>
      <c r="U110" s="7" t="s">
        <v>86</v>
      </c>
      <c r="V110" s="7" t="s">
        <v>302</v>
      </c>
      <c r="W110" s="7" t="s">
        <v>1036</v>
      </c>
      <c r="X110" s="7" t="s">
        <v>1037</v>
      </c>
      <c r="Y110" s="5">
        <v>43279</v>
      </c>
      <c r="Z110" s="5"/>
      <c r="AA110" s="11">
        <f t="shared" si="3"/>
        <v>2018</v>
      </c>
      <c r="AB110" s="7">
        <f t="shared" si="5"/>
        <v>-43279</v>
      </c>
      <c r="AC110" s="5" t="e" cm="1">
        <f t="array" ref="AC110">_xlfn._xlws.FILTER(Created_Date,(Customer_ID=NovasLicençasv6.0[[#This Row],[User ID]])*(Type = "OFFLINE"))</f>
        <v>#REF!</v>
      </c>
      <c r="AD110" s="13" t="s">
        <v>1038</v>
      </c>
      <c r="AE110" s="13"/>
      <c r="AF110" s="13"/>
      <c r="AG110" s="13"/>
      <c r="AH110" s="13"/>
      <c r="AI110" s="13"/>
      <c r="AJ110" s="13"/>
      <c r="AK110" s="13" t="s">
        <v>1039</v>
      </c>
      <c r="AL110" s="13"/>
      <c r="AM110" s="13"/>
      <c r="AN110" s="13"/>
      <c r="AO110" s="35">
        <v>116515570</v>
      </c>
      <c r="AP110" s="13"/>
      <c r="AQ110" s="13" t="s">
        <v>746</v>
      </c>
      <c r="AR110" s="13"/>
      <c r="AS110" s="13"/>
      <c r="AT110" s="13" t="s">
        <v>1040</v>
      </c>
      <c r="AU110" s="13" t="s">
        <v>380</v>
      </c>
      <c r="AV110" s="13" t="s">
        <v>380</v>
      </c>
      <c r="AW110" s="92"/>
      <c r="AX110" s="92">
        <v>2023</v>
      </c>
    </row>
    <row r="111" spans="1:67" ht="18" customHeight="1" x14ac:dyDescent="0.2">
      <c r="A111" s="7" t="s">
        <v>1041</v>
      </c>
      <c r="B111" s="7" cm="1">
        <f t="array" ref="B111">COUNTA(_xlfn._xlws.FILTER(CustomerID,CustomerID=NovasLicençasv6.0[[#This Row],[User ID]],""))</f>
        <v>1</v>
      </c>
      <c r="C111" s="7" t="str">
        <f>IF(NovasLicençasv6.0[[#This Row],[Usuário ativo]]&gt;=2,"OFFLINE","ONLINE")</f>
        <v>ONLINE</v>
      </c>
      <c r="D111" s="7" t="str" cm="1">
        <f t="array" ref="D111">IFERROR(IF(SUM(_xlfn._xlws.FILTER(CustomerID,CustomerID=NovasLicençasv6.0[[#This Row],[User ID]]))=0,"Existe","Não Existe"),"Não Existe")</f>
        <v>Não Existe</v>
      </c>
      <c r="E111" s="7" t="s">
        <v>98</v>
      </c>
      <c r="F111" s="7" t="s">
        <v>1042</v>
      </c>
      <c r="G111" s="7" t="s">
        <v>114</v>
      </c>
      <c r="H111" s="7"/>
      <c r="I111" s="7" t="s">
        <v>101</v>
      </c>
      <c r="J111" s="7" t="s">
        <v>102</v>
      </c>
      <c r="K111" s="7" t="s">
        <v>83</v>
      </c>
      <c r="L111" s="7" t="str" cm="1">
        <f t="array" ref="L111">IFERROR(_xlfn._xlws.FILTER(CódigoAntigo,[0]!Descrição=NovasLicençasv6.0[[#This Row],[Descrição da atualização]]),"")</f>
        <v/>
      </c>
      <c r="M111" s="7" t="str" cm="1">
        <f t="array" ref="M111">IFERROR(_xlfn._xlws.FILTER(NovoCódigo,[0]!Descrição=NovasLicençasv6.0[[#This Row],[Descrição da atualização]]),"")</f>
        <v/>
      </c>
      <c r="N111" s="1"/>
      <c r="O111" s="7" t="s">
        <v>18</v>
      </c>
      <c r="P111" s="7" t="str" cm="1">
        <f t="array" ref="P111">_xlfn._xlws.FILTER(CodigoLicença,Tipo=NovasLicençasv6.0[[#This Row],[Tipo]])</f>
        <v>SC00SFW00003</v>
      </c>
      <c r="Q111" s="7" t="str" cm="1">
        <f t="array" ref="Q111">_xlfn._xlws.FILTER(CodigoManutenção,Tipo=NovasLicençasv6.0[[#This Row],[Tipo]])</f>
        <v>SC00SFW00006</v>
      </c>
      <c r="R111" s="7">
        <v>1</v>
      </c>
      <c r="S111" s="7" t="s">
        <v>142</v>
      </c>
      <c r="T111" s="14"/>
      <c r="U111" s="7" t="s">
        <v>86</v>
      </c>
      <c r="V111" s="7"/>
      <c r="W111" s="7" t="s">
        <v>1022</v>
      </c>
      <c r="X111" s="7" t="s">
        <v>1043</v>
      </c>
      <c r="Y111" s="5">
        <v>43280</v>
      </c>
      <c r="Z111" s="5"/>
      <c r="AA111" s="11">
        <f t="shared" si="3"/>
        <v>2018</v>
      </c>
      <c r="AB111" s="7">
        <f t="shared" si="5"/>
        <v>-43280</v>
      </c>
      <c r="AC111" s="5" t="e" cm="1">
        <f t="array" ref="AC111">_xlfn._xlws.FILTER(Created_Date,(Customer_ID=NovasLicençasv6.0[[#This Row],[User ID]])*(Type = "OFFLINE"))</f>
        <v>#REF!</v>
      </c>
      <c r="AD111" s="7" t="s">
        <v>1044</v>
      </c>
      <c r="AE111" s="7"/>
      <c r="AF111" s="7"/>
      <c r="AG111" s="7"/>
      <c r="AH111" s="7"/>
      <c r="AI111" s="7"/>
      <c r="AJ111" s="7"/>
      <c r="AK111" s="7" t="s">
        <v>1045</v>
      </c>
      <c r="AL111" s="7"/>
      <c r="AM111" s="7"/>
      <c r="AN111" s="7"/>
      <c r="AO111" s="11">
        <v>116515529</v>
      </c>
      <c r="AP111" s="7"/>
      <c r="AQ111" s="7" t="s">
        <v>121</v>
      </c>
      <c r="AR111" s="7"/>
      <c r="AS111" s="7"/>
      <c r="AT111" s="7" t="s">
        <v>585</v>
      </c>
      <c r="AU111" s="7" t="s">
        <v>380</v>
      </c>
      <c r="AV111" s="7"/>
      <c r="AW111" s="25"/>
      <c r="AX111" s="25">
        <v>2023</v>
      </c>
    </row>
    <row r="112" spans="1:67" ht="18" customHeight="1" x14ac:dyDescent="0.2">
      <c r="A112" s="13" t="s">
        <v>1046</v>
      </c>
      <c r="B112" s="7" cm="1">
        <f t="array" ref="B112">COUNTA(_xlfn._xlws.FILTER(CustomerID,CustomerID=NovasLicençasv6.0[[#This Row],[User ID]],""))</f>
        <v>1</v>
      </c>
      <c r="C112" s="13" t="str">
        <f>IF(NovasLicençasv6.0[[#This Row],[Usuário ativo]]&gt;=2,"OFFLINE","ONLINE")</f>
        <v>ONLINE</v>
      </c>
      <c r="D112" s="13" t="str" cm="1">
        <f t="array" ref="D112">IFERROR(IF(SUM(_xlfn._xlws.FILTER(CustomerID,CustomerID=NovasLicençasv6.0[[#This Row],[User ID]]))=0,"Existe","Não Existe"),"Não Existe")</f>
        <v>Não Existe</v>
      </c>
      <c r="E112" s="13" t="s">
        <v>1047</v>
      </c>
      <c r="F112" s="13" t="s">
        <v>1048</v>
      </c>
      <c r="G112" s="13" t="s">
        <v>141</v>
      </c>
      <c r="H112" s="13" t="s">
        <v>130</v>
      </c>
      <c r="I112" s="13" t="s">
        <v>101</v>
      </c>
      <c r="J112" s="13" t="s">
        <v>102</v>
      </c>
      <c r="K112" s="13" t="s">
        <v>83</v>
      </c>
      <c r="L112" s="7" t="str" cm="1">
        <f t="array" ref="L112">IFERROR(_xlfn._xlws.FILTER(CódigoAntigo,[0]!Descrição=NovasLicençasv6.0[[#This Row],[Descrição da atualização]]),"")</f>
        <v/>
      </c>
      <c r="M112" s="7" t="str" cm="1">
        <f t="array" ref="M112">IFERROR(_xlfn._xlws.FILTER(NovoCódigo,[0]!Descrição=NovasLicençasv6.0[[#This Row],[Descrição da atualização]]),"")</f>
        <v/>
      </c>
      <c r="N112" s="1"/>
      <c r="O112" s="7" t="s">
        <v>19</v>
      </c>
      <c r="P112" s="7" t="str" cm="1">
        <f t="array" ref="P112">_xlfn._xlws.FILTER(CodigoLicença,Tipo=NovasLicençasv6.0[[#This Row],[Tipo]])</f>
        <v>SC00SFW00004</v>
      </c>
      <c r="Q112" s="7" t="str" cm="1">
        <f t="array" ref="Q112">_xlfn._xlws.FILTER(CodigoManutenção,Tipo=NovasLicençasv6.0[[#This Row],[Tipo]])</f>
        <v>SC00SFW00007</v>
      </c>
      <c r="R112" s="7">
        <v>1</v>
      </c>
      <c r="S112" s="7"/>
      <c r="T112" s="14"/>
      <c r="U112" s="7"/>
      <c r="V112" s="7"/>
      <c r="W112" s="7"/>
      <c r="X112" s="7"/>
      <c r="Y112" s="5">
        <v>43280</v>
      </c>
      <c r="Z112" s="5"/>
      <c r="AA112" s="11">
        <f t="shared" si="3"/>
        <v>2018</v>
      </c>
      <c r="AB112" s="7">
        <f t="shared" si="5"/>
        <v>-43280</v>
      </c>
      <c r="AC112" s="5" t="e" cm="1">
        <f t="array" ref="AC112">_xlfn._xlws.FILTER(Created_Date,(Customer_ID=NovasLicençasv6.0[[#This Row],[User ID]])*(Type = "OFFLINE"))</f>
        <v>#REF!</v>
      </c>
      <c r="AD112" s="13" t="s">
        <v>1049</v>
      </c>
      <c r="AE112" s="13">
        <v>2372524</v>
      </c>
      <c r="AF112" s="13"/>
      <c r="AG112" s="13"/>
      <c r="AH112" s="13"/>
      <c r="AI112" s="13"/>
      <c r="AJ112" s="13"/>
      <c r="AK112" s="13" t="s">
        <v>1050</v>
      </c>
      <c r="AL112" s="13"/>
      <c r="AM112" s="13"/>
      <c r="AN112" s="13"/>
      <c r="AO112" s="35">
        <v>116521410</v>
      </c>
      <c r="AP112" s="13"/>
      <c r="AQ112" s="13" t="s">
        <v>323</v>
      </c>
      <c r="AR112" s="13"/>
      <c r="AS112" s="13"/>
      <c r="AT112" s="13" t="s">
        <v>1051</v>
      </c>
      <c r="AU112" s="13" t="s">
        <v>380</v>
      </c>
      <c r="AV112" s="13" t="s">
        <v>201</v>
      </c>
      <c r="AW112" s="92"/>
      <c r="AX112" s="25">
        <v>2023</v>
      </c>
    </row>
    <row r="113" spans="1:67" ht="18" customHeight="1" x14ac:dyDescent="0.2">
      <c r="A113" s="7" t="s">
        <v>1052</v>
      </c>
      <c r="B113" s="7" cm="1">
        <f t="array" ref="B113">COUNTA(_xlfn._xlws.FILTER(CustomerID,CustomerID=NovasLicençasv6.0[[#This Row],[User ID]],""))</f>
        <v>1</v>
      </c>
      <c r="C113" s="7" t="str">
        <f>IF(NovasLicençasv6.0[[#This Row],[Usuário ativo]]&gt;=2,"OFFLINE","ONLINE")</f>
        <v>ONLINE</v>
      </c>
      <c r="D113" s="7" t="str" cm="1">
        <f t="array" ref="D113">IFERROR(IF(SUM(_xlfn._xlws.FILTER(CustomerID,CustomerID=NovasLicençasv6.0[[#This Row],[User ID]]))=0,"Existe","Não Existe"),"Não Existe")</f>
        <v>Não Existe</v>
      </c>
      <c r="E113" s="7" t="s">
        <v>98</v>
      </c>
      <c r="F113" s="7" t="s">
        <v>1053</v>
      </c>
      <c r="G113" s="7" t="s">
        <v>402</v>
      </c>
      <c r="H113" s="7" t="s">
        <v>130</v>
      </c>
      <c r="I113" s="7" t="s">
        <v>101</v>
      </c>
      <c r="J113" s="7" t="s">
        <v>102</v>
      </c>
      <c r="K113" s="7" t="s">
        <v>83</v>
      </c>
      <c r="L113" s="7" t="str" cm="1">
        <f t="array" ref="L113">IFERROR(_xlfn._xlws.FILTER(CódigoAntigo,[0]!Descrição=NovasLicençasv6.0[[#This Row],[Descrição da atualização]]),"")</f>
        <v/>
      </c>
      <c r="M113" s="7" t="str" cm="1">
        <f t="array" ref="M113">IFERROR(_xlfn._xlws.FILTER(NovoCódigo,[0]!Descrição=NovasLicençasv6.0[[#This Row],[Descrição da atualização]]),"")</f>
        <v/>
      </c>
      <c r="N113" s="1"/>
      <c r="O113" s="7" t="s">
        <v>18</v>
      </c>
      <c r="P113" s="7" t="str" cm="1">
        <f t="array" ref="P113">_xlfn._xlws.FILTER(CodigoLicença,Tipo=NovasLicençasv6.0[[#This Row],[Tipo]])</f>
        <v>SC00SFW00003</v>
      </c>
      <c r="Q113" s="7" t="str" cm="1">
        <f t="array" ref="Q113">_xlfn._xlws.FILTER(CodigoManutenção,Tipo=NovasLicençasv6.0[[#This Row],[Tipo]])</f>
        <v>SC00SFW00006</v>
      </c>
      <c r="R113" s="7">
        <v>1</v>
      </c>
      <c r="S113" s="7" t="s">
        <v>142</v>
      </c>
      <c r="T113" s="14" t="s">
        <v>1054</v>
      </c>
      <c r="U113" s="7" t="s">
        <v>206</v>
      </c>
      <c r="V113" s="7" t="s">
        <v>1055</v>
      </c>
      <c r="W113" s="7" t="s">
        <v>1056</v>
      </c>
      <c r="X113" s="2" t="s">
        <v>1057</v>
      </c>
      <c r="Y113" s="5">
        <v>43285</v>
      </c>
      <c r="Z113" s="5"/>
      <c r="AA113" s="11">
        <f t="shared" si="3"/>
        <v>2018</v>
      </c>
      <c r="AB113" s="7">
        <f t="shared" si="5"/>
        <v>-43285</v>
      </c>
      <c r="AC113" s="5">
        <v>45490</v>
      </c>
      <c r="AD113" s="7" t="s">
        <v>1058</v>
      </c>
      <c r="AE113" s="7"/>
      <c r="AF113" s="7"/>
      <c r="AG113" s="7"/>
      <c r="AH113" s="7"/>
      <c r="AI113" s="7"/>
      <c r="AJ113" s="7"/>
      <c r="AK113" s="7" t="s">
        <v>1059</v>
      </c>
      <c r="AL113" s="7"/>
      <c r="AM113" s="7"/>
      <c r="AN113" s="7"/>
      <c r="AO113" s="11">
        <v>116515570</v>
      </c>
      <c r="AP113" s="7"/>
      <c r="AQ113" s="7">
        <v>19010</v>
      </c>
      <c r="AR113" s="7"/>
      <c r="AS113" s="7"/>
      <c r="AT113" s="7" t="s">
        <v>177</v>
      </c>
      <c r="AU113" s="7" t="s">
        <v>380</v>
      </c>
      <c r="AV113" s="7" t="s">
        <v>92</v>
      </c>
      <c r="AW113" s="25"/>
      <c r="AX113" s="25">
        <v>2023</v>
      </c>
    </row>
    <row r="114" spans="1:67" ht="18" customHeight="1" x14ac:dyDescent="0.2">
      <c r="A114" s="7" t="s">
        <v>1060</v>
      </c>
      <c r="B114" s="7" cm="1">
        <f t="array" ref="B114">COUNTA(_xlfn._xlws.FILTER(CustomerID,CustomerID=NovasLicençasv6.0[[#This Row],[User ID]],""))</f>
        <v>1</v>
      </c>
      <c r="C114" s="7" t="str">
        <f>IF(NovasLicençasv6.0[[#This Row],[Usuário ativo]]&gt;=2,"OFFLINE","ONLINE")</f>
        <v>ONLINE</v>
      </c>
      <c r="D114" s="7" t="str" cm="1">
        <f t="array" ref="D114">IFERROR(IF(SUM(_xlfn._xlws.FILTER(CustomerID,CustomerID=NovasLicençasv6.0[[#This Row],[User ID]]))=0,"Existe","Não Existe"),"Não Existe")</f>
        <v>Não Existe</v>
      </c>
      <c r="E114" s="7"/>
      <c r="F114" s="7" t="s">
        <v>1061</v>
      </c>
      <c r="G114" s="7" t="s">
        <v>8</v>
      </c>
      <c r="H114" s="7" t="s">
        <v>384</v>
      </c>
      <c r="I114" s="7" t="s">
        <v>1011</v>
      </c>
      <c r="J114" s="7" t="s">
        <v>1012</v>
      </c>
      <c r="K114" s="7" t="s">
        <v>226</v>
      </c>
      <c r="L114" s="7" t="str" cm="1">
        <f t="array" ref="L114">IFERROR(_xlfn._xlws.FILTER(CódigoAntigo,[0]!Descrição=NovasLicençasv6.0[[#This Row],[Descrição da atualização]]),"")</f>
        <v/>
      </c>
      <c r="M114" s="7" t="str" cm="1">
        <f t="array" ref="M114">IFERROR(_xlfn._xlws.FILTER(NovoCódigo,[0]!Descrição=NovasLicençasv6.0[[#This Row],[Descrição da atualização]]),"")</f>
        <v/>
      </c>
      <c r="N114" s="1"/>
      <c r="O114" s="7" t="s">
        <v>18</v>
      </c>
      <c r="P114" s="7" t="str" cm="1">
        <f t="array" ref="P114">_xlfn._xlws.FILTER(CodigoLicença,Tipo=NovasLicençasv6.0[[#This Row],[Tipo]])</f>
        <v>SC00SFW00003</v>
      </c>
      <c r="Q114" s="7" t="str" cm="1">
        <f t="array" ref="Q114">_xlfn._xlws.FILTER(CodigoManutenção,Tipo=NovasLicençasv6.0[[#This Row],[Tipo]])</f>
        <v>SC00SFW00006</v>
      </c>
      <c r="R114" s="7">
        <v>1</v>
      </c>
      <c r="S114" s="7" t="s">
        <v>84</v>
      </c>
      <c r="T114" s="14" t="s">
        <v>1062</v>
      </c>
      <c r="U114" s="7" t="s">
        <v>290</v>
      </c>
      <c r="V114" s="7" t="s">
        <v>1014</v>
      </c>
      <c r="W114" s="7" t="s">
        <v>1063</v>
      </c>
      <c r="X114" s="7"/>
      <c r="Y114" s="5">
        <v>43293</v>
      </c>
      <c r="Z114" s="5"/>
      <c r="AA114" s="11">
        <f t="shared" si="3"/>
        <v>2018</v>
      </c>
      <c r="AB114" s="7">
        <f t="shared" si="5"/>
        <v>-43293</v>
      </c>
      <c r="AC114" s="5" t="e" cm="1">
        <f t="array" ref="AC114">_xlfn._xlws.FILTER(Created_Date,(Customer_ID=NovasLicençasv6.0[[#This Row],[User ID]])*(Type = "OFFLINE"))</f>
        <v>#REF!</v>
      </c>
      <c r="AD114" s="32" t="s">
        <v>1064</v>
      </c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11">
        <v>116515603</v>
      </c>
      <c r="AP114" s="7"/>
      <c r="AQ114" s="7">
        <v>15019</v>
      </c>
      <c r="AR114" s="7"/>
      <c r="AS114" s="7"/>
      <c r="AT114" s="7" t="s">
        <v>585</v>
      </c>
      <c r="AU114" s="7" t="s">
        <v>201</v>
      </c>
      <c r="AV114" s="7" t="s">
        <v>201</v>
      </c>
      <c r="AW114" s="25"/>
      <c r="AX114" s="25">
        <v>2023</v>
      </c>
    </row>
    <row r="115" spans="1:67" s="30" customFormat="1" ht="18" customHeight="1" x14ac:dyDescent="0.2">
      <c r="A115" s="7" t="s">
        <v>1065</v>
      </c>
      <c r="B115" s="7" cm="1">
        <f t="array" ref="B115">COUNTA(_xlfn._xlws.FILTER(CustomerID,CustomerID=NovasLicençasv6.0[[#This Row],[User ID]],""))</f>
        <v>1</v>
      </c>
      <c r="C115" s="7" t="str">
        <f>IF(NovasLicençasv6.0[[#This Row],[Usuário ativo]]&gt;=2,"OFFLINE","ONLINE")</f>
        <v>ONLINE</v>
      </c>
      <c r="D115" s="7" t="str" cm="1">
        <f t="array" ref="D115">IFERROR(IF(SUM(_xlfn._xlws.FILTER(CustomerID,CustomerID=NovasLicençasv6.0[[#This Row],[User ID]]))=0,"Existe","Não Existe"),"Não Existe")</f>
        <v>Não Existe</v>
      </c>
      <c r="E115" s="7" t="s">
        <v>98</v>
      </c>
      <c r="F115" s="7" t="s">
        <v>1066</v>
      </c>
      <c r="G115" s="7" t="s">
        <v>8</v>
      </c>
      <c r="H115" s="7" t="s">
        <v>656</v>
      </c>
      <c r="I115" s="7" t="s">
        <v>657</v>
      </c>
      <c r="J115" s="7" t="s">
        <v>1067</v>
      </c>
      <c r="K115" s="7" t="s">
        <v>83</v>
      </c>
      <c r="L115" s="7" t="str" cm="1">
        <f t="array" ref="L115">IFERROR(_xlfn._xlws.FILTER(CódigoAntigo,[0]!Descrição=NovasLicençasv6.0[[#This Row],[Descrição da atualização]]),"")</f>
        <v/>
      </c>
      <c r="M115" s="7" t="str" cm="1">
        <f t="array" ref="M115">IFERROR(_xlfn._xlws.FILTER(NovoCódigo,[0]!Descrição=NovasLicençasv6.0[[#This Row],[Descrição da atualização]]),"")</f>
        <v/>
      </c>
      <c r="N115" s="1"/>
      <c r="O115" s="7" t="s">
        <v>18</v>
      </c>
      <c r="P115" s="7" t="str" cm="1">
        <f t="array" ref="P115">_xlfn._xlws.FILTER(CodigoLicença,Tipo=NovasLicençasv6.0[[#This Row],[Tipo]])</f>
        <v>SC00SFW00003</v>
      </c>
      <c r="Q115" s="7" t="str" cm="1">
        <f t="array" ref="Q115">_xlfn._xlws.FILTER(CodigoManutenção,Tipo=NovasLicençasv6.0[[#This Row],[Tipo]])</f>
        <v>SC00SFW00006</v>
      </c>
      <c r="R115" s="7">
        <v>1</v>
      </c>
      <c r="S115" s="7" t="s">
        <v>237</v>
      </c>
      <c r="T115" s="14">
        <v>36158347298</v>
      </c>
      <c r="U115" s="7" t="s">
        <v>197</v>
      </c>
      <c r="V115" s="7"/>
      <c r="W115" s="7" t="s">
        <v>1068</v>
      </c>
      <c r="X115" s="7"/>
      <c r="Y115" s="5">
        <v>43294</v>
      </c>
      <c r="Z115" s="5"/>
      <c r="AA115" s="11">
        <f t="shared" si="3"/>
        <v>2018</v>
      </c>
      <c r="AB115" s="7">
        <f t="shared" si="5"/>
        <v>-43294</v>
      </c>
      <c r="AC115" s="5" t="e" cm="1">
        <f t="array" ref="AC115">_xlfn._xlws.FILTER(Created_Date,(Customer_ID=NovasLicençasv6.0[[#This Row],[User ID]])*(Type = "OFFLINE"))</f>
        <v>#REF!</v>
      </c>
      <c r="AD115" s="7" t="s">
        <v>1069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11" t="s">
        <v>1070</v>
      </c>
      <c r="AP115" s="7"/>
      <c r="AQ115" s="7">
        <v>15019</v>
      </c>
      <c r="AR115" s="7"/>
      <c r="AS115" s="7"/>
      <c r="AT115" s="7" t="s">
        <v>585</v>
      </c>
      <c r="AU115" s="7" t="s">
        <v>380</v>
      </c>
      <c r="AV115" s="7" t="s">
        <v>201</v>
      </c>
      <c r="AW115" s="25"/>
      <c r="AX115" s="25">
        <v>2023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8" customHeight="1" x14ac:dyDescent="0.2">
      <c r="A116" s="7" t="s">
        <v>1071</v>
      </c>
      <c r="B116" s="7" cm="1">
        <f t="array" ref="B116">COUNTA(_xlfn._xlws.FILTER(CustomerID,CustomerID=NovasLicençasv6.0[[#This Row],[User ID]],""))</f>
        <v>1</v>
      </c>
      <c r="C116" s="7" t="str">
        <f>IF(NovasLicençasv6.0[[#This Row],[Usuário ativo]]&gt;=2,"OFFLINE","ONLINE")</f>
        <v>ONLINE</v>
      </c>
      <c r="D116" s="7" t="str" cm="1">
        <f t="array" ref="D116">IFERROR(IF(SUM(_xlfn._xlws.FILTER(CustomerID,CustomerID=NovasLicençasv6.0[[#This Row],[User ID]]))=0,"Existe","Não Existe"),"Não Existe")</f>
        <v>Não Existe</v>
      </c>
      <c r="E116" s="7" t="s">
        <v>98</v>
      </c>
      <c r="F116" s="7" t="s">
        <v>1072</v>
      </c>
      <c r="G116" s="7" t="s">
        <v>8</v>
      </c>
      <c r="H116" s="7" t="s">
        <v>130</v>
      </c>
      <c r="I116" s="7" t="s">
        <v>1073</v>
      </c>
      <c r="J116" s="7" t="s">
        <v>1074</v>
      </c>
      <c r="K116" s="7" t="s">
        <v>1075</v>
      </c>
      <c r="L116" s="7" t="str" cm="1">
        <f t="array" ref="L116">IFERROR(_xlfn._xlws.FILTER(CódigoAntigo,[0]!Descrição=NovasLicençasv6.0[[#This Row],[Descrição da atualização]]),"")</f>
        <v/>
      </c>
      <c r="M116" s="7" t="str" cm="1">
        <f t="array" ref="M116">IFERROR(_xlfn._xlws.FILTER(NovoCódigo,[0]!Descrição=NovasLicençasv6.0[[#This Row],[Descrição da atualização]]),"")</f>
        <v/>
      </c>
      <c r="N116" s="1"/>
      <c r="O116" s="7" t="s">
        <v>17</v>
      </c>
      <c r="P116" s="7" t="str" cm="1">
        <f t="array" ref="P116">_xlfn._xlws.FILTER(CodigoLicença,Tipo=NovasLicençasv6.0[[#This Row],[Tipo]])</f>
        <v>SC00SFW00002</v>
      </c>
      <c r="Q116" s="7" t="str" cm="1">
        <f t="array" ref="Q116">_xlfn._xlws.FILTER(CodigoManutenção,Tipo=NovasLicençasv6.0[[#This Row],[Tipo]])</f>
        <v>SC00SFW00005</v>
      </c>
      <c r="R116" s="7">
        <v>1</v>
      </c>
      <c r="S116" s="7" t="s">
        <v>646</v>
      </c>
      <c r="T116" s="14" t="s">
        <v>1076</v>
      </c>
      <c r="U116" s="7" t="s">
        <v>1077</v>
      </c>
      <c r="V116" s="7" t="s">
        <v>1078</v>
      </c>
      <c r="W116" s="7" t="s">
        <v>1079</v>
      </c>
      <c r="X116" s="7"/>
      <c r="Y116" s="5">
        <v>43298</v>
      </c>
      <c r="Z116" s="5"/>
      <c r="AA116" s="11">
        <f t="shared" si="3"/>
        <v>2018</v>
      </c>
      <c r="AB116" s="7">
        <f t="shared" si="5"/>
        <v>-43298</v>
      </c>
      <c r="AC116" s="5" t="e" cm="1">
        <f t="array" ref="AC116">_xlfn._xlws.FILTER(Created_Date,(Customer_ID=NovasLicençasv6.0[[#This Row],[User ID]])*(Type = "OFFLINE"))</f>
        <v>#REF!</v>
      </c>
      <c r="AD116" s="7" t="s">
        <v>1080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11">
        <v>116515603</v>
      </c>
      <c r="AP116" s="7"/>
      <c r="AQ116" s="7">
        <v>15019</v>
      </c>
      <c r="AR116" s="7"/>
      <c r="AS116" s="7"/>
      <c r="AT116" s="7" t="s">
        <v>254</v>
      </c>
      <c r="AU116" s="7" t="s">
        <v>92</v>
      </c>
      <c r="AV116" s="7" t="s">
        <v>201</v>
      </c>
      <c r="AW116" s="25"/>
      <c r="AX116" s="25">
        <v>2023</v>
      </c>
    </row>
    <row r="117" spans="1:67" ht="18" customHeight="1" x14ac:dyDescent="0.2">
      <c r="A117" s="13" t="s">
        <v>1081</v>
      </c>
      <c r="B117" s="7" cm="1">
        <f t="array" ref="B117">COUNTA(_xlfn._xlws.FILTER(CustomerID,CustomerID=NovasLicençasv6.0[[#This Row],[User ID]],""))</f>
        <v>1</v>
      </c>
      <c r="C117" s="13" t="str">
        <f>IF(NovasLicençasv6.0[[#This Row],[Usuário ativo]]&gt;=2,"OFFLINE","ONLINE")</f>
        <v>ONLINE</v>
      </c>
      <c r="D117" s="13" t="str" cm="1">
        <f t="array" ref="D117">IFERROR(IF(SUM(_xlfn._xlws.FILTER(CustomerID,CustomerID=NovasLicençasv6.0[[#This Row],[User ID]]))=0,"Existe","Não Existe"),"Não Existe")</f>
        <v>Não Existe</v>
      </c>
      <c r="E117" s="13" t="s">
        <v>1082</v>
      </c>
      <c r="F117" s="13" t="s">
        <v>1083</v>
      </c>
      <c r="G117" s="13" t="s">
        <v>8</v>
      </c>
      <c r="H117" s="13"/>
      <c r="I117" s="13" t="s">
        <v>657</v>
      </c>
      <c r="J117" s="13" t="s">
        <v>1067</v>
      </c>
      <c r="K117" s="13" t="s">
        <v>83</v>
      </c>
      <c r="L117" s="7" t="str" cm="1">
        <f t="array" ref="L117">IFERROR(_xlfn._xlws.FILTER(CódigoAntigo,[0]!Descrição=NovasLicençasv6.0[[#This Row],[Descrição da atualização]]),"")</f>
        <v/>
      </c>
      <c r="M117" s="7" t="str" cm="1">
        <f t="array" ref="M117">IFERROR(_xlfn._xlws.FILTER(NovoCódigo,[0]!Descrição=NovasLicençasv6.0[[#This Row],[Descrição da atualização]]),"")</f>
        <v/>
      </c>
      <c r="N117" s="1"/>
      <c r="O117" s="13" t="s">
        <v>1084</v>
      </c>
      <c r="P117" s="7" t="str" cm="1">
        <f t="array" ref="P117">_xlfn._xlws.FILTER(CodigoLicença,Tipo=NovasLicençasv6.0[[#This Row],[Tipo]])</f>
        <v>SC00SFW00002</v>
      </c>
      <c r="Q117" s="7" t="str" cm="1">
        <f t="array" ref="Q117">_xlfn._xlws.FILTER(CodigoManutenção,Tipo=NovasLicençasv6.0[[#This Row],[Tipo]])</f>
        <v>SC00SFW00005</v>
      </c>
      <c r="R117" s="13">
        <v>1</v>
      </c>
      <c r="S117" s="13" t="s">
        <v>237</v>
      </c>
      <c r="T117" s="34">
        <v>15839681150</v>
      </c>
      <c r="U117" s="13" t="s">
        <v>197</v>
      </c>
      <c r="V117" s="13" t="s">
        <v>1085</v>
      </c>
      <c r="W117" s="13" t="s">
        <v>1086</v>
      </c>
      <c r="X117" s="13"/>
      <c r="Y117" s="29">
        <v>43300</v>
      </c>
      <c r="Z117" s="29"/>
      <c r="AA117" s="35">
        <f t="shared" si="3"/>
        <v>2018</v>
      </c>
      <c r="AB117" s="13">
        <f t="shared" si="5"/>
        <v>-43300</v>
      </c>
      <c r="AC117" s="29" t="e" cm="1">
        <f t="array" ref="AC117">_xlfn._xlws.FILTER(Created_Date,(Customer_ID=NovasLicençasv6.0[[#This Row],[User ID]])*(Type = "OFFLINE"))</f>
        <v>#REF!</v>
      </c>
      <c r="AD117" s="32" t="s">
        <v>1087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35" t="s">
        <v>1088</v>
      </c>
      <c r="AP117" s="13"/>
      <c r="AQ117" s="13">
        <v>15019</v>
      </c>
      <c r="AR117" s="13"/>
      <c r="AS117" s="13"/>
      <c r="AT117" s="13" t="s">
        <v>254</v>
      </c>
      <c r="AU117" s="13" t="s">
        <v>380</v>
      </c>
      <c r="AV117" s="13" t="s">
        <v>201</v>
      </c>
      <c r="AW117" s="92"/>
      <c r="AX117" s="25">
        <v>2023</v>
      </c>
    </row>
    <row r="118" spans="1:67" ht="18" customHeight="1" x14ac:dyDescent="0.2">
      <c r="A118" s="13" t="s">
        <v>1089</v>
      </c>
      <c r="B118" s="7" cm="1">
        <f t="array" ref="B118">COUNTA(_xlfn._xlws.FILTER(CustomerID,CustomerID=NovasLicençasv6.0[[#This Row],[User ID]],""))</f>
        <v>1</v>
      </c>
      <c r="C118" s="13" t="str">
        <f>IF(NovasLicençasv6.0[[#This Row],[Usuário ativo]]&gt;=2,"OFFLINE","ONLINE")</f>
        <v>ONLINE</v>
      </c>
      <c r="D118" s="13" t="str" cm="1">
        <f t="array" ref="D118">IFERROR(IF(SUM(_xlfn._xlws.FILTER(CustomerID,CustomerID=NovasLicençasv6.0[[#This Row],[User ID]]))=0,"Existe","Não Existe"),"Não Existe")</f>
        <v>Não Existe</v>
      </c>
      <c r="E118" s="13" t="s">
        <v>98</v>
      </c>
      <c r="F118" s="13" t="s">
        <v>1090</v>
      </c>
      <c r="G118" s="13" t="s">
        <v>141</v>
      </c>
      <c r="H118" s="13" t="s">
        <v>193</v>
      </c>
      <c r="I118" s="13" t="s">
        <v>101</v>
      </c>
      <c r="J118" s="13" t="s">
        <v>102</v>
      </c>
      <c r="K118" s="13" t="s">
        <v>83</v>
      </c>
      <c r="L118" s="13" t="str" cm="1">
        <f t="array" ref="L118">IFERROR(_xlfn._xlws.FILTER(CódigoAntigo,[0]!Descrição=NovasLicençasv6.0[[#This Row],[Descrição da atualização]]),"")</f>
        <v/>
      </c>
      <c r="M118" s="13" t="str" cm="1">
        <f t="array" ref="M118">IFERROR(_xlfn._xlws.FILTER(NovoCódigo,[0]!Descrição=NovasLicençasv6.0[[#This Row],[Descrição da atualização]]),"")</f>
        <v/>
      </c>
      <c r="N118" s="1"/>
      <c r="O118" s="13" t="s">
        <v>157</v>
      </c>
      <c r="P118" s="13" t="str" cm="1">
        <f t="array" ref="P118">_xlfn._xlws.FILTER(CodigoLicença,Tipo=NovasLicençasv6.0[[#This Row],[Tipo]])</f>
        <v>IR0000000001</v>
      </c>
      <c r="Q118" s="13" t="str" cm="1">
        <f t="array" ref="Q118">_xlfn._xlws.FILTER(CodigoManutenção,Tipo=NovasLicençasv6.0[[#This Row],[Tipo]])</f>
        <v>Sem custo</v>
      </c>
      <c r="R118" s="13">
        <v>1</v>
      </c>
      <c r="S118" s="13"/>
      <c r="T118" s="34"/>
      <c r="U118" s="13"/>
      <c r="V118" s="13"/>
      <c r="W118" s="13"/>
      <c r="X118" s="13" t="s">
        <v>1091</v>
      </c>
      <c r="Y118" s="29">
        <v>43306</v>
      </c>
      <c r="Z118" s="29"/>
      <c r="AA118" s="35">
        <f t="shared" si="3"/>
        <v>2018</v>
      </c>
      <c r="AB118" s="13">
        <f t="shared" si="5"/>
        <v>-43306</v>
      </c>
      <c r="AC118" s="29" t="e" cm="1">
        <f t="array" ref="AC118">_xlfn._xlws.FILTER(Created_Date,(Customer_ID=NovasLicençasv6.0[[#This Row],[User ID]])*(Type = "OFFLINE"))</f>
        <v>#REF!</v>
      </c>
      <c r="AD118" s="13" t="s">
        <v>1092</v>
      </c>
      <c r="AE118" s="13"/>
      <c r="AF118" s="13"/>
      <c r="AG118" s="13"/>
      <c r="AH118" s="13"/>
      <c r="AI118" s="13"/>
      <c r="AJ118" s="13"/>
      <c r="AK118" s="13" t="s">
        <v>1093</v>
      </c>
      <c r="AL118" s="13" t="s">
        <v>1094</v>
      </c>
      <c r="AM118" s="13"/>
      <c r="AN118" s="13"/>
      <c r="AO118" s="35" t="s">
        <v>1095</v>
      </c>
      <c r="AP118" s="13"/>
      <c r="AQ118" s="13" t="s">
        <v>1096</v>
      </c>
      <c r="AR118" s="13" t="s">
        <v>1097</v>
      </c>
      <c r="AS118" s="13" t="s">
        <v>850</v>
      </c>
      <c r="AT118" s="13" t="s">
        <v>254</v>
      </c>
      <c r="AU118" s="13" t="s">
        <v>380</v>
      </c>
      <c r="AV118" s="13" t="s">
        <v>92</v>
      </c>
      <c r="AW118" s="92"/>
      <c r="AX118" s="25">
        <v>2023</v>
      </c>
    </row>
    <row r="119" spans="1:67" ht="18" customHeight="1" x14ac:dyDescent="0.2">
      <c r="A119" s="7" t="s">
        <v>1098</v>
      </c>
      <c r="B119" s="7" cm="1">
        <f t="array" ref="B119">COUNTA(_xlfn._xlws.FILTER(CustomerID,CustomerID=NovasLicençasv6.0[[#This Row],[User ID]],""))</f>
        <v>1</v>
      </c>
      <c r="C119" s="7" t="str">
        <f>IF(NovasLicençasv6.0[[#This Row],[Usuário ativo]]&gt;=2,"OFFLINE","ONLINE")</f>
        <v>ONLINE</v>
      </c>
      <c r="D119" s="7" t="str" cm="1">
        <f t="array" ref="D119">IFERROR(IF(SUM(_xlfn._xlws.FILTER(CustomerID,CustomerID=NovasLicençasv6.0[[#This Row],[User ID]]))=0,"Existe","Não Existe"),"Não Existe")</f>
        <v>Não Existe</v>
      </c>
      <c r="E119" s="7" t="s">
        <v>98</v>
      </c>
      <c r="F119" s="7" t="s">
        <v>1099</v>
      </c>
      <c r="G119" s="7" t="s">
        <v>8</v>
      </c>
      <c r="H119" s="7" t="s">
        <v>130</v>
      </c>
      <c r="I119" s="7" t="s">
        <v>579</v>
      </c>
      <c r="J119" s="7" t="s">
        <v>580</v>
      </c>
      <c r="K119" s="7" t="s">
        <v>83</v>
      </c>
      <c r="L119" s="7" t="str" cm="1">
        <f t="array" ref="L119">IFERROR(_xlfn._xlws.FILTER(CódigoAntigo,[0]!Descrição=NovasLicençasv6.0[[#This Row],[Descrição da atualização]]),"")</f>
        <v/>
      </c>
      <c r="M119" s="7" t="str" cm="1">
        <f t="array" ref="M119">IFERROR(_xlfn._xlws.FILTER(NovoCódigo,[0]!Descrição=NovasLicençasv6.0[[#This Row],[Descrição da atualização]]),"")</f>
        <v/>
      </c>
      <c r="N119" s="1"/>
      <c r="O119" s="7" t="s">
        <v>17</v>
      </c>
      <c r="P119" s="7" t="str" cm="1">
        <f t="array" ref="P119">_xlfn._xlws.FILTER(CodigoLicença,Tipo=NovasLicençasv6.0[[#This Row],[Tipo]])</f>
        <v>SC00SFW00002</v>
      </c>
      <c r="Q119" s="7" t="str" cm="1">
        <f t="array" ref="Q119">_xlfn._xlws.FILTER(CodigoManutenção,Tipo=NovasLicençasv6.0[[#This Row],[Tipo]])</f>
        <v>SC00SFW00005</v>
      </c>
      <c r="R119" s="7">
        <v>1</v>
      </c>
      <c r="S119" s="7" t="s">
        <v>1100</v>
      </c>
      <c r="T119" s="14"/>
      <c r="U119" s="7" t="s">
        <v>691</v>
      </c>
      <c r="V119" s="7" t="s">
        <v>1101</v>
      </c>
      <c r="W119" s="7" t="s">
        <v>1102</v>
      </c>
      <c r="X119" s="7"/>
      <c r="Y119" s="5">
        <v>43306</v>
      </c>
      <c r="Z119" s="5"/>
      <c r="AA119" s="11">
        <f t="shared" si="3"/>
        <v>2018</v>
      </c>
      <c r="AB119" s="7">
        <f t="shared" si="5"/>
        <v>-43306</v>
      </c>
      <c r="AC119" s="5" t="e" cm="1">
        <f t="array" ref="AC119">_xlfn._xlws.FILTER(Created_Date,(Customer_ID=NovasLicençasv6.0[[#This Row],[User ID]])*(Type = "OFFLINE"))</f>
        <v>#REF!</v>
      </c>
      <c r="AD119" s="7" t="s">
        <v>1103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11" t="s">
        <v>1104</v>
      </c>
      <c r="AP119" s="7"/>
      <c r="AQ119" s="7">
        <v>15019</v>
      </c>
      <c r="AR119" s="7"/>
      <c r="AS119" s="7"/>
      <c r="AT119" s="7" t="s">
        <v>585</v>
      </c>
      <c r="AU119" s="7" t="s">
        <v>380</v>
      </c>
      <c r="AV119" s="7" t="s">
        <v>201</v>
      </c>
      <c r="AW119" s="25"/>
      <c r="AX119" s="25">
        <v>2023</v>
      </c>
    </row>
    <row r="120" spans="1:67" ht="18" customHeight="1" x14ac:dyDescent="0.2">
      <c r="A120" s="21" t="s">
        <v>1105</v>
      </c>
      <c r="B120" s="7" cm="1">
        <f t="array" ref="B120">COUNTA(_xlfn._xlws.FILTER(CustomerID,CustomerID=NovasLicençasv6.0[[#This Row],[User ID]],""))</f>
        <v>1</v>
      </c>
      <c r="C120" s="7" t="str">
        <f>IF(NovasLicençasv6.0[[#This Row],[Usuário ativo]]&gt;=2,"OFFLINE","ONLINE")</f>
        <v>ONLINE</v>
      </c>
      <c r="D120" s="18" t="str" cm="1">
        <f t="array" ref="D120">IFERROR(IF(SUM(_xlfn._xlws.FILTER(CustomerID,CustomerID=NovasLicençasv6.0[[#This Row],[User ID]]))=0,"Existe","Não Existe"),"Não Existe")</f>
        <v>Não Existe</v>
      </c>
      <c r="E120" s="7" t="s">
        <v>98</v>
      </c>
      <c r="F120" s="7" t="s">
        <v>1106</v>
      </c>
      <c r="G120" s="7" t="str">
        <f>IF('Novas Licenças v6.0'!$I139="KION","Não aplicavel",IF('Novas Licenças v6.0'!$I139="LindeSTILL","Não aplicavel","Representante"))</f>
        <v>Representante</v>
      </c>
      <c r="H120" s="7" t="s">
        <v>656</v>
      </c>
      <c r="I120" s="7" t="s">
        <v>657</v>
      </c>
      <c r="J120" s="7" t="s">
        <v>1107</v>
      </c>
      <c r="K120" s="7" t="s">
        <v>83</v>
      </c>
      <c r="L120" s="7" t="str" cm="1">
        <f t="array" ref="L120">IFERROR(_xlfn._xlws.FILTER(CódigoAntigo,[0]!Descrição=NovasLicençasv6.0[[#This Row],[Descrição da atualização]]),"")</f>
        <v/>
      </c>
      <c r="M120" s="7" t="str" cm="1">
        <f t="array" ref="M120">IFERROR(_xlfn._xlws.FILTER(NovoCódigo,[0]!Descrição=NovasLicençasv6.0[[#This Row],[Descrição da atualização]]),"")</f>
        <v/>
      </c>
      <c r="N120" s="1"/>
      <c r="O120" s="7" t="s">
        <v>18</v>
      </c>
      <c r="P120" s="7" t="str" cm="1">
        <f t="array" ref="P120">_xlfn._xlws.FILTER(CodigoLicença,Tipo=NovasLicençasv6.0[[#This Row],[Tipo]])</f>
        <v>SC00SFW00003</v>
      </c>
      <c r="Q120" s="7" t="str" cm="1">
        <f t="array" ref="Q120">_xlfn._xlws.FILTER(CodigoManutenção,Tipo=NovasLicençasv6.0[[#This Row],[Tipo]])</f>
        <v>SC00SFW00006</v>
      </c>
      <c r="R120" s="7">
        <v>1</v>
      </c>
      <c r="S120" s="7" t="s">
        <v>227</v>
      </c>
      <c r="T120" s="14" t="s">
        <v>1108</v>
      </c>
      <c r="U120" s="7" t="s">
        <v>706</v>
      </c>
      <c r="V120" s="7" t="s">
        <v>1109</v>
      </c>
      <c r="W120" s="7" t="s">
        <v>1110</v>
      </c>
      <c r="X120" s="7"/>
      <c r="Y120" s="5">
        <v>43307</v>
      </c>
      <c r="Z120" s="5"/>
      <c r="AA120" s="11">
        <f t="shared" si="3"/>
        <v>2018</v>
      </c>
      <c r="AB120" s="7">
        <f t="shared" si="5"/>
        <v>-43307</v>
      </c>
      <c r="AC120" s="5" t="e" cm="1">
        <f t="array" ref="AC120">_xlfn._xlws.FILTER(Created_Date,(Customer_ID=NovasLicençasv6.0[[#This Row],[User ID]])*(Type = "OFFLINE"))</f>
        <v>#REF!</v>
      </c>
      <c r="AD120" s="2" t="s">
        <v>1111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11" t="s">
        <v>1095</v>
      </c>
      <c r="AP120" s="7"/>
      <c r="AQ120" s="7">
        <v>15019</v>
      </c>
      <c r="AR120" s="7"/>
      <c r="AS120" s="7"/>
      <c r="AT120" s="7" t="s">
        <v>585</v>
      </c>
      <c r="AU120" s="7" t="s">
        <v>380</v>
      </c>
      <c r="AV120" s="9" t="s">
        <v>201</v>
      </c>
      <c r="AW120" s="19"/>
      <c r="AX120" s="25">
        <v>2023</v>
      </c>
    </row>
    <row r="121" spans="1:67" ht="18" customHeight="1" x14ac:dyDescent="0.2">
      <c r="A121" s="7" t="s">
        <v>1112</v>
      </c>
      <c r="B121" s="7" cm="1">
        <f t="array" ref="B121">COUNTA(_xlfn._xlws.FILTER(CustomerID,CustomerID=NovasLicençasv6.0[[#This Row],[User ID]],""))</f>
        <v>1</v>
      </c>
      <c r="C121" s="7" t="str">
        <f>IF(NovasLicençasv6.0[[#This Row],[Usuário ativo]]&gt;=2,"OFFLINE","ONLINE")</f>
        <v>ONLINE</v>
      </c>
      <c r="D121" s="7" t="str" cm="1">
        <f t="array" ref="D121">IFERROR(IF(SUM(_xlfn._xlws.FILTER(CustomerID,CustomerID=NovasLicençasv6.0[[#This Row],[User ID]]))=0,"Existe","Não Existe"),"Não Existe")</f>
        <v>Não Existe</v>
      </c>
      <c r="E121" s="7" t="s">
        <v>98</v>
      </c>
      <c r="F121" s="7" t="s">
        <v>1113</v>
      </c>
      <c r="G121" s="7" t="s">
        <v>141</v>
      </c>
      <c r="H121" s="7" t="s">
        <v>130</v>
      </c>
      <c r="I121" s="7" t="s">
        <v>101</v>
      </c>
      <c r="J121" s="7" t="s">
        <v>102</v>
      </c>
      <c r="K121" s="7" t="s">
        <v>83</v>
      </c>
      <c r="L121" s="7" t="str" cm="1">
        <f t="array" ref="L121">IFERROR(_xlfn._xlws.FILTER(CódigoAntigo,[0]!Descrição=NovasLicençasv6.0[[#This Row],[Descrição da atualização]]),"")</f>
        <v/>
      </c>
      <c r="M121" s="7" t="str" cm="1">
        <f t="array" ref="M121">IFERROR(_xlfn._xlws.FILTER(NovoCódigo,[0]!Descrição=NovasLicençasv6.0[[#This Row],[Descrição da atualização]]),"")</f>
        <v/>
      </c>
      <c r="N121" s="1"/>
      <c r="O121" s="7" t="s">
        <v>18</v>
      </c>
      <c r="P121" s="7" t="str" cm="1">
        <f t="array" ref="P121">_xlfn._xlws.FILTER(CodigoLicença,Tipo=NovasLicençasv6.0[[#This Row],[Tipo]])</f>
        <v>SC00SFW00003</v>
      </c>
      <c r="Q121" s="7" t="str" cm="1">
        <f t="array" ref="Q121">_xlfn._xlws.FILTER(CodigoManutenção,Tipo=NovasLicençasv6.0[[#This Row],[Tipo]])</f>
        <v>SC00SFW00006</v>
      </c>
      <c r="R121" s="7">
        <v>1</v>
      </c>
      <c r="S121" s="7" t="s">
        <v>237</v>
      </c>
      <c r="T121" s="14" t="s">
        <v>1114</v>
      </c>
      <c r="U121" s="7" t="s">
        <v>86</v>
      </c>
      <c r="V121" s="7" t="s">
        <v>1115</v>
      </c>
      <c r="W121" s="7" t="s">
        <v>1116</v>
      </c>
      <c r="X121" s="7" t="s">
        <v>1117</v>
      </c>
      <c r="Y121" s="5">
        <v>43311</v>
      </c>
      <c r="Z121" s="5">
        <v>43312</v>
      </c>
      <c r="AA121" s="11">
        <f t="shared" si="3"/>
        <v>2018</v>
      </c>
      <c r="AB121" s="7">
        <f t="shared" si="5"/>
        <v>1</v>
      </c>
      <c r="AC121" s="5" t="e" cm="1">
        <f t="array" ref="AC121">_xlfn._xlws.FILTER(Created_Date,(Customer_ID=NovasLicençasv6.0[[#This Row],[User ID]])*(Type = "OFFLINE"))</f>
        <v>#REF!</v>
      </c>
      <c r="AD121" s="7" t="s">
        <v>1118</v>
      </c>
      <c r="AE121" s="7"/>
      <c r="AF121" s="7"/>
      <c r="AG121" s="7"/>
      <c r="AH121" s="7"/>
      <c r="AI121" s="7"/>
      <c r="AJ121" s="7"/>
      <c r="AK121" s="7" t="s">
        <v>1119</v>
      </c>
      <c r="AL121" s="7"/>
      <c r="AM121" s="7"/>
      <c r="AN121" s="7"/>
      <c r="AO121" s="11">
        <v>116515679</v>
      </c>
      <c r="AP121" s="7"/>
      <c r="AQ121" s="7" t="s">
        <v>1120</v>
      </c>
      <c r="AR121" s="7"/>
      <c r="AS121" s="7"/>
      <c r="AT121" s="7" t="s">
        <v>254</v>
      </c>
      <c r="AU121" s="7" t="s">
        <v>380</v>
      </c>
      <c r="AV121" s="7" t="s">
        <v>201</v>
      </c>
      <c r="AW121" s="25"/>
      <c r="AX121" s="25">
        <v>2023</v>
      </c>
    </row>
    <row r="122" spans="1:67" ht="18" customHeight="1" x14ac:dyDescent="0.2">
      <c r="A122" s="7" t="s">
        <v>1121</v>
      </c>
      <c r="B122" s="7" cm="1">
        <f t="array" ref="B122">COUNTA(_xlfn._xlws.FILTER(CustomerID,CustomerID=NovasLicençasv6.0[[#This Row],[User ID]],""))</f>
        <v>1</v>
      </c>
      <c r="C122" s="7" t="str">
        <f>IF(NovasLicençasv6.0[[#This Row],[Usuário ativo]]&gt;=2,"OFFLINE","ONLINE")</f>
        <v>ONLINE</v>
      </c>
      <c r="D122" s="7" t="str" cm="1">
        <f t="array" ref="D122">IFERROR(IF(SUM(_xlfn._xlws.FILTER(CustomerID,CustomerID=NovasLicençasv6.0[[#This Row],[User ID]]))=0,"Existe","Não Existe"),"Não Existe")</f>
        <v>Não Existe</v>
      </c>
      <c r="E122" s="7" t="s">
        <v>98</v>
      </c>
      <c r="F122" s="7" t="s">
        <v>1122</v>
      </c>
      <c r="G122" s="7" t="str">
        <f>IF('Novas Licenças v6.0'!$I141="KION","Não aplicavel",IF('Novas Licenças v6.0'!$I141="LindeSTILL","Não aplicavel","Representante"))</f>
        <v>Representante</v>
      </c>
      <c r="H122" s="7" t="s">
        <v>130</v>
      </c>
      <c r="I122" s="7" t="s">
        <v>579</v>
      </c>
      <c r="J122" s="7" t="s">
        <v>580</v>
      </c>
      <c r="K122" s="7" t="s">
        <v>83</v>
      </c>
      <c r="L122" s="7" t="str" cm="1">
        <f t="array" ref="L122">IFERROR(_xlfn._xlws.FILTER(CódigoAntigo,[0]!Descrição=NovasLicençasv6.0[[#This Row],[Descrição da atualização]]),"")</f>
        <v/>
      </c>
      <c r="M122" s="7" t="str" cm="1">
        <f t="array" ref="M122">IFERROR(_xlfn._xlws.FILTER(NovoCódigo,[0]!Descrição=NovasLicençasv6.0[[#This Row],[Descrição da atualização]]),"")</f>
        <v/>
      </c>
      <c r="N122" s="1"/>
      <c r="O122" s="7" t="s">
        <v>827</v>
      </c>
      <c r="P122" s="7" t="str" cm="1">
        <f t="array" ref="P122">_xlfn._xlws.FILTER(CodigoLicença,Tipo=NovasLicençasv6.0[[#This Row],[Tipo]])</f>
        <v>SC00SFW00003</v>
      </c>
      <c r="Q122" s="7" t="str" cm="1">
        <f t="array" ref="Q122">_xlfn._xlws.FILTER(CodigoManutenção,Tipo=NovasLicençasv6.0[[#This Row],[Tipo]])</f>
        <v>SC00SFW00006</v>
      </c>
      <c r="R122" s="7">
        <v>1</v>
      </c>
      <c r="S122" s="7" t="s">
        <v>84</v>
      </c>
      <c r="T122" s="14">
        <v>16511014550</v>
      </c>
      <c r="U122" s="7" t="s">
        <v>197</v>
      </c>
      <c r="V122" s="7" t="s">
        <v>1123</v>
      </c>
      <c r="W122" s="7" t="s">
        <v>1124</v>
      </c>
      <c r="X122" s="7"/>
      <c r="Y122" s="5">
        <v>43318</v>
      </c>
      <c r="Z122" s="5"/>
      <c r="AA122" s="11">
        <f t="shared" si="3"/>
        <v>2018</v>
      </c>
      <c r="AB122" s="7">
        <f t="shared" si="5"/>
        <v>-43318</v>
      </c>
      <c r="AC122" s="5" t="e" cm="1">
        <f t="array" ref="AC122">_xlfn._xlws.FILTER(Created_Date,(Customer_ID=NovasLicençasv6.0[[#This Row],[User ID]])*(Type = "OFFLINE"))</f>
        <v>#REF!</v>
      </c>
      <c r="AD122" s="32" t="s">
        <v>1125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11">
        <v>116515725</v>
      </c>
      <c r="AP122" s="7"/>
      <c r="AQ122" s="7">
        <v>15019</v>
      </c>
      <c r="AR122" s="7"/>
      <c r="AS122" s="7"/>
      <c r="AT122" s="7" t="s">
        <v>1126</v>
      </c>
      <c r="AU122" s="7" t="s">
        <v>380</v>
      </c>
      <c r="AV122" s="7" t="s">
        <v>201</v>
      </c>
      <c r="AW122" s="25"/>
      <c r="AX122" s="25">
        <v>2023</v>
      </c>
    </row>
    <row r="123" spans="1:67" ht="18" customHeight="1" x14ac:dyDescent="0.2">
      <c r="A123" s="7" t="s">
        <v>1127</v>
      </c>
      <c r="B123" s="7" cm="1">
        <f t="array" ref="B123">COUNTA(_xlfn._xlws.FILTER(CustomerID,CustomerID=NovasLicençasv6.0[[#This Row],[User ID]],""))</f>
        <v>1</v>
      </c>
      <c r="C123" s="7" t="str">
        <f>IF(NovasLicençasv6.0[[#This Row],[Usuário ativo]]&gt;=2,"OFFLINE","ONLINE")</f>
        <v>ONLINE</v>
      </c>
      <c r="D123" s="7" t="str" cm="1">
        <f t="array" ref="D123">IFERROR(IF(SUM(_xlfn._xlws.FILTER(CustomerID,CustomerID=NovasLicençasv6.0[[#This Row],[User ID]]))=0,"Existe","Não Existe"),"Não Existe")</f>
        <v>Não Existe</v>
      </c>
      <c r="E123" s="7" t="s">
        <v>98</v>
      </c>
      <c r="F123" s="7" t="s">
        <v>1128</v>
      </c>
      <c r="G123" s="7" t="str">
        <f>IF('Novas Licenças v6.0'!$I250="KION","Não aplicavel",IF('Novas Licenças v6.0'!$I250="LindeSTILL","Não aplicavel","Representante"))</f>
        <v>Representante</v>
      </c>
      <c r="H123" s="7" t="s">
        <v>130</v>
      </c>
      <c r="I123" s="7" t="s">
        <v>1129</v>
      </c>
      <c r="J123" s="7" t="s">
        <v>913</v>
      </c>
      <c r="K123" s="7" t="s">
        <v>83</v>
      </c>
      <c r="L123" s="7" t="str" cm="1">
        <f t="array" ref="L123">IFERROR(_xlfn._xlws.FILTER(CódigoAntigo,[0]!Descrição=NovasLicençasv6.0[[#This Row],[Descrição da atualização]]),"")</f>
        <v/>
      </c>
      <c r="M123" s="7" t="str" cm="1">
        <f t="array" ref="M123">IFERROR(_xlfn._xlws.FILTER(NovoCódigo,[0]!Descrição=NovasLicençasv6.0[[#This Row],[Descrição da atualização]]),"")</f>
        <v/>
      </c>
      <c r="N123" s="1"/>
      <c r="O123" s="7" t="s">
        <v>18</v>
      </c>
      <c r="P123" s="7" t="str" cm="1">
        <f t="array" ref="P123">_xlfn._xlws.FILTER(CodigoLicença,Tipo=NovasLicençasv6.0[[#This Row],[Tipo]])</f>
        <v>SC00SFW00003</v>
      </c>
      <c r="Q123" s="7" t="str" cm="1">
        <f t="array" ref="Q123">_xlfn._xlws.FILTER(CodigoManutenção,Tipo=NovasLicençasv6.0[[#This Row],[Tipo]])</f>
        <v>SC00SFW00006</v>
      </c>
      <c r="R123" s="7">
        <v>1</v>
      </c>
      <c r="S123" s="7" t="s">
        <v>1100</v>
      </c>
      <c r="T123" s="14" t="s">
        <v>1130</v>
      </c>
      <c r="U123" s="7" t="s">
        <v>1131</v>
      </c>
      <c r="V123" s="7" t="s">
        <v>1132</v>
      </c>
      <c r="W123" s="7" t="s">
        <v>1133</v>
      </c>
      <c r="X123" s="7"/>
      <c r="Y123" s="5">
        <v>43319</v>
      </c>
      <c r="Z123" s="5">
        <v>43325</v>
      </c>
      <c r="AA123" s="11">
        <f>YEAR(Y123)</f>
        <v>2018</v>
      </c>
      <c r="AB123" s="7">
        <f t="shared" si="5"/>
        <v>6</v>
      </c>
      <c r="AC123" s="5" t="e" cm="1">
        <f t="array" ref="AC123">_xlfn._xlws.FILTER(Created_Date,(Customer_ID=NovasLicençasv6.0[[#This Row],[User ID]])*(Type = "OFFLINE"))</f>
        <v>#REF!</v>
      </c>
      <c r="AD123" s="7" t="s">
        <v>1134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11">
        <v>116515700</v>
      </c>
      <c r="AP123" s="7"/>
      <c r="AQ123" s="7">
        <v>15019</v>
      </c>
      <c r="AR123" s="7"/>
      <c r="AS123" s="7"/>
      <c r="AT123" s="7" t="s">
        <v>621</v>
      </c>
      <c r="AU123" s="7" t="s">
        <v>92</v>
      </c>
      <c r="AV123" s="7" t="s">
        <v>201</v>
      </c>
      <c r="AW123" s="25"/>
      <c r="AX123" s="25">
        <v>2023</v>
      </c>
    </row>
    <row r="124" spans="1:67" ht="18" customHeight="1" x14ac:dyDescent="0.2">
      <c r="A124" s="13" t="s">
        <v>1135</v>
      </c>
      <c r="B124" s="7" cm="1">
        <f t="array" ref="B124">COUNTA(_xlfn._xlws.FILTER(CustomerID,CustomerID=NovasLicençasv6.0[[#This Row],[User ID]],""))</f>
        <v>1</v>
      </c>
      <c r="C124" s="13" t="str">
        <f>IF(NovasLicençasv6.0[[#This Row],[Usuário ativo]]&gt;=2,"OFFLINE","ONLINE")</f>
        <v>ONLINE</v>
      </c>
      <c r="D124" s="13" t="str" cm="1">
        <f t="array" ref="D124">IFERROR(IF(SUM(_xlfn._xlws.FILTER(CustomerID,CustomerID=NovasLicençasv6.0[[#This Row],[User ID]]))=0,"Existe","Não Existe"),"Não Existe")</f>
        <v>Não Existe</v>
      </c>
      <c r="E124" s="13" t="s">
        <v>1136</v>
      </c>
      <c r="F124" s="13" t="s">
        <v>1137</v>
      </c>
      <c r="G124" s="13" t="s">
        <v>141</v>
      </c>
      <c r="H124" s="13" t="s">
        <v>130</v>
      </c>
      <c r="I124" s="13" t="s">
        <v>101</v>
      </c>
      <c r="J124" s="13" t="s">
        <v>102</v>
      </c>
      <c r="K124" s="13" t="s">
        <v>83</v>
      </c>
      <c r="L124" s="7" t="str" cm="1">
        <f t="array" ref="L124">IFERROR(_xlfn._xlws.FILTER(CódigoAntigo,[0]!Descrição=NovasLicençasv6.0[[#This Row],[Descrição da atualização]]),"")</f>
        <v/>
      </c>
      <c r="M124" s="7" t="str" cm="1">
        <f t="array" ref="M124">IFERROR(_xlfn._xlws.FILTER(NovoCódigo,[0]!Descrição=NovasLicençasv6.0[[#This Row],[Descrição da atualização]]),"")</f>
        <v/>
      </c>
      <c r="N124" s="1"/>
      <c r="O124" s="13" t="s">
        <v>18</v>
      </c>
      <c r="P124" s="7" t="str" cm="1">
        <f t="array" ref="P124">_xlfn._xlws.FILTER(CodigoLicença,Tipo=NovasLicençasv6.0[[#This Row],[Tipo]])</f>
        <v>SC00SFW00003</v>
      </c>
      <c r="Q124" s="7" t="str" cm="1">
        <f t="array" ref="Q124">_xlfn._xlws.FILTER(CodigoManutenção,Tipo=NovasLicençasv6.0[[#This Row],[Tipo]])</f>
        <v>SC00SFW00006</v>
      </c>
      <c r="R124" s="13">
        <v>1</v>
      </c>
      <c r="S124" s="13" t="s">
        <v>84</v>
      </c>
      <c r="T124" s="34" t="s">
        <v>1138</v>
      </c>
      <c r="U124" s="13" t="s">
        <v>86</v>
      </c>
      <c r="V124" s="13" t="s">
        <v>1139</v>
      </c>
      <c r="W124" s="13" t="s">
        <v>1140</v>
      </c>
      <c r="X124" s="13" t="s">
        <v>1140</v>
      </c>
      <c r="Y124" s="29">
        <v>43321</v>
      </c>
      <c r="Z124" s="29"/>
      <c r="AA124" s="35">
        <f t="shared" si="3"/>
        <v>2018</v>
      </c>
      <c r="AB124" s="13">
        <f t="shared" si="5"/>
        <v>-43321</v>
      </c>
      <c r="AC124" s="29" t="e" cm="1">
        <f t="array" ref="AC124">_xlfn._xlws.FILTER(Created_Date,(Customer_ID=NovasLicençasv6.0[[#This Row],[User ID]])*(Type = "OFFLINE"))</f>
        <v>#REF!</v>
      </c>
      <c r="AD124" s="13" t="s">
        <v>1141</v>
      </c>
      <c r="AE124" s="13"/>
      <c r="AF124" s="13"/>
      <c r="AG124" s="13"/>
      <c r="AH124" s="13"/>
      <c r="AI124" s="13"/>
      <c r="AJ124" s="13"/>
      <c r="AK124" s="13" t="s">
        <v>1142</v>
      </c>
      <c r="AL124" s="13" t="s">
        <v>1143</v>
      </c>
      <c r="AM124" s="13"/>
      <c r="AN124" s="13"/>
      <c r="AO124" s="35">
        <v>116515793</v>
      </c>
      <c r="AP124" s="13"/>
      <c r="AQ124" s="13">
        <v>0</v>
      </c>
      <c r="AR124" s="13" t="s">
        <v>1144</v>
      </c>
      <c r="AS124" s="13" t="s">
        <v>850</v>
      </c>
      <c r="AT124" s="13" t="s">
        <v>254</v>
      </c>
      <c r="AU124" s="13" t="s">
        <v>380</v>
      </c>
      <c r="AV124" s="13" t="s">
        <v>201</v>
      </c>
      <c r="AW124" s="92"/>
      <c r="AX124" s="25">
        <v>2023</v>
      </c>
    </row>
    <row r="125" spans="1:67" ht="18" customHeight="1" x14ac:dyDescent="0.2">
      <c r="A125" s="7" t="s">
        <v>1145</v>
      </c>
      <c r="B125" s="7" cm="1">
        <f t="array" ref="B125">COUNTA(_xlfn._xlws.FILTER(CustomerID,CustomerID=NovasLicençasv6.0[[#This Row],[User ID]],""))</f>
        <v>1</v>
      </c>
      <c r="C125" s="7" t="str">
        <f>IF(NovasLicençasv6.0[[#This Row],[Usuário ativo]]&gt;=2,"OFFLINE","ONLINE")</f>
        <v>ONLINE</v>
      </c>
      <c r="D125" s="7" t="str" cm="1">
        <f t="array" ref="D125">IFERROR(IF(SUM(_xlfn._xlws.FILTER(CustomerID,CustomerID=NovasLicençasv6.0[[#This Row],[User ID]]))=0,"Existe","Não Existe"),"Não Existe")</f>
        <v>Não Existe</v>
      </c>
      <c r="E125" s="7" t="s">
        <v>98</v>
      </c>
      <c r="F125" s="7" t="s">
        <v>1146</v>
      </c>
      <c r="G125" s="7" t="s">
        <v>141</v>
      </c>
      <c r="H125" s="7"/>
      <c r="I125" s="7" t="s">
        <v>101</v>
      </c>
      <c r="J125" s="7" t="s">
        <v>102</v>
      </c>
      <c r="K125" s="7" t="s">
        <v>83</v>
      </c>
      <c r="L125" s="7" t="str" cm="1">
        <f t="array" ref="L125">IFERROR(_xlfn._xlws.FILTER(CódigoAntigo,[0]!Descrição=NovasLicençasv6.0[[#This Row],[Descrição da atualização]]),"")</f>
        <v/>
      </c>
      <c r="M125" s="7" t="str" cm="1">
        <f t="array" ref="M125">IFERROR(_xlfn._xlws.FILTER(NovoCódigo,[0]!Descrição=NovasLicençasv6.0[[#This Row],[Descrição da atualização]]),"")</f>
        <v/>
      </c>
      <c r="N125" s="1"/>
      <c r="O125" s="7" t="s">
        <v>18</v>
      </c>
      <c r="P125" s="7" t="str" cm="1">
        <f t="array" ref="P125">_xlfn._xlws.FILTER(CodigoLicença,Tipo=NovasLicençasv6.0[[#This Row],[Tipo]])</f>
        <v>SC00SFW00003</v>
      </c>
      <c r="Q125" s="7" t="str" cm="1">
        <f t="array" ref="Q125">_xlfn._xlws.FILTER(CodigoManutenção,Tipo=NovasLicençasv6.0[[#This Row],[Tipo]])</f>
        <v>SC00SFW00006</v>
      </c>
      <c r="R125" s="7">
        <v>1</v>
      </c>
      <c r="S125" s="7" t="s">
        <v>142</v>
      </c>
      <c r="T125" s="14" t="s">
        <v>1147</v>
      </c>
      <c r="U125" s="7" t="s">
        <v>86</v>
      </c>
      <c r="V125" s="7" t="s">
        <v>216</v>
      </c>
      <c r="W125" s="7" t="s">
        <v>1148</v>
      </c>
      <c r="X125" s="7" t="s">
        <v>1148</v>
      </c>
      <c r="Y125" s="5">
        <v>43327</v>
      </c>
      <c r="Z125" s="5"/>
      <c r="AA125" s="11">
        <f t="shared" si="3"/>
        <v>2018</v>
      </c>
      <c r="AB125" s="7">
        <f t="shared" si="5"/>
        <v>-43327</v>
      </c>
      <c r="AC125" s="5" t="e" cm="1">
        <f t="array" ref="AC125">_xlfn._xlws.FILTER(Created_Date,(Customer_ID=NovasLicençasv6.0[[#This Row],[User ID]])*(Type = "OFFLINE"))</f>
        <v>#REF!</v>
      </c>
      <c r="AD125" s="7" t="s">
        <v>1149</v>
      </c>
      <c r="AE125" s="7"/>
      <c r="AF125" s="7"/>
      <c r="AG125" s="7"/>
      <c r="AH125" s="7"/>
      <c r="AI125" s="7"/>
      <c r="AJ125" s="7"/>
      <c r="AK125" s="7" t="s">
        <v>1150</v>
      </c>
      <c r="AL125" s="7" t="s">
        <v>1151</v>
      </c>
      <c r="AM125" s="7"/>
      <c r="AN125" s="7"/>
      <c r="AO125" s="11">
        <v>116515793</v>
      </c>
      <c r="AP125" s="7"/>
      <c r="AQ125" s="7" t="s">
        <v>539</v>
      </c>
      <c r="AR125" s="7" t="s">
        <v>1152</v>
      </c>
      <c r="AS125" s="7" t="s">
        <v>850</v>
      </c>
      <c r="AT125" s="7" t="s">
        <v>254</v>
      </c>
      <c r="AU125" s="7" t="s">
        <v>380</v>
      </c>
      <c r="AV125" s="7" t="s">
        <v>201</v>
      </c>
      <c r="AW125" s="25"/>
      <c r="AX125" s="25">
        <v>2023</v>
      </c>
    </row>
    <row r="126" spans="1:67" s="30" customFormat="1" ht="18" customHeight="1" x14ac:dyDescent="0.2">
      <c r="A126" s="7" t="s">
        <v>1153</v>
      </c>
      <c r="B126" s="7" cm="1">
        <f t="array" ref="B126">COUNTA(_xlfn._xlws.FILTER(CustomerID,CustomerID=NovasLicençasv6.0[[#This Row],[User ID]],""))</f>
        <v>1</v>
      </c>
      <c r="C126" s="7" t="str">
        <f>IF(NovasLicençasv6.0[[#This Row],[Usuário ativo]]&gt;=2,"OFFLINE","ONLINE")</f>
        <v>ONLINE</v>
      </c>
      <c r="D126" s="7" t="str" cm="1">
        <f t="array" ref="D126">IFERROR(IF(SUM(_xlfn._xlws.FILTER(CustomerID,CustomerID=NovasLicençasv6.0[[#This Row],[User ID]]))=0,"Existe","Não Existe"),"Não Existe")</f>
        <v>Não Existe</v>
      </c>
      <c r="E126" s="7" t="s">
        <v>98</v>
      </c>
      <c r="F126" s="7" t="s">
        <v>1154</v>
      </c>
      <c r="G126" s="7" t="str">
        <f>IF('Novas Licenças v6.0'!$I144="KION","Não aplicavel",IF('Novas Licenças v6.0'!$I144="LindeSTILL","Não aplicavel","Representante"))</f>
        <v>Representante</v>
      </c>
      <c r="H126" s="7" t="s">
        <v>569</v>
      </c>
      <c r="I126" s="7" t="s">
        <v>77</v>
      </c>
      <c r="J126" s="7" t="s">
        <v>1155</v>
      </c>
      <c r="K126" s="7" t="s">
        <v>1156</v>
      </c>
      <c r="L126" s="7" t="str" cm="1">
        <f t="array" ref="L126">IFERROR(_xlfn._xlws.FILTER(CódigoAntigo,[0]!Descrição=NovasLicençasv6.0[[#This Row],[Descrição da atualização]]),"")</f>
        <v/>
      </c>
      <c r="M126" s="7" t="str" cm="1">
        <f t="array" ref="M126">IFERROR(_xlfn._xlws.FILTER(NovoCódigo,[0]!Descrição=NovasLicençasv6.0[[#This Row],[Descrição da atualização]]),"")</f>
        <v/>
      </c>
      <c r="N126" s="1"/>
      <c r="O126" s="7" t="s">
        <v>18</v>
      </c>
      <c r="P126" s="7" t="str" cm="1">
        <f t="array" ref="P126">_xlfn._xlws.FILTER(CodigoLicença,Tipo=NovasLicençasv6.0[[#This Row],[Tipo]])</f>
        <v>SC00SFW00003</v>
      </c>
      <c r="Q126" s="7" t="str" cm="1">
        <f t="array" ref="Q126">_xlfn._xlws.FILTER(CodigoManutenção,Tipo=NovasLicençasv6.0[[#This Row],[Tipo]])</f>
        <v>SC00SFW00006</v>
      </c>
      <c r="R126" s="7">
        <v>1</v>
      </c>
      <c r="S126" s="7" t="s">
        <v>1157</v>
      </c>
      <c r="T126" s="14" t="s">
        <v>1158</v>
      </c>
      <c r="U126" s="7" t="s">
        <v>1159</v>
      </c>
      <c r="V126" s="7" t="s">
        <v>1160</v>
      </c>
      <c r="W126" s="7" t="s">
        <v>1161</v>
      </c>
      <c r="X126" s="7"/>
      <c r="Y126" s="5">
        <v>43327</v>
      </c>
      <c r="Z126" s="5">
        <v>43339</v>
      </c>
      <c r="AA126" s="11">
        <f t="shared" si="3"/>
        <v>2018</v>
      </c>
      <c r="AB126" s="7">
        <f t="shared" si="5"/>
        <v>12</v>
      </c>
      <c r="AC126" s="5" t="e" cm="1">
        <f t="array" ref="AC126">_xlfn._xlws.FILTER(Created_Date,(Customer_ID=NovasLicençasv6.0[[#This Row],[User ID]])*(Type = "OFFLINE"))</f>
        <v>#REF!</v>
      </c>
      <c r="AD126" s="7" t="s">
        <v>1162</v>
      </c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11">
        <v>116515793</v>
      </c>
      <c r="AP126" s="7"/>
      <c r="AQ126" s="7">
        <v>15019</v>
      </c>
      <c r="AR126" s="7"/>
      <c r="AS126" s="7"/>
      <c r="AT126" s="7" t="s">
        <v>254</v>
      </c>
      <c r="AU126" s="7" t="s">
        <v>380</v>
      </c>
      <c r="AV126" s="7" t="s">
        <v>201</v>
      </c>
      <c r="AW126" s="25"/>
      <c r="AX126" s="25">
        <v>2023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8" customHeight="1" x14ac:dyDescent="0.2">
      <c r="A127" s="7" t="s">
        <v>1163</v>
      </c>
      <c r="B127" s="7" cm="1">
        <f t="array" ref="B127">COUNTA(_xlfn._xlws.FILTER(CustomerID,CustomerID=NovasLicençasv6.0[[#This Row],[User ID]],""))</f>
        <v>1</v>
      </c>
      <c r="C127" s="7" t="str">
        <f>IF(NovasLicençasv6.0[[#This Row],[Usuário ativo]]&gt;=2,"OFFLINE","ONLINE")</f>
        <v>ONLINE</v>
      </c>
      <c r="D127" s="7" t="str" cm="1">
        <f t="array" ref="D127">IFERROR(IF(SUM(_xlfn._xlws.FILTER(CustomerID,CustomerID=NovasLicençasv6.0[[#This Row],[User ID]]))=0,"Existe","Não Existe"),"Não Existe")</f>
        <v>Não Existe</v>
      </c>
      <c r="E127" s="7"/>
      <c r="F127" s="7" t="s">
        <v>1164</v>
      </c>
      <c r="G127" s="7" t="s">
        <v>141</v>
      </c>
      <c r="H127" s="7" t="s">
        <v>130</v>
      </c>
      <c r="I127" s="7" t="s">
        <v>101</v>
      </c>
      <c r="J127" s="7" t="s">
        <v>102</v>
      </c>
      <c r="K127" s="7" t="s">
        <v>83</v>
      </c>
      <c r="L127" s="7" t="str" cm="1">
        <f t="array" ref="L127">IFERROR(_xlfn._xlws.FILTER(CódigoAntigo,[0]!Descrição=NovasLicençasv6.0[[#This Row],[Descrição da atualização]]),"")</f>
        <v/>
      </c>
      <c r="M127" s="7" t="str" cm="1">
        <f t="array" ref="M127">IFERROR(_xlfn._xlws.FILTER(NovoCódigo,[0]!Descrição=NovasLicençasv6.0[[#This Row],[Descrição da atualização]]),"")</f>
        <v/>
      </c>
      <c r="N127" s="1"/>
      <c r="O127" s="7" t="s">
        <v>19</v>
      </c>
      <c r="P127" s="7" t="str" cm="1">
        <f t="array" ref="P127">_xlfn._xlws.FILTER(CodigoLicença,Tipo=NovasLicençasv6.0[[#This Row],[Tipo]])</f>
        <v>SC00SFW00004</v>
      </c>
      <c r="Q127" s="7" t="str" cm="1">
        <f t="array" ref="Q127">_xlfn._xlws.FILTER(CodigoManutenção,Tipo=NovasLicençasv6.0[[#This Row],[Tipo]])</f>
        <v>SC00SFW00007</v>
      </c>
      <c r="R127" s="7">
        <v>1</v>
      </c>
      <c r="S127" s="7" t="s">
        <v>84</v>
      </c>
      <c r="T127" s="14" t="s">
        <v>1165</v>
      </c>
      <c r="U127" s="7" t="s">
        <v>86</v>
      </c>
      <c r="V127" s="7" t="s">
        <v>1166</v>
      </c>
      <c r="W127" s="7" t="s">
        <v>1167</v>
      </c>
      <c r="X127" s="7" t="s">
        <v>1167</v>
      </c>
      <c r="Y127" s="5">
        <v>43333</v>
      </c>
      <c r="Z127" s="5"/>
      <c r="AA127" s="11">
        <f t="shared" si="3"/>
        <v>2018</v>
      </c>
      <c r="AB127" s="7">
        <f t="shared" si="5"/>
        <v>-43333</v>
      </c>
      <c r="AC127" s="5" t="e" cm="1">
        <f t="array" ref="AC127">_xlfn._xlws.FILTER(Created_Date,(Customer_ID=NovasLicençasv6.0[[#This Row],[User ID]])*(Type = "OFFLINE"))</f>
        <v>#REF!</v>
      </c>
      <c r="AD127" s="7" t="s">
        <v>1168</v>
      </c>
      <c r="AE127" s="7">
        <v>2328245</v>
      </c>
      <c r="AF127" s="7"/>
      <c r="AG127" s="7"/>
      <c r="AH127" s="7"/>
      <c r="AI127" s="7"/>
      <c r="AJ127" s="7"/>
      <c r="AK127" s="7" t="s">
        <v>1169</v>
      </c>
      <c r="AL127" s="7" t="s">
        <v>1170</v>
      </c>
      <c r="AM127" s="7"/>
      <c r="AN127" s="7"/>
      <c r="AO127" s="11">
        <v>116521002</v>
      </c>
      <c r="AP127" s="7"/>
      <c r="AQ127" s="7" t="s">
        <v>1171</v>
      </c>
      <c r="AR127" s="7" t="s">
        <v>1172</v>
      </c>
      <c r="AS127" s="7" t="s">
        <v>850</v>
      </c>
      <c r="AT127" s="7" t="s">
        <v>493</v>
      </c>
      <c r="AU127" s="7" t="s">
        <v>380</v>
      </c>
      <c r="AV127" s="7" t="s">
        <v>201</v>
      </c>
      <c r="AW127" s="25"/>
      <c r="AX127" s="25">
        <v>2023</v>
      </c>
    </row>
    <row r="128" spans="1:67" ht="18" customHeight="1" x14ac:dyDescent="0.2">
      <c r="A128" s="13" t="s">
        <v>1173</v>
      </c>
      <c r="B128" s="7" cm="1">
        <f t="array" ref="B128">COUNTA(_xlfn._xlws.FILTER(CustomerID,CustomerID=NovasLicençasv6.0[[#This Row],[User ID]],""))</f>
        <v>1</v>
      </c>
      <c r="C128" s="13" t="str">
        <f>IF(NovasLicençasv6.0[[#This Row],[Usuário ativo]]&gt;=2,"OFFLINE","ONLINE")</f>
        <v>ONLINE</v>
      </c>
      <c r="D128" s="13" t="str" cm="1">
        <f t="array" ref="D128">IFERROR(IF(SUM(_xlfn._xlws.FILTER(CustomerID,CustomerID=NovasLicençasv6.0[[#This Row],[User ID]]))=0,"Existe","Não Existe"),"Não Existe")</f>
        <v>Não Existe</v>
      </c>
      <c r="E128" s="13" t="s">
        <v>1082</v>
      </c>
      <c r="F128" s="13" t="s">
        <v>1174</v>
      </c>
      <c r="G128" s="13" t="s">
        <v>8</v>
      </c>
      <c r="H128" s="13"/>
      <c r="I128" s="13" t="s">
        <v>657</v>
      </c>
      <c r="J128" s="13" t="s">
        <v>1107</v>
      </c>
      <c r="K128" s="13" t="s">
        <v>83</v>
      </c>
      <c r="L128" s="7" t="str" cm="1">
        <f t="array" ref="L128">IFERROR(_xlfn._xlws.FILTER(CódigoAntigo,[0]!Descrição=NovasLicençasv6.0[[#This Row],[Descrição da atualização]]),"")</f>
        <v/>
      </c>
      <c r="M128" s="7" t="str" cm="1">
        <f t="array" ref="M128">IFERROR(_xlfn._xlws.FILTER(NovoCódigo,[0]!Descrição=NovasLicençasv6.0[[#This Row],[Descrição da atualização]]),"")</f>
        <v/>
      </c>
      <c r="N128" s="1"/>
      <c r="O128" s="13" t="s">
        <v>1175</v>
      </c>
      <c r="P128" s="7" t="str" cm="1">
        <f t="array" ref="P128">_xlfn._xlws.FILTER(CodigoLicença,Tipo=NovasLicençasv6.0[[#This Row],[Tipo]])</f>
        <v>SC00SFW00002</v>
      </c>
      <c r="Q128" s="7" t="str" cm="1">
        <f t="array" ref="Q128">_xlfn._xlws.FILTER(CodigoManutenção,Tipo=NovasLicençasv6.0[[#This Row],[Tipo]])</f>
        <v>SC00SFW00005</v>
      </c>
      <c r="R128" s="13">
        <v>1</v>
      </c>
      <c r="S128" s="13" t="s">
        <v>84</v>
      </c>
      <c r="T128" s="34" t="s">
        <v>1176</v>
      </c>
      <c r="U128" s="13" t="s">
        <v>1177</v>
      </c>
      <c r="V128" s="13" t="s">
        <v>1178</v>
      </c>
      <c r="W128" s="13" t="s">
        <v>1179</v>
      </c>
      <c r="X128" s="13"/>
      <c r="Y128" s="29">
        <v>43349</v>
      </c>
      <c r="Z128" s="29"/>
      <c r="AA128" s="35">
        <f t="shared" si="3"/>
        <v>2018</v>
      </c>
      <c r="AB128" s="13">
        <f t="shared" si="5"/>
        <v>-43349</v>
      </c>
      <c r="AC128" s="29" t="e" cm="1">
        <f t="array" ref="AC128">_xlfn._xlws.FILTER(Created_Date,(Customer_ID=NovasLicençasv6.0[[#This Row],[User ID]])*(Type = "OFFLINE"))</f>
        <v>#REF!</v>
      </c>
      <c r="AD128" s="13" t="s">
        <v>1180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35">
        <v>116515860</v>
      </c>
      <c r="AP128" s="13"/>
      <c r="AQ128" s="13">
        <v>15019</v>
      </c>
      <c r="AR128" s="13"/>
      <c r="AS128" s="13"/>
      <c r="AT128" s="13" t="s">
        <v>177</v>
      </c>
      <c r="AU128" s="13" t="s">
        <v>201</v>
      </c>
      <c r="AV128" s="13" t="s">
        <v>201</v>
      </c>
      <c r="AW128" s="92"/>
      <c r="AX128" s="25">
        <v>2023</v>
      </c>
    </row>
    <row r="129" spans="1:67" ht="18" customHeight="1" x14ac:dyDescent="0.2">
      <c r="A129" s="60" t="s">
        <v>1181</v>
      </c>
      <c r="B129" s="7" cm="1">
        <f t="array" ref="B129">COUNTA(_xlfn._xlws.FILTER(CustomerID,CustomerID=NovasLicençasv6.0[[#This Row],[User ID]],""))</f>
        <v>1</v>
      </c>
      <c r="C129" s="13" t="str">
        <f>IF(NovasLicençasv6.0[[#This Row],[Usuário ativo]]&gt;=2,"OFFLINE","ONLINE")</f>
        <v>ONLINE</v>
      </c>
      <c r="D129" s="59" t="str" cm="1">
        <f t="array" ref="D129">IFERROR(IF(SUM(_xlfn._xlws.FILTER(CustomerID,CustomerID=NovasLicençasv6.0[[#This Row],[User ID]]))=0,"Existe","Não Existe"),"Não Existe")</f>
        <v>Não Existe</v>
      </c>
      <c r="E129" s="13" t="s">
        <v>1082</v>
      </c>
      <c r="F129" s="13" t="s">
        <v>1182</v>
      </c>
      <c r="G129" s="13" t="s">
        <v>8</v>
      </c>
      <c r="H129" s="13"/>
      <c r="I129" s="13" t="s">
        <v>657</v>
      </c>
      <c r="J129" s="13" t="s">
        <v>1107</v>
      </c>
      <c r="K129" s="13" t="s">
        <v>83</v>
      </c>
      <c r="L129" s="7" t="str" cm="1">
        <f t="array" ref="L129">IFERROR(_xlfn._xlws.FILTER(CódigoAntigo,[0]!Descrição=NovasLicençasv6.0[[#This Row],[Descrição da atualização]]),"")</f>
        <v/>
      </c>
      <c r="M129" s="7" t="str" cm="1">
        <f t="array" ref="M129">IFERROR(_xlfn._xlws.FILTER(NovoCódigo,[0]!Descrição=NovasLicençasv6.0[[#This Row],[Descrição da atualização]]),"")</f>
        <v/>
      </c>
      <c r="N129" s="1"/>
      <c r="O129" s="13" t="s">
        <v>1175</v>
      </c>
      <c r="P129" s="7" t="str" cm="1">
        <f t="array" ref="P129">_xlfn._xlws.FILTER(CodigoLicença,Tipo=NovasLicençasv6.0[[#This Row],[Tipo]])</f>
        <v>SC00SFW00002</v>
      </c>
      <c r="Q129" s="7" t="str" cm="1">
        <f t="array" ref="Q129">_xlfn._xlws.FILTER(CodigoManutenção,Tipo=NovasLicençasv6.0[[#This Row],[Tipo]])</f>
        <v>SC00SFW00005</v>
      </c>
      <c r="R129" s="13">
        <v>1</v>
      </c>
      <c r="S129" s="13" t="s">
        <v>1183</v>
      </c>
      <c r="T129" s="34">
        <v>47</v>
      </c>
      <c r="U129" s="13" t="s">
        <v>1184</v>
      </c>
      <c r="V129" s="13" t="s">
        <v>1185</v>
      </c>
      <c r="W129" s="13" t="s">
        <v>1186</v>
      </c>
      <c r="X129" s="13"/>
      <c r="Y129" s="29">
        <v>43349</v>
      </c>
      <c r="Z129" s="29"/>
      <c r="AA129" s="35">
        <f t="shared" si="3"/>
        <v>2018</v>
      </c>
      <c r="AB129" s="13">
        <f t="shared" si="5"/>
        <v>-43349</v>
      </c>
      <c r="AC129" s="29" t="e" cm="1">
        <f t="array" ref="AC129">_xlfn._xlws.FILTER(Created_Date,(Customer_ID=NovasLicençasv6.0[[#This Row],[User ID]])*(Type = "OFFLINE"))</f>
        <v>#REF!</v>
      </c>
      <c r="AD129" s="30" t="s">
        <v>1187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35">
        <v>116515860</v>
      </c>
      <c r="AP129" s="13"/>
      <c r="AQ129" s="13">
        <v>15019</v>
      </c>
      <c r="AR129" s="13"/>
      <c r="AS129" s="13"/>
      <c r="AT129" s="13" t="s">
        <v>177</v>
      </c>
      <c r="AU129" s="13" t="s">
        <v>92</v>
      </c>
      <c r="AV129" s="61" t="s">
        <v>201</v>
      </c>
      <c r="AW129" s="98"/>
      <c r="AX129" s="25">
        <v>2023</v>
      </c>
    </row>
    <row r="130" spans="1:67" ht="18" customHeight="1" x14ac:dyDescent="0.2">
      <c r="A130" s="13" t="s">
        <v>1188</v>
      </c>
      <c r="B130" s="7" cm="1">
        <f t="array" ref="B130">COUNTA(_xlfn._xlws.FILTER(CustomerID,CustomerID=NovasLicençasv6.0[[#This Row],[User ID]],""))</f>
        <v>1</v>
      </c>
      <c r="C130" s="13" t="str">
        <f>IF(NovasLicençasv6.0[[#This Row],[Usuário ativo]]&gt;=2,"OFFLINE","ONLINE")</f>
        <v>ONLINE</v>
      </c>
      <c r="D130" s="13" t="str" cm="1">
        <f t="array" ref="D130">IFERROR(IF(SUM(_xlfn._xlws.FILTER(CustomerID,CustomerID=NovasLicençasv6.0[[#This Row],[User ID]]))=0,"Existe","Não Existe"),"Não Existe")</f>
        <v>Não Existe</v>
      </c>
      <c r="E130" s="13" t="s">
        <v>1189</v>
      </c>
      <c r="F130" s="13" t="s">
        <v>1190</v>
      </c>
      <c r="G130" s="13" t="s">
        <v>129</v>
      </c>
      <c r="H130" s="13" t="s">
        <v>130</v>
      </c>
      <c r="I130" s="13" t="s">
        <v>101</v>
      </c>
      <c r="J130" s="13" t="s">
        <v>102</v>
      </c>
      <c r="K130" s="13" t="s">
        <v>83</v>
      </c>
      <c r="L130" s="7" t="str" cm="1">
        <f t="array" ref="L130">IFERROR(_xlfn._xlws.FILTER(CódigoAntigo,[0]!Descrição=NovasLicençasv6.0[[#This Row],[Descrição da atualização]]),"")</f>
        <v/>
      </c>
      <c r="M130" s="7" t="str" cm="1">
        <f t="array" ref="M130">IFERROR(_xlfn._xlws.FILTER(NovoCódigo,[0]!Descrição=NovasLicençasv6.0[[#This Row],[Descrição da atualização]]),"")</f>
        <v/>
      </c>
      <c r="N130" s="1"/>
      <c r="O130" s="13" t="s">
        <v>18</v>
      </c>
      <c r="P130" s="7" t="str" cm="1">
        <f t="array" ref="P130">_xlfn._xlws.FILTER(CodigoLicença,Tipo=NovasLicençasv6.0[[#This Row],[Tipo]])</f>
        <v>SC00SFW00003</v>
      </c>
      <c r="Q130" s="7" t="str" cm="1">
        <f t="array" ref="Q130">_xlfn._xlws.FILTER(CodigoManutenção,Tipo=NovasLicençasv6.0[[#This Row],[Tipo]])</f>
        <v>SC00SFW00006</v>
      </c>
      <c r="R130" s="13">
        <v>1</v>
      </c>
      <c r="S130" s="13" t="s">
        <v>142</v>
      </c>
      <c r="T130" s="34"/>
      <c r="U130" s="13"/>
      <c r="V130" s="13"/>
      <c r="W130" s="13"/>
      <c r="X130" s="13" t="s">
        <v>1191</v>
      </c>
      <c r="Y130" s="29">
        <v>43355</v>
      </c>
      <c r="Z130" s="29"/>
      <c r="AA130" s="35">
        <f t="shared" si="3"/>
        <v>2018</v>
      </c>
      <c r="AB130" s="13">
        <f t="shared" si="5"/>
        <v>-43355</v>
      </c>
      <c r="AC130" s="29" t="e" cm="1">
        <f t="array" ref="AC130">_xlfn._xlws.FILTER(Created_Date,(Customer_ID=NovasLicençasv6.0[[#This Row],[User ID]])*(Type = "OFFLINE"))</f>
        <v>#REF!</v>
      </c>
      <c r="AD130" s="13" t="s">
        <v>1192</v>
      </c>
      <c r="AE130" s="13"/>
      <c r="AF130" s="13"/>
      <c r="AG130" s="13"/>
      <c r="AH130" s="13"/>
      <c r="AI130" s="13"/>
      <c r="AJ130" s="13"/>
      <c r="AK130" s="13" t="s">
        <v>1193</v>
      </c>
      <c r="AL130" s="13" t="s">
        <v>1194</v>
      </c>
      <c r="AM130" s="13"/>
      <c r="AN130" s="13"/>
      <c r="AO130" s="35">
        <v>116516094</v>
      </c>
      <c r="AP130" s="13"/>
      <c r="AQ130" s="13">
        <v>0</v>
      </c>
      <c r="AR130" s="13" t="s">
        <v>1195</v>
      </c>
      <c r="AS130" s="13" t="s">
        <v>850</v>
      </c>
      <c r="AT130" s="13" t="s">
        <v>254</v>
      </c>
      <c r="AU130" s="13" t="s">
        <v>380</v>
      </c>
      <c r="AV130" s="13" t="s">
        <v>201</v>
      </c>
      <c r="AW130" s="92"/>
      <c r="AX130" s="25">
        <v>2023</v>
      </c>
    </row>
    <row r="131" spans="1:67" ht="18" customHeight="1" x14ac:dyDescent="0.2">
      <c r="A131" s="13" t="s">
        <v>1196</v>
      </c>
      <c r="B131" s="7" cm="1">
        <f t="array" ref="B131">COUNTA(_xlfn._xlws.FILTER(CustomerID,CustomerID=NovasLicençasv6.0[[#This Row],[User ID]],""))</f>
        <v>1</v>
      </c>
      <c r="C131" s="13" t="str">
        <f>IF(NovasLicençasv6.0[[#This Row],[Usuário ativo]]&gt;=2,"OFFLINE","ONLINE")</f>
        <v>ONLINE</v>
      </c>
      <c r="D131" s="13" t="str" cm="1">
        <f t="array" ref="D131">IFERROR(IF(SUM(_xlfn._xlws.FILTER(CustomerID,CustomerID=NovasLicençasv6.0[[#This Row],[User ID]]))=0,"Existe","Não Existe"),"Não Existe")</f>
        <v>Não Existe</v>
      </c>
      <c r="E131" s="13" t="s">
        <v>1197</v>
      </c>
      <c r="F131" s="13" t="s">
        <v>1198</v>
      </c>
      <c r="G131" s="13" t="s">
        <v>141</v>
      </c>
      <c r="H131" s="13" t="s">
        <v>130</v>
      </c>
      <c r="I131" s="13" t="s">
        <v>101</v>
      </c>
      <c r="J131" s="13" t="s">
        <v>102</v>
      </c>
      <c r="K131" s="13" t="s">
        <v>83</v>
      </c>
      <c r="L131" s="13" t="str" cm="1">
        <f t="array" ref="L131">IFERROR(_xlfn._xlws.FILTER(CódigoAntigo,[0]!Descrição=NovasLicençasv6.0[[#This Row],[Descrição da atualização]]),"")</f>
        <v/>
      </c>
      <c r="M131" s="13" t="str" cm="1">
        <f t="array" ref="M131">IFERROR(_xlfn._xlws.FILTER(NovoCódigo,[0]!Descrição=NovasLicençasv6.0[[#This Row],[Descrição da atualização]]),"")</f>
        <v/>
      </c>
      <c r="N131" s="12"/>
      <c r="O131" s="13" t="s">
        <v>18</v>
      </c>
      <c r="P131" s="13" t="str" cm="1">
        <f t="array" ref="P131">_xlfn._xlws.FILTER(CodigoLicença,Tipo=NovasLicençasv6.0[[#This Row],[Tipo]])</f>
        <v>SC00SFW00003</v>
      </c>
      <c r="Q131" s="13" t="str" cm="1">
        <f t="array" ref="Q131">_xlfn._xlws.FILTER(CodigoManutenção,Tipo=NovasLicençasv6.0[[#This Row],[Tipo]])</f>
        <v>SC00SFW00006</v>
      </c>
      <c r="R131" s="13">
        <v>1</v>
      </c>
      <c r="S131" s="13" t="s">
        <v>142</v>
      </c>
      <c r="T131" s="34"/>
      <c r="U131" s="13" t="s">
        <v>206</v>
      </c>
      <c r="V131" s="13" t="s">
        <v>415</v>
      </c>
      <c r="W131" s="13" t="s">
        <v>1199</v>
      </c>
      <c r="X131" s="13" t="s">
        <v>1199</v>
      </c>
      <c r="Y131" s="29">
        <v>43360</v>
      </c>
      <c r="Z131" s="29"/>
      <c r="AA131" s="35">
        <f t="shared" si="3"/>
        <v>2018</v>
      </c>
      <c r="AB131" s="13">
        <f t="shared" si="5"/>
        <v>-43360</v>
      </c>
      <c r="AC131" s="29" t="e" cm="1">
        <f t="array" ref="AC131">_xlfn._xlws.FILTER(Created_Date,(Customer_ID=NovasLicençasv6.0[[#This Row],[User ID]])*(Type = "OFFLINE"))</f>
        <v>#REF!</v>
      </c>
      <c r="AD131" s="13" t="s">
        <v>1200</v>
      </c>
      <c r="AE131" s="13"/>
      <c r="AF131" s="13"/>
      <c r="AG131" s="13"/>
      <c r="AH131" s="13"/>
      <c r="AI131" s="13"/>
      <c r="AJ131" s="13"/>
      <c r="AK131" s="13" t="s">
        <v>1201</v>
      </c>
      <c r="AL131" s="13" t="s">
        <v>1202</v>
      </c>
      <c r="AM131" s="13"/>
      <c r="AN131" s="13"/>
      <c r="AO131" s="35">
        <v>116516094</v>
      </c>
      <c r="AP131" s="13"/>
      <c r="AQ131" s="13" t="s">
        <v>792</v>
      </c>
      <c r="AR131" s="13" t="s">
        <v>1203</v>
      </c>
      <c r="AS131" s="13" t="s">
        <v>850</v>
      </c>
      <c r="AT131" s="13" t="s">
        <v>1204</v>
      </c>
      <c r="AU131" s="13" t="s">
        <v>92</v>
      </c>
      <c r="AV131" s="13" t="s">
        <v>201</v>
      </c>
      <c r="AW131" s="92"/>
      <c r="AX131" s="92">
        <v>2023</v>
      </c>
    </row>
    <row r="132" spans="1:67" ht="18" customHeight="1" x14ac:dyDescent="0.2">
      <c r="A132" s="21" t="s">
        <v>1205</v>
      </c>
      <c r="B132" s="7" cm="1">
        <f t="array" ref="B132">COUNTA(_xlfn._xlws.FILTER(CustomerID,CustomerID=NovasLicençasv6.0[[#This Row],[User ID]],""))</f>
        <v>1</v>
      </c>
      <c r="C132" s="7" t="str">
        <f>IF(NovasLicençasv6.0[[#This Row],[Usuário ativo]]&gt;=2,"OFFLINE","ONLINE")</f>
        <v>ONLINE</v>
      </c>
      <c r="D132" s="18" t="str" cm="1">
        <f t="array" ref="D132">IFERROR(IF(SUM(_xlfn._xlws.FILTER(CustomerID,CustomerID=NovasLicençasv6.0[[#This Row],[User ID]]))=0,"Existe","Não Existe"),"Não Existe")</f>
        <v>Não Existe</v>
      </c>
      <c r="E132" s="7"/>
      <c r="F132" s="7" t="s">
        <v>1206</v>
      </c>
      <c r="G132" s="7" t="s">
        <v>141</v>
      </c>
      <c r="H132" s="7" t="s">
        <v>130</v>
      </c>
      <c r="I132" s="7" t="s">
        <v>101</v>
      </c>
      <c r="J132" s="7" t="s">
        <v>102</v>
      </c>
      <c r="K132" s="7" t="s">
        <v>83</v>
      </c>
      <c r="L132" s="7" t="str" cm="1">
        <f t="array" ref="L132">IFERROR(_xlfn._xlws.FILTER(CódigoAntigo,[0]!Descrição=NovasLicençasv6.0[[#This Row],[Descrição da atualização]]),"")</f>
        <v/>
      </c>
      <c r="M132" s="7" t="str" cm="1">
        <f t="array" ref="M132">IFERROR(_xlfn._xlws.FILTER(NovoCódigo,[0]!Descrição=NovasLicençasv6.0[[#This Row],[Descrição da atualização]]),"")</f>
        <v/>
      </c>
      <c r="N132" s="7"/>
      <c r="O132" s="7" t="s">
        <v>18</v>
      </c>
      <c r="P132" s="7" t="str" cm="1">
        <f t="array" ref="P132">_xlfn._xlws.FILTER(CodigoLicença,Tipo=NovasLicençasv6.0[[#This Row],[Tipo]])</f>
        <v>SC00SFW00003</v>
      </c>
      <c r="Q132" s="7" t="str" cm="1">
        <f t="array" ref="Q132">_xlfn._xlws.FILTER(CodigoManutenção,Tipo=NovasLicençasv6.0[[#This Row],[Tipo]])</f>
        <v>SC00SFW00006</v>
      </c>
      <c r="R132" s="7">
        <v>1</v>
      </c>
      <c r="S132" s="7" t="s">
        <v>84</v>
      </c>
      <c r="T132" s="14"/>
      <c r="U132" s="7"/>
      <c r="V132" s="7"/>
      <c r="W132" s="7"/>
      <c r="X132" s="7"/>
      <c r="Y132" s="5">
        <v>45505</v>
      </c>
      <c r="Z132" s="5"/>
      <c r="AA132" s="11">
        <f>YEAR(Y132)</f>
        <v>2024</v>
      </c>
      <c r="AB132" s="7">
        <f>Z132-Y132</f>
        <v>-45505</v>
      </c>
      <c r="AC132" s="5" t="e" cm="1">
        <f t="array" ref="AC132">_xlfn._xlws.FILTER(Created_Date,(Customer_ID=NovasLicençasv6.0[[#This Row],[User ID]])*(Type = "OFFLINE"))</f>
        <v>#REF!</v>
      </c>
      <c r="AD132" s="27" t="s">
        <v>1207</v>
      </c>
      <c r="AE132" s="7"/>
      <c r="AF132" s="7"/>
      <c r="AG132" s="7"/>
      <c r="AH132" s="7" t="str">
        <f ca="1">IF(AND(Z132&lt;TODAY()-7, AF132=""), "Aviso: SC ainda não criada!", "")</f>
        <v>Aviso: SC ainda não criada!</v>
      </c>
      <c r="AI132" s="7"/>
      <c r="AJ132" s="7"/>
      <c r="AK132" s="7"/>
      <c r="AL132" s="7"/>
      <c r="AM132" s="7"/>
      <c r="AN132" s="7"/>
      <c r="AO132" s="11"/>
      <c r="AP132" s="7"/>
      <c r="AQ132" s="14" t="s">
        <v>1208</v>
      </c>
      <c r="AR132" s="7"/>
      <c r="AS132" s="7"/>
      <c r="AT132" s="7"/>
      <c r="AU132" s="7"/>
      <c r="AV132" s="9"/>
      <c r="AW132" s="9"/>
      <c r="AX132" s="7"/>
    </row>
    <row r="133" spans="1:67" ht="18" customHeight="1" x14ac:dyDescent="0.2">
      <c r="A133" s="7" t="s">
        <v>1209</v>
      </c>
      <c r="B133" s="7" cm="1">
        <f t="array" ref="B133">COUNTA(_xlfn._xlws.FILTER(CustomerID,CustomerID=NovasLicençasv6.0[[#This Row],[User ID]],""))</f>
        <v>1</v>
      </c>
      <c r="C133" s="7" t="str">
        <f>IF(NovasLicençasv6.0[[#This Row],[Usuário ativo]]&gt;=2,"OFFLINE","ONLINE")</f>
        <v>ONLINE</v>
      </c>
      <c r="D133" s="7" t="str" cm="1">
        <f t="array" ref="D133">IFERROR(IF(SUM(_xlfn._xlws.FILTER(CustomerID,CustomerID=NovasLicençasv6.0[[#This Row],[User ID]]))=0,"Existe","Não Existe"),"Não Existe")</f>
        <v>Não Existe</v>
      </c>
      <c r="E133" s="7" t="s">
        <v>98</v>
      </c>
      <c r="F133" s="7" t="s">
        <v>1197</v>
      </c>
      <c r="G133" s="7" t="s">
        <v>129</v>
      </c>
      <c r="H133" s="7" t="s">
        <v>130</v>
      </c>
      <c r="I133" s="7" t="s">
        <v>101</v>
      </c>
      <c r="J133" s="7" t="s">
        <v>102</v>
      </c>
      <c r="K133" s="7" t="s">
        <v>83</v>
      </c>
      <c r="L133" s="7" t="str" cm="1">
        <f t="array" ref="L133">IFERROR(_xlfn._xlws.FILTER(CódigoAntigo,[0]!Descrição=NovasLicençasv6.0[[#This Row],[Descrição da atualização]]),"")</f>
        <v/>
      </c>
      <c r="M133" s="7" t="str" cm="1">
        <f t="array" ref="M133">IFERROR(_xlfn._xlws.FILTER(NovoCódigo,[0]!Descrição=NovasLicençasv6.0[[#This Row],[Descrição da atualização]]),"")</f>
        <v/>
      </c>
      <c r="N133" s="1"/>
      <c r="O133" s="7" t="s">
        <v>18</v>
      </c>
      <c r="P133" s="7" t="str" cm="1">
        <f t="array" ref="P133">_xlfn._xlws.FILTER(CodigoLicença,Tipo=NovasLicençasv6.0[[#This Row],[Tipo]])</f>
        <v>SC00SFW00003</v>
      </c>
      <c r="Q133" s="7" t="str" cm="1">
        <f t="array" ref="Q133">_xlfn._xlws.FILTER(CodigoManutenção,Tipo=NovasLicençasv6.0[[#This Row],[Tipo]])</f>
        <v>SC00SFW00006</v>
      </c>
      <c r="R133" s="7">
        <v>1</v>
      </c>
      <c r="S133" s="7" t="s">
        <v>142</v>
      </c>
      <c r="T133" s="14" t="s">
        <v>1210</v>
      </c>
      <c r="U133" s="7" t="s">
        <v>206</v>
      </c>
      <c r="V133" s="7" t="s">
        <v>1211</v>
      </c>
      <c r="W133" s="7" t="s">
        <v>1212</v>
      </c>
      <c r="X133" s="7" t="s">
        <v>1213</v>
      </c>
      <c r="Y133" s="5">
        <v>43361</v>
      </c>
      <c r="Z133" s="5"/>
      <c r="AA133" s="11">
        <f t="shared" ref="AA133:AA197" si="6">YEAR(Y133)</f>
        <v>2018</v>
      </c>
      <c r="AB133" s="7">
        <f t="shared" ref="AB133:AB139" si="7">Z133-Y133</f>
        <v>-43361</v>
      </c>
      <c r="AC133" s="5" t="e" cm="1">
        <f t="array" ref="AC133">_xlfn._xlws.FILTER(Created_Date,(Customer_ID=NovasLicençasv6.0[[#This Row],[User ID]])*(Type = "OFFLINE"))</f>
        <v>#REF!</v>
      </c>
      <c r="AD133" s="7" t="s">
        <v>1214</v>
      </c>
      <c r="AE133" s="7"/>
      <c r="AF133" s="7"/>
      <c r="AG133" s="7"/>
      <c r="AH133" s="7"/>
      <c r="AI133" s="7"/>
      <c r="AJ133" s="7"/>
      <c r="AK133" s="7" t="s">
        <v>1215</v>
      </c>
      <c r="AL133" s="7" t="s">
        <v>1216</v>
      </c>
      <c r="AM133" s="7"/>
      <c r="AN133" s="7"/>
      <c r="AO133" s="11">
        <v>116516094</v>
      </c>
      <c r="AP133" s="7"/>
      <c r="AQ133" s="7" t="s">
        <v>746</v>
      </c>
      <c r="AR133" s="7" t="s">
        <v>1217</v>
      </c>
      <c r="AS133" s="7" t="s">
        <v>850</v>
      </c>
      <c r="AT133" s="7" t="s">
        <v>254</v>
      </c>
      <c r="AU133" s="7" t="s">
        <v>92</v>
      </c>
      <c r="AV133" s="7" t="s">
        <v>201</v>
      </c>
      <c r="AW133" s="25"/>
      <c r="AX133" s="25">
        <v>2023</v>
      </c>
    </row>
    <row r="134" spans="1:67" s="30" customFormat="1" ht="18" customHeight="1" x14ac:dyDescent="0.2">
      <c r="A134" s="7" t="s">
        <v>1218</v>
      </c>
      <c r="B134" s="7" cm="1">
        <f t="array" ref="B134">COUNTA(_xlfn._xlws.FILTER(CustomerID,CustomerID=NovasLicençasv6.0[[#This Row],[User ID]],""))</f>
        <v>1</v>
      </c>
      <c r="C134" s="7" t="str">
        <f>IF(NovasLicençasv6.0[[#This Row],[Usuário ativo]]&gt;=2,"OFFLINE","ONLINE")</f>
        <v>ONLINE</v>
      </c>
      <c r="D134" s="7" t="str" cm="1">
        <f t="array" ref="D134">IFERROR(IF(SUM(_xlfn._xlws.FILTER(CustomerID,CustomerID=NovasLicençasv6.0[[#This Row],[User ID]]))=0,"Existe","Não Existe"),"Não Existe")</f>
        <v>Não Existe</v>
      </c>
      <c r="E134" s="7" t="s">
        <v>98</v>
      </c>
      <c r="F134" s="7" t="s">
        <v>1219</v>
      </c>
      <c r="G134" s="7" t="s">
        <v>8</v>
      </c>
      <c r="H134" s="7" t="s">
        <v>384</v>
      </c>
      <c r="I134" s="7" t="s">
        <v>385</v>
      </c>
      <c r="J134" s="7" t="s">
        <v>386</v>
      </c>
      <c r="K134" s="7" t="s">
        <v>387</v>
      </c>
      <c r="L134" s="7" t="str" cm="1">
        <f t="array" ref="L134">IFERROR(_xlfn._xlws.FILTER(CódigoAntigo,[0]!Descrição=NovasLicençasv6.0[[#This Row],[Descrição da atualização]]),"")</f>
        <v/>
      </c>
      <c r="M134" s="7" t="str" cm="1">
        <f t="array" ref="M134">IFERROR(_xlfn._xlws.FILTER(NovoCódigo,[0]!Descrição=NovasLicençasv6.0[[#This Row],[Descrição da atualização]]),"")</f>
        <v/>
      </c>
      <c r="N134" s="1"/>
      <c r="O134" s="7" t="s">
        <v>17</v>
      </c>
      <c r="P134" s="7" t="str" cm="1">
        <f t="array" ref="P134">_xlfn._xlws.FILTER(CodigoLicença,Tipo=NovasLicençasv6.0[[#This Row],[Tipo]])</f>
        <v>SC00SFW00002</v>
      </c>
      <c r="Q134" s="7" t="str" cm="1">
        <f t="array" ref="Q134">_xlfn._xlws.FILTER(CodigoManutenção,Tipo=NovasLicençasv6.0[[#This Row],[Tipo]])</f>
        <v>SC00SFW00005</v>
      </c>
      <c r="R134" s="7">
        <v>1</v>
      </c>
      <c r="S134" s="7" t="s">
        <v>388</v>
      </c>
      <c r="T134" s="14" t="s">
        <v>1220</v>
      </c>
      <c r="U134" s="7" t="s">
        <v>1077</v>
      </c>
      <c r="V134" s="7" t="s">
        <v>1221</v>
      </c>
      <c r="W134" s="7" t="s">
        <v>1222</v>
      </c>
      <c r="X134" s="7"/>
      <c r="Y134" s="5">
        <v>43361</v>
      </c>
      <c r="Z134" s="5">
        <v>43362</v>
      </c>
      <c r="AA134" s="11">
        <f t="shared" si="6"/>
        <v>2018</v>
      </c>
      <c r="AB134" s="7">
        <f t="shared" si="7"/>
        <v>1</v>
      </c>
      <c r="AC134" s="5" t="e" cm="1">
        <f t="array" ref="AC134">_xlfn._xlws.FILTER(Created_Date,(Customer_ID=NovasLicençasv6.0[[#This Row],[User ID]])*(Type = "OFFLINE"))</f>
        <v>#REF!</v>
      </c>
      <c r="AD134" s="7" t="s">
        <v>1223</v>
      </c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11">
        <v>116516094</v>
      </c>
      <c r="AP134" s="7"/>
      <c r="AQ134" s="7">
        <v>15019</v>
      </c>
      <c r="AR134" s="7"/>
      <c r="AS134" s="7"/>
      <c r="AT134" s="7" t="s">
        <v>177</v>
      </c>
      <c r="AU134" s="7" t="s">
        <v>380</v>
      </c>
      <c r="AV134" s="7" t="s">
        <v>201</v>
      </c>
      <c r="AW134" s="25"/>
      <c r="AX134" s="25">
        <v>2023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8" customHeight="1" x14ac:dyDescent="0.2">
      <c r="A135" s="7" t="s">
        <v>1224</v>
      </c>
      <c r="B135" s="7" cm="1">
        <f t="array" ref="B135">COUNTA(_xlfn._xlws.FILTER(CustomerID,CustomerID=NovasLicençasv6.0[[#This Row],[User ID]],""))</f>
        <v>1</v>
      </c>
      <c r="C135" s="7" t="str">
        <f>IF(NovasLicençasv6.0[[#This Row],[Usuário ativo]]&gt;=2,"OFFLINE","ONLINE")</f>
        <v>ONLINE</v>
      </c>
      <c r="D135" s="7" t="str" cm="1">
        <f t="array" ref="D135">IFERROR(IF(SUM(_xlfn._xlws.FILTER(CustomerID,CustomerID=NovasLicençasv6.0[[#This Row],[User ID]]))=0,"Existe","Não Existe"),"Não Existe")</f>
        <v>Não Existe</v>
      </c>
      <c r="E135" s="7" t="s">
        <v>98</v>
      </c>
      <c r="F135" s="7" t="s">
        <v>1225</v>
      </c>
      <c r="G135" s="7" t="s">
        <v>8</v>
      </c>
      <c r="H135" s="7" t="s">
        <v>193</v>
      </c>
      <c r="I135" s="7" t="s">
        <v>579</v>
      </c>
      <c r="J135" s="7" t="s">
        <v>580</v>
      </c>
      <c r="K135" s="7" t="s">
        <v>83</v>
      </c>
      <c r="L135" s="7" t="str" cm="1">
        <f t="array" ref="L135">IFERROR(_xlfn._xlws.FILTER(CódigoAntigo,[0]!Descrição=NovasLicençasv6.0[[#This Row],[Descrição da atualização]]),"")</f>
        <v/>
      </c>
      <c r="M135" s="7" t="str" cm="1">
        <f t="array" ref="M135">IFERROR(_xlfn._xlws.FILTER(NovoCódigo,[0]!Descrição=NovasLicençasv6.0[[#This Row],[Descrição da atualização]]),"")</f>
        <v/>
      </c>
      <c r="N135" s="1"/>
      <c r="O135" s="7" t="s">
        <v>18</v>
      </c>
      <c r="P135" s="7" t="str" cm="1">
        <f t="array" ref="P135">_xlfn._xlws.FILTER(CodigoLicença,Tipo=NovasLicençasv6.0[[#This Row],[Tipo]])</f>
        <v>SC00SFW00003</v>
      </c>
      <c r="Q135" s="7" t="str" cm="1">
        <f t="array" ref="Q135">_xlfn._xlws.FILTER(CodigoManutenção,Tipo=NovasLicençasv6.0[[#This Row],[Tipo]])</f>
        <v>SC00SFW00006</v>
      </c>
      <c r="R135" s="7">
        <v>1</v>
      </c>
      <c r="S135" s="7" t="s">
        <v>237</v>
      </c>
      <c r="T135" s="14">
        <v>10349478505</v>
      </c>
      <c r="U135" s="7" t="s">
        <v>197</v>
      </c>
      <c r="V135" s="7" t="s">
        <v>1226</v>
      </c>
      <c r="W135" s="7" t="s">
        <v>1227</v>
      </c>
      <c r="X135" s="7"/>
      <c r="Y135" s="5">
        <v>43361</v>
      </c>
      <c r="Z135" s="5"/>
      <c r="AA135" s="11">
        <f t="shared" si="6"/>
        <v>2018</v>
      </c>
      <c r="AB135" s="7">
        <f t="shared" si="7"/>
        <v>-43361</v>
      </c>
      <c r="AC135" s="5" t="e" cm="1">
        <f t="array" ref="AC135">_xlfn._xlws.FILTER(Created_Date,(Customer_ID=NovasLicençasv6.0[[#This Row],[User ID]])*(Type = "OFFLINE"))</f>
        <v>#REF!</v>
      </c>
      <c r="AD135" s="7" t="s">
        <v>1228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11">
        <v>116516094</v>
      </c>
      <c r="AP135" s="7"/>
      <c r="AQ135" s="7">
        <v>15019</v>
      </c>
      <c r="AR135" s="7"/>
      <c r="AS135" s="7"/>
      <c r="AT135" s="7" t="s">
        <v>1229</v>
      </c>
      <c r="AU135" s="7" t="s">
        <v>201</v>
      </c>
      <c r="AV135" s="7" t="s">
        <v>201</v>
      </c>
      <c r="AW135" s="25"/>
      <c r="AX135" s="25">
        <v>2023</v>
      </c>
    </row>
    <row r="136" spans="1:67" ht="18" customHeight="1" x14ac:dyDescent="0.2">
      <c r="A136" s="13" t="s">
        <v>1230</v>
      </c>
      <c r="B136" s="7" cm="1">
        <f t="array" ref="B136">COUNTA(_xlfn._xlws.FILTER(CustomerID,CustomerID=NovasLicençasv6.0[[#This Row],[User ID]],""))</f>
        <v>1</v>
      </c>
      <c r="C136" s="13" t="str">
        <f>IF(NovasLicençasv6.0[[#This Row],[Usuário ativo]]&gt;=2,"OFFLINE","ONLINE")</f>
        <v>ONLINE</v>
      </c>
      <c r="D136" s="13" t="str" cm="1">
        <f t="array" ref="D136">IFERROR(IF(SUM(_xlfn._xlws.FILTER(CustomerID,CustomerID=NovasLicençasv6.0[[#This Row],[User ID]]))=0,"Existe","Não Existe"),"Não Existe")</f>
        <v>Não Existe</v>
      </c>
      <c r="E136" s="13" t="s">
        <v>1231</v>
      </c>
      <c r="F136" s="13" t="s">
        <v>1232</v>
      </c>
      <c r="G136" s="13" t="s">
        <v>141</v>
      </c>
      <c r="H136" s="13" t="s">
        <v>130</v>
      </c>
      <c r="I136" s="13" t="s">
        <v>101</v>
      </c>
      <c r="J136" s="13" t="s">
        <v>102</v>
      </c>
      <c r="K136" s="13" t="s">
        <v>83</v>
      </c>
      <c r="L136" s="13" t="str" cm="1">
        <f t="array" ref="L136">IFERROR(_xlfn._xlws.FILTER(CódigoAntigo,[0]!Descrição=NovasLicençasv6.0[[#This Row],[Descrição da atualização]]),"")</f>
        <v/>
      </c>
      <c r="M136" s="7" t="str" cm="1">
        <f t="array" ref="M136">IFERROR(_xlfn._xlws.FILTER(NovoCódigo,[0]!Descrição=NovasLicençasv6.0[[#This Row],[Descrição da atualização]]),"")</f>
        <v/>
      </c>
      <c r="N136" s="1"/>
      <c r="O136" s="13" t="s">
        <v>157</v>
      </c>
      <c r="P136" s="7" t="str" cm="1">
        <f t="array" ref="P136">_xlfn._xlws.FILTER(CodigoLicença,Tipo=NovasLicençasv6.0[[#This Row],[Tipo]])</f>
        <v>IR0000000001</v>
      </c>
      <c r="Q136" s="7" t="str" cm="1">
        <f t="array" ref="Q136">_xlfn._xlws.FILTER(CodigoManutenção,Tipo=NovasLicençasv6.0[[#This Row],[Tipo]])</f>
        <v>Sem custo</v>
      </c>
      <c r="R136" s="13">
        <v>1</v>
      </c>
      <c r="S136" s="13" t="s">
        <v>237</v>
      </c>
      <c r="T136" s="34" t="s">
        <v>1233</v>
      </c>
      <c r="U136" s="13" t="s">
        <v>1234</v>
      </c>
      <c r="V136" s="13" t="s">
        <v>1235</v>
      </c>
      <c r="W136" s="13" t="s">
        <v>1236</v>
      </c>
      <c r="X136" s="13" t="s">
        <v>1237</v>
      </c>
      <c r="Y136" s="29">
        <v>43364</v>
      </c>
      <c r="Z136" s="29"/>
      <c r="AA136" s="35">
        <f t="shared" si="6"/>
        <v>2018</v>
      </c>
      <c r="AB136" s="13">
        <f t="shared" si="7"/>
        <v>-43364</v>
      </c>
      <c r="AC136" s="29" t="e" cm="1">
        <f t="array" ref="AC136">_xlfn._xlws.FILTER(Created_Date,(Customer_ID=NovasLicençasv6.0[[#This Row],[User ID]])*(Type = "OFFLINE"))</f>
        <v>#REF!</v>
      </c>
      <c r="AD136" s="13" t="s">
        <v>1238</v>
      </c>
      <c r="AE136" s="13"/>
      <c r="AF136" s="13"/>
      <c r="AG136" s="13"/>
      <c r="AH136" s="13"/>
      <c r="AI136" s="13"/>
      <c r="AJ136" s="13"/>
      <c r="AK136" s="13" t="s">
        <v>1239</v>
      </c>
      <c r="AL136" s="13" t="s">
        <v>1240</v>
      </c>
      <c r="AM136" s="13"/>
      <c r="AN136" s="13"/>
      <c r="AO136" s="35">
        <v>116516094</v>
      </c>
      <c r="AP136" s="13"/>
      <c r="AQ136" s="13">
        <v>0</v>
      </c>
      <c r="AR136" s="13" t="s">
        <v>1241</v>
      </c>
      <c r="AS136" s="13" t="s">
        <v>850</v>
      </c>
      <c r="AT136" s="13" t="s">
        <v>254</v>
      </c>
      <c r="AU136" s="13" t="s">
        <v>380</v>
      </c>
      <c r="AV136" s="13" t="s">
        <v>524</v>
      </c>
      <c r="AW136" s="92"/>
      <c r="AX136" s="25">
        <v>2023</v>
      </c>
    </row>
    <row r="137" spans="1:67" ht="18" customHeight="1" x14ac:dyDescent="0.2">
      <c r="A137" s="7" t="s">
        <v>1242</v>
      </c>
      <c r="B137" s="7" cm="1">
        <f t="array" ref="B137">COUNTA(_xlfn._xlws.FILTER(CustomerID,CustomerID=NovasLicençasv6.0[[#This Row],[User ID]],""))</f>
        <v>1</v>
      </c>
      <c r="C137" s="7" t="str">
        <f>IF(NovasLicençasv6.0[[#This Row],[Usuário ativo]]&gt;=2,"OFFLINE","ONLINE")</f>
        <v>ONLINE</v>
      </c>
      <c r="D137" s="7" t="str" cm="1">
        <f t="array" ref="D137">IFERROR(IF(SUM(_xlfn._xlws.FILTER(CustomerID,CustomerID=NovasLicençasv6.0[[#This Row],[User ID]]))=0,"Existe","Não Existe"),"Não Existe")</f>
        <v>Não Existe</v>
      </c>
      <c r="E137" s="7" t="s">
        <v>98</v>
      </c>
      <c r="F137" s="7" t="s">
        <v>1243</v>
      </c>
      <c r="G137" s="7" t="s">
        <v>402</v>
      </c>
      <c r="H137" s="7" t="s">
        <v>130</v>
      </c>
      <c r="I137" s="7" t="s">
        <v>101</v>
      </c>
      <c r="J137" s="7" t="s">
        <v>102</v>
      </c>
      <c r="K137" s="7" t="s">
        <v>83</v>
      </c>
      <c r="L137" s="7" t="str" cm="1">
        <f t="array" ref="L137">IFERROR(_xlfn._xlws.FILTER(CódigoAntigo,[0]!Descrição=NovasLicençasv6.0[[#This Row],[Descrição da atualização]]),"")</f>
        <v/>
      </c>
      <c r="M137" s="7" t="str" cm="1">
        <f t="array" ref="M137">IFERROR(_xlfn._xlws.FILTER(NovoCódigo,[0]!Descrição=NovasLicençasv6.0[[#This Row],[Descrição da atualização]]),"")</f>
        <v/>
      </c>
      <c r="N137" s="1"/>
      <c r="O137" s="7" t="s">
        <v>18</v>
      </c>
      <c r="P137" s="7" t="str" cm="1">
        <f t="array" ref="P137">_xlfn._xlws.FILTER(CodigoLicença,Tipo=NovasLicençasv6.0[[#This Row],[Tipo]])</f>
        <v>SC00SFW00003</v>
      </c>
      <c r="Q137" s="7" t="str" cm="1">
        <f t="array" ref="Q137">_xlfn._xlws.FILTER(CodigoManutenção,Tipo=NovasLicençasv6.0[[#This Row],[Tipo]])</f>
        <v>SC00SFW00006</v>
      </c>
      <c r="R137" s="7">
        <v>1</v>
      </c>
      <c r="S137" s="7"/>
      <c r="T137" s="14"/>
      <c r="U137" s="7"/>
      <c r="V137" s="7"/>
      <c r="W137" s="7"/>
      <c r="X137" s="7" t="s">
        <v>1244</v>
      </c>
      <c r="Y137" s="5">
        <v>43367</v>
      </c>
      <c r="Z137" s="5">
        <v>43372</v>
      </c>
      <c r="AA137" s="11">
        <f t="shared" si="6"/>
        <v>2018</v>
      </c>
      <c r="AB137" s="7">
        <f t="shared" si="7"/>
        <v>5</v>
      </c>
      <c r="AC137" s="5" t="e" cm="1">
        <f t="array" ref="AC137">_xlfn._xlws.FILTER(Created_Date,(Customer_ID=NovasLicençasv6.0[[#This Row],[User ID]])*(Type = "OFFLINE"))</f>
        <v>#REF!</v>
      </c>
      <c r="AD137" s="7" t="s">
        <v>1245</v>
      </c>
      <c r="AE137" s="7"/>
      <c r="AF137" s="7"/>
      <c r="AG137" s="7"/>
      <c r="AH137" s="7"/>
      <c r="AI137" s="7"/>
      <c r="AJ137" s="7"/>
      <c r="AK137" s="7"/>
      <c r="AL137" s="7" t="s">
        <v>1246</v>
      </c>
      <c r="AM137" s="7"/>
      <c r="AN137" s="7"/>
      <c r="AO137" s="11">
        <v>116516039</v>
      </c>
      <c r="AP137" s="7"/>
      <c r="AQ137" s="7" t="s">
        <v>409</v>
      </c>
      <c r="AR137" s="7"/>
      <c r="AS137" s="7"/>
      <c r="AT137" s="7" t="s">
        <v>1247</v>
      </c>
      <c r="AU137" s="7" t="s">
        <v>380</v>
      </c>
      <c r="AV137" s="7" t="s">
        <v>201</v>
      </c>
      <c r="AW137" s="25"/>
      <c r="AX137" s="25">
        <v>2023</v>
      </c>
    </row>
    <row r="138" spans="1:67" ht="18" customHeight="1" x14ac:dyDescent="0.2">
      <c r="A138" s="7" t="s">
        <v>1248</v>
      </c>
      <c r="B138" s="7" cm="1">
        <f t="array" ref="B138">COUNTA(_xlfn._xlws.FILTER(CustomerID,CustomerID=NovasLicençasv6.0[[#This Row],[User ID]],""))</f>
        <v>1</v>
      </c>
      <c r="C138" s="7" t="str">
        <f>IF(NovasLicençasv6.0[[#This Row],[Usuário ativo]]&gt;=2,"OFFLINE","ONLINE")</f>
        <v>ONLINE</v>
      </c>
      <c r="D138" s="7" t="str" cm="1">
        <f t="array" ref="D138">IFERROR(IF(SUM(_xlfn._xlws.FILTER(CustomerID,CustomerID=NovasLicençasv6.0[[#This Row],[User ID]]))=0,"Existe","Não Existe"),"Não Existe")</f>
        <v>Não Existe</v>
      </c>
      <c r="E138" s="7" t="s">
        <v>98</v>
      </c>
      <c r="F138" s="7" t="s">
        <v>1249</v>
      </c>
      <c r="G138" s="7" t="s">
        <v>8</v>
      </c>
      <c r="H138" s="7" t="s">
        <v>130</v>
      </c>
      <c r="I138" s="7" t="s">
        <v>579</v>
      </c>
      <c r="J138" s="7" t="s">
        <v>580</v>
      </c>
      <c r="K138" s="7" t="s">
        <v>83</v>
      </c>
      <c r="L138" s="7" t="str" cm="1">
        <f t="array" ref="L138">IFERROR(_xlfn._xlws.FILTER(CódigoAntigo,[0]!Descrição=NovasLicençasv6.0[[#This Row],[Descrição da atualização]]),"")</f>
        <v/>
      </c>
      <c r="M138" s="7" t="str" cm="1">
        <f t="array" ref="M138">IFERROR(_xlfn._xlws.FILTER(NovoCódigo,[0]!Descrição=NovasLicençasv6.0[[#This Row],[Descrição da atualização]]),"")</f>
        <v/>
      </c>
      <c r="N138" s="1"/>
      <c r="O138" s="7" t="s">
        <v>18</v>
      </c>
      <c r="P138" s="7" t="str" cm="1">
        <f t="array" ref="P138">_xlfn._xlws.FILTER(CodigoLicença,Tipo=NovasLicençasv6.0[[#This Row],[Tipo]])</f>
        <v>SC00SFW00003</v>
      </c>
      <c r="Q138" s="7" t="str" cm="1">
        <f t="array" ref="Q138">_xlfn._xlws.FILTER(CodigoManutenção,Tipo=NovasLicençasv6.0[[#This Row],[Tipo]])</f>
        <v>SC00SFW00006</v>
      </c>
      <c r="R138" s="7">
        <v>1</v>
      </c>
      <c r="S138" s="7" t="s">
        <v>84</v>
      </c>
      <c r="T138" s="14">
        <v>15089764681</v>
      </c>
      <c r="U138" s="7" t="s">
        <v>1250</v>
      </c>
      <c r="V138" s="7" t="s">
        <v>1251</v>
      </c>
      <c r="W138" s="7" t="s">
        <v>1252</v>
      </c>
      <c r="X138" s="7"/>
      <c r="Y138" s="5">
        <v>43383</v>
      </c>
      <c r="Z138" s="5">
        <v>43403</v>
      </c>
      <c r="AA138" s="11">
        <f t="shared" si="6"/>
        <v>2018</v>
      </c>
      <c r="AB138" s="7">
        <f t="shared" si="7"/>
        <v>20</v>
      </c>
      <c r="AC138" s="5" t="e" cm="1">
        <f t="array" ref="AC138">_xlfn._xlws.FILTER(Created_Date,(Customer_ID=NovasLicençasv6.0[[#This Row],[User ID]])*(Type = "OFFLINE"))</f>
        <v>#REF!</v>
      </c>
      <c r="AD138" s="32" t="s">
        <v>1253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11">
        <v>116516171</v>
      </c>
      <c r="AP138" s="7"/>
      <c r="AQ138" s="7">
        <v>15019</v>
      </c>
      <c r="AR138" s="7"/>
      <c r="AS138" s="7"/>
      <c r="AT138" s="7" t="s">
        <v>621</v>
      </c>
      <c r="AU138" s="7" t="s">
        <v>380</v>
      </c>
      <c r="AV138" s="7" t="s">
        <v>201</v>
      </c>
      <c r="AW138" s="25"/>
      <c r="AX138" s="25">
        <v>2023</v>
      </c>
    </row>
    <row r="139" spans="1:67" ht="18" customHeight="1" x14ac:dyDescent="0.2">
      <c r="A139" s="7" t="s">
        <v>1254</v>
      </c>
      <c r="B139" s="7" cm="1">
        <f t="array" ref="B139">COUNTA(_xlfn._xlws.FILTER(CustomerID,CustomerID=NovasLicençasv6.0[[#This Row],[User ID]],""))</f>
        <v>1</v>
      </c>
      <c r="C139" s="7" t="str">
        <f>IF(NovasLicençasv6.0[[#This Row],[Usuário ativo]]&gt;=2,"OFFLINE","ONLINE")</f>
        <v>ONLINE</v>
      </c>
      <c r="D139" s="7" t="str" cm="1">
        <f t="array" ref="D139">IFERROR(IF(SUM(_xlfn._xlws.FILTER(CustomerID,CustomerID=NovasLicençasv6.0[[#This Row],[User ID]]))=0,"Existe","Não Existe"),"Não Existe")</f>
        <v>Não Existe</v>
      </c>
      <c r="E139" s="7" t="s">
        <v>98</v>
      </c>
      <c r="F139" s="7" t="s">
        <v>1255</v>
      </c>
      <c r="G139" s="7" t="s">
        <v>8</v>
      </c>
      <c r="H139" s="7" t="s">
        <v>656</v>
      </c>
      <c r="I139" s="7" t="s">
        <v>657</v>
      </c>
      <c r="J139" s="7" t="s">
        <v>1067</v>
      </c>
      <c r="K139" s="7" t="s">
        <v>83</v>
      </c>
      <c r="L139" s="7" t="str" cm="1">
        <f t="array" ref="L139">IFERROR(_xlfn._xlws.FILTER(CódigoAntigo,[0]!Descrição=NovasLicençasv6.0[[#This Row],[Descrição da atualização]]),"")</f>
        <v/>
      </c>
      <c r="M139" s="7" t="str" cm="1">
        <f t="array" ref="M139">IFERROR(_xlfn._xlws.FILTER(NovoCódigo,[0]!Descrição=NovasLicençasv6.0[[#This Row],[Descrição da atualização]]),"")</f>
        <v/>
      </c>
      <c r="N139" s="1"/>
      <c r="O139" s="7" t="s">
        <v>18</v>
      </c>
      <c r="P139" s="7" t="str" cm="1">
        <f t="array" ref="P139">_xlfn._xlws.FILTER(CodigoLicença,Tipo=NovasLicençasv6.0[[#This Row],[Tipo]])</f>
        <v>SC00SFW00003</v>
      </c>
      <c r="Q139" s="7" t="str" cm="1">
        <f t="array" ref="Q139">_xlfn._xlws.FILTER(CodigoManutenção,Tipo=NovasLicençasv6.0[[#This Row],[Tipo]])</f>
        <v>SC00SFW00006</v>
      </c>
      <c r="R139" s="7">
        <v>1</v>
      </c>
      <c r="S139" s="7" t="s">
        <v>237</v>
      </c>
      <c r="T139" s="14">
        <v>37750424509</v>
      </c>
      <c r="U139" s="7" t="s">
        <v>197</v>
      </c>
      <c r="V139" s="7" t="s">
        <v>1256</v>
      </c>
      <c r="W139" s="7" t="s">
        <v>1257</v>
      </c>
      <c r="X139" s="7"/>
      <c r="Y139" s="5">
        <v>43405</v>
      </c>
      <c r="Z139" s="5">
        <v>43417</v>
      </c>
      <c r="AA139" s="11">
        <f t="shared" si="6"/>
        <v>2018</v>
      </c>
      <c r="AB139" s="7">
        <f t="shared" si="7"/>
        <v>12</v>
      </c>
      <c r="AC139" s="5" t="e" cm="1">
        <f t="array" ref="AC139">_xlfn._xlws.FILTER(Created_Date,(Customer_ID=NovasLicençasv6.0[[#This Row],[User ID]])*(Type = "OFFLINE"))</f>
        <v>#REF!</v>
      </c>
      <c r="AD139" s="7" t="s">
        <v>1258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11">
        <v>116516254</v>
      </c>
      <c r="AP139" s="7"/>
      <c r="AQ139" s="7">
        <v>15019</v>
      </c>
      <c r="AR139" s="7"/>
      <c r="AS139" s="7"/>
      <c r="AT139" s="7" t="s">
        <v>1229</v>
      </c>
      <c r="AU139" s="7" t="s">
        <v>92</v>
      </c>
      <c r="AV139" s="7" t="s">
        <v>524</v>
      </c>
      <c r="AW139" s="25"/>
      <c r="AX139" s="25">
        <v>2023</v>
      </c>
    </row>
    <row r="140" spans="1:67" ht="18" customHeight="1" x14ac:dyDescent="0.2">
      <c r="A140" s="13" t="s">
        <v>1259</v>
      </c>
      <c r="B140" s="7" cm="1">
        <f t="array" ref="B140">COUNTA(_xlfn._xlws.FILTER(CustomerID,CustomerID=NovasLicençasv6.0[[#This Row],[User ID]],""))</f>
        <v>1</v>
      </c>
      <c r="C140" s="7" t="str">
        <f>IF(NovasLicençasv6.0[[#This Row],[Usuário ativo]]&gt;=2,"OFFLINE","ONLINE")</f>
        <v>ONLINE</v>
      </c>
      <c r="D140" s="13" t="str" cm="1">
        <f t="array" ref="D140">IFERROR(IF(SUM(_xlfn._xlws.FILTER(CustomerID,CustomerID=NovasLicençasv6.0[[#This Row],[User ID]]))=0,"Existe","Não Existe"),"Não Existe")</f>
        <v>Não Existe</v>
      </c>
      <c r="E140" s="13"/>
      <c r="F140" s="13" t="s">
        <v>1260</v>
      </c>
      <c r="G140" s="13" t="s">
        <v>8</v>
      </c>
      <c r="H140" s="13" t="s">
        <v>130</v>
      </c>
      <c r="I140" s="13" t="s">
        <v>1011</v>
      </c>
      <c r="J140" s="13" t="s">
        <v>1012</v>
      </c>
      <c r="K140" s="13" t="s">
        <v>226</v>
      </c>
      <c r="L140" s="7" t="str" cm="1">
        <f t="array" ref="L140">IFERROR(_xlfn._xlws.FILTER(CódigoAntigo,[0]!Descrição=NovasLicençasv6.0[[#This Row],[Descrição da atualização]]),"")</f>
        <v/>
      </c>
      <c r="M140" s="7" t="str" cm="1">
        <f t="array" ref="M140">IFERROR(_xlfn._xlws.FILTER(NovoCódigo,[0]!Descrição=NovasLicençasv6.0[[#This Row],[Descrição da atualização]]),"")</f>
        <v/>
      </c>
      <c r="N140" s="1"/>
      <c r="O140" s="13" t="s">
        <v>18</v>
      </c>
      <c r="P140" s="7" t="str" cm="1">
        <f t="array" ref="P140">_xlfn._xlws.FILTER(CodigoLicença,Tipo=NovasLicençasv6.0[[#This Row],[Tipo]])</f>
        <v>SC00SFW00003</v>
      </c>
      <c r="Q140" s="7" t="str" cm="1">
        <f t="array" ref="Q140">_xlfn._xlws.FILTER(CodigoManutenção,Tipo=NovasLicençasv6.0[[#This Row],[Tipo]])</f>
        <v>SC00SFW00006</v>
      </c>
      <c r="R140" s="13">
        <v>1</v>
      </c>
      <c r="S140" s="13" t="s">
        <v>84</v>
      </c>
      <c r="T140" s="34" t="s">
        <v>1261</v>
      </c>
      <c r="U140" s="13" t="s">
        <v>1262</v>
      </c>
      <c r="V140" s="13" t="s">
        <v>1014</v>
      </c>
      <c r="W140" s="13" t="s">
        <v>1263</v>
      </c>
      <c r="X140" s="13"/>
      <c r="Y140" s="29">
        <v>43409</v>
      </c>
      <c r="Z140" s="29"/>
      <c r="AA140" s="35">
        <f t="shared" si="6"/>
        <v>2018</v>
      </c>
      <c r="AB140" s="13"/>
      <c r="AC140" s="29" t="e" cm="1">
        <f t="array" ref="AC140">_xlfn._xlws.FILTER(Created_Date,(Customer_ID=NovasLicençasv6.0[[#This Row],[User ID]])*(Type = "OFFLINE"))</f>
        <v>#REF!</v>
      </c>
      <c r="AD140" s="91" t="s">
        <v>1264</v>
      </c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35">
        <v>116516499</v>
      </c>
      <c r="AP140" s="13"/>
      <c r="AQ140" s="13">
        <v>15019</v>
      </c>
      <c r="AR140" s="13"/>
      <c r="AS140" s="13"/>
      <c r="AT140" s="13" t="s">
        <v>1265</v>
      </c>
      <c r="AU140" s="13" t="s">
        <v>92</v>
      </c>
      <c r="AV140" s="13" t="s">
        <v>201</v>
      </c>
      <c r="AW140" s="92"/>
      <c r="AX140" s="25">
        <v>2023</v>
      </c>
    </row>
    <row r="141" spans="1:67" ht="18" customHeight="1" x14ac:dyDescent="0.2">
      <c r="A141" s="13" t="s">
        <v>1266</v>
      </c>
      <c r="B141" s="7" cm="1">
        <f t="array" ref="B141">COUNTA(_xlfn._xlws.FILTER(CustomerID,CustomerID=NovasLicençasv6.0[[#This Row],[User ID]],""))</f>
        <v>1</v>
      </c>
      <c r="C141" s="13" t="str">
        <f>IF(NovasLicençasv6.0[[#This Row],[Usuário ativo]]&gt;=2,"OFFLINE","ONLINE")</f>
        <v>ONLINE</v>
      </c>
      <c r="D141" s="13" t="str" cm="1">
        <f t="array" ref="D141">IFERROR(IF(SUM(_xlfn._xlws.FILTER(CustomerID,CustomerID=NovasLicençasv6.0[[#This Row],[User ID]]))=0,"Existe","Não Existe"),"Não Existe")</f>
        <v>Não Existe</v>
      </c>
      <c r="E141" s="13" t="s">
        <v>1267</v>
      </c>
      <c r="F141" s="13" t="s">
        <v>1268</v>
      </c>
      <c r="G141" s="13" t="str">
        <f>IF('Novas Licenças v6.0'!$I170="KION","Não aplicavel",IF('Novas Licenças v6.0'!$I170="LindeSTILL","Não aplicavel","Representante"))</f>
        <v>Representante</v>
      </c>
      <c r="H141" s="13" t="s">
        <v>384</v>
      </c>
      <c r="I141" s="13" t="s">
        <v>1011</v>
      </c>
      <c r="J141" s="13" t="s">
        <v>1012</v>
      </c>
      <c r="K141" s="13" t="s">
        <v>226</v>
      </c>
      <c r="L141" s="7" t="str" cm="1">
        <f t="array" ref="L141">IFERROR(_xlfn._xlws.FILTER(CódigoAntigo,[0]!Descrição=NovasLicençasv6.0[[#This Row],[Descrição da atualização]]),"")</f>
        <v/>
      </c>
      <c r="M141" s="7" t="str" cm="1">
        <f t="array" ref="M141">IFERROR(_xlfn._xlws.FILTER(NovoCódigo,[0]!Descrição=NovasLicençasv6.0[[#This Row],[Descrição da atualização]]),"")</f>
        <v/>
      </c>
      <c r="N141" s="1"/>
      <c r="O141" s="13" t="s">
        <v>18</v>
      </c>
      <c r="P141" s="7" t="str" cm="1">
        <f t="array" ref="P141">_xlfn._xlws.FILTER(CodigoLicença,Tipo=NovasLicençasv6.0[[#This Row],[Tipo]])</f>
        <v>SC00SFW00003</v>
      </c>
      <c r="Q141" s="7" t="str" cm="1">
        <f t="array" ref="Q141">_xlfn._xlws.FILTER(CodigoManutenção,Tipo=NovasLicençasv6.0[[#This Row],[Tipo]])</f>
        <v>SC00SFW00006</v>
      </c>
      <c r="R141" s="13">
        <v>1</v>
      </c>
      <c r="S141" s="13" t="s">
        <v>84</v>
      </c>
      <c r="T141" s="34" t="s">
        <v>1269</v>
      </c>
      <c r="U141" s="13" t="s">
        <v>1262</v>
      </c>
      <c r="V141" s="13" t="s">
        <v>1014</v>
      </c>
      <c r="W141" s="13" t="s">
        <v>1270</v>
      </c>
      <c r="X141" s="13"/>
      <c r="Y141" s="29">
        <v>43409</v>
      </c>
      <c r="Z141" s="29"/>
      <c r="AA141" s="35">
        <f t="shared" si="6"/>
        <v>2018</v>
      </c>
      <c r="AB141" s="13"/>
      <c r="AC141" s="29" t="e" cm="1">
        <f t="array" ref="AC141">_xlfn._xlws.FILTER(Created_Date,(Customer_ID=NovasLicençasv6.0[[#This Row],[User ID]])*(Type = "OFFLINE"))</f>
        <v>#REF!</v>
      </c>
      <c r="AD141" s="32" t="s">
        <v>1271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35">
        <v>116516499</v>
      </c>
      <c r="AP141" s="13"/>
      <c r="AQ141" s="13">
        <v>15019</v>
      </c>
      <c r="AR141" s="13"/>
      <c r="AS141" s="13"/>
      <c r="AT141" s="13" t="s">
        <v>621</v>
      </c>
      <c r="AU141" s="13" t="s">
        <v>92</v>
      </c>
      <c r="AV141" s="13" t="s">
        <v>201</v>
      </c>
      <c r="AW141" s="92"/>
      <c r="AX141" s="25">
        <v>2023</v>
      </c>
    </row>
    <row r="142" spans="1:67" ht="18" customHeight="1" x14ac:dyDescent="0.2">
      <c r="A142" s="7" t="s">
        <v>1272</v>
      </c>
      <c r="B142" s="7" cm="1">
        <f t="array" ref="B142">COUNTA(_xlfn._xlws.FILTER(CustomerID,CustomerID=NovasLicençasv6.0[[#This Row],[User ID]],""))</f>
        <v>1</v>
      </c>
      <c r="C142" s="7" t="str">
        <f>IF(NovasLicençasv6.0[[#This Row],[Usuário ativo]]&gt;=2,"OFFLINE","ONLINE")</f>
        <v>ONLINE</v>
      </c>
      <c r="D142" s="7" t="str" cm="1">
        <f t="array" ref="D142">IFERROR(IF(SUM(_xlfn._xlws.FILTER(CustomerID,CustomerID=NovasLicençasv6.0[[#This Row],[User ID]]))=0,"Existe","Não Existe"),"Não Existe")</f>
        <v>Não Existe</v>
      </c>
      <c r="E142" s="7" t="s">
        <v>98</v>
      </c>
      <c r="F142" s="7" t="s">
        <v>1273</v>
      </c>
      <c r="G142" s="7" t="str">
        <f>IF('Novas Licenças v6.0'!$I165="KION","Não aplicavel",IF('Novas Licenças v6.0'!$I165="LindeSTILL","Não aplicavel","Representante"))</f>
        <v>Representante</v>
      </c>
      <c r="H142" s="7" t="s">
        <v>130</v>
      </c>
      <c r="I142" s="7" t="s">
        <v>579</v>
      </c>
      <c r="J142" s="7" t="s">
        <v>580</v>
      </c>
      <c r="K142" s="7" t="s">
        <v>83</v>
      </c>
      <c r="L142" s="7" t="str" cm="1">
        <f t="array" ref="L142">IFERROR(_xlfn._xlws.FILTER(CódigoAntigo,[0]!Descrição=NovasLicençasv6.0[[#This Row],[Descrição da atualização]]),"")</f>
        <v/>
      </c>
      <c r="M142" s="7" t="str" cm="1">
        <f t="array" ref="M142">IFERROR(_xlfn._xlws.FILTER(NovoCódigo,[0]!Descrição=NovasLicençasv6.0[[#This Row],[Descrição da atualização]]),"")</f>
        <v/>
      </c>
      <c r="N142" s="1"/>
      <c r="O142" s="7" t="s">
        <v>18</v>
      </c>
      <c r="P142" s="7" t="str" cm="1">
        <f t="array" ref="P142">_xlfn._xlws.FILTER(CodigoLicença,Tipo=NovasLicençasv6.0[[#This Row],[Tipo]])</f>
        <v>SC00SFW00003</v>
      </c>
      <c r="Q142" s="7" t="str" cm="1">
        <f t="array" ref="Q142">_xlfn._xlws.FILTER(CodigoManutenção,Tipo=NovasLicençasv6.0[[#This Row],[Tipo]])</f>
        <v>SC00SFW00006</v>
      </c>
      <c r="R142" s="7">
        <v>1</v>
      </c>
      <c r="S142" s="7" t="s">
        <v>237</v>
      </c>
      <c r="T142" s="14">
        <v>14788830962</v>
      </c>
      <c r="U142" s="7" t="s">
        <v>1274</v>
      </c>
      <c r="V142" s="7" t="s">
        <v>581</v>
      </c>
      <c r="W142" s="7" t="s">
        <v>1275</v>
      </c>
      <c r="X142" s="7"/>
      <c r="Y142" s="5">
        <v>43426</v>
      </c>
      <c r="Z142" s="5"/>
      <c r="AA142" s="11">
        <f t="shared" si="6"/>
        <v>2018</v>
      </c>
      <c r="AB142" s="7"/>
      <c r="AC142" s="5" t="e" cm="1">
        <f t="array" ref="AC142">_xlfn._xlws.FILTER(Created_Date,(Customer_ID=NovasLicençasv6.0[[#This Row],[User ID]])*(Type = "OFFLINE"))</f>
        <v>#REF!</v>
      </c>
      <c r="AD142" s="7" t="s">
        <v>1276</v>
      </c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11">
        <v>116516465</v>
      </c>
      <c r="AP142" s="7"/>
      <c r="AQ142" s="7">
        <v>15019</v>
      </c>
      <c r="AR142" s="7"/>
      <c r="AS142" s="7"/>
      <c r="AT142" s="7" t="s">
        <v>621</v>
      </c>
      <c r="AU142" s="7" t="s">
        <v>201</v>
      </c>
      <c r="AV142" s="7" t="s">
        <v>201</v>
      </c>
      <c r="AW142" s="25"/>
      <c r="AX142" s="25">
        <v>2023</v>
      </c>
    </row>
    <row r="143" spans="1:67" ht="18" customHeight="1" x14ac:dyDescent="0.2">
      <c r="A143" s="7" t="s">
        <v>1277</v>
      </c>
      <c r="B143" s="7" cm="1">
        <f t="array" ref="B143">COUNTA(_xlfn._xlws.FILTER(CustomerID,CustomerID=NovasLicençasv6.0[[#This Row],[User ID]],""))</f>
        <v>1</v>
      </c>
      <c r="C143" s="7" t="str">
        <f>IF(NovasLicençasv6.0[[#This Row],[Usuário ativo]]&gt;=2,"OFFLINE","ONLINE")</f>
        <v>ONLINE</v>
      </c>
      <c r="D143" s="7" t="str" cm="1">
        <f t="array" ref="D143">IFERROR(IF(SUM(_xlfn._xlws.FILTER(CustomerID,CustomerID=NovasLicençasv6.0[[#This Row],[User ID]]))=0,"Existe","Não Existe"),"Não Existe")</f>
        <v>Não Existe</v>
      </c>
      <c r="E143" s="7" t="s">
        <v>98</v>
      </c>
      <c r="F143" s="7" t="s">
        <v>1278</v>
      </c>
      <c r="G143" s="7" t="s">
        <v>129</v>
      </c>
      <c r="H143" s="7" t="s">
        <v>130</v>
      </c>
      <c r="I143" s="7" t="s">
        <v>101</v>
      </c>
      <c r="J143" s="7" t="s">
        <v>102</v>
      </c>
      <c r="K143" s="7" t="s">
        <v>83</v>
      </c>
      <c r="L143" s="7" t="str" cm="1">
        <f t="array" ref="L143">IFERROR(_xlfn._xlws.FILTER(CódigoAntigo,[0]!Descrição=NovasLicençasv6.0[[#This Row],[Descrição da atualização]]),"")</f>
        <v/>
      </c>
      <c r="M143" s="7" t="str" cm="1">
        <f t="array" ref="M143">IFERROR(_xlfn._xlws.FILTER(NovoCódigo,[0]!Descrição=NovasLicençasv6.0[[#This Row],[Descrição da atualização]]),"")</f>
        <v/>
      </c>
      <c r="N143" s="1" t="s">
        <v>274</v>
      </c>
      <c r="O143" s="7" t="s">
        <v>19</v>
      </c>
      <c r="P143" s="7" t="str" cm="1">
        <f t="array" ref="P143">_xlfn._xlws.FILTER(CodigoLicença,Tipo=NovasLicençasv6.0[[#This Row],[Tipo]])</f>
        <v>SC00SFW00004</v>
      </c>
      <c r="Q143" s="7" t="str" cm="1">
        <f t="array" ref="Q143">_xlfn._xlws.FILTER(CodigoManutenção,Tipo=NovasLicençasv6.0[[#This Row],[Tipo]])</f>
        <v>SC00SFW00007</v>
      </c>
      <c r="R143" s="7">
        <v>1</v>
      </c>
      <c r="S143" s="7" t="s">
        <v>142</v>
      </c>
      <c r="T143" s="14" t="s">
        <v>1279</v>
      </c>
      <c r="U143" s="7" t="s">
        <v>86</v>
      </c>
      <c r="V143" s="7" t="s">
        <v>352</v>
      </c>
      <c r="W143" s="7" t="s">
        <v>1280</v>
      </c>
      <c r="X143" s="7" t="s">
        <v>1280</v>
      </c>
      <c r="Y143" s="5">
        <v>43427</v>
      </c>
      <c r="Z143" s="5"/>
      <c r="AA143" s="11">
        <f t="shared" si="6"/>
        <v>2018</v>
      </c>
      <c r="AB143" s="7"/>
      <c r="AC143" s="5" t="e" cm="1">
        <f t="array" ref="AC143">_xlfn._xlws.FILTER(Created_Date,(Customer_ID=NovasLicençasv6.0[[#This Row],[User ID]])*(Type = "OFFLINE"))</f>
        <v>#REF!</v>
      </c>
      <c r="AD143" s="7" t="s">
        <v>1281</v>
      </c>
      <c r="AE143" s="7"/>
      <c r="AF143" s="7"/>
      <c r="AG143" s="7"/>
      <c r="AH143" s="7"/>
      <c r="AI143" s="7"/>
      <c r="AJ143" s="7"/>
      <c r="AK143" s="7"/>
      <c r="AL143" s="7" t="s">
        <v>1282</v>
      </c>
      <c r="AM143" s="7">
        <v>116524341</v>
      </c>
      <c r="AN143" s="7"/>
      <c r="AO143" s="11">
        <v>116516465</v>
      </c>
      <c r="AP143" s="7"/>
      <c r="AQ143" s="7" t="s">
        <v>746</v>
      </c>
      <c r="AR143" s="7" t="s">
        <v>1283</v>
      </c>
      <c r="AS143" s="7" t="s">
        <v>850</v>
      </c>
      <c r="AT143" s="7" t="s">
        <v>1284</v>
      </c>
      <c r="AU143" s="7" t="s">
        <v>201</v>
      </c>
      <c r="AV143" s="7" t="s">
        <v>524</v>
      </c>
      <c r="AW143" s="25"/>
      <c r="AX143" s="25">
        <v>2023</v>
      </c>
    </row>
    <row r="144" spans="1:67" ht="18" customHeight="1" x14ac:dyDescent="0.2">
      <c r="A144" s="7" t="s">
        <v>1285</v>
      </c>
      <c r="B144" s="7" cm="1">
        <f t="array" ref="B144">COUNTA(_xlfn._xlws.FILTER(CustomerID,CustomerID=NovasLicençasv6.0[[#This Row],[User ID]],""))</f>
        <v>1</v>
      </c>
      <c r="C144" s="7" t="str">
        <f>IF(NovasLicençasv6.0[[#This Row],[Usuário ativo]]&gt;=2,"OFFLINE","ONLINE")</f>
        <v>ONLINE</v>
      </c>
      <c r="D144" s="7" t="str" cm="1">
        <f t="array" ref="D144">IFERROR(IF(SUM(_xlfn._xlws.FILTER(CustomerID,CustomerID=NovasLicençasv6.0[[#This Row],[User ID]]))=0,"Existe","Não Existe"),"Não Existe")</f>
        <v>Não Existe</v>
      </c>
      <c r="E144" s="7" t="s">
        <v>98</v>
      </c>
      <c r="F144" s="7" t="s">
        <v>1286</v>
      </c>
      <c r="G144" s="7" t="s">
        <v>8</v>
      </c>
      <c r="H144" s="7" t="s">
        <v>130</v>
      </c>
      <c r="I144" s="7" t="s">
        <v>579</v>
      </c>
      <c r="J144" s="7" t="s">
        <v>580</v>
      </c>
      <c r="K144" s="7" t="s">
        <v>83</v>
      </c>
      <c r="L144" s="7" t="str" cm="1">
        <f t="array" ref="L144">IFERROR(_xlfn._xlws.FILTER(CódigoAntigo,[0]!Descrição=NovasLicençasv6.0[[#This Row],[Descrição da atualização]]),"")</f>
        <v/>
      </c>
      <c r="M144" s="7" t="str" cm="1">
        <f t="array" ref="M144">IFERROR(_xlfn._xlws.FILTER(NovoCódigo,[0]!Descrição=NovasLicençasv6.0[[#This Row],[Descrição da atualização]]),"")</f>
        <v/>
      </c>
      <c r="N144" s="1"/>
      <c r="O144" s="7" t="s">
        <v>18</v>
      </c>
      <c r="P144" s="7" t="str" cm="1">
        <f t="array" ref="P144">_xlfn._xlws.FILTER(CodigoLicença,Tipo=NovasLicençasv6.0[[#This Row],[Tipo]])</f>
        <v>SC00SFW00003</v>
      </c>
      <c r="Q144" s="7" t="str" cm="1">
        <f t="array" ref="Q144">_xlfn._xlws.FILTER(CodigoManutenção,Tipo=NovasLicençasv6.0[[#This Row],[Tipo]])</f>
        <v>SC00SFW00006</v>
      </c>
      <c r="R144" s="7">
        <v>1</v>
      </c>
      <c r="S144" s="7" t="s">
        <v>237</v>
      </c>
      <c r="T144" s="14">
        <v>33915421729</v>
      </c>
      <c r="U144" s="7" t="s">
        <v>1287</v>
      </c>
      <c r="V144" s="7" t="s">
        <v>1288</v>
      </c>
      <c r="W144" s="7" t="s">
        <v>1289</v>
      </c>
      <c r="X144" s="7"/>
      <c r="Y144" s="5">
        <v>43427</v>
      </c>
      <c r="Z144" s="5"/>
      <c r="AA144" s="11">
        <f t="shared" si="6"/>
        <v>2018</v>
      </c>
      <c r="AB144" s="7"/>
      <c r="AC144" s="5" t="e" cm="1">
        <f t="array" ref="AC144">_xlfn._xlws.FILTER(Created_Date,(Customer_ID=NovasLicençasv6.0[[#This Row],[User ID]])*(Type = "OFFLINE"))</f>
        <v>#REF!</v>
      </c>
      <c r="AD144" s="7" t="s">
        <v>1290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11">
        <v>116516377</v>
      </c>
      <c r="AP144" s="7"/>
      <c r="AQ144" s="7">
        <v>15019</v>
      </c>
      <c r="AR144" s="7" t="s">
        <v>1291</v>
      </c>
      <c r="AS144" s="7"/>
      <c r="AT144" s="7" t="s">
        <v>585</v>
      </c>
      <c r="AU144" s="7" t="s">
        <v>201</v>
      </c>
      <c r="AV144" s="7" t="s">
        <v>201</v>
      </c>
      <c r="AW144" s="25"/>
      <c r="AX144" s="25">
        <v>2023</v>
      </c>
    </row>
    <row r="145" spans="1:67" ht="18" customHeight="1" x14ac:dyDescent="0.2">
      <c r="A145" s="7" t="s">
        <v>1292</v>
      </c>
      <c r="B145" s="7" cm="1">
        <f t="array" ref="B145">COUNTA(_xlfn._xlws.FILTER(CustomerID,CustomerID=NovasLicençasv6.0[[#This Row],[User ID]],""))</f>
        <v>1</v>
      </c>
      <c r="C145" s="7" t="str">
        <f>IF(NovasLicençasv6.0[[#This Row],[Usuário ativo]]&gt;=2,"OFFLINE","ONLINE")</f>
        <v>ONLINE</v>
      </c>
      <c r="D145" s="7" t="str" cm="1">
        <f t="array" ref="D145">IFERROR(IF(SUM(_xlfn._xlws.FILTER(CustomerID,CustomerID=NovasLicençasv6.0[[#This Row],[User ID]]))=0,"Existe","Não Existe"),"Não Existe")</f>
        <v>Não Existe</v>
      </c>
      <c r="E145" s="7" t="s">
        <v>98</v>
      </c>
      <c r="F145" s="7" t="s">
        <v>1293</v>
      </c>
      <c r="G145" s="7" t="s">
        <v>8</v>
      </c>
      <c r="H145" s="7" t="s">
        <v>130</v>
      </c>
      <c r="I145" s="7" t="s">
        <v>579</v>
      </c>
      <c r="J145" s="7" t="s">
        <v>580</v>
      </c>
      <c r="K145" s="7" t="s">
        <v>83</v>
      </c>
      <c r="L145" s="7" t="str" cm="1">
        <f t="array" ref="L145">IFERROR(_xlfn._xlws.FILTER(CódigoAntigo,[0]!Descrição=NovasLicençasv6.0[[#This Row],[Descrição da atualização]]),"")</f>
        <v/>
      </c>
      <c r="M145" s="7" t="str" cm="1">
        <f t="array" ref="M145">IFERROR(_xlfn._xlws.FILTER(NovoCódigo,[0]!Descrição=NovasLicençasv6.0[[#This Row],[Descrição da atualização]]),"")</f>
        <v/>
      </c>
      <c r="N145" s="1"/>
      <c r="O145" s="7" t="s">
        <v>18</v>
      </c>
      <c r="P145" s="7" t="str" cm="1">
        <f t="array" ref="P145">_xlfn._xlws.FILTER(CodigoLicença,Tipo=NovasLicençasv6.0[[#This Row],[Tipo]])</f>
        <v>SC00SFW00003</v>
      </c>
      <c r="Q145" s="7" t="str" cm="1">
        <f t="array" ref="Q145">_xlfn._xlws.FILTER(CodigoManutenção,Tipo=NovasLicençasv6.0[[#This Row],[Tipo]])</f>
        <v>SC00SFW00006</v>
      </c>
      <c r="R145" s="7">
        <v>1</v>
      </c>
      <c r="S145" s="7" t="s">
        <v>237</v>
      </c>
      <c r="T145" s="14">
        <v>43026535154</v>
      </c>
      <c r="U145" s="7" t="s">
        <v>1287</v>
      </c>
      <c r="V145" s="7" t="s">
        <v>581</v>
      </c>
      <c r="W145" s="7" t="s">
        <v>1294</v>
      </c>
      <c r="X145" s="7"/>
      <c r="Y145" s="5">
        <v>43430</v>
      </c>
      <c r="Z145" s="5"/>
      <c r="AA145" s="11">
        <f t="shared" si="6"/>
        <v>2018</v>
      </c>
      <c r="AB145" s="7"/>
      <c r="AC145" s="5" t="e" cm="1">
        <f t="array" ref="AC145">_xlfn._xlws.FILTER(Created_Date,(Customer_ID=NovasLicençasv6.0[[#This Row],[User ID]])*(Type = "OFFLINE"))</f>
        <v>#REF!</v>
      </c>
      <c r="AD145" s="7" t="s">
        <v>1295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11">
        <v>116516377</v>
      </c>
      <c r="AP145" s="7"/>
      <c r="AQ145" s="7">
        <v>15019</v>
      </c>
      <c r="AR145" s="7"/>
      <c r="AS145" s="7"/>
      <c r="AT145" s="7" t="s">
        <v>585</v>
      </c>
      <c r="AU145" s="7" t="s">
        <v>201</v>
      </c>
      <c r="AV145" s="7" t="s">
        <v>201</v>
      </c>
      <c r="AW145" s="25"/>
      <c r="AX145" s="25">
        <v>2023</v>
      </c>
    </row>
    <row r="146" spans="1:67" ht="18" customHeight="1" x14ac:dyDescent="0.2">
      <c r="A146" s="13" t="s">
        <v>1296</v>
      </c>
      <c r="B146" s="7" cm="1">
        <f t="array" ref="B146">COUNTA(_xlfn._xlws.FILTER(CustomerID,CustomerID=NovasLicençasv6.0[[#This Row],[User ID]],""))</f>
        <v>1</v>
      </c>
      <c r="C146" s="13" t="str">
        <f>IF(NovasLicençasv6.0[[#This Row],[Usuário ativo]]&gt;=2,"OFFLINE","ONLINE")</f>
        <v>ONLINE</v>
      </c>
      <c r="D146" s="13" t="str" cm="1">
        <f t="array" ref="D146">IFERROR(IF(SUM(_xlfn._xlws.FILTER(CustomerID,CustomerID=NovasLicençasv6.0[[#This Row],[User ID]]))=0,"Existe","Não Existe"),"Não Existe")</f>
        <v>Não Existe</v>
      </c>
      <c r="E146" s="13" t="s">
        <v>98</v>
      </c>
      <c r="F146" s="13" t="s">
        <v>1297</v>
      </c>
      <c r="G146" s="13" t="s">
        <v>114</v>
      </c>
      <c r="H146" s="13"/>
      <c r="I146" s="13" t="s">
        <v>101</v>
      </c>
      <c r="J146" s="13" t="s">
        <v>102</v>
      </c>
      <c r="K146" s="13" t="s">
        <v>83</v>
      </c>
      <c r="L146" s="13" t="str" cm="1">
        <f t="array" ref="L146">IFERROR(_xlfn._xlws.FILTER(CódigoAntigo,[0]!Descrição=NovasLicençasv6.0[[#This Row],[Descrição da atualização]]),"")</f>
        <v/>
      </c>
      <c r="M146" s="13" t="str" cm="1">
        <f t="array" ref="M146">IFERROR(_xlfn._xlws.FILTER(NovoCódigo,[0]!Descrição=NovasLicençasv6.0[[#This Row],[Descrição da atualização]]),"")</f>
        <v/>
      </c>
      <c r="N146" s="1"/>
      <c r="O146" s="13" t="s">
        <v>18</v>
      </c>
      <c r="P146" s="7" t="str" cm="1">
        <f t="array" ref="P146">_xlfn._xlws.FILTER(CodigoLicença,Tipo=NovasLicençasv6.0[[#This Row],[Tipo]])</f>
        <v>SC00SFW00003</v>
      </c>
      <c r="Q146" s="7" t="str" cm="1">
        <f t="array" ref="Q146">_xlfn._xlws.FILTER(CodigoManutenção,Tipo=NovasLicençasv6.0[[#This Row],[Tipo]])</f>
        <v>SC00SFW00006</v>
      </c>
      <c r="R146" s="13">
        <v>1</v>
      </c>
      <c r="S146" s="13" t="s">
        <v>237</v>
      </c>
      <c r="T146" s="34" t="s">
        <v>1298</v>
      </c>
      <c r="U146" s="13" t="s">
        <v>86</v>
      </c>
      <c r="V146" s="7" t="s">
        <v>117</v>
      </c>
      <c r="W146" s="13" t="s">
        <v>1299</v>
      </c>
      <c r="X146" s="13" t="s">
        <v>1300</v>
      </c>
      <c r="Y146" s="29">
        <v>43437</v>
      </c>
      <c r="Z146" s="29">
        <v>45125</v>
      </c>
      <c r="AA146" s="35">
        <f t="shared" si="6"/>
        <v>2018</v>
      </c>
      <c r="AB146" s="13"/>
      <c r="AC146" s="29" t="e" cm="1">
        <f t="array" ref="AC146">_xlfn._xlws.FILTER(Created_Date,(Customer_ID=NovasLicençasv6.0[[#This Row],[User ID]])*(Type = "OFFLINE"))</f>
        <v>#REF!</v>
      </c>
      <c r="AD146" s="13" t="s">
        <v>1301</v>
      </c>
      <c r="AE146" s="13"/>
      <c r="AF146" s="13"/>
      <c r="AG146" s="13"/>
      <c r="AH146" s="13"/>
      <c r="AI146" s="13"/>
      <c r="AJ146" s="13"/>
      <c r="AK146" s="13"/>
      <c r="AL146" s="13" t="s">
        <v>1302</v>
      </c>
      <c r="AM146" s="13"/>
      <c r="AN146" s="13"/>
      <c r="AO146" s="35">
        <v>116516465</v>
      </c>
      <c r="AP146" s="13"/>
      <c r="AQ146" s="13">
        <v>15019</v>
      </c>
      <c r="AR146" s="13" t="s">
        <v>1303</v>
      </c>
      <c r="AS146" s="13" t="s">
        <v>850</v>
      </c>
      <c r="AT146" s="13" t="s">
        <v>1304</v>
      </c>
      <c r="AU146" s="13" t="s">
        <v>92</v>
      </c>
      <c r="AV146" s="13" t="s">
        <v>524</v>
      </c>
      <c r="AW146" s="92"/>
      <c r="AX146" s="25">
        <v>2023</v>
      </c>
    </row>
    <row r="147" spans="1:67" ht="18" customHeight="1" x14ac:dyDescent="0.2">
      <c r="A147" s="13" t="s">
        <v>1305</v>
      </c>
      <c r="B147" s="7" cm="1">
        <f t="array" ref="B147">COUNTA(_xlfn._xlws.FILTER(CustomerID,CustomerID=NovasLicençasv6.0[[#This Row],[User ID]],""))</f>
        <v>1</v>
      </c>
      <c r="C147" s="13" t="str">
        <f>IF(NovasLicençasv6.0[[#This Row],[Usuário ativo]]&gt;=2,"OFFLINE","ONLINE")</f>
        <v>ONLINE</v>
      </c>
      <c r="D147" s="13" t="str" cm="1">
        <f t="array" ref="D147">IFERROR(IF(SUM(_xlfn._xlws.FILTER(CustomerID,CustomerID=NovasLicençasv6.0[[#This Row],[User ID]]))=0,"Existe","Não Existe"),"Não Existe")</f>
        <v>Não Existe</v>
      </c>
      <c r="E147" s="13" t="s">
        <v>98</v>
      </c>
      <c r="F147" s="13" t="s">
        <v>1306</v>
      </c>
      <c r="G147" s="13" t="s">
        <v>141</v>
      </c>
      <c r="H147" s="13" t="s">
        <v>130</v>
      </c>
      <c r="I147" s="13" t="s">
        <v>101</v>
      </c>
      <c r="J147" s="13" t="s">
        <v>102</v>
      </c>
      <c r="K147" s="13" t="s">
        <v>83</v>
      </c>
      <c r="L147" s="7" t="str" cm="1">
        <f t="array" ref="L147">IFERROR(_xlfn._xlws.FILTER(CódigoAntigo,[0]!Descrição=NovasLicençasv6.0[[#This Row],[Descrição da atualização]]),"")</f>
        <v/>
      </c>
      <c r="M147" s="7" t="str" cm="1">
        <f t="array" ref="M147">IFERROR(_xlfn._xlws.FILTER(NovoCódigo,[0]!Descrição=NovasLicençasv6.0[[#This Row],[Descrição da atualização]]),"")</f>
        <v/>
      </c>
      <c r="N147" s="1"/>
      <c r="O147" s="13" t="s">
        <v>157</v>
      </c>
      <c r="P147" s="13" t="str" cm="1">
        <f t="array" ref="P147">_xlfn._xlws.FILTER(CodigoLicença,Tipo=NovasLicençasv6.0[[#This Row],[Tipo]])</f>
        <v>IR0000000001</v>
      </c>
      <c r="Q147" s="13" t="str" cm="1">
        <f t="array" ref="Q147">_xlfn._xlws.FILTER(CodigoManutenção,Tipo=NovasLicençasv6.0[[#This Row],[Tipo]])</f>
        <v>Sem custo</v>
      </c>
      <c r="R147" s="13">
        <v>1</v>
      </c>
      <c r="S147" s="13" t="s">
        <v>142</v>
      </c>
      <c r="T147" s="34" t="s">
        <v>863</v>
      </c>
      <c r="U147" s="13" t="s">
        <v>206</v>
      </c>
      <c r="V147" s="13" t="s">
        <v>352</v>
      </c>
      <c r="W147" s="13" t="s">
        <v>864</v>
      </c>
      <c r="X147" s="7" t="s">
        <v>864</v>
      </c>
      <c r="Y147" s="29">
        <v>43441</v>
      </c>
      <c r="Z147" s="29"/>
      <c r="AA147" s="35">
        <f t="shared" si="6"/>
        <v>2018</v>
      </c>
      <c r="AB147" s="13"/>
      <c r="AC147" s="29" t="e" cm="1">
        <f t="array" ref="AC147">_xlfn._xlws.FILTER(Created_Date,(Customer_ID=NovasLicençasv6.0[[#This Row],[User ID]])*(Type = "OFFLINE"))</f>
        <v>#REF!</v>
      </c>
      <c r="AD147" s="13" t="s">
        <v>1307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35"/>
      <c r="AP147" s="13"/>
      <c r="AQ147" s="13">
        <v>15019</v>
      </c>
      <c r="AR147" s="13"/>
      <c r="AS147" s="13"/>
      <c r="AT147" s="13"/>
      <c r="AU147" s="13" t="s">
        <v>380</v>
      </c>
      <c r="AV147" s="13" t="s">
        <v>315</v>
      </c>
      <c r="AW147" s="92"/>
      <c r="AX147" s="25">
        <v>2023</v>
      </c>
    </row>
    <row r="148" spans="1:67" ht="18" customHeight="1" x14ac:dyDescent="0.2">
      <c r="A148" s="7" t="s">
        <v>1308</v>
      </c>
      <c r="B148" s="7" cm="1">
        <f t="array" ref="B148">COUNTA(_xlfn._xlws.FILTER(CustomerID,CustomerID=NovasLicençasv6.0[[#This Row],[User ID]],""))</f>
        <v>1</v>
      </c>
      <c r="C148" s="7" t="str">
        <f>IF(NovasLicençasv6.0[[#This Row],[Usuário ativo]]&gt;=2,"OFFLINE","ONLINE")</f>
        <v>ONLINE</v>
      </c>
      <c r="D148" s="7" t="str" cm="1">
        <f t="array" ref="D148">IFERROR(IF(SUM(_xlfn._xlws.FILTER(CustomerID,CustomerID=NovasLicençasv6.0[[#This Row],[User ID]]))=0,"Existe","Não Existe"),"Não Existe")</f>
        <v>Não Existe</v>
      </c>
      <c r="E148" s="7" t="s">
        <v>98</v>
      </c>
      <c r="F148" s="7" t="s">
        <v>1309</v>
      </c>
      <c r="G148" s="7" t="s">
        <v>141</v>
      </c>
      <c r="H148" s="7" t="s">
        <v>130</v>
      </c>
      <c r="I148" s="7" t="s">
        <v>101</v>
      </c>
      <c r="J148" s="7" t="s">
        <v>102</v>
      </c>
      <c r="K148" s="7" t="s">
        <v>83</v>
      </c>
      <c r="L148" s="7" t="str" cm="1">
        <f t="array" ref="L148">IFERROR(_xlfn._xlws.FILTER(CódigoAntigo,[0]!Descrição=NovasLicençasv6.0[[#This Row],[Descrição da atualização]]),"")</f>
        <v/>
      </c>
      <c r="M148" s="7" t="str" cm="1">
        <f t="array" ref="M148">IFERROR(_xlfn._xlws.FILTER(NovoCódigo,[0]!Descrição=NovasLicençasv6.0[[#This Row],[Descrição da atualização]]),"")</f>
        <v/>
      </c>
      <c r="N148" s="1"/>
      <c r="O148" s="7" t="s">
        <v>18</v>
      </c>
      <c r="P148" s="7" t="str" cm="1">
        <f t="array" ref="P148">_xlfn._xlws.FILTER(CodigoLicença,Tipo=NovasLicençasv6.0[[#This Row],[Tipo]])</f>
        <v>SC00SFW00003</v>
      </c>
      <c r="Q148" s="7" t="str" cm="1">
        <f t="array" ref="Q148">_xlfn._xlws.FILTER(CodigoManutenção,Tipo=NovasLicençasv6.0[[#This Row],[Tipo]])</f>
        <v>SC00SFW00006</v>
      </c>
      <c r="R148" s="7">
        <v>1</v>
      </c>
      <c r="S148" s="7" t="s">
        <v>142</v>
      </c>
      <c r="T148" s="14" t="s">
        <v>1310</v>
      </c>
      <c r="U148" s="7" t="s">
        <v>206</v>
      </c>
      <c r="V148" s="7" t="s">
        <v>1311</v>
      </c>
      <c r="W148" s="7" t="s">
        <v>1312</v>
      </c>
      <c r="X148" s="7" t="s">
        <v>1313</v>
      </c>
      <c r="Y148" s="5">
        <v>43444</v>
      </c>
      <c r="Z148" s="5">
        <v>43444</v>
      </c>
      <c r="AA148" s="11">
        <f t="shared" si="6"/>
        <v>2018</v>
      </c>
      <c r="AB148" s="7">
        <f>'Novas Licenças v6.0'!$Z172-'Novas Licenças v6.0'!$Y172</f>
        <v>-43581</v>
      </c>
      <c r="AC148" s="5" t="e" cm="1">
        <f t="array" ref="AC148">_xlfn._xlws.FILTER(Created_Date,(Customer_ID=NovasLicençasv6.0[[#This Row],[User ID]])*(Type = "OFFLINE"))</f>
        <v>#REF!</v>
      </c>
      <c r="AD148" s="7" t="s">
        <v>1314</v>
      </c>
      <c r="AE148" s="7"/>
      <c r="AF148" s="7"/>
      <c r="AG148" s="7"/>
      <c r="AH148" s="7"/>
      <c r="AI148" s="7"/>
      <c r="AJ148" s="7"/>
      <c r="AK148" s="7"/>
      <c r="AL148" s="7" t="s">
        <v>1315</v>
      </c>
      <c r="AM148" s="7"/>
      <c r="AN148" s="7"/>
      <c r="AO148" s="11">
        <v>116516465</v>
      </c>
      <c r="AP148" s="7"/>
      <c r="AQ148" s="7" t="s">
        <v>323</v>
      </c>
      <c r="AR148" s="7" t="s">
        <v>1316</v>
      </c>
      <c r="AS148" s="7" t="s">
        <v>850</v>
      </c>
      <c r="AT148" s="7" t="s">
        <v>1284</v>
      </c>
      <c r="AU148" s="7" t="s">
        <v>92</v>
      </c>
      <c r="AV148" s="7" t="s">
        <v>524</v>
      </c>
      <c r="AW148" s="25"/>
      <c r="AX148" s="25">
        <v>2023</v>
      </c>
    </row>
    <row r="149" spans="1:67" s="30" customFormat="1" ht="18" customHeight="1" x14ac:dyDescent="0.2">
      <c r="A149" s="13" t="s">
        <v>1317</v>
      </c>
      <c r="B149" s="7" cm="1">
        <f t="array" ref="B149">COUNTA(_xlfn._xlws.FILTER(CustomerID,CustomerID=NovasLicençasv6.0[[#This Row],[User ID]],""))</f>
        <v>1</v>
      </c>
      <c r="C149" s="7" t="str">
        <f>IF(NovasLicençasv6.0[[#This Row],[Usuário ativo]]&gt;=2,"OFFLINE","ONLINE")</f>
        <v>ONLINE</v>
      </c>
      <c r="D149" s="7" t="str" cm="1">
        <f t="array" ref="D149">IFERROR(IF(SUM(_xlfn._xlws.FILTER(CustomerID,CustomerID=NovasLicençasv6.0[[#This Row],[User ID]]))=0,"Existe","Não Existe"),"Não Existe")</f>
        <v>Não Existe</v>
      </c>
      <c r="E149" s="7" t="s">
        <v>1318</v>
      </c>
      <c r="F149" s="13" t="s">
        <v>1319</v>
      </c>
      <c r="G149" s="13" t="s">
        <v>8</v>
      </c>
      <c r="H149" s="13" t="s">
        <v>1320</v>
      </c>
      <c r="I149" s="13" t="s">
        <v>1073</v>
      </c>
      <c r="J149" s="13" t="s">
        <v>1074</v>
      </c>
      <c r="K149" s="13" t="s">
        <v>1075</v>
      </c>
      <c r="L149" s="7" t="str" cm="1">
        <f t="array" ref="L149">IFERROR(_xlfn._xlws.FILTER(CódigoAntigo,[0]!Descrição=NovasLicençasv6.0[[#This Row],[Descrição da atualização]]),"")</f>
        <v/>
      </c>
      <c r="M149" s="7" t="str" cm="1">
        <f t="array" ref="M149">IFERROR(_xlfn._xlws.FILTER(NovoCódigo,[0]!Descrição=NovasLicençasv6.0[[#This Row],[Descrição da atualização]]),"")</f>
        <v/>
      </c>
      <c r="N149" s="1"/>
      <c r="O149" s="13" t="s">
        <v>18</v>
      </c>
      <c r="P149" s="7" t="str" cm="1">
        <f t="array" ref="P149">_xlfn._xlws.FILTER(CodigoLicença,Tipo=NovasLicençasv6.0[[#This Row],[Tipo]])</f>
        <v>SC00SFW00003</v>
      </c>
      <c r="Q149" s="7" t="str" cm="1">
        <f t="array" ref="Q149">_xlfn._xlws.FILTER(CodigoManutenção,Tipo=NovasLicençasv6.0[[#This Row],[Tipo]])</f>
        <v>SC00SFW00006</v>
      </c>
      <c r="R149" s="7">
        <v>1</v>
      </c>
      <c r="S149" s="7" t="s">
        <v>1321</v>
      </c>
      <c r="T149" s="14" t="s">
        <v>1322</v>
      </c>
      <c r="U149" s="7" t="s">
        <v>1077</v>
      </c>
      <c r="V149" s="7" t="s">
        <v>1323</v>
      </c>
      <c r="W149" s="7" t="s">
        <v>1324</v>
      </c>
      <c r="X149" s="7"/>
      <c r="Y149" s="5">
        <v>43444</v>
      </c>
      <c r="Z149" s="5"/>
      <c r="AA149" s="11">
        <f t="shared" si="6"/>
        <v>2018</v>
      </c>
      <c r="AB149" s="7">
        <f>Z149-Y149</f>
        <v>-43444</v>
      </c>
      <c r="AC149" s="5" t="e" cm="1">
        <f t="array" ref="AC149">_xlfn._xlws.FILTER(Created_Date,(Customer_ID=NovasLicençasv6.0[[#This Row],[User ID]])*(Type = "OFFLINE"))</f>
        <v>#REF!</v>
      </c>
      <c r="AD149" s="30" t="s">
        <v>1325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35">
        <v>116516465</v>
      </c>
      <c r="AP149" s="13"/>
      <c r="AQ149" s="13">
        <v>15019</v>
      </c>
      <c r="AR149" s="13"/>
      <c r="AS149" s="13"/>
      <c r="AT149" s="13" t="s">
        <v>1326</v>
      </c>
      <c r="AU149" s="13" t="s">
        <v>380</v>
      </c>
      <c r="AV149" s="13" t="s">
        <v>201</v>
      </c>
      <c r="AW149" s="92"/>
      <c r="AX149" s="92">
        <v>2023</v>
      </c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8" customHeight="1" x14ac:dyDescent="0.2">
      <c r="A150" s="13" t="s">
        <v>1327</v>
      </c>
      <c r="B150" s="7" cm="1">
        <f t="array" ref="B150">COUNTA(_xlfn._xlws.FILTER(CustomerID,CustomerID=NovasLicençasv6.0[[#This Row],[User ID]],""))</f>
        <v>1</v>
      </c>
      <c r="C150" s="13" t="str">
        <f>IF(NovasLicençasv6.0[[#This Row],[Usuário ativo]]&gt;=2,"OFFLINE","ONLINE")</f>
        <v>ONLINE</v>
      </c>
      <c r="D150" s="13" t="str" cm="1">
        <f t="array" ref="D150">IFERROR(IF(SUM(_xlfn._xlws.FILTER(CustomerID,CustomerID=NovasLicençasv6.0[[#This Row],[User ID]]))=0,"Existe","Não Existe"),"Não Existe")</f>
        <v>Não Existe</v>
      </c>
      <c r="E150" s="13" t="s">
        <v>1328</v>
      </c>
      <c r="F150" s="13" t="s">
        <v>1329</v>
      </c>
      <c r="G150" s="13" t="s">
        <v>8</v>
      </c>
      <c r="H150" s="13"/>
      <c r="I150" s="13" t="s">
        <v>1330</v>
      </c>
      <c r="J150" s="13" t="s">
        <v>194</v>
      </c>
      <c r="K150" s="13" t="s">
        <v>195</v>
      </c>
      <c r="L150" s="7" t="str" cm="1">
        <f t="array" ref="L150">IFERROR(_xlfn._xlws.FILTER(CódigoAntigo,[0]!Descrição=NovasLicençasv6.0[[#This Row],[Descrição da atualização]]),"")</f>
        <v/>
      </c>
      <c r="M150" s="7" t="str" cm="1">
        <f t="array" ref="M150">IFERROR(_xlfn._xlws.FILTER(NovoCódigo,[0]!Descrição=NovasLicençasv6.0[[#This Row],[Descrição da atualização]]),"")</f>
        <v/>
      </c>
      <c r="N150" s="1"/>
      <c r="O150" s="13" t="s">
        <v>18</v>
      </c>
      <c r="P150" s="7" t="str" cm="1">
        <f t="array" ref="P150">_xlfn._xlws.FILTER(CodigoLicença,Tipo=NovasLicençasv6.0[[#This Row],[Tipo]])</f>
        <v>SC00SFW00003</v>
      </c>
      <c r="Q150" s="7" t="str" cm="1">
        <f t="array" ref="Q150">_xlfn._xlws.FILTER(CodigoManutenção,Tipo=NovasLicençasv6.0[[#This Row],[Tipo]])</f>
        <v>SC00SFW00006</v>
      </c>
      <c r="R150" s="13">
        <v>1</v>
      </c>
      <c r="S150" s="13" t="s">
        <v>142</v>
      </c>
      <c r="T150" s="34" t="s">
        <v>1331</v>
      </c>
      <c r="U150" s="13" t="s">
        <v>1332</v>
      </c>
      <c r="V150" s="13" t="s">
        <v>1333</v>
      </c>
      <c r="W150" s="13" t="s">
        <v>1334</v>
      </c>
      <c r="X150" s="13"/>
      <c r="Y150" s="29">
        <v>43469</v>
      </c>
      <c r="Z150" s="29"/>
      <c r="AA150" s="35">
        <f t="shared" si="6"/>
        <v>2019</v>
      </c>
      <c r="AB150" s="13"/>
      <c r="AC150" s="29" t="e" cm="1">
        <f t="array" ref="AC150">_xlfn._xlws.FILTER(Created_Date,(Customer_ID=NovasLicençasv6.0[[#This Row],[User ID]])*(Type = "OFFLINE"))</f>
        <v>#REF!</v>
      </c>
      <c r="AD150" s="13" t="s">
        <v>1335</v>
      </c>
      <c r="AE150" s="13"/>
      <c r="AF150" s="13"/>
      <c r="AG150" s="13"/>
      <c r="AH150" s="13"/>
      <c r="AI150" s="13"/>
      <c r="AJ150" s="13"/>
      <c r="AK150" s="13"/>
      <c r="AL150" s="13" t="s">
        <v>1336</v>
      </c>
      <c r="AM150" s="13"/>
      <c r="AN150" s="13"/>
      <c r="AO150" s="35">
        <v>116516499</v>
      </c>
      <c r="AP150" s="13"/>
      <c r="AQ150" s="13">
        <v>15019</v>
      </c>
      <c r="AR150" s="13" t="s">
        <v>1337</v>
      </c>
      <c r="AS150" s="13" t="s">
        <v>850</v>
      </c>
      <c r="AT150" s="13" t="s">
        <v>210</v>
      </c>
      <c r="AU150" s="13" t="s">
        <v>201</v>
      </c>
      <c r="AV150" s="13" t="s">
        <v>201</v>
      </c>
      <c r="AW150" s="92"/>
      <c r="AX150" s="25">
        <v>2023</v>
      </c>
    </row>
    <row r="151" spans="1:67" ht="18" customHeight="1" x14ac:dyDescent="0.2">
      <c r="A151" s="13" t="s">
        <v>1338</v>
      </c>
      <c r="B151" s="7" cm="1">
        <f t="array" ref="B151">COUNTA(_xlfn._xlws.FILTER(CustomerID,CustomerID=NovasLicençasv6.0[[#This Row],[User ID]],""))</f>
        <v>1</v>
      </c>
      <c r="C151" s="7" t="str">
        <f>IF(NovasLicençasv6.0[[#This Row],[Usuário ativo]]&gt;=2,"OFFLINE","ONLINE")</f>
        <v>ONLINE</v>
      </c>
      <c r="D151" s="13" t="str" cm="1">
        <f t="array" ref="D151">IFERROR(IF(SUM(_xlfn._xlws.FILTER(CustomerID,CustomerID=NovasLicençasv6.0[[#This Row],[User ID]]))=0,"Existe","Não Existe"),"Não Existe")</f>
        <v>Não Existe</v>
      </c>
      <c r="E151" s="13"/>
      <c r="F151" s="13" t="s">
        <v>1339</v>
      </c>
      <c r="G151" s="13" t="str">
        <f>IF('Novas Licenças v6.0'!$I177="KION","Não aplicavel",IF('Novas Licenças v6.0'!$I177="LindeSTILL","Não aplicavel","Representante"))</f>
        <v>Representante</v>
      </c>
      <c r="H151" s="13" t="s">
        <v>130</v>
      </c>
      <c r="I151" s="13" t="s">
        <v>1011</v>
      </c>
      <c r="J151" s="13" t="s">
        <v>1012</v>
      </c>
      <c r="K151" s="13" t="s">
        <v>226</v>
      </c>
      <c r="L151" s="7" t="str" cm="1">
        <f t="array" ref="L151">IFERROR(_xlfn._xlws.FILTER(CódigoAntigo,[0]!Descrição=NovasLicençasv6.0[[#This Row],[Descrição da atualização]]),"")</f>
        <v/>
      </c>
      <c r="M151" s="7" t="str" cm="1">
        <f t="array" ref="M151">IFERROR(_xlfn._xlws.FILTER(NovoCódigo,[0]!Descrição=NovasLicençasv6.0[[#This Row],[Descrição da atualização]]),"")</f>
        <v/>
      </c>
      <c r="N151" s="1"/>
      <c r="O151" s="13" t="s">
        <v>18</v>
      </c>
      <c r="P151" s="7" t="str" cm="1">
        <f t="array" ref="P151">_xlfn._xlws.FILTER(CodigoLicença,Tipo=NovasLicençasv6.0[[#This Row],[Tipo]])</f>
        <v>SC00SFW00003</v>
      </c>
      <c r="Q151" s="7" t="str" cm="1">
        <f t="array" ref="Q151">_xlfn._xlws.FILTER(CodigoManutenção,Tipo=NovasLicençasv6.0[[#This Row],[Tipo]])</f>
        <v>SC00SFW00006</v>
      </c>
      <c r="R151" s="13">
        <v>1</v>
      </c>
      <c r="S151" s="13" t="s">
        <v>237</v>
      </c>
      <c r="T151" s="34" t="s">
        <v>1340</v>
      </c>
      <c r="U151" s="13" t="s">
        <v>1262</v>
      </c>
      <c r="V151" s="13" t="s">
        <v>1014</v>
      </c>
      <c r="W151" s="13" t="s">
        <v>1341</v>
      </c>
      <c r="X151" s="13"/>
      <c r="Y151" s="29">
        <v>43472</v>
      </c>
      <c r="Z151" s="29"/>
      <c r="AA151" s="35">
        <f t="shared" si="6"/>
        <v>2019</v>
      </c>
      <c r="AB151" s="13"/>
      <c r="AC151" s="29" t="e" cm="1">
        <f t="array" ref="AC151">_xlfn._xlws.FILTER(Created_Date,(Customer_ID=NovasLicençasv6.0[[#This Row],[User ID]])*(Type = "OFFLINE"))</f>
        <v>#REF!</v>
      </c>
      <c r="AD151" s="91" t="s">
        <v>1342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35">
        <v>116516499</v>
      </c>
      <c r="AP151" s="13"/>
      <c r="AQ151" s="13">
        <v>15019</v>
      </c>
      <c r="AR151" s="13"/>
      <c r="AS151" s="13"/>
      <c r="AT151" s="13" t="s">
        <v>1265</v>
      </c>
      <c r="AU151" s="13" t="s">
        <v>92</v>
      </c>
      <c r="AV151" s="13" t="s">
        <v>201</v>
      </c>
      <c r="AW151" s="92"/>
      <c r="AX151" s="25">
        <v>2023</v>
      </c>
    </row>
    <row r="152" spans="1:67" ht="18" customHeight="1" x14ac:dyDescent="0.2">
      <c r="A152" s="7" t="s">
        <v>1343</v>
      </c>
      <c r="B152" s="7" cm="1">
        <f t="array" ref="B152">COUNTA(_xlfn._xlws.FILTER(CustomerID,CustomerID=NovasLicençasv6.0[[#This Row],[User ID]],""))</f>
        <v>1</v>
      </c>
      <c r="C152" s="7" t="str">
        <f>IF(NovasLicençasv6.0[[#This Row],[Usuário ativo]]&gt;=2,"OFFLINE","ONLINE")</f>
        <v>ONLINE</v>
      </c>
      <c r="D152" s="7" t="str" cm="1">
        <f t="array" ref="D152">IFERROR(IF(SUM(_xlfn._xlws.FILTER(CustomerID,CustomerID=NovasLicençasv6.0[[#This Row],[User ID]]))=0,"Existe","Não Existe"),"Não Existe")</f>
        <v>Não Existe</v>
      </c>
      <c r="E152" s="7"/>
      <c r="F152" s="7" t="s">
        <v>1344</v>
      </c>
      <c r="G152" s="7" t="str">
        <f>IF('Novas Licenças v6.0'!$I178="KION","Não aplicavel",IF('Novas Licenças v6.0'!$I178="LindeSTILL","Não aplicavel","Representante"))</f>
        <v>Representante</v>
      </c>
      <c r="H152" s="7" t="s">
        <v>130</v>
      </c>
      <c r="I152" s="7" t="s">
        <v>1011</v>
      </c>
      <c r="J152" s="7" t="s">
        <v>1012</v>
      </c>
      <c r="K152" s="7" t="s">
        <v>226</v>
      </c>
      <c r="L152" s="7" t="str" cm="1">
        <f t="array" ref="L152">IFERROR(_xlfn._xlws.FILTER(CódigoAntigo,[0]!Descrição=NovasLicençasv6.0[[#This Row],[Descrição da atualização]]),"")</f>
        <v/>
      </c>
      <c r="M152" s="7" t="str" cm="1">
        <f t="array" ref="M152">IFERROR(_xlfn._xlws.FILTER(NovoCódigo,[0]!Descrição=NovasLicençasv6.0[[#This Row],[Descrição da atualização]]),"")</f>
        <v/>
      </c>
      <c r="N152" s="1"/>
      <c r="O152" s="7" t="s">
        <v>18</v>
      </c>
      <c r="P152" s="7" t="str" cm="1">
        <f t="array" ref="P152">_xlfn._xlws.FILTER(CodigoLicença,Tipo=NovasLicençasv6.0[[#This Row],[Tipo]])</f>
        <v>SC00SFW00003</v>
      </c>
      <c r="Q152" s="7" t="str" cm="1">
        <f t="array" ref="Q152">_xlfn._xlws.FILTER(CodigoManutenção,Tipo=NovasLicençasv6.0[[#This Row],[Tipo]])</f>
        <v>SC00SFW00006</v>
      </c>
      <c r="R152" s="7">
        <v>1</v>
      </c>
      <c r="S152" s="7" t="s">
        <v>237</v>
      </c>
      <c r="T152" s="14" t="s">
        <v>1345</v>
      </c>
      <c r="U152" s="7" t="s">
        <v>1262</v>
      </c>
      <c r="V152" s="7" t="s">
        <v>1014</v>
      </c>
      <c r="W152" s="7" t="s">
        <v>1346</v>
      </c>
      <c r="X152" s="7"/>
      <c r="Y152" s="5">
        <v>43472</v>
      </c>
      <c r="Z152" s="5"/>
      <c r="AA152" s="11">
        <f t="shared" si="6"/>
        <v>2019</v>
      </c>
      <c r="AB152" s="7"/>
      <c r="AC152" s="5" t="e" cm="1">
        <f t="array" ref="AC152">_xlfn._xlws.FILTER(Created_Date,(Customer_ID=NovasLicençasv6.0[[#This Row],[User ID]])*(Type = "OFFLINE"))</f>
        <v>#REF!</v>
      </c>
      <c r="AD152" s="32" t="s">
        <v>1347</v>
      </c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11">
        <v>116516499</v>
      </c>
      <c r="AP152" s="7"/>
      <c r="AQ152" s="7">
        <v>15019</v>
      </c>
      <c r="AR152" s="7"/>
      <c r="AS152" s="7"/>
      <c r="AT152" s="7" t="s">
        <v>621</v>
      </c>
      <c r="AU152" s="7" t="s">
        <v>92</v>
      </c>
      <c r="AV152" s="7" t="s">
        <v>201</v>
      </c>
      <c r="AW152" s="25"/>
      <c r="AX152" s="25">
        <v>2023</v>
      </c>
    </row>
    <row r="153" spans="1:67" ht="18" customHeight="1" x14ac:dyDescent="0.2">
      <c r="A153" s="13" t="s">
        <v>1348</v>
      </c>
      <c r="B153" s="7" cm="1">
        <f t="array" ref="B153">COUNTA(_xlfn._xlws.FILTER(CustomerID,CustomerID=NovasLicençasv6.0[[#This Row],[User ID]],""))</f>
        <v>1</v>
      </c>
      <c r="C153" s="7" t="str">
        <f>IF(NovasLicençasv6.0[[#This Row],[Usuário ativo]]&gt;=2,"OFFLINE","ONLINE")</f>
        <v>ONLINE</v>
      </c>
      <c r="D153" s="13" t="str" cm="1">
        <f t="array" ref="D153">IFERROR(IF(SUM(_xlfn._xlws.FILTER(CustomerID,CustomerID=NovasLicençasv6.0[[#This Row],[User ID]]))=0,"Existe","Não Existe"),"Não Existe")</f>
        <v>Não Existe</v>
      </c>
      <c r="E153" s="13"/>
      <c r="F153" s="13" t="s">
        <v>1349</v>
      </c>
      <c r="G153" s="13" t="s">
        <v>8</v>
      </c>
      <c r="H153" s="13" t="s">
        <v>130</v>
      </c>
      <c r="I153" s="13" t="s">
        <v>1011</v>
      </c>
      <c r="J153" s="13" t="s">
        <v>1012</v>
      </c>
      <c r="K153" s="13" t="s">
        <v>226</v>
      </c>
      <c r="L153" s="7" t="str" cm="1">
        <f t="array" ref="L153">IFERROR(_xlfn._xlws.FILTER(CódigoAntigo,[0]!Descrição=NovasLicençasv6.0[[#This Row],[Descrição da atualização]]),"")</f>
        <v/>
      </c>
      <c r="M153" s="7" t="str" cm="1">
        <f t="array" ref="M153">IFERROR(_xlfn._xlws.FILTER(NovoCódigo,[0]!Descrição=NovasLicençasv6.0[[#This Row],[Descrição da atualização]]),"")</f>
        <v/>
      </c>
      <c r="N153" s="1"/>
      <c r="O153" s="13" t="s">
        <v>18</v>
      </c>
      <c r="P153" s="7" t="str" cm="1">
        <f t="array" ref="P153">_xlfn._xlws.FILTER(CodigoLicença,Tipo=NovasLicençasv6.0[[#This Row],[Tipo]])</f>
        <v>SC00SFW00003</v>
      </c>
      <c r="Q153" s="7" t="str" cm="1">
        <f t="array" ref="Q153">_xlfn._xlws.FILTER(CodigoManutenção,Tipo=NovasLicençasv6.0[[#This Row],[Tipo]])</f>
        <v>SC00SFW00006</v>
      </c>
      <c r="R153" s="13">
        <v>1</v>
      </c>
      <c r="S153" s="13" t="s">
        <v>237</v>
      </c>
      <c r="T153" s="34" t="s">
        <v>1350</v>
      </c>
      <c r="U153" s="13" t="s">
        <v>1262</v>
      </c>
      <c r="V153" s="13" t="s">
        <v>1014</v>
      </c>
      <c r="W153" s="13" t="s">
        <v>1351</v>
      </c>
      <c r="X153" s="13"/>
      <c r="Y153" s="29">
        <v>43472</v>
      </c>
      <c r="Z153" s="29"/>
      <c r="AA153" s="35">
        <f t="shared" si="6"/>
        <v>2019</v>
      </c>
      <c r="AB153" s="13"/>
      <c r="AC153" s="29" t="e" cm="1">
        <f t="array" ref="AC153">_xlfn._xlws.FILTER(Created_Date,(Customer_ID=NovasLicençasv6.0[[#This Row],[User ID]])*(Type = "OFFLINE"))</f>
        <v>#REF!</v>
      </c>
      <c r="AD153" s="91" t="s">
        <v>1352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35">
        <v>116516499</v>
      </c>
      <c r="AP153" s="13"/>
      <c r="AQ153" s="13">
        <v>15019</v>
      </c>
      <c r="AR153" s="13"/>
      <c r="AS153" s="13"/>
      <c r="AT153" s="13" t="s">
        <v>1353</v>
      </c>
      <c r="AU153" s="13" t="s">
        <v>92</v>
      </c>
      <c r="AV153" s="13" t="s">
        <v>201</v>
      </c>
      <c r="AW153" s="92"/>
      <c r="AX153" s="25">
        <v>2023</v>
      </c>
    </row>
    <row r="154" spans="1:67" s="30" customFormat="1" ht="18" customHeight="1" x14ac:dyDescent="0.2">
      <c r="A154" s="13" t="s">
        <v>1354</v>
      </c>
      <c r="B154" s="7" cm="1">
        <f t="array" ref="B154">COUNTA(_xlfn._xlws.FILTER(CustomerID,CustomerID=NovasLicençasv6.0[[#This Row],[User ID]],""))</f>
        <v>1</v>
      </c>
      <c r="C154" s="13" t="str">
        <f>IF(NovasLicençasv6.0[[#This Row],[Usuário ativo]]&gt;=2,"OFFLINE","ONLINE")</f>
        <v>ONLINE</v>
      </c>
      <c r="D154" s="13" t="str" cm="1">
        <f t="array" ref="D154">IFERROR(IF(SUM(_xlfn._xlws.FILTER(CustomerID,CustomerID=NovasLicençasv6.0[[#This Row],[User ID]]))=0,"Existe","Não Existe"),"Não Existe")</f>
        <v>Não Existe</v>
      </c>
      <c r="E154" s="13" t="s">
        <v>98</v>
      </c>
      <c r="F154" s="13" t="s">
        <v>1355</v>
      </c>
      <c r="G154" s="13" t="str">
        <f>IF('Novas Licenças v6.0'!$I180="KION","Não aplicavel",IF('Novas Licenças v6.0'!$I180="LindeSTILL","Não aplicavel","Representante"))</f>
        <v>Representante</v>
      </c>
      <c r="H154" s="13" t="s">
        <v>358</v>
      </c>
      <c r="I154" s="13" t="s">
        <v>359</v>
      </c>
      <c r="J154" s="13" t="s">
        <v>360</v>
      </c>
      <c r="K154" s="13" t="s">
        <v>172</v>
      </c>
      <c r="L154" s="13" t="str" cm="1">
        <f t="array" ref="L154">IFERROR(_xlfn._xlws.FILTER(CódigoAntigo,[0]!Descrição=NovasLicençasv6.0[[#This Row],[Descrição da atualização]]),"")</f>
        <v/>
      </c>
      <c r="M154" s="13" t="str" cm="1">
        <f t="array" ref="M154">IFERROR(_xlfn._xlws.FILTER(NovoCódigo,[0]!Descrição=NovasLicençasv6.0[[#This Row],[Descrição da atualização]]),"")</f>
        <v/>
      </c>
      <c r="N154" s="12"/>
      <c r="O154" s="13" t="s">
        <v>18</v>
      </c>
      <c r="P154" s="13" t="str" cm="1">
        <f t="array" ref="P154">_xlfn._xlws.FILTER(CodigoLicença,Tipo=NovasLicençasv6.0[[#This Row],[Tipo]])</f>
        <v>SC00SFW00003</v>
      </c>
      <c r="Q154" s="13" t="str" cm="1">
        <f t="array" ref="Q154">_xlfn._xlws.FILTER(CodigoManutenção,Tipo=NovasLicençasv6.0[[#This Row],[Tipo]])</f>
        <v>SC00SFW00006</v>
      </c>
      <c r="R154" s="13">
        <v>1</v>
      </c>
      <c r="S154" s="13" t="s">
        <v>158</v>
      </c>
      <c r="T154" s="34" t="s">
        <v>1356</v>
      </c>
      <c r="U154" s="13" t="s">
        <v>86</v>
      </c>
      <c r="V154" s="13" t="s">
        <v>1357</v>
      </c>
      <c r="W154" s="13" t="s">
        <v>1358</v>
      </c>
      <c r="X154" s="13"/>
      <c r="Y154" s="29">
        <v>43475</v>
      </c>
      <c r="Z154" s="29"/>
      <c r="AA154" s="35">
        <f t="shared" si="6"/>
        <v>2019</v>
      </c>
      <c r="AB154" s="13"/>
      <c r="AC154" s="29" t="e" cm="1">
        <f t="array" ref="AC154">_xlfn._xlws.FILTER(Created_Date,(Customer_ID=NovasLicençasv6.0[[#This Row],[User ID]])*(Type = "OFFLINE"))</f>
        <v>#REF!</v>
      </c>
      <c r="AD154" s="13" t="s">
        <v>1359</v>
      </c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35" t="s">
        <v>1360</v>
      </c>
      <c r="AP154" s="13"/>
      <c r="AQ154" s="13">
        <v>15019</v>
      </c>
      <c r="AR154" s="13"/>
      <c r="AS154" s="13"/>
      <c r="AT154" s="13" t="s">
        <v>1361</v>
      </c>
      <c r="AU154" s="13" t="s">
        <v>92</v>
      </c>
      <c r="AV154" s="13" t="s">
        <v>201</v>
      </c>
      <c r="AW154" s="92"/>
      <c r="AX154" s="92">
        <v>2023</v>
      </c>
    </row>
    <row r="155" spans="1:67" ht="18" customHeight="1" x14ac:dyDescent="0.2">
      <c r="A155" s="21" t="s">
        <v>1362</v>
      </c>
      <c r="B155" s="7" cm="1">
        <f t="array" ref="B155">COUNTA(_xlfn._xlws.FILTER(CustomerID,CustomerID=NovasLicençasv6.0[[#This Row],[User ID]],""))</f>
        <v>1</v>
      </c>
      <c r="C155" s="7" t="str">
        <f>IF(NovasLicençasv6.0[[#This Row],[Usuário ativo]]&gt;=2,"OFFLINE","ONLINE")</f>
        <v>ONLINE</v>
      </c>
      <c r="D155" s="18" t="str" cm="1">
        <f t="array" ref="D155">IFERROR(IF(SUM(_xlfn._xlws.FILTER(CustomerID,CustomerID=NovasLicençasv6.0[[#This Row],[User ID]]))=0,"Existe","Não Existe"),"Não Existe")</f>
        <v>Não Existe</v>
      </c>
      <c r="E155" s="7"/>
      <c r="F155" s="7" t="s">
        <v>1363</v>
      </c>
      <c r="G155" s="7" t="s">
        <v>8</v>
      </c>
      <c r="H155" s="7" t="s">
        <v>358</v>
      </c>
      <c r="I155" s="7" t="s">
        <v>359</v>
      </c>
      <c r="J155" s="7" t="s">
        <v>360</v>
      </c>
      <c r="K155" s="7" t="s">
        <v>172</v>
      </c>
      <c r="L155" s="7" t="str" cm="1">
        <f t="array" ref="L155">IFERROR(_xlfn._xlws.FILTER(CódigoAntigo,[0]!Descrição=NovasLicençasv6.0[[#This Row],[Descrição da atualização]]),"")</f>
        <v/>
      </c>
      <c r="M155" s="7" t="str" cm="1">
        <f t="array" ref="M155">IFERROR(_xlfn._xlws.FILTER(NovoCódigo,[0]!Descrição=NovasLicençasv6.0[[#This Row],[Descrição da atualização]]),"")</f>
        <v/>
      </c>
      <c r="N155" s="7"/>
      <c r="O155" s="7" t="s">
        <v>18</v>
      </c>
      <c r="P155" s="7" t="str" cm="1">
        <f t="array" ref="P155">_xlfn._xlws.FILTER(CodigoLicença,Tipo=NovasLicençasv6.0[[#This Row],[Tipo]])</f>
        <v>SC00SFW00003</v>
      </c>
      <c r="Q155" s="7" t="str" cm="1">
        <f t="array" ref="Q155">_xlfn._xlws.FILTER(CodigoManutenção,Tipo=NovasLicençasv6.0[[#This Row],[Tipo]])</f>
        <v>SC00SFW00006</v>
      </c>
      <c r="R155" s="7">
        <v>1</v>
      </c>
      <c r="S155" s="7" t="s">
        <v>84</v>
      </c>
      <c r="T155" s="14" t="s">
        <v>1364</v>
      </c>
      <c r="U155" s="7" t="s">
        <v>1262</v>
      </c>
      <c r="V155" s="7" t="s">
        <v>1365</v>
      </c>
      <c r="W155" s="7" t="s">
        <v>1366</v>
      </c>
      <c r="X155" s="7"/>
      <c r="Y155" s="5">
        <v>45477</v>
      </c>
      <c r="Z155" s="5">
        <v>45533</v>
      </c>
      <c r="AA155" s="11">
        <f>YEAR(Y155)</f>
        <v>2024</v>
      </c>
      <c r="AB155" s="7">
        <f>Z155-Y155</f>
        <v>56</v>
      </c>
      <c r="AC155" s="5">
        <v>45533</v>
      </c>
      <c r="AD155" s="27" t="s">
        <v>1367</v>
      </c>
      <c r="AE155" s="7"/>
      <c r="AF155" s="7"/>
      <c r="AG155" s="7"/>
      <c r="AH155" s="7" t="str">
        <f ca="1">IF(AND(Z155&lt;TODAY()-7, AF155=""), "Aviso: SC ainda não criada!", "")</f>
        <v>Aviso: SC ainda não criada!</v>
      </c>
      <c r="AI155" s="7"/>
      <c r="AJ155" s="7"/>
      <c r="AK155" s="7"/>
      <c r="AL155" s="7"/>
      <c r="AM155" s="7"/>
      <c r="AN155" s="7"/>
      <c r="AO155" s="11" t="s">
        <v>1368</v>
      </c>
      <c r="AP155" s="7"/>
      <c r="AQ155" s="14" t="s">
        <v>1369</v>
      </c>
      <c r="AR155" s="7"/>
      <c r="AS155" s="7"/>
      <c r="AT155" s="7" t="s">
        <v>1370</v>
      </c>
      <c r="AU155" s="7" t="s">
        <v>92</v>
      </c>
      <c r="AV155" s="9" t="s">
        <v>201</v>
      </c>
      <c r="AW155" s="9"/>
      <c r="AX155" s="7">
        <v>2024</v>
      </c>
    </row>
    <row r="156" spans="1:67" ht="18" customHeight="1" x14ac:dyDescent="0.2">
      <c r="A156" s="7" t="s">
        <v>1371</v>
      </c>
      <c r="B156" s="7" cm="1">
        <f t="array" ref="B156">COUNTA(_xlfn._xlws.FILTER(CustomerID,CustomerID=NovasLicençasv6.0[[#This Row],[User ID]],""))</f>
        <v>1</v>
      </c>
      <c r="C156" s="7" t="str">
        <f>IF(NovasLicençasv6.0[[#This Row],[Usuário ativo]]&gt;=2,"OFFLINE","ONLINE")</f>
        <v>ONLINE</v>
      </c>
      <c r="D156" s="7" t="str" cm="1">
        <f t="array" ref="D156">IFERROR(IF(SUM(_xlfn._xlws.FILTER(CustomerID,CustomerID=NovasLicençasv6.0[[#This Row],[User ID]]))=0,"Existe","Não Existe"),"Não Existe")</f>
        <v>Não Existe</v>
      </c>
      <c r="E156" s="7" t="s">
        <v>98</v>
      </c>
      <c r="F156" s="7" t="s">
        <v>1372</v>
      </c>
      <c r="G156" s="7" t="str">
        <f>IF('Novas Licenças v6.0'!$I248="KION","Não aplicavel",IF('Novas Licenças v6.0'!$I248="LindeSTILL","Não aplicavel","Representante"))</f>
        <v>Representante</v>
      </c>
      <c r="H156" s="7" t="s">
        <v>130</v>
      </c>
      <c r="I156" s="7" t="s">
        <v>579</v>
      </c>
      <c r="J156" s="7" t="s">
        <v>580</v>
      </c>
      <c r="K156" s="7" t="s">
        <v>83</v>
      </c>
      <c r="L156" s="7" t="str" cm="1">
        <f t="array" ref="L156">IFERROR(_xlfn._xlws.FILTER(CódigoAntigo,[0]!Descrição=NovasLicençasv6.0[[#This Row],[Descrição da atualização]]),"")</f>
        <v/>
      </c>
      <c r="M156" s="7" t="str" cm="1">
        <f t="array" ref="M156">IFERROR(_xlfn._xlws.FILTER(NovoCódigo,[0]!Descrição=NovasLicençasv6.0[[#This Row],[Descrição da atualização]]),"")</f>
        <v/>
      </c>
      <c r="N156" s="1"/>
      <c r="O156" s="7" t="s">
        <v>17</v>
      </c>
      <c r="P156" s="7" t="str" cm="1">
        <f t="array" ref="P156">_xlfn._xlws.FILTER(CodigoLicença,Tipo=NovasLicençasv6.0[[#This Row],[Tipo]])</f>
        <v>SC00SFW00002</v>
      </c>
      <c r="Q156" s="7" t="str" cm="1">
        <f t="array" ref="Q156">_xlfn._xlws.FILTER(CodigoManutenção,Tipo=NovasLicençasv6.0[[#This Row],[Tipo]])</f>
        <v>SC00SFW00005</v>
      </c>
      <c r="R156" s="7">
        <v>1</v>
      </c>
      <c r="S156" s="7" t="s">
        <v>237</v>
      </c>
      <c r="T156" s="14">
        <v>36174250802</v>
      </c>
      <c r="U156" s="7" t="s">
        <v>1250</v>
      </c>
      <c r="V156" s="7" t="s">
        <v>1373</v>
      </c>
      <c r="W156" s="7" t="s">
        <v>1374</v>
      </c>
      <c r="X156" s="7"/>
      <c r="Y156" s="5">
        <v>43493</v>
      </c>
      <c r="Z156" s="5">
        <v>43500</v>
      </c>
      <c r="AA156" s="11">
        <f t="shared" si="6"/>
        <v>2019</v>
      </c>
      <c r="AB156" s="7">
        <f>Z156-Y156</f>
        <v>7</v>
      </c>
      <c r="AC156" s="5" t="e" cm="1">
        <f t="array" ref="AC156">_xlfn._xlws.FILTER(Created_Date,(Customer_ID=NovasLicençasv6.0[[#This Row],[User ID]])*(Type = "OFFLINE"))</f>
        <v>#REF!</v>
      </c>
      <c r="AD156" s="32" t="s">
        <v>1375</v>
      </c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11">
        <v>116516608</v>
      </c>
      <c r="AP156" s="7"/>
      <c r="AQ156" s="7">
        <v>15019</v>
      </c>
      <c r="AR156" s="7"/>
      <c r="AS156" s="7"/>
      <c r="AT156" s="7" t="s">
        <v>621</v>
      </c>
      <c r="AU156" s="7" t="s">
        <v>380</v>
      </c>
      <c r="AV156" s="7" t="s">
        <v>380</v>
      </c>
      <c r="AW156" s="25"/>
      <c r="AX156" s="25">
        <v>2023</v>
      </c>
    </row>
    <row r="157" spans="1:67" ht="18" customHeight="1" x14ac:dyDescent="0.2">
      <c r="A157" s="7" t="s">
        <v>1376</v>
      </c>
      <c r="B157" s="7" cm="1">
        <f t="array" ref="B157">COUNTA(_xlfn._xlws.FILTER(CustomerID,CustomerID=NovasLicençasv6.0[[#This Row],[User ID]],""))</f>
        <v>1</v>
      </c>
      <c r="C157" s="7" t="str">
        <f>IF(NovasLicençasv6.0[[#This Row],[Usuário ativo]]&gt;=2,"OFFLINE","ONLINE")</f>
        <v>ONLINE</v>
      </c>
      <c r="D157" s="7" t="str" cm="1">
        <f t="array" ref="D157">IFERROR(IF(SUM(_xlfn._xlws.FILTER(CustomerID,CustomerID=NovasLicençasv6.0[[#This Row],[User ID]]))=0,"Existe","Não Existe"),"Não Existe")</f>
        <v>Não Existe</v>
      </c>
      <c r="E157" s="7" t="s">
        <v>98</v>
      </c>
      <c r="F157" s="7" t="s">
        <v>1377</v>
      </c>
      <c r="G157" s="7" t="s">
        <v>129</v>
      </c>
      <c r="H157" s="7" t="s">
        <v>130</v>
      </c>
      <c r="I157" s="7" t="s">
        <v>101</v>
      </c>
      <c r="J157" s="7" t="s">
        <v>102</v>
      </c>
      <c r="K157" s="7" t="s">
        <v>83</v>
      </c>
      <c r="L157" s="7" t="str" cm="1">
        <f t="array" ref="L157">IFERROR(_xlfn._xlws.FILTER(CódigoAntigo,[0]!Descrição=NovasLicençasv6.0[[#This Row],[Descrição da atualização]]),"")</f>
        <v/>
      </c>
      <c r="M157" s="7" t="str" cm="1">
        <f t="array" ref="M157">IFERROR(_xlfn._xlws.FILTER(NovoCódigo,[0]!Descrição=NovasLicençasv6.0[[#This Row],[Descrição da atualização]]),"")</f>
        <v/>
      </c>
      <c r="N157" s="1"/>
      <c r="O157" s="7" t="s">
        <v>18</v>
      </c>
      <c r="P157" s="7" t="str" cm="1">
        <f t="array" ref="P157">_xlfn._xlws.FILTER(CodigoLicença,Tipo=NovasLicençasv6.0[[#This Row],[Tipo]])</f>
        <v>SC00SFW00003</v>
      </c>
      <c r="Q157" s="7" t="str" cm="1">
        <f t="array" ref="Q157">_xlfn._xlws.FILTER(CodigoManutenção,Tipo=NovasLicençasv6.0[[#This Row],[Tipo]])</f>
        <v>SC00SFW00006</v>
      </c>
      <c r="R157" s="7">
        <v>1</v>
      </c>
      <c r="S157" s="7" t="s">
        <v>142</v>
      </c>
      <c r="T157" s="14" t="s">
        <v>1378</v>
      </c>
      <c r="U157" s="7" t="s">
        <v>86</v>
      </c>
      <c r="V157" s="7" t="s">
        <v>330</v>
      </c>
      <c r="W157" s="7" t="s">
        <v>1379</v>
      </c>
      <c r="X157" s="7" t="s">
        <v>1379</v>
      </c>
      <c r="Y157" s="5">
        <v>43494</v>
      </c>
      <c r="Z157" s="5"/>
      <c r="AA157" s="11">
        <f t="shared" si="6"/>
        <v>2019</v>
      </c>
      <c r="AB157" s="7"/>
      <c r="AC157" s="5" t="e" cm="1">
        <f t="array" ref="AC157">_xlfn._xlws.FILTER(Created_Date,(Customer_ID=NovasLicençasv6.0[[#This Row],[User ID]])*(Type = "OFFLINE"))</f>
        <v>#REF!</v>
      </c>
      <c r="AD157" s="7" t="s">
        <v>1380</v>
      </c>
      <c r="AE157" s="7"/>
      <c r="AF157" s="7"/>
      <c r="AG157" s="7"/>
      <c r="AH157" s="7"/>
      <c r="AI157" s="7"/>
      <c r="AJ157" s="7"/>
      <c r="AK157" s="7"/>
      <c r="AL157" s="7" t="s">
        <v>1381</v>
      </c>
      <c r="AM157" s="7"/>
      <c r="AN157" s="7"/>
      <c r="AO157" s="11" t="s">
        <v>1382</v>
      </c>
      <c r="AP157" s="7"/>
      <c r="AQ157" s="7" t="s">
        <v>746</v>
      </c>
      <c r="AR157" s="7"/>
      <c r="AS157" s="7" t="s">
        <v>850</v>
      </c>
      <c r="AT157" s="7" t="s">
        <v>1247</v>
      </c>
      <c r="AU157" s="7" t="s">
        <v>92</v>
      </c>
      <c r="AV157" s="7" t="s">
        <v>201</v>
      </c>
      <c r="AW157" s="25"/>
      <c r="AX157" s="25">
        <v>2023</v>
      </c>
    </row>
    <row r="158" spans="1:67" s="30" customFormat="1" ht="18" customHeight="1" x14ac:dyDescent="0.2">
      <c r="A158" s="7" t="s">
        <v>1383</v>
      </c>
      <c r="B158" s="7" cm="1">
        <f t="array" ref="B158">COUNTA(_xlfn._xlws.FILTER(CustomerID,CustomerID=NovasLicençasv6.0[[#This Row],[User ID]],""))</f>
        <v>1</v>
      </c>
      <c r="C158" s="7" t="str">
        <f>IF(NovasLicençasv6.0[[#This Row],[Usuário ativo]]&gt;=2,"OFFLINE","ONLINE")</f>
        <v>ONLINE</v>
      </c>
      <c r="D158" s="7" t="str" cm="1">
        <f t="array" ref="D158">IFERROR(IF(SUM(_xlfn._xlws.FILTER(CustomerID,CustomerID=NovasLicençasv6.0[[#This Row],[User ID]]))=0,"Existe","Não Existe"),"Não Existe")</f>
        <v>Não Existe</v>
      </c>
      <c r="E158" s="7" t="s">
        <v>98</v>
      </c>
      <c r="F158" s="7" t="s">
        <v>1384</v>
      </c>
      <c r="G158" s="7" t="s">
        <v>8</v>
      </c>
      <c r="H158" s="7" t="s">
        <v>358</v>
      </c>
      <c r="I158" s="7" t="s">
        <v>359</v>
      </c>
      <c r="J158" s="7" t="s">
        <v>1385</v>
      </c>
      <c r="K158" s="7" t="s">
        <v>156</v>
      </c>
      <c r="L158" s="7" t="s">
        <v>23</v>
      </c>
      <c r="M158" s="7" t="str" cm="1">
        <f t="array" ref="M158">IFERROR(_xlfn._xlws.FILTER(NovoCódigo,[0]!Descrição=NovasLicençasv6.0[[#This Row],[Descrição da atualização]]),"")</f>
        <v/>
      </c>
      <c r="N158" s="1"/>
      <c r="O158" s="7" t="s">
        <v>19</v>
      </c>
      <c r="P158" s="7" t="str" cm="1">
        <f t="array" ref="P158">_xlfn._xlws.FILTER(CodigoLicença,Tipo=NovasLicençasv6.0[[#This Row],[Tipo]])</f>
        <v>SC00SFW00004</v>
      </c>
      <c r="Q158" s="7" t="str" cm="1">
        <f t="array" ref="Q158">_xlfn._xlws.FILTER(CodigoManutenção,Tipo=NovasLicençasv6.0[[#This Row],[Tipo]])</f>
        <v>SC00SFW00007</v>
      </c>
      <c r="R158" s="7">
        <v>1</v>
      </c>
      <c r="S158" s="7" t="s">
        <v>237</v>
      </c>
      <c r="T158" s="14" t="s">
        <v>1386</v>
      </c>
      <c r="U158" s="7" t="s">
        <v>1332</v>
      </c>
      <c r="V158" s="7" t="s">
        <v>1387</v>
      </c>
      <c r="W158" s="7" t="s">
        <v>1388</v>
      </c>
      <c r="X158" s="7"/>
      <c r="Y158" s="5">
        <v>43500</v>
      </c>
      <c r="Z158" s="5"/>
      <c r="AA158" s="11">
        <f t="shared" si="6"/>
        <v>2019</v>
      </c>
      <c r="AB158" s="7"/>
      <c r="AC158" s="5" t="e" cm="1">
        <f t="array" ref="AC158">_xlfn._xlws.FILTER(Created_Date,(Customer_ID=NovasLicençasv6.0[[#This Row],[User ID]])*(Type = "OFFLINE"))</f>
        <v>#REF!</v>
      </c>
      <c r="AD158" s="7" t="s">
        <v>1389</v>
      </c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11">
        <v>116521537</v>
      </c>
      <c r="AP158" s="7"/>
      <c r="AQ158" s="7">
        <v>15019</v>
      </c>
      <c r="AR158" s="7"/>
      <c r="AS158" s="7"/>
      <c r="AT158" s="7" t="s">
        <v>621</v>
      </c>
      <c r="AU158" s="7" t="s">
        <v>92</v>
      </c>
      <c r="AV158" s="7" t="s">
        <v>201</v>
      </c>
      <c r="AW158" s="25"/>
      <c r="AX158" s="25">
        <v>2023</v>
      </c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8" customHeight="1" x14ac:dyDescent="0.2">
      <c r="A159" s="7" t="s">
        <v>1390</v>
      </c>
      <c r="B159" s="7" cm="1">
        <f t="array" ref="B159">COUNTA(_xlfn._xlws.FILTER(CustomerID,CustomerID=NovasLicençasv6.0[[#This Row],[User ID]],""))</f>
        <v>1</v>
      </c>
      <c r="C159" s="7" t="str">
        <f>IF(NovasLicençasv6.0[[#This Row],[Usuário ativo]]&gt;=2,"OFFLINE","ONLINE")</f>
        <v>ONLINE</v>
      </c>
      <c r="D159" s="7" t="str" cm="1">
        <f t="array" ref="D159">IFERROR(IF(SUM(_xlfn._xlws.FILTER(CustomerID,CustomerID=NovasLicençasv6.0[[#This Row],[User ID]]))=0,"Existe","Não Existe"),"Não Existe")</f>
        <v>Não Existe</v>
      </c>
      <c r="E159" s="7" t="s">
        <v>98</v>
      </c>
      <c r="F159" s="7" t="s">
        <v>1391</v>
      </c>
      <c r="G159" s="7" t="str">
        <f>IF('Novas Licenças v6.0'!$I182="KION","Não aplicavel",IF('Novas Licenças v6.0'!$I182="LindeSTILL","Não aplicavel","Representante"))</f>
        <v>Representante</v>
      </c>
      <c r="H159" s="7" t="s">
        <v>358</v>
      </c>
      <c r="I159" s="7" t="s">
        <v>359</v>
      </c>
      <c r="J159" s="7" t="s">
        <v>1385</v>
      </c>
      <c r="K159" s="7" t="s">
        <v>156</v>
      </c>
      <c r="L159" s="7" t="str" cm="1">
        <f t="array" ref="L159">IFERROR(_xlfn._xlws.FILTER(CódigoAntigo,[0]!Descrição=NovasLicençasv6.0[[#This Row],[Descrição da atualização]]),"")</f>
        <v/>
      </c>
      <c r="M159" s="7" t="str" cm="1">
        <f t="array" ref="M159">IFERROR(_xlfn._xlws.FILTER(NovoCódigo,[0]!Descrição=NovasLicençasv6.0[[#This Row],[Descrição da atualização]]),"")</f>
        <v/>
      </c>
      <c r="N159" s="1"/>
      <c r="O159" s="7" t="s">
        <v>18</v>
      </c>
      <c r="P159" s="7" t="str" cm="1">
        <f t="array" ref="P159">_xlfn._xlws.FILTER(CodigoLicença,Tipo=NovasLicençasv6.0[[#This Row],[Tipo]])</f>
        <v>SC00SFW00003</v>
      </c>
      <c r="Q159" s="7" t="str" cm="1">
        <f t="array" ref="Q159">_xlfn._xlws.FILTER(CodigoManutenção,Tipo=NovasLicençasv6.0[[#This Row],[Tipo]])</f>
        <v>SC00SFW00006</v>
      </c>
      <c r="R159" s="7">
        <v>1</v>
      </c>
      <c r="S159" s="7" t="s">
        <v>646</v>
      </c>
      <c r="T159" s="14" t="s">
        <v>1392</v>
      </c>
      <c r="U159" s="7" t="s">
        <v>361</v>
      </c>
      <c r="V159" s="7" t="s">
        <v>1393</v>
      </c>
      <c r="W159" s="7" t="s">
        <v>1394</v>
      </c>
      <c r="X159" s="7"/>
      <c r="Y159" s="5">
        <v>43500</v>
      </c>
      <c r="Z159" s="5"/>
      <c r="AA159" s="11">
        <f t="shared" si="6"/>
        <v>2019</v>
      </c>
      <c r="AB159" s="7"/>
      <c r="AC159" s="5" t="e" cm="1">
        <f t="array" ref="AC159">_xlfn._xlws.FILTER(Created_Date,(Customer_ID=NovasLicençasv6.0[[#This Row],[User ID]])*(Type = "OFFLINE"))</f>
        <v>#REF!</v>
      </c>
      <c r="AD159" s="7" t="s">
        <v>1395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11" t="s">
        <v>1382</v>
      </c>
      <c r="AP159" s="7"/>
      <c r="AQ159" s="7">
        <v>15019</v>
      </c>
      <c r="AR159" s="7"/>
      <c r="AS159" s="7"/>
      <c r="AT159" s="7" t="s">
        <v>1396</v>
      </c>
      <c r="AU159" s="7" t="s">
        <v>92</v>
      </c>
      <c r="AV159" s="7" t="s">
        <v>201</v>
      </c>
      <c r="AW159" s="25"/>
      <c r="AX159" s="25">
        <v>2023</v>
      </c>
    </row>
    <row r="160" spans="1:67" ht="18" customHeight="1" x14ac:dyDescent="0.2">
      <c r="A160" s="7" t="s">
        <v>1397</v>
      </c>
      <c r="B160" s="7" cm="1">
        <f t="array" ref="B160">COUNTA(_xlfn._xlws.FILTER(CustomerID,CustomerID=NovasLicençasv6.0[[#This Row],[User ID]],""))</f>
        <v>1</v>
      </c>
      <c r="C160" s="7" t="str">
        <f>IF(NovasLicençasv6.0[[#This Row],[Usuário ativo]]&gt;=2,"OFFLINE","ONLINE")</f>
        <v>ONLINE</v>
      </c>
      <c r="D160" s="7" t="str" cm="1">
        <f t="array" ref="D160">IFERROR(IF(SUM(_xlfn._xlws.FILTER(CustomerID,CustomerID=NovasLicençasv6.0[[#This Row],[User ID]]))=0,"Existe","Não Existe"),"Não Existe")</f>
        <v>Não Existe</v>
      </c>
      <c r="E160" s="7" t="s">
        <v>98</v>
      </c>
      <c r="F160" s="7" t="s">
        <v>1398</v>
      </c>
      <c r="G160" s="7" t="s">
        <v>129</v>
      </c>
      <c r="H160" s="7" t="s">
        <v>130</v>
      </c>
      <c r="I160" s="7" t="s">
        <v>101</v>
      </c>
      <c r="J160" s="7" t="s">
        <v>102</v>
      </c>
      <c r="K160" s="7" t="s">
        <v>83</v>
      </c>
      <c r="L160" s="7" t="str" cm="1">
        <f t="array" ref="L160">IFERROR(_xlfn._xlws.FILTER(CódigoAntigo,[0]!Descrição=NovasLicençasv6.0[[#This Row],[Descrição da atualização]]),"")</f>
        <v/>
      </c>
      <c r="M160" s="7" t="str" cm="1">
        <f t="array" ref="M160">IFERROR(_xlfn._xlws.FILTER(NovoCódigo,[0]!Descrição=NovasLicençasv6.0[[#This Row],[Descrição da atualização]]),"")</f>
        <v/>
      </c>
      <c r="N160" s="1"/>
      <c r="O160" s="7" t="s">
        <v>18</v>
      </c>
      <c r="P160" s="7" t="str" cm="1">
        <f t="array" ref="P160">_xlfn._xlws.FILTER(CodigoLicença,Tipo=NovasLicençasv6.0[[#This Row],[Tipo]])</f>
        <v>SC00SFW00003</v>
      </c>
      <c r="Q160" s="7" t="str" cm="1">
        <f t="array" ref="Q160">_xlfn._xlws.FILTER(CodigoManutenção,Tipo=NovasLicençasv6.0[[#This Row],[Tipo]])</f>
        <v>SC00SFW00006</v>
      </c>
      <c r="R160" s="7">
        <v>1</v>
      </c>
      <c r="S160" s="7" t="s">
        <v>237</v>
      </c>
      <c r="T160" s="14" t="s">
        <v>1399</v>
      </c>
      <c r="U160" s="7" t="s">
        <v>691</v>
      </c>
      <c r="V160" s="7" t="s">
        <v>1400</v>
      </c>
      <c r="W160" s="7" t="s">
        <v>1401</v>
      </c>
      <c r="X160" s="7" t="s">
        <v>1401</v>
      </c>
      <c r="Y160" s="5">
        <v>43501</v>
      </c>
      <c r="Z160" s="5"/>
      <c r="AA160" s="11">
        <f t="shared" si="6"/>
        <v>2019</v>
      </c>
      <c r="AB160" s="7">
        <f>Z160-Y160</f>
        <v>-43501</v>
      </c>
      <c r="AC160" s="5" t="e" cm="1">
        <f t="array" ref="AC160">_xlfn._xlws.FILTER(Created_Date,(Customer_ID=NovasLicençasv6.0[[#This Row],[User ID]])*(Type = "OFFLINE"))</f>
        <v>#REF!</v>
      </c>
      <c r="AD160" s="7" t="s">
        <v>1402</v>
      </c>
      <c r="AE160" s="7" t="s">
        <v>1403</v>
      </c>
      <c r="AF160" s="7"/>
      <c r="AG160" s="7"/>
      <c r="AH160" s="7"/>
      <c r="AI160" s="7"/>
      <c r="AJ160" s="7"/>
      <c r="AK160" s="7"/>
      <c r="AL160" s="7" t="s">
        <v>1404</v>
      </c>
      <c r="AM160" s="7"/>
      <c r="AN160" s="7"/>
      <c r="AO160" s="11" t="s">
        <v>1405</v>
      </c>
      <c r="AP160" s="7"/>
      <c r="AQ160" s="7" t="s">
        <v>1406</v>
      </c>
      <c r="AR160" s="7" t="s">
        <v>1407</v>
      </c>
      <c r="AS160" s="7">
        <v>41220050</v>
      </c>
      <c r="AT160" s="7" t="s">
        <v>585</v>
      </c>
      <c r="AU160" s="7" t="s">
        <v>92</v>
      </c>
      <c r="AV160" s="7" t="s">
        <v>201</v>
      </c>
      <c r="AW160" s="25"/>
      <c r="AX160" s="25">
        <v>2023</v>
      </c>
    </row>
    <row r="161" spans="1:67" s="30" customFormat="1" ht="18" customHeight="1" x14ac:dyDescent="0.2">
      <c r="A161" s="7" t="s">
        <v>1408</v>
      </c>
      <c r="B161" s="7" cm="1">
        <f t="array" ref="B161">COUNTA(_xlfn._xlws.FILTER(CustomerID,CustomerID=NovasLicençasv6.0[[#This Row],[User ID]],""))</f>
        <v>1</v>
      </c>
      <c r="C161" s="7" t="str">
        <f>IF(NovasLicençasv6.0[[#This Row],[Usuário ativo]]&gt;=2,"OFFLINE","ONLINE")</f>
        <v>ONLINE</v>
      </c>
      <c r="D161" s="7" t="str" cm="1">
        <f t="array" ref="D161">IFERROR(IF(SUM(_xlfn._xlws.FILTER(CustomerID,CustomerID=NovasLicençasv6.0[[#This Row],[User ID]]))=0,"Existe","Não Existe"),"Não Existe")</f>
        <v>Não Existe</v>
      </c>
      <c r="E161" s="7" t="s">
        <v>98</v>
      </c>
      <c r="F161" s="7" t="s">
        <v>1409</v>
      </c>
      <c r="G161" s="7" t="s">
        <v>141</v>
      </c>
      <c r="H161" s="7"/>
      <c r="I161" s="7" t="s">
        <v>101</v>
      </c>
      <c r="J161" s="7" t="s">
        <v>102</v>
      </c>
      <c r="K161" s="7" t="s">
        <v>83</v>
      </c>
      <c r="L161" s="7" t="str" cm="1">
        <f t="array" ref="L161">IFERROR(_xlfn._xlws.FILTER(CódigoAntigo,[0]!Descrição=NovasLicençasv6.0[[#This Row],[Descrição da atualização]]),"")</f>
        <v/>
      </c>
      <c r="M161" s="7" t="str" cm="1">
        <f t="array" ref="M161">IFERROR(_xlfn._xlws.FILTER(NovoCódigo,[0]!Descrição=NovasLicençasv6.0[[#This Row],[Descrição da atualização]]),"")</f>
        <v/>
      </c>
      <c r="N161" s="1"/>
      <c r="O161" s="7" t="s">
        <v>18</v>
      </c>
      <c r="P161" s="7" t="str" cm="1">
        <f t="array" ref="P161">_xlfn._xlws.FILTER(CodigoLicença,Tipo=NovasLicençasv6.0[[#This Row],[Tipo]])</f>
        <v>SC00SFW00003</v>
      </c>
      <c r="Q161" s="7" t="str" cm="1">
        <f t="array" ref="Q161">_xlfn._xlws.FILTER(CodigoManutenção,Tipo=NovasLicençasv6.0[[#This Row],[Tipo]])</f>
        <v>SC00SFW00006</v>
      </c>
      <c r="R161" s="7">
        <v>1</v>
      </c>
      <c r="S161" s="7" t="s">
        <v>142</v>
      </c>
      <c r="T161" s="14" t="s">
        <v>1410</v>
      </c>
      <c r="U161" s="7" t="s">
        <v>206</v>
      </c>
      <c r="V161" s="7" t="s">
        <v>144</v>
      </c>
      <c r="W161" s="7" t="s">
        <v>1411</v>
      </c>
      <c r="X161" s="7" t="s">
        <v>1412</v>
      </c>
      <c r="Y161" s="5">
        <v>43502</v>
      </c>
      <c r="Z161" s="5"/>
      <c r="AA161" s="11">
        <f t="shared" si="6"/>
        <v>2019</v>
      </c>
      <c r="AB161" s="7">
        <f>Z161-Y161</f>
        <v>-43502</v>
      </c>
      <c r="AC161" s="5" t="e" cm="1">
        <f t="array" ref="AC161">_xlfn._xlws.FILTER(Created_Date,(Customer_ID=NovasLicençasv6.0[[#This Row],[User ID]])*(Type = "OFFLINE"))</f>
        <v>#REF!</v>
      </c>
      <c r="AD161" s="7" t="s">
        <v>1413</v>
      </c>
      <c r="AE161" s="7"/>
      <c r="AF161" s="7"/>
      <c r="AG161" s="7"/>
      <c r="AH161" s="7"/>
      <c r="AI161" s="7"/>
      <c r="AJ161" s="7"/>
      <c r="AK161" s="7"/>
      <c r="AL161" s="7" t="s">
        <v>1414</v>
      </c>
      <c r="AM161" s="7"/>
      <c r="AN161" s="7"/>
      <c r="AO161" s="11" t="s">
        <v>1405</v>
      </c>
      <c r="AP161" s="7"/>
      <c r="AQ161" s="7" t="s">
        <v>485</v>
      </c>
      <c r="AR161" s="7"/>
      <c r="AS161" s="7">
        <v>41220050</v>
      </c>
      <c r="AT161" s="7" t="s">
        <v>585</v>
      </c>
      <c r="AU161" s="7" t="s">
        <v>92</v>
      </c>
      <c r="AV161" s="7" t="s">
        <v>201</v>
      </c>
      <c r="AW161" s="25"/>
      <c r="AX161" s="25">
        <v>2023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s="30" customFormat="1" ht="18" customHeight="1" x14ac:dyDescent="0.2">
      <c r="A162" s="7" t="s">
        <v>1415</v>
      </c>
      <c r="B162" s="7" cm="1">
        <f t="array" ref="B162">COUNTA(_xlfn._xlws.FILTER(CustomerID,CustomerID=NovasLicençasv6.0[[#This Row],[User ID]],""))</f>
        <v>1</v>
      </c>
      <c r="C162" s="7" t="str">
        <f>IF(NovasLicençasv6.0[[#This Row],[Usuário ativo]]&gt;=2,"OFFLINE","ONLINE")</f>
        <v>ONLINE</v>
      </c>
      <c r="D162" s="7" t="str" cm="1">
        <f t="array" ref="D162">IFERROR(IF(SUM(_xlfn._xlws.FILTER(CustomerID,CustomerID=NovasLicençasv6.0[[#This Row],[User ID]]))=0,"Existe","Não Existe"),"Não Existe")</f>
        <v>Não Existe</v>
      </c>
      <c r="E162" s="7" t="s">
        <v>98</v>
      </c>
      <c r="F162" s="7" t="s">
        <v>1416</v>
      </c>
      <c r="G162" s="7" t="s">
        <v>141</v>
      </c>
      <c r="H162" s="7"/>
      <c r="I162" s="7" t="s">
        <v>101</v>
      </c>
      <c r="J162" s="7" t="s">
        <v>102</v>
      </c>
      <c r="K162" s="7" t="s">
        <v>83</v>
      </c>
      <c r="L162" s="7" t="str" cm="1">
        <f t="array" ref="L162">IFERROR(_xlfn._xlws.FILTER(CódigoAntigo,[0]!Descrição=NovasLicençasv6.0[[#This Row],[Descrição da atualização]]),"")</f>
        <v/>
      </c>
      <c r="M162" s="7" t="str" cm="1">
        <f t="array" ref="M162">IFERROR(_xlfn._xlws.FILTER(NovoCódigo,[0]!Descrição=NovasLicençasv6.0[[#This Row],[Descrição da atualização]]),"")</f>
        <v/>
      </c>
      <c r="N162" s="1"/>
      <c r="O162" s="7" t="s">
        <v>18</v>
      </c>
      <c r="P162" s="7" t="str" cm="1">
        <f t="array" ref="P162">_xlfn._xlws.FILTER(CodigoLicença,Tipo=NovasLicençasv6.0[[#This Row],[Tipo]])</f>
        <v>SC00SFW00003</v>
      </c>
      <c r="Q162" s="7" t="str" cm="1">
        <f t="array" ref="Q162">_xlfn._xlws.FILTER(CodigoManutenção,Tipo=NovasLicençasv6.0[[#This Row],[Tipo]])</f>
        <v>SC00SFW00006</v>
      </c>
      <c r="R162" s="7">
        <v>1</v>
      </c>
      <c r="S162" s="7" t="s">
        <v>84</v>
      </c>
      <c r="T162" s="14" t="s">
        <v>1417</v>
      </c>
      <c r="U162" s="7" t="s">
        <v>86</v>
      </c>
      <c r="V162" s="7" t="s">
        <v>117</v>
      </c>
      <c r="W162" s="7" t="s">
        <v>1418</v>
      </c>
      <c r="X162" s="7"/>
      <c r="Y162" s="5">
        <v>43504</v>
      </c>
      <c r="Z162" s="5"/>
      <c r="AA162" s="11">
        <f t="shared" si="6"/>
        <v>2019</v>
      </c>
      <c r="AB162" s="7">
        <f>Z162-Y162</f>
        <v>-43504</v>
      </c>
      <c r="AC162" s="5" t="e" cm="1">
        <f t="array" ref="AC162">_xlfn._xlws.FILTER(Created_Date,(Customer_ID=NovasLicençasv6.0[[#This Row],[User ID]])*(Type = "OFFLINE"))</f>
        <v>#REF!</v>
      </c>
      <c r="AD162" s="7" t="s">
        <v>1419</v>
      </c>
      <c r="AE162" s="7">
        <v>1964871</v>
      </c>
      <c r="AF162" s="7"/>
      <c r="AG162" s="7"/>
      <c r="AH162" s="7"/>
      <c r="AI162" s="7"/>
      <c r="AJ162" s="7"/>
      <c r="AK162" s="7"/>
      <c r="AL162" s="7" t="s">
        <v>1420</v>
      </c>
      <c r="AM162" s="7"/>
      <c r="AN162" s="7"/>
      <c r="AO162" s="11" t="s">
        <v>1405</v>
      </c>
      <c r="AP162" s="7"/>
      <c r="AQ162" s="7" t="s">
        <v>1421</v>
      </c>
      <c r="AR162" s="7"/>
      <c r="AS162" s="7">
        <v>41220050</v>
      </c>
      <c r="AT162" s="7" t="s">
        <v>585</v>
      </c>
      <c r="AU162" s="7" t="s">
        <v>92</v>
      </c>
      <c r="AV162" s="7" t="s">
        <v>201</v>
      </c>
      <c r="AW162" s="25"/>
      <c r="AX162" s="25">
        <v>2023</v>
      </c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8" customHeight="1" x14ac:dyDescent="0.2">
      <c r="A163" s="13" t="s">
        <v>1422</v>
      </c>
      <c r="B163" s="7" cm="1">
        <f t="array" ref="B163">COUNTA(_xlfn._xlws.FILTER(CustomerID,CustomerID=NovasLicençasv6.0[[#This Row],[User ID]],""))</f>
        <v>1</v>
      </c>
      <c r="C163" s="13" t="str">
        <f>IF(NovasLicençasv6.0[[#This Row],[Usuário ativo]]&gt;=2,"OFFLINE","ONLINE")</f>
        <v>ONLINE</v>
      </c>
      <c r="D163" s="13" t="str" cm="1">
        <f t="array" ref="D163">IFERROR(IF(SUM(_xlfn._xlws.FILTER(CustomerID,CustomerID=NovasLicençasv6.0[[#This Row],[User ID]]))=0,"Existe","Não Existe"),"Não Existe")</f>
        <v>Não Existe</v>
      </c>
      <c r="E163" s="13" t="s">
        <v>1423</v>
      </c>
      <c r="F163" s="13" t="s">
        <v>1424</v>
      </c>
      <c r="G163" s="13" t="s">
        <v>129</v>
      </c>
      <c r="H163" s="13" t="s">
        <v>130</v>
      </c>
      <c r="I163" s="13" t="s">
        <v>101</v>
      </c>
      <c r="J163" s="13" t="s">
        <v>102</v>
      </c>
      <c r="K163" s="13" t="s">
        <v>83</v>
      </c>
      <c r="L163" s="13" t="str" cm="1">
        <f t="array" ref="L163">IFERROR(_xlfn._xlws.FILTER(CódigoAntigo,[0]!Descrição=NovasLicençasv6.0[[#This Row],[Descrição da atualização]]),"")</f>
        <v/>
      </c>
      <c r="M163" s="7" t="str" cm="1">
        <f t="array" ref="M163">IFERROR(_xlfn._xlws.FILTER(NovoCódigo,[0]!Descrição=NovasLicençasv6.0[[#This Row],[Descrição da atualização]]),"")</f>
        <v/>
      </c>
      <c r="N163" s="1"/>
      <c r="O163" s="13" t="s">
        <v>157</v>
      </c>
      <c r="P163" s="7" t="str" cm="1">
        <f t="array" ref="P163">_xlfn._xlws.FILTER(CodigoLicença,Tipo=NovasLicençasv6.0[[#This Row],[Tipo]])</f>
        <v>IR0000000001</v>
      </c>
      <c r="Q163" s="7" t="str" cm="1">
        <f t="array" ref="Q163">_xlfn._xlws.FILTER(CodigoManutenção,Tipo=NovasLicençasv6.0[[#This Row],[Tipo]])</f>
        <v>Sem custo</v>
      </c>
      <c r="R163" s="13">
        <v>1</v>
      </c>
      <c r="S163" s="13" t="s">
        <v>142</v>
      </c>
      <c r="T163" s="34" t="s">
        <v>1425</v>
      </c>
      <c r="U163" s="13" t="s">
        <v>1234</v>
      </c>
      <c r="V163" s="13" t="s">
        <v>1426</v>
      </c>
      <c r="W163" s="13" t="s">
        <v>1412</v>
      </c>
      <c r="X163" s="13" t="s">
        <v>1427</v>
      </c>
      <c r="Y163" s="29">
        <v>43504</v>
      </c>
      <c r="Z163" s="29"/>
      <c r="AA163" s="35">
        <f t="shared" si="6"/>
        <v>2019</v>
      </c>
      <c r="AB163" s="13"/>
      <c r="AC163" s="29" t="e" cm="1">
        <f t="array" ref="AC163">_xlfn._xlws.FILTER(Created_Date,(Customer_ID=NovasLicençasv6.0[[#This Row],[User ID]])*(Type = "OFFLINE"))</f>
        <v>#REF!</v>
      </c>
      <c r="AD163" s="13" t="s">
        <v>1428</v>
      </c>
      <c r="AE163" s="13" t="s">
        <v>1403</v>
      </c>
      <c r="AF163" s="13"/>
      <c r="AG163" s="13"/>
      <c r="AH163" s="13"/>
      <c r="AI163" s="13"/>
      <c r="AJ163" s="13"/>
      <c r="AK163" s="13"/>
      <c r="AL163" s="13" t="s">
        <v>1429</v>
      </c>
      <c r="AM163" s="13"/>
      <c r="AN163" s="13"/>
      <c r="AO163" s="35" t="s">
        <v>1405</v>
      </c>
      <c r="AP163" s="13"/>
      <c r="AQ163" s="13">
        <v>15019</v>
      </c>
      <c r="AR163" s="13" t="s">
        <v>1407</v>
      </c>
      <c r="AS163" s="13">
        <v>41220050</v>
      </c>
      <c r="AT163" s="13" t="s">
        <v>585</v>
      </c>
      <c r="AU163" s="13" t="s">
        <v>92</v>
      </c>
      <c r="AV163" s="13" t="s">
        <v>201</v>
      </c>
      <c r="AW163" s="92"/>
      <c r="AX163" s="25">
        <v>2023</v>
      </c>
    </row>
    <row r="164" spans="1:67" ht="18" customHeight="1" x14ac:dyDescent="0.2">
      <c r="A164" s="7" t="s">
        <v>1430</v>
      </c>
      <c r="B164" s="7" cm="1">
        <f t="array" ref="B164">COUNTA(_xlfn._xlws.FILTER(CustomerID,CustomerID=NovasLicençasv6.0[[#This Row],[User ID]],""))</f>
        <v>1</v>
      </c>
      <c r="C164" s="7" t="str">
        <f>IF(NovasLicençasv6.0[[#This Row],[Usuário ativo]]&gt;=2,"OFFLINE","ONLINE")</f>
        <v>ONLINE</v>
      </c>
      <c r="D164" s="7" t="str" cm="1">
        <f t="array" ref="D164">IFERROR(IF(SUM(_xlfn._xlws.FILTER(CustomerID,CustomerID=NovasLicençasv6.0[[#This Row],[User ID]]))=0,"Existe","Não Existe"),"Não Existe")</f>
        <v>Não Existe</v>
      </c>
      <c r="E164" s="7" t="s">
        <v>98</v>
      </c>
      <c r="F164" s="7" t="s">
        <v>1431</v>
      </c>
      <c r="G164" s="7" t="s">
        <v>8</v>
      </c>
      <c r="H164" s="7" t="s">
        <v>130</v>
      </c>
      <c r="I164" s="7" t="s">
        <v>154</v>
      </c>
      <c r="J164" s="7" t="s">
        <v>155</v>
      </c>
      <c r="K164" s="7" t="s">
        <v>156</v>
      </c>
      <c r="L164" s="7" t="str" cm="1">
        <f t="array" ref="L164">IFERROR(_xlfn._xlws.FILTER(CódigoAntigo,[0]!Descrição=NovasLicençasv6.0[[#This Row],[Descrição da atualização]]),"")</f>
        <v/>
      </c>
      <c r="M164" s="7" t="str" cm="1">
        <f t="array" ref="M164">IFERROR(_xlfn._xlws.FILTER(NovoCódigo,[0]!Descrição=NovasLicençasv6.0[[#This Row],[Descrição da atualização]]),"")</f>
        <v/>
      </c>
      <c r="N164" s="1"/>
      <c r="O164" s="7" t="s">
        <v>18</v>
      </c>
      <c r="P164" s="7" t="str" cm="1">
        <f t="array" ref="P164">_xlfn._xlws.FILTER(CodigoLicença,Tipo=NovasLicençasv6.0[[#This Row],[Tipo]])</f>
        <v>SC00SFW00003</v>
      </c>
      <c r="Q164" s="7" t="str" cm="1">
        <f t="array" ref="Q164">_xlfn._xlws.FILTER(CodigoManutenção,Tipo=NovasLicençasv6.0[[#This Row],[Tipo]])</f>
        <v>SC00SFW00006</v>
      </c>
      <c r="R164" s="7">
        <v>1</v>
      </c>
      <c r="S164" s="7" t="s">
        <v>1432</v>
      </c>
      <c r="T164" s="14" t="s">
        <v>1433</v>
      </c>
      <c r="U164" s="7" t="s">
        <v>1434</v>
      </c>
      <c r="V164" s="7" t="s">
        <v>1435</v>
      </c>
      <c r="W164" s="7" t="s">
        <v>1436</v>
      </c>
      <c r="X164" s="7" t="s">
        <v>1437</v>
      </c>
      <c r="Y164" s="5">
        <v>43508</v>
      </c>
      <c r="Z164" s="5"/>
      <c r="AA164" s="11">
        <f t="shared" si="6"/>
        <v>2019</v>
      </c>
      <c r="AB164" s="7">
        <f t="shared" ref="AB164:AB195" si="8">Z164-Y164</f>
        <v>-43508</v>
      </c>
      <c r="AC164" s="5" t="e" cm="1">
        <f t="array" ref="AC164">_xlfn._xlws.FILTER(Created_Date,(Customer_ID=NovasLicençasv6.0[[#This Row],[User ID]])*(Type = "OFFLINE"))</f>
        <v>#REF!</v>
      </c>
      <c r="AD164" s="32" t="s">
        <v>1438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11" t="s">
        <v>1439</v>
      </c>
      <c r="AP164" s="7"/>
      <c r="AQ164" s="7">
        <v>15019</v>
      </c>
      <c r="AR164" s="7"/>
      <c r="AS164" s="7"/>
      <c r="AT164" s="7" t="s">
        <v>621</v>
      </c>
      <c r="AU164" s="7" t="s">
        <v>92</v>
      </c>
      <c r="AV164" s="7" t="s">
        <v>524</v>
      </c>
      <c r="AW164" s="25"/>
      <c r="AX164" s="25">
        <v>2023</v>
      </c>
    </row>
    <row r="165" spans="1:67" ht="18" customHeight="1" x14ac:dyDescent="0.2">
      <c r="A165" s="7" t="s">
        <v>1440</v>
      </c>
      <c r="B165" s="7" cm="1">
        <f t="array" ref="B165">COUNTA(_xlfn._xlws.FILTER(CustomerID,CustomerID=NovasLicençasv6.0[[#This Row],[User ID]],""))</f>
        <v>1</v>
      </c>
      <c r="C165" s="7" t="str">
        <f>IF(NovasLicençasv6.0[[#This Row],[Usuário ativo]]&gt;=2,"OFFLINE","ONLINE")</f>
        <v>ONLINE</v>
      </c>
      <c r="D165" s="7" t="str" cm="1">
        <f t="array" ref="D165">IFERROR(IF(SUM(_xlfn._xlws.FILTER(CustomerID,CustomerID=NovasLicençasv6.0[[#This Row],[User ID]]))=0,"Existe","Não Existe"),"Não Existe")</f>
        <v>Não Existe</v>
      </c>
      <c r="E165" s="7" t="s">
        <v>98</v>
      </c>
      <c r="F165" s="7" t="s">
        <v>1441</v>
      </c>
      <c r="G165" s="7" t="s">
        <v>8</v>
      </c>
      <c r="H165" s="7" t="s">
        <v>130</v>
      </c>
      <c r="I165" s="7" t="s">
        <v>154</v>
      </c>
      <c r="J165" s="7" t="s">
        <v>155</v>
      </c>
      <c r="K165" s="7" t="s">
        <v>156</v>
      </c>
      <c r="L165" s="7" t="str" cm="1">
        <f t="array" ref="L165">IFERROR(_xlfn._xlws.FILTER(CódigoAntigo,[0]!Descrição=NovasLicençasv6.0[[#This Row],[Descrição da atualização]]),"")</f>
        <v/>
      </c>
      <c r="M165" s="7" t="str" cm="1">
        <f t="array" ref="M165">IFERROR(_xlfn._xlws.FILTER(NovoCódigo,[0]!Descrição=NovasLicençasv6.0[[#This Row],[Descrição da atualização]]),"")</f>
        <v/>
      </c>
      <c r="N165" s="1"/>
      <c r="O165" s="7" t="s">
        <v>18</v>
      </c>
      <c r="P165" s="7" t="str" cm="1">
        <f t="array" ref="P165">_xlfn._xlws.FILTER(CodigoLicença,Tipo=NovasLicençasv6.0[[#This Row],[Tipo]])</f>
        <v>SC00SFW00003</v>
      </c>
      <c r="Q165" s="7" t="str" cm="1">
        <f t="array" ref="Q165">_xlfn._xlws.FILTER(CodigoManutenção,Tipo=NovasLicençasv6.0[[#This Row],[Tipo]])</f>
        <v>SC00SFW00006</v>
      </c>
      <c r="R165" s="7">
        <v>1</v>
      </c>
      <c r="S165" s="7" t="s">
        <v>972</v>
      </c>
      <c r="T165" s="14" t="s">
        <v>1442</v>
      </c>
      <c r="U165" s="7" t="s">
        <v>1434</v>
      </c>
      <c r="V165" s="7" t="s">
        <v>1443</v>
      </c>
      <c r="W165" s="7" t="s">
        <v>1444</v>
      </c>
      <c r="X165" s="7"/>
      <c r="Y165" s="5">
        <v>43508</v>
      </c>
      <c r="Z165" s="5"/>
      <c r="AA165" s="11">
        <f t="shared" si="6"/>
        <v>2019</v>
      </c>
      <c r="AB165" s="7">
        <f t="shared" si="8"/>
        <v>-43508</v>
      </c>
      <c r="AC165" s="5" t="e" cm="1">
        <f t="array" ref="AC165">_xlfn._xlws.FILTER(Created_Date,(Customer_ID=NovasLicençasv6.0[[#This Row],[User ID]])*(Type = "OFFLINE"))</f>
        <v>#REF!</v>
      </c>
      <c r="AD165" s="7" t="s">
        <v>1445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11" t="s">
        <v>1439</v>
      </c>
      <c r="AP165" s="7"/>
      <c r="AQ165" s="7">
        <v>15019</v>
      </c>
      <c r="AR165" s="7"/>
      <c r="AS165" s="7"/>
      <c r="AT165" s="7" t="s">
        <v>621</v>
      </c>
      <c r="AU165" s="7" t="s">
        <v>92</v>
      </c>
      <c r="AV165" s="7" t="s">
        <v>524</v>
      </c>
      <c r="AW165" s="25"/>
      <c r="AX165" s="25">
        <v>2023</v>
      </c>
    </row>
    <row r="166" spans="1:67" ht="18" customHeight="1" x14ac:dyDescent="0.2">
      <c r="A166" s="7" t="s">
        <v>1446</v>
      </c>
      <c r="B166" s="7" cm="1">
        <f t="array" ref="B166">COUNTA(_xlfn._xlws.FILTER(CustomerID,CustomerID=NovasLicençasv6.0[[#This Row],[User ID]],""))</f>
        <v>1</v>
      </c>
      <c r="C166" s="7" t="str">
        <f>IF(NovasLicençasv6.0[[#This Row],[Usuário ativo]]&gt;=2,"OFFLINE","ONLINE")</f>
        <v>ONLINE</v>
      </c>
      <c r="D166" s="7" t="str" cm="1">
        <f t="array" ref="D166">IFERROR(IF(SUM(_xlfn._xlws.FILTER(CustomerID,CustomerID=NovasLicençasv6.0[[#This Row],[User ID]]))=0,"Existe","Não Existe"),"Não Existe")</f>
        <v>Não Existe</v>
      </c>
      <c r="E166" s="7" t="s">
        <v>98</v>
      </c>
      <c r="F166" s="7" t="s">
        <v>1447</v>
      </c>
      <c r="G166" s="7" t="s">
        <v>129</v>
      </c>
      <c r="H166" s="7" t="s">
        <v>130</v>
      </c>
      <c r="I166" s="7" t="s">
        <v>101</v>
      </c>
      <c r="J166" s="7" t="s">
        <v>102</v>
      </c>
      <c r="K166" s="7" t="s">
        <v>83</v>
      </c>
      <c r="L166" s="7" t="str" cm="1">
        <f t="array" ref="L166">IFERROR(_xlfn._xlws.FILTER(CódigoAntigo,[0]!Descrição=NovasLicençasv6.0[[#This Row],[Descrição da atualização]]),"")</f>
        <v/>
      </c>
      <c r="M166" s="7" t="str" cm="1">
        <f t="array" ref="M166">IFERROR(_xlfn._xlws.FILTER(NovoCódigo,[0]!Descrição=NovasLicençasv6.0[[#This Row],[Descrição da atualização]]),"")</f>
        <v/>
      </c>
      <c r="N166" s="1"/>
      <c r="O166" s="7" t="s">
        <v>18</v>
      </c>
      <c r="P166" s="7" t="str" cm="1">
        <f t="array" ref="P166">_xlfn._xlws.FILTER(CodigoLicença,Tipo=NovasLicençasv6.0[[#This Row],[Tipo]])</f>
        <v>SC00SFW00003</v>
      </c>
      <c r="Q166" s="7" t="str" cm="1">
        <f t="array" ref="Q166">_xlfn._xlws.FILTER(CodigoManutenção,Tipo=NovasLicençasv6.0[[#This Row],[Tipo]])</f>
        <v>SC00SFW00006</v>
      </c>
      <c r="R166" s="7">
        <v>1</v>
      </c>
      <c r="S166" s="7" t="s">
        <v>403</v>
      </c>
      <c r="T166" s="14" t="s">
        <v>1448</v>
      </c>
      <c r="U166" s="7" t="s">
        <v>206</v>
      </c>
      <c r="V166" s="7" t="s">
        <v>1449</v>
      </c>
      <c r="W166" s="7" t="s">
        <v>1450</v>
      </c>
      <c r="X166" s="7" t="s">
        <v>1450</v>
      </c>
      <c r="Y166" s="5">
        <v>43532</v>
      </c>
      <c r="Z166" s="5"/>
      <c r="AA166" s="11">
        <f t="shared" si="6"/>
        <v>2019</v>
      </c>
      <c r="AB166" s="7">
        <f t="shared" si="8"/>
        <v>-43532</v>
      </c>
      <c r="AC166" s="5" t="e" cm="1">
        <f t="array" ref="AC166">_xlfn._xlws.FILTER(Created_Date,(Customer_ID=NovasLicençasv6.0[[#This Row],[User ID]])*(Type = "OFFLINE"))</f>
        <v>#REF!</v>
      </c>
      <c r="AD166" s="7" t="s">
        <v>1451</v>
      </c>
      <c r="AE166" s="7"/>
      <c r="AF166" s="7"/>
      <c r="AG166" s="7"/>
      <c r="AH166" s="7"/>
      <c r="AI166" s="7"/>
      <c r="AJ166" s="7"/>
      <c r="AK166" s="7"/>
      <c r="AL166" s="7" t="s">
        <v>1452</v>
      </c>
      <c r="AM166" s="7"/>
      <c r="AN166" s="7"/>
      <c r="AO166" s="11" t="s">
        <v>1439</v>
      </c>
      <c r="AP166" s="7"/>
      <c r="AQ166" s="7" t="s">
        <v>746</v>
      </c>
      <c r="AR166" s="7" t="s">
        <v>1453</v>
      </c>
      <c r="AS166" s="7">
        <v>41220050</v>
      </c>
      <c r="AT166" s="7" t="s">
        <v>1454</v>
      </c>
      <c r="AU166" s="7" t="s">
        <v>92</v>
      </c>
      <c r="AV166" s="7" t="s">
        <v>201</v>
      </c>
      <c r="AW166" s="25"/>
      <c r="AX166" s="25">
        <v>2023</v>
      </c>
    </row>
    <row r="167" spans="1:67" ht="18" customHeight="1" x14ac:dyDescent="0.2">
      <c r="A167" s="13" t="s">
        <v>1455</v>
      </c>
      <c r="B167" s="7" cm="1">
        <f t="array" ref="B167">COUNTA(_xlfn._xlws.FILTER(CustomerID,CustomerID=NovasLicençasv6.0[[#This Row],[User ID]],""))</f>
        <v>1</v>
      </c>
      <c r="C167" s="7" t="str">
        <f>IF(NovasLicençasv6.0[[#This Row],[Usuário ativo]]&gt;=2,"OFFLINE","ONLINE")</f>
        <v>ONLINE</v>
      </c>
      <c r="D167" s="13" t="str" cm="1">
        <f t="array" ref="D167">IFERROR(IF(SUM(_xlfn._xlws.FILTER(CustomerID,CustomerID=NovasLicençasv6.0[[#This Row],[User ID]]))=0,"Existe","Não Existe"),"Não Existe")</f>
        <v>Não Existe</v>
      </c>
      <c r="E167" s="13" t="s">
        <v>98</v>
      </c>
      <c r="F167" s="13" t="s">
        <v>1456</v>
      </c>
      <c r="G167" s="13" t="s">
        <v>308</v>
      </c>
      <c r="H167" s="13"/>
      <c r="I167" s="13" t="s">
        <v>81</v>
      </c>
      <c r="J167" s="13" t="s">
        <v>82</v>
      </c>
      <c r="K167" s="13" t="s">
        <v>83</v>
      </c>
      <c r="L167" s="7" t="str" cm="1">
        <f t="array" ref="L167">IFERROR(_xlfn._xlws.FILTER(CódigoAntigo,[0]!Descrição=NovasLicençasv6.0[[#This Row],[Descrição da atualização]]),"")</f>
        <v/>
      </c>
      <c r="M167" s="7" t="str" cm="1">
        <f t="array" ref="M167">IFERROR(_xlfn._xlws.FILTER(NovoCódigo,[0]!Descrição=NovasLicençasv6.0[[#This Row],[Descrição da atualização]]),"")</f>
        <v/>
      </c>
      <c r="N167" s="1"/>
      <c r="O167" s="13" t="s">
        <v>18</v>
      </c>
      <c r="P167" s="7" t="str" cm="1">
        <f t="array" ref="P167">_xlfn._xlws.FILTER(CodigoLicença,Tipo=NovasLicençasv6.0[[#This Row],[Tipo]])</f>
        <v>SC00SFW00003</v>
      </c>
      <c r="Q167" s="7" t="str" cm="1">
        <f t="array" ref="Q167">_xlfn._xlws.FILTER(CodigoManutenção,Tipo=NovasLicençasv6.0[[#This Row],[Tipo]])</f>
        <v>SC00SFW00006</v>
      </c>
      <c r="R167" s="7">
        <v>1</v>
      </c>
      <c r="S167" s="7" t="s">
        <v>142</v>
      </c>
      <c r="T167" s="14"/>
      <c r="U167" s="7" t="s">
        <v>1457</v>
      </c>
      <c r="V167" s="7" t="s">
        <v>1458</v>
      </c>
      <c r="W167" s="7" t="s">
        <v>1459</v>
      </c>
      <c r="X167" s="7" t="s">
        <v>1460</v>
      </c>
      <c r="Y167" s="5">
        <v>43543</v>
      </c>
      <c r="Z167" s="5"/>
      <c r="AA167" s="11">
        <f t="shared" si="6"/>
        <v>2019</v>
      </c>
      <c r="AB167" s="7">
        <f t="shared" si="8"/>
        <v>-43543</v>
      </c>
      <c r="AC167" s="5" t="e" cm="1">
        <f t="array" ref="AC167">_xlfn._xlws.FILTER(Created_Date,(Customer_ID=NovasLicençasv6.0[[#This Row],[User ID]])*(Type = "OFFLINE"))</f>
        <v>#REF!</v>
      </c>
      <c r="AD167" s="7" t="s">
        <v>1461</v>
      </c>
      <c r="AE167" s="7"/>
      <c r="AF167" s="7"/>
      <c r="AG167" s="7"/>
      <c r="AH167" s="7"/>
      <c r="AI167" s="7"/>
      <c r="AJ167" s="7"/>
      <c r="AK167" s="7"/>
      <c r="AL167" s="7" t="s">
        <v>1462</v>
      </c>
      <c r="AM167" s="7"/>
      <c r="AN167" s="7"/>
      <c r="AO167" s="11" t="s">
        <v>1439</v>
      </c>
      <c r="AP167" s="7"/>
      <c r="AQ167" s="7">
        <v>15019</v>
      </c>
      <c r="AR167" s="7"/>
      <c r="AS167" s="7"/>
      <c r="AT167" s="7" t="s">
        <v>1463</v>
      </c>
      <c r="AU167" s="7" t="s">
        <v>92</v>
      </c>
      <c r="AV167" s="7" t="s">
        <v>201</v>
      </c>
      <c r="AW167" s="25"/>
      <c r="AX167" s="25">
        <v>2023</v>
      </c>
    </row>
    <row r="168" spans="1:67" ht="18" customHeight="1" x14ac:dyDescent="0.2">
      <c r="A168" s="7" t="s">
        <v>1464</v>
      </c>
      <c r="B168" s="7" cm="1">
        <f t="array" ref="B168">COUNTA(_xlfn._xlws.FILTER(CustomerID,CustomerID=NovasLicençasv6.0[[#This Row],[User ID]],""))</f>
        <v>1</v>
      </c>
      <c r="C168" s="7" t="str">
        <f>IF(NovasLicençasv6.0[[#This Row],[Usuário ativo]]&gt;=2,"OFFLINE","ONLINE")</f>
        <v>ONLINE</v>
      </c>
      <c r="D168" s="7" t="str" cm="1">
        <f t="array" ref="D168">IFERROR(IF(SUM(_xlfn._xlws.FILTER(CustomerID,CustomerID=NovasLicençasv6.0[[#This Row],[User ID]]))=0,"Existe","Não Existe"),"Não Existe")</f>
        <v>Não Existe</v>
      </c>
      <c r="E168" s="7" t="s">
        <v>98</v>
      </c>
      <c r="F168" s="7" t="s">
        <v>1465</v>
      </c>
      <c r="G168" s="7" t="s">
        <v>308</v>
      </c>
      <c r="H168" s="7"/>
      <c r="I168" s="7" t="s">
        <v>81</v>
      </c>
      <c r="J168" s="7" t="s">
        <v>82</v>
      </c>
      <c r="K168" s="7" t="s">
        <v>83</v>
      </c>
      <c r="L168" s="7" t="str" cm="1">
        <f t="array" ref="L168">IFERROR(_xlfn._xlws.FILTER(CódigoAntigo,[0]!Descrição=NovasLicençasv6.0[[#This Row],[Descrição da atualização]]),"")</f>
        <v/>
      </c>
      <c r="M168" s="7" t="str" cm="1">
        <f t="array" ref="M168">IFERROR(_xlfn._xlws.FILTER(NovoCódigo,[0]!Descrição=NovasLicençasv6.0[[#This Row],[Descrição da atualização]]),"")</f>
        <v/>
      </c>
      <c r="N168" s="1"/>
      <c r="O168" s="7" t="s">
        <v>18</v>
      </c>
      <c r="P168" s="7" t="str" cm="1">
        <f t="array" ref="P168">_xlfn._xlws.FILTER(CodigoLicença,Tipo=NovasLicençasv6.0[[#This Row],[Tipo]])</f>
        <v>SC00SFW00003</v>
      </c>
      <c r="Q168" s="7" t="str" cm="1">
        <f t="array" ref="Q168">_xlfn._xlws.FILTER(CodigoManutenção,Tipo=NovasLicençasv6.0[[#This Row],[Tipo]])</f>
        <v>SC00SFW00006</v>
      </c>
      <c r="R168" s="7">
        <v>1</v>
      </c>
      <c r="S168" s="7"/>
      <c r="T168" s="14"/>
      <c r="U168" s="7"/>
      <c r="V168" s="7"/>
      <c r="W168" s="7"/>
      <c r="X168" s="7" t="s">
        <v>1466</v>
      </c>
      <c r="Y168" s="5">
        <v>43549</v>
      </c>
      <c r="Z168" s="5"/>
      <c r="AA168" s="11">
        <f t="shared" si="6"/>
        <v>2019</v>
      </c>
      <c r="AB168" s="7">
        <f t="shared" si="8"/>
        <v>-43549</v>
      </c>
      <c r="AC168" s="5" t="e" cm="1">
        <f t="array" ref="AC168">_xlfn._xlws.FILTER(Created_Date,(Customer_ID=NovasLicençasv6.0[[#This Row],[User ID]])*(Type = "OFFLINE"))</f>
        <v>#REF!</v>
      </c>
      <c r="AD168" s="7" t="s">
        <v>1467</v>
      </c>
      <c r="AE168" s="7"/>
      <c r="AF168" s="7"/>
      <c r="AG168" s="7"/>
      <c r="AH168" s="7"/>
      <c r="AI168" s="7"/>
      <c r="AJ168" s="7"/>
      <c r="AK168" s="7"/>
      <c r="AL168" s="7" t="s">
        <v>1468</v>
      </c>
      <c r="AM168" s="7"/>
      <c r="AN168" s="7"/>
      <c r="AO168" s="11" t="s">
        <v>1439</v>
      </c>
      <c r="AP168" s="7"/>
      <c r="AQ168" s="7" t="s">
        <v>1469</v>
      </c>
      <c r="AR168" s="7"/>
      <c r="AS168" s="7"/>
      <c r="AT168" s="7" t="s">
        <v>1463</v>
      </c>
      <c r="AU168" s="7" t="s">
        <v>92</v>
      </c>
      <c r="AV168" s="7" t="s">
        <v>201</v>
      </c>
      <c r="AW168" s="25"/>
      <c r="AX168" s="25">
        <v>2023</v>
      </c>
    </row>
    <row r="169" spans="1:67" ht="18" customHeight="1" x14ac:dyDescent="0.2">
      <c r="A169" s="38" t="s">
        <v>1470</v>
      </c>
      <c r="B169" s="7" cm="1">
        <f t="array" ref="B169">COUNTA(_xlfn._xlws.FILTER(CustomerID,CustomerID=NovasLicençasv6.0[[#This Row],[User ID]],""))</f>
        <v>1</v>
      </c>
      <c r="C169" s="38" t="str">
        <f>IF(NovasLicençasv6.0[[#This Row],[Usuário ativo]]&gt;=2,"OFFLINE","ONLINE")</f>
        <v>ONLINE</v>
      </c>
      <c r="D169" s="38" t="str" cm="1">
        <f t="array" ref="D169">IFERROR(IF(SUM(_xlfn._xlws.FILTER(CustomerID,CustomerID=NovasLicençasv6.0[[#This Row],[User ID]]))=0,"Existe","Não Existe"),"Não Existe")</f>
        <v>Não Existe</v>
      </c>
      <c r="E169" s="38" t="s">
        <v>1471</v>
      </c>
      <c r="F169" s="38" t="s">
        <v>1471</v>
      </c>
      <c r="G169" s="38" t="s">
        <v>8</v>
      </c>
      <c r="H169" s="7" t="s">
        <v>130</v>
      </c>
      <c r="I169" s="38" t="s">
        <v>9</v>
      </c>
      <c r="J169" s="38" t="s">
        <v>570</v>
      </c>
      <c r="K169" s="38" t="s">
        <v>53</v>
      </c>
      <c r="L169" s="38" t="str" cm="1">
        <f t="array" ref="L169">IFERROR(_xlfn._xlws.FILTER(CódigoAntigo,[0]!Descrição=NovasLicençasv6.0[[#This Row],[Descrição da atualização]]),"")</f>
        <v/>
      </c>
      <c r="M169" s="38" t="str" cm="1">
        <f t="array" ref="M169">IFERROR(_xlfn._xlws.FILTER(NovoCódigo,[0]!Descrição=NovasLicençasv6.0[[#This Row],[Descrição da atualização]]),"")</f>
        <v/>
      </c>
      <c r="N169" s="1"/>
      <c r="O169" s="38" t="s">
        <v>18</v>
      </c>
      <c r="P169" s="7" t="str" cm="1">
        <f t="array" ref="P169">_xlfn._xlws.FILTER(CodigoLicença,Tipo=NovasLicençasv6.0[[#This Row],[Tipo]])</f>
        <v>SC00SFW00003</v>
      </c>
      <c r="Q169" s="7" t="str" cm="1">
        <f t="array" ref="Q169">_xlfn._xlws.FILTER(CodigoManutenção,Tipo=NovasLicençasv6.0[[#This Row],[Tipo]])</f>
        <v>SC00SFW00006</v>
      </c>
      <c r="R169" s="38">
        <v>1</v>
      </c>
      <c r="S169" s="38" t="s">
        <v>142</v>
      </c>
      <c r="T169" s="67" t="s">
        <v>1472</v>
      </c>
      <c r="U169" s="38" t="s">
        <v>1473</v>
      </c>
      <c r="V169" s="38" t="s">
        <v>1474</v>
      </c>
      <c r="W169" s="38" t="s">
        <v>1475</v>
      </c>
      <c r="X169" s="38"/>
      <c r="Y169" s="39">
        <v>43552</v>
      </c>
      <c r="Z169" s="39">
        <v>43558</v>
      </c>
      <c r="AA169" s="40">
        <f t="shared" si="6"/>
        <v>2019</v>
      </c>
      <c r="AB169" s="38">
        <f t="shared" si="8"/>
        <v>6</v>
      </c>
      <c r="AC169" s="39" t="e" cm="1">
        <f t="array" ref="AC169">_xlfn._xlws.FILTER(Created_Date,(Customer_ID=NovasLicençasv6.0[[#This Row],[User ID]])*(Type = "OFFLINE"))</f>
        <v>#REF!</v>
      </c>
      <c r="AD169" s="32" t="s">
        <v>1476</v>
      </c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40">
        <v>116516897</v>
      </c>
      <c r="AP169" s="38"/>
      <c r="AQ169" s="7">
        <v>15019</v>
      </c>
      <c r="AR169" s="38"/>
      <c r="AS169" s="38"/>
      <c r="AT169" s="38" t="s">
        <v>1477</v>
      </c>
      <c r="AU169" s="38" t="s">
        <v>92</v>
      </c>
      <c r="AV169" s="38" t="s">
        <v>524</v>
      </c>
      <c r="AW169" s="97"/>
      <c r="AX169" s="25">
        <v>2023</v>
      </c>
    </row>
    <row r="170" spans="1:67" ht="18" customHeight="1" x14ac:dyDescent="0.2">
      <c r="A170" s="7" t="s">
        <v>1478</v>
      </c>
      <c r="B170" s="7" cm="1">
        <f t="array" ref="B170">COUNTA(_xlfn._xlws.FILTER(CustomerID,CustomerID=NovasLicençasv6.0[[#This Row],[User ID]],""))</f>
        <v>1</v>
      </c>
      <c r="C170" s="7" t="str">
        <f>IF(NovasLicençasv6.0[[#This Row],[Usuário ativo]]&gt;=2,"OFFLINE","ONLINE")</f>
        <v>ONLINE</v>
      </c>
      <c r="D170" s="7" t="str" cm="1">
        <f t="array" ref="D170">IFERROR(IF(SUM(_xlfn._xlws.FILTER(CustomerID,CustomerID=NovasLicençasv6.0[[#This Row],[User ID]]))=0,"Existe","Não Existe"),"Não Existe")</f>
        <v>Não Existe</v>
      </c>
      <c r="E170" s="7" t="s">
        <v>98</v>
      </c>
      <c r="F170" s="7" t="s">
        <v>1479</v>
      </c>
      <c r="G170" s="7" t="s">
        <v>8</v>
      </c>
      <c r="H170" s="7" t="s">
        <v>130</v>
      </c>
      <c r="I170" s="7" t="s">
        <v>579</v>
      </c>
      <c r="J170" s="7" t="s">
        <v>580</v>
      </c>
      <c r="K170" s="7" t="s">
        <v>83</v>
      </c>
      <c r="L170" s="7" t="str" cm="1">
        <f t="array" ref="L170">IFERROR(_xlfn._xlws.FILTER(CódigoAntigo,[0]!Descrição=NovasLicençasv6.0[[#This Row],[Descrição da atualização]]),"")</f>
        <v/>
      </c>
      <c r="M170" s="7" t="str" cm="1">
        <f t="array" ref="M170">IFERROR(_xlfn._xlws.FILTER(NovoCódigo,[0]!Descrição=NovasLicençasv6.0[[#This Row],[Descrição da atualização]]),"")</f>
        <v/>
      </c>
      <c r="N170" s="1"/>
      <c r="O170" s="7" t="s">
        <v>18</v>
      </c>
      <c r="P170" s="7" t="str" cm="1">
        <f t="array" ref="P170">_xlfn._xlws.FILTER(CodigoLicença,Tipo=NovasLicençasv6.0[[#This Row],[Tipo]])</f>
        <v>SC00SFW00003</v>
      </c>
      <c r="Q170" s="7" t="str" cm="1">
        <f t="array" ref="Q170">_xlfn._xlws.FILTER(CodigoManutenção,Tipo=NovasLicençasv6.0[[#This Row],[Tipo]])</f>
        <v>SC00SFW00006</v>
      </c>
      <c r="R170" s="7">
        <v>1</v>
      </c>
      <c r="S170" s="7" t="s">
        <v>237</v>
      </c>
      <c r="T170" s="14">
        <v>18736871905</v>
      </c>
      <c r="U170" s="7" t="s">
        <v>1480</v>
      </c>
      <c r="V170" s="7" t="s">
        <v>1288</v>
      </c>
      <c r="W170" s="7" t="s">
        <v>1481</v>
      </c>
      <c r="X170" s="7"/>
      <c r="Y170" s="5">
        <v>43557</v>
      </c>
      <c r="Z170" s="5">
        <v>43559</v>
      </c>
      <c r="AA170" s="11">
        <f t="shared" si="6"/>
        <v>2019</v>
      </c>
      <c r="AB170" s="7">
        <f t="shared" si="8"/>
        <v>2</v>
      </c>
      <c r="AC170" s="5" t="e" cm="1">
        <f t="array" ref="AC170">_xlfn._xlws.FILTER(Created_Date,(Customer_ID=NovasLicençasv6.0[[#This Row],[User ID]])*(Type = "OFFLINE"))</f>
        <v>#REF!</v>
      </c>
      <c r="AD170" s="32" t="s">
        <v>1482</v>
      </c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11">
        <v>116516916</v>
      </c>
      <c r="AP170" s="7"/>
      <c r="AQ170" s="7">
        <v>15019</v>
      </c>
      <c r="AR170" s="7"/>
      <c r="AS170" s="7"/>
      <c r="AT170" s="7" t="s">
        <v>1483</v>
      </c>
      <c r="AU170" s="7" t="s">
        <v>92</v>
      </c>
      <c r="AV170" s="7" t="s">
        <v>201</v>
      </c>
      <c r="AW170" s="25"/>
      <c r="AX170" s="25">
        <v>2023</v>
      </c>
    </row>
    <row r="171" spans="1:67" ht="18" customHeight="1" x14ac:dyDescent="0.2">
      <c r="A171" s="13" t="s">
        <v>1484</v>
      </c>
      <c r="B171" s="7" cm="1">
        <f t="array" ref="B171">COUNTA(_xlfn._xlws.FILTER(CustomerID,CustomerID=NovasLicençasv6.0[[#This Row],[User ID]],""))</f>
        <v>1</v>
      </c>
      <c r="C171" s="13" t="str">
        <f>IF(NovasLicençasv6.0[[#This Row],[Usuário ativo]]&gt;=2,"OFFLINE","ONLINE")</f>
        <v>ONLINE</v>
      </c>
      <c r="D171" s="13" t="str" cm="1">
        <f t="array" ref="D171">IFERROR(IF(SUM(_xlfn._xlws.FILTER(CustomerID,CustomerID=NovasLicençasv6.0[[#This Row],[User ID]]))=0,"Existe","Não Existe"),"Não Existe")</f>
        <v>Não Existe</v>
      </c>
      <c r="E171" s="13" t="s">
        <v>1485</v>
      </c>
      <c r="F171" s="13" t="s">
        <v>1486</v>
      </c>
      <c r="G171" s="13" t="s">
        <v>141</v>
      </c>
      <c r="H171" s="13" t="s">
        <v>130</v>
      </c>
      <c r="I171" s="13" t="s">
        <v>101</v>
      </c>
      <c r="J171" s="13" t="s">
        <v>102</v>
      </c>
      <c r="K171" s="13" t="s">
        <v>83</v>
      </c>
      <c r="L171" s="13" t="str" cm="1">
        <f t="array" ref="L171">IFERROR(_xlfn._xlws.FILTER(CódigoAntigo,[0]!Descrição=NovasLicençasv6.0[[#This Row],[Descrição da atualização]]),"")</f>
        <v/>
      </c>
      <c r="M171" s="13" t="str" cm="1">
        <f t="array" ref="M171">IFERROR(_xlfn._xlws.FILTER(NovoCódigo,[0]!Descrição=NovasLicençasv6.0[[#This Row],[Descrição da atualização]]),"")</f>
        <v/>
      </c>
      <c r="N171" s="1"/>
      <c r="O171" s="13" t="s">
        <v>18</v>
      </c>
      <c r="P171" s="7" t="str" cm="1">
        <f t="array" ref="P171">_xlfn._xlws.FILTER(CodigoLicença,Tipo=NovasLicençasv6.0[[#This Row],[Tipo]])</f>
        <v>SC00SFW00003</v>
      </c>
      <c r="Q171" s="7" t="str" cm="1">
        <f t="array" ref="Q171">_xlfn._xlws.FILTER(CodigoManutenção,Tipo=NovasLicençasv6.0[[#This Row],[Tipo]])</f>
        <v>SC00SFW00006</v>
      </c>
      <c r="R171" s="13">
        <v>1</v>
      </c>
      <c r="S171" s="13" t="s">
        <v>84</v>
      </c>
      <c r="T171" s="34" t="s">
        <v>1487</v>
      </c>
      <c r="U171" s="13" t="s">
        <v>86</v>
      </c>
      <c r="V171" s="13" t="s">
        <v>104</v>
      </c>
      <c r="W171" s="13" t="s">
        <v>1117</v>
      </c>
      <c r="X171" s="13" t="s">
        <v>1488</v>
      </c>
      <c r="Y171" s="29">
        <v>43558</v>
      </c>
      <c r="Z171" s="29">
        <v>43594</v>
      </c>
      <c r="AA171" s="35">
        <f t="shared" si="6"/>
        <v>2019</v>
      </c>
      <c r="AB171" s="13">
        <f t="shared" si="8"/>
        <v>36</v>
      </c>
      <c r="AC171" s="29" t="e" cm="1">
        <f t="array" ref="AC171">_xlfn._xlws.FILTER(Created_Date,(Customer_ID=NovasLicençasv6.0[[#This Row],[User ID]])*(Type = "OFFLINE"))</f>
        <v>#REF!</v>
      </c>
      <c r="AD171" s="13" t="s">
        <v>1489</v>
      </c>
      <c r="AE171" s="13"/>
      <c r="AF171" s="13"/>
      <c r="AG171" s="13"/>
      <c r="AH171" s="13"/>
      <c r="AI171" s="13"/>
      <c r="AJ171" s="13"/>
      <c r="AK171" s="13"/>
      <c r="AL171" s="13" t="s">
        <v>1490</v>
      </c>
      <c r="AM171" s="13"/>
      <c r="AN171" s="13"/>
      <c r="AO171" s="35">
        <v>116516998</v>
      </c>
      <c r="AP171" s="13" t="s">
        <v>1491</v>
      </c>
      <c r="AQ171" s="13">
        <v>0</v>
      </c>
      <c r="AR171" s="13"/>
      <c r="AS171" s="13"/>
      <c r="AT171" s="13" t="s">
        <v>1492</v>
      </c>
      <c r="AU171" s="13" t="s">
        <v>92</v>
      </c>
      <c r="AV171" s="13" t="s">
        <v>201</v>
      </c>
      <c r="AW171" s="92"/>
      <c r="AX171" s="25">
        <v>2023</v>
      </c>
    </row>
    <row r="172" spans="1:67" ht="18" customHeight="1" x14ac:dyDescent="0.2">
      <c r="A172" s="7" t="s">
        <v>1493</v>
      </c>
      <c r="B172" s="7" cm="1">
        <f t="array" ref="B172">COUNTA(_xlfn._xlws.FILTER(CustomerID,CustomerID=NovasLicençasv6.0[[#This Row],[User ID]],""))</f>
        <v>1</v>
      </c>
      <c r="C172" s="7" t="str">
        <f>IF(NovasLicençasv6.0[[#This Row],[Usuário ativo]]&gt;=2,"OFFLINE","ONLINE")</f>
        <v>ONLINE</v>
      </c>
      <c r="D172" s="7" t="str" cm="1">
        <f t="array" ref="D172">IFERROR(IF(SUM(_xlfn._xlws.FILTER(CustomerID,CustomerID=NovasLicençasv6.0[[#This Row],[User ID]]))=0,"Existe","Não Existe"),"Não Existe")</f>
        <v>Não Existe</v>
      </c>
      <c r="E172" s="7" t="s">
        <v>98</v>
      </c>
      <c r="F172" s="7" t="s">
        <v>1494</v>
      </c>
      <c r="G172" s="7" t="str">
        <f>IF('Novas Licenças v6.0'!$I195="KION","Não aplicavel",IF('Novas Licenças v6.0'!$I195="LindeSTILL","Não aplicavel","Representante"))</f>
        <v>Representante</v>
      </c>
      <c r="H172" s="7" t="s">
        <v>130</v>
      </c>
      <c r="I172" s="7" t="s">
        <v>579</v>
      </c>
      <c r="J172" s="7" t="s">
        <v>580</v>
      </c>
      <c r="K172" s="7" t="s">
        <v>83</v>
      </c>
      <c r="L172" s="7" t="str" cm="1">
        <f t="array" ref="L172">IFERROR(_xlfn._xlws.FILTER(CódigoAntigo,[0]!Descrição=NovasLicençasv6.0[[#This Row],[Descrição da atualização]]),"")</f>
        <v/>
      </c>
      <c r="M172" s="7" t="str" cm="1">
        <f t="array" ref="M172">IFERROR(_xlfn._xlws.FILTER(NovoCódigo,[0]!Descrição=NovasLicençasv6.0[[#This Row],[Descrição da atualização]]),"")</f>
        <v/>
      </c>
      <c r="N172" s="1"/>
      <c r="O172" s="7" t="s">
        <v>18</v>
      </c>
      <c r="P172" s="7" t="str" cm="1">
        <f t="array" ref="P172">_xlfn._xlws.FILTER(CodigoLicença,Tipo=NovasLicençasv6.0[[#This Row],[Tipo]])</f>
        <v>SC00SFW00003</v>
      </c>
      <c r="Q172" s="7" t="str" cm="1">
        <f t="array" ref="Q172">_xlfn._xlws.FILTER(CodigoManutenção,Tipo=NovasLicençasv6.0[[#This Row],[Tipo]])</f>
        <v>SC00SFW00006</v>
      </c>
      <c r="R172" s="7">
        <v>1</v>
      </c>
      <c r="S172" s="7" t="s">
        <v>237</v>
      </c>
      <c r="T172" s="14">
        <v>25267218913</v>
      </c>
      <c r="U172" s="7" t="s">
        <v>1495</v>
      </c>
      <c r="V172" s="7" t="s">
        <v>1288</v>
      </c>
      <c r="W172" s="7" t="s">
        <v>1496</v>
      </c>
      <c r="X172" s="7" t="s">
        <v>1496</v>
      </c>
      <c r="Y172" s="5">
        <v>43581</v>
      </c>
      <c r="Z172" s="5"/>
      <c r="AA172" s="11">
        <f t="shared" si="6"/>
        <v>2019</v>
      </c>
      <c r="AB172" s="7">
        <f t="shared" si="8"/>
        <v>-43581</v>
      </c>
      <c r="AC172" s="5" t="e" cm="1">
        <f t="array" ref="AC172">_xlfn._xlws.FILTER(Created_Date,(Customer_ID=NovasLicençasv6.0[[#This Row],[User ID]])*(Type = "OFFLINE"))</f>
        <v>#REF!</v>
      </c>
      <c r="AD172" s="7" t="s">
        <v>1497</v>
      </c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11">
        <v>116516975</v>
      </c>
      <c r="AP172" s="7"/>
      <c r="AQ172" s="7">
        <v>15019</v>
      </c>
      <c r="AR172" s="7"/>
      <c r="AS172" s="7"/>
      <c r="AT172" s="7" t="s">
        <v>585</v>
      </c>
      <c r="AU172" s="7" t="s">
        <v>92</v>
      </c>
      <c r="AV172" s="7" t="s">
        <v>201</v>
      </c>
      <c r="AW172" s="25"/>
      <c r="AX172" s="25">
        <v>2023</v>
      </c>
    </row>
    <row r="173" spans="1:67" ht="18" customHeight="1" x14ac:dyDescent="0.2">
      <c r="A173" s="13" t="s">
        <v>1498</v>
      </c>
      <c r="B173" s="7" cm="1">
        <f t="array" ref="B173">COUNTA(_xlfn._xlws.FILTER(CustomerID,CustomerID=NovasLicençasv6.0[[#This Row],[User ID]],""))</f>
        <v>1</v>
      </c>
      <c r="C173" s="13" t="str">
        <f>IF(NovasLicençasv6.0[[#This Row],[Usuário ativo]]&gt;=2,"OFFLINE","ONLINE")</f>
        <v>ONLINE</v>
      </c>
      <c r="D173" s="13" t="str" cm="1">
        <f t="array" ref="D173">IFERROR(IF(SUM(_xlfn._xlws.FILTER(CustomerID,CustomerID=NovasLicençasv6.0[[#This Row],[User ID]]))=0,"Existe","Não Existe"),"Não Existe")</f>
        <v>Não Existe</v>
      </c>
      <c r="E173" s="13" t="s">
        <v>1499</v>
      </c>
      <c r="F173" s="7" t="s">
        <v>1500</v>
      </c>
      <c r="G173" s="13" t="s">
        <v>141</v>
      </c>
      <c r="H173" s="13" t="s">
        <v>130</v>
      </c>
      <c r="I173" s="13" t="s">
        <v>101</v>
      </c>
      <c r="J173" s="13" t="s">
        <v>102</v>
      </c>
      <c r="K173" s="13" t="s">
        <v>83</v>
      </c>
      <c r="L173" s="7" t="str" cm="1">
        <f t="array" ref="L173">IFERROR(_xlfn._xlws.FILTER(CódigoAntigo,[0]!Descrição=NovasLicençasv6.0[[#This Row],[Descrição da atualização]]),"")</f>
        <v/>
      </c>
      <c r="M173" s="7" t="str" cm="1">
        <f t="array" ref="M173">IFERROR(_xlfn._xlws.FILTER(NovoCódigo,[0]!Descrição=NovasLicençasv6.0[[#This Row],[Descrição da atualização]]),"")</f>
        <v/>
      </c>
      <c r="N173" s="1"/>
      <c r="O173" s="13" t="s">
        <v>18</v>
      </c>
      <c r="P173" s="7" t="str" cm="1">
        <f t="array" ref="P173">_xlfn._xlws.FILTER(CodigoLicença,Tipo=NovasLicençasv6.0[[#This Row],[Tipo]])</f>
        <v>SC00SFW00003</v>
      </c>
      <c r="Q173" s="7" t="str" cm="1">
        <f t="array" ref="Q173">_xlfn._xlws.FILTER(CodigoManutenção,Tipo=NovasLicençasv6.0[[#This Row],[Tipo]])</f>
        <v>SC00SFW00006</v>
      </c>
      <c r="R173" s="13">
        <v>1</v>
      </c>
      <c r="S173" s="13" t="s">
        <v>84</v>
      </c>
      <c r="T173" s="34" t="s">
        <v>103</v>
      </c>
      <c r="U173" s="13" t="s">
        <v>86</v>
      </c>
      <c r="V173" s="13" t="s">
        <v>1501</v>
      </c>
      <c r="W173" s="13" t="s">
        <v>105</v>
      </c>
      <c r="X173" s="13" t="s">
        <v>105</v>
      </c>
      <c r="Y173" s="29">
        <v>43592</v>
      </c>
      <c r="Z173" s="29"/>
      <c r="AA173" s="35">
        <f t="shared" si="6"/>
        <v>2019</v>
      </c>
      <c r="AB173" s="13">
        <f t="shared" si="8"/>
        <v>-43592</v>
      </c>
      <c r="AC173" s="29" t="e" cm="1">
        <f t="array" ref="AC173">_xlfn._xlws.FILTER(Created_Date,(Customer_ID=NovasLicençasv6.0[[#This Row],[User ID]])*(Type = "OFFLINE"))</f>
        <v>#REF!</v>
      </c>
      <c r="AD173" s="13" t="s">
        <v>1502</v>
      </c>
      <c r="AE173" s="13"/>
      <c r="AF173" s="13"/>
      <c r="AG173" s="13"/>
      <c r="AH173" s="13"/>
      <c r="AI173" s="13"/>
      <c r="AJ173" s="13"/>
      <c r="AK173" s="13"/>
      <c r="AL173" s="13" t="s">
        <v>1503</v>
      </c>
      <c r="AM173" s="13"/>
      <c r="AN173" s="13"/>
      <c r="AO173" s="35">
        <v>116517013</v>
      </c>
      <c r="AP173" s="13"/>
      <c r="AQ173" s="13">
        <v>0</v>
      </c>
      <c r="AR173" s="13"/>
      <c r="AS173" s="13" t="s">
        <v>850</v>
      </c>
      <c r="AT173" s="13" t="s">
        <v>1504</v>
      </c>
      <c r="AU173" s="13" t="s">
        <v>92</v>
      </c>
      <c r="AV173" s="13" t="s">
        <v>201</v>
      </c>
      <c r="AW173" s="92"/>
      <c r="AX173" s="25">
        <v>2023</v>
      </c>
    </row>
    <row r="174" spans="1:67" ht="18" customHeight="1" x14ac:dyDescent="0.2">
      <c r="A174" s="13" t="s">
        <v>1505</v>
      </c>
      <c r="B174" s="7" cm="1">
        <f t="array" ref="B174">COUNTA(_xlfn._xlws.FILTER(CustomerID,CustomerID=NovasLicençasv6.0[[#This Row],[User ID]],""))</f>
        <v>1</v>
      </c>
      <c r="C174" s="13" t="str">
        <f>IF(NovasLicençasv6.0[[#This Row],[Usuário ativo]]&gt;=2,"OFFLINE","ONLINE")</f>
        <v>ONLINE</v>
      </c>
      <c r="D174" s="13" t="str" cm="1">
        <f t="array" ref="D174">IFERROR(IF(SUM(_xlfn._xlws.FILTER(CustomerID,CustomerID=NovasLicençasv6.0[[#This Row],[User ID]]))=0,"Existe","Não Existe"),"Não Existe")</f>
        <v>Não Existe</v>
      </c>
      <c r="E174" s="13" t="s">
        <v>1506</v>
      </c>
      <c r="F174" s="7" t="s">
        <v>1507</v>
      </c>
      <c r="G174" s="13" t="s">
        <v>129</v>
      </c>
      <c r="H174" s="13" t="s">
        <v>130</v>
      </c>
      <c r="I174" s="13" t="s">
        <v>101</v>
      </c>
      <c r="J174" s="13" t="s">
        <v>102</v>
      </c>
      <c r="K174" s="13" t="s">
        <v>83</v>
      </c>
      <c r="L174" s="7" t="str" cm="1">
        <f t="array" ref="L174">IFERROR(_xlfn._xlws.FILTER(CódigoAntigo,[0]!Descrição=NovasLicençasv6.0[[#This Row],[Descrição da atualização]]),"")</f>
        <v/>
      </c>
      <c r="M174" s="7" t="str" cm="1">
        <f t="array" ref="M174">IFERROR(_xlfn._xlws.FILTER(NovoCódigo,[0]!Descrição=NovasLicençasv6.0[[#This Row],[Descrição da atualização]]),"")</f>
        <v/>
      </c>
      <c r="N174" s="1"/>
      <c r="O174" s="13" t="s">
        <v>18</v>
      </c>
      <c r="P174" s="7" t="str" cm="1">
        <f t="array" ref="P174">_xlfn._xlws.FILTER(CodigoLicença,Tipo=NovasLicençasv6.0[[#This Row],[Tipo]])</f>
        <v>SC00SFW00003</v>
      </c>
      <c r="Q174" s="7" t="str" cm="1">
        <f t="array" ref="Q174">_xlfn._xlws.FILTER(CodigoManutenção,Tipo=NovasLicençasv6.0[[#This Row],[Tipo]])</f>
        <v>SC00SFW00006</v>
      </c>
      <c r="R174" s="13">
        <v>1</v>
      </c>
      <c r="S174" s="13" t="s">
        <v>142</v>
      </c>
      <c r="T174" s="34" t="s">
        <v>1508</v>
      </c>
      <c r="U174" s="13" t="s">
        <v>86</v>
      </c>
      <c r="V174" s="13" t="s">
        <v>882</v>
      </c>
      <c r="W174" s="13" t="s">
        <v>1509</v>
      </c>
      <c r="X174" s="13" t="s">
        <v>1509</v>
      </c>
      <c r="Y174" s="29">
        <v>43595</v>
      </c>
      <c r="Z174" s="29"/>
      <c r="AA174" s="35">
        <f t="shared" si="6"/>
        <v>2019</v>
      </c>
      <c r="AB174" s="13">
        <f t="shared" si="8"/>
        <v>-43595</v>
      </c>
      <c r="AC174" s="29" t="e" cm="1">
        <f t="array" ref="AC174">_xlfn._xlws.FILTER(Created_Date,(Customer_ID=NovasLicençasv6.0[[#This Row],[User ID]])*(Type = "OFFLINE"))</f>
        <v>#REF!</v>
      </c>
      <c r="AD174" s="13"/>
      <c r="AE174" s="13"/>
      <c r="AF174" s="13"/>
      <c r="AG174" s="13"/>
      <c r="AH174" s="13"/>
      <c r="AI174" s="13"/>
      <c r="AJ174" s="13"/>
      <c r="AK174" s="13"/>
      <c r="AL174" s="13" t="s">
        <v>1510</v>
      </c>
      <c r="AM174" s="13"/>
      <c r="AN174" s="13"/>
      <c r="AO174" s="35" t="s">
        <v>1511</v>
      </c>
      <c r="AP174" s="13"/>
      <c r="AQ174" s="13">
        <v>0</v>
      </c>
      <c r="AR174" s="13"/>
      <c r="AS174" s="13">
        <v>41220050</v>
      </c>
      <c r="AT174" s="13" t="s">
        <v>1504</v>
      </c>
      <c r="AU174" s="13" t="s">
        <v>92</v>
      </c>
      <c r="AV174" s="13" t="s">
        <v>201</v>
      </c>
      <c r="AW174" s="92"/>
      <c r="AX174" s="25">
        <v>2023</v>
      </c>
    </row>
    <row r="175" spans="1:67" ht="18" customHeight="1" x14ac:dyDescent="0.2">
      <c r="A175" s="7" t="s">
        <v>1512</v>
      </c>
      <c r="B175" s="7" cm="1">
        <f t="array" ref="B175">COUNTA(_xlfn._xlws.FILTER(CustomerID,CustomerID=NovasLicençasv6.0[[#This Row],[User ID]],""))</f>
        <v>1</v>
      </c>
      <c r="C175" s="7" t="str">
        <f>IF(NovasLicençasv6.0[[#This Row],[Usuário ativo]]&gt;=2,"OFFLINE","ONLINE")</f>
        <v>ONLINE</v>
      </c>
      <c r="D175" s="7" t="str" cm="1">
        <f t="array" ref="D175">IFERROR(IF(SUM(_xlfn._xlws.FILTER(CustomerID,CustomerID=NovasLicençasv6.0[[#This Row],[User ID]]))=0,"Existe","Não Existe"),"Não Existe")</f>
        <v>Não Existe</v>
      </c>
      <c r="E175" s="7" t="s">
        <v>98</v>
      </c>
      <c r="F175" s="7" t="s">
        <v>1513</v>
      </c>
      <c r="G175" s="7" t="str">
        <f>IF('Novas Licenças v6.0'!$I198="KION","Não aplicavel",IF('Novas Licenças v6.0'!$I198="LindeSTILL","Não aplicavel","Representante"))</f>
        <v>Representante</v>
      </c>
      <c r="H175" s="7" t="s">
        <v>130</v>
      </c>
      <c r="I175" s="7" t="s">
        <v>170</v>
      </c>
      <c r="J175" s="7" t="s">
        <v>171</v>
      </c>
      <c r="K175" s="7" t="s">
        <v>172</v>
      </c>
      <c r="L175" s="7" t="str" cm="1">
        <f t="array" ref="L175">IFERROR(_xlfn._xlws.FILTER(CódigoAntigo,[0]!Descrição=NovasLicençasv6.0[[#This Row],[Descrição da atualização]]),"")</f>
        <v/>
      </c>
      <c r="M175" s="7" t="str" cm="1">
        <f t="array" ref="M175">IFERROR(_xlfn._xlws.FILTER(NovoCódigo,[0]!Descrição=NovasLicençasv6.0[[#This Row],[Descrição da atualização]]),"")</f>
        <v/>
      </c>
      <c r="N175" s="1"/>
      <c r="O175" s="7" t="s">
        <v>18</v>
      </c>
      <c r="P175" s="7" t="str" cm="1">
        <f t="array" ref="P175">_xlfn._xlws.FILTER(CodigoLicença,Tipo=NovasLicençasv6.0[[#This Row],[Tipo]])</f>
        <v>SC00SFW00003</v>
      </c>
      <c r="Q175" s="7" t="str" cm="1">
        <f t="array" ref="Q175">_xlfn._xlws.FILTER(CodigoManutenção,Tipo=NovasLicençasv6.0[[#This Row],[Tipo]])</f>
        <v>SC00SFW00006</v>
      </c>
      <c r="R175" s="7">
        <v>1</v>
      </c>
      <c r="S175" s="7" t="s">
        <v>84</v>
      </c>
      <c r="T175" s="14" t="s">
        <v>1514</v>
      </c>
      <c r="U175" s="7" t="s">
        <v>1515</v>
      </c>
      <c r="V175" s="7" t="s">
        <v>291</v>
      </c>
      <c r="W175" s="7" t="s">
        <v>1516</v>
      </c>
      <c r="X175" s="7" t="s">
        <v>252</v>
      </c>
      <c r="Y175" s="5">
        <v>43599</v>
      </c>
      <c r="Z175" s="5"/>
      <c r="AA175" s="11">
        <f t="shared" si="6"/>
        <v>2019</v>
      </c>
      <c r="AB175" s="7">
        <f t="shared" si="8"/>
        <v>-43599</v>
      </c>
      <c r="AC175" s="5" t="e" cm="1">
        <f t="array" ref="AC175">_xlfn._xlws.FILTER(Created_Date,(Customer_ID=NovasLicençasv6.0[[#This Row],[User ID]])*(Type = "OFFLINE"))</f>
        <v>#REF!</v>
      </c>
      <c r="AD175" s="7" t="s">
        <v>1517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11" t="s">
        <v>1511</v>
      </c>
      <c r="AP175" s="7"/>
      <c r="AQ175" s="7">
        <v>15019</v>
      </c>
      <c r="AR175" s="7"/>
      <c r="AS175" s="7"/>
      <c r="AT175" s="7" t="s">
        <v>585</v>
      </c>
      <c r="AU175" s="7" t="s">
        <v>92</v>
      </c>
      <c r="AV175" s="7" t="s">
        <v>315</v>
      </c>
      <c r="AW175" s="25"/>
      <c r="AX175" s="25">
        <v>2023</v>
      </c>
    </row>
    <row r="176" spans="1:67" ht="18" customHeight="1" x14ac:dyDescent="0.2">
      <c r="A176" s="7" t="s">
        <v>1518</v>
      </c>
      <c r="B176" s="7" cm="1">
        <f t="array" ref="B176">COUNTA(_xlfn._xlws.FILTER(CustomerID,CustomerID=NovasLicençasv6.0[[#This Row],[User ID]],""))</f>
        <v>1</v>
      </c>
      <c r="C176" s="7" t="str">
        <f>IF(NovasLicençasv6.0[[#This Row],[Usuário ativo]]&gt;=2,"OFFLINE","ONLINE")</f>
        <v>ONLINE</v>
      </c>
      <c r="D176" s="7" t="str" cm="1">
        <f t="array" ref="D176">IFERROR(IF(SUM(_xlfn._xlws.FILTER(CustomerID,CustomerID=NovasLicençasv6.0[[#This Row],[User ID]]))=0,"Existe","Não Existe"),"Não Existe")</f>
        <v>Não Existe</v>
      </c>
      <c r="E176" s="7" t="s">
        <v>98</v>
      </c>
      <c r="F176" s="7" t="s">
        <v>1519</v>
      </c>
      <c r="G176" s="7" t="s">
        <v>141</v>
      </c>
      <c r="H176" s="7" t="s">
        <v>130</v>
      </c>
      <c r="I176" s="7" t="s">
        <v>9</v>
      </c>
      <c r="J176" s="7" t="s">
        <v>194</v>
      </c>
      <c r="K176" s="7" t="s">
        <v>195</v>
      </c>
      <c r="L176" s="7" t="str" cm="1">
        <f t="array" ref="L176">IFERROR(_xlfn._xlws.FILTER(CódigoAntigo,[0]!Descrição=NovasLicençasv6.0[[#This Row],[Descrição da atualização]]),"")</f>
        <v/>
      </c>
      <c r="M176" s="7" t="str" cm="1">
        <f t="array" ref="M176">IFERROR(_xlfn._xlws.FILTER(NovoCódigo,[0]!Descrição=NovasLicençasv6.0[[#This Row],[Descrição da atualização]]),"")</f>
        <v/>
      </c>
      <c r="N176" s="1"/>
      <c r="O176" s="7" t="s">
        <v>18</v>
      </c>
      <c r="P176" s="7" t="str" cm="1">
        <f t="array" ref="P176">_xlfn._xlws.FILTER(CodigoLicença,Tipo=NovasLicençasv6.0[[#This Row],[Tipo]])</f>
        <v>SC00SFW00003</v>
      </c>
      <c r="Q176" s="7" t="str" cm="1">
        <f t="array" ref="Q176">_xlfn._xlws.FILTER(CodigoManutenção,Tipo=NovasLicençasv6.0[[#This Row],[Tipo]])</f>
        <v>SC00SFW00006</v>
      </c>
      <c r="R176" s="7">
        <v>1</v>
      </c>
      <c r="S176" s="7" t="s">
        <v>142</v>
      </c>
      <c r="T176" s="14" t="s">
        <v>1520</v>
      </c>
      <c r="U176" s="7" t="s">
        <v>1521</v>
      </c>
      <c r="V176" s="7" t="s">
        <v>1522</v>
      </c>
      <c r="W176" s="7" t="s">
        <v>1523</v>
      </c>
      <c r="X176" s="7" t="s">
        <v>1523</v>
      </c>
      <c r="Y176" s="5">
        <v>43602</v>
      </c>
      <c r="Z176" s="5"/>
      <c r="AA176" s="11">
        <f t="shared" si="6"/>
        <v>2019</v>
      </c>
      <c r="AB176" s="7">
        <f t="shared" si="8"/>
        <v>-43602</v>
      </c>
      <c r="AC176" s="5" t="e" cm="1">
        <f t="array" ref="AC176">_xlfn._xlws.FILTER(Created_Date,(Customer_ID=NovasLicençasv6.0[[#This Row],[User ID]])*(Type = "OFFLINE"))</f>
        <v>#REF!</v>
      </c>
      <c r="AD176" s="7" t="s">
        <v>1524</v>
      </c>
      <c r="AE176" s="7"/>
      <c r="AF176" s="7"/>
      <c r="AG176" s="7"/>
      <c r="AH176" s="7"/>
      <c r="AI176" s="7"/>
      <c r="AJ176" s="7"/>
      <c r="AK176" s="7"/>
      <c r="AL176" s="7" t="s">
        <v>1525</v>
      </c>
      <c r="AM176" s="7"/>
      <c r="AN176" s="7"/>
      <c r="AO176" s="11" t="s">
        <v>1511</v>
      </c>
      <c r="AP176" s="7"/>
      <c r="AQ176" s="7" t="s">
        <v>1526</v>
      </c>
      <c r="AR176" s="7"/>
      <c r="AS176" s="7">
        <v>41220050</v>
      </c>
      <c r="AT176" s="7" t="s">
        <v>1504</v>
      </c>
      <c r="AU176" s="7" t="s">
        <v>92</v>
      </c>
      <c r="AV176" s="7" t="s">
        <v>201</v>
      </c>
      <c r="AW176" s="25"/>
      <c r="AX176" s="25">
        <v>2023</v>
      </c>
    </row>
    <row r="177" spans="1:67" ht="18" customHeight="1" x14ac:dyDescent="0.2">
      <c r="A177" s="7" t="s">
        <v>1527</v>
      </c>
      <c r="B177" s="7" cm="1">
        <f t="array" ref="B177">COUNTA(_xlfn._xlws.FILTER(CustomerID,CustomerID=NovasLicençasv6.0[[#This Row],[User ID]],""))</f>
        <v>1</v>
      </c>
      <c r="C177" s="7" t="str">
        <f>IF(NovasLicençasv6.0[[#This Row],[Usuário ativo]]&gt;=2,"OFFLINE","ONLINE")</f>
        <v>ONLINE</v>
      </c>
      <c r="D177" s="7" t="str" cm="1">
        <f t="array" ref="D177">IFERROR(IF(SUM(_xlfn._xlws.FILTER(CustomerID,CustomerID=NovasLicençasv6.0[[#This Row],[User ID]]))=0,"Existe","Não Existe"),"Não Existe")</f>
        <v>Não Existe</v>
      </c>
      <c r="E177" s="7" t="s">
        <v>98</v>
      </c>
      <c r="F177" s="7" t="s">
        <v>1528</v>
      </c>
      <c r="G177" s="7" t="s">
        <v>141</v>
      </c>
      <c r="H177" s="7" t="s">
        <v>130</v>
      </c>
      <c r="I177" s="7" t="s">
        <v>9</v>
      </c>
      <c r="J177" s="7" t="s">
        <v>1529</v>
      </c>
      <c r="K177" s="7" t="s">
        <v>195</v>
      </c>
      <c r="L177" s="7" t="str" cm="1">
        <f t="array" ref="L177">IFERROR(_xlfn._xlws.FILTER(CódigoAntigo,[0]!Descrição=NovasLicençasv6.0[[#This Row],[Descrição da atualização]]),"")</f>
        <v/>
      </c>
      <c r="M177" s="7" t="str" cm="1">
        <f t="array" ref="M177">IFERROR(_xlfn._xlws.FILTER(NovoCódigo,[0]!Descrição=NovasLicençasv6.0[[#This Row],[Descrição da atualização]]),"")</f>
        <v/>
      </c>
      <c r="N177" s="1"/>
      <c r="O177" s="7" t="s">
        <v>18</v>
      </c>
      <c r="P177" s="7" t="str" cm="1">
        <f t="array" ref="P177">_xlfn._xlws.FILTER(CodigoLicença,Tipo=NovasLicençasv6.0[[#This Row],[Tipo]])</f>
        <v>SC00SFW00003</v>
      </c>
      <c r="Q177" s="7" t="str" cm="1">
        <f t="array" ref="Q177">_xlfn._xlws.FILTER(CodigoManutenção,Tipo=NovasLicençasv6.0[[#This Row],[Tipo]])</f>
        <v>SC00SFW00006</v>
      </c>
      <c r="R177" s="7">
        <v>1</v>
      </c>
      <c r="S177" s="7" t="s">
        <v>142</v>
      </c>
      <c r="T177" s="14" t="s">
        <v>1530</v>
      </c>
      <c r="U177" s="7" t="s">
        <v>1521</v>
      </c>
      <c r="V177" s="7" t="s">
        <v>1522</v>
      </c>
      <c r="W177" s="7" t="s">
        <v>1531</v>
      </c>
      <c r="X177" s="7" t="s">
        <v>1531</v>
      </c>
      <c r="Y177" s="5">
        <v>43602</v>
      </c>
      <c r="Z177" s="5"/>
      <c r="AA177" s="11">
        <f t="shared" si="6"/>
        <v>2019</v>
      </c>
      <c r="AB177" s="7">
        <f t="shared" si="8"/>
        <v>-43602</v>
      </c>
      <c r="AC177" s="5" t="e" cm="1">
        <f t="array" ref="AC177">_xlfn._xlws.FILTER(Created_Date,(Customer_ID=NovasLicençasv6.0[[#This Row],[User ID]])*(Type = "OFFLINE"))</f>
        <v>#REF!</v>
      </c>
      <c r="AD177" s="7" t="s">
        <v>1532</v>
      </c>
      <c r="AE177" s="7"/>
      <c r="AF177" s="7"/>
      <c r="AG177" s="7"/>
      <c r="AH177" s="7"/>
      <c r="AI177" s="7"/>
      <c r="AJ177" s="7"/>
      <c r="AK177" s="7"/>
      <c r="AL177" s="7" t="s">
        <v>1533</v>
      </c>
      <c r="AM177" s="7"/>
      <c r="AN177" s="7"/>
      <c r="AO177" s="11" t="s">
        <v>1511</v>
      </c>
      <c r="AP177" s="7"/>
      <c r="AQ177" s="7" t="s">
        <v>1534</v>
      </c>
      <c r="AR177" s="7"/>
      <c r="AS177" s="7">
        <v>41220050</v>
      </c>
      <c r="AT177" s="7" t="s">
        <v>1504</v>
      </c>
      <c r="AU177" s="7" t="s">
        <v>92</v>
      </c>
      <c r="AV177" s="7" t="s">
        <v>201</v>
      </c>
      <c r="AW177" s="25"/>
      <c r="AX177" s="25">
        <v>2023</v>
      </c>
    </row>
    <row r="178" spans="1:67" ht="18" customHeight="1" x14ac:dyDescent="0.2">
      <c r="A178" s="7" t="s">
        <v>1535</v>
      </c>
      <c r="B178" s="7" cm="1">
        <f t="array" ref="B178">COUNTA(_xlfn._xlws.FILTER(CustomerID,CustomerID=NovasLicençasv6.0[[#This Row],[User ID]],""))</f>
        <v>1</v>
      </c>
      <c r="C178" s="7" t="str">
        <f>IF(NovasLicençasv6.0[[#This Row],[Usuário ativo]]&gt;=2,"OFFLINE","ONLINE")</f>
        <v>ONLINE</v>
      </c>
      <c r="D178" s="7" t="str" cm="1">
        <f t="array" ref="D178">IFERROR(IF(SUM(_xlfn._xlws.FILTER(CustomerID,CustomerID=NovasLicençasv6.0[[#This Row],[User ID]]))=0,"Existe","Não Existe"),"Não Existe")</f>
        <v>Não Existe</v>
      </c>
      <c r="E178" s="7" t="s">
        <v>98</v>
      </c>
      <c r="F178" s="7" t="s">
        <v>1536</v>
      </c>
      <c r="G178" s="7" t="s">
        <v>141</v>
      </c>
      <c r="H178" s="7" t="s">
        <v>130</v>
      </c>
      <c r="I178" s="7" t="s">
        <v>9</v>
      </c>
      <c r="J178" s="7" t="s">
        <v>1537</v>
      </c>
      <c r="K178" s="7" t="s">
        <v>53</v>
      </c>
      <c r="L178" s="7" t="str" cm="1">
        <f t="array" ref="L178">IFERROR(_xlfn._xlws.FILTER(CódigoAntigo,[0]!Descrição=NovasLicençasv6.0[[#This Row],[Descrição da atualização]]),"")</f>
        <v/>
      </c>
      <c r="M178" s="7" t="str" cm="1">
        <f t="array" ref="M178">IFERROR(_xlfn._xlws.FILTER(NovoCódigo,[0]!Descrição=NovasLicençasv6.0[[#This Row],[Descrição da atualização]]),"")</f>
        <v/>
      </c>
      <c r="N178" s="1"/>
      <c r="O178" s="7" t="s">
        <v>18</v>
      </c>
      <c r="P178" s="7" t="str" cm="1">
        <f t="array" ref="P178">_xlfn._xlws.FILTER(CodigoLicença,Tipo=NovasLicençasv6.0[[#This Row],[Tipo]])</f>
        <v>SC00SFW00003</v>
      </c>
      <c r="Q178" s="7" t="str" cm="1">
        <f t="array" ref="Q178">_xlfn._xlws.FILTER(CodigoManutenção,Tipo=NovasLicençasv6.0[[#This Row],[Tipo]])</f>
        <v>SC00SFW00006</v>
      </c>
      <c r="R178" s="7">
        <v>1</v>
      </c>
      <c r="S178" s="7" t="s">
        <v>388</v>
      </c>
      <c r="T178" s="14" t="s">
        <v>1538</v>
      </c>
      <c r="U178" s="7" t="s">
        <v>1521</v>
      </c>
      <c r="V178" s="7" t="s">
        <v>1522</v>
      </c>
      <c r="W178" s="7" t="s">
        <v>1539</v>
      </c>
      <c r="X178" s="7" t="s">
        <v>1539</v>
      </c>
      <c r="Y178" s="5">
        <v>43602</v>
      </c>
      <c r="Z178" s="5"/>
      <c r="AA178" s="11">
        <f t="shared" si="6"/>
        <v>2019</v>
      </c>
      <c r="AB178" s="7">
        <f t="shared" si="8"/>
        <v>-43602</v>
      </c>
      <c r="AC178" s="5" t="e" cm="1">
        <f t="array" ref="AC178">_xlfn._xlws.FILTER(Created_Date,(Customer_ID=NovasLicençasv6.0[[#This Row],[User ID]])*(Type = "OFFLINE"))</f>
        <v>#REF!</v>
      </c>
      <c r="AD178" s="7" t="s">
        <v>1540</v>
      </c>
      <c r="AE178" s="7"/>
      <c r="AF178" s="7"/>
      <c r="AG178" s="7"/>
      <c r="AH178" s="7"/>
      <c r="AI178" s="7"/>
      <c r="AJ178" s="7"/>
      <c r="AK178" s="7"/>
      <c r="AL178" s="7" t="s">
        <v>1541</v>
      </c>
      <c r="AM178" s="7"/>
      <c r="AN178" s="7"/>
      <c r="AO178" s="11" t="s">
        <v>1511</v>
      </c>
      <c r="AP178" s="7"/>
      <c r="AQ178" s="7" t="s">
        <v>1542</v>
      </c>
      <c r="AR178" s="7"/>
      <c r="AS178" s="7">
        <v>41220050</v>
      </c>
      <c r="AT178" s="7" t="s">
        <v>1504</v>
      </c>
      <c r="AU178" s="7" t="s">
        <v>92</v>
      </c>
      <c r="AV178" s="7" t="s">
        <v>201</v>
      </c>
      <c r="AW178" s="25"/>
      <c r="AX178" s="25">
        <v>2023</v>
      </c>
    </row>
    <row r="179" spans="1:67" ht="18" customHeight="1" x14ac:dyDescent="0.2">
      <c r="A179" s="7" t="s">
        <v>1543</v>
      </c>
      <c r="B179" s="7" cm="1">
        <f t="array" ref="B179">COUNTA(_xlfn._xlws.FILTER(CustomerID,CustomerID=NovasLicençasv6.0[[#This Row],[User ID]],""))</f>
        <v>1</v>
      </c>
      <c r="C179" s="7" t="str">
        <f>IF(NovasLicençasv6.0[[#This Row],[Usuário ativo]]&gt;=2,"OFFLINE","ONLINE")</f>
        <v>ONLINE</v>
      </c>
      <c r="D179" s="7" t="str" cm="1">
        <f t="array" ref="D179">IFERROR(IF(SUM(_xlfn._xlws.FILTER(CustomerID,CustomerID=NovasLicençasv6.0[[#This Row],[User ID]]))=0,"Existe","Não Existe"),"Não Existe")</f>
        <v>Não Existe</v>
      </c>
      <c r="E179" s="7"/>
      <c r="F179" s="7" t="s">
        <v>1544</v>
      </c>
      <c r="G179" s="7" t="s">
        <v>402</v>
      </c>
      <c r="H179" s="7"/>
      <c r="I179" s="7" t="s">
        <v>101</v>
      </c>
      <c r="J179" s="7" t="s">
        <v>82</v>
      </c>
      <c r="K179" s="7" t="s">
        <v>83</v>
      </c>
      <c r="L179" s="7" t="str" cm="1">
        <f t="array" ref="L179">IFERROR(_xlfn._xlws.FILTER(CódigoAntigo,[0]!Descrição=NovasLicençasv6.0[[#This Row],[Descrição da atualização]]),"")</f>
        <v/>
      </c>
      <c r="M179" s="7" t="str" cm="1">
        <f t="array" ref="M179">IFERROR(_xlfn._xlws.FILTER(NovoCódigo,[0]!Descrição=NovasLicençasv6.0[[#This Row],[Descrição da atualização]]),"")</f>
        <v/>
      </c>
      <c r="N179" s="1"/>
      <c r="O179" s="7" t="s">
        <v>18</v>
      </c>
      <c r="P179" s="7" t="str" cm="1">
        <f t="array" ref="P179">_xlfn._xlws.FILTER(CodigoLicença,Tipo=NovasLicençasv6.0[[#This Row],[Tipo]])</f>
        <v>SC00SFW00003</v>
      </c>
      <c r="Q179" s="7" t="str" cm="1">
        <f t="array" ref="Q179">_xlfn._xlws.FILTER(CodigoManutenção,Tipo=NovasLicençasv6.0[[#This Row],[Tipo]])</f>
        <v>SC00SFW00006</v>
      </c>
      <c r="R179" s="7">
        <v>1</v>
      </c>
      <c r="S179" s="7" t="s">
        <v>142</v>
      </c>
      <c r="T179" s="14"/>
      <c r="U179" s="7" t="s">
        <v>206</v>
      </c>
      <c r="V179" s="7" t="s">
        <v>415</v>
      </c>
      <c r="W179" s="7"/>
      <c r="X179" s="7"/>
      <c r="Y179" s="5">
        <v>43619</v>
      </c>
      <c r="Z179" s="5"/>
      <c r="AA179" s="11">
        <f t="shared" si="6"/>
        <v>2019</v>
      </c>
      <c r="AB179" s="7">
        <f t="shared" si="8"/>
        <v>-43619</v>
      </c>
      <c r="AC179" s="5" t="e" cm="1">
        <f t="array" ref="AC179">_xlfn._xlws.FILTER(Created_Date,(Customer_ID=NovasLicençasv6.0[[#This Row],[User ID]])*(Type = "OFFLINE"))</f>
        <v>#REF!</v>
      </c>
      <c r="AD179" s="7" t="s">
        <v>1545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11" t="s">
        <v>1546</v>
      </c>
      <c r="AP179" s="7"/>
      <c r="AQ179" s="7">
        <v>19000</v>
      </c>
      <c r="AR179" s="7"/>
      <c r="AS179" s="7"/>
      <c r="AT179" s="7"/>
      <c r="AU179" s="7" t="s">
        <v>92</v>
      </c>
      <c r="AV179" s="7" t="s">
        <v>524</v>
      </c>
      <c r="AW179" s="25"/>
      <c r="AX179" s="25">
        <v>2023</v>
      </c>
    </row>
    <row r="180" spans="1:67" ht="18" customHeight="1" x14ac:dyDescent="0.2">
      <c r="A180" s="7" t="s">
        <v>1547</v>
      </c>
      <c r="B180" s="7" cm="1">
        <f t="array" ref="B180">COUNTA(_xlfn._xlws.FILTER(CustomerID,CustomerID=NovasLicençasv6.0[[#This Row],[User ID]],""))</f>
        <v>1</v>
      </c>
      <c r="C180" s="7" t="str">
        <f>IF(NovasLicençasv6.0[[#This Row],[Usuário ativo]]&gt;=2,"OFFLINE","ONLINE")</f>
        <v>ONLINE</v>
      </c>
      <c r="D180" s="7" t="str" cm="1">
        <f t="array" ref="D180">IFERROR(IF(SUM(_xlfn._xlws.FILTER(CustomerID,CustomerID=NovasLicençasv6.0[[#This Row],[User ID]]))=0,"Existe","Não Existe"),"Não Existe")</f>
        <v>Não Existe</v>
      </c>
      <c r="E180" s="7" t="s">
        <v>98</v>
      </c>
      <c r="F180" s="7" t="s">
        <v>1548</v>
      </c>
      <c r="G180" s="7" t="str">
        <f>IF('Novas Licenças v6.0'!$I203="KION","Não aplicavel",IF('Novas Licenças v6.0'!$I203="LindeSTILL","Não aplicavel","Representante"))</f>
        <v>Representante</v>
      </c>
      <c r="H180" s="7" t="s">
        <v>130</v>
      </c>
      <c r="I180" s="7" t="s">
        <v>579</v>
      </c>
      <c r="J180" s="7" t="s">
        <v>580</v>
      </c>
      <c r="K180" s="7" t="s">
        <v>83</v>
      </c>
      <c r="L180" s="7" t="str" cm="1">
        <f t="array" ref="L180">IFERROR(_xlfn._xlws.FILTER(CódigoAntigo,[0]!Descrição=NovasLicençasv6.0[[#This Row],[Descrição da atualização]]),"")</f>
        <v/>
      </c>
      <c r="M180" s="7" t="str" cm="1">
        <f t="array" ref="M180">IFERROR(_xlfn._xlws.FILTER(NovoCódigo,[0]!Descrição=NovasLicençasv6.0[[#This Row],[Descrição da atualização]]),"")</f>
        <v/>
      </c>
      <c r="N180" s="1"/>
      <c r="O180" s="7" t="s">
        <v>18</v>
      </c>
      <c r="P180" s="7" t="str" cm="1">
        <f t="array" ref="P180">_xlfn._xlws.FILTER(CodigoLicença,Tipo=NovasLicençasv6.0[[#This Row],[Tipo]])</f>
        <v>SC00SFW00003</v>
      </c>
      <c r="Q180" s="7" t="str" cm="1">
        <f t="array" ref="Q180">_xlfn._xlws.FILTER(CodigoManutenção,Tipo=NovasLicençasv6.0[[#This Row],[Tipo]])</f>
        <v>SC00SFW00006</v>
      </c>
      <c r="R180" s="7">
        <v>1</v>
      </c>
      <c r="S180" s="7" t="s">
        <v>84</v>
      </c>
      <c r="T180" s="14">
        <v>8172696169</v>
      </c>
      <c r="U180" s="7" t="s">
        <v>1480</v>
      </c>
      <c r="V180" s="7" t="s">
        <v>1226</v>
      </c>
      <c r="W180" s="7" t="s">
        <v>1549</v>
      </c>
      <c r="X180" s="7" t="s">
        <v>1550</v>
      </c>
      <c r="Y180" s="5">
        <v>43621</v>
      </c>
      <c r="Z180" s="5"/>
      <c r="AA180" s="11">
        <f t="shared" si="6"/>
        <v>2019</v>
      </c>
      <c r="AB180" s="7">
        <f t="shared" si="8"/>
        <v>-43621</v>
      </c>
      <c r="AC180" s="5" t="e" cm="1">
        <f t="array" ref="AC180">_xlfn._xlws.FILTER(Created_Date,(Customer_ID=NovasLicençasv6.0[[#This Row],[User ID]])*(Type = "OFFLINE"))</f>
        <v>#REF!</v>
      </c>
      <c r="AD180" s="32" t="s">
        <v>1551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11" t="s">
        <v>1552</v>
      </c>
      <c r="AP180" s="7"/>
      <c r="AQ180" s="7">
        <v>15019</v>
      </c>
      <c r="AR180" s="7"/>
      <c r="AS180" s="7"/>
      <c r="AT180" s="7" t="s">
        <v>585</v>
      </c>
      <c r="AU180" s="7" t="s">
        <v>92</v>
      </c>
      <c r="AV180" s="7" t="s">
        <v>201</v>
      </c>
      <c r="AW180" s="25"/>
      <c r="AX180" s="25">
        <v>2023</v>
      </c>
    </row>
    <row r="181" spans="1:67" s="41" customFormat="1" ht="18" customHeight="1" x14ac:dyDescent="0.2">
      <c r="A181" s="7" t="s">
        <v>1553</v>
      </c>
      <c r="B181" s="7" cm="1">
        <f t="array" ref="B181">COUNTA(_xlfn._xlws.FILTER(CustomerID,CustomerID=NovasLicençasv6.0[[#This Row],[User ID]],""))</f>
        <v>1</v>
      </c>
      <c r="C181" s="7" t="str">
        <f>IF(NovasLicençasv6.0[[#This Row],[Usuário ativo]]&gt;=2,"OFFLINE","ONLINE")</f>
        <v>ONLINE</v>
      </c>
      <c r="D181" s="7" t="str" cm="1">
        <f t="array" ref="D181">IFERROR(IF(SUM(_xlfn._xlws.FILTER(CustomerID,CustomerID=NovasLicençasv6.0[[#This Row],[User ID]]))=0,"Existe","Não Existe"),"Não Existe")</f>
        <v>Não Existe</v>
      </c>
      <c r="E181" s="7" t="s">
        <v>98</v>
      </c>
      <c r="F181" s="7" t="s">
        <v>1554</v>
      </c>
      <c r="G181" s="7" t="str">
        <f>IF('Novas Licenças v6.0'!$I210="KION","Não aplicavel",IF('Novas Licenças v6.0'!$I210="LindeSTILL","Não aplicavel","Representante"))</f>
        <v>Representante</v>
      </c>
      <c r="H181" s="7" t="s">
        <v>569</v>
      </c>
      <c r="I181" s="7" t="s">
        <v>681</v>
      </c>
      <c r="J181" s="7" t="s">
        <v>682</v>
      </c>
      <c r="K181" s="7" t="s">
        <v>683</v>
      </c>
      <c r="L181" s="7" t="str" cm="1">
        <f t="array" ref="L181">IFERROR(_xlfn._xlws.FILTER(CódigoAntigo,[0]!Descrição=NovasLicençasv6.0[[#This Row],[Descrição da atualização]]),"")</f>
        <v/>
      </c>
      <c r="M181" s="7" t="str" cm="1">
        <f t="array" ref="M181">IFERROR(_xlfn._xlws.FILTER(NovoCódigo,[0]!Descrição=NovasLicençasv6.0[[#This Row],[Descrição da atualização]]),"")</f>
        <v/>
      </c>
      <c r="N181" s="1"/>
      <c r="O181" s="7" t="s">
        <v>18</v>
      </c>
      <c r="P181" s="7" t="str" cm="1">
        <f t="array" ref="P181">_xlfn._xlws.FILTER(CodigoLicença,Tipo=NovasLicençasv6.0[[#This Row],[Tipo]])</f>
        <v>SC00SFW00003</v>
      </c>
      <c r="Q181" s="7" t="str" cm="1">
        <f t="array" ref="Q181">_xlfn._xlws.FILTER(CodigoManutenção,Tipo=NovasLicençasv6.0[[#This Row],[Tipo]])</f>
        <v>SC00SFW00006</v>
      </c>
      <c r="R181" s="7">
        <v>1</v>
      </c>
      <c r="S181" s="7" t="s">
        <v>237</v>
      </c>
      <c r="T181" s="14">
        <v>25508661122</v>
      </c>
      <c r="U181" s="7" t="s">
        <v>691</v>
      </c>
      <c r="V181" s="7" t="s">
        <v>1555</v>
      </c>
      <c r="W181" s="7" t="s">
        <v>1556</v>
      </c>
      <c r="X181" s="7" t="s">
        <v>1556</v>
      </c>
      <c r="Y181" s="5">
        <v>43630</v>
      </c>
      <c r="Z181" s="5"/>
      <c r="AA181" s="11">
        <f t="shared" si="6"/>
        <v>2019</v>
      </c>
      <c r="AB181" s="7">
        <f t="shared" si="8"/>
        <v>-43630</v>
      </c>
      <c r="AC181" s="5" t="e" cm="1">
        <f t="array" ref="AC181">_xlfn._xlws.FILTER(Created_Date,(Customer_ID=NovasLicençasv6.0[[#This Row],[User ID]])*(Type = "OFFLINE"))</f>
        <v>#REF!</v>
      </c>
      <c r="AD181" s="2" t="s">
        <v>1557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11">
        <v>116517163</v>
      </c>
      <c r="AP181" s="7"/>
      <c r="AQ181" s="7">
        <v>15019</v>
      </c>
      <c r="AR181" s="7"/>
      <c r="AS181" s="7"/>
      <c r="AT181" s="7" t="s">
        <v>621</v>
      </c>
      <c r="AU181" s="7" t="s">
        <v>380</v>
      </c>
      <c r="AV181" s="7" t="s">
        <v>315</v>
      </c>
      <c r="AW181" s="25"/>
      <c r="AX181" s="25">
        <v>2023</v>
      </c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8" customHeight="1" x14ac:dyDescent="0.2">
      <c r="A182" s="7" t="s">
        <v>1558</v>
      </c>
      <c r="B182" s="7" cm="1">
        <f t="array" ref="B182">COUNTA(_xlfn._xlws.FILTER(CustomerID,CustomerID=NovasLicençasv6.0[[#This Row],[User ID]],""))</f>
        <v>1</v>
      </c>
      <c r="C182" s="7" t="str">
        <f>IF(NovasLicençasv6.0[[#This Row],[Usuário ativo]]&gt;=2,"OFFLINE","ONLINE")</f>
        <v>ONLINE</v>
      </c>
      <c r="D182" s="7" t="str" cm="1">
        <f t="array" ref="D182">IFERROR(IF(SUM(_xlfn._xlws.FILTER(CustomerID,CustomerID=NovasLicençasv6.0[[#This Row],[User ID]]))=0,"Existe","Não Existe"),"Não Existe")</f>
        <v>Não Existe</v>
      </c>
      <c r="E182" s="7" t="s">
        <v>98</v>
      </c>
      <c r="F182" s="7" t="s">
        <v>1559</v>
      </c>
      <c r="G182" s="7" t="s">
        <v>8</v>
      </c>
      <c r="H182" s="7" t="s">
        <v>1560</v>
      </c>
      <c r="I182" s="7" t="s">
        <v>579</v>
      </c>
      <c r="J182" s="7" t="s">
        <v>580</v>
      </c>
      <c r="K182" s="7" t="s">
        <v>83</v>
      </c>
      <c r="L182" s="7" t="str" cm="1">
        <f t="array" ref="L182">IFERROR(_xlfn._xlws.FILTER(CódigoAntigo,[0]!Descrição=NovasLicençasv6.0[[#This Row],[Descrição da atualização]]),"")</f>
        <v/>
      </c>
      <c r="M182" s="7" t="str" cm="1">
        <f t="array" ref="M182">IFERROR(_xlfn._xlws.FILTER(NovoCódigo,[0]!Descrição=NovasLicençasv6.0[[#This Row],[Descrição da atualização]]),"")</f>
        <v/>
      </c>
      <c r="N182" s="1"/>
      <c r="O182" s="7" t="s">
        <v>157</v>
      </c>
      <c r="P182" s="7" t="str" cm="1">
        <f t="array" ref="P182">_xlfn._xlws.FILTER(CodigoLicença,Tipo=NovasLicençasv6.0[[#This Row],[Tipo]])</f>
        <v>IR0000000001</v>
      </c>
      <c r="Q182" s="7" t="str" cm="1">
        <f t="array" ref="Q182">_xlfn._xlws.FILTER(CodigoManutenção,Tipo=NovasLicençasv6.0[[#This Row],[Tipo]])</f>
        <v>Sem custo</v>
      </c>
      <c r="R182" s="7">
        <v>1</v>
      </c>
      <c r="S182" s="7" t="s">
        <v>836</v>
      </c>
      <c r="T182" s="14" t="s">
        <v>1561</v>
      </c>
      <c r="U182" s="7" t="s">
        <v>458</v>
      </c>
      <c r="V182" s="7" t="s">
        <v>1562</v>
      </c>
      <c r="W182" s="7" t="s">
        <v>1563</v>
      </c>
      <c r="X182" s="7"/>
      <c r="Y182" s="5">
        <v>43633</v>
      </c>
      <c r="Z182" s="5"/>
      <c r="AA182" s="11">
        <f t="shared" si="6"/>
        <v>2019</v>
      </c>
      <c r="AB182" s="7">
        <f t="shared" si="8"/>
        <v>-43633</v>
      </c>
      <c r="AC182" s="5" t="e" cm="1">
        <f t="array" ref="AC182">_xlfn._xlws.FILTER(Created_Date,(Customer_ID=NovasLicençasv6.0[[#This Row],[User ID]])*(Type = "OFFLINE"))</f>
        <v>#REF!</v>
      </c>
      <c r="AD182" s="2" t="s">
        <v>1564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11" t="s">
        <v>313</v>
      </c>
      <c r="AP182" s="7"/>
      <c r="AQ182" s="7">
        <v>15019</v>
      </c>
      <c r="AR182" s="7"/>
      <c r="AS182" s="7"/>
      <c r="AT182" s="7" t="s">
        <v>1565</v>
      </c>
      <c r="AU182" s="7" t="s">
        <v>380</v>
      </c>
      <c r="AV182" s="7" t="s">
        <v>315</v>
      </c>
      <c r="AW182" s="25"/>
      <c r="AX182" s="25">
        <v>2023</v>
      </c>
    </row>
    <row r="183" spans="1:67" s="30" customFormat="1" ht="18" customHeight="1" x14ac:dyDescent="0.2">
      <c r="A183" s="7" t="s">
        <v>1566</v>
      </c>
      <c r="B183" s="7" cm="1">
        <f t="array" ref="B183">COUNTA(_xlfn._xlws.FILTER(CustomerID,CustomerID=NovasLicençasv6.0[[#This Row],[User ID]],""))</f>
        <v>1</v>
      </c>
      <c r="C183" s="7" t="str">
        <f>IF(NovasLicençasv6.0[[#This Row],[Usuário ativo]]&gt;=2,"OFFLINE","ONLINE")</f>
        <v>ONLINE</v>
      </c>
      <c r="D183" s="7" t="str" cm="1">
        <f t="array" ref="D183">IFERROR(IF(SUM(_xlfn._xlws.FILTER(CustomerID,CustomerID=NovasLicençasv6.0[[#This Row],[User ID]]))=0,"Existe","Não Existe"),"Não Existe")</f>
        <v>Não Existe</v>
      </c>
      <c r="E183" s="7" t="s">
        <v>98</v>
      </c>
      <c r="F183" s="7" t="s">
        <v>1567</v>
      </c>
      <c r="G183" s="7" t="str">
        <f>IF('Novas Licenças v6.0'!$I207="KION","Não aplicavel",IF('Novas Licenças v6.0'!$I207="LindeSTILL","Não aplicavel","Representante"))</f>
        <v>Representante</v>
      </c>
      <c r="H183" s="7" t="s">
        <v>1560</v>
      </c>
      <c r="I183" s="7" t="s">
        <v>579</v>
      </c>
      <c r="J183" s="7" t="s">
        <v>580</v>
      </c>
      <c r="K183" s="7" t="s">
        <v>83</v>
      </c>
      <c r="L183" s="7" t="str" cm="1">
        <f t="array" ref="L183">IFERROR(_xlfn._xlws.FILTER(CódigoAntigo,[0]!Descrição=NovasLicençasv6.0[[#This Row],[Descrição da atualização]]),"")</f>
        <v/>
      </c>
      <c r="M183" s="7" t="str" cm="1">
        <f t="array" ref="M183">IFERROR(_xlfn._xlws.FILTER(NovoCódigo,[0]!Descrição=NovasLicençasv6.0[[#This Row],[Descrição da atualização]]),"")</f>
        <v/>
      </c>
      <c r="N183" s="1"/>
      <c r="O183" s="7" t="s">
        <v>157</v>
      </c>
      <c r="P183" s="7" t="str" cm="1">
        <f t="array" ref="P183">_xlfn._xlws.FILTER(CodigoLicença,Tipo=NovasLicençasv6.0[[#This Row],[Tipo]])</f>
        <v>IR0000000001</v>
      </c>
      <c r="Q183" s="7" t="str" cm="1">
        <f t="array" ref="Q183">_xlfn._xlws.FILTER(CodigoManutenção,Tipo=NovasLicençasv6.0[[#This Row],[Tipo]])</f>
        <v>Sem custo</v>
      </c>
      <c r="R183" s="7">
        <v>1</v>
      </c>
      <c r="S183" s="7" t="s">
        <v>1568</v>
      </c>
      <c r="T183" s="14" t="s">
        <v>1569</v>
      </c>
      <c r="U183" s="7" t="s">
        <v>1250</v>
      </c>
      <c r="V183" s="7" t="s">
        <v>1570</v>
      </c>
      <c r="W183" s="7" t="s">
        <v>1571</v>
      </c>
      <c r="X183" s="7"/>
      <c r="Y183" s="5">
        <v>43633</v>
      </c>
      <c r="Z183" s="5"/>
      <c r="AA183" s="11">
        <f t="shared" si="6"/>
        <v>2019</v>
      </c>
      <c r="AB183" s="7">
        <f t="shared" si="8"/>
        <v>-43633</v>
      </c>
      <c r="AC183" s="5" t="e" cm="1">
        <f t="array" ref="AC183">_xlfn._xlws.FILTER(Created_Date,(Customer_ID=NovasLicençasv6.0[[#This Row],[User ID]])*(Type = "OFFLINE"))</f>
        <v>#REF!</v>
      </c>
      <c r="AD183" s="7" t="s">
        <v>1572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11" t="s">
        <v>313</v>
      </c>
      <c r="AP183" s="7"/>
      <c r="AQ183" s="7">
        <v>15019</v>
      </c>
      <c r="AR183" s="7"/>
      <c r="AS183" s="7"/>
      <c r="AT183" s="7" t="s">
        <v>1565</v>
      </c>
      <c r="AU183" s="7" t="s">
        <v>380</v>
      </c>
      <c r="AV183" s="7" t="s">
        <v>315</v>
      </c>
      <c r="AW183" s="25"/>
      <c r="AX183" s="25">
        <v>2023</v>
      </c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8" customHeight="1" x14ac:dyDescent="0.2">
      <c r="A184" s="13" t="s">
        <v>1573</v>
      </c>
      <c r="B184" s="7" cm="1">
        <f t="array" ref="B184">COUNTA(_xlfn._xlws.FILTER(CustomerID,CustomerID=NovasLicençasv6.0[[#This Row],[User ID]],""))</f>
        <v>1</v>
      </c>
      <c r="C184" s="13" t="str">
        <f>IF(NovasLicençasv6.0[[#This Row],[Usuário ativo]]&gt;=2,"OFFLINE","ONLINE")</f>
        <v>ONLINE</v>
      </c>
      <c r="D184" s="13" t="str" cm="1">
        <f t="array" ref="D184">IFERROR(IF(SUM(_xlfn._xlws.FILTER(CustomerID,CustomerID=NovasLicençasv6.0[[#This Row],[User ID]]))=0,"Existe","Não Existe"),"Não Existe")</f>
        <v>Não Existe</v>
      </c>
      <c r="E184" s="13" t="s">
        <v>1574</v>
      </c>
      <c r="F184" s="7" t="s">
        <v>1575</v>
      </c>
      <c r="G184" s="13" t="str">
        <f>IF('Novas Licenças v6.0'!$I208="KION","Não aplicavel",IF('Novas Licenças v6.0'!$I208="LindeSTILL","Não aplicavel","Representante"))</f>
        <v>Representante</v>
      </c>
      <c r="H184" s="13" t="s">
        <v>1560</v>
      </c>
      <c r="I184" s="13" t="s">
        <v>359</v>
      </c>
      <c r="J184" s="13" t="s">
        <v>1385</v>
      </c>
      <c r="K184" s="13" t="s">
        <v>156</v>
      </c>
      <c r="L184" s="7" t="str" cm="1">
        <f t="array" ref="L184">IFERROR(_xlfn._xlws.FILTER(CódigoAntigo,[0]!Descrição=NovasLicençasv6.0[[#This Row],[Descrição da atualização]]),"")</f>
        <v/>
      </c>
      <c r="M184" s="7" t="str" cm="1">
        <f t="array" ref="M184">IFERROR(_xlfn._xlws.FILTER(NovoCódigo,[0]!Descrição=NovasLicençasv6.0[[#This Row],[Descrição da atualização]]),"")</f>
        <v/>
      </c>
      <c r="N184" s="1"/>
      <c r="O184" s="7" t="s">
        <v>157</v>
      </c>
      <c r="P184" s="7" t="str" cm="1">
        <f t="array" ref="P184">_xlfn._xlws.FILTER(CodigoLicença,Tipo=NovasLicençasv6.0[[#This Row],[Tipo]])</f>
        <v>IR0000000001</v>
      </c>
      <c r="Q184" s="7" t="str" cm="1">
        <f t="array" ref="Q184">_xlfn._xlws.FILTER(CodigoManutenção,Tipo=NovasLicençasv6.0[[#This Row],[Tipo]])</f>
        <v>Sem custo</v>
      </c>
      <c r="R184" s="13">
        <v>1</v>
      </c>
      <c r="S184" s="13" t="s">
        <v>1568</v>
      </c>
      <c r="T184" s="34" t="s">
        <v>1576</v>
      </c>
      <c r="U184" s="13" t="s">
        <v>458</v>
      </c>
      <c r="V184" s="13" t="s">
        <v>1321</v>
      </c>
      <c r="W184" s="13" t="s">
        <v>1577</v>
      </c>
      <c r="X184" s="13"/>
      <c r="Y184" s="29">
        <v>43634</v>
      </c>
      <c r="Z184" s="29"/>
      <c r="AA184" s="35">
        <f t="shared" si="6"/>
        <v>2019</v>
      </c>
      <c r="AB184" s="13">
        <f t="shared" si="8"/>
        <v>-43634</v>
      </c>
      <c r="AC184" s="29" t="e" cm="1">
        <f t="array" ref="AC184">_xlfn._xlws.FILTER(Created_Date,(Customer_ID=NovasLicençasv6.0[[#This Row],[User ID]])*(Type = "OFFLINE"))</f>
        <v>#REF!</v>
      </c>
      <c r="AD184" s="13" t="s">
        <v>1578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35" t="s">
        <v>313</v>
      </c>
      <c r="AP184" s="13"/>
      <c r="AQ184" s="13">
        <v>15019</v>
      </c>
      <c r="AR184" s="13"/>
      <c r="AS184" s="13"/>
      <c r="AT184" s="13"/>
      <c r="AU184" s="13"/>
      <c r="AV184" s="13"/>
      <c r="AW184" s="92"/>
      <c r="AX184" s="25">
        <v>2023</v>
      </c>
    </row>
    <row r="185" spans="1:67" ht="18" customHeight="1" x14ac:dyDescent="0.2">
      <c r="A185" s="7" t="s">
        <v>1579</v>
      </c>
      <c r="B185" s="7" cm="1">
        <f t="array" ref="B185">COUNTA(_xlfn._xlws.FILTER(CustomerID,CustomerID=NovasLicençasv6.0[[#This Row],[User ID]],""))</f>
        <v>1</v>
      </c>
      <c r="C185" s="7" t="str">
        <f>IF(NovasLicençasv6.0[[#This Row],[Usuário ativo]]&gt;=2,"OFFLINE","ONLINE")</f>
        <v>ONLINE</v>
      </c>
      <c r="D185" s="7" t="str" cm="1">
        <f t="array" ref="D185">IFERROR(IF(SUM(_xlfn._xlws.FILTER(CustomerID,CustomerID=NovasLicençasv6.0[[#This Row],[User ID]]))=0,"Existe","Não Existe"),"Não Existe")</f>
        <v>Não Existe</v>
      </c>
      <c r="E185" s="7" t="s">
        <v>98</v>
      </c>
      <c r="F185" s="7" t="s">
        <v>1580</v>
      </c>
      <c r="G185" s="7" t="str">
        <f>IF('Novas Licenças v6.0'!$I211="KION","Não aplicavel",IF('Novas Licenças v6.0'!$I211="LindeSTILL","Não aplicavel","Representante"))</f>
        <v>Representante</v>
      </c>
      <c r="H185" s="7" t="s">
        <v>1581</v>
      </c>
      <c r="I185" s="7" t="s">
        <v>9</v>
      </c>
      <c r="J185" s="7" t="s">
        <v>194</v>
      </c>
      <c r="K185" s="7" t="s">
        <v>195</v>
      </c>
      <c r="L185" s="7" t="str" cm="1">
        <f t="array" ref="L185">IFERROR(_xlfn._xlws.FILTER(CódigoAntigo,[0]!Descrição=NovasLicençasv6.0[[#This Row],[Descrição da atualização]]),"")</f>
        <v/>
      </c>
      <c r="M185" s="7" t="str" cm="1">
        <f t="array" ref="M185">IFERROR(_xlfn._xlws.FILTER(NovoCódigo,[0]!Descrição=NovasLicençasv6.0[[#This Row],[Descrição da atualização]]),"")</f>
        <v/>
      </c>
      <c r="N185" s="1"/>
      <c r="O185" s="7" t="s">
        <v>157</v>
      </c>
      <c r="P185" s="7" t="str" cm="1">
        <f t="array" ref="P185">_xlfn._xlws.FILTER(CodigoLicença,Tipo=NovasLicençasv6.0[[#This Row],[Tipo]])</f>
        <v>IR0000000001</v>
      </c>
      <c r="Q185" s="7" t="str" cm="1">
        <f t="array" ref="Q185">_xlfn._xlws.FILTER(CodigoManutenção,Tipo=NovasLicençasv6.0[[#This Row],[Tipo]])</f>
        <v>Sem custo</v>
      </c>
      <c r="R185" s="7">
        <v>1</v>
      </c>
      <c r="S185" s="7" t="s">
        <v>646</v>
      </c>
      <c r="T185" s="14" t="s">
        <v>1582</v>
      </c>
      <c r="U185" s="7" t="s">
        <v>290</v>
      </c>
      <c r="V185" s="7" t="s">
        <v>915</v>
      </c>
      <c r="W185" s="7" t="s">
        <v>1583</v>
      </c>
      <c r="X185" s="7"/>
      <c r="Y185" s="5">
        <v>43642</v>
      </c>
      <c r="Z185" s="5">
        <v>43650</v>
      </c>
      <c r="AA185" s="11">
        <f t="shared" si="6"/>
        <v>2019</v>
      </c>
      <c r="AB185" s="7">
        <f t="shared" si="8"/>
        <v>8</v>
      </c>
      <c r="AC185" s="5" t="e" cm="1">
        <f t="array" ref="AC185">_xlfn._xlws.FILTER(Created_Date,(Customer_ID=NovasLicençasv6.0[[#This Row],[User ID]])*(Type = "OFFLINE"))</f>
        <v>#REF!</v>
      </c>
      <c r="AD185" s="7" t="s">
        <v>1584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11" t="s">
        <v>313</v>
      </c>
      <c r="AP185" s="7"/>
      <c r="AQ185" s="7">
        <v>15019</v>
      </c>
      <c r="AR185" s="7"/>
      <c r="AS185" s="7"/>
      <c r="AT185" s="7" t="s">
        <v>254</v>
      </c>
      <c r="AU185" s="7" t="s">
        <v>380</v>
      </c>
      <c r="AV185" s="7" t="s">
        <v>315</v>
      </c>
      <c r="AW185" s="25"/>
      <c r="AX185" s="25">
        <v>2023</v>
      </c>
    </row>
    <row r="186" spans="1:67" ht="18" customHeight="1" x14ac:dyDescent="0.2">
      <c r="A186" s="7" t="s">
        <v>1585</v>
      </c>
      <c r="B186" s="7" cm="1">
        <f t="array" ref="B186">COUNTA(_xlfn._xlws.FILTER(CustomerID,CustomerID=NovasLicençasv6.0[[#This Row],[User ID]],""))</f>
        <v>1</v>
      </c>
      <c r="C186" s="7" t="str">
        <f>IF(NovasLicençasv6.0[[#This Row],[Usuário ativo]]&gt;=2,"OFFLINE","ONLINE")</f>
        <v>ONLINE</v>
      </c>
      <c r="D186" s="7" t="str" cm="1">
        <f t="array" ref="D186">IFERROR(IF(SUM(_xlfn._xlws.FILTER(CustomerID,CustomerID=NovasLicençasv6.0[[#This Row],[User ID]]))=0,"Existe","Não Existe"),"Não Existe")</f>
        <v>Não Existe</v>
      </c>
      <c r="E186" s="7" t="s">
        <v>98</v>
      </c>
      <c r="F186" s="7" t="s">
        <v>1586</v>
      </c>
      <c r="G186" s="7" t="s">
        <v>129</v>
      </c>
      <c r="H186" s="7" t="s">
        <v>130</v>
      </c>
      <c r="I186" s="7" t="s">
        <v>101</v>
      </c>
      <c r="J186" s="7" t="s">
        <v>102</v>
      </c>
      <c r="K186" s="7" t="s">
        <v>83</v>
      </c>
      <c r="L186" s="7" t="str" cm="1">
        <f t="array" ref="L186">IFERROR(_xlfn._xlws.FILTER(CódigoAntigo,[0]!Descrição=NovasLicençasv6.0[[#This Row],[Descrição da atualização]]),"")</f>
        <v/>
      </c>
      <c r="M186" s="7" t="str" cm="1">
        <f t="array" ref="M186">IFERROR(_xlfn._xlws.FILTER(NovoCódigo,[0]!Descrição=NovasLicençasv6.0[[#This Row],[Descrição da atualização]]),"")</f>
        <v/>
      </c>
      <c r="N186" s="1"/>
      <c r="O186" s="7" t="s">
        <v>18</v>
      </c>
      <c r="P186" s="7" t="str" cm="1">
        <f t="array" ref="P186">_xlfn._xlws.FILTER(CodigoLicença,Tipo=NovasLicençasv6.0[[#This Row],[Tipo]])</f>
        <v>SC00SFW00003</v>
      </c>
      <c r="Q186" s="7" t="str" cm="1">
        <f t="array" ref="Q186">_xlfn._xlws.FILTER(CodigoManutenção,Tipo=NovasLicençasv6.0[[#This Row],[Tipo]])</f>
        <v>SC00SFW00006</v>
      </c>
      <c r="R186" s="7">
        <v>1</v>
      </c>
      <c r="S186" s="7" t="s">
        <v>84</v>
      </c>
      <c r="T186" s="14" t="s">
        <v>116</v>
      </c>
      <c r="U186" s="7" t="s">
        <v>206</v>
      </c>
      <c r="V186" s="7" t="s">
        <v>117</v>
      </c>
      <c r="W186" s="7" t="s">
        <v>1587</v>
      </c>
      <c r="X186" s="7" t="s">
        <v>1587</v>
      </c>
      <c r="Y186" s="5">
        <v>43643</v>
      </c>
      <c r="Z186" s="5"/>
      <c r="AA186" s="11">
        <f t="shared" si="6"/>
        <v>2019</v>
      </c>
      <c r="AB186" s="7">
        <f t="shared" si="8"/>
        <v>-43643</v>
      </c>
      <c r="AC186" s="5" t="e" cm="1">
        <f t="array" ref="AC186">_xlfn._xlws.FILTER(Created_Date,(Customer_ID=NovasLicençasv6.0[[#This Row],[User ID]])*(Type = "OFFLINE"))</f>
        <v>#REF!</v>
      </c>
      <c r="AD186" s="7" t="s">
        <v>1588</v>
      </c>
      <c r="AE186" s="7"/>
      <c r="AF186" s="7"/>
      <c r="AG186" s="7"/>
      <c r="AH186" s="7"/>
      <c r="AI186" s="7"/>
      <c r="AJ186" s="7"/>
      <c r="AK186" s="7"/>
      <c r="AL186" s="7" t="s">
        <v>1589</v>
      </c>
      <c r="AM186" s="7"/>
      <c r="AN186" s="7"/>
      <c r="AO186" s="11">
        <v>116517163</v>
      </c>
      <c r="AP186" s="7"/>
      <c r="AQ186" s="7" t="s">
        <v>746</v>
      </c>
      <c r="AR186" s="7" t="s">
        <v>1590</v>
      </c>
      <c r="AS186" s="7" t="s">
        <v>850</v>
      </c>
      <c r="AT186" s="7" t="s">
        <v>254</v>
      </c>
      <c r="AU186" s="7" t="s">
        <v>380</v>
      </c>
      <c r="AV186" s="7" t="s">
        <v>380</v>
      </c>
      <c r="AW186" s="25"/>
      <c r="AX186" s="25">
        <v>2023</v>
      </c>
    </row>
    <row r="187" spans="1:67" ht="18" customHeight="1" x14ac:dyDescent="0.2">
      <c r="A187" s="7" t="s">
        <v>1591</v>
      </c>
      <c r="B187" s="7" cm="1">
        <f t="array" ref="B187">COUNTA(_xlfn._xlws.FILTER(CustomerID,CustomerID=NovasLicençasv6.0[[#This Row],[User ID]],""))</f>
        <v>1</v>
      </c>
      <c r="C187" s="7" t="str">
        <f>IF(NovasLicençasv6.0[[#This Row],[Usuário ativo]]&gt;=2,"OFFLINE","ONLINE")</f>
        <v>ONLINE</v>
      </c>
      <c r="D187" s="7" t="str" cm="1">
        <f t="array" ref="D187">IFERROR(IF(SUM(_xlfn._xlws.FILTER(CustomerID,CustomerID=NovasLicençasv6.0[[#This Row],[User ID]]))=0,"Existe","Não Existe"),"Não Existe")</f>
        <v>Não Existe</v>
      </c>
      <c r="E187" s="7" t="s">
        <v>98</v>
      </c>
      <c r="F187" s="7" t="s">
        <v>1592</v>
      </c>
      <c r="G187" s="7" t="s">
        <v>8</v>
      </c>
      <c r="H187" s="7" t="s">
        <v>1593</v>
      </c>
      <c r="I187" s="7" t="s">
        <v>9</v>
      </c>
      <c r="J187" s="7" t="s">
        <v>835</v>
      </c>
      <c r="K187" s="7" t="s">
        <v>53</v>
      </c>
      <c r="L187" s="7" t="str" cm="1">
        <f t="array" ref="L187">IFERROR(_xlfn._xlws.FILTER(CódigoAntigo,[0]!Descrição=NovasLicençasv6.0[[#This Row],[Descrição da atualização]]),"")</f>
        <v/>
      </c>
      <c r="M187" s="7" t="str" cm="1">
        <f t="array" ref="M187">IFERROR(_xlfn._xlws.FILTER(NovoCódigo,[0]!Descrição=NovasLicençasv6.0[[#This Row],[Descrição da atualização]]),"")</f>
        <v/>
      </c>
      <c r="N187" s="1"/>
      <c r="O187" s="7" t="s">
        <v>157</v>
      </c>
      <c r="P187" s="7" t="str" cm="1">
        <f t="array" ref="P187">_xlfn._xlws.FILTER(CodigoLicença,Tipo=NovasLicençasv6.0[[#This Row],[Tipo]])</f>
        <v>IR0000000001</v>
      </c>
      <c r="Q187" s="7" t="str" cm="1">
        <f t="array" ref="Q187">_xlfn._xlws.FILTER(CodigoManutenção,Tipo=NovasLicençasv6.0[[#This Row],[Tipo]])</f>
        <v>Sem custo</v>
      </c>
      <c r="R187" s="7">
        <v>1</v>
      </c>
      <c r="S187" s="7" t="s">
        <v>1594</v>
      </c>
      <c r="T187" s="14" t="s">
        <v>1595</v>
      </c>
      <c r="U187" s="7" t="s">
        <v>1250</v>
      </c>
      <c r="V187" s="7" t="s">
        <v>1596</v>
      </c>
      <c r="W187" s="7" t="s">
        <v>1597</v>
      </c>
      <c r="X187" s="7"/>
      <c r="Y187" s="5">
        <v>43643</v>
      </c>
      <c r="Z187" s="5"/>
      <c r="AA187" s="11">
        <f t="shared" si="6"/>
        <v>2019</v>
      </c>
      <c r="AB187" s="7">
        <f t="shared" si="8"/>
        <v>-43643</v>
      </c>
      <c r="AC187" s="5" t="e" cm="1">
        <f t="array" ref="AC187">_xlfn._xlws.FILTER(Created_Date,(Customer_ID=NovasLicençasv6.0[[#This Row],[User ID]])*(Type = "OFFLINE"))</f>
        <v>#REF!</v>
      </c>
      <c r="AD187" s="7" t="s">
        <v>1598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11" t="s">
        <v>313</v>
      </c>
      <c r="AP187" s="7"/>
      <c r="AQ187" s="7">
        <v>15019</v>
      </c>
      <c r="AR187" s="7"/>
      <c r="AS187" s="7"/>
      <c r="AT187" s="7" t="s">
        <v>254</v>
      </c>
      <c r="AU187" s="7" t="s">
        <v>380</v>
      </c>
      <c r="AV187" s="7" t="s">
        <v>315</v>
      </c>
      <c r="AW187" s="25"/>
      <c r="AX187" s="25">
        <v>2023</v>
      </c>
    </row>
    <row r="188" spans="1:67" ht="18" customHeight="1" x14ac:dyDescent="0.2">
      <c r="A188" s="13" t="s">
        <v>1599</v>
      </c>
      <c r="B188" s="7" cm="1">
        <f t="array" ref="B188">COUNTA(_xlfn._xlws.FILTER(CustomerID,CustomerID=NovasLicençasv6.0[[#This Row],[User ID]],""))</f>
        <v>1</v>
      </c>
      <c r="C188" s="13" t="str">
        <f>IF(NovasLicençasv6.0[[#This Row],[Usuário ativo]]&gt;=2,"OFFLINE","ONLINE")</f>
        <v>ONLINE</v>
      </c>
      <c r="D188" s="13" t="str" cm="1">
        <f t="array" ref="D188">IFERROR(IF(SUM(_xlfn._xlws.FILTER(CustomerID,CustomerID=NovasLicençasv6.0[[#This Row],[User ID]]))=0,"Existe","Não Existe"),"Não Existe")</f>
        <v>Não Existe</v>
      </c>
      <c r="E188" s="13" t="s">
        <v>1600</v>
      </c>
      <c r="F188" s="13" t="s">
        <v>1601</v>
      </c>
      <c r="G188" s="13" t="s">
        <v>129</v>
      </c>
      <c r="H188" s="13" t="s">
        <v>130</v>
      </c>
      <c r="I188" s="13" t="s">
        <v>101</v>
      </c>
      <c r="J188" s="13" t="s">
        <v>102</v>
      </c>
      <c r="K188" s="13" t="s">
        <v>83</v>
      </c>
      <c r="L188" s="13" t="str" cm="1">
        <f t="array" ref="L188">IFERROR(_xlfn._xlws.FILTER(CódigoAntigo,[0]!Descrição=NovasLicençasv6.0[[#This Row],[Descrição da atualização]]),"")</f>
        <v/>
      </c>
      <c r="M188" s="7" t="str" cm="1">
        <f t="array" ref="M188">IFERROR(_xlfn._xlws.FILTER(NovoCódigo,[0]!Descrição=NovasLicençasv6.0[[#This Row],[Descrição da atualização]]),"")</f>
        <v/>
      </c>
      <c r="N188" s="1"/>
      <c r="O188" s="13" t="s">
        <v>157</v>
      </c>
      <c r="P188" s="13" t="str" cm="1">
        <f t="array" ref="P188">_xlfn._xlws.FILTER(CodigoLicença,Tipo=NovasLicençasv6.0[[#This Row],[Tipo]])</f>
        <v>IR0000000001</v>
      </c>
      <c r="Q188" s="13" t="str" cm="1">
        <f t="array" ref="Q188">_xlfn._xlws.FILTER(CodigoManutenção,Tipo=NovasLicençasv6.0[[#This Row],[Tipo]])</f>
        <v>Sem custo</v>
      </c>
      <c r="R188" s="13">
        <v>1</v>
      </c>
      <c r="S188" s="13" t="s">
        <v>142</v>
      </c>
      <c r="T188" s="34" t="s">
        <v>1602</v>
      </c>
      <c r="U188" s="13" t="s">
        <v>86</v>
      </c>
      <c r="V188" s="13" t="s">
        <v>302</v>
      </c>
      <c r="W188" s="13" t="s">
        <v>1603</v>
      </c>
      <c r="X188" s="13" t="s">
        <v>1603</v>
      </c>
      <c r="Y188" s="29">
        <v>43647</v>
      </c>
      <c r="Z188" s="29"/>
      <c r="AA188" s="35">
        <f t="shared" si="6"/>
        <v>2019</v>
      </c>
      <c r="AB188" s="13">
        <f t="shared" si="8"/>
        <v>-43647</v>
      </c>
      <c r="AC188" s="29" t="e" cm="1">
        <f t="array" ref="AC188">_xlfn._xlws.FILTER(Created_Date,(Customer_ID=NovasLicençasv6.0[[#This Row],[User ID]])*(Type = "OFFLINE"))</f>
        <v>#REF!</v>
      </c>
      <c r="AD188" s="13" t="s">
        <v>1604</v>
      </c>
      <c r="AE188" s="13"/>
      <c r="AF188" s="13"/>
      <c r="AG188" s="13"/>
      <c r="AH188" s="13"/>
      <c r="AI188" s="13"/>
      <c r="AJ188" s="13"/>
      <c r="AK188" s="13"/>
      <c r="AL188" s="13" t="s">
        <v>1605</v>
      </c>
      <c r="AM188" s="13"/>
      <c r="AN188" s="13"/>
      <c r="AO188" s="35">
        <v>116517163</v>
      </c>
      <c r="AP188" s="13"/>
      <c r="AQ188" s="13">
        <v>0</v>
      </c>
      <c r="AR188" s="13" t="s">
        <v>1590</v>
      </c>
      <c r="AS188" s="13" t="s">
        <v>850</v>
      </c>
      <c r="AT188" s="13" t="s">
        <v>254</v>
      </c>
      <c r="AU188" s="13" t="s">
        <v>315</v>
      </c>
      <c r="AV188" s="13" t="s">
        <v>380</v>
      </c>
      <c r="AW188" s="92"/>
      <c r="AX188" s="25">
        <v>2023</v>
      </c>
    </row>
    <row r="189" spans="1:67" s="30" customFormat="1" ht="18" customHeight="1" x14ac:dyDescent="0.2">
      <c r="A189" s="7" t="s">
        <v>1606</v>
      </c>
      <c r="B189" s="7" cm="1">
        <f t="array" ref="B189">COUNTA(_xlfn._xlws.FILTER(CustomerID,CustomerID=NovasLicençasv6.0[[#This Row],[User ID]],""))</f>
        <v>1</v>
      </c>
      <c r="C189" s="7" t="str">
        <f>IF(NovasLicençasv6.0[[#This Row],[Usuário ativo]]&gt;=2,"OFFLINE","ONLINE")</f>
        <v>ONLINE</v>
      </c>
      <c r="D189" s="7" t="str" cm="1">
        <f t="array" ref="D189">IFERROR(IF(SUM(_xlfn._xlws.FILTER(CustomerID,CustomerID=NovasLicençasv6.0[[#This Row],[User ID]]))=0,"Existe","Não Existe"),"Não Existe")</f>
        <v>Não Existe</v>
      </c>
      <c r="E189" s="7" t="s">
        <v>98</v>
      </c>
      <c r="F189" s="7" t="s">
        <v>1607</v>
      </c>
      <c r="G189" s="7" t="s">
        <v>8</v>
      </c>
      <c r="H189" s="7" t="s">
        <v>656</v>
      </c>
      <c r="I189" s="7" t="s">
        <v>657</v>
      </c>
      <c r="J189" s="7" t="s">
        <v>1067</v>
      </c>
      <c r="K189" s="7" t="s">
        <v>83</v>
      </c>
      <c r="L189" s="7" t="str" cm="1">
        <f t="array" ref="L189">IFERROR(_xlfn._xlws.FILTER(CódigoAntigo,[0]!Descrição=NovasLicençasv6.0[[#This Row],[Descrição da atualização]]),"")</f>
        <v/>
      </c>
      <c r="M189" s="7" t="str" cm="1">
        <f t="array" ref="M189">IFERROR(_xlfn._xlws.FILTER(NovoCódigo,[0]!Descrição=NovasLicençasv6.0[[#This Row],[Descrição da atualização]]),"")</f>
        <v/>
      </c>
      <c r="N189" s="1"/>
      <c r="O189" s="7" t="s">
        <v>18</v>
      </c>
      <c r="P189" s="7" t="str" cm="1">
        <f t="array" ref="P189">_xlfn._xlws.FILTER(CodigoLicença,Tipo=NovasLicençasv6.0[[#This Row],[Tipo]])</f>
        <v>SC00SFW00003</v>
      </c>
      <c r="Q189" s="7" t="str" cm="1">
        <f t="array" ref="Q189">_xlfn._xlws.FILTER(CodigoManutenção,Tipo=NovasLicençasv6.0[[#This Row],[Tipo]])</f>
        <v>SC00SFW00006</v>
      </c>
      <c r="R189" s="7">
        <v>1</v>
      </c>
      <c r="S189" s="7" t="s">
        <v>237</v>
      </c>
      <c r="T189" s="14" t="s">
        <v>1608</v>
      </c>
      <c r="U189" s="7" t="s">
        <v>1609</v>
      </c>
      <c r="V189" s="7" t="s">
        <v>1610</v>
      </c>
      <c r="W189" s="7" t="s">
        <v>1611</v>
      </c>
      <c r="X189" s="7" t="s">
        <v>1612</v>
      </c>
      <c r="Y189" s="5">
        <v>43650</v>
      </c>
      <c r="Z189" s="5"/>
      <c r="AA189" s="11">
        <f t="shared" si="6"/>
        <v>2019</v>
      </c>
      <c r="AB189" s="7">
        <f t="shared" si="8"/>
        <v>-43650</v>
      </c>
      <c r="AC189" s="5" t="e" cm="1">
        <f t="array" ref="AC189">_xlfn._xlws.FILTER(Created_Date,(Customer_ID=NovasLicençasv6.0[[#This Row],[User ID]])*(Type = "OFFLINE"))</f>
        <v>#REF!</v>
      </c>
      <c r="AD189" s="7" t="s">
        <v>1613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11" t="s">
        <v>1614</v>
      </c>
      <c r="AP189" s="7"/>
      <c r="AQ189" s="7">
        <v>15019</v>
      </c>
      <c r="AR189" s="7"/>
      <c r="AS189" s="7"/>
      <c r="AT189" s="7" t="s">
        <v>621</v>
      </c>
      <c r="AU189" s="7" t="s">
        <v>380</v>
      </c>
      <c r="AV189" s="7" t="s">
        <v>315</v>
      </c>
      <c r="AW189" s="25"/>
      <c r="AX189" s="25">
        <v>2023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8" customHeight="1" x14ac:dyDescent="0.2">
      <c r="A190" s="7" t="s">
        <v>1615</v>
      </c>
      <c r="B190" s="7" cm="1">
        <f t="array" ref="B190">COUNTA(_xlfn._xlws.FILTER(CustomerID,CustomerID=NovasLicençasv6.0[[#This Row],[User ID]],""))</f>
        <v>1</v>
      </c>
      <c r="C190" s="7" t="str">
        <f>IF(NovasLicençasv6.0[[#This Row],[Usuário ativo]]&gt;=2,"OFFLINE","ONLINE")</f>
        <v>ONLINE</v>
      </c>
      <c r="D190" s="7" t="str" cm="1">
        <f t="array" ref="D190">IFERROR(IF(SUM(_xlfn._xlws.FILTER(CustomerID,CustomerID=NovasLicençasv6.0[[#This Row],[User ID]]))=0,"Existe","Não Existe"),"Não Existe")</f>
        <v>Não Existe</v>
      </c>
      <c r="E190" s="7" t="s">
        <v>98</v>
      </c>
      <c r="F190" s="7" t="s">
        <v>1616</v>
      </c>
      <c r="G190" s="7" t="str">
        <f>IF('Novas Licenças v6.0'!$I216="KION","Não aplicavel",IF('Novas Licenças v6.0'!$I216="LindeSTILL","Não aplicavel","Representante"))</f>
        <v>Representante</v>
      </c>
      <c r="H190" s="7" t="s">
        <v>1617</v>
      </c>
      <c r="I190" s="7" t="s">
        <v>9</v>
      </c>
      <c r="J190" s="7" t="s">
        <v>613</v>
      </c>
      <c r="K190" s="7" t="s">
        <v>614</v>
      </c>
      <c r="L190" s="7" t="str" cm="1">
        <f t="array" ref="L190">IFERROR(_xlfn._xlws.FILTER(CódigoAntigo,[0]!Descrição=NovasLicençasv6.0[[#This Row],[Descrição da atualização]]),"")</f>
        <v/>
      </c>
      <c r="M190" s="7" t="str" cm="1">
        <f t="array" ref="M190">IFERROR(_xlfn._xlws.FILTER(NovoCódigo,[0]!Descrição=NovasLicençasv6.0[[#This Row],[Descrição da atualização]]),"")</f>
        <v/>
      </c>
      <c r="N190" s="1"/>
      <c r="O190" s="7" t="s">
        <v>157</v>
      </c>
      <c r="P190" s="7" t="str" cm="1">
        <f t="array" ref="P190">_xlfn._xlws.FILTER(CodigoLicença,Tipo=NovasLicençasv6.0[[#This Row],[Tipo]])</f>
        <v>IR0000000001</v>
      </c>
      <c r="Q190" s="7" t="str" cm="1">
        <f t="array" ref="Q190">_xlfn._xlws.FILTER(CodigoManutenção,Tipo=NovasLicençasv6.0[[#This Row],[Tipo]])</f>
        <v>Sem custo</v>
      </c>
      <c r="R190" s="7">
        <v>1</v>
      </c>
      <c r="S190" s="7" t="s">
        <v>142</v>
      </c>
      <c r="T190" s="14" t="s">
        <v>1618</v>
      </c>
      <c r="U190" s="7" t="s">
        <v>1473</v>
      </c>
      <c r="V190" s="7" t="s">
        <v>142</v>
      </c>
      <c r="W190" s="7" t="s">
        <v>1619</v>
      </c>
      <c r="X190" s="7"/>
      <c r="Y190" s="5">
        <v>43650</v>
      </c>
      <c r="Z190" s="5">
        <v>43651</v>
      </c>
      <c r="AA190" s="11">
        <f t="shared" si="6"/>
        <v>2019</v>
      </c>
      <c r="AB190" s="7">
        <f t="shared" si="8"/>
        <v>1</v>
      </c>
      <c r="AC190" s="5" t="e" cm="1">
        <f t="array" ref="AC190">_xlfn._xlws.FILTER(Created_Date,(Customer_ID=NovasLicençasv6.0[[#This Row],[User ID]])*(Type = "OFFLINE"))</f>
        <v>#REF!</v>
      </c>
      <c r="AD190" s="7" t="s">
        <v>1620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11" t="s">
        <v>313</v>
      </c>
      <c r="AP190" s="7"/>
      <c r="AQ190" s="7">
        <v>15019</v>
      </c>
      <c r="AR190" s="7"/>
      <c r="AS190" s="7"/>
      <c r="AT190" s="7" t="s">
        <v>1621</v>
      </c>
      <c r="AU190" s="7" t="s">
        <v>380</v>
      </c>
      <c r="AV190" s="7" t="s">
        <v>315</v>
      </c>
      <c r="AW190" s="25"/>
      <c r="AX190" s="25">
        <v>2023</v>
      </c>
    </row>
    <row r="191" spans="1:67" ht="18" customHeight="1" x14ac:dyDescent="0.2">
      <c r="A191" s="13" t="s">
        <v>1622</v>
      </c>
      <c r="B191" s="7" cm="1">
        <f t="array" ref="B191">COUNTA(_xlfn._xlws.FILTER(CustomerID,CustomerID=NovasLicençasv6.0[[#This Row],[User ID]],""))</f>
        <v>1</v>
      </c>
      <c r="C191" s="13" t="str">
        <f>IF(NovasLicençasv6.0[[#This Row],[Usuário ativo]]&gt;=2,"OFFLINE","ONLINE")</f>
        <v>ONLINE</v>
      </c>
      <c r="D191" s="13" t="str" cm="1">
        <f t="array" ref="D191">IFERROR(IF(SUM(_xlfn._xlws.FILTER(CustomerID,CustomerID=NovasLicençasv6.0[[#This Row],[User ID]]))=0,"Existe","Não Existe"),"Não Existe")</f>
        <v>Não Existe</v>
      </c>
      <c r="E191" s="13" t="s">
        <v>1623</v>
      </c>
      <c r="F191" s="13" t="s">
        <v>1624</v>
      </c>
      <c r="G191" s="13" t="s">
        <v>141</v>
      </c>
      <c r="H191" s="13" t="s">
        <v>1625</v>
      </c>
      <c r="I191" s="13" t="s">
        <v>101</v>
      </c>
      <c r="J191" s="13" t="s">
        <v>102</v>
      </c>
      <c r="K191" s="13" t="s">
        <v>83</v>
      </c>
      <c r="L191" s="7" t="str" cm="1">
        <f t="array" ref="L191">IFERROR(_xlfn._xlws.FILTER(CódigoAntigo,[0]!Descrição=NovasLicençasv6.0[[#This Row],[Descrição da atualização]]),"")</f>
        <v/>
      </c>
      <c r="M191" s="7" t="str" cm="1">
        <f t="array" ref="M191">IFERROR(_xlfn._xlws.FILTER(NovoCódigo,[0]!Descrição=NovasLicençasv6.0[[#This Row],[Descrição da atualização]]),"")</f>
        <v/>
      </c>
      <c r="N191" s="1"/>
      <c r="O191" s="13" t="s">
        <v>157</v>
      </c>
      <c r="P191" s="13" t="str" cm="1">
        <f t="array" ref="P191">_xlfn._xlws.FILTER(CodigoLicença,Tipo=NovasLicençasv6.0[[#This Row],[Tipo]])</f>
        <v>IR0000000001</v>
      </c>
      <c r="Q191" s="13" t="str" cm="1">
        <f t="array" ref="Q191">_xlfn._xlws.FILTER(CodigoManutenção,Tipo=NovasLicençasv6.0[[#This Row],[Tipo]])</f>
        <v>Sem custo</v>
      </c>
      <c r="R191" s="13">
        <v>1</v>
      </c>
      <c r="S191" s="13" t="s">
        <v>84</v>
      </c>
      <c r="T191" s="34" t="s">
        <v>1626</v>
      </c>
      <c r="U191" s="13" t="s">
        <v>86</v>
      </c>
      <c r="V191" s="13" t="s">
        <v>1627</v>
      </c>
      <c r="W191" s="13" t="s">
        <v>1628</v>
      </c>
      <c r="X191" s="7" t="s">
        <v>1628</v>
      </c>
      <c r="Y191" s="29">
        <v>43657</v>
      </c>
      <c r="Z191" s="29">
        <v>43658</v>
      </c>
      <c r="AA191" s="35">
        <f t="shared" si="6"/>
        <v>2019</v>
      </c>
      <c r="AB191" s="13">
        <f t="shared" si="8"/>
        <v>1</v>
      </c>
      <c r="AC191" s="29" t="e" cm="1">
        <f t="array" ref="AC191">_xlfn._xlws.FILTER(Created_Date,(Customer_ID=NovasLicençasv6.0[[#This Row],[User ID]])*(Type = "OFFLINE"))</f>
        <v>#REF!</v>
      </c>
      <c r="AD191" s="13" t="s">
        <v>1629</v>
      </c>
      <c r="AE191" s="13"/>
      <c r="AF191" s="13"/>
      <c r="AG191" s="13"/>
      <c r="AH191" s="13"/>
      <c r="AI191" s="13"/>
      <c r="AJ191" s="13"/>
      <c r="AK191" s="13"/>
      <c r="AL191" s="13" t="s">
        <v>1630</v>
      </c>
      <c r="AM191" s="13"/>
      <c r="AN191" s="13"/>
      <c r="AO191" s="35">
        <v>116517202</v>
      </c>
      <c r="AP191" s="13"/>
      <c r="AQ191" s="13">
        <v>0</v>
      </c>
      <c r="AR191" s="13"/>
      <c r="AS191" s="13" t="s">
        <v>850</v>
      </c>
      <c r="AT191" s="13" t="s">
        <v>1631</v>
      </c>
      <c r="AU191" s="13" t="s">
        <v>380</v>
      </c>
      <c r="AV191" s="13" t="s">
        <v>380</v>
      </c>
      <c r="AW191" s="92"/>
      <c r="AX191" s="25">
        <v>2023</v>
      </c>
    </row>
    <row r="192" spans="1:67" ht="18" customHeight="1" x14ac:dyDescent="0.2">
      <c r="A192" s="13" t="s">
        <v>1632</v>
      </c>
      <c r="B192" s="7" cm="1">
        <f t="array" ref="B192">COUNTA(_xlfn._xlws.FILTER(CustomerID,CustomerID=NovasLicençasv6.0[[#This Row],[User ID]],""))</f>
        <v>1</v>
      </c>
      <c r="C192" s="13" t="str">
        <f>IF(NovasLicençasv6.0[[#This Row],[Usuário ativo]]&gt;=2,"OFFLINE","ONLINE")</f>
        <v>ONLINE</v>
      </c>
      <c r="D192" s="13" t="str" cm="1">
        <f t="array" ref="D192">IFERROR(IF(SUM(_xlfn._xlws.FILTER(CustomerID,CustomerID=NovasLicençasv6.0[[#This Row],[User ID]]))=0,"Existe","Não Existe"),"Não Existe")</f>
        <v>Não Existe</v>
      </c>
      <c r="E192" s="13" t="s">
        <v>1633</v>
      </c>
      <c r="F192" s="7" t="s">
        <v>1634</v>
      </c>
      <c r="G192" s="13" t="s">
        <v>141</v>
      </c>
      <c r="H192" s="13" t="s">
        <v>130</v>
      </c>
      <c r="I192" s="13" t="s">
        <v>101</v>
      </c>
      <c r="J192" s="13" t="s">
        <v>102</v>
      </c>
      <c r="K192" s="13" t="s">
        <v>83</v>
      </c>
      <c r="L192" s="7" t="str" cm="1">
        <f t="array" ref="L192">IFERROR(_xlfn._xlws.FILTER(CódigoAntigo,[0]!Descrição=NovasLicençasv6.0[[#This Row],[Descrição da atualização]]),"")</f>
        <v/>
      </c>
      <c r="M192" s="7" t="str" cm="1">
        <f t="array" ref="M192">IFERROR(_xlfn._xlws.FILTER(NovoCódigo,[0]!Descrição=NovasLicençasv6.0[[#This Row],[Descrição da atualização]]),"")</f>
        <v/>
      </c>
      <c r="N192" s="1"/>
      <c r="O192" s="13" t="s">
        <v>18</v>
      </c>
      <c r="P192" s="7" t="str" cm="1">
        <f t="array" ref="P192">_xlfn._xlws.FILTER(CodigoLicença,Tipo=NovasLicençasv6.0[[#This Row],[Tipo]])</f>
        <v>SC00SFW00003</v>
      </c>
      <c r="Q192" s="7" t="str" cm="1">
        <f t="array" ref="Q192">_xlfn._xlws.FILTER(CodigoManutenção,Tipo=NovasLicençasv6.0[[#This Row],[Tipo]])</f>
        <v>SC00SFW00006</v>
      </c>
      <c r="R192" s="13">
        <v>1</v>
      </c>
      <c r="S192" s="13" t="s">
        <v>142</v>
      </c>
      <c r="T192" s="34" t="s">
        <v>1635</v>
      </c>
      <c r="U192" s="13" t="s">
        <v>86</v>
      </c>
      <c r="V192" s="13" t="s">
        <v>1636</v>
      </c>
      <c r="W192" s="13" t="s">
        <v>1637</v>
      </c>
      <c r="X192" s="13" t="s">
        <v>1637</v>
      </c>
      <c r="Y192" s="29">
        <v>43663</v>
      </c>
      <c r="Z192" s="29">
        <v>43668</v>
      </c>
      <c r="AA192" s="35">
        <f t="shared" si="6"/>
        <v>2019</v>
      </c>
      <c r="AB192" s="13">
        <f t="shared" si="8"/>
        <v>5</v>
      </c>
      <c r="AC192" s="29" t="e" cm="1">
        <f t="array" ref="AC192">_xlfn._xlws.FILTER(Created_Date,(Customer_ID=NovasLicençasv6.0[[#This Row],[User ID]])*(Type = "OFFLINE"))</f>
        <v>#REF!</v>
      </c>
      <c r="AD192" s="13" t="s">
        <v>1638</v>
      </c>
      <c r="AE192" s="13"/>
      <c r="AF192" s="13"/>
      <c r="AG192" s="13"/>
      <c r="AH192" s="13"/>
      <c r="AI192" s="13"/>
      <c r="AJ192" s="13"/>
      <c r="AK192" s="13"/>
      <c r="AL192" s="13" t="s">
        <v>1639</v>
      </c>
      <c r="AM192" s="13"/>
      <c r="AN192" s="13"/>
      <c r="AO192" s="35">
        <v>116517219</v>
      </c>
      <c r="AP192" s="13"/>
      <c r="AQ192" s="13">
        <v>0</v>
      </c>
      <c r="AR192" s="13"/>
      <c r="AS192" s="13" t="s">
        <v>850</v>
      </c>
      <c r="AT192" s="13" t="s">
        <v>1640</v>
      </c>
      <c r="AU192" s="13" t="s">
        <v>380</v>
      </c>
      <c r="AV192" s="13" t="s">
        <v>92</v>
      </c>
      <c r="AW192" s="92"/>
      <c r="AX192" s="25">
        <v>2023</v>
      </c>
    </row>
    <row r="193" spans="1:67" ht="18" customHeight="1" x14ac:dyDescent="0.2">
      <c r="A193" s="13" t="s">
        <v>1641</v>
      </c>
      <c r="B193" s="7" cm="1">
        <f t="array" ref="B193">COUNTA(_xlfn._xlws.FILTER(CustomerID,CustomerID=NovasLicençasv6.0[[#This Row],[User ID]],""))</f>
        <v>1</v>
      </c>
      <c r="C193" s="13" t="str">
        <f>IF(NovasLicençasv6.0[[#This Row],[Usuário ativo]]&gt;=2,"OFFLINE","ONLINE")</f>
        <v>ONLINE</v>
      </c>
      <c r="D193" s="13" t="str" cm="1">
        <f t="array" ref="D193">IFERROR(IF(SUM(_xlfn._xlws.FILTER(CustomerID,CustomerID=NovasLicençasv6.0[[#This Row],[User ID]]))=0,"Existe","Não Existe"),"Não Existe")</f>
        <v>Não Existe</v>
      </c>
      <c r="E193" s="13" t="s">
        <v>1642</v>
      </c>
      <c r="F193" s="13" t="s">
        <v>1643</v>
      </c>
      <c r="G193" s="13" t="s">
        <v>8</v>
      </c>
      <c r="H193" s="13" t="s">
        <v>656</v>
      </c>
      <c r="I193" s="13" t="s">
        <v>1073</v>
      </c>
      <c r="J193" s="13" t="s">
        <v>1074</v>
      </c>
      <c r="K193" s="13" t="s">
        <v>1075</v>
      </c>
      <c r="L193" s="13" t="str" cm="1">
        <f t="array" ref="L193">IFERROR(_xlfn._xlws.FILTER(CódigoAntigo,[0]!Descrição=NovasLicençasv6.0[[#This Row],[Descrição da atualização]]),"")</f>
        <v/>
      </c>
      <c r="M193" s="13" t="str" cm="1">
        <f t="array" ref="M193">IFERROR(_xlfn._xlws.FILTER(NovoCódigo,[0]!Descrição=NovasLicençasv6.0[[#This Row],[Descrição da atualização]]),"")</f>
        <v/>
      </c>
      <c r="N193" s="1"/>
      <c r="O193" s="13" t="s">
        <v>18</v>
      </c>
      <c r="P193" s="7" t="str" cm="1">
        <f t="array" ref="P193">_xlfn._xlws.FILTER(CodigoLicença,Tipo=NovasLicençasv6.0[[#This Row],[Tipo]])</f>
        <v>SC00SFW00003</v>
      </c>
      <c r="Q193" s="7" t="str" cm="1">
        <f t="array" ref="Q193">_xlfn._xlws.FILTER(CodigoManutenção,Tipo=NovasLicençasv6.0[[#This Row],[Tipo]])</f>
        <v>SC00SFW00006</v>
      </c>
      <c r="R193" s="13">
        <v>1</v>
      </c>
      <c r="S193" s="13" t="s">
        <v>84</v>
      </c>
      <c r="T193" s="34" t="s">
        <v>1644</v>
      </c>
      <c r="U193" s="13" t="s">
        <v>1077</v>
      </c>
      <c r="V193" s="13" t="s">
        <v>1645</v>
      </c>
      <c r="W193" s="13" t="s">
        <v>1646</v>
      </c>
      <c r="X193" s="13" t="s">
        <v>1647</v>
      </c>
      <c r="Y193" s="29">
        <v>43664</v>
      </c>
      <c r="Z193" s="29">
        <v>43676</v>
      </c>
      <c r="AA193" s="35">
        <f t="shared" si="6"/>
        <v>2019</v>
      </c>
      <c r="AB193" s="13">
        <f t="shared" si="8"/>
        <v>12</v>
      </c>
      <c r="AC193" s="29" t="e" cm="1">
        <f t="array" ref="AC193">_xlfn._xlws.FILTER(Created_Date,(Customer_ID=NovasLicençasv6.0[[#This Row],[User ID]])*(Type = "OFFLINE"))</f>
        <v>#REF!</v>
      </c>
      <c r="AD193" s="13" t="s">
        <v>1648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35">
        <v>116517238</v>
      </c>
      <c r="AP193" s="13"/>
      <c r="AQ193" s="13">
        <v>15019</v>
      </c>
      <c r="AR193" s="13"/>
      <c r="AS193" s="13"/>
      <c r="AT193" s="13" t="s">
        <v>1649</v>
      </c>
      <c r="AU193" s="13" t="s">
        <v>380</v>
      </c>
      <c r="AV193" s="13" t="s">
        <v>92</v>
      </c>
      <c r="AW193" s="92"/>
      <c r="AX193" s="25">
        <v>2023</v>
      </c>
    </row>
    <row r="194" spans="1:67" ht="18" customHeight="1" x14ac:dyDescent="0.2">
      <c r="A194" s="13" t="s">
        <v>1650</v>
      </c>
      <c r="B194" s="13" cm="1">
        <f t="array" ref="B194">COUNTA(_xlfn._xlws.FILTER(CustomerID,CustomerID=NovasLicençasv6.0[[#This Row],[User ID]],""))</f>
        <v>1</v>
      </c>
      <c r="C194" s="13" t="str">
        <f>IF(NovasLicençasv6.0[[#This Row],[Usuário ativo]]&gt;=2,"OFFLINE","ONLINE")</f>
        <v>ONLINE</v>
      </c>
      <c r="D194" s="13" t="str" cm="1">
        <f t="array" ref="D194">IFERROR(IF(SUM(_xlfn._xlws.FILTER(CustomerID,CustomerID=NovasLicençasv6.0[[#This Row],[User ID]]))=0,"Existe","Não Existe"),"Não Existe")</f>
        <v>Não Existe</v>
      </c>
      <c r="E194" s="13" t="s">
        <v>98</v>
      </c>
      <c r="F194" s="13" t="s">
        <v>1651</v>
      </c>
      <c r="G194" s="13" t="str">
        <f>IF('Novas Licenças v6.0'!$I209="KION","Não aplicavel",IF('Novas Licenças v6.0'!$I209="LindeSTILL","Não aplicavel","Representante"))</f>
        <v>Representante</v>
      </c>
      <c r="H194" s="13" t="s">
        <v>921</v>
      </c>
      <c r="I194" s="13" t="s">
        <v>9</v>
      </c>
      <c r="J194" s="13" t="s">
        <v>194</v>
      </c>
      <c r="K194" s="13" t="s">
        <v>195</v>
      </c>
      <c r="L194" s="7" t="str" cm="1">
        <f t="array" ref="L194">IFERROR(_xlfn._xlws.FILTER(CódigoAntigo,[0]!Descrição=NovasLicençasv6.0[[#This Row],[Descrição da atualização]]),"")</f>
        <v/>
      </c>
      <c r="M194" s="7" t="str" cm="1">
        <f t="array" ref="M194">IFERROR(_xlfn._xlws.FILTER(NovoCódigo,[0]!Descrição=NovasLicençasv6.0[[#This Row],[Descrição da atualização]]),"")</f>
        <v/>
      </c>
      <c r="N194" s="1"/>
      <c r="O194" s="13" t="s">
        <v>17</v>
      </c>
      <c r="P194" s="13" t="str" cm="1">
        <f t="array" ref="P194">_xlfn._xlws.FILTER(CodigoLicença,Tipo=NovasLicençasv6.0[[#This Row],[Tipo]])</f>
        <v>SC00SFW00002</v>
      </c>
      <c r="Q194" s="13" t="str" cm="1">
        <f t="array" ref="Q194">_xlfn._xlws.FILTER(CodigoManutenção,Tipo=NovasLicençasv6.0[[#This Row],[Tipo]])</f>
        <v>SC00SFW00005</v>
      </c>
      <c r="R194" s="13">
        <v>1</v>
      </c>
      <c r="S194" s="13" t="s">
        <v>142</v>
      </c>
      <c r="T194" s="34" t="s">
        <v>1652</v>
      </c>
      <c r="U194" s="13" t="s">
        <v>1250</v>
      </c>
      <c r="V194" s="13" t="s">
        <v>1653</v>
      </c>
      <c r="W194" s="13" t="s">
        <v>1654</v>
      </c>
      <c r="X194" s="13" t="s">
        <v>1654</v>
      </c>
      <c r="Y194" s="29">
        <v>43679</v>
      </c>
      <c r="Z194" s="29">
        <v>43682</v>
      </c>
      <c r="AA194" s="35">
        <f t="shared" si="6"/>
        <v>2019</v>
      </c>
      <c r="AB194" s="13">
        <f t="shared" si="8"/>
        <v>3</v>
      </c>
      <c r="AC194" s="29" t="e" cm="1">
        <f t="array" ref="AC194">_xlfn._xlws.FILTER(Created_Date,(Customer_ID=NovasLicençasv6.0[[#This Row],[User ID]])*(Type = "OFFLINE"))</f>
        <v>#REF!</v>
      </c>
      <c r="AD194" s="13" t="s">
        <v>1655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35" t="s">
        <v>1656</v>
      </c>
      <c r="AP194" s="13"/>
      <c r="AQ194" s="13">
        <v>15019</v>
      </c>
      <c r="AR194" s="13"/>
      <c r="AS194" s="13"/>
      <c r="AT194" s="13" t="s">
        <v>1657</v>
      </c>
      <c r="AU194" s="7" t="s">
        <v>380</v>
      </c>
      <c r="AV194" s="7" t="s">
        <v>380</v>
      </c>
      <c r="AW194" s="25"/>
      <c r="AX194" s="25">
        <v>2023</v>
      </c>
    </row>
    <row r="195" spans="1:67" ht="18" customHeight="1" x14ac:dyDescent="0.2">
      <c r="A195" s="7" t="s">
        <v>1658</v>
      </c>
      <c r="B195" s="7" cm="1">
        <f t="array" ref="B195">COUNTA(_xlfn._xlws.FILTER(CustomerID,CustomerID=NovasLicençasv6.0[[#This Row],[User ID]],""))</f>
        <v>1</v>
      </c>
      <c r="C195" s="7" t="str">
        <f>IF(NovasLicençasv6.0[[#This Row],[Usuário ativo]]&gt;=2,"OFFLINE","ONLINE")</f>
        <v>ONLINE</v>
      </c>
      <c r="D195" s="7" t="str" cm="1">
        <f t="array" ref="D195">IFERROR(IF(SUM(_xlfn._xlws.FILTER(CustomerID,CustomerID=NovasLicençasv6.0[[#This Row],[User ID]]))=0,"Existe","Não Existe"),"Não Existe")</f>
        <v>Não Existe</v>
      </c>
      <c r="E195" s="7" t="s">
        <v>98</v>
      </c>
      <c r="F195" s="7" t="s">
        <v>1659</v>
      </c>
      <c r="G195" s="7" t="str">
        <f>IF('Novas Licenças v6.0'!$I221="KION","Não aplicavel",IF('Novas Licenças v6.0'!$I221="LindeSTILL","Não aplicavel","Representante"))</f>
        <v>Representante</v>
      </c>
      <c r="H195" s="7" t="s">
        <v>130</v>
      </c>
      <c r="I195" s="7" t="s">
        <v>9</v>
      </c>
      <c r="J195" s="7" t="s">
        <v>194</v>
      </c>
      <c r="K195" s="7" t="s">
        <v>195</v>
      </c>
      <c r="L195" s="7" t="str" cm="1">
        <f t="array" ref="L195">IFERROR(_xlfn._xlws.FILTER(CódigoAntigo,[0]!Descrição=NovasLicençasv6.0[[#This Row],[Descrição da atualização]]),"")</f>
        <v/>
      </c>
      <c r="M195" s="7" t="str" cm="1">
        <f t="array" ref="M195">IFERROR(_xlfn._xlws.FILTER(NovoCódigo,[0]!Descrição=NovasLicençasv6.0[[#This Row],[Descrição da atualização]]),"")</f>
        <v/>
      </c>
      <c r="N195" s="1"/>
      <c r="O195" s="7" t="s">
        <v>18</v>
      </c>
      <c r="P195" s="7" t="str" cm="1">
        <f t="array" ref="P195">_xlfn._xlws.FILTER(CodigoLicença,Tipo=NovasLicençasv6.0[[#This Row],[Tipo]])</f>
        <v>SC00SFW00003</v>
      </c>
      <c r="Q195" s="7" t="str" cm="1">
        <f t="array" ref="Q195">_xlfn._xlws.FILTER(CodigoManutenção,Tipo=NovasLicençasv6.0[[#This Row],[Tipo]])</f>
        <v>SC00SFW00006</v>
      </c>
      <c r="R195" s="7">
        <v>1</v>
      </c>
      <c r="S195" s="7" t="s">
        <v>142</v>
      </c>
      <c r="T195" s="14" t="s">
        <v>1660</v>
      </c>
      <c r="U195" s="7" t="s">
        <v>1661</v>
      </c>
      <c r="V195" s="7" t="s">
        <v>1662</v>
      </c>
      <c r="W195" s="7" t="s">
        <v>1663</v>
      </c>
      <c r="X195" s="7" t="s">
        <v>1663</v>
      </c>
      <c r="Y195" s="5">
        <v>43683</v>
      </c>
      <c r="Z195" s="5">
        <v>43691</v>
      </c>
      <c r="AA195" s="11">
        <f t="shared" si="6"/>
        <v>2019</v>
      </c>
      <c r="AB195" s="7">
        <f t="shared" si="8"/>
        <v>8</v>
      </c>
      <c r="AC195" s="5" t="e" cm="1">
        <f t="array" ref="AC195">_xlfn._xlws.FILTER(Created_Date,(Customer_ID=NovasLicençasv6.0[[#This Row],[User ID]])*(Type = "OFFLINE"))</f>
        <v>#REF!</v>
      </c>
      <c r="AD195" s="7" t="s">
        <v>1664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11">
        <v>116517302</v>
      </c>
      <c r="AP195" s="7"/>
      <c r="AQ195" s="7">
        <v>15019</v>
      </c>
      <c r="AR195" s="7"/>
      <c r="AS195" s="7"/>
      <c r="AT195" s="7" t="s">
        <v>621</v>
      </c>
      <c r="AU195" s="7" t="s">
        <v>380</v>
      </c>
      <c r="AV195" s="7" t="s">
        <v>315</v>
      </c>
      <c r="AW195" s="25"/>
      <c r="AX195" s="25">
        <v>2023</v>
      </c>
    </row>
    <row r="196" spans="1:67" ht="18" customHeight="1" x14ac:dyDescent="0.2">
      <c r="A196" s="7" t="s">
        <v>1665</v>
      </c>
      <c r="B196" s="7" cm="1">
        <f t="array" ref="B196">COUNTA(_xlfn._xlws.FILTER(CustomerID,CustomerID=NovasLicençasv6.0[[#This Row],[User ID]],""))</f>
        <v>1</v>
      </c>
      <c r="C196" s="7" t="str">
        <f>IF(NovasLicençasv6.0[[#This Row],[Usuário ativo]]&gt;=2,"OFFLINE","ONLINE")</f>
        <v>ONLINE</v>
      </c>
      <c r="D196" s="7" t="str" cm="1">
        <f t="array" ref="D196">IFERROR(IF(SUM(_xlfn._xlws.FILTER(CustomerID,CustomerID=NovasLicençasv6.0[[#This Row],[User ID]]))=0,"Existe","Não Existe"),"Não Existe")</f>
        <v>Não Existe</v>
      </c>
      <c r="E196" s="7" t="s">
        <v>98</v>
      </c>
      <c r="F196" s="7" t="s">
        <v>1666</v>
      </c>
      <c r="G196" s="7" t="str">
        <f>IF('Novas Licenças v6.0'!$I222="KION","Não aplicavel",IF('Novas Licenças v6.0'!$I222="LindeSTILL","Não aplicavel","Representante"))</f>
        <v>Representante</v>
      </c>
      <c r="H196" s="7" t="s">
        <v>130</v>
      </c>
      <c r="I196" s="7" t="s">
        <v>9</v>
      </c>
      <c r="J196" s="7" t="s">
        <v>194</v>
      </c>
      <c r="K196" s="7" t="s">
        <v>195</v>
      </c>
      <c r="L196" s="7" t="str" cm="1">
        <f t="array" ref="L196">IFERROR(_xlfn._xlws.FILTER(CódigoAntigo,[0]!Descrição=NovasLicençasv6.0[[#This Row],[Descrição da atualização]]),"")</f>
        <v/>
      </c>
      <c r="M196" s="7" t="str" cm="1">
        <f t="array" ref="M196">IFERROR(_xlfn._xlws.FILTER(NovoCódigo,[0]!Descrição=NovasLicençasv6.0[[#This Row],[Descrição da atualização]]),"")</f>
        <v/>
      </c>
      <c r="N196" s="1"/>
      <c r="O196" s="7" t="s">
        <v>18</v>
      </c>
      <c r="P196" s="7" t="str" cm="1">
        <f t="array" ref="P196">_xlfn._xlws.FILTER(CodigoLicença,Tipo=NovasLicençasv6.0[[#This Row],[Tipo]])</f>
        <v>SC00SFW00003</v>
      </c>
      <c r="Q196" s="7" t="str" cm="1">
        <f t="array" ref="Q196">_xlfn._xlws.FILTER(CodigoManutenção,Tipo=NovasLicençasv6.0[[#This Row],[Tipo]])</f>
        <v>SC00SFW00006</v>
      </c>
      <c r="R196" s="7">
        <v>1</v>
      </c>
      <c r="S196" s="7" t="s">
        <v>1100</v>
      </c>
      <c r="T196" s="14" t="s">
        <v>1667</v>
      </c>
      <c r="U196" s="7" t="s">
        <v>1250</v>
      </c>
      <c r="V196" s="7" t="s">
        <v>1668</v>
      </c>
      <c r="W196" s="7" t="s">
        <v>1669</v>
      </c>
      <c r="X196" s="7" t="s">
        <v>1669</v>
      </c>
      <c r="Y196" s="5">
        <v>43690</v>
      </c>
      <c r="Z196" s="5">
        <v>43699</v>
      </c>
      <c r="AA196" s="11">
        <f t="shared" si="6"/>
        <v>2019</v>
      </c>
      <c r="AB196" s="7">
        <f t="shared" ref="AB196:AB219" si="9">Z196-Y196</f>
        <v>9</v>
      </c>
      <c r="AC196" s="5" t="e" cm="1">
        <f t="array" ref="AC196">_xlfn._xlws.FILTER(Created_Date,(Customer_ID=NovasLicençasv6.0[[#This Row],[User ID]])*(Type = "OFFLINE"))</f>
        <v>#REF!</v>
      </c>
      <c r="AD196" s="7" t="s">
        <v>1670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11">
        <v>116517318</v>
      </c>
      <c r="AP196" s="7"/>
      <c r="AQ196" s="7">
        <v>15019</v>
      </c>
      <c r="AR196" s="7"/>
      <c r="AS196" s="7"/>
      <c r="AT196" s="7" t="s">
        <v>1671</v>
      </c>
      <c r="AU196" s="7" t="s">
        <v>380</v>
      </c>
      <c r="AV196" s="7" t="s">
        <v>315</v>
      </c>
      <c r="AW196" s="25"/>
      <c r="AX196" s="25">
        <v>2023</v>
      </c>
    </row>
    <row r="197" spans="1:67" ht="18" customHeight="1" x14ac:dyDescent="0.2">
      <c r="A197" s="7" t="s">
        <v>1672</v>
      </c>
      <c r="B197" s="7" cm="1">
        <f t="array" ref="B197">COUNTA(_xlfn._xlws.FILTER(CustomerID,CustomerID=NovasLicençasv6.0[[#This Row],[User ID]],""))</f>
        <v>1</v>
      </c>
      <c r="C197" s="7" t="str">
        <f>IF(NovasLicençasv6.0[[#This Row],[Usuário ativo]]&gt;=2,"OFFLINE","ONLINE")</f>
        <v>ONLINE</v>
      </c>
      <c r="D197" s="7" t="str" cm="1">
        <f t="array" ref="D197">IFERROR(IF(SUM(_xlfn._xlws.FILTER(CustomerID,CustomerID=NovasLicençasv6.0[[#This Row],[User ID]]))=0,"Existe","Não Existe"),"Não Existe")</f>
        <v>Não Existe</v>
      </c>
      <c r="E197" s="7" t="s">
        <v>98</v>
      </c>
      <c r="F197" s="7" t="s">
        <v>1673</v>
      </c>
      <c r="G197" s="7" t="s">
        <v>129</v>
      </c>
      <c r="H197" s="7" t="s">
        <v>130</v>
      </c>
      <c r="I197" s="7" t="s">
        <v>101</v>
      </c>
      <c r="J197" s="7" t="s">
        <v>102</v>
      </c>
      <c r="K197" s="7" t="s">
        <v>83</v>
      </c>
      <c r="L197" s="7" t="str" cm="1">
        <f t="array" ref="L197">IFERROR(_xlfn._xlws.FILTER(CódigoAntigo,[0]!Descrição=NovasLicençasv6.0[[#This Row],[Descrição da atualização]]),"")</f>
        <v/>
      </c>
      <c r="M197" s="7" t="str" cm="1">
        <f t="array" ref="M197">IFERROR(_xlfn._xlws.FILTER(NovoCódigo,[0]!Descrição=NovasLicençasv6.0[[#This Row],[Descrição da atualização]]),"")</f>
        <v/>
      </c>
      <c r="N197" s="1"/>
      <c r="O197" s="7" t="s">
        <v>18</v>
      </c>
      <c r="P197" s="7" t="str" cm="1">
        <f t="array" ref="P197">_xlfn._xlws.FILTER(CodigoLicença,Tipo=NovasLicençasv6.0[[#This Row],[Tipo]])</f>
        <v>SC00SFW00003</v>
      </c>
      <c r="Q197" s="7" t="str" cm="1">
        <f t="array" ref="Q197">_xlfn._xlws.FILTER(CodigoManutenção,Tipo=NovasLicençasv6.0[[#This Row],[Tipo]])</f>
        <v>SC00SFW00006</v>
      </c>
      <c r="R197" s="7">
        <v>1</v>
      </c>
      <c r="S197" s="7" t="s">
        <v>142</v>
      </c>
      <c r="T197" s="14" t="s">
        <v>1674</v>
      </c>
      <c r="U197" s="7" t="s">
        <v>206</v>
      </c>
      <c r="V197" s="7" t="s">
        <v>415</v>
      </c>
      <c r="W197" s="7" t="s">
        <v>1675</v>
      </c>
      <c r="X197" s="7" t="s">
        <v>1676</v>
      </c>
      <c r="Y197" s="5">
        <v>43699</v>
      </c>
      <c r="Z197" s="5">
        <v>43704</v>
      </c>
      <c r="AA197" s="11">
        <f t="shared" si="6"/>
        <v>2019</v>
      </c>
      <c r="AB197" s="7">
        <f t="shared" si="9"/>
        <v>5</v>
      </c>
      <c r="AC197" s="5" t="e" cm="1">
        <f t="array" ref="AC197">_xlfn._xlws.FILTER(Created_Date,(Customer_ID=NovasLicençasv6.0[[#This Row],[User ID]])*(Type = "OFFLINE"))</f>
        <v>#REF!</v>
      </c>
      <c r="AD197" s="32" t="s">
        <v>1677</v>
      </c>
      <c r="AE197" s="7"/>
      <c r="AF197" s="7"/>
      <c r="AG197" s="7"/>
      <c r="AH197" s="7"/>
      <c r="AI197" s="7"/>
      <c r="AJ197" s="7"/>
      <c r="AK197" s="7"/>
      <c r="AL197" s="7" t="s">
        <v>1678</v>
      </c>
      <c r="AM197" s="7"/>
      <c r="AN197" s="7"/>
      <c r="AO197" s="11">
        <v>116517371</v>
      </c>
      <c r="AP197" s="7"/>
      <c r="AQ197" s="7" t="s">
        <v>746</v>
      </c>
      <c r="AR197" s="7"/>
      <c r="AS197" s="7" t="s">
        <v>850</v>
      </c>
      <c r="AT197" s="7" t="s">
        <v>1679</v>
      </c>
      <c r="AU197" s="7" t="s">
        <v>380</v>
      </c>
      <c r="AV197" s="7" t="s">
        <v>380</v>
      </c>
      <c r="AW197" s="25"/>
      <c r="AX197" s="25">
        <v>2023</v>
      </c>
    </row>
    <row r="198" spans="1:67" ht="18" customHeight="1" x14ac:dyDescent="0.2">
      <c r="A198" s="7" t="s">
        <v>1680</v>
      </c>
      <c r="B198" s="7" cm="1">
        <f t="array" ref="B198">COUNTA(_xlfn._xlws.FILTER(CustomerID,CustomerID=NovasLicençasv6.0[[#This Row],[User ID]],""))</f>
        <v>1</v>
      </c>
      <c r="C198" s="7" t="str">
        <f>IF(NovasLicençasv6.0[[#This Row],[Usuário ativo]]&gt;=2,"OFFLINE","ONLINE")</f>
        <v>ONLINE</v>
      </c>
      <c r="D198" s="7" t="str" cm="1">
        <f t="array" ref="D198">IFERROR(IF(SUM(_xlfn._xlws.FILTER(CustomerID,CustomerID=NovasLicençasv6.0[[#This Row],[User ID]]))=0,"Existe","Não Existe"),"Não Existe")</f>
        <v>Não Existe</v>
      </c>
      <c r="E198" s="7" t="s">
        <v>98</v>
      </c>
      <c r="F198" s="7" t="s">
        <v>1681</v>
      </c>
      <c r="G198" s="7" t="str">
        <f>IF('Novas Licenças v6.0'!$I252="KION","Não aplicavel",IF('Novas Licenças v6.0'!$I252="LindeSTILL","Não aplicavel","Representante"))</f>
        <v>Representante</v>
      </c>
      <c r="H198" s="7" t="s">
        <v>130</v>
      </c>
      <c r="I198" s="7" t="s">
        <v>9</v>
      </c>
      <c r="J198" s="7" t="s">
        <v>613</v>
      </c>
      <c r="K198" s="7" t="s">
        <v>614</v>
      </c>
      <c r="L198" s="7" t="str" cm="1">
        <f t="array" ref="L198">IFERROR(_xlfn._xlws.FILTER(CódigoAntigo,[0]!Descrição=NovasLicençasv6.0[[#This Row],[Descrição da atualização]]),"")</f>
        <v/>
      </c>
      <c r="M198" s="7" t="str" cm="1">
        <f t="array" ref="M198">IFERROR(_xlfn._xlws.FILTER(NovoCódigo,[0]!Descrição=NovasLicençasv6.0[[#This Row],[Descrição da atualização]]),"")</f>
        <v/>
      </c>
      <c r="N198" s="1"/>
      <c r="O198" s="7" t="s">
        <v>18</v>
      </c>
      <c r="P198" s="7" t="str" cm="1">
        <f t="array" ref="P198">_xlfn._xlws.FILTER(CodigoLicença,Tipo=NovasLicençasv6.0[[#This Row],[Tipo]])</f>
        <v>SC00SFW00003</v>
      </c>
      <c r="Q198" s="7" t="str" cm="1">
        <f t="array" ref="Q198">_xlfn._xlws.FILTER(CodigoManutenção,Tipo=NovasLicençasv6.0[[#This Row],[Tipo]])</f>
        <v>SC00SFW00006</v>
      </c>
      <c r="R198" s="7">
        <v>1</v>
      </c>
      <c r="S198" s="7" t="s">
        <v>1100</v>
      </c>
      <c r="T198" s="14" t="s">
        <v>1682</v>
      </c>
      <c r="U198" s="7" t="s">
        <v>1683</v>
      </c>
      <c r="V198" s="7" t="s">
        <v>1684</v>
      </c>
      <c r="W198" s="7" t="s">
        <v>1685</v>
      </c>
      <c r="X198" s="7" t="s">
        <v>1685</v>
      </c>
      <c r="Y198" s="5">
        <v>43703</v>
      </c>
      <c r="Z198" s="5">
        <v>43705</v>
      </c>
      <c r="AA198" s="11">
        <f t="shared" ref="AA198:AA260" si="10">YEAR(Y198)</f>
        <v>2019</v>
      </c>
      <c r="AB198" s="7">
        <f t="shared" si="9"/>
        <v>2</v>
      </c>
      <c r="AC198" s="5" t="e" cm="1">
        <f t="array" ref="AC198">_xlfn._xlws.FILTER(Created_Date,(Customer_ID=NovasLicençasv6.0[[#This Row],[User ID]])*(Type = "OFFLINE"))</f>
        <v>#REF!</v>
      </c>
      <c r="AD198" s="32" t="s">
        <v>1686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11">
        <v>116517436</v>
      </c>
      <c r="AP198" s="7"/>
      <c r="AQ198" s="7">
        <v>15019</v>
      </c>
      <c r="AR198" s="7"/>
      <c r="AS198" s="7"/>
      <c r="AT198" s="7" t="s">
        <v>621</v>
      </c>
      <c r="AU198" s="7" t="s">
        <v>380</v>
      </c>
      <c r="AV198" s="7" t="s">
        <v>201</v>
      </c>
      <c r="AW198" s="25"/>
      <c r="AX198" s="25">
        <v>2023</v>
      </c>
    </row>
    <row r="199" spans="1:67" s="30" customFormat="1" ht="18" customHeight="1" x14ac:dyDescent="0.2">
      <c r="A199" s="7" t="s">
        <v>1687</v>
      </c>
      <c r="B199" s="7" cm="1">
        <f t="array" ref="B199">COUNTA(_xlfn._xlws.FILTER(CustomerID,CustomerID=NovasLicençasv6.0[[#This Row],[User ID]],""))</f>
        <v>1</v>
      </c>
      <c r="C199" s="7" t="str">
        <f>IF(NovasLicençasv6.0[[#This Row],[Usuário ativo]]&gt;=2,"OFFLINE","ONLINE")</f>
        <v>ONLINE</v>
      </c>
      <c r="D199" s="7" t="str" cm="1">
        <f t="array" ref="D199">IFERROR(IF(SUM(_xlfn._xlws.FILTER(CustomerID,CustomerID=NovasLicençasv6.0[[#This Row],[User ID]]))=0,"Existe","Não Existe"),"Não Existe")</f>
        <v>Não Existe</v>
      </c>
      <c r="E199" s="7" t="s">
        <v>1471</v>
      </c>
      <c r="F199" s="7" t="s">
        <v>1688</v>
      </c>
      <c r="G199" s="7" t="str">
        <f>IF('Novas Licenças v6.0'!$I224="KION","Não aplicavel",IF('Novas Licenças v6.0'!$I224="LindeSTILL","Não aplicavel","Representante"))</f>
        <v>Representante</v>
      </c>
      <c r="H199" s="7" t="s">
        <v>130</v>
      </c>
      <c r="I199" s="7" t="s">
        <v>9</v>
      </c>
      <c r="J199" s="7" t="s">
        <v>570</v>
      </c>
      <c r="K199" s="7" t="s">
        <v>53</v>
      </c>
      <c r="L199" s="7" t="str" cm="1">
        <f t="array" ref="L199">IFERROR(_xlfn._xlws.FILTER(CódigoAntigo,[0]!Descrição=NovasLicençasv6.0[[#This Row],[Descrição da atualização]]),"")</f>
        <v/>
      </c>
      <c r="M199" s="7" t="str" cm="1">
        <f t="array" ref="M199">IFERROR(_xlfn._xlws.FILTER(NovoCódigo,[0]!Descrição=NovasLicençasv6.0[[#This Row],[Descrição da atualização]]),"")</f>
        <v/>
      </c>
      <c r="N199" s="1"/>
      <c r="O199" s="7" t="s">
        <v>19</v>
      </c>
      <c r="P199" s="7" t="str" cm="1">
        <f t="array" ref="P199">_xlfn._xlws.FILTER(CodigoLicença,Tipo=NovasLicençasv6.0[[#This Row],[Tipo]])</f>
        <v>SC00SFW00004</v>
      </c>
      <c r="Q199" s="7" t="str" cm="1">
        <f t="array" ref="Q199">_xlfn._xlws.FILTER(CodigoManutenção,Tipo=NovasLicençasv6.0[[#This Row],[Tipo]])</f>
        <v>SC00SFW00007</v>
      </c>
      <c r="R199" s="7">
        <v>1</v>
      </c>
      <c r="S199" s="7" t="s">
        <v>1689</v>
      </c>
      <c r="T199" s="14" t="s">
        <v>1690</v>
      </c>
      <c r="U199" s="7" t="s">
        <v>206</v>
      </c>
      <c r="V199" s="7" t="s">
        <v>1691</v>
      </c>
      <c r="W199" s="7" t="s">
        <v>1689</v>
      </c>
      <c r="X199" s="7" t="s">
        <v>1692</v>
      </c>
      <c r="Y199" s="5">
        <v>43710</v>
      </c>
      <c r="Z199" s="5">
        <v>43712</v>
      </c>
      <c r="AA199" s="11">
        <f t="shared" si="10"/>
        <v>2019</v>
      </c>
      <c r="AB199" s="7">
        <f t="shared" si="9"/>
        <v>2</v>
      </c>
      <c r="AC199" s="5" t="e" cm="1">
        <f t="array" ref="AC199">_xlfn._xlws.FILTER(Created_Date,(Customer_ID=NovasLicençasv6.0[[#This Row],[User ID]])*(Type = "OFFLINE"))</f>
        <v>#REF!</v>
      </c>
      <c r="AD199" s="7" t="s">
        <v>1693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11">
        <v>116517436</v>
      </c>
      <c r="AP199" s="7"/>
      <c r="AQ199" s="7">
        <v>15019</v>
      </c>
      <c r="AR199" s="7"/>
      <c r="AS199" s="7"/>
      <c r="AT199" s="7" t="s">
        <v>621</v>
      </c>
      <c r="AU199" s="7" t="s">
        <v>380</v>
      </c>
      <c r="AV199" s="7" t="s">
        <v>201</v>
      </c>
      <c r="AW199" s="25"/>
      <c r="AX199" s="25">
        <v>2023</v>
      </c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s="30" customFormat="1" ht="18" customHeight="1" x14ac:dyDescent="0.2">
      <c r="A200" s="13" t="s">
        <v>1694</v>
      </c>
      <c r="B200" s="7" cm="1">
        <f t="array" ref="B200">COUNTA(_xlfn._xlws.FILTER(CustomerID,CustomerID=NovasLicençasv6.0[[#This Row],[User ID]],""))</f>
        <v>1</v>
      </c>
      <c r="C200" s="13" t="str">
        <f>IF(NovasLicençasv6.0[[#This Row],[Usuário ativo]]&gt;=2,"OFFLINE","ONLINE")</f>
        <v>ONLINE</v>
      </c>
      <c r="D200" s="13" t="str" cm="1">
        <f t="array" ref="D200">IFERROR(IF(SUM(_xlfn._xlws.FILTER(CustomerID,CustomerID=NovasLicençasv6.0[[#This Row],[User ID]]))=0,"Existe","Não Existe"),"Não Existe")</f>
        <v>Não Existe</v>
      </c>
      <c r="E200" s="13" t="s">
        <v>1695</v>
      </c>
      <c r="F200" s="7" t="s">
        <v>1696</v>
      </c>
      <c r="G200" s="13" t="str">
        <f>IF('Novas Licenças v6.0'!$I226="KION","Não aplicavel",IF('Novas Licenças v6.0'!$I226="LindeSTILL","Não aplicavel","Representante"))</f>
        <v>Representante</v>
      </c>
      <c r="H200" s="13" t="s">
        <v>1697</v>
      </c>
      <c r="I200" s="13" t="s">
        <v>1011</v>
      </c>
      <c r="J200" s="13" t="s">
        <v>1698</v>
      </c>
      <c r="K200" s="13" t="s">
        <v>226</v>
      </c>
      <c r="L200" s="7" t="str" cm="1">
        <f t="array" ref="L200">IFERROR(_xlfn._xlws.FILTER(CódigoAntigo,[0]!Descrição=NovasLicençasv6.0[[#This Row],[Descrição da atualização]]),"")</f>
        <v/>
      </c>
      <c r="M200" s="7" t="str" cm="1">
        <f t="array" ref="M200">IFERROR(_xlfn._xlws.FILTER(NovoCódigo,[0]!Descrição=NovasLicençasv6.0[[#This Row],[Descrição da atualização]]),"")</f>
        <v/>
      </c>
      <c r="N200" s="1"/>
      <c r="O200" s="7" t="s">
        <v>157</v>
      </c>
      <c r="P200" s="7" t="str" cm="1">
        <f t="array" ref="P200">_xlfn._xlws.FILTER(CodigoLicença,Tipo=NovasLicençasv6.0[[#This Row],[Tipo]])</f>
        <v>IR0000000001</v>
      </c>
      <c r="Q200" s="7" t="str" cm="1">
        <f t="array" ref="Q200">_xlfn._xlws.FILTER(CodigoManutenção,Tipo=NovasLicençasv6.0[[#This Row],[Tipo]])</f>
        <v>Sem custo</v>
      </c>
      <c r="R200" s="13">
        <v>1</v>
      </c>
      <c r="S200" s="13" t="s">
        <v>237</v>
      </c>
      <c r="T200" s="34" t="s">
        <v>1699</v>
      </c>
      <c r="U200" s="13" t="s">
        <v>458</v>
      </c>
      <c r="V200" s="13" t="s">
        <v>1700</v>
      </c>
      <c r="W200" s="13" t="s">
        <v>1701</v>
      </c>
      <c r="X200" s="13"/>
      <c r="Y200" s="29">
        <v>43712</v>
      </c>
      <c r="Z200" s="29">
        <v>43713</v>
      </c>
      <c r="AA200" s="35">
        <f t="shared" si="10"/>
        <v>2019</v>
      </c>
      <c r="AB200" s="13">
        <f t="shared" si="9"/>
        <v>1</v>
      </c>
      <c r="AC200" s="29" t="e" cm="1">
        <f t="array" ref="AC200">_xlfn._xlws.FILTER(Created_Date,(Customer_ID=NovasLicençasv6.0[[#This Row],[User ID]])*(Type = "OFFLINE"))</f>
        <v>#REF!</v>
      </c>
      <c r="AD200" s="32" t="s">
        <v>1702</v>
      </c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35" t="s">
        <v>313</v>
      </c>
      <c r="AP200" s="13"/>
      <c r="AQ200" s="13">
        <v>15019</v>
      </c>
      <c r="AR200" s="13"/>
      <c r="AS200" s="13"/>
      <c r="AT200" s="13"/>
      <c r="AU200" s="13"/>
      <c r="AV200" s="13"/>
      <c r="AW200" s="92"/>
      <c r="AX200" s="25">
        <v>2023</v>
      </c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8" customHeight="1" x14ac:dyDescent="0.2">
      <c r="A201" s="13" t="s">
        <v>1703</v>
      </c>
      <c r="B201" s="7" cm="1">
        <f t="array" ref="B201">COUNTA(_xlfn._xlws.FILTER(CustomerID,CustomerID=NovasLicençasv6.0[[#This Row],[User ID]],""))</f>
        <v>1</v>
      </c>
      <c r="C201" s="13" t="str">
        <f>IF(NovasLicençasv6.0[[#This Row],[Usuário ativo]]&gt;=2,"OFFLINE","ONLINE")</f>
        <v>ONLINE</v>
      </c>
      <c r="D201" s="13" t="str" cm="1">
        <f t="array" ref="D201">IFERROR(IF(SUM(_xlfn._xlws.FILTER(CustomerID,CustomerID=NovasLicençasv6.0[[#This Row],[User ID]]))=0,"Existe","Não Existe"),"Não Existe")</f>
        <v>Não Existe</v>
      </c>
      <c r="E201" s="13" t="s">
        <v>1695</v>
      </c>
      <c r="F201" s="7" t="s">
        <v>1704</v>
      </c>
      <c r="G201" s="13" t="s">
        <v>8</v>
      </c>
      <c r="H201" s="13" t="s">
        <v>1705</v>
      </c>
      <c r="I201" s="13" t="s">
        <v>1011</v>
      </c>
      <c r="J201" s="13" t="s">
        <v>1698</v>
      </c>
      <c r="K201" s="13" t="s">
        <v>226</v>
      </c>
      <c r="L201" s="7" t="str" cm="1">
        <f t="array" ref="L201">IFERROR(_xlfn._xlws.FILTER(CódigoAntigo,[0]!Descrição=NovasLicençasv6.0[[#This Row],[Descrição da atualização]]),"")</f>
        <v/>
      </c>
      <c r="M201" s="7" t="str" cm="1">
        <f t="array" ref="M201">IFERROR(_xlfn._xlws.FILTER(NovoCódigo,[0]!Descrição=NovasLicençasv6.0[[#This Row],[Descrição da atualização]]),"")</f>
        <v/>
      </c>
      <c r="N201" s="1"/>
      <c r="O201" s="7" t="s">
        <v>157</v>
      </c>
      <c r="P201" s="7" t="str" cm="1">
        <f t="array" ref="P201">_xlfn._xlws.FILTER(CodigoLicença,Tipo=NovasLicençasv6.0[[#This Row],[Tipo]])</f>
        <v>IR0000000001</v>
      </c>
      <c r="Q201" s="7" t="str" cm="1">
        <f t="array" ref="Q201">_xlfn._xlws.FILTER(CodigoManutenção,Tipo=NovasLicençasv6.0[[#This Row],[Tipo]])</f>
        <v>Sem custo</v>
      </c>
      <c r="R201" s="13">
        <v>1</v>
      </c>
      <c r="S201" s="13" t="s">
        <v>237</v>
      </c>
      <c r="T201" s="34" t="s">
        <v>1706</v>
      </c>
      <c r="U201" s="13" t="s">
        <v>458</v>
      </c>
      <c r="V201" s="13" t="s">
        <v>1707</v>
      </c>
      <c r="W201" s="13" t="s">
        <v>1708</v>
      </c>
      <c r="X201" s="13"/>
      <c r="Y201" s="29">
        <v>43712</v>
      </c>
      <c r="Z201" s="29">
        <v>43713</v>
      </c>
      <c r="AA201" s="35">
        <f t="shared" si="10"/>
        <v>2019</v>
      </c>
      <c r="AB201" s="13">
        <f t="shared" si="9"/>
        <v>1</v>
      </c>
      <c r="AC201" s="29" t="e" cm="1">
        <f t="array" ref="AC201">_xlfn._xlws.FILTER(Created_Date,(Customer_ID=NovasLicençasv6.0[[#This Row],[User ID]])*(Type = "OFFLINE"))</f>
        <v>#REF!</v>
      </c>
      <c r="AD201" s="32" t="s">
        <v>1709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35" t="s">
        <v>313</v>
      </c>
      <c r="AP201" s="13"/>
      <c r="AQ201" s="13">
        <v>15019</v>
      </c>
      <c r="AR201" s="13"/>
      <c r="AS201" s="13"/>
      <c r="AT201" s="13"/>
      <c r="AU201" s="13"/>
      <c r="AV201" s="13"/>
      <c r="AW201" s="92"/>
      <c r="AX201" s="25">
        <v>2023</v>
      </c>
    </row>
    <row r="202" spans="1:67" ht="18" customHeight="1" x14ac:dyDescent="0.2">
      <c r="A202" s="7" t="s">
        <v>1710</v>
      </c>
      <c r="B202" s="7" cm="1">
        <f t="array" ref="B202">COUNTA(_xlfn._xlws.FILTER(CustomerID,CustomerID=NovasLicençasv6.0[[#This Row],[User ID]],""))</f>
        <v>1</v>
      </c>
      <c r="C202" s="7" t="str">
        <f>IF(NovasLicençasv6.0[[#This Row],[Usuário ativo]]&gt;=2,"OFFLINE","ONLINE")</f>
        <v>ONLINE</v>
      </c>
      <c r="D202" s="7" t="str" cm="1">
        <f t="array" ref="D202">IFERROR(IF(SUM(_xlfn._xlws.FILTER(CustomerID,CustomerID=NovasLicençasv6.0[[#This Row],[User ID]]))=0,"Existe","Não Existe"),"Não Existe")</f>
        <v>Não Existe</v>
      </c>
      <c r="E202" s="7" t="s">
        <v>98</v>
      </c>
      <c r="F202" s="7" t="s">
        <v>1711</v>
      </c>
      <c r="G202" s="7" t="str">
        <f>IF('Novas Licenças v6.0'!$I229="KION","Não aplicavel",IF('Novas Licenças v6.0'!$I229="LindeSTILL","Não aplicavel","Representante"))</f>
        <v>Representante</v>
      </c>
      <c r="H202" s="7" t="s">
        <v>1697</v>
      </c>
      <c r="I202" s="7" t="s">
        <v>1011</v>
      </c>
      <c r="J202" s="7" t="s">
        <v>1698</v>
      </c>
      <c r="K202" s="7" t="s">
        <v>226</v>
      </c>
      <c r="L202" s="7" t="str" cm="1">
        <f t="array" ref="L202">IFERROR(_xlfn._xlws.FILTER(CódigoAntigo,[0]!Descrição=NovasLicençasv6.0[[#This Row],[Descrição da atualização]]),"")</f>
        <v/>
      </c>
      <c r="M202" s="7" t="str" cm="1">
        <f t="array" ref="M202">IFERROR(_xlfn._xlws.FILTER(NovoCódigo,[0]!Descrição=NovasLicençasv6.0[[#This Row],[Descrição da atualização]]),"")</f>
        <v/>
      </c>
      <c r="N202" s="1"/>
      <c r="O202" s="7" t="s">
        <v>157</v>
      </c>
      <c r="P202" s="7" t="str" cm="1">
        <f t="array" ref="P202">_xlfn._xlws.FILTER(CodigoLicença,Tipo=NovasLicençasv6.0[[#This Row],[Tipo]])</f>
        <v>IR0000000001</v>
      </c>
      <c r="Q202" s="7" t="str" cm="1">
        <f t="array" ref="Q202">_xlfn._xlws.FILTER(CodigoManutenção,Tipo=NovasLicençasv6.0[[#This Row],[Tipo]])</f>
        <v>Sem custo</v>
      </c>
      <c r="R202" s="7">
        <v>1</v>
      </c>
      <c r="S202" s="7" t="s">
        <v>237</v>
      </c>
      <c r="T202" s="14" t="s">
        <v>1712</v>
      </c>
      <c r="U202" s="7" t="s">
        <v>458</v>
      </c>
      <c r="V202" s="7" t="s">
        <v>1713</v>
      </c>
      <c r="W202" s="7" t="s">
        <v>1714</v>
      </c>
      <c r="X202" s="7"/>
      <c r="Y202" s="5">
        <v>43712</v>
      </c>
      <c r="Z202" s="5">
        <v>43713</v>
      </c>
      <c r="AA202" s="11">
        <f t="shared" si="10"/>
        <v>2019</v>
      </c>
      <c r="AB202" s="7">
        <f t="shared" si="9"/>
        <v>1</v>
      </c>
      <c r="AC202" s="5" t="e" cm="1">
        <f t="array" ref="AC202">_xlfn._xlws.FILTER(Created_Date,(Customer_ID=NovasLicençasv6.0[[#This Row],[User ID]])*(Type = "OFFLINE"))</f>
        <v>#REF!</v>
      </c>
      <c r="AD202" s="32" t="s">
        <v>1715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11" t="s">
        <v>313</v>
      </c>
      <c r="AP202" s="7"/>
      <c r="AQ202" s="7">
        <v>15019</v>
      </c>
      <c r="AR202" s="7"/>
      <c r="AS202" s="7"/>
      <c r="AT202" s="7"/>
      <c r="AU202" s="7"/>
      <c r="AV202" s="7"/>
      <c r="AW202" s="25"/>
      <c r="AX202" s="25">
        <v>2023</v>
      </c>
    </row>
    <row r="203" spans="1:67" ht="18" customHeight="1" x14ac:dyDescent="0.2">
      <c r="A203" s="7" t="s">
        <v>1716</v>
      </c>
      <c r="B203" s="7" cm="1">
        <f t="array" ref="B203">COUNTA(_xlfn._xlws.FILTER(CustomerID,CustomerID=NovasLicençasv6.0[[#This Row],[User ID]],""))</f>
        <v>1</v>
      </c>
      <c r="C203" s="7" t="str">
        <f>IF(NovasLicençasv6.0[[#This Row],[Usuário ativo]]&gt;=2,"OFFLINE","ONLINE")</f>
        <v>ONLINE</v>
      </c>
      <c r="D203" s="7" t="str" cm="1">
        <f t="array" ref="D203">IFERROR(IF(SUM(_xlfn._xlws.FILTER(CustomerID,CustomerID=NovasLicençasv6.0[[#This Row],[User ID]]))=0,"Existe","Não Existe"),"Não Existe")</f>
        <v>Não Existe</v>
      </c>
      <c r="E203" s="7" t="s">
        <v>98</v>
      </c>
      <c r="F203" s="7" t="s">
        <v>1717</v>
      </c>
      <c r="G203" s="7" t="str">
        <f>IF('Novas Licenças v6.0'!$I228="KION","Não aplicavel",IF('Novas Licenças v6.0'!$I228="LindeSTILL","Não aplicavel","Representante"))</f>
        <v>Representante</v>
      </c>
      <c r="H203" s="7" t="s">
        <v>1697</v>
      </c>
      <c r="I203" s="7" t="s">
        <v>1011</v>
      </c>
      <c r="J203" s="7" t="s">
        <v>1698</v>
      </c>
      <c r="K203" s="7" t="s">
        <v>226</v>
      </c>
      <c r="L203" s="7" t="str" cm="1">
        <f t="array" ref="L203">IFERROR(_xlfn._xlws.FILTER(CódigoAntigo,[0]!Descrição=NovasLicençasv6.0[[#This Row],[Descrição da atualização]]),"")</f>
        <v/>
      </c>
      <c r="M203" s="7" t="str" cm="1">
        <f t="array" ref="M203">IFERROR(_xlfn._xlws.FILTER(NovoCódigo,[0]!Descrição=NovasLicençasv6.0[[#This Row],[Descrição da atualização]]),"")</f>
        <v/>
      </c>
      <c r="N203" s="1"/>
      <c r="O203" s="7" t="s">
        <v>157</v>
      </c>
      <c r="P203" s="7" t="str" cm="1">
        <f t="array" ref="P203">_xlfn._xlws.FILTER(CodigoLicença,Tipo=NovasLicençasv6.0[[#This Row],[Tipo]])</f>
        <v>IR0000000001</v>
      </c>
      <c r="Q203" s="7" t="str" cm="1">
        <f t="array" ref="Q203">_xlfn._xlws.FILTER(CodigoManutenção,Tipo=NovasLicençasv6.0[[#This Row],[Tipo]])</f>
        <v>Sem custo</v>
      </c>
      <c r="R203" s="7">
        <v>1</v>
      </c>
      <c r="S203" s="7" t="s">
        <v>237</v>
      </c>
      <c r="T203" s="14" t="s">
        <v>1706</v>
      </c>
      <c r="U203" s="7" t="s">
        <v>458</v>
      </c>
      <c r="V203" s="7" t="s">
        <v>1707</v>
      </c>
      <c r="W203" s="7" t="s">
        <v>1718</v>
      </c>
      <c r="X203" s="7"/>
      <c r="Y203" s="5">
        <v>43712</v>
      </c>
      <c r="Z203" s="5">
        <v>43713</v>
      </c>
      <c r="AA203" s="11">
        <f t="shared" si="10"/>
        <v>2019</v>
      </c>
      <c r="AB203" s="7">
        <f t="shared" si="9"/>
        <v>1</v>
      </c>
      <c r="AC203" s="5" t="e" cm="1">
        <f t="array" ref="AC203">_xlfn._xlws.FILTER(Created_Date,(Customer_ID=NovasLicençasv6.0[[#This Row],[User ID]])*(Type = "OFFLINE"))</f>
        <v>#REF!</v>
      </c>
      <c r="AD203" s="32" t="s">
        <v>1719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11" t="s">
        <v>313</v>
      </c>
      <c r="AP203" s="7"/>
      <c r="AQ203" s="7">
        <v>15019</v>
      </c>
      <c r="AR203" s="7"/>
      <c r="AS203" s="7"/>
      <c r="AT203" s="7"/>
      <c r="AU203" s="7"/>
      <c r="AV203" s="7"/>
      <c r="AW203" s="25"/>
      <c r="AX203" s="25">
        <v>2023</v>
      </c>
    </row>
    <row r="204" spans="1:67" ht="18" customHeight="1" x14ac:dyDescent="0.2">
      <c r="A204" s="13" t="s">
        <v>1720</v>
      </c>
      <c r="B204" s="7" cm="1">
        <f t="array" ref="B204">COUNTA(_xlfn._xlws.FILTER(CustomerID,CustomerID=NovasLicençasv6.0[[#This Row],[User ID]],""))</f>
        <v>1</v>
      </c>
      <c r="C204" s="13" t="str">
        <f>IF(NovasLicençasv6.0[[#This Row],[Usuário ativo]]&gt;=2,"OFFLINE","ONLINE")</f>
        <v>ONLINE</v>
      </c>
      <c r="D204" s="13" t="str" cm="1">
        <f t="array" ref="D204">IFERROR(IF(SUM(_xlfn._xlws.FILTER(CustomerID,CustomerID=NovasLicençasv6.0[[#This Row],[User ID]]))=0,"Existe","Não Existe"),"Não Existe")</f>
        <v>Não Existe</v>
      </c>
      <c r="E204" s="13" t="s">
        <v>1695</v>
      </c>
      <c r="F204" s="7" t="s">
        <v>1721</v>
      </c>
      <c r="G204" s="13" t="str">
        <f>IF('Novas Licenças v6.0'!$I227="KION","Não aplicavel",IF('Novas Licenças v6.0'!$I227="LindeSTILL","Não aplicavel","Representante"))</f>
        <v>Representante</v>
      </c>
      <c r="H204" s="13" t="s">
        <v>1697</v>
      </c>
      <c r="I204" s="13" t="s">
        <v>1011</v>
      </c>
      <c r="J204" s="13" t="s">
        <v>1698</v>
      </c>
      <c r="K204" s="13" t="s">
        <v>226</v>
      </c>
      <c r="L204" s="7" t="str" cm="1">
        <f t="array" ref="L204">IFERROR(_xlfn._xlws.FILTER(CódigoAntigo,[0]!Descrição=NovasLicençasv6.0[[#This Row],[Descrição da atualização]]),"")</f>
        <v/>
      </c>
      <c r="M204" s="7" t="str" cm="1">
        <f t="array" ref="M204">IFERROR(_xlfn._xlws.FILTER(NovoCódigo,[0]!Descrição=NovasLicençasv6.0[[#This Row],[Descrição da atualização]]),"")</f>
        <v/>
      </c>
      <c r="N204" s="1"/>
      <c r="O204" s="7" t="s">
        <v>157</v>
      </c>
      <c r="P204" s="7" t="str" cm="1">
        <f t="array" ref="P204">_xlfn._xlws.FILTER(CodigoLicença,Tipo=NovasLicençasv6.0[[#This Row],[Tipo]])</f>
        <v>IR0000000001</v>
      </c>
      <c r="Q204" s="7" t="str" cm="1">
        <f t="array" ref="Q204">_xlfn._xlws.FILTER(CodigoManutenção,Tipo=NovasLicençasv6.0[[#This Row],[Tipo]])</f>
        <v>Sem custo</v>
      </c>
      <c r="R204" s="13">
        <v>1</v>
      </c>
      <c r="S204" s="13" t="s">
        <v>237</v>
      </c>
      <c r="T204" s="34" t="s">
        <v>1722</v>
      </c>
      <c r="U204" s="13" t="s">
        <v>458</v>
      </c>
      <c r="V204" s="13" t="s">
        <v>1713</v>
      </c>
      <c r="W204" s="13" t="s">
        <v>1723</v>
      </c>
      <c r="X204" s="13"/>
      <c r="Y204" s="29">
        <v>43712</v>
      </c>
      <c r="Z204" s="29">
        <v>43713</v>
      </c>
      <c r="AA204" s="35">
        <f t="shared" si="10"/>
        <v>2019</v>
      </c>
      <c r="AB204" s="13">
        <f t="shared" si="9"/>
        <v>1</v>
      </c>
      <c r="AC204" s="29" t="e" cm="1">
        <f t="array" ref="AC204">_xlfn._xlws.FILTER(Created_Date,(Customer_ID=NovasLicençasv6.0[[#This Row],[User ID]])*(Type = "OFFLINE"))</f>
        <v>#REF!</v>
      </c>
      <c r="AD204" s="32" t="s">
        <v>1724</v>
      </c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35" t="s">
        <v>313</v>
      </c>
      <c r="AP204" s="13"/>
      <c r="AQ204" s="13">
        <v>15019</v>
      </c>
      <c r="AR204" s="13"/>
      <c r="AS204" s="13"/>
      <c r="AT204" s="13"/>
      <c r="AU204" s="13"/>
      <c r="AV204" s="13"/>
      <c r="AW204" s="92"/>
      <c r="AX204" s="25">
        <v>2023</v>
      </c>
    </row>
    <row r="205" spans="1:67" ht="18" customHeight="1" x14ac:dyDescent="0.2">
      <c r="A205" s="13" t="s">
        <v>1725</v>
      </c>
      <c r="B205" s="7" cm="1">
        <f t="array" ref="B205">COUNTA(_xlfn._xlws.FILTER(CustomerID,CustomerID=NovasLicençasv6.0[[#This Row],[User ID]],""))</f>
        <v>1</v>
      </c>
      <c r="C205" s="13" t="str">
        <f>IF(NovasLicençasv6.0[[#This Row],[Usuário ativo]]&gt;=2,"OFFLINE","ONLINE")</f>
        <v>ONLINE</v>
      </c>
      <c r="D205" s="13" t="str" cm="1">
        <f t="array" ref="D205">IFERROR(IF(SUM(_xlfn._xlws.FILTER(CustomerID,CustomerID=NovasLicençasv6.0[[#This Row],[User ID]]))=0,"Existe","Não Existe"),"Não Existe")</f>
        <v>Não Existe</v>
      </c>
      <c r="E205" s="13" t="s">
        <v>1695</v>
      </c>
      <c r="F205" s="7" t="s">
        <v>1726</v>
      </c>
      <c r="G205" s="13" t="str">
        <f>IF('Novas Licenças v6.0'!$I230="KION","Não aplicavel",IF('Novas Licenças v6.0'!$I230="LindeSTILL","Não aplicavel","Representante"))</f>
        <v>Representante</v>
      </c>
      <c r="H205" s="13" t="s">
        <v>1697</v>
      </c>
      <c r="I205" s="13" t="s">
        <v>1011</v>
      </c>
      <c r="J205" s="13" t="s">
        <v>1698</v>
      </c>
      <c r="K205" s="13" t="s">
        <v>226</v>
      </c>
      <c r="L205" s="7" t="str" cm="1">
        <f t="array" ref="L205">IFERROR(_xlfn._xlws.FILTER(CódigoAntigo,[0]!Descrição=NovasLicençasv6.0[[#This Row],[Descrição da atualização]]),"")</f>
        <v/>
      </c>
      <c r="M205" s="7" t="str" cm="1">
        <f t="array" ref="M205">IFERROR(_xlfn._xlws.FILTER(NovoCódigo,[0]!Descrição=NovasLicençasv6.0[[#This Row],[Descrição da atualização]]),"")</f>
        <v/>
      </c>
      <c r="N205" s="1"/>
      <c r="O205" s="7" t="s">
        <v>157</v>
      </c>
      <c r="P205" s="7" t="str" cm="1">
        <f t="array" ref="P205">_xlfn._xlws.FILTER(CodigoLicença,Tipo=NovasLicençasv6.0[[#This Row],[Tipo]])</f>
        <v>IR0000000001</v>
      </c>
      <c r="Q205" s="7" t="str" cm="1">
        <f t="array" ref="Q205">_xlfn._xlws.FILTER(CodigoManutenção,Tipo=NovasLicençasv6.0[[#This Row],[Tipo]])</f>
        <v>Sem custo</v>
      </c>
      <c r="R205" s="13">
        <v>1</v>
      </c>
      <c r="S205" s="13" t="s">
        <v>237</v>
      </c>
      <c r="T205" s="34" t="s">
        <v>1727</v>
      </c>
      <c r="U205" s="13" t="s">
        <v>458</v>
      </c>
      <c r="V205" s="13" t="s">
        <v>1707</v>
      </c>
      <c r="W205" s="13" t="s">
        <v>1728</v>
      </c>
      <c r="X205" s="13"/>
      <c r="Y205" s="29">
        <v>43712</v>
      </c>
      <c r="Z205" s="29">
        <v>43713</v>
      </c>
      <c r="AA205" s="35">
        <f t="shared" si="10"/>
        <v>2019</v>
      </c>
      <c r="AB205" s="13">
        <f t="shared" si="9"/>
        <v>1</v>
      </c>
      <c r="AC205" s="29" t="e" cm="1">
        <f t="array" ref="AC205">_xlfn._xlws.FILTER(Created_Date,(Customer_ID=NovasLicençasv6.0[[#This Row],[User ID]])*(Type = "OFFLINE"))</f>
        <v>#REF!</v>
      </c>
      <c r="AD205" s="32" t="s">
        <v>1729</v>
      </c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35" t="s">
        <v>313</v>
      </c>
      <c r="AP205" s="13"/>
      <c r="AQ205" s="13">
        <v>15019</v>
      </c>
      <c r="AR205" s="13"/>
      <c r="AS205" s="13"/>
      <c r="AT205" s="13"/>
      <c r="AU205" s="13"/>
      <c r="AV205" s="13"/>
      <c r="AW205" s="92"/>
      <c r="AX205" s="25">
        <v>2023</v>
      </c>
    </row>
    <row r="206" spans="1:67" s="30" customFormat="1" ht="18" customHeight="1" x14ac:dyDescent="0.2">
      <c r="A206" s="7" t="s">
        <v>1730</v>
      </c>
      <c r="B206" s="7" cm="1">
        <f t="array" ref="B206">COUNTA(_xlfn._xlws.FILTER(CustomerID,CustomerID=NovasLicençasv6.0[[#This Row],[User ID]],""))</f>
        <v>1</v>
      </c>
      <c r="C206" s="7" t="str">
        <f>IF(NovasLicençasv6.0[[#This Row],[Usuário ativo]]&gt;=2,"OFFLINE","ONLINE")</f>
        <v>ONLINE</v>
      </c>
      <c r="D206" s="7" t="str" cm="1">
        <f t="array" ref="D206">IFERROR(IF(SUM(_xlfn._xlws.FILTER(CustomerID,CustomerID=NovasLicençasv6.0[[#This Row],[User ID]]))=0,"Existe","Não Existe"),"Não Existe")</f>
        <v>Não Existe</v>
      </c>
      <c r="E206" s="7" t="s">
        <v>98</v>
      </c>
      <c r="F206" s="7" t="s">
        <v>1731</v>
      </c>
      <c r="G206" s="7" t="str">
        <f>IF('Novas Licenças v6.0'!$I231="KION","Não aplicavel",IF('Novas Licenças v6.0'!$I231="LindeSTILL","Não aplicavel","Representante"))</f>
        <v>Representante</v>
      </c>
      <c r="H206" s="7" t="s">
        <v>1697</v>
      </c>
      <c r="I206" s="7" t="s">
        <v>1011</v>
      </c>
      <c r="J206" s="7" t="s">
        <v>1698</v>
      </c>
      <c r="K206" s="7" t="s">
        <v>226</v>
      </c>
      <c r="L206" s="7" t="str" cm="1">
        <f t="array" ref="L206">IFERROR(_xlfn._xlws.FILTER(CódigoAntigo,[0]!Descrição=NovasLicençasv6.0[[#This Row],[Descrição da atualização]]),"")</f>
        <v/>
      </c>
      <c r="M206" s="7" t="str" cm="1">
        <f t="array" ref="M206">IFERROR(_xlfn._xlws.FILTER(NovoCódigo,[0]!Descrição=NovasLicençasv6.0[[#This Row],[Descrição da atualização]]),"")</f>
        <v/>
      </c>
      <c r="N206" s="1"/>
      <c r="O206" s="7" t="s">
        <v>157</v>
      </c>
      <c r="P206" s="7" t="str" cm="1">
        <f t="array" ref="P206">_xlfn._xlws.FILTER(CodigoLicença,Tipo=NovasLicençasv6.0[[#This Row],[Tipo]])</f>
        <v>IR0000000001</v>
      </c>
      <c r="Q206" s="7" t="str" cm="1">
        <f t="array" ref="Q206">_xlfn._xlws.FILTER(CodigoManutenção,Tipo=NovasLicençasv6.0[[#This Row],[Tipo]])</f>
        <v>Sem custo</v>
      </c>
      <c r="R206" s="7">
        <v>1</v>
      </c>
      <c r="S206" s="7" t="s">
        <v>237</v>
      </c>
      <c r="T206" s="14" t="s">
        <v>1732</v>
      </c>
      <c r="U206" s="7" t="s">
        <v>458</v>
      </c>
      <c r="V206" s="7" t="s">
        <v>1707</v>
      </c>
      <c r="W206" s="7" t="s">
        <v>1733</v>
      </c>
      <c r="X206" s="7"/>
      <c r="Y206" s="5">
        <v>43712</v>
      </c>
      <c r="Z206" s="5">
        <v>43713</v>
      </c>
      <c r="AA206" s="11">
        <f t="shared" si="10"/>
        <v>2019</v>
      </c>
      <c r="AB206" s="7">
        <f t="shared" si="9"/>
        <v>1</v>
      </c>
      <c r="AC206" s="5" t="e" cm="1">
        <f t="array" ref="AC206">_xlfn._xlws.FILTER(Created_Date,(Customer_ID=NovasLicençasv6.0[[#This Row],[User ID]])*(Type = "OFFLINE"))</f>
        <v>#REF!</v>
      </c>
      <c r="AD206" s="32" t="s">
        <v>1734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11" t="s">
        <v>313</v>
      </c>
      <c r="AP206" s="7"/>
      <c r="AQ206" s="7">
        <v>15019</v>
      </c>
      <c r="AR206" s="7"/>
      <c r="AS206" s="7"/>
      <c r="AT206" s="7"/>
      <c r="AU206" s="7"/>
      <c r="AV206" s="7"/>
      <c r="AW206" s="25"/>
      <c r="AX206" s="25">
        <v>2023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8" customHeight="1" x14ac:dyDescent="0.2">
      <c r="A207" s="13" t="s">
        <v>1735</v>
      </c>
      <c r="B207" s="7" cm="1">
        <f t="array" ref="B207">COUNTA(_xlfn._xlws.FILTER(CustomerID,CustomerID=NovasLicençasv6.0[[#This Row],[User ID]],""))</f>
        <v>1</v>
      </c>
      <c r="C207" s="13" t="str">
        <f>IF(NovasLicençasv6.0[[#This Row],[Usuário ativo]]&gt;=2,"OFFLINE","ONLINE")</f>
        <v>ONLINE</v>
      </c>
      <c r="D207" s="13" t="str" cm="1">
        <f t="array" ref="D207">IFERROR(IF(SUM(_xlfn._xlws.FILTER(CustomerID,CustomerID=NovasLicençasv6.0[[#This Row],[User ID]]))=0,"Existe","Não Existe"),"Não Existe")</f>
        <v>Não Existe</v>
      </c>
      <c r="E207" s="13" t="s">
        <v>1695</v>
      </c>
      <c r="F207" s="7" t="s">
        <v>1736</v>
      </c>
      <c r="G207" s="13" t="str">
        <f>IF('Novas Licenças v6.0'!$I232="KION","Não aplicavel",IF('Novas Licenças v6.0'!$I232="LindeSTILL","Não aplicavel","Representante"))</f>
        <v>Representante</v>
      </c>
      <c r="H207" s="13" t="s">
        <v>1697</v>
      </c>
      <c r="I207" s="13" t="s">
        <v>1011</v>
      </c>
      <c r="J207" s="13" t="s">
        <v>1698</v>
      </c>
      <c r="K207" s="13" t="s">
        <v>226</v>
      </c>
      <c r="L207" s="7" t="str" cm="1">
        <f t="array" ref="L207">IFERROR(_xlfn._xlws.FILTER(CódigoAntigo,[0]!Descrição=NovasLicençasv6.0[[#This Row],[Descrição da atualização]]),"")</f>
        <v/>
      </c>
      <c r="M207" s="7" t="str" cm="1">
        <f t="array" ref="M207">IFERROR(_xlfn._xlws.FILTER(NovoCódigo,[0]!Descrição=NovasLicençasv6.0[[#This Row],[Descrição da atualização]]),"")</f>
        <v/>
      </c>
      <c r="N207" s="1"/>
      <c r="O207" s="7" t="s">
        <v>157</v>
      </c>
      <c r="P207" s="7" t="str" cm="1">
        <f t="array" ref="P207">_xlfn._xlws.FILTER(CodigoLicença,Tipo=NovasLicençasv6.0[[#This Row],[Tipo]])</f>
        <v>IR0000000001</v>
      </c>
      <c r="Q207" s="7" t="str" cm="1">
        <f t="array" ref="Q207">_xlfn._xlws.FILTER(CodigoManutenção,Tipo=NovasLicençasv6.0[[#This Row],[Tipo]])</f>
        <v>Sem custo</v>
      </c>
      <c r="R207" s="13">
        <v>1</v>
      </c>
      <c r="S207" s="13" t="s">
        <v>237</v>
      </c>
      <c r="T207" s="34" t="s">
        <v>1737</v>
      </c>
      <c r="U207" s="13" t="s">
        <v>458</v>
      </c>
      <c r="V207" s="13" t="s">
        <v>1738</v>
      </c>
      <c r="W207" s="13" t="s">
        <v>1739</v>
      </c>
      <c r="X207" s="13"/>
      <c r="Y207" s="29">
        <v>43712</v>
      </c>
      <c r="Z207" s="29">
        <v>43713</v>
      </c>
      <c r="AA207" s="35">
        <f t="shared" si="10"/>
        <v>2019</v>
      </c>
      <c r="AB207" s="13">
        <f t="shared" si="9"/>
        <v>1</v>
      </c>
      <c r="AC207" s="29" t="e" cm="1">
        <f t="array" ref="AC207">_xlfn._xlws.FILTER(Created_Date,(Customer_ID=NovasLicençasv6.0[[#This Row],[User ID]])*(Type = "OFFLINE"))</f>
        <v>#REF!</v>
      </c>
      <c r="AD207" s="32" t="s">
        <v>1740</v>
      </c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35" t="s">
        <v>313</v>
      </c>
      <c r="AP207" s="13"/>
      <c r="AQ207" s="13">
        <v>15019</v>
      </c>
      <c r="AR207" s="13"/>
      <c r="AS207" s="13"/>
      <c r="AT207" s="13"/>
      <c r="AU207" s="13"/>
      <c r="AV207" s="13"/>
      <c r="AW207" s="92"/>
      <c r="AX207" s="25">
        <v>2023</v>
      </c>
    </row>
    <row r="208" spans="1:67" ht="18" customHeight="1" x14ac:dyDescent="0.2">
      <c r="A208" s="7" t="s">
        <v>1741</v>
      </c>
      <c r="B208" s="7" cm="1">
        <f t="array" ref="B208">COUNTA(_xlfn._xlws.FILTER(CustomerID,CustomerID=NovasLicençasv6.0[[#This Row],[User ID]],""))</f>
        <v>1</v>
      </c>
      <c r="C208" s="7" t="str">
        <f>IF(NovasLicençasv6.0[[#This Row],[Usuário ativo]]&gt;=2,"OFFLINE","ONLINE")</f>
        <v>ONLINE</v>
      </c>
      <c r="D208" s="7" t="str" cm="1">
        <f t="array" ref="D208">IFERROR(IF(SUM(_xlfn._xlws.FILTER(CustomerID,CustomerID=NovasLicençasv6.0[[#This Row],[User ID]]))=0,"Existe","Não Existe"),"Não Existe")</f>
        <v>Não Existe</v>
      </c>
      <c r="E208" s="7" t="s">
        <v>98</v>
      </c>
      <c r="F208" s="7" t="s">
        <v>1742</v>
      </c>
      <c r="G208" s="7" t="str">
        <f>IF('Novas Licenças v6.0'!$I233="KION","Não aplicavel",IF('Novas Licenças v6.0'!$I233="LindeSTILL","Não aplicavel","Representante"))</f>
        <v>Representante</v>
      </c>
      <c r="H208" s="7" t="s">
        <v>1697</v>
      </c>
      <c r="I208" s="7" t="s">
        <v>1011</v>
      </c>
      <c r="J208" s="7" t="s">
        <v>1698</v>
      </c>
      <c r="K208" s="7" t="s">
        <v>226</v>
      </c>
      <c r="L208" s="7" t="str" cm="1">
        <f t="array" ref="L208">IFERROR(_xlfn._xlws.FILTER(CódigoAntigo,[0]!Descrição=NovasLicençasv6.0[[#This Row],[Descrição da atualização]]),"")</f>
        <v/>
      </c>
      <c r="M208" s="7" t="str" cm="1">
        <f t="array" ref="M208">IFERROR(_xlfn._xlws.FILTER(NovoCódigo,[0]!Descrição=NovasLicençasv6.0[[#This Row],[Descrição da atualização]]),"")</f>
        <v/>
      </c>
      <c r="N208" s="1"/>
      <c r="O208" s="7" t="s">
        <v>157</v>
      </c>
      <c r="P208" s="7" t="str" cm="1">
        <f t="array" ref="P208">_xlfn._xlws.FILTER(CodigoLicença,Tipo=NovasLicençasv6.0[[#This Row],[Tipo]])</f>
        <v>IR0000000001</v>
      </c>
      <c r="Q208" s="7" t="str" cm="1">
        <f t="array" ref="Q208">_xlfn._xlws.FILTER(CodigoManutenção,Tipo=NovasLicençasv6.0[[#This Row],[Tipo]])</f>
        <v>Sem custo</v>
      </c>
      <c r="R208" s="7">
        <v>1</v>
      </c>
      <c r="S208" s="7" t="s">
        <v>237</v>
      </c>
      <c r="T208" s="14" t="s">
        <v>1743</v>
      </c>
      <c r="U208" s="7" t="s">
        <v>458</v>
      </c>
      <c r="V208" s="7" t="s">
        <v>1744</v>
      </c>
      <c r="W208" s="7" t="s">
        <v>1745</v>
      </c>
      <c r="X208" s="7"/>
      <c r="Y208" s="5">
        <v>43712</v>
      </c>
      <c r="Z208" s="5">
        <v>43713</v>
      </c>
      <c r="AA208" s="11">
        <f t="shared" si="10"/>
        <v>2019</v>
      </c>
      <c r="AB208" s="7">
        <f t="shared" si="9"/>
        <v>1</v>
      </c>
      <c r="AC208" s="5" t="e" cm="1">
        <f t="array" ref="AC208">_xlfn._xlws.FILTER(Created_Date,(Customer_ID=NovasLicençasv6.0[[#This Row],[User ID]])*(Type = "OFFLINE"))</f>
        <v>#REF!</v>
      </c>
      <c r="AD208" s="32" t="s">
        <v>1746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11" t="s">
        <v>313</v>
      </c>
      <c r="AP208" s="7"/>
      <c r="AQ208" s="7">
        <v>15019</v>
      </c>
      <c r="AR208" s="7"/>
      <c r="AS208" s="7"/>
      <c r="AT208" s="7"/>
      <c r="AU208" s="7"/>
      <c r="AV208" s="7"/>
      <c r="AW208" s="25"/>
      <c r="AX208" s="25">
        <v>2023</v>
      </c>
    </row>
    <row r="209" spans="1:67" ht="18" customHeight="1" x14ac:dyDescent="0.2">
      <c r="A209" s="7" t="s">
        <v>1747</v>
      </c>
      <c r="B209" s="7" cm="1">
        <f t="array" ref="B209">COUNTA(_xlfn._xlws.FILTER(CustomerID,CustomerID=NovasLicençasv6.0[[#This Row],[User ID]],""))</f>
        <v>1</v>
      </c>
      <c r="C209" s="7" t="str">
        <f>IF(NovasLicençasv6.0[[#This Row],[Usuário ativo]]&gt;=2,"OFFLINE","ONLINE")</f>
        <v>ONLINE</v>
      </c>
      <c r="D209" s="7" t="str" cm="1">
        <f t="array" ref="D209">IFERROR(IF(SUM(_xlfn._xlws.FILTER(CustomerID,CustomerID=NovasLicençasv6.0[[#This Row],[User ID]]))=0,"Existe","Não Existe"),"Não Existe")</f>
        <v>Não Existe</v>
      </c>
      <c r="E209" s="7" t="s">
        <v>98</v>
      </c>
      <c r="F209" s="7" t="s">
        <v>1748</v>
      </c>
      <c r="G209" s="7" t="str">
        <f>IF('Novas Licenças v6.0'!$I234="KION","Não aplicavel",IF('Novas Licenças v6.0'!$I234="LindeSTILL","Não aplicavel","Representante"))</f>
        <v>Representante</v>
      </c>
      <c r="H209" s="7" t="s">
        <v>1697</v>
      </c>
      <c r="I209" s="7" t="s">
        <v>1011</v>
      </c>
      <c r="J209" s="7" t="s">
        <v>1698</v>
      </c>
      <c r="K209" s="7" t="s">
        <v>226</v>
      </c>
      <c r="L209" s="7" t="str" cm="1">
        <f t="array" ref="L209">IFERROR(_xlfn._xlws.FILTER(CódigoAntigo,[0]!Descrição=NovasLicençasv6.0[[#This Row],[Descrição da atualização]]),"")</f>
        <v/>
      </c>
      <c r="M209" s="7" t="str" cm="1">
        <f t="array" ref="M209">IFERROR(_xlfn._xlws.FILTER(NovoCódigo,[0]!Descrição=NovasLicençasv6.0[[#This Row],[Descrição da atualização]]),"")</f>
        <v/>
      </c>
      <c r="N209" s="1"/>
      <c r="O209" s="7" t="s">
        <v>157</v>
      </c>
      <c r="P209" s="7" t="str" cm="1">
        <f t="array" ref="P209">_xlfn._xlws.FILTER(CodigoLicença,Tipo=NovasLicençasv6.0[[#This Row],[Tipo]])</f>
        <v>IR0000000001</v>
      </c>
      <c r="Q209" s="7" t="str" cm="1">
        <f t="array" ref="Q209">_xlfn._xlws.FILTER(CodigoManutenção,Tipo=NovasLicençasv6.0[[#This Row],[Tipo]])</f>
        <v>Sem custo</v>
      </c>
      <c r="R209" s="7">
        <v>1</v>
      </c>
      <c r="S209" s="7" t="s">
        <v>237</v>
      </c>
      <c r="T209" s="14" t="s">
        <v>1749</v>
      </c>
      <c r="U209" s="7" t="s">
        <v>458</v>
      </c>
      <c r="V209" s="7" t="s">
        <v>1713</v>
      </c>
      <c r="W209" s="7" t="s">
        <v>1750</v>
      </c>
      <c r="X209" s="7"/>
      <c r="Y209" s="5">
        <v>43712</v>
      </c>
      <c r="Z209" s="5">
        <v>43713</v>
      </c>
      <c r="AA209" s="11">
        <f t="shared" si="10"/>
        <v>2019</v>
      </c>
      <c r="AB209" s="7">
        <f t="shared" si="9"/>
        <v>1</v>
      </c>
      <c r="AC209" s="5" t="e" cm="1">
        <f t="array" ref="AC209">_xlfn._xlws.FILTER(Created_Date,(Customer_ID=NovasLicençasv6.0[[#This Row],[User ID]])*(Type = "OFFLINE"))</f>
        <v>#REF!</v>
      </c>
      <c r="AD209" s="32" t="s">
        <v>1751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11" t="s">
        <v>313</v>
      </c>
      <c r="AP209" s="7"/>
      <c r="AQ209" s="7">
        <v>15019</v>
      </c>
      <c r="AR209" s="7"/>
      <c r="AS209" s="7"/>
      <c r="AT209" s="7"/>
      <c r="AU209" s="7"/>
      <c r="AV209" s="7"/>
      <c r="AW209" s="25"/>
      <c r="AX209" s="25">
        <v>2023</v>
      </c>
    </row>
    <row r="210" spans="1:67" ht="18" customHeight="1" x14ac:dyDescent="0.2">
      <c r="A210" s="7" t="s">
        <v>1752</v>
      </c>
      <c r="B210" s="7" cm="1">
        <f t="array" ref="B210">COUNTA(_xlfn._xlws.FILTER(CustomerID,CustomerID=NovasLicençasv6.0[[#This Row],[User ID]],""))</f>
        <v>1</v>
      </c>
      <c r="C210" s="7" t="str">
        <f>IF(NovasLicençasv6.0[[#This Row],[Usuário ativo]]&gt;=2,"OFFLINE","ONLINE")</f>
        <v>ONLINE</v>
      </c>
      <c r="D210" s="7" t="str" cm="1">
        <f t="array" ref="D210">IFERROR(IF(SUM(_xlfn._xlws.FILTER(CustomerID,CustomerID=NovasLicençasv6.0[[#This Row],[User ID]]))=0,"Existe","Não Existe"),"Não Existe")</f>
        <v>Não Existe</v>
      </c>
      <c r="E210" s="7" t="s">
        <v>98</v>
      </c>
      <c r="F210" s="7" t="s">
        <v>1753</v>
      </c>
      <c r="G210" s="7" t="s">
        <v>8</v>
      </c>
      <c r="H210" s="7" t="s">
        <v>1697</v>
      </c>
      <c r="I210" s="7" t="s">
        <v>1011</v>
      </c>
      <c r="J210" s="7" t="s">
        <v>1698</v>
      </c>
      <c r="K210" s="7" t="s">
        <v>226</v>
      </c>
      <c r="L210" s="7" t="str" cm="1">
        <f t="array" ref="L210">IFERROR(_xlfn._xlws.FILTER(CódigoAntigo,[0]!Descrição=NovasLicençasv6.0[[#This Row],[Descrição da atualização]]),"")</f>
        <v/>
      </c>
      <c r="M210" s="7" t="str" cm="1">
        <f t="array" ref="M210">IFERROR(_xlfn._xlws.FILTER(NovoCódigo,[0]!Descrição=NovasLicençasv6.0[[#This Row],[Descrição da atualização]]),"")</f>
        <v/>
      </c>
      <c r="N210" s="1"/>
      <c r="O210" s="7" t="s">
        <v>157</v>
      </c>
      <c r="P210" s="7" t="str" cm="1">
        <f t="array" ref="P210">_xlfn._xlws.FILTER(CodigoLicença,Tipo=NovasLicençasv6.0[[#This Row],[Tipo]])</f>
        <v>IR0000000001</v>
      </c>
      <c r="Q210" s="7" t="str" cm="1">
        <f t="array" ref="Q210">_xlfn._xlws.FILTER(CodigoManutenção,Tipo=NovasLicençasv6.0[[#This Row],[Tipo]])</f>
        <v>Sem custo</v>
      </c>
      <c r="R210" s="7">
        <v>1</v>
      </c>
      <c r="S210" s="7" t="s">
        <v>237</v>
      </c>
      <c r="T210" s="14" t="s">
        <v>1754</v>
      </c>
      <c r="U210" s="7" t="s">
        <v>458</v>
      </c>
      <c r="V210" s="7" t="s">
        <v>1755</v>
      </c>
      <c r="W210" s="7" t="s">
        <v>1756</v>
      </c>
      <c r="X210" s="7"/>
      <c r="Y210" s="5">
        <v>43712</v>
      </c>
      <c r="Z210" s="5">
        <v>43713</v>
      </c>
      <c r="AA210" s="11">
        <f t="shared" si="10"/>
        <v>2019</v>
      </c>
      <c r="AB210" s="7">
        <f t="shared" si="9"/>
        <v>1</v>
      </c>
      <c r="AC210" s="5" t="e" cm="1">
        <f t="array" ref="AC210">_xlfn._xlws.FILTER(Created_Date,(Customer_ID=NovasLicençasv6.0[[#This Row],[User ID]])*(Type = "OFFLINE"))</f>
        <v>#REF!</v>
      </c>
      <c r="AD210" s="32" t="s">
        <v>1757</v>
      </c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11" t="s">
        <v>313</v>
      </c>
      <c r="AP210" s="7"/>
      <c r="AQ210" s="7">
        <v>15019</v>
      </c>
      <c r="AR210" s="7"/>
      <c r="AS210" s="7"/>
      <c r="AT210" s="7"/>
      <c r="AU210" s="7"/>
      <c r="AV210" s="7"/>
      <c r="AW210" s="25"/>
      <c r="AX210" s="25">
        <v>2023</v>
      </c>
    </row>
    <row r="211" spans="1:67" ht="18" customHeight="1" x14ac:dyDescent="0.2">
      <c r="A211" s="7" t="s">
        <v>1758</v>
      </c>
      <c r="B211" s="7" cm="1">
        <f t="array" ref="B211">COUNTA(_xlfn._xlws.FILTER(CustomerID,CustomerID=NovasLicençasv6.0[[#This Row],[User ID]],""))</f>
        <v>1</v>
      </c>
      <c r="C211" s="7" t="str">
        <f>IF(NovasLicençasv6.0[[#This Row],[Usuário ativo]]&gt;=2,"OFFLINE","ONLINE")</f>
        <v>ONLINE</v>
      </c>
      <c r="D211" s="7" t="str" cm="1">
        <f t="array" ref="D211">IFERROR(IF(SUM(_xlfn._xlws.FILTER(CustomerID,CustomerID=NovasLicençasv6.0[[#This Row],[User ID]]))=0,"Existe","Não Existe"),"Não Existe")</f>
        <v>Não Existe</v>
      </c>
      <c r="E211" s="7" t="s">
        <v>98</v>
      </c>
      <c r="F211" s="7" t="s">
        <v>1759</v>
      </c>
      <c r="G211" s="7" t="s">
        <v>8</v>
      </c>
      <c r="H211" s="7" t="s">
        <v>569</v>
      </c>
      <c r="I211" s="7" t="s">
        <v>1129</v>
      </c>
      <c r="J211" s="7" t="s">
        <v>1760</v>
      </c>
      <c r="K211" s="7" t="s">
        <v>83</v>
      </c>
      <c r="L211" s="7" t="str" cm="1">
        <f t="array" ref="L211">IFERROR(_xlfn._xlws.FILTER(CódigoAntigo,[0]!Descrição=NovasLicençasv6.0[[#This Row],[Descrição da atualização]]),"")</f>
        <v/>
      </c>
      <c r="M211" s="7" t="str" cm="1">
        <f t="array" ref="M211">IFERROR(_xlfn._xlws.FILTER(NovoCódigo,[0]!Descrição=NovasLicençasv6.0[[#This Row],[Descrição da atualização]]),"")</f>
        <v/>
      </c>
      <c r="N211" s="1"/>
      <c r="O211" s="7" t="s">
        <v>18</v>
      </c>
      <c r="P211" s="7" t="str" cm="1">
        <f t="array" ref="P211">_xlfn._xlws.FILTER(CodigoLicença,Tipo=NovasLicençasv6.0[[#This Row],[Tipo]])</f>
        <v>SC00SFW00003</v>
      </c>
      <c r="Q211" s="7" t="str" cm="1">
        <f t="array" ref="Q211">_xlfn._xlws.FILTER(CodigoManutenção,Tipo=NovasLicençasv6.0[[#This Row],[Tipo]])</f>
        <v>SC00SFW00006</v>
      </c>
      <c r="R211" s="7">
        <v>1</v>
      </c>
      <c r="S211" s="7" t="s">
        <v>237</v>
      </c>
      <c r="T211" s="14">
        <v>19905095413</v>
      </c>
      <c r="U211" s="7" t="s">
        <v>1761</v>
      </c>
      <c r="V211" s="7" t="s">
        <v>1762</v>
      </c>
      <c r="W211" s="7" t="s">
        <v>1763</v>
      </c>
      <c r="X211" s="7" t="s">
        <v>1764</v>
      </c>
      <c r="Y211" s="5">
        <v>43714</v>
      </c>
      <c r="Z211" s="5">
        <v>43746</v>
      </c>
      <c r="AA211" s="11">
        <f t="shared" si="10"/>
        <v>2019</v>
      </c>
      <c r="AB211" s="7">
        <f t="shared" si="9"/>
        <v>32</v>
      </c>
      <c r="AC211" s="5" t="e" cm="1">
        <f t="array" ref="AC211">_xlfn._xlws.FILTER(Created_Date,(Customer_ID=NovasLicençasv6.0[[#This Row],[User ID]])*(Type = "OFFLINE"))</f>
        <v>#REF!</v>
      </c>
      <c r="AD211" s="7" t="s">
        <v>1765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11">
        <v>116517510</v>
      </c>
      <c r="AP211" s="7"/>
      <c r="AQ211" s="7">
        <v>15019</v>
      </c>
      <c r="AR211" s="7"/>
      <c r="AS211" s="7"/>
      <c r="AT211" s="7" t="s">
        <v>621</v>
      </c>
      <c r="AU211" s="7" t="s">
        <v>380</v>
      </c>
      <c r="AV211" s="7" t="s">
        <v>315</v>
      </c>
      <c r="AW211" s="25"/>
      <c r="AX211" s="25">
        <v>2023</v>
      </c>
    </row>
    <row r="212" spans="1:67" ht="18" customHeight="1" x14ac:dyDescent="0.2">
      <c r="A212" s="7" t="s">
        <v>1766</v>
      </c>
      <c r="B212" s="7" cm="1">
        <f t="array" ref="B212">COUNTA(_xlfn._xlws.FILTER(CustomerID,CustomerID=NovasLicençasv6.0[[#This Row],[User ID]],""))</f>
        <v>1</v>
      </c>
      <c r="C212" s="7" t="str">
        <f>IF(NovasLicençasv6.0[[#This Row],[Usuário ativo]]&gt;=2,"OFFLINE","ONLINE")</f>
        <v>ONLINE</v>
      </c>
      <c r="D212" s="7" t="str" cm="1">
        <f t="array" ref="D212">IFERROR(IF(SUM(_xlfn._xlws.FILTER(CustomerID,CustomerID=NovasLicençasv6.0[[#This Row],[User ID]]))=0,"Existe","Não Existe"),"Não Existe")</f>
        <v>Não Existe</v>
      </c>
      <c r="E212" s="7" t="s">
        <v>98</v>
      </c>
      <c r="F212" s="7" t="s">
        <v>1767</v>
      </c>
      <c r="G212" s="7" t="str">
        <f>IF('Novas Licenças v6.0'!$I236="KION","Não aplicavel",IF('Novas Licenças v6.0'!$I236="LindeSTILL","Não aplicavel","Representante"))</f>
        <v>Representante</v>
      </c>
      <c r="H212" s="7" t="s">
        <v>1768</v>
      </c>
      <c r="I212" s="7" t="s">
        <v>912</v>
      </c>
      <c r="J212" s="7" t="s">
        <v>913</v>
      </c>
      <c r="K212" s="7" t="s">
        <v>83</v>
      </c>
      <c r="L212" s="7" t="str" cm="1">
        <f t="array" ref="L212">IFERROR(_xlfn._xlws.FILTER(CódigoAntigo,[0]!Descrição=NovasLicençasv6.0[[#This Row],[Descrição da atualização]]),"")</f>
        <v/>
      </c>
      <c r="M212" s="7" t="str" cm="1">
        <f t="array" ref="M212">IFERROR(_xlfn._xlws.FILTER(NovoCódigo,[0]!Descrição=NovasLicençasv6.0[[#This Row],[Descrição da atualização]]),"")</f>
        <v/>
      </c>
      <c r="N212" s="1"/>
      <c r="O212" s="7" t="s">
        <v>157</v>
      </c>
      <c r="P212" s="7" t="str" cm="1">
        <f t="array" ref="P212">_xlfn._xlws.FILTER(CodigoLicença,Tipo=NovasLicençasv6.0[[#This Row],[Tipo]])</f>
        <v>IR0000000001</v>
      </c>
      <c r="Q212" s="7" t="str" cm="1">
        <f t="array" ref="Q212">_xlfn._xlws.FILTER(CodigoManutenção,Tipo=NovasLicençasv6.0[[#This Row],[Tipo]])</f>
        <v>Sem custo</v>
      </c>
      <c r="R212" s="7">
        <v>1</v>
      </c>
      <c r="S212" s="7" t="s">
        <v>1100</v>
      </c>
      <c r="T212" s="14" t="s">
        <v>1769</v>
      </c>
      <c r="U212" s="7" t="s">
        <v>1770</v>
      </c>
      <c r="V212" s="7" t="s">
        <v>1771</v>
      </c>
      <c r="W212" s="7" t="s">
        <v>1772</v>
      </c>
      <c r="X212" s="7"/>
      <c r="Y212" s="5">
        <v>43718</v>
      </c>
      <c r="Z212" s="5">
        <v>43721</v>
      </c>
      <c r="AA212" s="11">
        <f t="shared" si="10"/>
        <v>2019</v>
      </c>
      <c r="AB212" s="7">
        <f t="shared" si="9"/>
        <v>3</v>
      </c>
      <c r="AC212" s="5" t="e" cm="1">
        <f t="array" ref="AC212">_xlfn._xlws.FILTER(Created_Date,(Customer_ID=NovasLicençasv6.0[[#This Row],[User ID]])*(Type = "OFFLINE"))</f>
        <v>#REF!</v>
      </c>
      <c r="AD212" s="7" t="s">
        <v>1773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11" t="s">
        <v>313</v>
      </c>
      <c r="AP212" s="7"/>
      <c r="AQ212" s="7">
        <v>15019</v>
      </c>
      <c r="AR212" s="7"/>
      <c r="AS212" s="7"/>
      <c r="AT212" s="7"/>
      <c r="AU212" s="7"/>
      <c r="AV212" s="7"/>
      <c r="AW212" s="25"/>
      <c r="AX212" s="25">
        <v>2023</v>
      </c>
    </row>
    <row r="213" spans="1:67" ht="18" customHeight="1" x14ac:dyDescent="0.2">
      <c r="A213" s="7" t="s">
        <v>1774</v>
      </c>
      <c r="B213" s="7" cm="1">
        <f t="array" ref="B213">COUNTA(_xlfn._xlws.FILTER(CustomerID,CustomerID=NovasLicençasv6.0[[#This Row],[User ID]],""))</f>
        <v>1</v>
      </c>
      <c r="C213" s="7" t="str">
        <f>IF(NovasLicençasv6.0[[#This Row],[Usuário ativo]]&gt;=2,"OFFLINE","ONLINE")</f>
        <v>ONLINE</v>
      </c>
      <c r="D213" s="7" t="str" cm="1">
        <f t="array" ref="D213">IFERROR(IF(SUM(_xlfn._xlws.FILTER(CustomerID,CustomerID=NovasLicençasv6.0[[#This Row],[User ID]]))=0,"Existe","Não Existe"),"Não Existe")</f>
        <v>Não Existe</v>
      </c>
      <c r="E213" s="7" t="s">
        <v>98</v>
      </c>
      <c r="F213" s="7" t="s">
        <v>1775</v>
      </c>
      <c r="G213" s="7" t="s">
        <v>8</v>
      </c>
      <c r="H213" s="7" t="s">
        <v>704</v>
      </c>
      <c r="I213" s="7" t="s">
        <v>657</v>
      </c>
      <c r="J213" s="7" t="s">
        <v>1776</v>
      </c>
      <c r="K213" s="7" t="s">
        <v>83</v>
      </c>
      <c r="L213" s="7" t="str" cm="1">
        <f t="array" ref="L213">IFERROR(_xlfn._xlws.FILTER(CódigoAntigo,[0]!Descrição=NovasLicençasv6.0[[#This Row],[Descrição da atualização]]),"")</f>
        <v/>
      </c>
      <c r="M213" s="7" t="str" cm="1">
        <f t="array" ref="M213">IFERROR(_xlfn._xlws.FILTER(NovoCódigo,[0]!Descrição=NovasLicençasv6.0[[#This Row],[Descrição da atualização]]),"")</f>
        <v/>
      </c>
      <c r="N213" s="1"/>
      <c r="O213" s="7" t="s">
        <v>157</v>
      </c>
      <c r="P213" s="7" t="str" cm="1">
        <f t="array" ref="P213">_xlfn._xlws.FILTER(CodigoLicença,Tipo=NovasLicençasv6.0[[#This Row],[Tipo]])</f>
        <v>IR0000000001</v>
      </c>
      <c r="Q213" s="7" t="str" cm="1">
        <f t="array" ref="Q213">_xlfn._xlws.FILTER(CodigoManutenção,Tipo=NovasLicençasv6.0[[#This Row],[Tipo]])</f>
        <v>Sem custo</v>
      </c>
      <c r="R213" s="7">
        <v>1</v>
      </c>
      <c r="S213" s="7" t="s">
        <v>1777</v>
      </c>
      <c r="T213" s="14" t="s">
        <v>1778</v>
      </c>
      <c r="U213" s="7" t="s">
        <v>1779</v>
      </c>
      <c r="V213" s="7" t="s">
        <v>1780</v>
      </c>
      <c r="W213" s="7" t="s">
        <v>1781</v>
      </c>
      <c r="X213" s="7"/>
      <c r="Y213" s="5">
        <v>43726</v>
      </c>
      <c r="Z213" s="5">
        <v>43732</v>
      </c>
      <c r="AA213" s="11">
        <f t="shared" si="10"/>
        <v>2019</v>
      </c>
      <c r="AB213" s="7">
        <f t="shared" si="9"/>
        <v>6</v>
      </c>
      <c r="AC213" s="5" t="e" cm="1">
        <f t="array" ref="AC213">_xlfn._xlws.FILTER(Created_Date,(Customer_ID=NovasLicençasv6.0[[#This Row],[User ID]])*(Type = "OFFLINE"))</f>
        <v>#REF!</v>
      </c>
      <c r="AD213" s="7" t="s">
        <v>1782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11" t="s">
        <v>313</v>
      </c>
      <c r="AP213" s="7"/>
      <c r="AQ213" s="7">
        <v>15019</v>
      </c>
      <c r="AR213" s="7"/>
      <c r="AS213" s="7"/>
      <c r="AT213" s="7"/>
      <c r="AU213" s="7" t="s">
        <v>380</v>
      </c>
      <c r="AV213" s="7" t="s">
        <v>315</v>
      </c>
      <c r="AW213" s="25"/>
      <c r="AX213" s="25">
        <v>2023</v>
      </c>
    </row>
    <row r="214" spans="1:67" ht="18" customHeight="1" x14ac:dyDescent="0.2">
      <c r="A214" s="7" t="s">
        <v>1783</v>
      </c>
      <c r="B214" s="7" cm="1">
        <f t="array" ref="B214">COUNTA(_xlfn._xlws.FILTER(CustomerID,CustomerID=NovasLicençasv6.0[[#This Row],[User ID]],""))</f>
        <v>1</v>
      </c>
      <c r="C214" s="7" t="str">
        <f>IF(NovasLicençasv6.0[[#This Row],[Usuário ativo]]&gt;=2,"OFFLINE","ONLINE")</f>
        <v>ONLINE</v>
      </c>
      <c r="D214" s="7" t="str" cm="1">
        <f t="array" ref="D214">IFERROR(IF(SUM(_xlfn._xlws.FILTER(CustomerID,CustomerID=NovasLicençasv6.0[[#This Row],[User ID]]))=0,"Existe","Não Existe"),"Não Existe")</f>
        <v>Não Existe</v>
      </c>
      <c r="E214" s="7" t="s">
        <v>98</v>
      </c>
      <c r="F214" s="7" t="s">
        <v>1784</v>
      </c>
      <c r="G214" s="7" t="s">
        <v>8</v>
      </c>
      <c r="H214" s="7" t="s">
        <v>1785</v>
      </c>
      <c r="I214" s="7" t="s">
        <v>657</v>
      </c>
      <c r="J214" s="7" t="s">
        <v>1776</v>
      </c>
      <c r="K214" s="7" t="s">
        <v>83</v>
      </c>
      <c r="L214" s="7" t="str" cm="1">
        <f t="array" ref="L214">IFERROR(_xlfn._xlws.FILTER(CódigoAntigo,[0]!Descrição=NovasLicençasv6.0[[#This Row],[Descrição da atualização]]),"")</f>
        <v/>
      </c>
      <c r="M214" s="7" t="str" cm="1">
        <f t="array" ref="M214">IFERROR(_xlfn._xlws.FILTER(NovoCódigo,[0]!Descrição=NovasLicençasv6.0[[#This Row],[Descrição da atualização]]),"")</f>
        <v/>
      </c>
      <c r="N214" s="1"/>
      <c r="O214" s="7" t="s">
        <v>157</v>
      </c>
      <c r="P214" s="7" t="str" cm="1">
        <f t="array" ref="P214">_xlfn._xlws.FILTER(CodigoLicença,Tipo=NovasLicençasv6.0[[#This Row],[Tipo]])</f>
        <v>IR0000000001</v>
      </c>
      <c r="Q214" s="7" t="str" cm="1">
        <f t="array" ref="Q214">_xlfn._xlws.FILTER(CodigoManutenção,Tipo=NovasLicençasv6.0[[#This Row],[Tipo]])</f>
        <v>Sem custo</v>
      </c>
      <c r="R214" s="7">
        <v>1</v>
      </c>
      <c r="S214" s="7" t="s">
        <v>1786</v>
      </c>
      <c r="T214" s="14" t="s">
        <v>1787</v>
      </c>
      <c r="U214" s="7" t="s">
        <v>1788</v>
      </c>
      <c r="V214" s="7" t="s">
        <v>1789</v>
      </c>
      <c r="W214" s="7" t="s">
        <v>1790</v>
      </c>
      <c r="X214" s="7"/>
      <c r="Y214" s="5">
        <v>43726</v>
      </c>
      <c r="Z214" s="5">
        <v>43732</v>
      </c>
      <c r="AA214" s="11">
        <f t="shared" si="10"/>
        <v>2019</v>
      </c>
      <c r="AB214" s="7">
        <f t="shared" si="9"/>
        <v>6</v>
      </c>
      <c r="AC214" s="5" t="e" cm="1">
        <f t="array" ref="AC214">_xlfn._xlws.FILTER(Created_Date,(Customer_ID=NovasLicençasv6.0[[#This Row],[User ID]])*(Type = "OFFLINE"))</f>
        <v>#REF!</v>
      </c>
      <c r="AD214" s="7" t="s">
        <v>1791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11" t="s">
        <v>313</v>
      </c>
      <c r="AP214" s="7"/>
      <c r="AQ214" s="7">
        <v>15019</v>
      </c>
      <c r="AR214" s="7"/>
      <c r="AS214" s="7"/>
      <c r="AT214" s="7"/>
      <c r="AU214" s="7" t="s">
        <v>380</v>
      </c>
      <c r="AV214" s="7" t="s">
        <v>315</v>
      </c>
      <c r="AW214" s="25"/>
      <c r="AX214" s="25">
        <v>2023</v>
      </c>
    </row>
    <row r="215" spans="1:67" s="30" customFormat="1" ht="18" customHeight="1" x14ac:dyDescent="0.2">
      <c r="A215" s="7" t="s">
        <v>1792</v>
      </c>
      <c r="B215" s="7" cm="1">
        <f t="array" ref="B215">COUNTA(_xlfn._xlws.FILTER(CustomerID,CustomerID=NovasLicençasv6.0[[#This Row],[User ID]],""))</f>
        <v>1</v>
      </c>
      <c r="C215" s="7" t="str">
        <f>IF(NovasLicençasv6.0[[#This Row],[Usuário ativo]]&gt;=2,"OFFLINE","ONLINE")</f>
        <v>ONLINE</v>
      </c>
      <c r="D215" s="7" t="str" cm="1">
        <f t="array" ref="D215">IFERROR(IF(SUM(_xlfn._xlws.FILTER(CustomerID,CustomerID=NovasLicençasv6.0[[#This Row],[User ID]]))=0,"Existe","Não Existe"),"Não Existe")</f>
        <v>Não Existe</v>
      </c>
      <c r="E215" s="7" t="s">
        <v>98</v>
      </c>
      <c r="F215" s="7" t="s">
        <v>1793</v>
      </c>
      <c r="G215" s="7" t="str">
        <f>IF('Novas Licenças v6.0'!$I241="KION","Não aplicavel",IF('Novas Licenças v6.0'!$I241="LindeSTILL","Não aplicavel","Representante"))</f>
        <v>Representante</v>
      </c>
      <c r="H215" s="7" t="s">
        <v>130</v>
      </c>
      <c r="I215" s="7" t="s">
        <v>579</v>
      </c>
      <c r="J215" s="7" t="s">
        <v>580</v>
      </c>
      <c r="K215" s="7" t="s">
        <v>83</v>
      </c>
      <c r="L215" s="7" t="str" cm="1">
        <f t="array" ref="L215">IFERROR(_xlfn._xlws.FILTER(CódigoAntigo,[0]!Descrição=NovasLicençasv6.0[[#This Row],[Descrição da atualização]]),"")</f>
        <v/>
      </c>
      <c r="M215" s="7" t="str" cm="1">
        <f t="array" ref="M215">IFERROR(_xlfn._xlws.FILTER(NovoCódigo,[0]!Descrição=NovasLicençasv6.0[[#This Row],[Descrição da atualização]]),"")</f>
        <v/>
      </c>
      <c r="N215" s="1"/>
      <c r="O215" s="7" t="s">
        <v>18</v>
      </c>
      <c r="P215" s="7" t="str" cm="1">
        <f t="array" ref="P215">_xlfn._xlws.FILTER(CodigoLicença,Tipo=NovasLicençasv6.0[[#This Row],[Tipo]])</f>
        <v>SC00SFW00003</v>
      </c>
      <c r="Q215" s="7" t="str" cm="1">
        <f t="array" ref="Q215">_xlfn._xlws.FILTER(CodigoManutenção,Tipo=NovasLicençasv6.0[[#This Row],[Tipo]])</f>
        <v>SC00SFW00006</v>
      </c>
      <c r="R215" s="7">
        <v>1</v>
      </c>
      <c r="S215" s="7" t="s">
        <v>1100</v>
      </c>
      <c r="T215" s="14" t="s">
        <v>1794</v>
      </c>
      <c r="U215" s="7" t="s">
        <v>1473</v>
      </c>
      <c r="V215" s="7" t="s">
        <v>1795</v>
      </c>
      <c r="W215" s="7" t="s">
        <v>1796</v>
      </c>
      <c r="X215" s="7" t="s">
        <v>1796</v>
      </c>
      <c r="Y215" s="5">
        <v>43726</v>
      </c>
      <c r="Z215" s="5">
        <v>43746</v>
      </c>
      <c r="AA215" s="11">
        <f t="shared" si="10"/>
        <v>2019</v>
      </c>
      <c r="AB215" s="7">
        <f t="shared" si="9"/>
        <v>20</v>
      </c>
      <c r="AC215" s="5" t="e" cm="1">
        <f t="array" ref="AC215">_xlfn._xlws.FILTER(Created_Date,(Customer_ID=NovasLicençasv6.0[[#This Row],[User ID]])*(Type = "OFFLINE"))</f>
        <v>#REF!</v>
      </c>
      <c r="AD215" s="7" t="s">
        <v>1797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11">
        <v>116517510</v>
      </c>
      <c r="AP215" s="7"/>
      <c r="AQ215" s="7">
        <v>15019</v>
      </c>
      <c r="AR215" s="7"/>
      <c r="AS215" s="7"/>
      <c r="AT215" s="7" t="s">
        <v>621</v>
      </c>
      <c r="AU215" s="7" t="s">
        <v>380</v>
      </c>
      <c r="AV215" s="7" t="s">
        <v>315</v>
      </c>
      <c r="AW215" s="25"/>
      <c r="AX215" s="25">
        <v>2023</v>
      </c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8" customHeight="1" x14ac:dyDescent="0.2">
      <c r="A216" s="7" t="s">
        <v>1798</v>
      </c>
      <c r="B216" s="7" cm="1">
        <f t="array" ref="B216">COUNTA(_xlfn._xlws.FILTER(CustomerID,CustomerID=NovasLicençasv6.0[[#This Row],[User ID]],""))</f>
        <v>1</v>
      </c>
      <c r="C216" s="7" t="str">
        <f>IF(NovasLicençasv6.0[[#This Row],[Usuário ativo]]&gt;=2,"OFFLINE","ONLINE")</f>
        <v>ONLINE</v>
      </c>
      <c r="D216" s="7" t="str" cm="1">
        <f t="array" ref="D216">IFERROR(IF(SUM(_xlfn._xlws.FILTER(CustomerID,CustomerID=NovasLicençasv6.0[[#This Row],[User ID]]))=0,"Existe","Não Existe"),"Não Existe")</f>
        <v>Não Existe</v>
      </c>
      <c r="E216" s="7" t="s">
        <v>98</v>
      </c>
      <c r="F216" s="7" t="s">
        <v>1799</v>
      </c>
      <c r="G216" s="7" t="str">
        <f>IF('Novas Licenças v6.0'!$I239="KION","Não aplicavel",IF('Novas Licenças v6.0'!$I239="LindeSTILL","Não aplicavel","Representante"))</f>
        <v>Representante</v>
      </c>
      <c r="H216" s="7" t="s">
        <v>1800</v>
      </c>
      <c r="I216" s="7" t="s">
        <v>579</v>
      </c>
      <c r="J216" s="7" t="s">
        <v>580</v>
      </c>
      <c r="K216" s="7" t="s">
        <v>83</v>
      </c>
      <c r="L216" s="7" t="str" cm="1">
        <f t="array" ref="L216">IFERROR(_xlfn._xlws.FILTER(CódigoAntigo,[0]!Descrição=NovasLicençasv6.0[[#This Row],[Descrição da atualização]]),"")</f>
        <v/>
      </c>
      <c r="M216" s="7" t="str" cm="1">
        <f t="array" ref="M216">IFERROR(_xlfn._xlws.FILTER(NovoCódigo,[0]!Descrição=NovasLicençasv6.0[[#This Row],[Descrição da atualização]]),"")</f>
        <v/>
      </c>
      <c r="N216" s="1"/>
      <c r="O216" s="7" t="s">
        <v>157</v>
      </c>
      <c r="P216" s="7" t="str" cm="1">
        <f t="array" ref="P216">_xlfn._xlws.FILTER(CodigoLicença,Tipo=NovasLicençasv6.0[[#This Row],[Tipo]])</f>
        <v>IR0000000001</v>
      </c>
      <c r="Q216" s="7" t="str" cm="1">
        <f t="array" ref="Q216">_xlfn._xlws.FILTER(CodigoManutenção,Tipo=NovasLicençasv6.0[[#This Row],[Tipo]])</f>
        <v>Sem custo</v>
      </c>
      <c r="R216" s="7">
        <v>1</v>
      </c>
      <c r="S216" s="7" t="s">
        <v>84</v>
      </c>
      <c r="T216" s="14">
        <v>5572892918</v>
      </c>
      <c r="U216" s="7" t="s">
        <v>1801</v>
      </c>
      <c r="V216" s="7" t="s">
        <v>1802</v>
      </c>
      <c r="W216" s="7" t="s">
        <v>1803</v>
      </c>
      <c r="X216" s="7"/>
      <c r="Y216" s="5">
        <v>43731</v>
      </c>
      <c r="Z216" s="5">
        <v>43732</v>
      </c>
      <c r="AA216" s="11">
        <f t="shared" si="10"/>
        <v>2019</v>
      </c>
      <c r="AB216" s="7">
        <f t="shared" si="9"/>
        <v>1</v>
      </c>
      <c r="AC216" s="5" t="e" cm="1">
        <f t="array" ref="AC216">_xlfn._xlws.FILTER(Created_Date,(Customer_ID=NovasLicençasv6.0[[#This Row],[User ID]])*(Type = "OFFLINE"))</f>
        <v>#REF!</v>
      </c>
      <c r="AD216" s="32" t="s">
        <v>1804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11" t="s">
        <v>313</v>
      </c>
      <c r="AP216" s="7"/>
      <c r="AQ216" s="7">
        <v>15019</v>
      </c>
      <c r="AR216" s="7"/>
      <c r="AS216" s="7"/>
      <c r="AT216" s="7"/>
      <c r="AU216" s="7" t="s">
        <v>380</v>
      </c>
      <c r="AV216" s="7" t="s">
        <v>315</v>
      </c>
      <c r="AW216" s="25"/>
      <c r="AX216" s="25">
        <v>2023</v>
      </c>
    </row>
    <row r="217" spans="1:67" ht="18" customHeight="1" x14ac:dyDescent="0.2">
      <c r="A217" s="7" t="s">
        <v>1805</v>
      </c>
      <c r="B217" s="7" cm="1">
        <f t="array" ref="B217">COUNTA(_xlfn._xlws.FILTER(CustomerID,CustomerID=NovasLicençasv6.0[[#This Row],[User ID]],""))</f>
        <v>1</v>
      </c>
      <c r="C217" s="7" t="str">
        <f>IF(NovasLicençasv6.0[[#This Row],[Usuário ativo]]&gt;=2,"OFFLINE","ONLINE")</f>
        <v>ONLINE</v>
      </c>
      <c r="D217" s="7" t="str" cm="1">
        <f t="array" ref="D217">IFERROR(IF(SUM(_xlfn._xlws.FILTER(CustomerID,CustomerID=NovasLicençasv6.0[[#This Row],[User ID]]))=0,"Existe","Não Existe"),"Não Existe")</f>
        <v>Não Existe</v>
      </c>
      <c r="E217" s="7" t="s">
        <v>98</v>
      </c>
      <c r="F217" s="7" t="s">
        <v>1806</v>
      </c>
      <c r="G217" s="7" t="s">
        <v>8</v>
      </c>
      <c r="H217" s="7" t="s">
        <v>130</v>
      </c>
      <c r="I217" s="7" t="s">
        <v>579</v>
      </c>
      <c r="J217" s="7" t="s">
        <v>580</v>
      </c>
      <c r="K217" s="7" t="s">
        <v>83</v>
      </c>
      <c r="L217" s="7" t="str" cm="1">
        <f t="array" ref="L217">IFERROR(_xlfn._xlws.FILTER(CódigoAntigo,[0]!Descrição=NovasLicençasv6.0[[#This Row],[Descrição da atualização]]),"")</f>
        <v/>
      </c>
      <c r="M217" s="7" t="str" cm="1">
        <f t="array" ref="M217">IFERROR(_xlfn._xlws.FILTER(NovoCódigo,[0]!Descrição=NovasLicençasv6.0[[#This Row],[Descrição da atualização]]),"")</f>
        <v/>
      </c>
      <c r="N217" s="1"/>
      <c r="O217" s="7" t="s">
        <v>18</v>
      </c>
      <c r="P217" s="7" t="str" cm="1">
        <f t="array" ref="P217">_xlfn._xlws.FILTER(CodigoLicença,Tipo=NovasLicençasv6.0[[#This Row],[Tipo]])</f>
        <v>SC00SFW00003</v>
      </c>
      <c r="Q217" s="7" t="str" cm="1">
        <f t="array" ref="Q217">_xlfn._xlws.FILTER(CodigoManutenção,Tipo=NovasLicençasv6.0[[#This Row],[Tipo]])</f>
        <v>SC00SFW00006</v>
      </c>
      <c r="R217" s="7">
        <v>1</v>
      </c>
      <c r="S217" s="7" t="s">
        <v>1100</v>
      </c>
      <c r="T217" s="14" t="s">
        <v>1807</v>
      </c>
      <c r="U217" s="7" t="s">
        <v>1473</v>
      </c>
      <c r="V217" s="7" t="s">
        <v>1795</v>
      </c>
      <c r="W217" s="7" t="s">
        <v>1808</v>
      </c>
      <c r="X217" s="7" t="s">
        <v>1809</v>
      </c>
      <c r="Y217" s="5">
        <v>43739</v>
      </c>
      <c r="Z217" s="5">
        <v>43767</v>
      </c>
      <c r="AA217" s="11">
        <f t="shared" si="10"/>
        <v>2019</v>
      </c>
      <c r="AB217" s="7">
        <f t="shared" si="9"/>
        <v>28</v>
      </c>
      <c r="AC217" s="5" t="e" cm="1">
        <f t="array" ref="AC217">_xlfn._xlws.FILTER(Created_Date,(Customer_ID=NovasLicençasv6.0[[#This Row],[User ID]])*(Type = "OFFLINE"))</f>
        <v>#REF!</v>
      </c>
      <c r="AD217" s="32" t="s">
        <v>1810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11">
        <v>116517592</v>
      </c>
      <c r="AP217" s="7"/>
      <c r="AQ217" s="7">
        <v>15019</v>
      </c>
      <c r="AR217" s="7"/>
      <c r="AS217" s="7"/>
      <c r="AT217" s="7" t="s">
        <v>621</v>
      </c>
      <c r="AU217" s="7" t="s">
        <v>380</v>
      </c>
      <c r="AV217" s="7" t="s">
        <v>380</v>
      </c>
      <c r="AW217" s="25"/>
      <c r="AX217" s="25">
        <v>2023</v>
      </c>
    </row>
    <row r="218" spans="1:67" ht="18" customHeight="1" x14ac:dyDescent="0.2">
      <c r="A218" s="7" t="s">
        <v>1811</v>
      </c>
      <c r="B218" s="7" cm="1">
        <f t="array" ref="B218">COUNTA(_xlfn._xlws.FILTER(CustomerID,CustomerID=NovasLicençasv6.0[[#This Row],[User ID]],""))</f>
        <v>1</v>
      </c>
      <c r="C218" s="7" t="str">
        <f>IF(NovasLicençasv6.0[[#This Row],[Usuário ativo]]&gt;=2,"OFFLINE","ONLINE")</f>
        <v>ONLINE</v>
      </c>
      <c r="D218" s="7" t="str" cm="1">
        <f t="array" ref="D218">IFERROR(IF(SUM(_xlfn._xlws.FILTER(CustomerID,CustomerID=NovasLicençasv6.0[[#This Row],[User ID]]))=0,"Existe","Não Existe"),"Não Existe")</f>
        <v>Não Existe</v>
      </c>
      <c r="E218" s="7" t="s">
        <v>98</v>
      </c>
      <c r="F218" s="7" t="s">
        <v>1812</v>
      </c>
      <c r="G218" s="7" t="str">
        <f>IF('Novas Licenças v6.0'!$I244="KION","Não aplicavel",IF('Novas Licenças v6.0'!$I244="LindeSTILL","Não aplicavel","Representante"))</f>
        <v>Representante</v>
      </c>
      <c r="H218" s="7" t="s">
        <v>1768</v>
      </c>
      <c r="I218" s="7" t="s">
        <v>170</v>
      </c>
      <c r="J218" s="7" t="s">
        <v>171</v>
      </c>
      <c r="K218" s="7" t="s">
        <v>172</v>
      </c>
      <c r="L218" s="7" t="str" cm="1">
        <f t="array" ref="L218">IFERROR(_xlfn._xlws.FILTER(CódigoAntigo,[0]!Descrição=NovasLicençasv6.0[[#This Row],[Descrição da atualização]]),"")</f>
        <v/>
      </c>
      <c r="M218" s="7" t="str" cm="1">
        <f t="array" ref="M218">IFERROR(_xlfn._xlws.FILTER(NovoCódigo,[0]!Descrição=NovasLicençasv6.0[[#This Row],[Descrição da atualização]]),"")</f>
        <v/>
      </c>
      <c r="N218" s="1"/>
      <c r="O218" s="7" t="s">
        <v>157</v>
      </c>
      <c r="P218" s="7" t="str" cm="1">
        <f t="array" ref="P218">_xlfn._xlws.FILTER(CodigoLicença,Tipo=NovasLicençasv6.0[[#This Row],[Tipo]])</f>
        <v>IR0000000001</v>
      </c>
      <c r="Q218" s="7" t="str" cm="1">
        <f t="array" ref="Q218">_xlfn._xlws.FILTER(CodigoManutenção,Tipo=NovasLicençasv6.0[[#This Row],[Tipo]])</f>
        <v>Sem custo</v>
      </c>
      <c r="R218" s="7">
        <v>1</v>
      </c>
      <c r="S218" s="7" t="s">
        <v>1100</v>
      </c>
      <c r="T218" s="14" t="s">
        <v>1813</v>
      </c>
      <c r="U218" s="7" t="s">
        <v>1177</v>
      </c>
      <c r="V218" s="7" t="s">
        <v>1814</v>
      </c>
      <c r="W218" s="7" t="s">
        <v>1815</v>
      </c>
      <c r="X218" s="7"/>
      <c r="Y218" s="5">
        <v>43760</v>
      </c>
      <c r="Z218" s="5">
        <v>43767</v>
      </c>
      <c r="AA218" s="11">
        <f t="shared" si="10"/>
        <v>2019</v>
      </c>
      <c r="AB218" s="7">
        <f t="shared" si="9"/>
        <v>7</v>
      </c>
      <c r="AC218" s="5" t="e" cm="1">
        <f t="array" ref="AC218">_xlfn._xlws.FILTER(Created_Date,(Customer_ID=NovasLicençasv6.0[[#This Row],[User ID]])*(Type = "OFFLINE"))</f>
        <v>#REF!</v>
      </c>
      <c r="AD218" s="7" t="s">
        <v>1816</v>
      </c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11" t="s">
        <v>313</v>
      </c>
      <c r="AP218" s="7"/>
      <c r="AQ218" s="7">
        <v>15019</v>
      </c>
      <c r="AR218" s="7"/>
      <c r="AS218" s="7"/>
      <c r="AT218" s="7" t="s">
        <v>1817</v>
      </c>
      <c r="AU218" s="7" t="s">
        <v>380</v>
      </c>
      <c r="AV218" s="7" t="s">
        <v>315</v>
      </c>
      <c r="AW218" s="25"/>
      <c r="AX218" s="25">
        <v>2023</v>
      </c>
    </row>
    <row r="219" spans="1:67" s="30" customFormat="1" ht="18" customHeight="1" x14ac:dyDescent="0.2">
      <c r="A219" s="7" t="s">
        <v>1818</v>
      </c>
      <c r="B219" s="7" cm="1">
        <f t="array" ref="B219">COUNTA(_xlfn._xlws.FILTER(CustomerID,CustomerID=NovasLicençasv6.0[[#This Row],[User ID]],""))</f>
        <v>1</v>
      </c>
      <c r="C219" s="7" t="str">
        <f>IF(NovasLicençasv6.0[[#This Row],[Usuário ativo]]&gt;=2,"OFFLINE","ONLINE")</f>
        <v>ONLINE</v>
      </c>
      <c r="D219" s="7" t="str" cm="1">
        <f t="array" ref="D219">IFERROR(IF(SUM(_xlfn._xlws.FILTER(CustomerID,CustomerID=NovasLicençasv6.0[[#This Row],[User ID]]))=0,"Existe","Não Existe"),"Não Existe")</f>
        <v>Não Existe</v>
      </c>
      <c r="E219" s="7" t="s">
        <v>98</v>
      </c>
      <c r="F219" s="7" t="s">
        <v>1819</v>
      </c>
      <c r="G219" s="7" t="str">
        <f>IF('Novas Licenças v6.0'!$I245="KION","Não aplicavel",IF('Novas Licenças v6.0'!$I245="LindeSTILL","Não aplicavel","Representante"))</f>
        <v>Representante</v>
      </c>
      <c r="H219" s="7" t="s">
        <v>130</v>
      </c>
      <c r="I219" s="7" t="s">
        <v>579</v>
      </c>
      <c r="J219" s="7" t="s">
        <v>580</v>
      </c>
      <c r="K219" s="7" t="s">
        <v>83</v>
      </c>
      <c r="L219" s="7" t="str" cm="1">
        <f t="array" ref="L219">IFERROR(_xlfn._xlws.FILTER(CódigoAntigo,[0]!Descrição=NovasLicençasv6.0[[#This Row],[Descrição da atualização]]),"")</f>
        <v/>
      </c>
      <c r="M219" s="7" t="str" cm="1">
        <f t="array" ref="M219">IFERROR(_xlfn._xlws.FILTER(NovoCódigo,[0]!Descrição=NovasLicençasv6.0[[#This Row],[Descrição da atualização]]),"")</f>
        <v/>
      </c>
      <c r="N219" s="1"/>
      <c r="O219" s="7" t="s">
        <v>18</v>
      </c>
      <c r="P219" s="7" t="str" cm="1">
        <f t="array" ref="P219">_xlfn._xlws.FILTER(CodigoLicença,Tipo=NovasLicençasv6.0[[#This Row],[Tipo]])</f>
        <v>SC00SFW00003</v>
      </c>
      <c r="Q219" s="7" t="str" cm="1">
        <f t="array" ref="Q219">_xlfn._xlws.FILTER(CodigoManutenção,Tipo=NovasLicençasv6.0[[#This Row],[Tipo]])</f>
        <v>SC00SFW00006</v>
      </c>
      <c r="R219" s="7">
        <v>1</v>
      </c>
      <c r="S219" s="7" t="s">
        <v>227</v>
      </c>
      <c r="T219" s="14" t="s">
        <v>1820</v>
      </c>
      <c r="U219" s="7" t="s">
        <v>1250</v>
      </c>
      <c r="V219" s="7" t="s">
        <v>1821</v>
      </c>
      <c r="W219" s="7" t="s">
        <v>1822</v>
      </c>
      <c r="X219" s="7" t="s">
        <v>252</v>
      </c>
      <c r="Y219" s="5">
        <v>43760</v>
      </c>
      <c r="Z219" s="5">
        <v>43767</v>
      </c>
      <c r="AA219" s="11">
        <f t="shared" si="10"/>
        <v>2019</v>
      </c>
      <c r="AB219" s="7">
        <f t="shared" si="9"/>
        <v>7</v>
      </c>
      <c r="AC219" s="5" t="e" cm="1">
        <f t="array" ref="AC219">_xlfn._xlws.FILTER(Created_Date,(Customer_ID=NovasLicençasv6.0[[#This Row],[User ID]])*(Type = "OFFLINE"))</f>
        <v>#REF!</v>
      </c>
      <c r="AD219" s="7" t="s">
        <v>1823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11" t="s">
        <v>1824</v>
      </c>
      <c r="AP219" s="7"/>
      <c r="AQ219" s="7">
        <v>15019</v>
      </c>
      <c r="AR219" s="7"/>
      <c r="AS219" s="7"/>
      <c r="AT219" s="7" t="s">
        <v>621</v>
      </c>
      <c r="AU219" s="7" t="s">
        <v>380</v>
      </c>
      <c r="AV219" s="7" t="s">
        <v>380</v>
      </c>
      <c r="AW219" s="25"/>
      <c r="AX219" s="25">
        <v>2023</v>
      </c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8" customHeight="1" x14ac:dyDescent="0.2">
      <c r="A220" s="7" t="s">
        <v>1825</v>
      </c>
      <c r="B220" s="7" cm="1">
        <f t="array" ref="B220">COUNTA(_xlfn._xlws.FILTER(CustomerID,CustomerID=NovasLicençasv6.0[[#This Row],[User ID]],""))</f>
        <v>1</v>
      </c>
      <c r="C220" s="7" t="str">
        <f>IF(NovasLicençasv6.0[[#This Row],[Usuário ativo]]&gt;=2,"OFFLINE","ONLINE")</f>
        <v>ONLINE</v>
      </c>
      <c r="D220" s="7" t="str" cm="1">
        <f t="array" ref="D220">IFERROR(IF(SUM(_xlfn._xlws.FILTER(CustomerID,CustomerID=NovasLicençasv6.0[[#This Row],[User ID]]))=0,"Existe","Não Existe"),"Não Existe")</f>
        <v>Não Existe</v>
      </c>
      <c r="E220" s="7" t="s">
        <v>98</v>
      </c>
      <c r="F220" s="7" t="s">
        <v>1826</v>
      </c>
      <c r="G220" s="7" t="str">
        <f>IF('Novas Licenças v6.0'!$I246="KION","Não aplicavel",IF('Novas Licenças v6.0'!$I246="LindeSTILL","Não aplicavel","Representante"))</f>
        <v>Representante</v>
      </c>
      <c r="H220" s="7" t="s">
        <v>1827</v>
      </c>
      <c r="I220" s="7" t="s">
        <v>1828</v>
      </c>
      <c r="J220" s="7" t="s">
        <v>1155</v>
      </c>
      <c r="K220" s="7" t="s">
        <v>1156</v>
      </c>
      <c r="L220" s="7" t="str" cm="1">
        <f t="array" ref="L220">IFERROR(_xlfn._xlws.FILTER(CódigoAntigo,[0]!Descrição=NovasLicençasv6.0[[#This Row],[Descrição da atualização]]),"")</f>
        <v/>
      </c>
      <c r="M220" s="7" t="str" cm="1">
        <f t="array" ref="M220">IFERROR(_xlfn._xlws.FILTER(NovoCódigo,[0]!Descrição=NovasLicençasv6.0[[#This Row],[Descrição da atualização]]),"")</f>
        <v/>
      </c>
      <c r="N220" s="1"/>
      <c r="O220" s="7" t="s">
        <v>157</v>
      </c>
      <c r="P220" s="7" t="str" cm="1">
        <f t="array" ref="P220">_xlfn._xlws.FILTER(CodigoLicença,Tipo=NovasLicençasv6.0[[#This Row],[Tipo]])</f>
        <v>IR0000000001</v>
      </c>
      <c r="Q220" s="7" t="str" cm="1">
        <f t="array" ref="Q220">_xlfn._xlws.FILTER(CodigoManutenção,Tipo=NovasLicençasv6.0[[#This Row],[Tipo]])</f>
        <v>Sem custo</v>
      </c>
      <c r="R220" s="7">
        <v>1</v>
      </c>
      <c r="S220" s="7" t="s">
        <v>646</v>
      </c>
      <c r="T220" s="14" t="s">
        <v>1829</v>
      </c>
      <c r="U220" s="7" t="s">
        <v>1830</v>
      </c>
      <c r="V220" s="7" t="s">
        <v>1831</v>
      </c>
      <c r="W220" s="7" t="s">
        <v>1832</v>
      </c>
      <c r="X220" s="7"/>
      <c r="Y220" s="5">
        <v>43776</v>
      </c>
      <c r="Z220" s="5">
        <v>43782</v>
      </c>
      <c r="AA220" s="11">
        <f t="shared" si="10"/>
        <v>2019</v>
      </c>
      <c r="AB220" s="7"/>
      <c r="AC220" s="5" t="e" cm="1">
        <f t="array" ref="AC220">_xlfn._xlws.FILTER(Created_Date,(Customer_ID=NovasLicençasv6.0[[#This Row],[User ID]])*(Type = "OFFLINE"))</f>
        <v>#REF!</v>
      </c>
      <c r="AD220" s="7" t="s">
        <v>1833</v>
      </c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11" t="s">
        <v>313</v>
      </c>
      <c r="AP220" s="7"/>
      <c r="AQ220" s="7">
        <v>15019</v>
      </c>
      <c r="AR220" s="7"/>
      <c r="AS220" s="7"/>
      <c r="AT220" s="7" t="s">
        <v>1834</v>
      </c>
      <c r="AU220" s="7" t="s">
        <v>380</v>
      </c>
      <c r="AV220" s="7" t="s">
        <v>315</v>
      </c>
      <c r="AW220" s="25"/>
      <c r="AX220" s="25">
        <v>2023</v>
      </c>
    </row>
    <row r="221" spans="1:67" ht="18" customHeight="1" x14ac:dyDescent="0.2">
      <c r="A221" s="7" t="s">
        <v>1835</v>
      </c>
      <c r="B221" s="7" cm="1">
        <f t="array" ref="B221">COUNTA(_xlfn._xlws.FILTER(CustomerID,CustomerID=NovasLicençasv6.0[[#This Row],[User ID]],""))</f>
        <v>1</v>
      </c>
      <c r="C221" s="7" t="str">
        <f>IF(NovasLicençasv6.0[[#This Row],[Usuário ativo]]&gt;=2,"OFFLINE","ONLINE")</f>
        <v>ONLINE</v>
      </c>
      <c r="D221" s="7" t="str" cm="1">
        <f t="array" ref="D221">IFERROR(IF(SUM(_xlfn._xlws.FILTER(CustomerID,CustomerID=NovasLicençasv6.0[[#This Row],[User ID]]))=0,"Existe","Não Existe"),"Não Existe")</f>
        <v>Não Existe</v>
      </c>
      <c r="E221" s="7" t="s">
        <v>98</v>
      </c>
      <c r="F221" s="7" t="s">
        <v>1836</v>
      </c>
      <c r="G221" s="7" t="str">
        <f>IF('Novas Licenças v6.0'!$I247="KION","Não aplicavel",IF('Novas Licenças v6.0'!$I247="LindeSTILL","Não aplicavel","Representante"))</f>
        <v>Representante</v>
      </c>
      <c r="H221" s="7" t="s">
        <v>1827</v>
      </c>
      <c r="I221" s="7" t="s">
        <v>1828</v>
      </c>
      <c r="J221" s="7" t="s">
        <v>1155</v>
      </c>
      <c r="K221" s="7" t="s">
        <v>1156</v>
      </c>
      <c r="L221" s="7" t="str" cm="1">
        <f t="array" ref="L221">IFERROR(_xlfn._xlws.FILTER(CódigoAntigo,[0]!Descrição=NovasLicençasv6.0[[#This Row],[Descrição da atualização]]),"")</f>
        <v/>
      </c>
      <c r="M221" s="7" t="str" cm="1">
        <f t="array" ref="M221">IFERROR(_xlfn._xlws.FILTER(NovoCódigo,[0]!Descrição=NovasLicençasv6.0[[#This Row],[Descrição da atualização]]),"")</f>
        <v/>
      </c>
      <c r="N221" s="1"/>
      <c r="O221" s="7" t="s">
        <v>157</v>
      </c>
      <c r="P221" s="7" t="str" cm="1">
        <f t="array" ref="P221">_xlfn._xlws.FILTER(CodigoLicença,Tipo=NovasLicençasv6.0[[#This Row],[Tipo]])</f>
        <v>IR0000000001</v>
      </c>
      <c r="Q221" s="7" t="str" cm="1">
        <f t="array" ref="Q221">_xlfn._xlws.FILTER(CodigoManutenção,Tipo=NovasLicençasv6.0[[#This Row],[Tipo]])</f>
        <v>Sem custo</v>
      </c>
      <c r="R221" s="7">
        <v>1</v>
      </c>
      <c r="S221" s="7" t="s">
        <v>142</v>
      </c>
      <c r="T221" s="14" t="s">
        <v>1837</v>
      </c>
      <c r="U221" s="7" t="s">
        <v>1077</v>
      </c>
      <c r="V221" s="7" t="s">
        <v>1838</v>
      </c>
      <c r="W221" s="7" t="s">
        <v>1839</v>
      </c>
      <c r="X221" s="7"/>
      <c r="Y221" s="5">
        <v>43776</v>
      </c>
      <c r="Z221" s="5">
        <v>43782</v>
      </c>
      <c r="AA221" s="11">
        <f t="shared" si="10"/>
        <v>2019</v>
      </c>
      <c r="AB221" s="7"/>
      <c r="AC221" s="5" t="e" cm="1">
        <f t="array" ref="AC221">_xlfn._xlws.FILTER(Created_Date,(Customer_ID=NovasLicençasv6.0[[#This Row],[User ID]])*(Type = "OFFLINE"))</f>
        <v>#REF!</v>
      </c>
      <c r="AD221" s="7" t="s">
        <v>1840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11" t="s">
        <v>313</v>
      </c>
      <c r="AP221" s="7"/>
      <c r="AQ221" s="7">
        <v>15019</v>
      </c>
      <c r="AR221" s="7"/>
      <c r="AS221" s="7"/>
      <c r="AT221" s="7" t="s">
        <v>1834</v>
      </c>
      <c r="AU221" s="7" t="s">
        <v>380</v>
      </c>
      <c r="AV221" s="7" t="s">
        <v>315</v>
      </c>
      <c r="AW221" s="25"/>
      <c r="AX221" s="25">
        <v>2023</v>
      </c>
    </row>
    <row r="222" spans="1:67" ht="18" customHeight="1" x14ac:dyDescent="0.2">
      <c r="A222" s="7" t="s">
        <v>1841</v>
      </c>
      <c r="B222" s="7" cm="1">
        <f t="array" ref="B222">COUNTA(_xlfn._xlws.FILTER(CustomerID,CustomerID=NovasLicençasv6.0[[#This Row],[User ID]],""))</f>
        <v>1</v>
      </c>
      <c r="C222" s="13" t="str">
        <f>IF(NovasLicençasv6.0[[#This Row],[Usuário ativo]]&gt;=2,"OFFLINE","ONLINE")</f>
        <v>ONLINE</v>
      </c>
      <c r="D222" s="13" t="str" cm="1">
        <f t="array" ref="D222">IFERROR(IF(SUM(_xlfn._xlws.FILTER(CustomerID,CustomerID=NovasLicençasv6.0[[#This Row],[User ID]]))=0,"Existe","Não Existe"),"Não Existe")</f>
        <v>Não Existe</v>
      </c>
      <c r="E222" s="13" t="s">
        <v>1842</v>
      </c>
      <c r="F222" s="7" t="s">
        <v>1843</v>
      </c>
      <c r="G222" s="7" t="str">
        <f>IF('Novas Licenças v6.0'!$I253="KION","Não aplicavel",IF('Novas Licenças v6.0'!$I253="LindeSTILL","Não aplicavel","Representante"))</f>
        <v>Representante</v>
      </c>
      <c r="H222" s="7" t="s">
        <v>384</v>
      </c>
      <c r="I222" s="7" t="s">
        <v>385</v>
      </c>
      <c r="J222" s="7" t="s">
        <v>386</v>
      </c>
      <c r="K222" s="7" t="s">
        <v>387</v>
      </c>
      <c r="L222" s="13" t="str" cm="1">
        <f t="array" ref="L222">IFERROR(_xlfn._xlws.FILTER(CódigoAntigo,[0]!Descrição=NovasLicençasv6.0[[#This Row],[Descrição da atualização]]),"")</f>
        <v/>
      </c>
      <c r="M222" s="13" t="str" cm="1">
        <f t="array" ref="M222">IFERROR(_xlfn._xlws.FILTER(NovoCódigo,[0]!Descrição=NovasLicençasv6.0[[#This Row],[Descrição da atualização]]),"")</f>
        <v/>
      </c>
      <c r="N222" s="1"/>
      <c r="O222" s="7" t="s">
        <v>18</v>
      </c>
      <c r="P222" s="7" t="str" cm="1">
        <f t="array" ref="P222">_xlfn._xlws.FILTER(CodigoLicença,Tipo=NovasLicençasv6.0[[#This Row],[Tipo]])</f>
        <v>SC00SFW00003</v>
      </c>
      <c r="Q222" s="7" t="str" cm="1">
        <f t="array" ref="Q222">_xlfn._xlws.FILTER(CodigoManutenção,Tipo=NovasLicençasv6.0[[#This Row],[Tipo]])</f>
        <v>SC00SFW00006</v>
      </c>
      <c r="R222" s="7">
        <v>1</v>
      </c>
      <c r="S222" s="7" t="s">
        <v>388</v>
      </c>
      <c r="T222" s="14" t="s">
        <v>1844</v>
      </c>
      <c r="U222" s="7" t="s">
        <v>1845</v>
      </c>
      <c r="V222" s="7">
        <v>8159</v>
      </c>
      <c r="W222" s="7" t="s">
        <v>1100</v>
      </c>
      <c r="X222" s="7" t="s">
        <v>252</v>
      </c>
      <c r="Y222" s="5">
        <v>43777</v>
      </c>
      <c r="Z222" s="5">
        <v>43801</v>
      </c>
      <c r="AA222" s="11">
        <f t="shared" si="10"/>
        <v>2019</v>
      </c>
      <c r="AB222" s="7">
        <f t="shared" ref="AB222:AB284" si="11">Z222-Y222</f>
        <v>24</v>
      </c>
      <c r="AC222" s="5" t="e" cm="1">
        <f t="array" ref="AC222">_xlfn._xlws.FILTER(Created_Date,(Customer_ID=NovasLicençasv6.0[[#This Row],[User ID]])*(Type = "OFFLINE"))</f>
        <v>#REF!</v>
      </c>
      <c r="AD222" s="7" t="s">
        <v>1846</v>
      </c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11">
        <v>116517675</v>
      </c>
      <c r="AP222" s="7"/>
      <c r="AQ222" s="7">
        <v>15019</v>
      </c>
      <c r="AR222" s="7"/>
      <c r="AS222" s="7"/>
      <c r="AT222" s="7" t="s">
        <v>177</v>
      </c>
      <c r="AU222" s="7" t="s">
        <v>380</v>
      </c>
      <c r="AV222" s="7" t="s">
        <v>201</v>
      </c>
      <c r="AW222" s="25"/>
      <c r="AX222" s="25">
        <v>2023</v>
      </c>
    </row>
    <row r="223" spans="1:67" ht="18" customHeight="1" x14ac:dyDescent="0.2">
      <c r="A223" s="7" t="s">
        <v>1847</v>
      </c>
      <c r="B223" s="7" cm="1">
        <f t="array" ref="B223">COUNTA(_xlfn._xlws.FILTER(CustomerID,CustomerID=NovasLicençasv6.0[[#This Row],[User ID]],""))</f>
        <v>1</v>
      </c>
      <c r="C223" s="7" t="str">
        <f>IF(NovasLicençasv6.0[[#This Row],[Usuário ativo]]&gt;=2,"OFFLINE","ONLINE")</f>
        <v>ONLINE</v>
      </c>
      <c r="D223" s="7" t="str" cm="1">
        <f t="array" ref="D223">IFERROR(IF(SUM(_xlfn._xlws.FILTER(CustomerID,CustomerID=NovasLicençasv6.0[[#This Row],[User ID]]))=0,"Existe","Não Existe"),"Não Existe")</f>
        <v>Não Existe</v>
      </c>
      <c r="E223" s="7" t="s">
        <v>98</v>
      </c>
      <c r="F223" s="7" t="s">
        <v>1848</v>
      </c>
      <c r="G223" s="7" t="str">
        <f>IF('Novas Licenças v6.0'!$I249="KION","Não aplicavel",IF('Novas Licenças v6.0'!$I249="LindeSTILL","Não aplicavel","Representante"))</f>
        <v>Representante</v>
      </c>
      <c r="H223" s="7" t="s">
        <v>1849</v>
      </c>
      <c r="I223" s="7" t="s">
        <v>77</v>
      </c>
      <c r="J223" s="7" t="s">
        <v>1155</v>
      </c>
      <c r="K223" s="7" t="s">
        <v>1156</v>
      </c>
      <c r="L223" s="7" t="str" cm="1">
        <f t="array" ref="L223">IFERROR(_xlfn._xlws.FILTER(CódigoAntigo,[0]!Descrição=NovasLicençasv6.0[[#This Row],[Descrição da atualização]]),"")</f>
        <v/>
      </c>
      <c r="M223" s="7" t="str" cm="1">
        <f t="array" ref="M223">IFERROR(_xlfn._xlws.FILTER(NovoCódigo,[0]!Descrição=NovasLicençasv6.0[[#This Row],[Descrição da atualização]]),"")</f>
        <v/>
      </c>
      <c r="N223" s="1"/>
      <c r="O223" s="7" t="s">
        <v>157</v>
      </c>
      <c r="P223" s="7" t="str" cm="1">
        <f t="array" ref="P223">_xlfn._xlws.FILTER(CodigoLicença,Tipo=NovasLicençasv6.0[[#This Row],[Tipo]])</f>
        <v>IR0000000001</v>
      </c>
      <c r="Q223" s="7" t="str" cm="1">
        <f t="array" ref="Q223">_xlfn._xlws.FILTER(CodigoManutenção,Tipo=NovasLicençasv6.0[[#This Row],[Tipo]])</f>
        <v>Sem custo</v>
      </c>
      <c r="R223" s="7">
        <v>1</v>
      </c>
      <c r="S223" s="7" t="s">
        <v>603</v>
      </c>
      <c r="T223" s="14" t="s">
        <v>1837</v>
      </c>
      <c r="U223" s="7" t="s">
        <v>1262</v>
      </c>
      <c r="V223" s="7" t="s">
        <v>1850</v>
      </c>
      <c r="W223" s="7" t="s">
        <v>1851</v>
      </c>
      <c r="X223" s="7"/>
      <c r="Y223" s="5">
        <v>43782</v>
      </c>
      <c r="Z223" s="5">
        <v>43796</v>
      </c>
      <c r="AA223" s="11">
        <f t="shared" si="10"/>
        <v>2019</v>
      </c>
      <c r="AB223" s="7">
        <f t="shared" si="11"/>
        <v>14</v>
      </c>
      <c r="AC223" s="5" t="e" cm="1">
        <f t="array" ref="AC223">_xlfn._xlws.FILTER(Created_Date,(Customer_ID=NovasLicençasv6.0[[#This Row],[User ID]])*(Type = "OFFLINE"))</f>
        <v>#REF!</v>
      </c>
      <c r="AD223" s="7" t="s">
        <v>1852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11" t="s">
        <v>313</v>
      </c>
      <c r="AP223" s="7"/>
      <c r="AQ223" s="7">
        <v>15019</v>
      </c>
      <c r="AR223" s="7"/>
      <c r="AS223" s="7"/>
      <c r="AT223" s="7"/>
      <c r="AU223" s="7"/>
      <c r="AV223" s="7"/>
      <c r="AW223" s="25"/>
      <c r="AX223" s="25">
        <v>2023</v>
      </c>
    </row>
    <row r="224" spans="1:67" ht="18" customHeight="1" x14ac:dyDescent="0.2">
      <c r="A224" s="7" t="s">
        <v>1853</v>
      </c>
      <c r="B224" s="7" cm="1">
        <f t="array" ref="B224">COUNTA(_xlfn._xlws.FILTER(CustomerID,CustomerID=NovasLicençasv6.0[[#This Row],[User ID]],""))</f>
        <v>1</v>
      </c>
      <c r="C224" s="7" t="str">
        <f>IF(NovasLicençasv6.0[[#This Row],[Usuário ativo]]&gt;=2,"OFFLINE","ONLINE")</f>
        <v>ONLINE</v>
      </c>
      <c r="D224" s="7" t="str" cm="1">
        <f t="array" ref="D224">IFERROR(IF(SUM(_xlfn._xlws.FILTER(CustomerID,CustomerID=NovasLicençasv6.0[[#This Row],[User ID]]))=0,"Existe","Não Existe"),"Não Existe")</f>
        <v>Não Existe</v>
      </c>
      <c r="E224" s="7" t="s">
        <v>98</v>
      </c>
      <c r="F224" s="7" t="s">
        <v>1854</v>
      </c>
      <c r="G224" s="7" t="str">
        <f>IF('Novas Licenças v6.0'!$I256="KION","Não aplicavel",IF('Novas Licenças v6.0'!$I256="LindeSTILL","Não aplicavel","Representante"))</f>
        <v>Representante</v>
      </c>
      <c r="H224" s="7" t="s">
        <v>193</v>
      </c>
      <c r="I224" s="7" t="s">
        <v>9</v>
      </c>
      <c r="J224" s="7" t="s">
        <v>835</v>
      </c>
      <c r="K224" s="7" t="s">
        <v>53</v>
      </c>
      <c r="L224" s="7" t="str" cm="1">
        <f t="array" ref="L224">IFERROR(_xlfn._xlws.FILTER(CódigoAntigo,[0]!Descrição=NovasLicençasv6.0[[#This Row],[Descrição da atualização]]),"")</f>
        <v/>
      </c>
      <c r="M224" s="7" t="str" cm="1">
        <f t="array" ref="M224">IFERROR(_xlfn._xlws.FILTER(NovoCódigo,[0]!Descrição=NovasLicençasv6.0[[#This Row],[Descrição da atualização]]),"")</f>
        <v/>
      </c>
      <c r="N224" s="1"/>
      <c r="O224" s="7" t="s">
        <v>157</v>
      </c>
      <c r="P224" s="7" t="str" cm="1">
        <f t="array" ref="P224">_xlfn._xlws.FILTER(CodigoLicença,Tipo=NovasLicençasv6.0[[#This Row],[Tipo]])</f>
        <v>IR0000000001</v>
      </c>
      <c r="Q224" s="7" t="str" cm="1">
        <f t="array" ref="Q224">_xlfn._xlws.FILTER(CodigoManutenção,Tipo=NovasLicençasv6.0[[#This Row],[Tipo]])</f>
        <v>Sem custo</v>
      </c>
      <c r="R224" s="7">
        <v>1</v>
      </c>
      <c r="S224" s="7" t="s">
        <v>388</v>
      </c>
      <c r="T224" s="14" t="s">
        <v>1855</v>
      </c>
      <c r="U224" s="7" t="s">
        <v>1830</v>
      </c>
      <c r="V224" s="7" t="s">
        <v>1856</v>
      </c>
      <c r="W224" s="7" t="s">
        <v>1857</v>
      </c>
      <c r="X224" s="7"/>
      <c r="Y224" s="5">
        <v>43802</v>
      </c>
      <c r="Z224" s="5">
        <v>43804</v>
      </c>
      <c r="AA224" s="11">
        <f t="shared" si="10"/>
        <v>2019</v>
      </c>
      <c r="AB224" s="7">
        <f t="shared" si="11"/>
        <v>2</v>
      </c>
      <c r="AC224" s="5" t="e" cm="1">
        <f t="array" ref="AC224">_xlfn._xlws.FILTER(Created_Date,(Customer_ID=NovasLicençasv6.0[[#This Row],[User ID]])*(Type = "OFFLINE"))</f>
        <v>#REF!</v>
      </c>
      <c r="AD224" s="7" t="s">
        <v>1858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11" t="s">
        <v>313</v>
      </c>
      <c r="AP224" s="7"/>
      <c r="AQ224" s="7">
        <v>15019</v>
      </c>
      <c r="AR224" s="7"/>
      <c r="AS224" s="7"/>
      <c r="AT224" s="7" t="s">
        <v>254</v>
      </c>
      <c r="AU224" s="7"/>
      <c r="AV224" s="7"/>
      <c r="AW224" s="25"/>
      <c r="AX224" s="25">
        <v>2023</v>
      </c>
    </row>
    <row r="225" spans="1:67" ht="18" customHeight="1" x14ac:dyDescent="0.2">
      <c r="A225" s="7" t="s">
        <v>1859</v>
      </c>
      <c r="B225" s="7" cm="1">
        <f t="array" ref="B225">COUNTA(_xlfn._xlws.FILTER(CustomerID,CustomerID=NovasLicençasv6.0[[#This Row],[User ID]],""))</f>
        <v>1</v>
      </c>
      <c r="C225" s="7" t="str">
        <f>IF(NovasLicençasv6.0[[#This Row],[Usuário ativo]]&gt;=2,"OFFLINE","ONLINE")</f>
        <v>ONLINE</v>
      </c>
      <c r="D225" s="7" t="str" cm="1">
        <f t="array" ref="D225">IFERROR(IF(SUM(_xlfn._xlws.FILTER(CustomerID,CustomerID=NovasLicençasv6.0[[#This Row],[User ID]]))=0,"Existe","Não Existe"),"Não Existe")</f>
        <v>Não Existe</v>
      </c>
      <c r="E225" s="7" t="s">
        <v>98</v>
      </c>
      <c r="F225" s="7" t="s">
        <v>1860</v>
      </c>
      <c r="G225" s="7" t="s">
        <v>8</v>
      </c>
      <c r="H225" s="7" t="s">
        <v>704</v>
      </c>
      <c r="I225" s="7" t="s">
        <v>9</v>
      </c>
      <c r="J225" s="7" t="s">
        <v>835</v>
      </c>
      <c r="K225" s="7" t="s">
        <v>53</v>
      </c>
      <c r="L225" s="7" t="str" cm="1">
        <f t="array" ref="L225">IFERROR(_xlfn._xlws.FILTER(CódigoAntigo,[0]!Descrição=NovasLicençasv6.0[[#This Row],[Descrição da atualização]]),"")</f>
        <v/>
      </c>
      <c r="M225" s="7" t="str" cm="1">
        <f t="array" ref="M225">IFERROR(_xlfn._xlws.FILTER(NovoCódigo,[0]!Descrição=NovasLicençasv6.0[[#This Row],[Descrição da atualização]]),"")</f>
        <v/>
      </c>
      <c r="N225" s="1"/>
      <c r="O225" s="7" t="s">
        <v>157</v>
      </c>
      <c r="P225" s="7" t="str" cm="1">
        <f t="array" ref="P225">_xlfn._xlws.FILTER(CodigoLicença,Tipo=NovasLicençasv6.0[[#This Row],[Tipo]])</f>
        <v>IR0000000001</v>
      </c>
      <c r="Q225" s="7" t="str" cm="1">
        <f t="array" ref="Q225">_xlfn._xlws.FILTER(CodigoManutenção,Tipo=NovasLicençasv6.0[[#This Row],[Tipo]])</f>
        <v>Sem custo</v>
      </c>
      <c r="R225" s="7">
        <v>1</v>
      </c>
      <c r="S225" s="7" t="s">
        <v>142</v>
      </c>
      <c r="T225" s="14" t="s">
        <v>1861</v>
      </c>
      <c r="U225" s="7" t="s">
        <v>1473</v>
      </c>
      <c r="V225" s="7" t="s">
        <v>1862</v>
      </c>
      <c r="W225" s="7" t="s">
        <v>1863</v>
      </c>
      <c r="X225" s="7"/>
      <c r="Y225" s="5">
        <v>43802</v>
      </c>
      <c r="Z225" s="5"/>
      <c r="AA225" s="11">
        <f t="shared" si="10"/>
        <v>2019</v>
      </c>
      <c r="AB225" s="7">
        <f t="shared" si="11"/>
        <v>-43802</v>
      </c>
      <c r="AC225" s="5" t="e" cm="1">
        <f t="array" ref="AC225">_xlfn._xlws.FILTER(Created_Date,(Customer_ID=NovasLicençasv6.0[[#This Row],[User ID]])*(Type = "OFFLINE"))</f>
        <v>#REF!</v>
      </c>
      <c r="AD225" s="6" t="s">
        <v>1864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11" t="s">
        <v>313</v>
      </c>
      <c r="AP225" s="7"/>
      <c r="AQ225" s="7">
        <v>15019</v>
      </c>
      <c r="AR225" s="7"/>
      <c r="AS225" s="7"/>
      <c r="AT225" s="7" t="s">
        <v>1865</v>
      </c>
      <c r="AU225" s="7"/>
      <c r="AV225" s="7"/>
      <c r="AW225" s="25"/>
      <c r="AX225" s="25">
        <v>2023</v>
      </c>
    </row>
    <row r="226" spans="1:67" ht="18" customHeight="1" x14ac:dyDescent="0.2">
      <c r="A226" s="7" t="s">
        <v>1866</v>
      </c>
      <c r="B226" s="7" cm="1">
        <f t="array" ref="B226">COUNTA(_xlfn._xlws.FILTER(CustomerID,CustomerID=NovasLicençasv6.0[[#This Row],[User ID]],""))</f>
        <v>1</v>
      </c>
      <c r="C226" s="7" t="str">
        <f>IF(NovasLicençasv6.0[[#This Row],[Usuário ativo]]&gt;=2,"OFFLINE","ONLINE")</f>
        <v>ONLINE</v>
      </c>
      <c r="D226" s="7" t="str" cm="1">
        <f t="array" ref="D226">IFERROR(IF(SUM(_xlfn._xlws.FILTER(CustomerID,CustomerID=NovasLicençasv6.0[[#This Row],[User ID]]))=0,"Existe","Não Existe"),"Não Existe")</f>
        <v>Não Existe</v>
      </c>
      <c r="E226" s="7" t="s">
        <v>98</v>
      </c>
      <c r="F226" s="7" t="s">
        <v>1867</v>
      </c>
      <c r="G226" s="7" t="str">
        <f>IF('Novas Licenças v6.0'!$I255="KION","Não aplicavel",IF('Novas Licenças v6.0'!$I255="LindeSTILL","Não aplicavel","Representante"))</f>
        <v>Representante</v>
      </c>
      <c r="H226" s="7" t="s">
        <v>1705</v>
      </c>
      <c r="I226" s="7" t="s">
        <v>9</v>
      </c>
      <c r="J226" s="7" t="s">
        <v>835</v>
      </c>
      <c r="K226" s="7" t="s">
        <v>53</v>
      </c>
      <c r="L226" s="7" t="str" cm="1">
        <f t="array" ref="L226">IFERROR(_xlfn._xlws.FILTER(CódigoAntigo,[0]!Descrição=NovasLicençasv6.0[[#This Row],[Descrição da atualização]]),"")</f>
        <v/>
      </c>
      <c r="M226" s="7" t="str" cm="1">
        <f t="array" ref="M226">IFERROR(_xlfn._xlws.FILTER(NovoCódigo,[0]!Descrição=NovasLicençasv6.0[[#This Row],[Descrição da atualização]]),"")</f>
        <v/>
      </c>
      <c r="N226" s="1"/>
      <c r="O226" s="7" t="s">
        <v>157</v>
      </c>
      <c r="P226" s="7" t="str" cm="1">
        <f t="array" ref="P226">_xlfn._xlws.FILTER(CodigoLicença,Tipo=NovasLicençasv6.0[[#This Row],[Tipo]])</f>
        <v>IR0000000001</v>
      </c>
      <c r="Q226" s="7" t="str" cm="1">
        <f t="array" ref="Q226">_xlfn._xlws.FILTER(CodigoManutenção,Tipo=NovasLicençasv6.0[[#This Row],[Tipo]])</f>
        <v>Sem custo</v>
      </c>
      <c r="R226" s="7">
        <v>1</v>
      </c>
      <c r="S226" s="7" t="s">
        <v>1868</v>
      </c>
      <c r="T226" s="14" t="s">
        <v>1869</v>
      </c>
      <c r="U226" s="7" t="s">
        <v>1250</v>
      </c>
      <c r="V226" s="7" t="s">
        <v>1870</v>
      </c>
      <c r="W226" s="7" t="s">
        <v>1871</v>
      </c>
      <c r="X226" s="7"/>
      <c r="Y226" s="5">
        <v>43802</v>
      </c>
      <c r="Z226" s="5"/>
      <c r="AA226" s="11">
        <f t="shared" si="10"/>
        <v>2019</v>
      </c>
      <c r="AB226" s="7">
        <f t="shared" si="11"/>
        <v>-43802</v>
      </c>
      <c r="AC226" s="5" t="e" cm="1">
        <f t="array" ref="AC226">_xlfn._xlws.FILTER(Created_Date,(Customer_ID=NovasLicençasv6.0[[#This Row],[User ID]])*(Type = "OFFLINE"))</f>
        <v>#REF!</v>
      </c>
      <c r="AD226" s="32" t="s">
        <v>1872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11" t="s">
        <v>313</v>
      </c>
      <c r="AP226" s="7"/>
      <c r="AQ226" s="7">
        <v>15019</v>
      </c>
      <c r="AR226" s="7"/>
      <c r="AS226" s="7"/>
      <c r="AT226" s="7" t="s">
        <v>1873</v>
      </c>
      <c r="AU226" s="7"/>
      <c r="AV226" s="7"/>
      <c r="AW226" s="25"/>
      <c r="AX226" s="25">
        <v>2023</v>
      </c>
    </row>
    <row r="227" spans="1:67" ht="18" customHeight="1" x14ac:dyDescent="0.2">
      <c r="A227" s="7" t="s">
        <v>1874</v>
      </c>
      <c r="B227" s="7" cm="1">
        <f t="array" ref="B227">COUNTA(_xlfn._xlws.FILTER(CustomerID,CustomerID=NovasLicençasv6.0[[#This Row],[User ID]],""))</f>
        <v>1</v>
      </c>
      <c r="C227" s="7" t="str">
        <f>IF(NovasLicençasv6.0[[#This Row],[Usuário ativo]]&gt;=2,"OFFLINE","ONLINE")</f>
        <v>ONLINE</v>
      </c>
      <c r="D227" s="7" t="str" cm="1">
        <f t="array" ref="D227">IFERROR(IF(SUM(_xlfn._xlws.FILTER(CustomerID,CustomerID=NovasLicençasv6.0[[#This Row],[User ID]]))=0,"Existe","Não Existe"),"Não Existe")</f>
        <v>Não Existe</v>
      </c>
      <c r="E227" s="7" t="s">
        <v>98</v>
      </c>
      <c r="F227" s="7" t="s">
        <v>1875</v>
      </c>
      <c r="G227" s="7" t="str">
        <f>IF('Novas Licenças v6.0'!$I257="KION","Não aplicavel",IF('Novas Licenças v6.0'!$I257="LindeSTILL","Não aplicavel","Representante"))</f>
        <v>Representante</v>
      </c>
      <c r="H227" s="7" t="s">
        <v>130</v>
      </c>
      <c r="I227" s="7" t="s">
        <v>657</v>
      </c>
      <c r="J227" s="7" t="s">
        <v>1067</v>
      </c>
      <c r="K227" s="7" t="s">
        <v>83</v>
      </c>
      <c r="L227" s="7" t="str" cm="1">
        <f t="array" ref="L227">IFERROR(_xlfn._xlws.FILTER(CódigoAntigo,[0]!Descrição=NovasLicençasv6.0[[#This Row],[Descrição da atualização]]),"")</f>
        <v/>
      </c>
      <c r="M227" s="7" t="str" cm="1">
        <f t="array" ref="M227">IFERROR(_xlfn._xlws.FILTER(NovoCódigo,[0]!Descrição=NovasLicençasv6.0[[#This Row],[Descrição da atualização]]),"")</f>
        <v/>
      </c>
      <c r="N227" s="1"/>
      <c r="O227" s="7" t="s">
        <v>157</v>
      </c>
      <c r="P227" s="7" t="str" cm="1">
        <f t="array" ref="P227">_xlfn._xlws.FILTER(CodigoLicença,Tipo=NovasLicençasv6.0[[#This Row],[Tipo]])</f>
        <v>IR0000000001</v>
      </c>
      <c r="Q227" s="7" t="str" cm="1">
        <f t="array" ref="Q227">_xlfn._xlws.FILTER(CodigoManutenção,Tipo=NovasLicençasv6.0[[#This Row],[Tipo]])</f>
        <v>Sem custo</v>
      </c>
      <c r="R227" s="7">
        <v>1</v>
      </c>
      <c r="S227" s="7" t="s">
        <v>237</v>
      </c>
      <c r="T227" s="14">
        <v>15841547390</v>
      </c>
      <c r="U227" s="7" t="s">
        <v>1262</v>
      </c>
      <c r="V227" s="7" t="s">
        <v>1256</v>
      </c>
      <c r="W227" s="7" t="s">
        <v>1876</v>
      </c>
      <c r="X227" s="7"/>
      <c r="Y227" s="5">
        <v>43810</v>
      </c>
      <c r="Z227" s="5">
        <v>43810</v>
      </c>
      <c r="AA227" s="11">
        <f t="shared" si="10"/>
        <v>2019</v>
      </c>
      <c r="AB227" s="7">
        <f t="shared" si="11"/>
        <v>0</v>
      </c>
      <c r="AC227" s="5" t="e" cm="1">
        <f t="array" ref="AC227">_xlfn._xlws.FILTER(Created_Date,(Customer_ID=NovasLicençasv6.0[[#This Row],[User ID]])*(Type = "OFFLINE"))</f>
        <v>#REF!</v>
      </c>
      <c r="AD227" s="32" t="s">
        <v>1877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11" t="s">
        <v>313</v>
      </c>
      <c r="AP227" s="7"/>
      <c r="AQ227" s="7">
        <v>15019</v>
      </c>
      <c r="AR227" s="7"/>
      <c r="AS227" s="7"/>
      <c r="AT227" s="7" t="s">
        <v>254</v>
      </c>
      <c r="AU227" s="7" t="s">
        <v>380</v>
      </c>
      <c r="AV227" s="7" t="s">
        <v>315</v>
      </c>
      <c r="AW227" s="25"/>
      <c r="AX227" s="25">
        <v>2023</v>
      </c>
    </row>
    <row r="228" spans="1:67" ht="18" customHeight="1" x14ac:dyDescent="0.2">
      <c r="A228" s="7" t="s">
        <v>1878</v>
      </c>
      <c r="B228" s="7" cm="1">
        <f t="array" ref="B228">COUNTA(_xlfn._xlws.FILTER(CustomerID,CustomerID=NovasLicençasv6.0[[#This Row],[User ID]],""))</f>
        <v>1</v>
      </c>
      <c r="C228" s="7" t="str">
        <f>IF(NovasLicençasv6.0[[#This Row],[Usuário ativo]]&gt;=2,"OFFLINE","ONLINE")</f>
        <v>ONLINE</v>
      </c>
      <c r="D228" s="7" t="str" cm="1">
        <f t="array" ref="D228">IFERROR(IF(SUM(_xlfn._xlws.FILTER(CustomerID,CustomerID=NovasLicençasv6.0[[#This Row],[User ID]]))=0,"Existe","Não Existe"),"Não Existe")</f>
        <v>Não Existe</v>
      </c>
      <c r="E228" s="7" t="s">
        <v>98</v>
      </c>
      <c r="F228" s="7" t="s">
        <v>1879</v>
      </c>
      <c r="G228" s="7" t="s">
        <v>8</v>
      </c>
      <c r="H228" s="7" t="s">
        <v>130</v>
      </c>
      <c r="I228" s="7" t="s">
        <v>657</v>
      </c>
      <c r="J228" s="7" t="s">
        <v>1880</v>
      </c>
      <c r="K228" s="7" t="s">
        <v>83</v>
      </c>
      <c r="L228" s="7" t="str" cm="1">
        <f t="array" ref="L228">IFERROR(_xlfn._xlws.FILTER(CódigoAntigo,[0]!Descrição=NovasLicençasv6.0[[#This Row],[Descrição da atualização]]),"")</f>
        <v/>
      </c>
      <c r="M228" s="7" t="str" cm="1">
        <f t="array" ref="M228">IFERROR(_xlfn._xlws.FILTER(NovoCódigo,[0]!Descrição=NovasLicençasv6.0[[#This Row],[Descrição da atualização]]),"")</f>
        <v/>
      </c>
      <c r="N228" s="1"/>
      <c r="O228" s="7" t="s">
        <v>157</v>
      </c>
      <c r="P228" s="7" t="str" cm="1">
        <f t="array" ref="P228">_xlfn._xlws.FILTER(CodigoLicença,Tipo=NovasLicençasv6.0[[#This Row],[Tipo]])</f>
        <v>IR0000000001</v>
      </c>
      <c r="Q228" s="7" t="str" cm="1">
        <f t="array" ref="Q228">_xlfn._xlws.FILTER(CodigoManutenção,Tipo=NovasLicençasv6.0[[#This Row],[Tipo]])</f>
        <v>Sem custo</v>
      </c>
      <c r="R228" s="7">
        <v>1</v>
      </c>
      <c r="S228" s="7" t="s">
        <v>237</v>
      </c>
      <c r="T228" s="14">
        <v>29232271369</v>
      </c>
      <c r="U228" s="7" t="s">
        <v>1262</v>
      </c>
      <c r="V228" s="7" t="s">
        <v>1256</v>
      </c>
      <c r="W228" s="7" t="s">
        <v>1881</v>
      </c>
      <c r="X228" s="7"/>
      <c r="Y228" s="5">
        <v>43810</v>
      </c>
      <c r="Z228" s="5">
        <v>43810</v>
      </c>
      <c r="AA228" s="11">
        <f t="shared" si="10"/>
        <v>2019</v>
      </c>
      <c r="AB228" s="7">
        <f t="shared" si="11"/>
        <v>0</v>
      </c>
      <c r="AC228" s="5" t="e" cm="1">
        <f t="array" ref="AC228">_xlfn._xlws.FILTER(Created_Date,(Customer_ID=NovasLicençasv6.0[[#This Row],[User ID]])*(Type = "OFFLINE"))</f>
        <v>#REF!</v>
      </c>
      <c r="AD228" s="32" t="s">
        <v>1882</v>
      </c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11" t="s">
        <v>313</v>
      </c>
      <c r="AP228" s="7"/>
      <c r="AQ228" s="7">
        <v>15019</v>
      </c>
      <c r="AR228" s="7"/>
      <c r="AS228" s="7"/>
      <c r="AT228" s="7"/>
      <c r="AU228" s="7" t="s">
        <v>380</v>
      </c>
      <c r="AV228" s="7" t="s">
        <v>315</v>
      </c>
      <c r="AW228" s="25"/>
      <c r="AX228" s="25">
        <v>2023</v>
      </c>
    </row>
    <row r="229" spans="1:67" ht="18" customHeight="1" x14ac:dyDescent="0.2">
      <c r="A229" s="7" t="s">
        <v>1883</v>
      </c>
      <c r="B229" s="7" cm="1">
        <f t="array" ref="B229">COUNTA(_xlfn._xlws.FILTER(CustomerID,CustomerID=NovasLicençasv6.0[[#This Row],[User ID]],""))</f>
        <v>1</v>
      </c>
      <c r="C229" s="7" t="str">
        <f>IF(NovasLicençasv6.0[[#This Row],[Usuário ativo]]&gt;=2,"OFFLINE","ONLINE")</f>
        <v>ONLINE</v>
      </c>
      <c r="D229" s="7" t="str" cm="1">
        <f t="array" ref="D229">IFERROR(IF(SUM(_xlfn._xlws.FILTER(CustomerID,CustomerID=NovasLicençasv6.0[[#This Row],[User ID]]))=0,"Existe","Não Existe"),"Não Existe")</f>
        <v>Não Existe</v>
      </c>
      <c r="E229" s="7" t="s">
        <v>98</v>
      </c>
      <c r="F229" s="7" t="s">
        <v>1884</v>
      </c>
      <c r="G229" s="7" t="str">
        <f>IF('Novas Licenças v6.0'!$I259="KION","Não aplicavel",IF('Novas Licenças v6.0'!$I259="LindeSTILL","Não aplicavel","Representante"))</f>
        <v>Representante</v>
      </c>
      <c r="H229" s="7" t="s">
        <v>1785</v>
      </c>
      <c r="I229" s="7" t="s">
        <v>657</v>
      </c>
      <c r="J229" s="7" t="s">
        <v>1880</v>
      </c>
      <c r="K229" s="7" t="s">
        <v>83</v>
      </c>
      <c r="L229" s="7" t="str" cm="1">
        <f t="array" ref="L229">IFERROR(_xlfn._xlws.FILTER(CódigoAntigo,[0]!Descrição=NovasLicençasv6.0[[#This Row],[Descrição da atualização]]),"")</f>
        <v/>
      </c>
      <c r="M229" s="7" t="str" cm="1">
        <f t="array" ref="M229">IFERROR(_xlfn._xlws.FILTER(NovoCódigo,[0]!Descrição=NovasLicençasv6.0[[#This Row],[Descrição da atualização]]),"")</f>
        <v/>
      </c>
      <c r="N229" s="1"/>
      <c r="O229" s="7" t="s">
        <v>157</v>
      </c>
      <c r="P229" s="7" t="str" cm="1">
        <f t="array" ref="P229">_xlfn._xlws.FILTER(CodigoLicença,Tipo=NovasLicençasv6.0[[#This Row],[Tipo]])</f>
        <v>IR0000000001</v>
      </c>
      <c r="Q229" s="7" t="str" cm="1">
        <f t="array" ref="Q229">_xlfn._xlws.FILTER(CodigoManutenção,Tipo=NovasLicençasv6.0[[#This Row],[Tipo]])</f>
        <v>Sem custo</v>
      </c>
      <c r="R229" s="7">
        <v>1</v>
      </c>
      <c r="S229" s="7" t="s">
        <v>237</v>
      </c>
      <c r="T229" s="14" t="s">
        <v>1885</v>
      </c>
      <c r="U229" s="7" t="s">
        <v>1886</v>
      </c>
      <c r="V229" s="7" t="s">
        <v>1887</v>
      </c>
      <c r="W229" s="7" t="s">
        <v>1888</v>
      </c>
      <c r="X229" s="7"/>
      <c r="Y229" s="5">
        <v>43810</v>
      </c>
      <c r="Z229" s="5">
        <v>43811</v>
      </c>
      <c r="AA229" s="11">
        <f t="shared" si="10"/>
        <v>2019</v>
      </c>
      <c r="AB229" s="7">
        <f t="shared" si="11"/>
        <v>1</v>
      </c>
      <c r="AC229" s="5" t="e" cm="1">
        <f t="array" ref="AC229">_xlfn._xlws.FILTER(Created_Date,(Customer_ID=NovasLicençasv6.0[[#This Row],[User ID]])*(Type = "OFFLINE"))</f>
        <v>#REF!</v>
      </c>
      <c r="AD229" s="32" t="s">
        <v>1889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11" t="s">
        <v>313</v>
      </c>
      <c r="AP229" s="7"/>
      <c r="AQ229" s="7">
        <v>15019</v>
      </c>
      <c r="AR229" s="7"/>
      <c r="AS229" s="7"/>
      <c r="AT229" s="7"/>
      <c r="AU229" s="7" t="s">
        <v>380</v>
      </c>
      <c r="AV229" s="7" t="s">
        <v>315</v>
      </c>
      <c r="AW229" s="25"/>
      <c r="AX229" s="25">
        <v>2023</v>
      </c>
    </row>
    <row r="230" spans="1:67" ht="18" customHeight="1" x14ac:dyDescent="0.2">
      <c r="A230" s="7" t="s">
        <v>1890</v>
      </c>
      <c r="B230" s="7" cm="1">
        <f t="array" ref="B230">COUNTA(_xlfn._xlws.FILTER(CustomerID,CustomerID=NovasLicençasv6.0[[#This Row],[User ID]],""))</f>
        <v>1</v>
      </c>
      <c r="C230" s="7" t="str">
        <f>IF(NovasLicençasv6.0[[#This Row],[Usuário ativo]]&gt;=2,"OFFLINE","ONLINE")</f>
        <v>ONLINE</v>
      </c>
      <c r="D230" s="7" t="str" cm="1">
        <f t="array" ref="D230">IFERROR(IF(SUM(_xlfn._xlws.FILTER(CustomerID,CustomerID=NovasLicençasv6.0[[#This Row],[User ID]]))=0,"Existe","Não Existe"),"Não Existe")</f>
        <v>Não Existe</v>
      </c>
      <c r="E230" s="7" t="s">
        <v>98</v>
      </c>
      <c r="F230" s="7" t="s">
        <v>1891</v>
      </c>
      <c r="G230" s="7" t="str">
        <f>IF('Novas Licenças v6.0'!$I260="KION","Não aplicavel",IF('Novas Licenças v6.0'!$I260="LindeSTILL","Não aplicavel","Representante"))</f>
        <v>Representante</v>
      </c>
      <c r="H230" s="7" t="s">
        <v>704</v>
      </c>
      <c r="I230" s="7" t="s">
        <v>657</v>
      </c>
      <c r="J230" s="7" t="s">
        <v>1880</v>
      </c>
      <c r="K230" s="7" t="s">
        <v>83</v>
      </c>
      <c r="L230" s="7" t="str" cm="1">
        <f t="array" ref="L230">IFERROR(_xlfn._xlws.FILTER(CódigoAntigo,[0]!Descrição=NovasLicençasv6.0[[#This Row],[Descrição da atualização]]),"")</f>
        <v/>
      </c>
      <c r="M230" s="7" t="str" cm="1">
        <f t="array" ref="M230">IFERROR(_xlfn._xlws.FILTER(NovoCódigo,[0]!Descrição=NovasLicençasv6.0[[#This Row],[Descrição da atualização]]),"")</f>
        <v/>
      </c>
      <c r="N230" s="1"/>
      <c r="O230" s="7" t="s">
        <v>157</v>
      </c>
      <c r="P230" s="7" t="str" cm="1">
        <f t="array" ref="P230">_xlfn._xlws.FILTER(CodigoLicença,Tipo=NovasLicençasv6.0[[#This Row],[Tipo]])</f>
        <v>IR0000000001</v>
      </c>
      <c r="Q230" s="7" t="str" cm="1">
        <f t="array" ref="Q230">_xlfn._xlws.FILTER(CodigoManutenção,Tipo=NovasLicençasv6.0[[#This Row],[Tipo]])</f>
        <v>Sem custo</v>
      </c>
      <c r="R230" s="7">
        <v>1</v>
      </c>
      <c r="S230" s="7" t="s">
        <v>237</v>
      </c>
      <c r="T230" s="14">
        <v>15903538958</v>
      </c>
      <c r="U230" s="7" t="s">
        <v>1892</v>
      </c>
      <c r="V230" s="7" t="s">
        <v>1893</v>
      </c>
      <c r="W230" s="7" t="s">
        <v>1894</v>
      </c>
      <c r="X230" s="7"/>
      <c r="Y230" s="5">
        <v>43810</v>
      </c>
      <c r="Z230" s="5">
        <v>43811</v>
      </c>
      <c r="AA230" s="11">
        <f t="shared" si="10"/>
        <v>2019</v>
      </c>
      <c r="AB230" s="7">
        <f t="shared" si="11"/>
        <v>1</v>
      </c>
      <c r="AC230" s="5" t="e" cm="1">
        <f t="array" ref="AC230">_xlfn._xlws.FILTER(Created_Date,(Customer_ID=NovasLicençasv6.0[[#This Row],[User ID]])*(Type = "OFFLINE"))</f>
        <v>#REF!</v>
      </c>
      <c r="AD230" s="6" t="s">
        <v>1895</v>
      </c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11" t="s">
        <v>313</v>
      </c>
      <c r="AP230" s="7"/>
      <c r="AQ230" s="7">
        <v>15019</v>
      </c>
      <c r="AR230" s="7"/>
      <c r="AS230" s="7"/>
      <c r="AT230" s="7"/>
      <c r="AU230" s="7" t="s">
        <v>380</v>
      </c>
      <c r="AV230" s="7" t="s">
        <v>315</v>
      </c>
      <c r="AW230" s="25"/>
      <c r="AX230" s="25">
        <v>2023</v>
      </c>
    </row>
    <row r="231" spans="1:67" ht="18" customHeight="1" x14ac:dyDescent="0.2">
      <c r="A231" s="7" t="s">
        <v>1896</v>
      </c>
      <c r="B231" s="7" cm="1">
        <f t="array" ref="B231">COUNTA(_xlfn._xlws.FILTER(CustomerID,CustomerID=NovasLicençasv6.0[[#This Row],[User ID]],""))</f>
        <v>1</v>
      </c>
      <c r="C231" s="7" t="str">
        <f>IF(NovasLicençasv6.0[[#This Row],[Usuário ativo]]&gt;=2,"OFFLINE","ONLINE")</f>
        <v>ONLINE</v>
      </c>
      <c r="D231" s="7" t="str" cm="1">
        <f t="array" ref="D231">IFERROR(IF(SUM(_xlfn._xlws.FILTER(CustomerID,CustomerID=NovasLicençasv6.0[[#This Row],[User ID]]))=0,"Existe","Não Existe"),"Não Existe")</f>
        <v>Não Existe</v>
      </c>
      <c r="E231" s="7" t="s">
        <v>98</v>
      </c>
      <c r="F231" s="7" t="s">
        <v>1897</v>
      </c>
      <c r="G231" s="7" t="str">
        <f>IF('Novas Licenças v6.0'!$I261="KION","Não aplicavel",IF('Novas Licenças v6.0'!$I261="LindeSTILL","Não aplicavel","Representante"))</f>
        <v>Representante</v>
      </c>
      <c r="H231" s="7" t="s">
        <v>1785</v>
      </c>
      <c r="I231" s="7" t="s">
        <v>657</v>
      </c>
      <c r="J231" s="7" t="s">
        <v>1880</v>
      </c>
      <c r="K231" s="7" t="s">
        <v>83</v>
      </c>
      <c r="L231" s="7" t="str" cm="1">
        <f t="array" ref="L231">IFERROR(_xlfn._xlws.FILTER(CódigoAntigo,[0]!Descrição=NovasLicençasv6.0[[#This Row],[Descrição da atualização]]),"")</f>
        <v/>
      </c>
      <c r="M231" s="7" t="str" cm="1">
        <f t="array" ref="M231">IFERROR(_xlfn._xlws.FILTER(NovoCódigo,[0]!Descrição=NovasLicençasv6.0[[#This Row],[Descrição da atualização]]),"")</f>
        <v/>
      </c>
      <c r="N231" s="1"/>
      <c r="O231" s="7" t="s">
        <v>157</v>
      </c>
      <c r="P231" s="7" t="str" cm="1">
        <f t="array" ref="P231">_xlfn._xlws.FILTER(CodigoLicença,Tipo=NovasLicençasv6.0[[#This Row],[Tipo]])</f>
        <v>IR0000000001</v>
      </c>
      <c r="Q231" s="7" t="str" cm="1">
        <f t="array" ref="Q231">_xlfn._xlws.FILTER(CodigoManutenção,Tipo=NovasLicençasv6.0[[#This Row],[Tipo]])</f>
        <v>Sem custo</v>
      </c>
      <c r="R231" s="7">
        <v>1</v>
      </c>
      <c r="S231" s="7" t="s">
        <v>237</v>
      </c>
      <c r="T231" s="14">
        <v>1583968150</v>
      </c>
      <c r="U231" s="7" t="s">
        <v>1892</v>
      </c>
      <c r="V231" s="7" t="s">
        <v>1887</v>
      </c>
      <c r="W231" s="7" t="s">
        <v>1086</v>
      </c>
      <c r="X231" s="7"/>
      <c r="Y231" s="5">
        <v>43810</v>
      </c>
      <c r="Z231" s="5">
        <v>43811</v>
      </c>
      <c r="AA231" s="11">
        <f t="shared" si="10"/>
        <v>2019</v>
      </c>
      <c r="AB231" s="7">
        <f t="shared" si="11"/>
        <v>1</v>
      </c>
      <c r="AC231" s="5" t="e" cm="1">
        <f t="array" ref="AC231">_xlfn._xlws.FILTER(Created_Date,(Customer_ID=NovasLicençasv6.0[[#This Row],[User ID]])*(Type = "OFFLINE"))</f>
        <v>#REF!</v>
      </c>
      <c r="AD231" s="32" t="s">
        <v>1898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11" t="s">
        <v>313</v>
      </c>
      <c r="AP231" s="7"/>
      <c r="AQ231" s="7">
        <v>15019</v>
      </c>
      <c r="AR231" s="7"/>
      <c r="AS231" s="7"/>
      <c r="AT231" s="7"/>
      <c r="AU231" s="7" t="s">
        <v>380</v>
      </c>
      <c r="AV231" s="7" t="s">
        <v>315</v>
      </c>
      <c r="AW231" s="25"/>
      <c r="AX231" s="25">
        <v>2023</v>
      </c>
    </row>
    <row r="232" spans="1:67" ht="18" customHeight="1" x14ac:dyDescent="0.2">
      <c r="A232" s="7" t="s">
        <v>1899</v>
      </c>
      <c r="B232" s="7" cm="1">
        <f t="array" ref="B232">COUNTA(_xlfn._xlws.FILTER(CustomerID,CustomerID=NovasLicençasv6.0[[#This Row],[User ID]],""))</f>
        <v>1</v>
      </c>
      <c r="C232" s="7" t="str">
        <f>IF(NovasLicençasv6.0[[#This Row],[Usuário ativo]]&gt;=2,"OFFLINE","ONLINE")</f>
        <v>ONLINE</v>
      </c>
      <c r="D232" s="7" t="str" cm="1">
        <f t="array" ref="D232">IFERROR(IF(SUM(_xlfn._xlws.FILTER(CustomerID,CustomerID=NovasLicençasv6.0[[#This Row],[User ID]]))=0,"Existe","Não Existe"),"Não Existe")</f>
        <v>Não Existe</v>
      </c>
      <c r="E232" s="7" t="s">
        <v>98</v>
      </c>
      <c r="F232" s="7" t="s">
        <v>1900</v>
      </c>
      <c r="G232" s="7" t="str">
        <f>IF('Novas Licenças v6.0'!$I262="KION","Não aplicavel",IF('Novas Licenças v6.0'!$I262="LindeSTILL","Não aplicavel","Representante"))</f>
        <v>Representante</v>
      </c>
      <c r="H232" s="7" t="s">
        <v>704</v>
      </c>
      <c r="I232" s="7" t="s">
        <v>9</v>
      </c>
      <c r="J232" s="7" t="s">
        <v>835</v>
      </c>
      <c r="K232" s="7" t="s">
        <v>53</v>
      </c>
      <c r="L232" s="7" t="str" cm="1">
        <f t="array" ref="L232">IFERROR(_xlfn._xlws.FILTER(CódigoAntigo,[0]!Descrição=NovasLicençasv6.0[[#This Row],[Descrição da atualização]]),"")</f>
        <v/>
      </c>
      <c r="M232" s="7" t="str" cm="1">
        <f t="array" ref="M232">IFERROR(_xlfn._xlws.FILTER(NovoCódigo,[0]!Descrição=NovasLicençasv6.0[[#This Row],[Descrição da atualização]]),"")</f>
        <v/>
      </c>
      <c r="N232" s="1"/>
      <c r="O232" s="7" t="s">
        <v>157</v>
      </c>
      <c r="P232" s="7" t="str" cm="1">
        <f t="array" ref="P232">_xlfn._xlws.FILTER(CodigoLicença,Tipo=NovasLicençasv6.0[[#This Row],[Tipo]])</f>
        <v>IR0000000001</v>
      </c>
      <c r="Q232" s="7" t="str" cm="1">
        <f t="array" ref="Q232">_xlfn._xlws.FILTER(CodigoManutenção,Tipo=NovasLicençasv6.0[[#This Row],[Tipo]])</f>
        <v>Sem custo</v>
      </c>
      <c r="R232" s="7">
        <v>1</v>
      </c>
      <c r="S232" s="7" t="s">
        <v>1901</v>
      </c>
      <c r="T232" s="14" t="s">
        <v>1902</v>
      </c>
      <c r="U232" s="7" t="s">
        <v>1250</v>
      </c>
      <c r="V232" s="7" t="s">
        <v>1903</v>
      </c>
      <c r="W232" s="7" t="s">
        <v>1904</v>
      </c>
      <c r="X232" s="7"/>
      <c r="Y232" s="5">
        <v>43811</v>
      </c>
      <c r="Z232" s="5">
        <v>43812</v>
      </c>
      <c r="AA232" s="11">
        <f t="shared" si="10"/>
        <v>2019</v>
      </c>
      <c r="AB232" s="7">
        <f t="shared" si="11"/>
        <v>1</v>
      </c>
      <c r="AC232" s="5" t="e" cm="1">
        <f t="array" ref="AC232">_xlfn._xlws.FILTER(Created_Date,(Customer_ID=NovasLicençasv6.0[[#This Row],[User ID]])*(Type = "OFFLINE"))</f>
        <v>#REF!</v>
      </c>
      <c r="AD232" s="32" t="s">
        <v>1905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11" t="s">
        <v>313</v>
      </c>
      <c r="AP232" s="7"/>
      <c r="AQ232" s="7">
        <v>15019</v>
      </c>
      <c r="AR232" s="7"/>
      <c r="AS232" s="7"/>
      <c r="AT232" s="7"/>
      <c r="AU232" s="7"/>
      <c r="AV232" s="7"/>
      <c r="AW232" s="25"/>
      <c r="AX232" s="25">
        <v>2023</v>
      </c>
    </row>
    <row r="233" spans="1:67" ht="18" customHeight="1" x14ac:dyDescent="0.2">
      <c r="A233" s="7" t="s">
        <v>1906</v>
      </c>
      <c r="B233" s="7" cm="1">
        <f t="array" ref="B233">COUNTA(_xlfn._xlws.FILTER(CustomerID,CustomerID=NovasLicençasv6.0[[#This Row],[User ID]],""))</f>
        <v>1</v>
      </c>
      <c r="C233" s="7" t="str">
        <f>IF(NovasLicençasv6.0[[#This Row],[Usuário ativo]]&gt;=2,"OFFLINE","ONLINE")</f>
        <v>ONLINE</v>
      </c>
      <c r="D233" s="7" t="str" cm="1">
        <f t="array" ref="D233">IFERROR(IF(SUM(_xlfn._xlws.FILTER(CustomerID,CustomerID=NovasLicençasv6.0[[#This Row],[User ID]]))=0,"Existe","Não Existe"),"Não Existe")</f>
        <v>Não Existe</v>
      </c>
      <c r="E233" s="7" t="s">
        <v>98</v>
      </c>
      <c r="F233" s="7" t="s">
        <v>1907</v>
      </c>
      <c r="G233" s="7" t="str">
        <f>IF('Novas Licenças v6.0'!$I264="KION","Não aplicavel",IF('Novas Licenças v6.0'!$I264="LindeSTILL","Não aplicavel","Representante"))</f>
        <v>Representante</v>
      </c>
      <c r="H233" s="7" t="s">
        <v>1785</v>
      </c>
      <c r="I233" s="7" t="s">
        <v>9</v>
      </c>
      <c r="J233" s="7" t="s">
        <v>835</v>
      </c>
      <c r="K233" s="7" t="s">
        <v>53</v>
      </c>
      <c r="L233" s="7" t="str" cm="1">
        <f t="array" ref="L233">IFERROR(_xlfn._xlws.FILTER(CódigoAntigo,[0]!Descrição=NovasLicençasv6.0[[#This Row],[Descrição da atualização]]),"")</f>
        <v/>
      </c>
      <c r="M233" s="7" t="str" cm="1">
        <f t="array" ref="M233">IFERROR(_xlfn._xlws.FILTER(NovoCódigo,[0]!Descrição=NovasLicençasv6.0[[#This Row],[Descrição da atualização]]),"")</f>
        <v/>
      </c>
      <c r="N233" s="1"/>
      <c r="O233" s="7" t="s">
        <v>157</v>
      </c>
      <c r="P233" s="7" t="str" cm="1">
        <f t="array" ref="P233">_xlfn._xlws.FILTER(CodigoLicença,Tipo=NovasLicençasv6.0[[#This Row],[Tipo]])</f>
        <v>IR0000000001</v>
      </c>
      <c r="Q233" s="7" t="str" cm="1">
        <f t="array" ref="Q233">_xlfn._xlws.FILTER(CodigoManutenção,Tipo=NovasLicençasv6.0[[#This Row],[Tipo]])</f>
        <v>Sem custo</v>
      </c>
      <c r="R233" s="7">
        <v>1</v>
      </c>
      <c r="S233" s="7" t="s">
        <v>1908</v>
      </c>
      <c r="T233" s="14" t="s">
        <v>1909</v>
      </c>
      <c r="U233" s="7" t="s">
        <v>1845</v>
      </c>
      <c r="V233" s="7" t="s">
        <v>1910</v>
      </c>
      <c r="W233" s="7" t="s">
        <v>1911</v>
      </c>
      <c r="X233" s="7"/>
      <c r="Y233" s="5">
        <v>43811</v>
      </c>
      <c r="Z233" s="5">
        <v>43812</v>
      </c>
      <c r="AA233" s="11">
        <f t="shared" si="10"/>
        <v>2019</v>
      </c>
      <c r="AB233" s="7">
        <f t="shared" si="11"/>
        <v>1</v>
      </c>
      <c r="AC233" s="5" t="e" cm="1">
        <f t="array" ref="AC233">_xlfn._xlws.FILTER(Created_Date,(Customer_ID=NovasLicençasv6.0[[#This Row],[User ID]])*(Type = "OFFLINE"))</f>
        <v>#REF!</v>
      </c>
      <c r="AD233" s="32" t="s">
        <v>1912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11" t="s">
        <v>313</v>
      </c>
      <c r="AP233" s="7"/>
      <c r="AQ233" s="7">
        <v>15019</v>
      </c>
      <c r="AR233" s="7"/>
      <c r="AS233" s="7"/>
      <c r="AT233" s="7"/>
      <c r="AU233" s="7"/>
      <c r="AV233" s="7"/>
      <c r="AW233" s="25"/>
      <c r="AX233" s="25">
        <v>2023</v>
      </c>
    </row>
    <row r="234" spans="1:67" ht="18" customHeight="1" x14ac:dyDescent="0.2">
      <c r="A234" s="13" t="s">
        <v>1913</v>
      </c>
      <c r="B234" s="7" cm="1">
        <f t="array" ref="B234">COUNTA(_xlfn._xlws.FILTER(CustomerID,CustomerID=NovasLicençasv6.0[[#This Row],[User ID]],""))</f>
        <v>1</v>
      </c>
      <c r="C234" s="13" t="str">
        <f>IF(NovasLicençasv6.0[[#This Row],[Usuário ativo]]&gt;=2,"OFFLINE","ONLINE")</f>
        <v>ONLINE</v>
      </c>
      <c r="D234" s="13" t="str" cm="1">
        <f t="array" ref="D234">IFERROR(IF(SUM(_xlfn._xlws.FILTER(CustomerID,CustomerID=NovasLicençasv6.0[[#This Row],[User ID]]))=0,"Existe","Não Existe"),"Não Existe")</f>
        <v>Não Existe</v>
      </c>
      <c r="E234" s="13" t="s">
        <v>1914</v>
      </c>
      <c r="F234" s="7" t="s">
        <v>1915</v>
      </c>
      <c r="G234" s="13" t="str">
        <f>IF('Novas Licenças v6.0'!$I263="KION","Não aplicavel",IF('Novas Licenças v6.0'!$I263="LindeSTILL","Não aplicavel","Representante"))</f>
        <v>Representante</v>
      </c>
      <c r="H234" s="13" t="s">
        <v>1785</v>
      </c>
      <c r="I234" s="13" t="s">
        <v>9</v>
      </c>
      <c r="J234" s="13" t="s">
        <v>835</v>
      </c>
      <c r="K234" s="13" t="s">
        <v>53</v>
      </c>
      <c r="L234" s="7" t="str" cm="1">
        <f t="array" ref="L234">IFERROR(_xlfn._xlws.FILTER(CódigoAntigo,[0]!Descrição=NovasLicençasv6.0[[#This Row],[Descrição da atualização]]),"")</f>
        <v/>
      </c>
      <c r="M234" s="7" t="str" cm="1">
        <f t="array" ref="M234">IFERROR(_xlfn._xlws.FILTER(NovoCódigo,[0]!Descrição=NovasLicençasv6.0[[#This Row],[Descrição da atualização]]),"")</f>
        <v/>
      </c>
      <c r="N234" s="1"/>
      <c r="O234" s="7" t="s">
        <v>157</v>
      </c>
      <c r="P234" s="7" t="str" cm="1">
        <f t="array" ref="P234">_xlfn._xlws.FILTER(CodigoLicença,Tipo=NovasLicençasv6.0[[#This Row],[Tipo]])</f>
        <v>IR0000000001</v>
      </c>
      <c r="Q234" s="7" t="str" cm="1">
        <f t="array" ref="Q234">_xlfn._xlws.FILTER(CodigoManutenção,Tipo=NovasLicençasv6.0[[#This Row],[Tipo]])</f>
        <v>Sem custo</v>
      </c>
      <c r="R234" s="13">
        <v>1</v>
      </c>
      <c r="S234" s="13" t="s">
        <v>1901</v>
      </c>
      <c r="T234" s="34" t="s">
        <v>1916</v>
      </c>
      <c r="U234" s="13" t="s">
        <v>1250</v>
      </c>
      <c r="V234" s="13" t="s">
        <v>1917</v>
      </c>
      <c r="W234" s="13" t="s">
        <v>1918</v>
      </c>
      <c r="X234" s="13"/>
      <c r="Y234" s="29">
        <v>43811</v>
      </c>
      <c r="Z234" s="29">
        <v>43812</v>
      </c>
      <c r="AA234" s="35">
        <f t="shared" si="10"/>
        <v>2019</v>
      </c>
      <c r="AB234" s="13">
        <f t="shared" si="11"/>
        <v>1</v>
      </c>
      <c r="AC234" s="29" t="e" cm="1">
        <f t="array" ref="AC234">_xlfn._xlws.FILTER(Created_Date,(Customer_ID=NovasLicençasv6.0[[#This Row],[User ID]])*(Type = "OFFLINE"))</f>
        <v>#REF!</v>
      </c>
      <c r="AD234" s="32" t="s">
        <v>1919</v>
      </c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35" t="s">
        <v>313</v>
      </c>
      <c r="AP234" s="13"/>
      <c r="AQ234" s="7">
        <v>15019</v>
      </c>
      <c r="AR234" s="13"/>
      <c r="AS234" s="13"/>
      <c r="AT234" s="13"/>
      <c r="AU234" s="13"/>
      <c r="AV234" s="13"/>
      <c r="AW234" s="92"/>
      <c r="AX234" s="25">
        <v>2023</v>
      </c>
    </row>
    <row r="235" spans="1:67" ht="18" customHeight="1" x14ac:dyDescent="0.2">
      <c r="A235" s="7" t="s">
        <v>1920</v>
      </c>
      <c r="B235" s="7" cm="1">
        <f t="array" ref="B235">COUNTA(_xlfn._xlws.FILTER(CustomerID,CustomerID=NovasLicençasv6.0[[#This Row],[User ID]],""))</f>
        <v>1</v>
      </c>
      <c r="C235" s="7" t="str">
        <f>IF(NovasLicençasv6.0[[#This Row],[Usuário ativo]]&gt;=2,"OFFLINE","ONLINE")</f>
        <v>ONLINE</v>
      </c>
      <c r="D235" s="7" t="str" cm="1">
        <f t="array" ref="D235">IFERROR(IF(SUM(_xlfn._xlws.FILTER(CustomerID,CustomerID=NovasLicençasv6.0[[#This Row],[User ID]]))=0,"Existe","Não Existe"),"Não Existe")</f>
        <v>Não Existe</v>
      </c>
      <c r="E235" s="7" t="s">
        <v>98</v>
      </c>
      <c r="F235" s="7" t="s">
        <v>861</v>
      </c>
      <c r="G235" s="7" t="s">
        <v>141</v>
      </c>
      <c r="H235" s="7" t="s">
        <v>130</v>
      </c>
      <c r="I235" s="7" t="s">
        <v>101</v>
      </c>
      <c r="J235" s="7" t="s">
        <v>102</v>
      </c>
      <c r="K235" s="7" t="s">
        <v>83</v>
      </c>
      <c r="L235" s="7" t="str" cm="1">
        <f t="array" ref="L235">IFERROR(_xlfn._xlws.FILTER(CódigoAntigo,[0]!Descrição=NovasLicençasv6.0[[#This Row],[Descrição da atualização]]),"")</f>
        <v/>
      </c>
      <c r="M235" s="7" t="str" cm="1">
        <f t="array" ref="M235">IFERROR(_xlfn._xlws.FILTER(NovoCódigo,[0]!Descrição=NovasLicençasv6.0[[#This Row],[Descrição da atualização]]),"")</f>
        <v/>
      </c>
      <c r="N235" s="1"/>
      <c r="O235" s="7" t="s">
        <v>18</v>
      </c>
      <c r="P235" s="7" t="str" cm="1">
        <f t="array" ref="P235">_xlfn._xlws.FILTER(CodigoLicença,Tipo=NovasLicençasv6.0[[#This Row],[Tipo]])</f>
        <v>SC00SFW00003</v>
      </c>
      <c r="Q235" s="7" t="str" cm="1">
        <f t="array" ref="Q235">_xlfn._xlws.FILTER(CodigoManutenção,Tipo=NovasLicençasv6.0[[#This Row],[Tipo]])</f>
        <v>SC00SFW00006</v>
      </c>
      <c r="R235" s="7">
        <v>1</v>
      </c>
      <c r="S235" s="7" t="s">
        <v>142</v>
      </c>
      <c r="T235" s="14" t="s">
        <v>863</v>
      </c>
      <c r="U235" s="7" t="s">
        <v>206</v>
      </c>
      <c r="V235" s="7" t="s">
        <v>352</v>
      </c>
      <c r="W235" s="7" t="s">
        <v>864</v>
      </c>
      <c r="X235" s="7" t="s">
        <v>252</v>
      </c>
      <c r="Y235" s="5">
        <v>43818</v>
      </c>
      <c r="Z235" s="5">
        <v>43838</v>
      </c>
      <c r="AA235" s="11">
        <f t="shared" si="10"/>
        <v>2019</v>
      </c>
      <c r="AB235" s="7">
        <f t="shared" si="11"/>
        <v>20</v>
      </c>
      <c r="AC235" s="5" t="e" cm="1">
        <f t="array" ref="AC235">_xlfn._xlws.FILTER(Created_Date,(Customer_ID=NovasLicençasv6.0[[#This Row],[User ID]])*(Type = "OFFLINE"))</f>
        <v>#REF!</v>
      </c>
      <c r="AD235" s="32" t="s">
        <v>1921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11">
        <v>116517791</v>
      </c>
      <c r="AP235" s="7" t="s">
        <v>1922</v>
      </c>
      <c r="AQ235" s="7" t="s">
        <v>1923</v>
      </c>
      <c r="AR235" s="7"/>
      <c r="AS235" s="7">
        <v>41220050</v>
      </c>
      <c r="AT235" s="7" t="s">
        <v>1924</v>
      </c>
      <c r="AU235" s="7" t="s">
        <v>92</v>
      </c>
      <c r="AV235" s="7" t="s">
        <v>201</v>
      </c>
      <c r="AW235" s="25"/>
      <c r="AX235" s="25">
        <v>2023</v>
      </c>
    </row>
    <row r="236" spans="1:67" s="30" customFormat="1" ht="18" customHeight="1" x14ac:dyDescent="0.2">
      <c r="A236" s="7" t="s">
        <v>1925</v>
      </c>
      <c r="B236" s="7" cm="1">
        <f t="array" ref="B236">COUNTA(_xlfn._xlws.FILTER(CustomerID,CustomerID=NovasLicençasv6.0[[#This Row],[User ID]],""))</f>
        <v>1</v>
      </c>
      <c r="C236" s="7" t="str">
        <f>IF(NovasLicençasv6.0[[#This Row],[Usuário ativo]]&gt;=2,"OFFLINE","ONLINE")</f>
        <v>ONLINE</v>
      </c>
      <c r="D236" s="7" t="str" cm="1">
        <f t="array" ref="D236">IFERROR(IF(SUM(_xlfn._xlws.FILTER(CustomerID,CustomerID=NovasLicençasv6.0[[#This Row],[User ID]]))=0,"Existe","Não Existe"),"Não Existe")</f>
        <v>Não Existe</v>
      </c>
      <c r="E236" s="7" t="s">
        <v>98</v>
      </c>
      <c r="F236" s="7" t="s">
        <v>1926</v>
      </c>
      <c r="G236" s="7" t="str">
        <f>IF('Novas Licenças v6.0'!$I266="KION","Não aplicavel",IF('Novas Licenças v6.0'!$I266="LindeSTILL","Não aplicavel","Representante"))</f>
        <v>Representante</v>
      </c>
      <c r="H236" s="7" t="s">
        <v>1849</v>
      </c>
      <c r="I236" s="7" t="s">
        <v>579</v>
      </c>
      <c r="J236" s="7" t="s">
        <v>580</v>
      </c>
      <c r="K236" s="7" t="s">
        <v>83</v>
      </c>
      <c r="L236" s="7" t="str" cm="1">
        <f t="array" ref="L236">IFERROR(_xlfn._xlws.FILTER(CódigoAntigo,[0]!Descrição=NovasLicençasv6.0[[#This Row],[Descrição da atualização]]),"")</f>
        <v/>
      </c>
      <c r="M236" s="7" t="str" cm="1">
        <f t="array" ref="M236">IFERROR(_xlfn._xlws.FILTER(NovoCódigo,[0]!Descrição=NovasLicençasv6.0[[#This Row],[Descrição da atualização]]),"")</f>
        <v/>
      </c>
      <c r="N236" s="1"/>
      <c r="O236" s="7" t="s">
        <v>157</v>
      </c>
      <c r="P236" s="7" t="str" cm="1">
        <f t="array" ref="P236">_xlfn._xlws.FILTER(CodigoLicença,Tipo=NovasLicençasv6.0[[#This Row],[Tipo]])</f>
        <v>IR0000000001</v>
      </c>
      <c r="Q236" s="7" t="str" cm="1">
        <f t="array" ref="Q236">_xlfn._xlws.FILTER(CodigoManutenção,Tipo=NovasLicençasv6.0[[#This Row],[Tipo]])</f>
        <v>Sem custo</v>
      </c>
      <c r="R236" s="7">
        <v>1</v>
      </c>
      <c r="S236" s="7" t="s">
        <v>1100</v>
      </c>
      <c r="T236" s="14" t="s">
        <v>1927</v>
      </c>
      <c r="U236" s="7" t="s">
        <v>1250</v>
      </c>
      <c r="V236" s="7" t="s">
        <v>1928</v>
      </c>
      <c r="W236" s="7" t="s">
        <v>1929</v>
      </c>
      <c r="X236" s="7"/>
      <c r="Y236" s="5">
        <v>43844</v>
      </c>
      <c r="Z236" s="5">
        <v>43845</v>
      </c>
      <c r="AA236" s="11">
        <f t="shared" si="10"/>
        <v>2020</v>
      </c>
      <c r="AB236" s="7">
        <f t="shared" si="11"/>
        <v>1</v>
      </c>
      <c r="AC236" s="5" t="e" cm="1">
        <f t="array" ref="AC236">_xlfn._xlws.FILTER(Created_Date,(Customer_ID=NovasLicençasv6.0[[#This Row],[User ID]])*(Type = "OFFLINE"))</f>
        <v>#REF!</v>
      </c>
      <c r="AD236" s="32" t="s">
        <v>1930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11" t="s">
        <v>313</v>
      </c>
      <c r="AP236" s="7"/>
      <c r="AQ236" s="7">
        <v>15019</v>
      </c>
      <c r="AR236" s="7"/>
      <c r="AS236" s="7"/>
      <c r="AT236" s="7" t="s">
        <v>1931</v>
      </c>
      <c r="AU236" s="7" t="s">
        <v>380</v>
      </c>
      <c r="AV236" s="7" t="s">
        <v>315</v>
      </c>
      <c r="AW236" s="25"/>
      <c r="AX236" s="25">
        <v>2023</v>
      </c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8" customHeight="1" x14ac:dyDescent="0.2">
      <c r="A237" s="7" t="s">
        <v>1932</v>
      </c>
      <c r="B237" s="7" cm="1">
        <f t="array" ref="B237">COUNTA(_xlfn._xlws.FILTER(CustomerID,CustomerID=NovasLicençasv6.0[[#This Row],[User ID]],""))</f>
        <v>1</v>
      </c>
      <c r="C237" s="7" t="str">
        <f>IF(NovasLicençasv6.0[[#This Row],[Usuário ativo]]&gt;=2,"OFFLINE","ONLINE")</f>
        <v>ONLINE</v>
      </c>
      <c r="D237" s="7" t="str" cm="1">
        <f t="array" ref="D237">IFERROR(IF(SUM(_xlfn._xlws.FILTER(CustomerID,CustomerID=NovasLicençasv6.0[[#This Row],[User ID]]))=0,"Existe","Não Existe"),"Não Existe")</f>
        <v>Não Existe</v>
      </c>
      <c r="E237" s="7" t="s">
        <v>98</v>
      </c>
      <c r="F237" s="7" t="s">
        <v>1933</v>
      </c>
      <c r="G237" s="7" t="s">
        <v>8</v>
      </c>
      <c r="H237" s="7" t="s">
        <v>130</v>
      </c>
      <c r="I237" s="7" t="s">
        <v>579</v>
      </c>
      <c r="J237" s="7" t="s">
        <v>580</v>
      </c>
      <c r="K237" s="7" t="s">
        <v>83</v>
      </c>
      <c r="L237" s="7" t="str" cm="1">
        <f t="array" ref="L237">IFERROR(_xlfn._xlws.FILTER(CódigoAntigo,[0]!Descrição=NovasLicençasv6.0[[#This Row],[Descrição da atualização]]),"")</f>
        <v/>
      </c>
      <c r="M237" s="7" t="str" cm="1">
        <f t="array" ref="M237">IFERROR(_xlfn._xlws.FILTER(NovoCódigo,[0]!Descrição=NovasLicençasv6.0[[#This Row],[Descrição da atualização]]),"")</f>
        <v/>
      </c>
      <c r="N237" s="1"/>
      <c r="O237" s="7" t="s">
        <v>18</v>
      </c>
      <c r="P237" s="7" t="str" cm="1">
        <f t="array" ref="P237">_xlfn._xlws.FILTER(CodigoLicença,Tipo=NovasLicençasv6.0[[#This Row],[Tipo]])</f>
        <v>SC00SFW00003</v>
      </c>
      <c r="Q237" s="7" t="str" cm="1">
        <f t="array" ref="Q237">_xlfn._xlws.FILTER(CodigoManutenção,Tipo=NovasLicençasv6.0[[#This Row],[Tipo]])</f>
        <v>SC00SFW00006</v>
      </c>
      <c r="R237" s="7">
        <v>1</v>
      </c>
      <c r="S237" s="7" t="s">
        <v>84</v>
      </c>
      <c r="T237" s="14">
        <v>6054316598</v>
      </c>
      <c r="U237" s="7" t="s">
        <v>1077</v>
      </c>
      <c r="V237" s="7" t="s">
        <v>1934</v>
      </c>
      <c r="W237" s="7" t="s">
        <v>1935</v>
      </c>
      <c r="X237" s="7" t="s">
        <v>1936</v>
      </c>
      <c r="Y237" s="5">
        <v>43854</v>
      </c>
      <c r="Z237" s="5">
        <v>43864</v>
      </c>
      <c r="AA237" s="11">
        <f t="shared" si="10"/>
        <v>2020</v>
      </c>
      <c r="AB237" s="7">
        <f t="shared" si="11"/>
        <v>10</v>
      </c>
      <c r="AC237" s="5" t="e" cm="1">
        <f t="array" ref="AC237">_xlfn._xlws.FILTER(Created_Date,(Customer_ID=NovasLicençasv6.0[[#This Row],[User ID]])*(Type = "OFFLINE"))</f>
        <v>#REF!</v>
      </c>
      <c r="AD237" s="32" t="s">
        <v>1937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11">
        <v>116517879</v>
      </c>
      <c r="AP237" s="7"/>
      <c r="AQ237" s="7">
        <v>15019</v>
      </c>
      <c r="AR237" s="7"/>
      <c r="AS237" s="7"/>
      <c r="AT237" s="7" t="s">
        <v>621</v>
      </c>
      <c r="AU237" s="7" t="s">
        <v>92</v>
      </c>
      <c r="AV237" s="7" t="s">
        <v>201</v>
      </c>
      <c r="AW237" s="25"/>
      <c r="AX237" s="25">
        <v>2023</v>
      </c>
    </row>
    <row r="238" spans="1:67" ht="18" customHeight="1" x14ac:dyDescent="0.2">
      <c r="A238" s="7" t="s">
        <v>1938</v>
      </c>
      <c r="B238" s="7" cm="1">
        <f t="array" ref="B238">COUNTA(_xlfn._xlws.FILTER(CustomerID,CustomerID=NovasLicençasv6.0[[#This Row],[User ID]],""))</f>
        <v>1</v>
      </c>
      <c r="C238" s="7" t="str">
        <f>IF(NovasLicençasv6.0[[#This Row],[Usuário ativo]]&gt;=2,"OFFLINE","ONLINE")</f>
        <v>ONLINE</v>
      </c>
      <c r="D238" s="7" t="str" cm="1">
        <f t="array" ref="D238">IFERROR(IF(SUM(_xlfn._xlws.FILTER(CustomerID,CustomerID=NovasLicençasv6.0[[#This Row],[User ID]]))=0,"Existe","Não Existe"),"Não Existe")</f>
        <v>Não Existe</v>
      </c>
      <c r="E238" s="7" t="s">
        <v>98</v>
      </c>
      <c r="F238" s="7" t="s">
        <v>1939</v>
      </c>
      <c r="G238" s="7" t="s">
        <v>129</v>
      </c>
      <c r="H238" s="7" t="s">
        <v>130</v>
      </c>
      <c r="I238" s="7" t="s">
        <v>101</v>
      </c>
      <c r="J238" s="7" t="s">
        <v>102</v>
      </c>
      <c r="K238" s="7" t="s">
        <v>83</v>
      </c>
      <c r="L238" s="7" t="str" cm="1">
        <f t="array" ref="L238">IFERROR(_xlfn._xlws.FILTER(CódigoAntigo,[0]!Descrição=NovasLicençasv6.0[[#This Row],[Descrição da atualização]]),"")</f>
        <v/>
      </c>
      <c r="M238" s="7" t="str" cm="1">
        <f t="array" ref="M238">IFERROR(_xlfn._xlws.FILTER(NovoCódigo,[0]!Descrição=NovasLicençasv6.0[[#This Row],[Descrição da atualização]]),"")</f>
        <v/>
      </c>
      <c r="N238" s="1"/>
      <c r="O238" s="7" t="s">
        <v>18</v>
      </c>
      <c r="P238" s="7" t="str" cm="1">
        <f t="array" ref="P238">_xlfn._xlws.FILTER(CodigoLicença,Tipo=NovasLicençasv6.0[[#This Row],[Tipo]])</f>
        <v>SC00SFW00003</v>
      </c>
      <c r="Q238" s="7" t="str" cm="1">
        <f t="array" ref="Q238">_xlfn._xlws.FILTER(CodigoManutenção,Tipo=NovasLicençasv6.0[[#This Row],[Tipo]])</f>
        <v>SC00SFW00006</v>
      </c>
      <c r="R238" s="7">
        <v>1</v>
      </c>
      <c r="S238" s="7" t="s">
        <v>142</v>
      </c>
      <c r="T238" s="14" t="s">
        <v>1940</v>
      </c>
      <c r="U238" s="7" t="s">
        <v>86</v>
      </c>
      <c r="V238" s="7" t="s">
        <v>302</v>
      </c>
      <c r="W238" s="7" t="s">
        <v>1941</v>
      </c>
      <c r="X238" s="7" t="s">
        <v>252</v>
      </c>
      <c r="Y238" s="5">
        <v>43867</v>
      </c>
      <c r="Z238" s="5">
        <v>43871</v>
      </c>
      <c r="AA238" s="11">
        <f t="shared" si="10"/>
        <v>2020</v>
      </c>
      <c r="AB238" s="7">
        <f t="shared" si="11"/>
        <v>4</v>
      </c>
      <c r="AC238" s="5" t="e" cm="1">
        <f t="array" ref="AC238">_xlfn._xlws.FILTER(Created_Date,(Customer_ID=NovasLicençasv6.0[[#This Row],[User ID]])*(Type = "OFFLINE"))</f>
        <v>#REF!</v>
      </c>
      <c r="AD238" s="32" t="s">
        <v>1942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11">
        <v>116518041</v>
      </c>
      <c r="AP238" s="7" t="s">
        <v>1943</v>
      </c>
      <c r="AQ238" s="7" t="s">
        <v>746</v>
      </c>
      <c r="AR238" s="7">
        <v>41101</v>
      </c>
      <c r="AS238" s="7">
        <v>41220050</v>
      </c>
      <c r="AT238" s="7" t="s">
        <v>1944</v>
      </c>
      <c r="AU238" s="7" t="s">
        <v>92</v>
      </c>
      <c r="AV238" s="7" t="s">
        <v>201</v>
      </c>
      <c r="AW238" s="25"/>
      <c r="AX238" s="25">
        <v>2023</v>
      </c>
    </row>
    <row r="239" spans="1:67" ht="18" customHeight="1" x14ac:dyDescent="0.2">
      <c r="A239" s="7" t="s">
        <v>1945</v>
      </c>
      <c r="B239" s="7" cm="1">
        <f t="array" ref="B239">COUNTA(_xlfn._xlws.FILTER(CustomerID,CustomerID=NovasLicençasv6.0[[#This Row],[User ID]],""))</f>
        <v>1</v>
      </c>
      <c r="C239" s="7" t="str">
        <f>IF(NovasLicençasv6.0[[#This Row],[Usuário ativo]]&gt;=2,"OFFLINE","ONLINE")</f>
        <v>ONLINE</v>
      </c>
      <c r="D239" s="7" t="str" cm="1">
        <f t="array" ref="D239">IFERROR(IF(SUM(_xlfn._xlws.FILTER(CustomerID,CustomerID=NovasLicençasv6.0[[#This Row],[User ID]]))=0,"Existe","Não Existe"),"Não Existe")</f>
        <v>Não Existe</v>
      </c>
      <c r="E239" s="7" t="s">
        <v>98</v>
      </c>
      <c r="F239" s="7" t="s">
        <v>1946</v>
      </c>
      <c r="G239" s="7" t="s">
        <v>8</v>
      </c>
      <c r="H239" s="7" t="s">
        <v>130</v>
      </c>
      <c r="I239" s="7" t="s">
        <v>681</v>
      </c>
      <c r="J239" s="7" t="s">
        <v>682</v>
      </c>
      <c r="K239" s="7" t="s">
        <v>683</v>
      </c>
      <c r="L239" s="7" t="str" cm="1">
        <f t="array" ref="L239">IFERROR(_xlfn._xlws.FILTER(CódigoAntigo,[0]!Descrição=NovasLicençasv6.0[[#This Row],[Descrição da atualização]]),"")</f>
        <v/>
      </c>
      <c r="M239" s="7" t="str" cm="1">
        <f t="array" ref="M239">IFERROR(_xlfn._xlws.FILTER(NovoCódigo,[0]!Descrição=NovasLicençasv6.0[[#This Row],[Descrição da atualização]]),"")</f>
        <v/>
      </c>
      <c r="N239" s="1"/>
      <c r="O239" s="7" t="s">
        <v>18</v>
      </c>
      <c r="P239" s="7" t="str" cm="1">
        <f t="array" ref="P239">_xlfn._xlws.FILTER(CodigoLicença,Tipo=NovasLicençasv6.0[[#This Row],[Tipo]])</f>
        <v>SC00SFW00003</v>
      </c>
      <c r="Q239" s="7" t="str" cm="1">
        <f t="array" ref="Q239">_xlfn._xlws.FILTER(CodigoManutenção,Tipo=NovasLicençasv6.0[[#This Row],[Tipo]])</f>
        <v>SC00SFW00006</v>
      </c>
      <c r="R239" s="7">
        <v>1</v>
      </c>
      <c r="S239" s="7" t="s">
        <v>84</v>
      </c>
      <c r="T239" s="14">
        <v>25508474498</v>
      </c>
      <c r="U239" s="7" t="s">
        <v>1845</v>
      </c>
      <c r="V239" s="7" t="s">
        <v>1555</v>
      </c>
      <c r="W239" s="7" t="s">
        <v>686</v>
      </c>
      <c r="X239" s="7" t="s">
        <v>685</v>
      </c>
      <c r="Y239" s="5">
        <v>43871</v>
      </c>
      <c r="Z239" s="5">
        <v>43900</v>
      </c>
      <c r="AA239" s="11">
        <f t="shared" si="10"/>
        <v>2020</v>
      </c>
      <c r="AB239" s="7">
        <f t="shared" si="11"/>
        <v>29</v>
      </c>
      <c r="AC239" s="5" t="e" cm="1">
        <f t="array" ref="AC239">_xlfn._xlws.FILTER(Created_Date,(Customer_ID=NovasLicençasv6.0[[#This Row],[User ID]])*(Type = "OFFLINE"))</f>
        <v>#REF!</v>
      </c>
      <c r="AD239" s="32" t="s">
        <v>1947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11">
        <v>116518362</v>
      </c>
      <c r="AP239" s="7"/>
      <c r="AQ239" s="7">
        <v>15019</v>
      </c>
      <c r="AR239" s="7"/>
      <c r="AS239" s="7"/>
      <c r="AT239" s="7" t="s">
        <v>621</v>
      </c>
      <c r="AU239" s="7" t="s">
        <v>92</v>
      </c>
      <c r="AV239" s="7" t="s">
        <v>201</v>
      </c>
      <c r="AW239" s="25"/>
      <c r="AX239" s="25">
        <v>2023</v>
      </c>
    </row>
    <row r="240" spans="1:67" ht="18" customHeight="1" x14ac:dyDescent="0.2">
      <c r="A240" s="7" t="s">
        <v>1948</v>
      </c>
      <c r="B240" s="7" cm="1">
        <f t="array" ref="B240">COUNTA(_xlfn._xlws.FILTER(CustomerID,CustomerID=NovasLicençasv6.0[[#This Row],[User ID]],""))</f>
        <v>1</v>
      </c>
      <c r="C240" s="7" t="str">
        <f>IF(NovasLicençasv6.0[[#This Row],[Usuário ativo]]&gt;=2,"OFFLINE","ONLINE")</f>
        <v>ONLINE</v>
      </c>
      <c r="D240" s="7" t="str" cm="1">
        <f t="array" ref="D240">IFERROR(IF(SUM(_xlfn._xlws.FILTER(CustomerID,CustomerID=NovasLicençasv6.0[[#This Row],[User ID]]))=0,"Existe","Não Existe"),"Não Existe")</f>
        <v>Não Existe</v>
      </c>
      <c r="E240" s="7" t="s">
        <v>98</v>
      </c>
      <c r="F240" s="7" t="s">
        <v>1949</v>
      </c>
      <c r="G240" s="7" t="str">
        <f>IF('Novas Licenças v6.0'!$I270="KION","Não aplicavel",IF('Novas Licenças v6.0'!$I270="LindeSTILL","Não aplicavel","Representante"))</f>
        <v>Representante</v>
      </c>
      <c r="H240" s="7" t="s">
        <v>130</v>
      </c>
      <c r="I240" s="7" t="s">
        <v>9</v>
      </c>
      <c r="J240" s="7" t="s">
        <v>613</v>
      </c>
      <c r="K240" s="7" t="s">
        <v>614</v>
      </c>
      <c r="L240" s="7" t="str" cm="1">
        <f t="array" ref="L240">IFERROR(_xlfn._xlws.FILTER(CódigoAntigo,[0]!Descrição=NovasLicençasv6.0[[#This Row],[Descrição da atualização]]),"")</f>
        <v/>
      </c>
      <c r="M240" s="7" t="str" cm="1">
        <f t="array" ref="M240">IFERROR(_xlfn._xlws.FILTER(NovoCódigo,[0]!Descrição=NovasLicençasv6.0[[#This Row],[Descrição da atualização]]),"")</f>
        <v/>
      </c>
      <c r="N240" s="1"/>
      <c r="O240" s="7" t="s">
        <v>18</v>
      </c>
      <c r="P240" s="7" t="str" cm="1">
        <f t="array" ref="P240">_xlfn._xlws.FILTER(CodigoLicença,Tipo=NovasLicençasv6.0[[#This Row],[Tipo]])</f>
        <v>SC00SFW00003</v>
      </c>
      <c r="Q240" s="7" t="str" cm="1">
        <f t="array" ref="Q240">_xlfn._xlws.FILTER(CodigoManutenção,Tipo=NovasLicençasv6.0[[#This Row],[Tipo]])</f>
        <v>SC00SFW00006</v>
      </c>
      <c r="R240" s="7">
        <v>1</v>
      </c>
      <c r="S240" s="7" t="s">
        <v>142</v>
      </c>
      <c r="T240" s="14" t="s">
        <v>1950</v>
      </c>
      <c r="U240" s="7" t="s">
        <v>1845</v>
      </c>
      <c r="V240" s="7" t="s">
        <v>1951</v>
      </c>
      <c r="W240" s="7" t="s">
        <v>618</v>
      </c>
      <c r="X240" s="7" t="s">
        <v>1685</v>
      </c>
      <c r="Y240" s="5">
        <v>43879</v>
      </c>
      <c r="Z240" s="5">
        <v>43913</v>
      </c>
      <c r="AA240" s="11">
        <f t="shared" si="10"/>
        <v>2020</v>
      </c>
      <c r="AB240" s="7">
        <f t="shared" si="11"/>
        <v>34</v>
      </c>
      <c r="AC240" s="5" t="e" cm="1">
        <f t="array" ref="AC240">_xlfn._xlws.FILTER(Created_Date,(Customer_ID=NovasLicençasv6.0[[#This Row],[User ID]])*(Type = "OFFLINE"))</f>
        <v>#REF!</v>
      </c>
      <c r="AD240" s="32" t="s">
        <v>1686</v>
      </c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11">
        <v>116518149</v>
      </c>
      <c r="AP240" s="7" t="s">
        <v>1952</v>
      </c>
      <c r="AQ240" s="7">
        <v>15019</v>
      </c>
      <c r="AR240" s="7"/>
      <c r="AS240" s="7"/>
      <c r="AT240" s="7" t="s">
        <v>1953</v>
      </c>
      <c r="AU240" s="7" t="s">
        <v>92</v>
      </c>
      <c r="AV240" s="7" t="s">
        <v>201</v>
      </c>
      <c r="AW240" s="25"/>
      <c r="AX240" s="25">
        <v>2023</v>
      </c>
    </row>
    <row r="241" spans="1:50" ht="18" customHeight="1" x14ac:dyDescent="0.2">
      <c r="A241" s="7" t="s">
        <v>1954</v>
      </c>
      <c r="B241" s="7" cm="1">
        <f t="array" ref="B241">COUNTA(_xlfn._xlws.FILTER(CustomerID,CustomerID=NovasLicençasv6.0[[#This Row],[User ID]],""))</f>
        <v>1</v>
      </c>
      <c r="C241" s="7" t="str">
        <f>IF(NovasLicençasv6.0[[#This Row],[Usuário ativo]]&gt;=2,"OFFLINE","ONLINE")</f>
        <v>ONLINE</v>
      </c>
      <c r="D241" s="7" t="str" cm="1">
        <f t="array" ref="D241">IFERROR(IF(SUM(_xlfn._xlws.FILTER(CustomerID,CustomerID=NovasLicençasv6.0[[#This Row],[User ID]]))=0,"Existe","Não Existe"),"Não Existe")</f>
        <v>Não Existe</v>
      </c>
      <c r="E241" s="7" t="s">
        <v>1955</v>
      </c>
      <c r="F241" s="7" t="s">
        <v>1956</v>
      </c>
      <c r="G241" s="7" t="str">
        <f>IF('Novas Licenças v6.0'!$I271="KION","Não aplicavel",IF('Novas Licenças v6.0'!$I271="LindeSTILL","Não aplicavel","Representante"))</f>
        <v>Representante</v>
      </c>
      <c r="H241" s="7" t="s">
        <v>130</v>
      </c>
      <c r="I241" s="7" t="s">
        <v>9</v>
      </c>
      <c r="J241" s="7" t="s">
        <v>570</v>
      </c>
      <c r="K241" s="7" t="s">
        <v>53</v>
      </c>
      <c r="L241" s="7" t="str" cm="1">
        <f t="array" ref="L241">IFERROR(_xlfn._xlws.FILTER(CódigoAntigo,[0]!Descrição=NovasLicençasv6.0[[#This Row],[Descrição da atualização]]),"")</f>
        <v/>
      </c>
      <c r="M241" s="7" t="str" cm="1">
        <f t="array" ref="M241">IFERROR(_xlfn._xlws.FILTER(NovoCódigo,[0]!Descrição=NovasLicençasv6.0[[#This Row],[Descrição da atualização]]),"")</f>
        <v/>
      </c>
      <c r="N241" s="1"/>
      <c r="O241" s="7" t="s">
        <v>18</v>
      </c>
      <c r="P241" s="7" t="str" cm="1">
        <f t="array" ref="P241">_xlfn._xlws.FILTER(CodigoLicença,Tipo=NovasLicençasv6.0[[#This Row],[Tipo]])</f>
        <v>SC00SFW00003</v>
      </c>
      <c r="Q241" s="7" t="str" cm="1">
        <f t="array" ref="Q241">_xlfn._xlws.FILTER(CodigoManutenção,Tipo=NovasLicençasv6.0[[#This Row],[Tipo]])</f>
        <v>SC00SFW00006</v>
      </c>
      <c r="R241" s="7">
        <v>1</v>
      </c>
      <c r="S241" s="7" t="s">
        <v>388</v>
      </c>
      <c r="T241" s="14" t="s">
        <v>1957</v>
      </c>
      <c r="U241" s="7" t="s">
        <v>1250</v>
      </c>
      <c r="V241" s="7" t="s">
        <v>1958</v>
      </c>
      <c r="W241" s="7" t="s">
        <v>1959</v>
      </c>
      <c r="X241" s="7"/>
      <c r="Y241" s="5">
        <v>43882</v>
      </c>
      <c r="Z241" s="5">
        <v>43914</v>
      </c>
      <c r="AA241" s="11">
        <f t="shared" si="10"/>
        <v>2020</v>
      </c>
      <c r="AB241" s="7">
        <f t="shared" si="11"/>
        <v>32</v>
      </c>
      <c r="AC241" s="5" t="e" cm="1">
        <f t="array" ref="AC241">_xlfn._xlws.FILTER(Created_Date,(Customer_ID=NovasLicençasv6.0[[#This Row],[User ID]])*(Type = "OFFLINE"))</f>
        <v>#REF!</v>
      </c>
      <c r="AD241" s="32" t="s">
        <v>1960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11">
        <v>116518149</v>
      </c>
      <c r="AP241" s="7" t="s">
        <v>1952</v>
      </c>
      <c r="AQ241" s="7">
        <v>15019</v>
      </c>
      <c r="AR241" s="7"/>
      <c r="AS241" s="7"/>
      <c r="AT241" s="7" t="s">
        <v>1961</v>
      </c>
      <c r="AU241" s="7" t="s">
        <v>380</v>
      </c>
      <c r="AV241" s="7" t="s">
        <v>201</v>
      </c>
      <c r="AW241" s="25"/>
      <c r="AX241" s="25">
        <v>2023</v>
      </c>
    </row>
    <row r="242" spans="1:50" ht="18" customHeight="1" x14ac:dyDescent="0.2">
      <c r="A242" s="7" t="s">
        <v>1962</v>
      </c>
      <c r="B242" s="7" cm="1">
        <f t="array" ref="B242">COUNTA(_xlfn._xlws.FILTER(CustomerID,CustomerID=NovasLicençasv6.0[[#This Row],[User ID]],""))</f>
        <v>1</v>
      </c>
      <c r="C242" s="7" t="str">
        <f>IF(NovasLicençasv6.0[[#This Row],[Usuário ativo]]&gt;=2,"OFFLINE","ONLINE")</f>
        <v>ONLINE</v>
      </c>
      <c r="D242" s="7" t="str" cm="1">
        <f t="array" ref="D242">IFERROR(IF(SUM(_xlfn._xlws.FILTER(CustomerID,CustomerID=NovasLicençasv6.0[[#This Row],[User ID]]))=0,"Existe","Não Existe"),"Não Existe")</f>
        <v>Não Existe</v>
      </c>
      <c r="E242" s="7"/>
      <c r="F242" s="7" t="s">
        <v>1963</v>
      </c>
      <c r="G242" s="7" t="s">
        <v>141</v>
      </c>
      <c r="H242" s="7" t="s">
        <v>130</v>
      </c>
      <c r="I242" s="7" t="s">
        <v>101</v>
      </c>
      <c r="J242" s="7" t="s">
        <v>102</v>
      </c>
      <c r="K242" s="7" t="s">
        <v>83</v>
      </c>
      <c r="L242" s="7" t="str" cm="1">
        <f t="array" ref="L242">IFERROR(_xlfn._xlws.FILTER(CódigoAntigo,[0]!Descrição=NovasLicençasv6.0[[#This Row],[Descrição da atualização]]),"")</f>
        <v/>
      </c>
      <c r="M242" s="7" t="str" cm="1">
        <f t="array" ref="M242">IFERROR(_xlfn._xlws.FILTER(NovoCódigo,[0]!Descrição=NovasLicençasv6.0[[#This Row],[Descrição da atualização]]),"")</f>
        <v/>
      </c>
      <c r="N242" s="1"/>
      <c r="O242" s="7" t="s">
        <v>17</v>
      </c>
      <c r="P242" s="7" t="str" cm="1">
        <f t="array" ref="P242">_xlfn._xlws.FILTER(CodigoLicença,Tipo=NovasLicençasv6.0[[#This Row],[Tipo]])</f>
        <v>SC00SFW00002</v>
      </c>
      <c r="Q242" s="7" t="str" cm="1">
        <f t="array" ref="Q242">_xlfn._xlws.FILTER(CodigoManutenção,Tipo=NovasLicençasv6.0[[#This Row],[Tipo]])</f>
        <v>SC00SFW00005</v>
      </c>
      <c r="R242" s="7">
        <v>1</v>
      </c>
      <c r="S242" s="7"/>
      <c r="T242" s="14"/>
      <c r="U242" s="7"/>
      <c r="V242" s="7"/>
      <c r="W242" s="7"/>
      <c r="X242" s="7"/>
      <c r="Y242" s="5">
        <v>43893</v>
      </c>
      <c r="Z242" s="5">
        <v>43893</v>
      </c>
      <c r="AA242" s="11">
        <f t="shared" si="10"/>
        <v>2020</v>
      </c>
      <c r="AB242" s="7">
        <f t="shared" si="11"/>
        <v>0</v>
      </c>
      <c r="AC242" s="5" t="e" cm="1">
        <f t="array" ref="AC242">_xlfn._xlws.FILTER(Created_Date,(Customer_ID=NovasLicençasv6.0[[#This Row],[User ID]])*(Type = "OFFLINE"))</f>
        <v>#REF!</v>
      </c>
      <c r="AD242" s="7" t="s">
        <v>1964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11"/>
      <c r="AP242" s="14"/>
      <c r="AQ242" s="7" t="s">
        <v>1965</v>
      </c>
      <c r="AR242" s="7"/>
      <c r="AS242" s="7"/>
      <c r="AT242" s="7"/>
      <c r="AU242" s="7"/>
      <c r="AV242" s="7"/>
      <c r="AW242" s="25"/>
      <c r="AX242" s="25">
        <v>2023</v>
      </c>
    </row>
    <row r="243" spans="1:50" ht="18" customHeight="1" x14ac:dyDescent="0.2">
      <c r="A243" s="7" t="s">
        <v>1966</v>
      </c>
      <c r="B243" s="7" cm="1">
        <f t="array" ref="B243">COUNTA(_xlfn._xlws.FILTER(CustomerID,CustomerID=NovasLicençasv6.0[[#This Row],[User ID]],""))</f>
        <v>1</v>
      </c>
      <c r="C243" s="7" t="str">
        <f>IF(NovasLicençasv6.0[[#This Row],[Usuário ativo]]&gt;=2,"OFFLINE","ONLINE")</f>
        <v>ONLINE</v>
      </c>
      <c r="D243" s="7" t="str" cm="1">
        <f t="array" ref="D243">IFERROR(IF(SUM(_xlfn._xlws.FILTER(CustomerID,CustomerID=NovasLicençasv6.0[[#This Row],[User ID]]))=0,"Existe","Não Existe"),"Não Existe")</f>
        <v>Não Existe</v>
      </c>
      <c r="E243" s="7" t="s">
        <v>98</v>
      </c>
      <c r="F243" s="7" t="s">
        <v>1967</v>
      </c>
      <c r="G243" s="7" t="s">
        <v>141</v>
      </c>
      <c r="H243" s="7" t="s">
        <v>130</v>
      </c>
      <c r="I243" s="7" t="s">
        <v>101</v>
      </c>
      <c r="J243" s="7" t="s">
        <v>102</v>
      </c>
      <c r="K243" s="7" t="s">
        <v>83</v>
      </c>
      <c r="L243" s="7" t="str" cm="1">
        <f t="array" ref="L243">IFERROR(_xlfn._xlws.FILTER(CódigoAntigo,[0]!Descrição=NovasLicençasv6.0[[#This Row],[Descrição da atualização]]),"")</f>
        <v/>
      </c>
      <c r="M243" s="7" t="str" cm="1">
        <f t="array" ref="M243">IFERROR(_xlfn._xlws.FILTER(NovoCódigo,[0]!Descrição=NovasLicençasv6.0[[#This Row],[Descrição da atualização]]),"")</f>
        <v/>
      </c>
      <c r="N243" s="1"/>
      <c r="O243" s="7" t="s">
        <v>18</v>
      </c>
      <c r="P243" s="7" t="str" cm="1">
        <f t="array" ref="P243">_xlfn._xlws.FILTER(CodigoLicença,Tipo=NovasLicençasv6.0[[#This Row],[Tipo]])</f>
        <v>SC00SFW00003</v>
      </c>
      <c r="Q243" s="7" t="str" cm="1">
        <f t="array" ref="Q243">_xlfn._xlws.FILTER(CodigoManutenção,Tipo=NovasLicençasv6.0[[#This Row],[Tipo]])</f>
        <v>SC00SFW00006</v>
      </c>
      <c r="R243" s="7">
        <v>1</v>
      </c>
      <c r="S243" s="7" t="s">
        <v>142</v>
      </c>
      <c r="T243" s="14" t="s">
        <v>437</v>
      </c>
      <c r="U243" s="7" t="s">
        <v>206</v>
      </c>
      <c r="V243" s="7" t="s">
        <v>144</v>
      </c>
      <c r="W243" s="7" t="s">
        <v>1968</v>
      </c>
      <c r="X243" s="7" t="s">
        <v>1968</v>
      </c>
      <c r="Y243" s="5">
        <v>43901</v>
      </c>
      <c r="Z243" s="5">
        <v>43914</v>
      </c>
      <c r="AA243" s="11">
        <f t="shared" si="10"/>
        <v>2020</v>
      </c>
      <c r="AB243" s="7">
        <f t="shared" si="11"/>
        <v>13</v>
      </c>
      <c r="AC243" s="5" t="e" cm="1">
        <f t="array" ref="AC243">_xlfn._xlws.FILTER(Created_Date,(Customer_ID=NovasLicençasv6.0[[#This Row],[User ID]])*(Type = "OFFLINE"))</f>
        <v>#REF!</v>
      </c>
      <c r="AD243" s="32" t="s">
        <v>1969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11">
        <v>116518149</v>
      </c>
      <c r="AP243" s="7" t="s">
        <v>1952</v>
      </c>
      <c r="AQ243" s="7" t="s">
        <v>1970</v>
      </c>
      <c r="AR243" s="7"/>
      <c r="AS243" s="7" t="s">
        <v>850</v>
      </c>
      <c r="AT243" s="7" t="s">
        <v>1971</v>
      </c>
      <c r="AU243" s="7" t="s">
        <v>201</v>
      </c>
      <c r="AV243" s="7" t="s">
        <v>201</v>
      </c>
      <c r="AW243" s="25"/>
      <c r="AX243" s="25">
        <v>2023</v>
      </c>
    </row>
    <row r="244" spans="1:50" ht="18" customHeight="1" x14ac:dyDescent="0.2">
      <c r="A244" s="7" t="s">
        <v>1972</v>
      </c>
      <c r="B244" s="7" cm="1">
        <f t="array" ref="B244">COUNTA(_xlfn._xlws.FILTER(CustomerID,CustomerID=NovasLicençasv6.0[[#This Row],[User ID]],""))</f>
        <v>1</v>
      </c>
      <c r="C244" s="7" t="str">
        <f>IF(NovasLicençasv6.0[[#This Row],[Usuário ativo]]&gt;=2,"OFFLINE","ONLINE")</f>
        <v>ONLINE</v>
      </c>
      <c r="D244" s="7" t="str" cm="1">
        <f t="array" ref="D244">IFERROR(IF(SUM(_xlfn._xlws.FILTER(CustomerID,CustomerID=NovasLicençasv6.0[[#This Row],[User ID]]))=0,"Existe","Não Existe"),"Não Existe")</f>
        <v>Não Existe</v>
      </c>
      <c r="E244" s="7" t="s">
        <v>98</v>
      </c>
      <c r="F244" s="7" t="s">
        <v>1973</v>
      </c>
      <c r="G244" s="7" t="str">
        <f>IF('Novas Licenças v6.0'!$I275="KION","Não aplicavel",IF('Novas Licenças v6.0'!$I275="LindeSTILL","Não aplicavel","Representante"))</f>
        <v>Representante</v>
      </c>
      <c r="H244" s="7" t="s">
        <v>130</v>
      </c>
      <c r="I244" s="7" t="s">
        <v>579</v>
      </c>
      <c r="J244" s="7" t="s">
        <v>580</v>
      </c>
      <c r="K244" s="7" t="s">
        <v>83</v>
      </c>
      <c r="L244" s="7" t="str" cm="1">
        <f t="array" ref="L244">IFERROR(_xlfn._xlws.FILTER(CódigoAntigo,[0]!Descrição=NovasLicençasv6.0[[#This Row],[Descrição da atualização]]),"")</f>
        <v/>
      </c>
      <c r="M244" s="7" t="str" cm="1">
        <f t="array" ref="M244">IFERROR(_xlfn._xlws.FILTER(NovoCódigo,[0]!Descrição=NovasLicençasv6.0[[#This Row],[Descrição da atualização]]),"")</f>
        <v/>
      </c>
      <c r="N244" s="1"/>
      <c r="O244" s="7" t="s">
        <v>18</v>
      </c>
      <c r="P244" s="7" t="str" cm="1">
        <f t="array" ref="P244">_xlfn._xlws.FILTER(CodigoLicença,Tipo=NovasLicençasv6.0[[#This Row],[Tipo]])</f>
        <v>SC00SFW00003</v>
      </c>
      <c r="Q244" s="7" t="str" cm="1">
        <f t="array" ref="Q244">_xlfn._xlws.FILTER(CodigoManutenção,Tipo=NovasLicençasv6.0[[#This Row],[Tipo]])</f>
        <v>SC00SFW00006</v>
      </c>
      <c r="R244" s="7">
        <v>1</v>
      </c>
      <c r="S244" s="7" t="s">
        <v>84</v>
      </c>
      <c r="T244" s="14">
        <v>3965385458</v>
      </c>
      <c r="U244" s="7" t="s">
        <v>1830</v>
      </c>
      <c r="V244" s="7" t="s">
        <v>581</v>
      </c>
      <c r="W244" s="7" t="s">
        <v>1974</v>
      </c>
      <c r="X244" s="7" t="s">
        <v>252</v>
      </c>
      <c r="Y244" s="5">
        <v>43936</v>
      </c>
      <c r="Z244" s="5"/>
      <c r="AA244" s="11">
        <f t="shared" si="10"/>
        <v>2020</v>
      </c>
      <c r="AB244" s="7">
        <f t="shared" si="11"/>
        <v>-43936</v>
      </c>
      <c r="AC244" s="5" t="e" cm="1">
        <f t="array" ref="AC244">_xlfn._xlws.FILTER(Created_Date,(Customer_ID=NovasLicençasv6.0[[#This Row],[User ID]])*(Type = "OFFLINE"))</f>
        <v>#REF!</v>
      </c>
      <c r="AD244" s="32" t="s">
        <v>1975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11">
        <v>116518204</v>
      </c>
      <c r="AP244" s="7"/>
      <c r="AQ244" s="7">
        <v>15019</v>
      </c>
      <c r="AR244" s="7"/>
      <c r="AS244" s="7"/>
      <c r="AT244" s="7" t="s">
        <v>621</v>
      </c>
      <c r="AU244" s="7" t="s">
        <v>92</v>
      </c>
      <c r="AV244" s="7" t="s">
        <v>92</v>
      </c>
      <c r="AW244" s="25"/>
      <c r="AX244" s="25">
        <v>2023</v>
      </c>
    </row>
    <row r="245" spans="1:50" ht="18" customHeight="1" x14ac:dyDescent="0.2">
      <c r="A245" s="7" t="s">
        <v>1976</v>
      </c>
      <c r="B245" s="7" cm="1">
        <f t="array" ref="B245">COUNTA(_xlfn._xlws.FILTER(CustomerID,CustomerID=NovasLicençasv6.0[[#This Row],[User ID]],""))</f>
        <v>1</v>
      </c>
      <c r="C245" s="7" t="str">
        <f>IF(NovasLicençasv6.0[[#This Row],[Usuário ativo]]&gt;=2,"OFFLINE","ONLINE")</f>
        <v>ONLINE</v>
      </c>
      <c r="D245" s="7" t="str" cm="1">
        <f t="array" ref="D245">IFERROR(IF(SUM(_xlfn._xlws.FILTER(CustomerID,CustomerID=NovasLicençasv6.0[[#This Row],[User ID]]))=0,"Existe","Não Existe"),"Não Existe")</f>
        <v>Não Existe</v>
      </c>
      <c r="E245" s="7" t="s">
        <v>98</v>
      </c>
      <c r="F245" s="7" t="s">
        <v>1977</v>
      </c>
      <c r="G245" s="7" t="str">
        <f>IF('Novas Licenças v6.0'!$I286="KION","Não aplicavel",IF('Novas Licenças v6.0'!$I286="LindeSTILL","Não aplicavel","Representante"))</f>
        <v>Representante</v>
      </c>
      <c r="H245" s="7" t="s">
        <v>704</v>
      </c>
      <c r="I245" s="7" t="s">
        <v>1073</v>
      </c>
      <c r="J245" s="7" t="s">
        <v>1074</v>
      </c>
      <c r="K245" s="7" t="s">
        <v>1075</v>
      </c>
      <c r="L245" s="7" t="str" cm="1">
        <f t="array" ref="L245">IFERROR(_xlfn._xlws.FILTER(CódigoAntigo,[0]!Descrição=NovasLicençasv6.0[[#This Row],[Descrição da atualização]]),"")</f>
        <v/>
      </c>
      <c r="M245" s="7" t="str" cm="1">
        <f t="array" ref="M245">IFERROR(_xlfn._xlws.FILTER(NovoCódigo,[0]!Descrição=NovasLicençasv6.0[[#This Row],[Descrição da atualização]]),"")</f>
        <v/>
      </c>
      <c r="N245" s="1"/>
      <c r="O245" s="7" t="s">
        <v>157</v>
      </c>
      <c r="P245" s="7" t="str" cm="1">
        <f t="array" ref="P245">_xlfn._xlws.FILTER(CodigoLicença,Tipo=NovasLicençasv6.0[[#This Row],[Tipo]])</f>
        <v>IR0000000001</v>
      </c>
      <c r="Q245" s="7" t="str" cm="1">
        <f t="array" ref="Q245">_xlfn._xlws.FILTER(CodigoManutenção,Tipo=NovasLicençasv6.0[[#This Row],[Tipo]])</f>
        <v>Sem custo</v>
      </c>
      <c r="R245" s="7">
        <v>1</v>
      </c>
      <c r="S245" s="7" t="s">
        <v>646</v>
      </c>
      <c r="T245" s="14" t="s">
        <v>1978</v>
      </c>
      <c r="U245" s="7" t="s">
        <v>1515</v>
      </c>
      <c r="V245" s="7" t="s">
        <v>1979</v>
      </c>
      <c r="W245" s="7" t="s">
        <v>1980</v>
      </c>
      <c r="X245" s="7"/>
      <c r="Y245" s="5">
        <v>43957</v>
      </c>
      <c r="Z245" s="5">
        <v>44042</v>
      </c>
      <c r="AA245" s="11">
        <f t="shared" si="10"/>
        <v>2020</v>
      </c>
      <c r="AB245" s="7">
        <f t="shared" si="11"/>
        <v>85</v>
      </c>
      <c r="AC245" s="5" t="e" cm="1">
        <f t="array" ref="AC245">_xlfn._xlws.FILTER(Created_Date,(Customer_ID=NovasLicençasv6.0[[#This Row],[User ID]])*(Type = "OFFLINE"))</f>
        <v>#REF!</v>
      </c>
      <c r="AD245" s="32" t="s">
        <v>1981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11" t="s">
        <v>313</v>
      </c>
      <c r="AP245" s="7"/>
      <c r="AQ245" s="7">
        <v>15019</v>
      </c>
      <c r="AR245" s="7"/>
      <c r="AS245" s="7"/>
      <c r="AT245" s="7" t="s">
        <v>254</v>
      </c>
      <c r="AU245" s="7" t="s">
        <v>92</v>
      </c>
      <c r="AV245" s="7" t="s">
        <v>524</v>
      </c>
      <c r="AW245" s="25"/>
      <c r="AX245" s="25">
        <v>2023</v>
      </c>
    </row>
    <row r="246" spans="1:50" ht="18" customHeight="1" x14ac:dyDescent="0.2">
      <c r="A246" s="7" t="s">
        <v>1982</v>
      </c>
      <c r="B246" s="7" cm="1">
        <f t="array" ref="B246">COUNTA(_xlfn._xlws.FILTER(CustomerID,CustomerID=NovasLicençasv6.0[[#This Row],[User ID]],""))</f>
        <v>1</v>
      </c>
      <c r="C246" s="7" t="str">
        <f>IF(NovasLicençasv6.0[[#This Row],[Usuário ativo]]&gt;=2,"OFFLINE","ONLINE")</f>
        <v>ONLINE</v>
      </c>
      <c r="D246" s="7" t="str" cm="1">
        <f t="array" ref="D246">IFERROR(IF(SUM(_xlfn._xlws.FILTER(CustomerID,CustomerID=NovasLicençasv6.0[[#This Row],[User ID]]))=0,"Existe","Não Existe"),"Não Existe")</f>
        <v>Não Existe</v>
      </c>
      <c r="E246" s="7" t="s">
        <v>98</v>
      </c>
      <c r="F246" s="7" t="s">
        <v>1983</v>
      </c>
      <c r="G246" s="7" t="s">
        <v>8</v>
      </c>
      <c r="H246" s="7" t="s">
        <v>656</v>
      </c>
      <c r="I246" s="7" t="s">
        <v>633</v>
      </c>
      <c r="J246" s="7" t="s">
        <v>634</v>
      </c>
      <c r="K246" s="7" t="s">
        <v>635</v>
      </c>
      <c r="L246" s="7" t="str" cm="1">
        <f t="array" ref="L246">IFERROR(_xlfn._xlws.FILTER(CódigoAntigo,[0]!Descrição=NovasLicençasv6.0[[#This Row],[Descrição da atualização]]),"")</f>
        <v/>
      </c>
      <c r="M246" s="7" t="str" cm="1">
        <f t="array" ref="M246">IFERROR(_xlfn._xlws.FILTER(NovoCódigo,[0]!Descrição=NovasLicençasv6.0[[#This Row],[Descrição da atualização]]),"")</f>
        <v/>
      </c>
      <c r="N246" s="1"/>
      <c r="O246" s="7" t="s">
        <v>18</v>
      </c>
      <c r="P246" s="7" t="str" cm="1">
        <f t="array" ref="P246">_xlfn._xlws.FILTER(CodigoLicença,Tipo=NovasLicençasv6.0[[#This Row],[Tipo]])</f>
        <v>SC00SFW00003</v>
      </c>
      <c r="Q246" s="7" t="str" cm="1">
        <f t="array" ref="Q246">_xlfn._xlws.FILTER(CodigoManutenção,Tipo=NovasLicençasv6.0[[#This Row],[Tipo]])</f>
        <v>SC00SFW00006</v>
      </c>
      <c r="R246" s="7">
        <v>1</v>
      </c>
      <c r="S246" s="7" t="s">
        <v>84</v>
      </c>
      <c r="T246" s="14" t="s">
        <v>1984</v>
      </c>
      <c r="U246" s="7" t="s">
        <v>1845</v>
      </c>
      <c r="V246" s="7" t="s">
        <v>1985</v>
      </c>
      <c r="W246" s="7" t="s">
        <v>1986</v>
      </c>
      <c r="X246" s="7" t="s">
        <v>1986</v>
      </c>
      <c r="Y246" s="5">
        <v>43977</v>
      </c>
      <c r="Z246" s="5">
        <v>43979</v>
      </c>
      <c r="AA246" s="11">
        <f t="shared" si="10"/>
        <v>2020</v>
      </c>
      <c r="AB246" s="7">
        <f t="shared" si="11"/>
        <v>2</v>
      </c>
      <c r="AC246" s="5" t="e" cm="1">
        <f t="array" ref="AC246">_xlfn._xlws.FILTER(Created_Date,(Customer_ID=NovasLicençasv6.0[[#This Row],[User ID]])*(Type = "OFFLINE"))</f>
        <v>#REF!</v>
      </c>
      <c r="AD246" s="32" t="s">
        <v>1987</v>
      </c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11">
        <v>116518362</v>
      </c>
      <c r="AP246" s="7"/>
      <c r="AQ246" s="14">
        <v>15019</v>
      </c>
      <c r="AR246" s="7"/>
      <c r="AS246" s="7"/>
      <c r="AT246" s="7" t="s">
        <v>621</v>
      </c>
      <c r="AU246" s="7" t="s">
        <v>92</v>
      </c>
      <c r="AV246" s="7" t="s">
        <v>201</v>
      </c>
      <c r="AW246" s="25"/>
      <c r="AX246" s="25">
        <v>2023</v>
      </c>
    </row>
    <row r="247" spans="1:50" ht="18" customHeight="1" x14ac:dyDescent="0.2">
      <c r="A247" s="7" t="s">
        <v>1988</v>
      </c>
      <c r="B247" s="7" cm="1">
        <f t="array" ref="B247">COUNTA(_xlfn._xlws.FILTER(CustomerID,CustomerID=NovasLicençasv6.0[[#This Row],[User ID]],""))</f>
        <v>1</v>
      </c>
      <c r="C247" s="7" t="str">
        <f>IF(NovasLicençasv6.0[[#This Row],[Usuário ativo]]&gt;=2,"OFFLINE","ONLINE")</f>
        <v>ONLINE</v>
      </c>
      <c r="D247" s="7" t="str" cm="1">
        <f t="array" ref="D247">IFERROR(IF(SUM(_xlfn._xlws.FILTER(CustomerID,CustomerID=NovasLicençasv6.0[[#This Row],[User ID]]))=0,"Existe","Não Existe"),"Não Existe")</f>
        <v>Não Existe</v>
      </c>
      <c r="E247" s="7" t="s">
        <v>98</v>
      </c>
      <c r="F247" s="7" t="s">
        <v>1989</v>
      </c>
      <c r="G247" s="7" t="str">
        <f>IF('Novas Licenças v6.0'!$I276="KION","Não aplicavel",IF('Novas Licenças v6.0'!$I276="LindeSTILL","Não aplicavel","Representante"))</f>
        <v>Representante</v>
      </c>
      <c r="H247" s="7" t="s">
        <v>656</v>
      </c>
      <c r="I247" s="7" t="s">
        <v>633</v>
      </c>
      <c r="J247" s="7" t="s">
        <v>634</v>
      </c>
      <c r="K247" s="7" t="s">
        <v>635</v>
      </c>
      <c r="L247" s="7" t="str" cm="1">
        <f t="array" ref="L247">IFERROR(_xlfn._xlws.FILTER(CódigoAntigo,[0]!Descrição=NovasLicençasv6.0[[#This Row],[Descrição da atualização]]),"")</f>
        <v/>
      </c>
      <c r="M247" s="7" t="str" cm="1">
        <f t="array" ref="M247">IFERROR(_xlfn._xlws.FILTER(NovoCódigo,[0]!Descrição=NovasLicençasv6.0[[#This Row],[Descrição da atualização]]),"")</f>
        <v/>
      </c>
      <c r="N247" s="1"/>
      <c r="O247" s="7" t="s">
        <v>18</v>
      </c>
      <c r="P247" s="7" t="str" cm="1">
        <f t="array" ref="P247">_xlfn._xlws.FILTER(CodigoLicença,Tipo=NovasLicençasv6.0[[#This Row],[Tipo]])</f>
        <v>SC00SFW00003</v>
      </c>
      <c r="Q247" s="7" t="str" cm="1">
        <f t="array" ref="Q247">_xlfn._xlws.FILTER(CodigoManutenção,Tipo=NovasLicençasv6.0[[#This Row],[Tipo]])</f>
        <v>SC00SFW00006</v>
      </c>
      <c r="R247" s="7">
        <v>1</v>
      </c>
      <c r="S247" s="7" t="s">
        <v>84</v>
      </c>
      <c r="T247" s="14" t="s">
        <v>1990</v>
      </c>
      <c r="U247" s="7" t="s">
        <v>1991</v>
      </c>
      <c r="V247" s="7" t="s">
        <v>1985</v>
      </c>
      <c r="W247" s="7" t="s">
        <v>1992</v>
      </c>
      <c r="X247" s="7" t="s">
        <v>1993</v>
      </c>
      <c r="Y247" s="5">
        <v>43999</v>
      </c>
      <c r="Z247" s="5"/>
      <c r="AA247" s="11">
        <f t="shared" si="10"/>
        <v>2020</v>
      </c>
      <c r="AB247" s="7">
        <f t="shared" si="11"/>
        <v>-43999</v>
      </c>
      <c r="AC247" s="5" t="e" cm="1">
        <f t="array" ref="AC247">_xlfn._xlws.FILTER(Created_Date,(Customer_ID=NovasLicençasv6.0[[#This Row],[User ID]])*(Type = "OFFLINE"))</f>
        <v>#REF!</v>
      </c>
      <c r="AD247" s="32" t="s">
        <v>1994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11">
        <v>116518285</v>
      </c>
      <c r="AP247" s="7"/>
      <c r="AQ247" s="7">
        <v>15019</v>
      </c>
      <c r="AR247" s="7"/>
      <c r="AS247" s="7"/>
      <c r="AT247" s="7" t="s">
        <v>1995</v>
      </c>
      <c r="AU247" s="7" t="s">
        <v>92</v>
      </c>
      <c r="AV247" s="7" t="s">
        <v>524</v>
      </c>
      <c r="AW247" s="25"/>
      <c r="AX247" s="25">
        <v>2023</v>
      </c>
    </row>
    <row r="248" spans="1:50" ht="18" customHeight="1" x14ac:dyDescent="0.2">
      <c r="A248" s="7" t="s">
        <v>1996</v>
      </c>
      <c r="B248" s="7" cm="1">
        <f t="array" ref="B248">COUNTA(_xlfn._xlws.FILTER(CustomerID,CustomerID=NovasLicençasv6.0[[#This Row],[User ID]],""))</f>
        <v>1</v>
      </c>
      <c r="C248" s="7" t="str">
        <f>IF(NovasLicençasv6.0[[#This Row],[Usuário ativo]]&gt;=2,"OFFLINE","ONLINE")</f>
        <v>ONLINE</v>
      </c>
      <c r="D248" s="7" t="str" cm="1">
        <f t="array" ref="D248">IFERROR(IF(SUM(_xlfn._xlws.FILTER(CustomerID,CustomerID=NovasLicençasv6.0[[#This Row],[User ID]]))=0,"Existe","Não Existe"),"Não Existe")</f>
        <v>Não Existe</v>
      </c>
      <c r="E248" s="7" t="s">
        <v>98</v>
      </c>
      <c r="F248" s="7" t="s">
        <v>1997</v>
      </c>
      <c r="G248" s="7" t="str">
        <f>IF('Novas Licenças v6.0'!$I277="KION","Não aplicavel",IF('Novas Licenças v6.0'!$I277="LindeSTILL","Não aplicavel","Representante"))</f>
        <v>Representante</v>
      </c>
      <c r="H248" s="7" t="s">
        <v>1785</v>
      </c>
      <c r="I248" s="7" t="s">
        <v>1011</v>
      </c>
      <c r="J248" s="7" t="s">
        <v>225</v>
      </c>
      <c r="K248" s="7" t="s">
        <v>226</v>
      </c>
      <c r="L248" s="7" t="str" cm="1">
        <f t="array" ref="L248">IFERROR(_xlfn._xlws.FILTER(CódigoAntigo,[0]!Descrição=NovasLicençasv6.0[[#This Row],[Descrição da atualização]]),"")</f>
        <v/>
      </c>
      <c r="M248" s="7" t="str" cm="1">
        <f t="array" ref="M248">IFERROR(_xlfn._xlws.FILTER(NovoCódigo,[0]!Descrição=NovasLicençasv6.0[[#This Row],[Descrição da atualização]]),"")</f>
        <v/>
      </c>
      <c r="N248" s="1"/>
      <c r="O248" s="7" t="s">
        <v>157</v>
      </c>
      <c r="P248" s="7" t="str" cm="1">
        <f t="array" ref="P248">_xlfn._xlws.FILTER(CodigoLicença,Tipo=NovasLicençasv6.0[[#This Row],[Tipo]])</f>
        <v>IR0000000001</v>
      </c>
      <c r="Q248" s="7" t="str" cm="1">
        <f t="array" ref="Q248">_xlfn._xlws.FILTER(CodigoManutenção,Tipo=NovasLicençasv6.0[[#This Row],[Tipo]])</f>
        <v>Sem custo</v>
      </c>
      <c r="R248" s="7">
        <v>1</v>
      </c>
      <c r="S248" s="7" t="s">
        <v>84</v>
      </c>
      <c r="T248" s="14" t="s">
        <v>1998</v>
      </c>
      <c r="U248" s="7" t="s">
        <v>458</v>
      </c>
      <c r="V248" s="7" t="s">
        <v>1999</v>
      </c>
      <c r="W248" s="7" t="s">
        <v>2000</v>
      </c>
      <c r="X248" s="7"/>
      <c r="Y248" s="5">
        <v>44000</v>
      </c>
      <c r="Z248" s="5">
        <v>44005</v>
      </c>
      <c r="AA248" s="11">
        <f t="shared" si="10"/>
        <v>2020</v>
      </c>
      <c r="AB248" s="7">
        <f t="shared" si="11"/>
        <v>5</v>
      </c>
      <c r="AC248" s="5" t="e" cm="1">
        <f t="array" ref="AC248">_xlfn._xlws.FILTER(Created_Date,(Customer_ID=NovasLicençasv6.0[[#This Row],[User ID]])*(Type = "OFFLINE"))</f>
        <v>#REF!</v>
      </c>
      <c r="AD248" s="32" t="s">
        <v>2001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11" t="s">
        <v>313</v>
      </c>
      <c r="AP248" s="7"/>
      <c r="AQ248" s="7">
        <v>15019</v>
      </c>
      <c r="AR248" s="7"/>
      <c r="AS248" s="7"/>
      <c r="AT248" s="7"/>
      <c r="AU248" s="7" t="s">
        <v>92</v>
      </c>
      <c r="AV248" s="7" t="s">
        <v>524</v>
      </c>
      <c r="AW248" s="25"/>
      <c r="AX248" s="25">
        <v>2023</v>
      </c>
    </row>
    <row r="249" spans="1:50" ht="18" customHeight="1" x14ac:dyDescent="0.2">
      <c r="A249" s="13" t="s">
        <v>2002</v>
      </c>
      <c r="B249" s="7" cm="1">
        <f t="array" ref="B249">COUNTA(_xlfn._xlws.FILTER(CustomerID,CustomerID=NovasLicençasv6.0[[#This Row],[User ID]],""))</f>
        <v>1</v>
      </c>
      <c r="C249" s="13" t="str">
        <f>IF(NovasLicençasv6.0[[#This Row],[Usuário ativo]]&gt;=2,"OFFLINE","ONLINE")</f>
        <v>ONLINE</v>
      </c>
      <c r="D249" s="13" t="str" cm="1">
        <f t="array" ref="D249">IFERROR(IF(SUM(_xlfn._xlws.FILTER(CustomerID,CustomerID=NovasLicençasv6.0[[#This Row],[User ID]]))=0,"Existe","Não Existe"),"Não Existe")</f>
        <v>Não Existe</v>
      </c>
      <c r="E249" s="13" t="s">
        <v>1695</v>
      </c>
      <c r="F249" s="7" t="s">
        <v>2003</v>
      </c>
      <c r="G249" s="13" t="str">
        <f>IF('Novas Licenças v6.0'!$I278="KION","Não aplicavel",IF('Novas Licenças v6.0'!$I278="LindeSTILL","Não aplicavel","Representante"))</f>
        <v>Representante</v>
      </c>
      <c r="H249" s="13" t="s">
        <v>1785</v>
      </c>
      <c r="I249" s="13" t="s">
        <v>1011</v>
      </c>
      <c r="J249" s="13" t="s">
        <v>225</v>
      </c>
      <c r="K249" s="13" t="s">
        <v>226</v>
      </c>
      <c r="L249" s="7" t="str" cm="1">
        <f t="array" ref="L249">IFERROR(_xlfn._xlws.FILTER(CódigoAntigo,[0]!Descrição=NovasLicençasv6.0[[#This Row],[Descrição da atualização]]),"")</f>
        <v/>
      </c>
      <c r="M249" s="7" t="str" cm="1">
        <f t="array" ref="M249">IFERROR(_xlfn._xlws.FILTER(NovoCódigo,[0]!Descrição=NovasLicençasv6.0[[#This Row],[Descrição da atualização]]),"")</f>
        <v/>
      </c>
      <c r="N249" s="1"/>
      <c r="O249" s="7" t="s">
        <v>157</v>
      </c>
      <c r="P249" s="7" t="str" cm="1">
        <f t="array" ref="P249">_xlfn._xlws.FILTER(CodigoLicença,Tipo=NovasLicençasv6.0[[#This Row],[Tipo]])</f>
        <v>IR0000000001</v>
      </c>
      <c r="Q249" s="7" t="str" cm="1">
        <f t="array" ref="Q249">_xlfn._xlws.FILTER(CodigoManutenção,Tipo=NovasLicençasv6.0[[#This Row],[Tipo]])</f>
        <v>Sem custo</v>
      </c>
      <c r="R249" s="13">
        <v>1</v>
      </c>
      <c r="S249" s="13" t="s">
        <v>237</v>
      </c>
      <c r="T249" s="34" t="s">
        <v>2004</v>
      </c>
      <c r="U249" s="13" t="s">
        <v>458</v>
      </c>
      <c r="V249" s="13" t="s">
        <v>2005</v>
      </c>
      <c r="W249" s="13" t="s">
        <v>2006</v>
      </c>
      <c r="X249" s="13"/>
      <c r="Y249" s="29">
        <v>44000</v>
      </c>
      <c r="Z249" s="29">
        <v>44005</v>
      </c>
      <c r="AA249" s="35">
        <f t="shared" si="10"/>
        <v>2020</v>
      </c>
      <c r="AB249" s="13">
        <f t="shared" si="11"/>
        <v>5</v>
      </c>
      <c r="AC249" s="29" t="e" cm="1">
        <f t="array" ref="AC249">_xlfn._xlws.FILTER(Created_Date,(Customer_ID=NovasLicençasv6.0[[#This Row],[User ID]])*(Type = "OFFLINE"))</f>
        <v>#REF!</v>
      </c>
      <c r="AD249" s="32" t="s">
        <v>2007</v>
      </c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35" t="s">
        <v>313</v>
      </c>
      <c r="AP249" s="13"/>
      <c r="AQ249" s="13">
        <v>15019</v>
      </c>
      <c r="AR249" s="13"/>
      <c r="AS249" s="13"/>
      <c r="AT249" s="13"/>
      <c r="AU249" s="13" t="s">
        <v>92</v>
      </c>
      <c r="AV249" s="13" t="s">
        <v>524</v>
      </c>
      <c r="AW249" s="92"/>
      <c r="AX249" s="25">
        <v>2023</v>
      </c>
    </row>
    <row r="250" spans="1:50" ht="18" customHeight="1" x14ac:dyDescent="0.2">
      <c r="A250" s="13" t="s">
        <v>2008</v>
      </c>
      <c r="B250" s="7" cm="1">
        <f t="array" ref="B250">COUNTA(_xlfn._xlws.FILTER(CustomerID,CustomerID=NovasLicençasv6.0[[#This Row],[User ID]],""))</f>
        <v>1</v>
      </c>
      <c r="C250" s="13" t="str">
        <f>IF(NovasLicençasv6.0[[#This Row],[Usuário ativo]]&gt;=2,"OFFLINE","ONLINE")</f>
        <v>ONLINE</v>
      </c>
      <c r="D250" s="13" t="str" cm="1">
        <f t="array" ref="D250">IFERROR(IF(SUM(_xlfn._xlws.FILTER(CustomerID,CustomerID=NovasLicençasv6.0[[#This Row],[User ID]]))=0,"Existe","Não Existe"),"Não Existe")</f>
        <v>Não Existe</v>
      </c>
      <c r="E250" s="13" t="s">
        <v>2009</v>
      </c>
      <c r="F250" s="7" t="s">
        <v>2010</v>
      </c>
      <c r="G250" s="13" t="str">
        <f>IF('Novas Licenças v6.0'!$I283="KION","Não aplicavel",IF('Novas Licenças v6.0'!$I283="LindeSTILL","Não aplicavel","Representante"))</f>
        <v>Representante</v>
      </c>
      <c r="H250" s="13" t="s">
        <v>1785</v>
      </c>
      <c r="I250" s="13" t="s">
        <v>657</v>
      </c>
      <c r="J250" s="13" t="s">
        <v>1880</v>
      </c>
      <c r="K250" s="13" t="s">
        <v>83</v>
      </c>
      <c r="L250" s="7" t="str" cm="1">
        <f t="array" ref="L250">IFERROR(_xlfn._xlws.FILTER(CódigoAntigo,[0]!Descrição=NovasLicençasv6.0[[#This Row],[Descrição da atualização]]),"")</f>
        <v/>
      </c>
      <c r="M250" s="7" t="str" cm="1">
        <f t="array" ref="M250">IFERROR(_xlfn._xlws.FILTER(NovoCódigo,[0]!Descrição=NovasLicençasv6.0[[#This Row],[Descrição da atualização]]),"")</f>
        <v/>
      </c>
      <c r="N250" s="1"/>
      <c r="O250" s="7" t="s">
        <v>157</v>
      </c>
      <c r="P250" s="7" t="str" cm="1">
        <f t="array" ref="P250">_xlfn._xlws.FILTER(CodigoLicença,Tipo=NovasLicençasv6.0[[#This Row],[Tipo]])</f>
        <v>IR0000000001</v>
      </c>
      <c r="Q250" s="7" t="str" cm="1">
        <f t="array" ref="Q250">_xlfn._xlws.FILTER(CodigoManutenção,Tipo=NovasLicençasv6.0[[#This Row],[Tipo]])</f>
        <v>Sem custo</v>
      </c>
      <c r="R250" s="13">
        <v>1</v>
      </c>
      <c r="S250" s="13" t="s">
        <v>84</v>
      </c>
      <c r="T250" s="34" t="s">
        <v>2011</v>
      </c>
      <c r="U250" s="13" t="s">
        <v>458</v>
      </c>
      <c r="V250" s="13" t="s">
        <v>2012</v>
      </c>
      <c r="W250" s="13" t="s">
        <v>2013</v>
      </c>
      <c r="X250" s="13"/>
      <c r="Y250" s="29">
        <v>44014</v>
      </c>
      <c r="Z250" s="29">
        <v>44035</v>
      </c>
      <c r="AA250" s="35">
        <f t="shared" si="10"/>
        <v>2020</v>
      </c>
      <c r="AB250" s="13">
        <f t="shared" si="11"/>
        <v>21</v>
      </c>
      <c r="AC250" s="29" t="e" cm="1">
        <f t="array" ref="AC250">_xlfn._xlws.FILTER(Created_Date,(Customer_ID=NovasLicençasv6.0[[#This Row],[User ID]])*(Type = "OFFLINE"))</f>
        <v>#REF!</v>
      </c>
      <c r="AD250" s="32" t="s">
        <v>2014</v>
      </c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35" t="s">
        <v>313</v>
      </c>
      <c r="AP250" s="13"/>
      <c r="AQ250" s="13">
        <v>15019</v>
      </c>
      <c r="AR250" s="13"/>
      <c r="AS250" s="13"/>
      <c r="AT250" s="13"/>
      <c r="AU250" s="13" t="s">
        <v>380</v>
      </c>
      <c r="AV250" s="13" t="s">
        <v>315</v>
      </c>
      <c r="AW250" s="92"/>
      <c r="AX250" s="25">
        <v>2023</v>
      </c>
    </row>
    <row r="251" spans="1:50" ht="18" customHeight="1" x14ac:dyDescent="0.2">
      <c r="A251" s="21" t="s">
        <v>2015</v>
      </c>
      <c r="B251" s="7" cm="1">
        <f t="array" ref="B251">COUNTA(_xlfn._xlws.FILTER(CustomerID,CustomerID=NovasLicençasv6.0[[#This Row],[User ID]],""))</f>
        <v>1</v>
      </c>
      <c r="C251" s="7" t="str">
        <f>IF(NovasLicençasv6.0[[#This Row],[Usuário ativo]]&gt;=2,"OFFLINE","ONLINE")</f>
        <v>ONLINE</v>
      </c>
      <c r="D251" s="18" t="str" cm="1">
        <f t="array" ref="D251">IFERROR(IF(SUM(_xlfn._xlws.FILTER(CustomerID,CustomerID=NovasLicençasv6.0[[#This Row],[User ID]]))=0,"Existe","Não Existe"),"Não Existe")</f>
        <v>Não Existe</v>
      </c>
      <c r="E251" s="7" t="s">
        <v>98</v>
      </c>
      <c r="F251" s="7" t="s">
        <v>2016</v>
      </c>
      <c r="G251" s="7" t="str">
        <f>IF('Novas Licenças v6.0'!$I330="KION","Não aplicavel",IF('Novas Licenças v6.0'!$I330="LindeSTILL","Não aplicavel","Representante"))</f>
        <v>Representante</v>
      </c>
      <c r="H251" s="7" t="s">
        <v>1785</v>
      </c>
      <c r="I251" s="7" t="s">
        <v>657</v>
      </c>
      <c r="J251" s="7" t="s">
        <v>1880</v>
      </c>
      <c r="K251" s="7" t="s">
        <v>2017</v>
      </c>
      <c r="L251" s="7" t="str" cm="1">
        <f t="array" ref="L251">IFERROR(_xlfn._xlws.FILTER(CódigoAntigo,[0]!Descrição=NovasLicençasv6.0[[#This Row],[Descrição da atualização]]),"")</f>
        <v/>
      </c>
      <c r="M251" s="7" t="str" cm="1">
        <f t="array" ref="M251">IFERROR(_xlfn._xlws.FILTER(NovoCódigo,[0]!Descrição=NovasLicençasv6.0[[#This Row],[Descrição da atualização]]),"")</f>
        <v/>
      </c>
      <c r="N251" s="1"/>
      <c r="O251" s="7" t="s">
        <v>157</v>
      </c>
      <c r="P251" s="7" t="str" cm="1">
        <f t="array" ref="P251">_xlfn._xlws.FILTER(CodigoLicença,Tipo=NovasLicençasv6.0[[#This Row],[Tipo]])</f>
        <v>IR0000000001</v>
      </c>
      <c r="Q251" s="7" t="str" cm="1">
        <f t="array" ref="Q251">_xlfn._xlws.FILTER(CodigoManutenção,Tipo=NovasLicençasv6.0[[#This Row],[Tipo]])</f>
        <v>Sem custo</v>
      </c>
      <c r="R251" s="7">
        <v>1</v>
      </c>
      <c r="S251" s="7" t="s">
        <v>2018</v>
      </c>
      <c r="T251" s="14">
        <v>418547214</v>
      </c>
      <c r="U251" s="7" t="s">
        <v>2019</v>
      </c>
      <c r="V251" s="7" t="s">
        <v>142</v>
      </c>
      <c r="W251" s="7" t="s">
        <v>1179</v>
      </c>
      <c r="X251" s="7"/>
      <c r="Y251" s="5">
        <v>44014</v>
      </c>
      <c r="Z251" s="5">
        <v>44035</v>
      </c>
      <c r="AA251" s="11">
        <f t="shared" si="10"/>
        <v>2020</v>
      </c>
      <c r="AB251" s="7">
        <f t="shared" si="11"/>
        <v>21</v>
      </c>
      <c r="AC251" s="5" t="e" cm="1">
        <f t="array" ref="AC251">_xlfn._xlws.FILTER(Created_Date,(Customer_ID=NovasLicençasv6.0[[#This Row],[User ID]])*(Type = "OFFLINE"))</f>
        <v>#REF!</v>
      </c>
      <c r="AD251" s="6" t="s">
        <v>1187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11" t="s">
        <v>313</v>
      </c>
      <c r="AP251" s="7"/>
      <c r="AQ251" s="7">
        <v>15019</v>
      </c>
      <c r="AR251" s="7"/>
      <c r="AS251" s="7"/>
      <c r="AT251" s="7"/>
      <c r="AU251" s="7" t="s">
        <v>380</v>
      </c>
      <c r="AV251" s="9" t="s">
        <v>315</v>
      </c>
      <c r="AW251" s="19"/>
      <c r="AX251" s="25">
        <v>2023</v>
      </c>
    </row>
    <row r="252" spans="1:50" ht="18" customHeight="1" x14ac:dyDescent="0.2">
      <c r="A252" s="7" t="s">
        <v>2020</v>
      </c>
      <c r="B252" s="7" cm="1">
        <f t="array" ref="B252">COUNTA(_xlfn._xlws.FILTER(CustomerID,CustomerID=NovasLicençasv6.0[[#This Row],[User ID]],""))</f>
        <v>1</v>
      </c>
      <c r="C252" s="7" t="str">
        <f>IF(NovasLicençasv6.0[[#This Row],[Usuário ativo]]&gt;=2,"OFFLINE","ONLINE")</f>
        <v>ONLINE</v>
      </c>
      <c r="D252" s="7" t="str" cm="1">
        <f t="array" ref="D252">IFERROR(IF(SUM(_xlfn._xlws.FILTER(CustomerID,CustomerID=NovasLicençasv6.0[[#This Row],[User ID]]))=0,"Existe","Não Existe"),"Não Existe")</f>
        <v>Não Existe</v>
      </c>
      <c r="E252" s="7" t="s">
        <v>98</v>
      </c>
      <c r="F252" s="7" t="s">
        <v>2021</v>
      </c>
      <c r="G252" s="7" t="s">
        <v>8</v>
      </c>
      <c r="H252" s="7" t="s">
        <v>704</v>
      </c>
      <c r="I252" s="7" t="s">
        <v>657</v>
      </c>
      <c r="J252" s="7" t="s">
        <v>1880</v>
      </c>
      <c r="K252" s="7" t="s">
        <v>83</v>
      </c>
      <c r="L252" s="7" t="str" cm="1">
        <f t="array" ref="L252">IFERROR(_xlfn._xlws.FILTER(CódigoAntigo,[0]!Descrição=NovasLicençasv6.0[[#This Row],[Descrição da atualização]]),"")</f>
        <v/>
      </c>
      <c r="M252" s="7" t="str" cm="1">
        <f t="array" ref="M252">IFERROR(_xlfn._xlws.FILTER(NovoCódigo,[0]!Descrição=NovasLicençasv6.0[[#This Row],[Descrição da atualização]]),"")</f>
        <v/>
      </c>
      <c r="N252" s="1"/>
      <c r="O252" s="7" t="s">
        <v>157</v>
      </c>
      <c r="P252" s="7" t="str" cm="1">
        <f t="array" ref="P252">_xlfn._xlws.FILTER(CodigoLicença,Tipo=NovasLicençasv6.0[[#This Row],[Tipo]])</f>
        <v>IR0000000001</v>
      </c>
      <c r="Q252" s="7" t="str" cm="1">
        <f t="array" ref="Q252">_xlfn._xlws.FILTER(CodigoManutenção,Tipo=NovasLicençasv6.0[[#This Row],[Tipo]])</f>
        <v>Sem custo</v>
      </c>
      <c r="R252" s="7">
        <v>1</v>
      </c>
      <c r="S252" s="7" t="s">
        <v>2018</v>
      </c>
      <c r="T252" s="14">
        <v>456621262</v>
      </c>
      <c r="U252" s="7" t="s">
        <v>2019</v>
      </c>
      <c r="V252" s="7" t="s">
        <v>142</v>
      </c>
      <c r="W252" s="7" t="s">
        <v>2022</v>
      </c>
      <c r="X252" s="7"/>
      <c r="Y252" s="5">
        <v>44014</v>
      </c>
      <c r="Z252" s="5">
        <v>44035</v>
      </c>
      <c r="AA252" s="11">
        <f t="shared" si="10"/>
        <v>2020</v>
      </c>
      <c r="AB252" s="7">
        <f t="shared" si="11"/>
        <v>21</v>
      </c>
      <c r="AC252" s="5" t="e" cm="1">
        <f t="array" ref="AC252">_xlfn._xlws.FILTER(Created_Date,(Customer_ID=NovasLicençasv6.0[[#This Row],[User ID]])*(Type = "OFFLINE"))</f>
        <v>#REF!</v>
      </c>
      <c r="AD252" s="32" t="s">
        <v>2023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11" t="s">
        <v>313</v>
      </c>
      <c r="AP252" s="7"/>
      <c r="AQ252" s="7">
        <v>15019</v>
      </c>
      <c r="AR252" s="7"/>
      <c r="AS252" s="7"/>
      <c r="AT252" s="7"/>
      <c r="AU252" s="7" t="s">
        <v>380</v>
      </c>
      <c r="AV252" s="7" t="s">
        <v>315</v>
      </c>
      <c r="AW252" s="25"/>
      <c r="AX252" s="25">
        <v>2023</v>
      </c>
    </row>
    <row r="253" spans="1:50" ht="18" customHeight="1" x14ac:dyDescent="0.2">
      <c r="A253" s="7" t="s">
        <v>2024</v>
      </c>
      <c r="B253" s="7" cm="1">
        <f t="array" ref="B253">COUNTA(_xlfn._xlws.FILTER(CustomerID,CustomerID=NovasLicençasv6.0[[#This Row],[User ID]],""))</f>
        <v>1</v>
      </c>
      <c r="C253" s="7" t="str">
        <f>IF(NovasLicençasv6.0[[#This Row],[Usuário ativo]]&gt;=2,"OFFLINE","ONLINE")</f>
        <v>ONLINE</v>
      </c>
      <c r="D253" s="7" t="str" cm="1">
        <f t="array" ref="D253">IFERROR(IF(SUM(_xlfn._xlws.FILTER(CustomerID,CustomerID=NovasLicençasv6.0[[#This Row],[User ID]]))=0,"Existe","Não Existe"),"Não Existe")</f>
        <v>Não Existe</v>
      </c>
      <c r="E253" s="7" t="s">
        <v>98</v>
      </c>
      <c r="F253" s="7" t="s">
        <v>2025</v>
      </c>
      <c r="G253" s="7" t="s">
        <v>8</v>
      </c>
      <c r="H253" s="7" t="s">
        <v>1785</v>
      </c>
      <c r="I253" s="7" t="s">
        <v>579</v>
      </c>
      <c r="J253" s="7" t="s">
        <v>580</v>
      </c>
      <c r="K253" s="7" t="s">
        <v>83</v>
      </c>
      <c r="L253" s="7" t="str" cm="1">
        <f t="array" ref="L253">IFERROR(_xlfn._xlws.FILTER(CódigoAntigo,[0]!Descrição=NovasLicençasv6.0[[#This Row],[Descrição da atualização]]),"")</f>
        <v/>
      </c>
      <c r="M253" s="7" t="str" cm="1">
        <f t="array" ref="M253">IFERROR(_xlfn._xlws.FILTER(NovoCódigo,[0]!Descrição=NovasLicençasv6.0[[#This Row],[Descrição da atualização]]),"")</f>
        <v/>
      </c>
      <c r="N253" s="1"/>
      <c r="O253" s="7" t="s">
        <v>157</v>
      </c>
      <c r="P253" s="7" t="str" cm="1">
        <f t="array" ref="P253">_xlfn._xlws.FILTER(CodigoLicença,Tipo=NovasLicençasv6.0[[#This Row],[Tipo]])</f>
        <v>IR0000000001</v>
      </c>
      <c r="Q253" s="7" t="str" cm="1">
        <f t="array" ref="Q253">_xlfn._xlws.FILTER(CodigoManutenção,Tipo=NovasLicençasv6.0[[#This Row],[Tipo]])</f>
        <v>Sem custo</v>
      </c>
      <c r="R253" s="7">
        <v>1</v>
      </c>
      <c r="S253" s="7" t="s">
        <v>237</v>
      </c>
      <c r="T253" s="14">
        <v>18810352514</v>
      </c>
      <c r="U253" s="7" t="s">
        <v>1845</v>
      </c>
      <c r="V253" s="7" t="s">
        <v>2026</v>
      </c>
      <c r="W253" s="7" t="s">
        <v>2027</v>
      </c>
      <c r="X253" s="7"/>
      <c r="Y253" s="5">
        <v>44026</v>
      </c>
      <c r="Z253" s="5">
        <v>44032</v>
      </c>
      <c r="AA253" s="11">
        <f t="shared" si="10"/>
        <v>2020</v>
      </c>
      <c r="AB253" s="7">
        <f t="shared" si="11"/>
        <v>6</v>
      </c>
      <c r="AC253" s="5" t="e" cm="1">
        <f t="array" ref="AC253">_xlfn._xlws.FILTER(Created_Date,(Customer_ID=NovasLicençasv6.0[[#This Row],[User ID]])*(Type = "OFFLINE"))</f>
        <v>#REF!</v>
      </c>
      <c r="AD253" s="32" t="s">
        <v>2028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11" t="s">
        <v>313</v>
      </c>
      <c r="AP253" s="7"/>
      <c r="AQ253" s="7">
        <v>15019</v>
      </c>
      <c r="AR253" s="7"/>
      <c r="AS253" s="7"/>
      <c r="AT253" s="7" t="s">
        <v>2029</v>
      </c>
      <c r="AU253" s="7" t="s">
        <v>315</v>
      </c>
      <c r="AV253" s="7" t="s">
        <v>315</v>
      </c>
      <c r="AW253" s="25"/>
      <c r="AX253" s="25">
        <v>2023</v>
      </c>
    </row>
    <row r="254" spans="1:50" ht="18" customHeight="1" x14ac:dyDescent="0.2">
      <c r="A254" s="7" t="s">
        <v>2030</v>
      </c>
      <c r="B254" s="7" cm="1">
        <f t="array" ref="B254">COUNTA(_xlfn._xlws.FILTER(CustomerID,CustomerID=NovasLicençasv6.0[[#This Row],[User ID]],""))</f>
        <v>1</v>
      </c>
      <c r="C254" s="7" t="str">
        <f>IF(NovasLicençasv6.0[[#This Row],[Usuário ativo]]&gt;=2,"OFFLINE","ONLINE")</f>
        <v>ONLINE</v>
      </c>
      <c r="D254" s="7" t="str" cm="1">
        <f t="array" ref="D254">IFERROR(IF(SUM(_xlfn._xlws.FILTER(CustomerID,CustomerID=NovasLicençasv6.0[[#This Row],[User ID]]))=0,"Existe","Não Existe"),"Não Existe")</f>
        <v>Não Existe</v>
      </c>
      <c r="E254" s="7" t="s">
        <v>98</v>
      </c>
      <c r="F254" s="7" t="s">
        <v>2031</v>
      </c>
      <c r="G254" s="7" t="str">
        <f>IF('Novas Licenças v6.0'!$I282="KION","Não aplicavel",IF('Novas Licenças v6.0'!$I282="LindeSTILL","Não aplicavel","Representante"))</f>
        <v>Representante</v>
      </c>
      <c r="H254" s="7" t="s">
        <v>130</v>
      </c>
      <c r="I254" s="7" t="s">
        <v>579</v>
      </c>
      <c r="J254" s="7" t="s">
        <v>580</v>
      </c>
      <c r="K254" s="7" t="s">
        <v>83</v>
      </c>
      <c r="L254" s="7" t="str" cm="1">
        <f t="array" ref="L254">IFERROR(_xlfn._xlws.FILTER(CódigoAntigo,[0]!Descrição=NovasLicençasv6.0[[#This Row],[Descrição da atualização]]),"")</f>
        <v/>
      </c>
      <c r="M254" s="7" t="str" cm="1">
        <f t="array" ref="M254">IFERROR(_xlfn._xlws.FILTER(NovoCódigo,[0]!Descrição=NovasLicençasv6.0[[#This Row],[Descrição da atualização]]),"")</f>
        <v/>
      </c>
      <c r="N254" s="1"/>
      <c r="O254" s="7" t="s">
        <v>157</v>
      </c>
      <c r="P254" s="7" t="str" cm="1">
        <f t="array" ref="P254">_xlfn._xlws.FILTER(CodigoLicença,Tipo=NovasLicençasv6.0[[#This Row],[Tipo]])</f>
        <v>IR0000000001</v>
      </c>
      <c r="Q254" s="7" t="str" cm="1">
        <f t="array" ref="Q254">_xlfn._xlws.FILTER(CodigoManutenção,Tipo=NovasLicençasv6.0[[#This Row],[Tipo]])</f>
        <v>Sem custo</v>
      </c>
      <c r="R254" s="7">
        <v>1</v>
      </c>
      <c r="S254" s="7" t="s">
        <v>142</v>
      </c>
      <c r="T254" s="14" t="s">
        <v>2032</v>
      </c>
      <c r="U254" s="7" t="s">
        <v>206</v>
      </c>
      <c r="V254" s="7" t="s">
        <v>692</v>
      </c>
      <c r="W254" s="7" t="s">
        <v>2033</v>
      </c>
      <c r="X254" s="7"/>
      <c r="Y254" s="5">
        <v>44026</v>
      </c>
      <c r="Z254" s="5">
        <v>44032</v>
      </c>
      <c r="AA254" s="11">
        <f t="shared" si="10"/>
        <v>2020</v>
      </c>
      <c r="AB254" s="7">
        <f t="shared" si="11"/>
        <v>6</v>
      </c>
      <c r="AC254" s="5" t="e" cm="1">
        <f t="array" ref="AC254">_xlfn._xlws.FILTER(Created_Date,(Customer_ID=NovasLicençasv6.0[[#This Row],[User ID]])*(Type = "OFFLINE"))</f>
        <v>#REF!</v>
      </c>
      <c r="AD254" s="32" t="s">
        <v>2034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11" t="s">
        <v>313</v>
      </c>
      <c r="AP254" s="7"/>
      <c r="AQ254" s="7">
        <v>15019</v>
      </c>
      <c r="AR254" s="7"/>
      <c r="AS254" s="7"/>
      <c r="AT254" s="7" t="s">
        <v>2029</v>
      </c>
      <c r="AU254" s="7" t="s">
        <v>315</v>
      </c>
      <c r="AV254" s="7" t="s">
        <v>315</v>
      </c>
      <c r="AW254" s="25"/>
      <c r="AX254" s="25">
        <v>2023</v>
      </c>
    </row>
    <row r="255" spans="1:50" ht="18" customHeight="1" x14ac:dyDescent="0.2">
      <c r="A255" s="7" t="s">
        <v>2035</v>
      </c>
      <c r="B255" s="7" cm="1">
        <f t="array" ref="B255">COUNTA(_xlfn._xlws.FILTER(CustomerID,CustomerID=NovasLicençasv6.0[[#This Row],[User ID]],""))</f>
        <v>1</v>
      </c>
      <c r="C255" s="7" t="str">
        <f>IF(NovasLicençasv6.0[[#This Row],[Usuário ativo]]&gt;=2,"OFFLINE","ONLINE")</f>
        <v>ONLINE</v>
      </c>
      <c r="D255" s="7" t="str" cm="1">
        <f t="array" ref="D255">IFERROR(IF(SUM(_xlfn._xlws.FILTER(CustomerID,CustomerID=NovasLicençasv6.0[[#This Row],[User ID]]))=0,"Existe","Não Existe"),"Não Existe")</f>
        <v>Não Existe</v>
      </c>
      <c r="E255" s="7" t="s">
        <v>98</v>
      </c>
      <c r="F255" s="7" t="s">
        <v>2036</v>
      </c>
      <c r="G255" s="7" t="str">
        <f>IF('Novas Licenças v6.0'!$I279="KION","Não aplicavel",IF('Novas Licenças v6.0'!$I279="LindeSTILL","Não aplicavel","Representante"))</f>
        <v>Representante</v>
      </c>
      <c r="H255" s="7" t="s">
        <v>130</v>
      </c>
      <c r="I255" s="7" t="s">
        <v>1828</v>
      </c>
      <c r="J255" s="7" t="s">
        <v>1155</v>
      </c>
      <c r="K255" s="7" t="s">
        <v>1156</v>
      </c>
      <c r="L255" s="7" t="str" cm="1">
        <f t="array" ref="L255">IFERROR(_xlfn._xlws.FILTER(CódigoAntigo,[0]!Descrição=NovasLicençasv6.0[[#This Row],[Descrição da atualização]]),"")</f>
        <v/>
      </c>
      <c r="M255" s="7" t="str" cm="1">
        <f t="array" ref="M255">IFERROR(_xlfn._xlws.FILTER(NovoCódigo,[0]!Descrição=NovasLicençasv6.0[[#This Row],[Descrição da atualização]]),"")</f>
        <v/>
      </c>
      <c r="N255" s="1"/>
      <c r="O255" s="7" t="s">
        <v>18</v>
      </c>
      <c r="P255" s="7" t="str" cm="1">
        <f t="array" ref="P255">_xlfn._xlws.FILTER(CodigoLicença,Tipo=NovasLicençasv6.0[[#This Row],[Tipo]])</f>
        <v>SC00SFW00003</v>
      </c>
      <c r="Q255" s="7" t="str" cm="1">
        <f t="array" ref="Q255">_xlfn._xlws.FILTER(CodigoManutenção,Tipo=NovasLicençasv6.0[[#This Row],[Tipo]])</f>
        <v>SC00SFW00006</v>
      </c>
      <c r="R255" s="7">
        <v>1</v>
      </c>
      <c r="S255" s="7" t="s">
        <v>388</v>
      </c>
      <c r="T255" s="14" t="s">
        <v>2037</v>
      </c>
      <c r="U255" s="7" t="s">
        <v>206</v>
      </c>
      <c r="V255" s="7" t="s">
        <v>2038</v>
      </c>
      <c r="W255" s="7" t="s">
        <v>2039</v>
      </c>
      <c r="X255" s="7" t="s">
        <v>252</v>
      </c>
      <c r="Y255" s="5">
        <v>44029</v>
      </c>
      <c r="Z255" s="5">
        <v>44032</v>
      </c>
      <c r="AA255" s="11">
        <f t="shared" si="10"/>
        <v>2020</v>
      </c>
      <c r="AB255" s="7">
        <f t="shared" si="11"/>
        <v>3</v>
      </c>
      <c r="AC255" s="5" t="e" cm="1">
        <f t="array" ref="AC255">_xlfn._xlws.FILTER(Created_Date,(Customer_ID=NovasLicençasv6.0[[#This Row],[User ID]])*(Type = "OFFLINE"))</f>
        <v>#REF!</v>
      </c>
      <c r="AD255" s="32" t="s">
        <v>2040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11">
        <v>116518382</v>
      </c>
      <c r="AP255" s="7"/>
      <c r="AQ255" s="7">
        <v>15019</v>
      </c>
      <c r="AR255" s="7"/>
      <c r="AS255" s="7"/>
      <c r="AT255" s="7" t="s">
        <v>621</v>
      </c>
      <c r="AU255" s="7" t="s">
        <v>92</v>
      </c>
      <c r="AV255" s="7" t="s">
        <v>201</v>
      </c>
      <c r="AW255" s="25"/>
      <c r="AX255" s="25">
        <v>2023</v>
      </c>
    </row>
    <row r="256" spans="1:50" ht="18" customHeight="1" x14ac:dyDescent="0.2">
      <c r="A256" s="7" t="s">
        <v>2041</v>
      </c>
      <c r="B256" s="7" cm="1">
        <f t="array" ref="B256">COUNTA(_xlfn._xlws.FILTER(CustomerID,CustomerID=NovasLicençasv6.0[[#This Row],[User ID]],""))</f>
        <v>1</v>
      </c>
      <c r="C256" s="7" t="str">
        <f>IF(NovasLicençasv6.0[[#This Row],[Usuário ativo]]&gt;=2,"OFFLINE","ONLINE")</f>
        <v>ONLINE</v>
      </c>
      <c r="D256" s="7" t="str" cm="1">
        <f t="array" ref="D256">IFERROR(IF(SUM(_xlfn._xlws.FILTER(CustomerID,CustomerID=NovasLicençasv6.0[[#This Row],[User ID]]))=0,"Existe","Não Existe"),"Não Existe")</f>
        <v>Não Existe</v>
      </c>
      <c r="E256" s="7" t="s">
        <v>98</v>
      </c>
      <c r="F256" s="7" t="s">
        <v>2042</v>
      </c>
      <c r="G256" s="7" t="str">
        <f>IF('Novas Licenças v6.0'!$I410="KION","Não aplicavel",IF('Novas Licenças v6.0'!$I410="LindeSTILL","Não aplicavel","Representante"))</f>
        <v>Representante</v>
      </c>
      <c r="H256" s="7" t="s">
        <v>130</v>
      </c>
      <c r="I256" s="7" t="s">
        <v>579</v>
      </c>
      <c r="J256" s="7" t="s">
        <v>580</v>
      </c>
      <c r="K256" s="7" t="s">
        <v>83</v>
      </c>
      <c r="L256" s="7" t="str" cm="1">
        <f t="array" ref="L256">IFERROR(_xlfn._xlws.FILTER(CódigoAntigo,[0]!Descrição=NovasLicençasv6.0[[#This Row],[Descrição da atualização]]),"")</f>
        <v/>
      </c>
      <c r="M256" s="7" t="str" cm="1">
        <f t="array" ref="M256">IFERROR(_xlfn._xlws.FILTER(NovoCódigo,[0]!Descrição=NovasLicençasv6.0[[#This Row],[Descrição da atualização]]),"")</f>
        <v/>
      </c>
      <c r="N256" s="1"/>
      <c r="O256" s="7" t="s">
        <v>19</v>
      </c>
      <c r="P256" s="7" t="str" cm="1">
        <f t="array" ref="P256">_xlfn._xlws.FILTER(CodigoLicença,Tipo=NovasLicençasv6.0[[#This Row],[Tipo]])</f>
        <v>SC00SFW00004</v>
      </c>
      <c r="Q256" s="7" t="str" cm="1">
        <f t="array" ref="Q256">_xlfn._xlws.FILTER(CodigoManutenção,Tipo=NovasLicençasv6.0[[#This Row],[Tipo]])</f>
        <v>SC00SFW00007</v>
      </c>
      <c r="R256" s="7">
        <v>1</v>
      </c>
      <c r="S256" s="7" t="s">
        <v>646</v>
      </c>
      <c r="T256" s="14">
        <v>95074087695</v>
      </c>
      <c r="U256" s="7" t="s">
        <v>1515</v>
      </c>
      <c r="V256" s="7" t="s">
        <v>2043</v>
      </c>
      <c r="W256" s="7" t="s">
        <v>2044</v>
      </c>
      <c r="X256" s="7" t="s">
        <v>2045</v>
      </c>
      <c r="Y256" s="5">
        <v>44040</v>
      </c>
      <c r="Z256" s="5">
        <v>44043</v>
      </c>
      <c r="AA256" s="11">
        <f t="shared" si="10"/>
        <v>2020</v>
      </c>
      <c r="AB256" s="7">
        <f t="shared" si="11"/>
        <v>3</v>
      </c>
      <c r="AC256" s="5" t="e" cm="1">
        <f t="array" ref="AC256">_xlfn._xlws.FILTER(Created_Date,(Customer_ID=NovasLicençasv6.0[[#This Row],[User ID]])*(Type = "OFFLINE"))</f>
        <v>#REF!</v>
      </c>
      <c r="AD256" s="32" t="s">
        <v>2046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11">
        <v>116518404</v>
      </c>
      <c r="AP256" s="7"/>
      <c r="AQ256" s="7">
        <v>15019</v>
      </c>
      <c r="AR256" s="7"/>
      <c r="AS256" s="7"/>
      <c r="AT256" s="7" t="s">
        <v>254</v>
      </c>
      <c r="AU256" s="7" t="s">
        <v>92</v>
      </c>
      <c r="AV256" s="7" t="s">
        <v>524</v>
      </c>
      <c r="AW256" s="25"/>
      <c r="AX256" s="25">
        <v>2023</v>
      </c>
    </row>
    <row r="257" spans="1:67" ht="18" customHeight="1" x14ac:dyDescent="0.2">
      <c r="A257" s="7" t="s">
        <v>2047</v>
      </c>
      <c r="B257" s="7" cm="1">
        <f t="array" ref="B257">COUNTA(_xlfn._xlws.FILTER(CustomerID,CustomerID=NovasLicençasv6.0[[#This Row],[User ID]],""))</f>
        <v>1</v>
      </c>
      <c r="C257" s="7" t="str">
        <f>IF(NovasLicençasv6.0[[#This Row],[Usuário ativo]]&gt;=2,"OFFLINE","ONLINE")</f>
        <v>ONLINE</v>
      </c>
      <c r="D257" s="7" t="str" cm="1">
        <f t="array" ref="D257">IFERROR(IF(SUM(_xlfn._xlws.FILTER(CustomerID,CustomerID=NovasLicençasv6.0[[#This Row],[User ID]]))=0,"Existe","Não Existe"),"Não Existe")</f>
        <v>Não Existe</v>
      </c>
      <c r="E257" s="7" t="s">
        <v>98</v>
      </c>
      <c r="F257" s="7" t="s">
        <v>2048</v>
      </c>
      <c r="G257" s="7" t="str">
        <f>IF('Novas Licenças v6.0'!$I287="KION","Não aplicavel",IF('Novas Licenças v6.0'!$I287="LindeSTILL","Não aplicavel","Representante"))</f>
        <v>Representante</v>
      </c>
      <c r="H257" s="7" t="s">
        <v>1785</v>
      </c>
      <c r="I257" s="7" t="s">
        <v>681</v>
      </c>
      <c r="J257" s="7" t="s">
        <v>682</v>
      </c>
      <c r="K257" s="7" t="s">
        <v>683</v>
      </c>
      <c r="L257" s="7" t="str" cm="1">
        <f t="array" ref="L257">IFERROR(_xlfn._xlws.FILTER(CódigoAntigo,[0]!Descrição=NovasLicençasv6.0[[#This Row],[Descrição da atualização]]),"")</f>
        <v/>
      </c>
      <c r="M257" s="7" t="str" cm="1">
        <f t="array" ref="M257">IFERROR(_xlfn._xlws.FILTER(NovoCódigo,[0]!Descrição=NovasLicençasv6.0[[#This Row],[Descrição da atualização]]),"")</f>
        <v/>
      </c>
      <c r="N257" s="1"/>
      <c r="O257" s="7" t="s">
        <v>157</v>
      </c>
      <c r="P257" s="7" t="str" cm="1">
        <f t="array" ref="P257">_xlfn._xlws.FILTER(CodigoLicença,Tipo=NovasLicençasv6.0[[#This Row],[Tipo]])</f>
        <v>IR0000000001</v>
      </c>
      <c r="Q257" s="7" t="str" cm="1">
        <f t="array" ref="Q257">_xlfn._xlws.FILTER(CodigoManutenção,Tipo=NovasLicençasv6.0[[#This Row],[Tipo]])</f>
        <v>Sem custo</v>
      </c>
      <c r="R257" s="7">
        <v>1</v>
      </c>
      <c r="S257" s="7" t="s">
        <v>237</v>
      </c>
      <c r="T257" s="14">
        <v>8175657854</v>
      </c>
      <c r="U257" s="7" t="s">
        <v>1515</v>
      </c>
      <c r="V257" s="7" t="s">
        <v>1985</v>
      </c>
      <c r="W257" s="7" t="s">
        <v>2049</v>
      </c>
      <c r="X257" s="7"/>
      <c r="Y257" s="5">
        <v>44042</v>
      </c>
      <c r="Z257" s="5">
        <v>44046</v>
      </c>
      <c r="AA257" s="11">
        <f t="shared" si="10"/>
        <v>2020</v>
      </c>
      <c r="AB257" s="7">
        <f t="shared" si="11"/>
        <v>4</v>
      </c>
      <c r="AC257" s="5" t="e" cm="1">
        <f t="array" ref="AC257">_xlfn._xlws.FILTER(Created_Date,(Customer_ID=NovasLicençasv6.0[[#This Row],[User ID]])*(Type = "OFFLINE"))</f>
        <v>#REF!</v>
      </c>
      <c r="AD257" s="32" t="s">
        <v>2050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11" t="s">
        <v>313</v>
      </c>
      <c r="AP257" s="7"/>
      <c r="AQ257" s="7">
        <v>15019</v>
      </c>
      <c r="AR257" s="7"/>
      <c r="AS257" s="7"/>
      <c r="AT257" s="7" t="s">
        <v>177</v>
      </c>
      <c r="AU257" s="7" t="s">
        <v>92</v>
      </c>
      <c r="AV257" s="7" t="s">
        <v>524</v>
      </c>
      <c r="AW257" s="25"/>
      <c r="AX257" s="25">
        <v>2023</v>
      </c>
    </row>
    <row r="258" spans="1:67" ht="18" customHeight="1" x14ac:dyDescent="0.2">
      <c r="A258" s="7" t="s">
        <v>2051</v>
      </c>
      <c r="B258" s="7" cm="1">
        <f t="array" ref="B258">COUNTA(_xlfn._xlws.FILTER(CustomerID,CustomerID=NovasLicençasv6.0[[#This Row],[User ID]],""))</f>
        <v>1</v>
      </c>
      <c r="C258" s="7" t="str">
        <f>IF(NovasLicençasv6.0[[#This Row],[Usuário ativo]]&gt;=2,"OFFLINE","ONLINE")</f>
        <v>ONLINE</v>
      </c>
      <c r="D258" s="7" t="str" cm="1">
        <f t="array" ref="D258">IFERROR(IF(SUM(_xlfn._xlws.FILTER(CustomerID,CustomerID=NovasLicençasv6.0[[#This Row],[User ID]]))=0,"Existe","Não Existe"),"Não Existe")</f>
        <v>Não Existe</v>
      </c>
      <c r="E258" s="7" t="s">
        <v>98</v>
      </c>
      <c r="F258" s="7" t="s">
        <v>2052</v>
      </c>
      <c r="G258" s="7" t="s">
        <v>141</v>
      </c>
      <c r="H258" s="7" t="s">
        <v>384</v>
      </c>
      <c r="I258" s="7" t="s">
        <v>101</v>
      </c>
      <c r="J258" s="7" t="s">
        <v>102</v>
      </c>
      <c r="K258" s="7" t="s">
        <v>83</v>
      </c>
      <c r="L258" s="7" t="str" cm="1">
        <f t="array" ref="L258">IFERROR(_xlfn._xlws.FILTER(CódigoAntigo,[0]!Descrição=NovasLicençasv6.0[[#This Row],[Descrição da atualização]]),"")</f>
        <v/>
      </c>
      <c r="M258" s="7" t="str" cm="1">
        <f t="array" ref="M258">IFERROR(_xlfn._xlws.FILTER(NovoCódigo,[0]!Descrição=NovasLicençasv6.0[[#This Row],[Descrição da atualização]]),"")</f>
        <v/>
      </c>
      <c r="N258" s="1"/>
      <c r="O258" s="7" t="s">
        <v>18</v>
      </c>
      <c r="P258" s="7" t="str" cm="1">
        <f t="array" ref="P258">_xlfn._xlws.FILTER(CodigoLicença,Tipo=NovasLicençasv6.0[[#This Row],[Tipo]])</f>
        <v>SC00SFW00003</v>
      </c>
      <c r="Q258" s="7" t="str" cm="1">
        <f t="array" ref="Q258">_xlfn._xlws.FILTER(CodigoManutenção,Tipo=NovasLicençasv6.0[[#This Row],[Tipo]])</f>
        <v>SC00SFW00006</v>
      </c>
      <c r="R258" s="7">
        <v>1</v>
      </c>
      <c r="S258" s="7" t="s">
        <v>84</v>
      </c>
      <c r="T258" s="14" t="s">
        <v>2053</v>
      </c>
      <c r="U258" s="7" t="s">
        <v>206</v>
      </c>
      <c r="V258" s="7" t="s">
        <v>104</v>
      </c>
      <c r="W258" s="7" t="s">
        <v>1628</v>
      </c>
      <c r="X258" s="7" t="s">
        <v>2054</v>
      </c>
      <c r="Y258" s="5">
        <v>44061</v>
      </c>
      <c r="Z258" s="5">
        <v>44068</v>
      </c>
      <c r="AA258" s="11">
        <f t="shared" si="10"/>
        <v>2020</v>
      </c>
      <c r="AB258" s="7">
        <f t="shared" si="11"/>
        <v>7</v>
      </c>
      <c r="AC258" s="5" t="e" cm="1">
        <f t="array" ref="AC258">_xlfn._xlws.FILTER(Created_Date,(Customer_ID=NovasLicençasv6.0[[#This Row],[User ID]])*(Type = "OFFLINE"))</f>
        <v>#REF!</v>
      </c>
      <c r="AD258" s="32" t="s">
        <v>2055</v>
      </c>
      <c r="AE258" s="7">
        <v>2092244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11">
        <v>116518462</v>
      </c>
      <c r="AP258" s="14" t="s">
        <v>2056</v>
      </c>
      <c r="AQ258" s="7" t="s">
        <v>2057</v>
      </c>
      <c r="AR258" s="7"/>
      <c r="AS258" s="7"/>
      <c r="AT258" s="7"/>
      <c r="AU258" s="7" t="s">
        <v>2058</v>
      </c>
      <c r="AV258" s="7" t="s">
        <v>524</v>
      </c>
      <c r="AW258" s="25"/>
      <c r="AX258" s="25">
        <v>2023</v>
      </c>
    </row>
    <row r="259" spans="1:67" ht="18" customHeight="1" x14ac:dyDescent="0.2">
      <c r="A259" s="7" t="s">
        <v>2059</v>
      </c>
      <c r="B259" s="7" cm="1">
        <f t="array" ref="B259">COUNTA(_xlfn._xlws.FILTER(CustomerID,CustomerID=NovasLicençasv6.0[[#This Row],[User ID]],""))</f>
        <v>1</v>
      </c>
      <c r="C259" s="7" t="str">
        <f>IF(NovasLicençasv6.0[[#This Row],[Usuário ativo]]&gt;=2,"OFFLINE","ONLINE")</f>
        <v>ONLINE</v>
      </c>
      <c r="D259" s="7" t="str" cm="1">
        <f t="array" ref="D259">IFERROR(IF(SUM(_xlfn._xlws.FILTER(CustomerID,CustomerID=NovasLicençasv6.0[[#This Row],[User ID]]))=0,"Existe","Não Existe"),"Não Existe")</f>
        <v>Não Existe</v>
      </c>
      <c r="E259" s="7"/>
      <c r="F259" s="7" t="s">
        <v>2060</v>
      </c>
      <c r="G259" s="7" t="s">
        <v>8</v>
      </c>
      <c r="H259" s="7" t="s">
        <v>384</v>
      </c>
      <c r="I259" s="7" t="s">
        <v>912</v>
      </c>
      <c r="J259" s="7" t="s">
        <v>913</v>
      </c>
      <c r="K259" s="7" t="s">
        <v>83</v>
      </c>
      <c r="L259" s="7" t="str" cm="1">
        <f t="array" ref="L259">IFERROR(_xlfn._xlws.FILTER(CódigoAntigo,[0]!Descrição=NovasLicençasv6.0[[#This Row],[Descrição da atualização]]),"")</f>
        <v/>
      </c>
      <c r="M259" s="7" t="str" cm="1">
        <f t="array" ref="M259">IFERROR(_xlfn._xlws.FILTER(NovoCódigo,[0]!Descrição=NovasLicençasv6.0[[#This Row],[Descrição da atualização]]),"")</f>
        <v/>
      </c>
      <c r="N259" s="1"/>
      <c r="O259" s="7" t="s">
        <v>18</v>
      </c>
      <c r="P259" s="7" t="str" cm="1">
        <f t="array" ref="P259">_xlfn._xlws.FILTER(CodigoLicença,Tipo=NovasLicençasv6.0[[#This Row],[Tipo]])</f>
        <v>SC00SFW00003</v>
      </c>
      <c r="Q259" s="7" t="str" cm="1">
        <f t="array" ref="Q259">_xlfn._xlws.FILTER(CodigoManutenção,Tipo=NovasLicençasv6.0[[#This Row],[Tipo]])</f>
        <v>SC00SFW00006</v>
      </c>
      <c r="R259" s="7">
        <v>1</v>
      </c>
      <c r="S259" s="7" t="s">
        <v>142</v>
      </c>
      <c r="T259" s="14" t="s">
        <v>2061</v>
      </c>
      <c r="U259" s="7" t="s">
        <v>1845</v>
      </c>
      <c r="V259" s="7" t="s">
        <v>2062</v>
      </c>
      <c r="W259" s="7" t="s">
        <v>2063</v>
      </c>
      <c r="X259" s="7"/>
      <c r="Y259" s="5">
        <v>44084</v>
      </c>
      <c r="Z259" s="5">
        <v>44098</v>
      </c>
      <c r="AA259" s="11">
        <f t="shared" si="10"/>
        <v>2020</v>
      </c>
      <c r="AB259" s="7">
        <f t="shared" si="11"/>
        <v>14</v>
      </c>
      <c r="AC259" s="5" t="e" cm="1">
        <f t="array" ref="AC259">_xlfn._xlws.FILTER(Created_Date,(Customer_ID=NovasLicençasv6.0[[#This Row],[User ID]])*(Type = "OFFLINE"))</f>
        <v>#REF!</v>
      </c>
      <c r="AD259" s="32" t="s">
        <v>2064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11">
        <v>116518547</v>
      </c>
      <c r="AP259" s="14"/>
      <c r="AQ259" s="7">
        <v>15019</v>
      </c>
      <c r="AR259" s="7"/>
      <c r="AS259" s="7"/>
      <c r="AT259" s="7" t="s">
        <v>2065</v>
      </c>
      <c r="AU259" s="7" t="s">
        <v>92</v>
      </c>
      <c r="AV259" s="7" t="s">
        <v>201</v>
      </c>
      <c r="AW259" s="25"/>
      <c r="AX259" s="25">
        <v>2023</v>
      </c>
    </row>
    <row r="260" spans="1:67" ht="18" customHeight="1" x14ac:dyDescent="0.2">
      <c r="A260" s="7" t="s">
        <v>2066</v>
      </c>
      <c r="B260" s="7" cm="1">
        <f t="array" ref="B260">COUNTA(_xlfn._xlws.FILTER(CustomerID,CustomerID=NovasLicençasv6.0[[#This Row],[User ID]],""))</f>
        <v>1</v>
      </c>
      <c r="C260" s="7" t="str">
        <f>IF(NovasLicençasv6.0[[#This Row],[Usuário ativo]]&gt;=2,"OFFLINE","ONLINE")</f>
        <v>ONLINE</v>
      </c>
      <c r="D260" s="7" t="str" cm="1">
        <f t="array" ref="D260">IFERROR(IF(SUM(_xlfn._xlws.FILTER(CustomerID,CustomerID=NovasLicençasv6.0[[#This Row],[User ID]]))=0,"Existe","Não Existe"),"Não Existe")</f>
        <v>Não Existe</v>
      </c>
      <c r="E260" s="7"/>
      <c r="F260" s="7" t="s">
        <v>2067</v>
      </c>
      <c r="G260" s="7" t="s">
        <v>8</v>
      </c>
      <c r="H260" s="7" t="s">
        <v>569</v>
      </c>
      <c r="I260" s="7" t="s">
        <v>912</v>
      </c>
      <c r="J260" s="7" t="s">
        <v>913</v>
      </c>
      <c r="K260" s="7" t="s">
        <v>83</v>
      </c>
      <c r="L260" s="7" t="str" cm="1">
        <f t="array" ref="L260">IFERROR(_xlfn._xlws.FILTER(CódigoAntigo,[0]!Descrição=NovasLicençasv6.0[[#This Row],[Descrição da atualização]]),"")</f>
        <v/>
      </c>
      <c r="M260" s="7" t="str" cm="1">
        <f t="array" ref="M260">IFERROR(_xlfn._xlws.FILTER(NovoCódigo,[0]!Descrição=NovasLicençasv6.0[[#This Row],[Descrição da atualização]]),"")</f>
        <v/>
      </c>
      <c r="N260" s="1"/>
      <c r="O260" s="7" t="s">
        <v>18</v>
      </c>
      <c r="P260" s="7" t="str" cm="1">
        <f t="array" ref="P260">_xlfn._xlws.FILTER(CodigoLicença,Tipo=NovasLicençasv6.0[[#This Row],[Tipo]])</f>
        <v>SC00SFW00003</v>
      </c>
      <c r="Q260" s="7" t="str" cm="1">
        <f t="array" ref="Q260">_xlfn._xlws.FILTER(CodigoManutenção,Tipo=NovasLicençasv6.0[[#This Row],[Tipo]])</f>
        <v>SC00SFW00006</v>
      </c>
      <c r="R260" s="7">
        <v>1</v>
      </c>
      <c r="S260" s="7" t="s">
        <v>142</v>
      </c>
      <c r="T260" s="14" t="s">
        <v>2068</v>
      </c>
      <c r="U260" s="7" t="s">
        <v>1515</v>
      </c>
      <c r="V260" s="7" t="s">
        <v>2062</v>
      </c>
      <c r="W260" s="7" t="s">
        <v>2069</v>
      </c>
      <c r="X260" s="7"/>
      <c r="Y260" s="5">
        <v>44084</v>
      </c>
      <c r="Z260" s="5">
        <v>44098</v>
      </c>
      <c r="AA260" s="11">
        <f t="shared" si="10"/>
        <v>2020</v>
      </c>
      <c r="AB260" s="7">
        <f t="shared" si="11"/>
        <v>14</v>
      </c>
      <c r="AC260" s="5" t="e" cm="1">
        <f t="array" ref="AC260">_xlfn._xlws.FILTER(Created_Date,(Customer_ID=NovasLicençasv6.0[[#This Row],[User ID]])*(Type = "OFFLINE"))</f>
        <v>#REF!</v>
      </c>
      <c r="AD260" s="32" t="s">
        <v>2070</v>
      </c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11">
        <v>116518547</v>
      </c>
      <c r="AP260" s="14"/>
      <c r="AQ260" s="7">
        <v>15019</v>
      </c>
      <c r="AR260" s="7"/>
      <c r="AS260" s="7"/>
      <c r="AT260" s="7" t="s">
        <v>2065</v>
      </c>
      <c r="AU260" s="7" t="s">
        <v>92</v>
      </c>
      <c r="AV260" s="7" t="s">
        <v>201</v>
      </c>
      <c r="AW260" s="25"/>
      <c r="AX260" s="25">
        <v>2023</v>
      </c>
    </row>
    <row r="261" spans="1:67" ht="18" customHeight="1" x14ac:dyDescent="0.2">
      <c r="A261" s="7" t="s">
        <v>2071</v>
      </c>
      <c r="B261" s="7" cm="1">
        <f t="array" ref="B261">COUNTA(_xlfn._xlws.FILTER(CustomerID,CustomerID=NovasLicençasv6.0[[#This Row],[User ID]],""))</f>
        <v>1</v>
      </c>
      <c r="C261" s="7" t="str">
        <f>IF(NovasLicençasv6.0[[#This Row],[Usuário ativo]]&gt;=2,"OFFLINE","ONLINE")</f>
        <v>ONLINE</v>
      </c>
      <c r="D261" s="7" t="str" cm="1">
        <f t="array" ref="D261">IFERROR(IF(SUM(_xlfn._xlws.FILTER(CustomerID,CustomerID=NovasLicençasv6.0[[#This Row],[User ID]]))=0,"Existe","Não Existe"),"Não Existe")</f>
        <v>Não Existe</v>
      </c>
      <c r="E261" s="7"/>
      <c r="F261" s="7" t="s">
        <v>2072</v>
      </c>
      <c r="G261" s="7" t="s">
        <v>8</v>
      </c>
      <c r="H261" s="7" t="s">
        <v>130</v>
      </c>
      <c r="I261" s="7" t="s">
        <v>912</v>
      </c>
      <c r="J261" s="7" t="s">
        <v>913</v>
      </c>
      <c r="K261" s="7" t="s">
        <v>83</v>
      </c>
      <c r="L261" s="7" t="str" cm="1">
        <f t="array" ref="L261">IFERROR(_xlfn._xlws.FILTER(CódigoAntigo,[0]!Descrição=NovasLicençasv6.0[[#This Row],[Descrição da atualização]]),"")</f>
        <v/>
      </c>
      <c r="M261" s="7" t="str" cm="1">
        <f t="array" ref="M261">IFERROR(_xlfn._xlws.FILTER(NovoCódigo,[0]!Descrição=NovasLicençasv6.0[[#This Row],[Descrição da atualização]]),"")</f>
        <v/>
      </c>
      <c r="N261" s="1"/>
      <c r="O261" s="7" t="s">
        <v>18</v>
      </c>
      <c r="P261" s="7" t="str" cm="1">
        <f t="array" ref="P261">_xlfn._xlws.FILTER(CodigoLicença,Tipo=NovasLicençasv6.0[[#This Row],[Tipo]])</f>
        <v>SC00SFW00003</v>
      </c>
      <c r="Q261" s="7" t="str" cm="1">
        <f t="array" ref="Q261">_xlfn._xlws.FILTER(CodigoManutenção,Tipo=NovasLicençasv6.0[[#This Row],[Tipo]])</f>
        <v>SC00SFW00006</v>
      </c>
      <c r="R261" s="7">
        <v>1</v>
      </c>
      <c r="S261" s="7" t="s">
        <v>142</v>
      </c>
      <c r="T261" s="14" t="s">
        <v>2073</v>
      </c>
      <c r="U261" s="7" t="s">
        <v>1515</v>
      </c>
      <c r="V261" s="7" t="s">
        <v>2062</v>
      </c>
      <c r="W261" s="7" t="s">
        <v>2074</v>
      </c>
      <c r="X261" s="7"/>
      <c r="Y261" s="5">
        <v>44084</v>
      </c>
      <c r="Z261" s="5">
        <v>44098</v>
      </c>
      <c r="AA261" s="11">
        <f t="shared" ref="AA261:AA287" si="12">YEAR(Y261)</f>
        <v>2020</v>
      </c>
      <c r="AB261" s="7">
        <f t="shared" si="11"/>
        <v>14</v>
      </c>
      <c r="AC261" s="5" t="e" cm="1">
        <f t="array" ref="AC261">_xlfn._xlws.FILTER(Created_Date,(Customer_ID=NovasLicençasv6.0[[#This Row],[User ID]])*(Type = "OFFLINE"))</f>
        <v>#REF!</v>
      </c>
      <c r="AD261" s="32" t="s">
        <v>2075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11"/>
      <c r="AP261" s="14"/>
      <c r="AQ261" s="7">
        <v>15019</v>
      </c>
      <c r="AR261" s="7"/>
      <c r="AS261" s="7"/>
      <c r="AT261" s="7" t="s">
        <v>2076</v>
      </c>
      <c r="AU261" s="7" t="s">
        <v>92</v>
      </c>
      <c r="AV261" s="7" t="s">
        <v>315</v>
      </c>
      <c r="AW261" s="25"/>
      <c r="AX261" s="25">
        <v>2023</v>
      </c>
    </row>
    <row r="262" spans="1:67" ht="18" customHeight="1" x14ac:dyDescent="0.2">
      <c r="A262" s="7" t="s">
        <v>2077</v>
      </c>
      <c r="B262" s="7" cm="1">
        <f t="array" ref="B262">COUNTA(_xlfn._xlws.FILTER(CustomerID,CustomerID=NovasLicençasv6.0[[#This Row],[User ID]],""))</f>
        <v>1</v>
      </c>
      <c r="C262" s="7" t="str">
        <f>IF(NovasLicençasv6.0[[#This Row],[Usuário ativo]]&gt;=2,"OFFLINE","ONLINE")</f>
        <v>ONLINE</v>
      </c>
      <c r="D262" s="7" t="str" cm="1">
        <f t="array" ref="D262">IFERROR(IF(SUM(_xlfn._xlws.FILTER(CustomerID,CustomerID=NovasLicençasv6.0[[#This Row],[User ID]]))=0,"Existe","Não Existe"),"Não Existe")</f>
        <v>Não Existe</v>
      </c>
      <c r="E262" s="7"/>
      <c r="F262" s="7" t="s">
        <v>2078</v>
      </c>
      <c r="G262" s="7" t="s">
        <v>8</v>
      </c>
      <c r="H262" s="7" t="s">
        <v>1785</v>
      </c>
      <c r="I262" s="7" t="s">
        <v>579</v>
      </c>
      <c r="J262" s="7" t="s">
        <v>580</v>
      </c>
      <c r="K262" s="7" t="s">
        <v>83</v>
      </c>
      <c r="L262" s="7" t="str" cm="1">
        <f t="array" ref="L262">IFERROR(_xlfn._xlws.FILTER(CódigoAntigo,[0]!Descrição=NovasLicençasv6.0[[#This Row],[Descrição da atualização]]),"")</f>
        <v/>
      </c>
      <c r="M262" s="7" t="str" cm="1">
        <f t="array" ref="M262">IFERROR(_xlfn._xlws.FILTER(NovoCódigo,[0]!Descrição=NovasLicençasv6.0[[#This Row],[Descrição da atualização]]),"")</f>
        <v/>
      </c>
      <c r="N262" s="1"/>
      <c r="O262" s="7" t="s">
        <v>157</v>
      </c>
      <c r="P262" s="7" t="str" cm="1">
        <f t="array" ref="P262">_xlfn._xlws.FILTER(CodigoLicença,Tipo=NovasLicençasv6.0[[#This Row],[Tipo]])</f>
        <v>IR0000000001</v>
      </c>
      <c r="Q262" s="7" t="str" cm="1">
        <f t="array" ref="Q262">_xlfn._xlws.FILTER(CodigoManutenção,Tipo=NovasLicençasv6.0[[#This Row],[Tipo]])</f>
        <v>Sem custo</v>
      </c>
      <c r="R262" s="7">
        <v>1</v>
      </c>
      <c r="S262" s="7" t="s">
        <v>84</v>
      </c>
      <c r="T262" s="14">
        <v>4852397739</v>
      </c>
      <c r="U262" s="7" t="s">
        <v>1515</v>
      </c>
      <c r="V262" s="7" t="s">
        <v>1802</v>
      </c>
      <c r="W262" s="7" t="s">
        <v>2079</v>
      </c>
      <c r="X262" s="7"/>
      <c r="Y262" s="5">
        <v>44088</v>
      </c>
      <c r="Z262" s="5">
        <v>44098</v>
      </c>
      <c r="AA262" s="11">
        <f t="shared" si="12"/>
        <v>2020</v>
      </c>
      <c r="AB262" s="7">
        <f t="shared" si="11"/>
        <v>10</v>
      </c>
      <c r="AC262" s="5" t="e" cm="1">
        <f t="array" ref="AC262">_xlfn._xlws.FILTER(Created_Date,(Customer_ID=NovasLicençasv6.0[[#This Row],[User ID]])*(Type = "OFFLINE"))</f>
        <v>#REF!</v>
      </c>
      <c r="AD262" s="32" t="s">
        <v>2080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11" t="s">
        <v>313</v>
      </c>
      <c r="AP262" s="14"/>
      <c r="AQ262" s="7">
        <v>15019</v>
      </c>
      <c r="AR262" s="7"/>
      <c r="AS262" s="7"/>
      <c r="AT262" s="7" t="s">
        <v>177</v>
      </c>
      <c r="AU262" s="7" t="s">
        <v>380</v>
      </c>
      <c r="AV262" s="7" t="s">
        <v>315</v>
      </c>
      <c r="AW262" s="25"/>
      <c r="AX262" s="25">
        <v>2023</v>
      </c>
    </row>
    <row r="263" spans="1:67" ht="18" customHeight="1" x14ac:dyDescent="0.2">
      <c r="A263" s="7" t="s">
        <v>2081</v>
      </c>
      <c r="B263" s="7" cm="1">
        <f t="array" ref="B263">COUNTA(_xlfn._xlws.FILTER(CustomerID,CustomerID=NovasLicençasv6.0[[#This Row],[User ID]],""))</f>
        <v>1</v>
      </c>
      <c r="C263" s="7" t="str">
        <f>IF(NovasLicençasv6.0[[#This Row],[Usuário ativo]]&gt;=2,"OFFLINE","ONLINE")</f>
        <v>ONLINE</v>
      </c>
      <c r="D263" s="7" t="str" cm="1">
        <f t="array" ref="D263">IFERROR(IF(SUM(_xlfn._xlws.FILTER(CustomerID,CustomerID=NovasLicençasv6.0[[#This Row],[User ID]]))=0,"Existe","Não Existe"),"Não Existe")</f>
        <v>Não Existe</v>
      </c>
      <c r="E263" s="7"/>
      <c r="F263" s="7" t="s">
        <v>2082</v>
      </c>
      <c r="G263" s="7" t="s">
        <v>8</v>
      </c>
      <c r="H263" s="7" t="s">
        <v>1785</v>
      </c>
      <c r="I263" s="7" t="s">
        <v>579</v>
      </c>
      <c r="J263" s="7" t="s">
        <v>580</v>
      </c>
      <c r="K263" s="7" t="s">
        <v>83</v>
      </c>
      <c r="L263" s="7" t="str" cm="1">
        <f t="array" ref="L263">IFERROR(_xlfn._xlws.FILTER(CódigoAntigo,[0]!Descrição=NovasLicençasv6.0[[#This Row],[Descrição da atualização]]),"")</f>
        <v/>
      </c>
      <c r="M263" s="7" t="str" cm="1">
        <f t="array" ref="M263">IFERROR(_xlfn._xlws.FILTER(NovoCódigo,[0]!Descrição=NovasLicençasv6.0[[#This Row],[Descrição da atualização]]),"")</f>
        <v/>
      </c>
      <c r="N263" s="1"/>
      <c r="O263" s="7" t="s">
        <v>157</v>
      </c>
      <c r="P263" s="7" t="str" cm="1">
        <f t="array" ref="P263">_xlfn._xlws.FILTER(CodigoLicença,Tipo=NovasLicençasv6.0[[#This Row],[Tipo]])</f>
        <v>IR0000000001</v>
      </c>
      <c r="Q263" s="7" t="str" cm="1">
        <f t="array" ref="Q263">_xlfn._xlws.FILTER(CodigoManutenção,Tipo=NovasLicençasv6.0[[#This Row],[Tipo]])</f>
        <v>Sem custo</v>
      </c>
      <c r="R263" s="7">
        <v>1</v>
      </c>
      <c r="S263" s="7" t="s">
        <v>1568</v>
      </c>
      <c r="T263" s="14" t="s">
        <v>2083</v>
      </c>
      <c r="U263" s="7" t="s">
        <v>1845</v>
      </c>
      <c r="V263" s="7" t="s">
        <v>2084</v>
      </c>
      <c r="W263" s="7" t="s">
        <v>2085</v>
      </c>
      <c r="X263" s="7"/>
      <c r="Y263" s="5">
        <v>44088</v>
      </c>
      <c r="Z263" s="5">
        <v>44098</v>
      </c>
      <c r="AA263" s="11">
        <f t="shared" si="12"/>
        <v>2020</v>
      </c>
      <c r="AB263" s="7">
        <f t="shared" si="11"/>
        <v>10</v>
      </c>
      <c r="AC263" s="5" t="e" cm="1">
        <f t="array" ref="AC263">_xlfn._xlws.FILTER(Created_Date,(Customer_ID=NovasLicençasv6.0[[#This Row],[User ID]])*(Type = "OFFLINE"))</f>
        <v>#REF!</v>
      </c>
      <c r="AD263" s="32" t="s">
        <v>2086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11" t="s">
        <v>313</v>
      </c>
      <c r="AP263" s="14"/>
      <c r="AQ263" s="7">
        <v>15019</v>
      </c>
      <c r="AR263" s="7"/>
      <c r="AS263" s="7"/>
      <c r="AT263" s="7" t="s">
        <v>177</v>
      </c>
      <c r="AU263" s="7" t="s">
        <v>380</v>
      </c>
      <c r="AV263" s="7" t="s">
        <v>315</v>
      </c>
      <c r="AW263" s="25"/>
      <c r="AX263" s="25">
        <v>2023</v>
      </c>
    </row>
    <row r="264" spans="1:67" ht="18" customHeight="1" x14ac:dyDescent="0.2">
      <c r="A264" s="7" t="s">
        <v>2087</v>
      </c>
      <c r="B264" s="7" cm="1">
        <f t="array" ref="B264">COUNTA(_xlfn._xlws.FILTER(CustomerID,CustomerID=NovasLicençasv6.0[[#This Row],[User ID]],""))</f>
        <v>1</v>
      </c>
      <c r="C264" s="7" t="str">
        <f>IF(NovasLicençasv6.0[[#This Row],[Usuário ativo]]&gt;=2,"OFFLINE","ONLINE")</f>
        <v>ONLINE</v>
      </c>
      <c r="D264" s="7" t="str" cm="1">
        <f t="array" ref="D264">IFERROR(IF(SUM(_xlfn._xlws.FILTER(CustomerID,CustomerID=NovasLicençasv6.0[[#This Row],[User ID]]))=0,"Existe","Não Existe"),"Não Existe")</f>
        <v>Não Existe</v>
      </c>
      <c r="E264" s="7"/>
      <c r="F264" s="7" t="s">
        <v>2088</v>
      </c>
      <c r="G264" s="7" t="s">
        <v>8</v>
      </c>
      <c r="H264" s="7" t="s">
        <v>384</v>
      </c>
      <c r="I264" s="7" t="s">
        <v>579</v>
      </c>
      <c r="J264" s="7" t="s">
        <v>580</v>
      </c>
      <c r="K264" s="7" t="s">
        <v>83</v>
      </c>
      <c r="L264" s="7" t="str" cm="1">
        <f t="array" ref="L264">IFERROR(_xlfn._xlws.FILTER(CódigoAntigo,[0]!Descrição=NovasLicençasv6.0[[#This Row],[Descrição da atualização]]),"")</f>
        <v/>
      </c>
      <c r="M264" s="7" t="str" cm="1">
        <f t="array" ref="M264">IFERROR(_xlfn._xlws.FILTER(NovoCódigo,[0]!Descrição=NovasLicençasv6.0[[#This Row],[Descrição da atualização]]),"")</f>
        <v/>
      </c>
      <c r="N264" s="1"/>
      <c r="O264" s="7" t="s">
        <v>18</v>
      </c>
      <c r="P264" s="7" t="str" cm="1">
        <f t="array" ref="P264">_xlfn._xlws.FILTER(CodigoLicença,Tipo=NovasLicençasv6.0[[#This Row],[Tipo]])</f>
        <v>SC00SFW00003</v>
      </c>
      <c r="Q264" s="7" t="str" cm="1">
        <f t="array" ref="Q264">_xlfn._xlws.FILTER(CodigoManutenção,Tipo=NovasLicençasv6.0[[#This Row],[Tipo]])</f>
        <v>SC00SFW00006</v>
      </c>
      <c r="R264" s="7">
        <v>1</v>
      </c>
      <c r="S264" s="7" t="s">
        <v>84</v>
      </c>
      <c r="T264" s="14">
        <v>26961525435</v>
      </c>
      <c r="U264" s="7" t="s">
        <v>290</v>
      </c>
      <c r="V264" s="7" t="s">
        <v>2089</v>
      </c>
      <c r="W264" s="7" t="s">
        <v>2090</v>
      </c>
      <c r="X264" s="7"/>
      <c r="Y264" s="5">
        <v>44088</v>
      </c>
      <c r="Z264" s="5">
        <v>44098</v>
      </c>
      <c r="AA264" s="11">
        <f t="shared" si="12"/>
        <v>2020</v>
      </c>
      <c r="AB264" s="7">
        <f t="shared" si="11"/>
        <v>10</v>
      </c>
      <c r="AC264" s="5" t="e" cm="1">
        <f t="array" ref="AC264">_xlfn._xlws.FILTER(Created_Date,(Customer_ID=NovasLicençasv6.0[[#This Row],[User ID]])*(Type = "OFFLINE"))</f>
        <v>#REF!</v>
      </c>
      <c r="AD264" s="32" t="s">
        <v>2091</v>
      </c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11">
        <v>116518547</v>
      </c>
      <c r="AP264" s="14"/>
      <c r="AQ264" s="7">
        <v>15019</v>
      </c>
      <c r="AR264" s="7"/>
      <c r="AS264" s="7"/>
      <c r="AT264" s="7" t="s">
        <v>2065</v>
      </c>
      <c r="AU264" s="7" t="s">
        <v>92</v>
      </c>
      <c r="AV264" s="7" t="s">
        <v>201</v>
      </c>
      <c r="AW264" s="25"/>
      <c r="AX264" s="25">
        <v>2023</v>
      </c>
    </row>
    <row r="265" spans="1:67" ht="18" customHeight="1" x14ac:dyDescent="0.2">
      <c r="A265" s="7" t="s">
        <v>2092</v>
      </c>
      <c r="B265" s="7" cm="1">
        <f t="array" ref="B265">COUNTA(_xlfn._xlws.FILTER(CustomerID,CustomerID=NovasLicençasv6.0[[#This Row],[User ID]],""))</f>
        <v>1</v>
      </c>
      <c r="C265" s="7" t="str">
        <f>IF(NovasLicençasv6.0[[#This Row],[Usuário ativo]]&gt;=2,"OFFLINE","ONLINE")</f>
        <v>ONLINE</v>
      </c>
      <c r="D265" s="7" t="str" cm="1">
        <f t="array" ref="D265">IFERROR(IF(SUM(_xlfn._xlws.FILTER(CustomerID,CustomerID=NovasLicençasv6.0[[#This Row],[User ID]]))=0,"Existe","Não Existe"),"Não Existe")</f>
        <v>Não Existe</v>
      </c>
      <c r="E265" s="7"/>
      <c r="F265" s="7" t="s">
        <v>2093</v>
      </c>
      <c r="G265" s="7" t="s">
        <v>8</v>
      </c>
      <c r="H265" s="7" t="s">
        <v>1785</v>
      </c>
      <c r="I265" s="7" t="s">
        <v>579</v>
      </c>
      <c r="J265" s="7" t="s">
        <v>580</v>
      </c>
      <c r="K265" s="7" t="s">
        <v>83</v>
      </c>
      <c r="L265" s="7" t="str" cm="1">
        <f t="array" ref="L265">IFERROR(_xlfn._xlws.FILTER(CódigoAntigo,[0]!Descrição=NovasLicençasv6.0[[#This Row],[Descrição da atualização]]),"")</f>
        <v/>
      </c>
      <c r="M265" s="7" t="str" cm="1">
        <f t="array" ref="M265">IFERROR(_xlfn._xlws.FILTER(NovoCódigo,[0]!Descrição=NovasLicençasv6.0[[#This Row],[Descrição da atualização]]),"")</f>
        <v/>
      </c>
      <c r="N265" s="1"/>
      <c r="O265" s="7" t="s">
        <v>157</v>
      </c>
      <c r="P265" s="7" t="str" cm="1">
        <f t="array" ref="P265">_xlfn._xlws.FILTER(CodigoLicença,Tipo=NovasLicençasv6.0[[#This Row],[Tipo]])</f>
        <v>IR0000000001</v>
      </c>
      <c r="Q265" s="7" t="str" cm="1">
        <f t="array" ref="Q265">_xlfn._xlws.FILTER(CodigoManutenção,Tipo=NovasLicençasv6.0[[#This Row],[Tipo]])</f>
        <v>Sem custo</v>
      </c>
      <c r="R265" s="7">
        <v>1</v>
      </c>
      <c r="S265" s="7" t="s">
        <v>84</v>
      </c>
      <c r="T265" s="14">
        <v>33084320330</v>
      </c>
      <c r="U265" s="7" t="s">
        <v>1515</v>
      </c>
      <c r="V265" s="7" t="s">
        <v>2094</v>
      </c>
      <c r="W265" s="7" t="s">
        <v>2095</v>
      </c>
      <c r="X265" s="7"/>
      <c r="Y265" s="5">
        <v>44088</v>
      </c>
      <c r="Z265" s="5">
        <v>44098</v>
      </c>
      <c r="AA265" s="11">
        <f t="shared" si="12"/>
        <v>2020</v>
      </c>
      <c r="AB265" s="7">
        <f t="shared" si="11"/>
        <v>10</v>
      </c>
      <c r="AC265" s="5" t="e" cm="1">
        <f t="array" ref="AC265">_xlfn._xlws.FILTER(Created_Date,(Customer_ID=NovasLicençasv6.0[[#This Row],[User ID]])*(Type = "OFFLINE"))</f>
        <v>#REF!</v>
      </c>
      <c r="AD265" s="32" t="s">
        <v>2096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11" t="s">
        <v>313</v>
      </c>
      <c r="AP265" s="14"/>
      <c r="AQ265" s="7">
        <v>15019</v>
      </c>
      <c r="AR265" s="7"/>
      <c r="AS265" s="7"/>
      <c r="AT265" s="7" t="s">
        <v>254</v>
      </c>
      <c r="AU265" s="7" t="s">
        <v>380</v>
      </c>
      <c r="AV265" s="7" t="s">
        <v>315</v>
      </c>
      <c r="AW265" s="25"/>
      <c r="AX265" s="25">
        <v>2023</v>
      </c>
    </row>
    <row r="266" spans="1:67" ht="18" customHeight="1" x14ac:dyDescent="0.2">
      <c r="A266" s="7" t="s">
        <v>2097</v>
      </c>
      <c r="B266" s="7" cm="1">
        <f t="array" ref="B266">COUNTA(_xlfn._xlws.FILTER(CustomerID,CustomerID=NovasLicençasv6.0[[#This Row],[User ID]],""))</f>
        <v>1</v>
      </c>
      <c r="C266" s="7" t="str">
        <f>IF(NovasLicençasv6.0[[#This Row],[Usuário ativo]]&gt;=2,"OFFLINE","ONLINE")</f>
        <v>ONLINE</v>
      </c>
      <c r="D266" s="7" t="str" cm="1">
        <f t="array" ref="D266">IFERROR(IF(SUM(_xlfn._xlws.FILTER(CustomerID,CustomerID=NovasLicençasv6.0[[#This Row],[User ID]]))=0,"Existe","Não Existe"),"Não Existe")</f>
        <v>Não Existe</v>
      </c>
      <c r="E266" s="7"/>
      <c r="F266" s="7" t="s">
        <v>2098</v>
      </c>
      <c r="G266" s="7" t="s">
        <v>8</v>
      </c>
      <c r="H266" s="7" t="s">
        <v>1785</v>
      </c>
      <c r="I266" s="7" t="s">
        <v>579</v>
      </c>
      <c r="J266" s="7" t="s">
        <v>580</v>
      </c>
      <c r="K266" s="7" t="s">
        <v>83</v>
      </c>
      <c r="L266" s="7" t="str" cm="1">
        <f t="array" ref="L266">IFERROR(_xlfn._xlws.FILTER(CódigoAntigo,[0]!Descrição=NovasLicençasv6.0[[#This Row],[Descrição da atualização]]),"")</f>
        <v/>
      </c>
      <c r="M266" s="7" t="str" cm="1">
        <f t="array" ref="M266">IFERROR(_xlfn._xlws.FILTER(NovoCódigo,[0]!Descrição=NovasLicençasv6.0[[#This Row],[Descrição da atualização]]),"")</f>
        <v/>
      </c>
      <c r="N266" s="1"/>
      <c r="O266" s="7" t="s">
        <v>157</v>
      </c>
      <c r="P266" s="7" t="str" cm="1">
        <f t="array" ref="P266">_xlfn._xlws.FILTER(CodigoLicença,Tipo=NovasLicençasv6.0[[#This Row],[Tipo]])</f>
        <v>IR0000000001</v>
      </c>
      <c r="Q266" s="7" t="str" cm="1">
        <f t="array" ref="Q266">_xlfn._xlws.FILTER(CodigoManutenção,Tipo=NovasLicençasv6.0[[#This Row],[Tipo]])</f>
        <v>Sem custo</v>
      </c>
      <c r="R266" s="7">
        <v>1</v>
      </c>
      <c r="S266" s="7" t="s">
        <v>84</v>
      </c>
      <c r="T266" s="14">
        <v>16881123387</v>
      </c>
      <c r="U266" s="7" t="s">
        <v>1845</v>
      </c>
      <c r="V266" s="7" t="s">
        <v>2094</v>
      </c>
      <c r="W266" s="7" t="s">
        <v>2099</v>
      </c>
      <c r="X266" s="7"/>
      <c r="Y266" s="5">
        <v>44088</v>
      </c>
      <c r="Z266" s="5">
        <v>44098</v>
      </c>
      <c r="AA266" s="11">
        <f t="shared" si="12"/>
        <v>2020</v>
      </c>
      <c r="AB266" s="7">
        <f t="shared" si="11"/>
        <v>10</v>
      </c>
      <c r="AC266" s="5" t="e" cm="1">
        <f t="array" ref="AC266">_xlfn._xlws.FILTER(Created_Date,(Customer_ID=NovasLicençasv6.0[[#This Row],[User ID]])*(Type = "OFFLINE"))</f>
        <v>#REF!</v>
      </c>
      <c r="AD266" s="32" t="s">
        <v>2100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11" t="e">
        <f>IF(#REF!="LMH LSG Basic Online","Não tem custo","")</f>
        <v>#REF!</v>
      </c>
      <c r="AP266" s="14"/>
      <c r="AQ266" s="7">
        <v>15019</v>
      </c>
      <c r="AR266" s="7"/>
      <c r="AS266" s="7"/>
      <c r="AT266" s="7" t="s">
        <v>177</v>
      </c>
      <c r="AU266" s="7" t="s">
        <v>380</v>
      </c>
      <c r="AV266" s="7" t="s">
        <v>315</v>
      </c>
      <c r="AW266" s="25"/>
      <c r="AX266" s="25">
        <v>2023</v>
      </c>
    </row>
    <row r="267" spans="1:67" ht="18" customHeight="1" x14ac:dyDescent="0.2">
      <c r="A267" s="7" t="s">
        <v>2101</v>
      </c>
      <c r="B267" s="7" cm="1">
        <f t="array" ref="B267">COUNTA(_xlfn._xlws.FILTER(CustomerID,CustomerID=NovasLicençasv6.0[[#This Row],[User ID]],""))</f>
        <v>1</v>
      </c>
      <c r="C267" s="7" t="str">
        <f>IF(NovasLicençasv6.0[[#This Row],[Usuário ativo]]&gt;=2,"OFFLINE","ONLINE")</f>
        <v>ONLINE</v>
      </c>
      <c r="D267" s="7" t="str" cm="1">
        <f t="array" ref="D267">IFERROR(IF(SUM(_xlfn._xlws.FILTER(CustomerID,CustomerID=NovasLicençasv6.0[[#This Row],[User ID]]))=0,"Existe","Não Existe"),"Não Existe")</f>
        <v>Não Existe</v>
      </c>
      <c r="E267" s="7"/>
      <c r="F267" s="7" t="s">
        <v>2102</v>
      </c>
      <c r="G267" s="7" t="s">
        <v>8</v>
      </c>
      <c r="H267" s="7" t="s">
        <v>1785</v>
      </c>
      <c r="I267" s="7" t="s">
        <v>657</v>
      </c>
      <c r="J267" s="7" t="s">
        <v>1880</v>
      </c>
      <c r="K267" s="7" t="s">
        <v>83</v>
      </c>
      <c r="L267" s="7" t="str" cm="1">
        <f t="array" ref="L267">IFERROR(_xlfn._xlws.FILTER(CódigoAntigo,[0]!Descrição=NovasLicençasv6.0[[#This Row],[Descrição da atualização]]),"")</f>
        <v/>
      </c>
      <c r="M267" s="7" t="str" cm="1">
        <f t="array" ref="M267">IFERROR(_xlfn._xlws.FILTER(NovoCódigo,[0]!Descrição=NovasLicençasv6.0[[#This Row],[Descrição da atualização]]),"")</f>
        <v/>
      </c>
      <c r="N267" s="1"/>
      <c r="O267" s="7" t="s">
        <v>157</v>
      </c>
      <c r="P267" s="7" t="str" cm="1">
        <f t="array" ref="P267">_xlfn._xlws.FILTER(CodigoLicença,Tipo=NovasLicençasv6.0[[#This Row],[Tipo]])</f>
        <v>IR0000000001</v>
      </c>
      <c r="Q267" s="7" t="str" cm="1">
        <f t="array" ref="Q267">_xlfn._xlws.FILTER(CodigoManutenção,Tipo=NovasLicençasv6.0[[#This Row],[Tipo]])</f>
        <v>Sem custo</v>
      </c>
      <c r="R267" s="7">
        <v>1</v>
      </c>
      <c r="S267" s="7" t="s">
        <v>2018</v>
      </c>
      <c r="T267" s="14" t="s">
        <v>2103</v>
      </c>
      <c r="U267" s="7" t="s">
        <v>1077</v>
      </c>
      <c r="V267" s="7" t="s">
        <v>2104</v>
      </c>
      <c r="W267" s="7">
        <v>3014</v>
      </c>
      <c r="X267" s="7"/>
      <c r="Y267" s="5">
        <v>44098</v>
      </c>
      <c r="Z267" s="5">
        <v>44117</v>
      </c>
      <c r="AA267" s="11">
        <f t="shared" si="12"/>
        <v>2020</v>
      </c>
      <c r="AB267" s="7">
        <f t="shared" si="11"/>
        <v>19</v>
      </c>
      <c r="AC267" s="5" t="e" cm="1">
        <f t="array" ref="AC267">_xlfn._xlws.FILTER(Created_Date,(Customer_ID=NovasLicençasv6.0[[#This Row],[User ID]])*(Type = "OFFLINE"))</f>
        <v>#REF!</v>
      </c>
      <c r="AD267" s="32" t="s">
        <v>2105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11" t="e">
        <f>IF(#REF!="LMH LSG Basic Online","Não tem custo","")</f>
        <v>#REF!</v>
      </c>
      <c r="AP267" s="14"/>
      <c r="AQ267" s="7">
        <v>15019</v>
      </c>
      <c r="AR267" s="7"/>
      <c r="AS267" s="7"/>
      <c r="AT267" s="7" t="s">
        <v>254</v>
      </c>
      <c r="AU267" s="7" t="s">
        <v>92</v>
      </c>
      <c r="AV267" s="7" t="s">
        <v>524</v>
      </c>
      <c r="AW267" s="25"/>
      <c r="AX267" s="25">
        <v>2023</v>
      </c>
    </row>
    <row r="268" spans="1:67" ht="18" customHeight="1" x14ac:dyDescent="0.2">
      <c r="A268" s="7" t="s">
        <v>2106</v>
      </c>
      <c r="B268" s="7" cm="1">
        <f t="array" ref="B268">COUNTA(_xlfn._xlws.FILTER(CustomerID,CustomerID=NovasLicençasv6.0[[#This Row],[User ID]],""))</f>
        <v>1</v>
      </c>
      <c r="C268" s="7" t="str">
        <f>IF(NovasLicençasv6.0[[#This Row],[Usuário ativo]]&gt;=2,"OFFLINE","ONLINE")</f>
        <v>ONLINE</v>
      </c>
      <c r="D268" s="7" t="str" cm="1">
        <f t="array" ref="D268">IFERROR(IF(SUM(_xlfn._xlws.FILTER(CustomerID,CustomerID=NovasLicençasv6.0[[#This Row],[User ID]]))=0,"Existe","Não Existe"),"Não Existe")</f>
        <v>Não Existe</v>
      </c>
      <c r="E268" s="7"/>
      <c r="F268" s="7" t="s">
        <v>2107</v>
      </c>
      <c r="G268" s="7" t="s">
        <v>8</v>
      </c>
      <c r="H268" s="7" t="s">
        <v>130</v>
      </c>
      <c r="I268" s="7" t="s">
        <v>579</v>
      </c>
      <c r="J268" s="7" t="s">
        <v>580</v>
      </c>
      <c r="K268" s="7" t="s">
        <v>83</v>
      </c>
      <c r="L268" s="7" t="str" cm="1">
        <f t="array" ref="L268">IFERROR(_xlfn._xlws.FILTER(CódigoAntigo,[0]!Descrição=NovasLicençasv6.0[[#This Row],[Descrição da atualização]]),"")</f>
        <v/>
      </c>
      <c r="M268" s="7" t="str" cm="1">
        <f t="array" ref="M268">IFERROR(_xlfn._xlws.FILTER(NovoCódigo,[0]!Descrição=NovasLicençasv6.0[[#This Row],[Descrição da atualização]]),"")</f>
        <v/>
      </c>
      <c r="N268" s="1"/>
      <c r="O268" s="7" t="s">
        <v>18</v>
      </c>
      <c r="P268" s="7" t="str" cm="1">
        <f t="array" ref="P268">_xlfn._xlws.FILTER(CodigoLicença,Tipo=NovasLicençasv6.0[[#This Row],[Tipo]])</f>
        <v>SC00SFW00003</v>
      </c>
      <c r="Q268" s="7" t="str" cm="1">
        <f t="array" ref="Q268">_xlfn._xlws.FILTER(CodigoManutenção,Tipo=NovasLicençasv6.0[[#This Row],[Tipo]])</f>
        <v>SC00SFW00006</v>
      </c>
      <c r="R268" s="7">
        <v>1</v>
      </c>
      <c r="S268" s="7" t="s">
        <v>84</v>
      </c>
      <c r="T268" s="14">
        <v>28453977470</v>
      </c>
      <c r="U268" s="7" t="s">
        <v>605</v>
      </c>
      <c r="V268" s="7" t="s">
        <v>1802</v>
      </c>
      <c r="W268" s="7" t="s">
        <v>2108</v>
      </c>
      <c r="X268" s="7"/>
      <c r="Y268" s="5">
        <v>44127</v>
      </c>
      <c r="Z268" s="5">
        <v>44146</v>
      </c>
      <c r="AA268" s="11">
        <f t="shared" si="12"/>
        <v>2020</v>
      </c>
      <c r="AB268" s="7">
        <f t="shared" si="11"/>
        <v>19</v>
      </c>
      <c r="AC268" s="5" t="e" cm="1">
        <f t="array" ref="AC268">_xlfn._xlws.FILTER(Created_Date,(Customer_ID=NovasLicençasv6.0[[#This Row],[User ID]])*(Type = "OFFLINE"))</f>
        <v>#REF!</v>
      </c>
      <c r="AD268" s="32" t="s">
        <v>2109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11">
        <v>116518657</v>
      </c>
      <c r="AP268" s="14"/>
      <c r="AQ268" s="7">
        <v>15019</v>
      </c>
      <c r="AR268" s="7"/>
      <c r="AS268" s="7"/>
      <c r="AT268" s="7" t="s">
        <v>621</v>
      </c>
      <c r="AU268" s="7" t="s">
        <v>380</v>
      </c>
      <c r="AV268" s="7" t="s">
        <v>380</v>
      </c>
      <c r="AW268" s="25"/>
      <c r="AX268" s="25">
        <v>2023</v>
      </c>
    </row>
    <row r="269" spans="1:67" ht="18" customHeight="1" x14ac:dyDescent="0.2">
      <c r="A269" s="7" t="s">
        <v>2110</v>
      </c>
      <c r="B269" s="7" cm="1">
        <f t="array" ref="B269">COUNTA(_xlfn._xlws.FILTER(CustomerID,CustomerID=NovasLicençasv6.0[[#This Row],[User ID]],""))</f>
        <v>1</v>
      </c>
      <c r="C269" s="7" t="str">
        <f>IF(NovasLicençasv6.0[[#This Row],[Usuário ativo]]&gt;=2,"OFFLINE","ONLINE")</f>
        <v>ONLINE</v>
      </c>
      <c r="D269" s="7" t="str" cm="1">
        <f t="array" ref="D269">IFERROR(IF(SUM(_xlfn._xlws.FILTER(CustomerID,CustomerID=NovasLicençasv6.0[[#This Row],[User ID]]))=0,"Existe","Não Existe"),"Não Existe")</f>
        <v>Não Existe</v>
      </c>
      <c r="E269" s="7"/>
      <c r="F269" s="7" t="s">
        <v>2111</v>
      </c>
      <c r="G269" s="7" t="s">
        <v>8</v>
      </c>
      <c r="H269" s="7" t="s">
        <v>130</v>
      </c>
      <c r="I269" s="7" t="s">
        <v>579</v>
      </c>
      <c r="J269" s="7" t="s">
        <v>580</v>
      </c>
      <c r="K269" s="7" t="s">
        <v>83</v>
      </c>
      <c r="L269" s="7" t="str" cm="1">
        <f t="array" ref="L269">IFERROR(_xlfn._xlws.FILTER(CódigoAntigo,[0]!Descrição=NovasLicençasv6.0[[#This Row],[Descrição da atualização]]),"")</f>
        <v/>
      </c>
      <c r="M269" s="7" t="str" cm="1">
        <f t="array" ref="M269">IFERROR(_xlfn._xlws.FILTER(NovoCódigo,[0]!Descrição=NovasLicençasv6.0[[#This Row],[Descrição da atualização]]),"")</f>
        <v/>
      </c>
      <c r="N269" s="1"/>
      <c r="O269" s="7" t="s">
        <v>18</v>
      </c>
      <c r="P269" s="7" t="str" cm="1">
        <f t="array" ref="P269">_xlfn._xlws.FILTER(CodigoLicença,Tipo=NovasLicençasv6.0[[#This Row],[Tipo]])</f>
        <v>SC00SFW00003</v>
      </c>
      <c r="Q269" s="7" t="str" cm="1">
        <f t="array" ref="Q269">_xlfn._xlws.FILTER(CodigoManutenção,Tipo=NovasLicençasv6.0[[#This Row],[Tipo]])</f>
        <v>SC00SFW00006</v>
      </c>
      <c r="R269" s="7">
        <v>1</v>
      </c>
      <c r="S269" s="7" t="s">
        <v>84</v>
      </c>
      <c r="T269" s="14">
        <v>10896308139</v>
      </c>
      <c r="U269" s="7" t="s">
        <v>605</v>
      </c>
      <c r="V269" s="7" t="s">
        <v>1802</v>
      </c>
      <c r="W269" s="7" t="s">
        <v>2112</v>
      </c>
      <c r="X269" s="7"/>
      <c r="Y269" s="5">
        <v>44127</v>
      </c>
      <c r="Z269" s="5">
        <v>44146</v>
      </c>
      <c r="AA269" s="11">
        <f t="shared" si="12"/>
        <v>2020</v>
      </c>
      <c r="AB269" s="7">
        <f t="shared" si="11"/>
        <v>19</v>
      </c>
      <c r="AC269" s="5" t="e" cm="1">
        <f t="array" ref="AC269">_xlfn._xlws.FILTER(Created_Date,(Customer_ID=NovasLicençasv6.0[[#This Row],[User ID]])*(Type = "OFFLINE"))</f>
        <v>#REF!</v>
      </c>
      <c r="AD269" s="32" t="s">
        <v>2113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11">
        <v>116518657</v>
      </c>
      <c r="AP269" s="14"/>
      <c r="AQ269" s="7">
        <v>15019</v>
      </c>
      <c r="AR269" s="7"/>
      <c r="AS269" s="7"/>
      <c r="AT269" s="7" t="s">
        <v>621</v>
      </c>
      <c r="AU269" s="7" t="s">
        <v>380</v>
      </c>
      <c r="AV269" s="7" t="s">
        <v>380</v>
      </c>
      <c r="AW269" s="25"/>
      <c r="AX269" s="25">
        <v>2023</v>
      </c>
    </row>
    <row r="270" spans="1:67" ht="18" customHeight="1" x14ac:dyDescent="0.2">
      <c r="A270" s="7" t="s">
        <v>2114</v>
      </c>
      <c r="B270" s="7" cm="1">
        <f t="array" ref="B270">COUNTA(_xlfn._xlws.FILTER(CustomerID,CustomerID=NovasLicençasv6.0[[#This Row],[User ID]],""))</f>
        <v>1</v>
      </c>
      <c r="C270" s="7" t="str">
        <f>IF(NovasLicençasv6.0[[#This Row],[Usuário ativo]]&gt;=2,"OFFLINE","ONLINE")</f>
        <v>ONLINE</v>
      </c>
      <c r="D270" s="7" t="str" cm="1">
        <f t="array" ref="D270">IFERROR(IF(SUM(_xlfn._xlws.FILTER(CustomerID,CustomerID=NovasLicençasv6.0[[#This Row],[User ID]]))=0,"Existe","Não Existe"),"Não Existe")</f>
        <v>Não Existe</v>
      </c>
      <c r="E270" s="7"/>
      <c r="F270" s="7" t="s">
        <v>2115</v>
      </c>
      <c r="G270" s="7" t="s">
        <v>8</v>
      </c>
      <c r="H270" s="7" t="s">
        <v>2116</v>
      </c>
      <c r="I270" s="7" t="s">
        <v>579</v>
      </c>
      <c r="J270" s="7" t="s">
        <v>580</v>
      </c>
      <c r="K270" s="7" t="s">
        <v>83</v>
      </c>
      <c r="L270" s="7" t="str" cm="1">
        <f t="array" ref="L270">IFERROR(_xlfn._xlws.FILTER(CódigoAntigo,[0]!Descrição=NovasLicençasv6.0[[#This Row],[Descrição da atualização]]),"")</f>
        <v/>
      </c>
      <c r="M270" s="7" t="str" cm="1">
        <f t="array" ref="M270">IFERROR(_xlfn._xlws.FILTER(NovoCódigo,[0]!Descrição=NovasLicençasv6.0[[#This Row],[Descrição da atualização]]),"")</f>
        <v/>
      </c>
      <c r="N270" s="1"/>
      <c r="O270" s="7" t="s">
        <v>18</v>
      </c>
      <c r="P270" s="7" t="str" cm="1">
        <f t="array" ref="P270">_xlfn._xlws.FILTER(CodigoLicença,Tipo=NovasLicençasv6.0[[#This Row],[Tipo]])</f>
        <v>SC00SFW00003</v>
      </c>
      <c r="Q270" s="7" t="str" cm="1">
        <f t="array" ref="Q270">_xlfn._xlws.FILTER(CodigoManutenção,Tipo=NovasLicençasv6.0[[#This Row],[Tipo]])</f>
        <v>SC00SFW00006</v>
      </c>
      <c r="R270" s="7">
        <v>1</v>
      </c>
      <c r="S270" s="7" t="s">
        <v>84</v>
      </c>
      <c r="T270" s="14">
        <v>35769010249</v>
      </c>
      <c r="U270" s="7" t="s">
        <v>206</v>
      </c>
      <c r="V270" s="7" t="s">
        <v>1288</v>
      </c>
      <c r="W270" s="7" t="s">
        <v>2117</v>
      </c>
      <c r="X270" s="7"/>
      <c r="Y270" s="5">
        <v>44127</v>
      </c>
      <c r="Z270" s="5">
        <v>44146</v>
      </c>
      <c r="AA270" s="11">
        <f t="shared" si="12"/>
        <v>2020</v>
      </c>
      <c r="AB270" s="7">
        <f t="shared" si="11"/>
        <v>19</v>
      </c>
      <c r="AC270" s="5" t="e" cm="1">
        <f t="array" ref="AC270">_xlfn._xlws.FILTER(Created_Date,(Customer_ID=NovasLicençasv6.0[[#This Row],[User ID]])*(Type = "OFFLINE"))</f>
        <v>#REF!</v>
      </c>
      <c r="AD270" s="32" t="s">
        <v>2118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11">
        <v>116518657</v>
      </c>
      <c r="AP270" s="14"/>
      <c r="AQ270" s="7">
        <v>15019</v>
      </c>
      <c r="AR270" s="7"/>
      <c r="AS270" s="7"/>
      <c r="AT270" s="7" t="s">
        <v>621</v>
      </c>
      <c r="AU270" s="7" t="s">
        <v>380</v>
      </c>
      <c r="AV270" s="7" t="s">
        <v>380</v>
      </c>
      <c r="AW270" s="25"/>
      <c r="AX270" s="25">
        <v>2023</v>
      </c>
    </row>
    <row r="271" spans="1:67" ht="18" customHeight="1" x14ac:dyDescent="0.2">
      <c r="A271" s="7" t="s">
        <v>2119</v>
      </c>
      <c r="B271" s="7" cm="1">
        <f t="array" ref="B271">COUNTA(_xlfn._xlws.FILTER(CustomerID,CustomerID=NovasLicençasv6.0[[#This Row],[User ID]],""))</f>
        <v>1</v>
      </c>
      <c r="C271" s="7" t="str">
        <f>IF(NovasLicençasv6.0[[#This Row],[Usuário ativo]]&gt;=2,"OFFLINE","ONLINE")</f>
        <v>ONLINE</v>
      </c>
      <c r="D271" s="7" t="str" cm="1">
        <f t="array" ref="D271">IFERROR(IF(SUM(_xlfn._xlws.FILTER(CustomerID,CustomerID=NovasLicençasv6.0[[#This Row],[User ID]]))=0,"Existe","Não Existe"),"Não Existe")</f>
        <v>Não Existe</v>
      </c>
      <c r="E271" s="7"/>
      <c r="F271" s="7" t="s">
        <v>2120</v>
      </c>
      <c r="G271" s="7" t="s">
        <v>8</v>
      </c>
      <c r="H271" s="7" t="s">
        <v>656</v>
      </c>
      <c r="I271" s="7" t="s">
        <v>579</v>
      </c>
      <c r="J271" s="7" t="s">
        <v>580</v>
      </c>
      <c r="K271" s="7" t="s">
        <v>83</v>
      </c>
      <c r="L271" s="7" t="str" cm="1">
        <f t="array" ref="L271">IFERROR(_xlfn._xlws.FILTER(CódigoAntigo,[0]!Descrição=NovasLicençasv6.0[[#This Row],[Descrição da atualização]]),"")</f>
        <v/>
      </c>
      <c r="M271" s="7" t="str" cm="1">
        <f t="array" ref="M271">IFERROR(_xlfn._xlws.FILTER(NovoCódigo,[0]!Descrição=NovasLicençasv6.0[[#This Row],[Descrição da atualização]]),"")</f>
        <v/>
      </c>
      <c r="N271" s="1"/>
      <c r="O271" s="7" t="s">
        <v>18</v>
      </c>
      <c r="P271" s="7" t="str" cm="1">
        <f t="array" ref="P271">_xlfn._xlws.FILTER(CodigoLicença,Tipo=NovasLicençasv6.0[[#This Row],[Tipo]])</f>
        <v>SC00SFW00003</v>
      </c>
      <c r="Q271" s="7" t="str" cm="1">
        <f t="array" ref="Q271">_xlfn._xlws.FILTER(CodigoManutenção,Tipo=NovasLicençasv6.0[[#This Row],[Tipo]])</f>
        <v>SC00SFW00006</v>
      </c>
      <c r="R271" s="7">
        <v>1</v>
      </c>
      <c r="S271" s="7" t="s">
        <v>84</v>
      </c>
      <c r="T271" s="14">
        <v>21598940559</v>
      </c>
      <c r="U271" s="7" t="s">
        <v>290</v>
      </c>
      <c r="V271" s="7" t="s">
        <v>2121</v>
      </c>
      <c r="W271" s="7" t="s">
        <v>2122</v>
      </c>
      <c r="X271" s="7"/>
      <c r="Y271" s="5">
        <v>44127</v>
      </c>
      <c r="Z271" s="5">
        <v>44146</v>
      </c>
      <c r="AA271" s="11">
        <f t="shared" si="12"/>
        <v>2020</v>
      </c>
      <c r="AB271" s="7">
        <f t="shared" si="11"/>
        <v>19</v>
      </c>
      <c r="AC271" s="5" t="e" cm="1">
        <f t="array" ref="AC271">_xlfn._xlws.FILTER(Created_Date,(Customer_ID=NovasLicençasv6.0[[#This Row],[User ID]])*(Type = "OFFLINE"))</f>
        <v>#REF!</v>
      </c>
      <c r="AD271" s="32" t="s">
        <v>2123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11">
        <v>116518657</v>
      </c>
      <c r="AP271" s="14"/>
      <c r="AQ271" s="7">
        <v>15019</v>
      </c>
      <c r="AR271" s="7"/>
      <c r="AS271" s="7"/>
      <c r="AT271" s="7" t="s">
        <v>621</v>
      </c>
      <c r="AU271" s="7" t="s">
        <v>380</v>
      </c>
      <c r="AV271" s="7" t="s">
        <v>380</v>
      </c>
      <c r="AW271" s="25"/>
      <c r="AX271" s="25">
        <v>2023</v>
      </c>
    </row>
    <row r="272" spans="1:67" s="30" customFormat="1" ht="18" customHeight="1" x14ac:dyDescent="0.2">
      <c r="A272" s="7" t="s">
        <v>2124</v>
      </c>
      <c r="B272" s="7" cm="1">
        <f t="array" ref="B272">COUNTA(_xlfn._xlws.FILTER(CustomerID,CustomerID=NovasLicençasv6.0[[#This Row],[User ID]],""))</f>
        <v>1</v>
      </c>
      <c r="C272" s="7" t="str">
        <f>IF(NovasLicençasv6.0[[#This Row],[Usuário ativo]]&gt;=2,"OFFLINE","ONLINE")</f>
        <v>ONLINE</v>
      </c>
      <c r="D272" s="7" t="str" cm="1">
        <f t="array" ref="D272">IFERROR(IF(SUM(_xlfn._xlws.FILTER(CustomerID,CustomerID=NovasLicençasv6.0[[#This Row],[User ID]]))=0,"Existe","Não Existe"),"Não Existe")</f>
        <v>Não Existe</v>
      </c>
      <c r="E272" s="7"/>
      <c r="F272" s="7" t="s">
        <v>2125</v>
      </c>
      <c r="G272" s="7" t="s">
        <v>8</v>
      </c>
      <c r="H272" s="7" t="s">
        <v>656</v>
      </c>
      <c r="I272" s="7" t="s">
        <v>579</v>
      </c>
      <c r="J272" s="7" t="s">
        <v>580</v>
      </c>
      <c r="K272" s="7" t="s">
        <v>83</v>
      </c>
      <c r="L272" s="7" t="str" cm="1">
        <f t="array" ref="L272">IFERROR(_xlfn._xlws.FILTER(CódigoAntigo,[0]!Descrição=NovasLicençasv6.0[[#This Row],[Descrição da atualização]]),"")</f>
        <v/>
      </c>
      <c r="M272" s="7" t="str" cm="1">
        <f t="array" ref="M272">IFERROR(_xlfn._xlws.FILTER(NovoCódigo,[0]!Descrição=NovasLicençasv6.0[[#This Row],[Descrição da atualização]]),"")</f>
        <v/>
      </c>
      <c r="N272" s="1"/>
      <c r="O272" s="7" t="s">
        <v>18</v>
      </c>
      <c r="P272" s="7" t="str" cm="1">
        <f t="array" ref="P272">_xlfn._xlws.FILTER(CodigoLicença,Tipo=NovasLicençasv6.0[[#This Row],[Tipo]])</f>
        <v>SC00SFW00003</v>
      </c>
      <c r="Q272" s="7" t="str" cm="1">
        <f t="array" ref="Q272">_xlfn._xlws.FILTER(CodigoManutenção,Tipo=NovasLicençasv6.0[[#This Row],[Tipo]])</f>
        <v>SC00SFW00006</v>
      </c>
      <c r="R272" s="7">
        <v>1</v>
      </c>
      <c r="S272" s="7" t="s">
        <v>84</v>
      </c>
      <c r="T272" s="14">
        <v>25952505231</v>
      </c>
      <c r="U272" s="7" t="s">
        <v>290</v>
      </c>
      <c r="V272" s="7" t="s">
        <v>2121</v>
      </c>
      <c r="W272" s="7" t="s">
        <v>2126</v>
      </c>
      <c r="X272" s="7"/>
      <c r="Y272" s="5">
        <v>44127</v>
      </c>
      <c r="Z272" s="5">
        <v>44146</v>
      </c>
      <c r="AA272" s="11">
        <f t="shared" si="12"/>
        <v>2020</v>
      </c>
      <c r="AB272" s="7">
        <f t="shared" si="11"/>
        <v>19</v>
      </c>
      <c r="AC272" s="5" t="e" cm="1">
        <f t="array" ref="AC272">_xlfn._xlws.FILTER(Created_Date,(Customer_ID=NovasLicençasv6.0[[#This Row],[User ID]])*(Type = "OFFLINE"))</f>
        <v>#REF!</v>
      </c>
      <c r="AD272" s="32" t="s">
        <v>2127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11">
        <v>116518657</v>
      </c>
      <c r="AP272" s="14"/>
      <c r="AQ272" s="7">
        <v>15019</v>
      </c>
      <c r="AR272" s="7"/>
      <c r="AS272" s="7"/>
      <c r="AT272" s="7" t="s">
        <v>621</v>
      </c>
      <c r="AU272" s="7" t="s">
        <v>380</v>
      </c>
      <c r="AV272" s="7" t="s">
        <v>380</v>
      </c>
      <c r="AW272" s="25"/>
      <c r="AX272" s="25">
        <v>2023</v>
      </c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50" ht="18" customHeight="1" x14ac:dyDescent="0.2">
      <c r="A273" s="7" t="s">
        <v>2128</v>
      </c>
      <c r="B273" s="7" cm="1">
        <f t="array" ref="B273">COUNTA(_xlfn._xlws.FILTER(CustomerID,CustomerID=NovasLicençasv6.0[[#This Row],[User ID]],""))</f>
        <v>1</v>
      </c>
      <c r="C273" s="7" t="str">
        <f>IF(NovasLicençasv6.0[[#This Row],[Usuário ativo]]&gt;=2,"OFFLINE","ONLINE")</f>
        <v>ONLINE</v>
      </c>
      <c r="D273" s="7" t="str" cm="1">
        <f t="array" ref="D273">IFERROR(IF(SUM(_xlfn._xlws.FILTER(CustomerID,CustomerID=NovasLicençasv6.0[[#This Row],[User ID]]))=0,"Existe","Não Existe"),"Não Existe")</f>
        <v>Não Existe</v>
      </c>
      <c r="E273" s="7"/>
      <c r="F273" s="7" t="s">
        <v>2129</v>
      </c>
      <c r="G273" s="7" t="s">
        <v>8</v>
      </c>
      <c r="H273" s="7" t="s">
        <v>130</v>
      </c>
      <c r="I273" s="7" t="s">
        <v>579</v>
      </c>
      <c r="J273" s="7" t="s">
        <v>580</v>
      </c>
      <c r="K273" s="7" t="s">
        <v>83</v>
      </c>
      <c r="L273" s="7" t="str" cm="1">
        <f t="array" ref="L273">IFERROR(_xlfn._xlws.FILTER(CódigoAntigo,[0]!Descrição=NovasLicençasv6.0[[#This Row],[Descrição da atualização]]),"")</f>
        <v/>
      </c>
      <c r="M273" s="7" t="str" cm="1">
        <f t="array" ref="M273">IFERROR(_xlfn._xlws.FILTER(NovoCódigo,[0]!Descrição=NovasLicençasv6.0[[#This Row],[Descrição da atualização]]),"")</f>
        <v/>
      </c>
      <c r="N273" s="1"/>
      <c r="O273" s="7" t="s">
        <v>18</v>
      </c>
      <c r="P273" s="7" t="str" cm="1">
        <f t="array" ref="P273">_xlfn._xlws.FILTER(CodigoLicença,Tipo=NovasLicençasv6.0[[#This Row],[Tipo]])</f>
        <v>SC00SFW00003</v>
      </c>
      <c r="Q273" s="7" t="str" cm="1">
        <f t="array" ref="Q273">_xlfn._xlws.FILTER(CodigoManutenção,Tipo=NovasLicençasv6.0[[#This Row],[Tipo]])</f>
        <v>SC00SFW00006</v>
      </c>
      <c r="R273" s="7">
        <v>1</v>
      </c>
      <c r="S273" s="7" t="s">
        <v>2130</v>
      </c>
      <c r="T273" s="14">
        <v>170220151302909</v>
      </c>
      <c r="U273" s="7" t="s">
        <v>290</v>
      </c>
      <c r="V273" s="7" t="s">
        <v>2131</v>
      </c>
      <c r="W273" s="7" t="s">
        <v>2132</v>
      </c>
      <c r="X273" s="7"/>
      <c r="Y273" s="5">
        <v>44127</v>
      </c>
      <c r="Z273" s="5">
        <v>44152</v>
      </c>
      <c r="AA273" s="11">
        <f t="shared" si="12"/>
        <v>2020</v>
      </c>
      <c r="AB273" s="7">
        <f t="shared" si="11"/>
        <v>25</v>
      </c>
      <c r="AC273" s="5" t="e" cm="1">
        <f t="array" ref="AC273">_xlfn._xlws.FILTER(Created_Date,(Customer_ID=NovasLicençasv6.0[[#This Row],[User ID]])*(Type = "OFFLINE"))</f>
        <v>#REF!</v>
      </c>
      <c r="AD273" s="32" t="s">
        <v>2133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11">
        <v>116518668</v>
      </c>
      <c r="AP273" s="14"/>
      <c r="AQ273" s="7">
        <v>15019</v>
      </c>
      <c r="AR273" s="7"/>
      <c r="AS273" s="7"/>
      <c r="AT273" s="7" t="s">
        <v>621</v>
      </c>
      <c r="AU273" s="7" t="s">
        <v>380</v>
      </c>
      <c r="AV273" s="7" t="s">
        <v>380</v>
      </c>
      <c r="AW273" s="25"/>
      <c r="AX273" s="25">
        <v>2023</v>
      </c>
    </row>
    <row r="274" spans="1:50" ht="18" customHeight="1" x14ac:dyDescent="0.2">
      <c r="A274" s="7" t="s">
        <v>2134</v>
      </c>
      <c r="B274" s="7" cm="1">
        <f t="array" ref="B274">COUNTA(_xlfn._xlws.FILTER(CustomerID,CustomerID=NovasLicençasv6.0[[#This Row],[User ID]],""))</f>
        <v>1</v>
      </c>
      <c r="C274" s="7" t="str">
        <f>IF(NovasLicençasv6.0[[#This Row],[Usuário ativo]]&gt;=2,"OFFLINE","ONLINE")</f>
        <v>ONLINE</v>
      </c>
      <c r="D274" s="7" t="str" cm="1">
        <f t="array" ref="D274">IFERROR(IF(SUM(_xlfn._xlws.FILTER(CustomerID,CustomerID=NovasLicençasv6.0[[#This Row],[User ID]]))=0,"Existe","Não Existe"),"Não Existe")</f>
        <v>Não Existe</v>
      </c>
      <c r="E274" s="7"/>
      <c r="F274" s="7" t="s">
        <v>2135</v>
      </c>
      <c r="G274" s="7" t="s">
        <v>141</v>
      </c>
      <c r="H274" s="7" t="s">
        <v>130</v>
      </c>
      <c r="I274" s="7" t="s">
        <v>101</v>
      </c>
      <c r="J274" s="7" t="s">
        <v>102</v>
      </c>
      <c r="K274" s="7" t="s">
        <v>83</v>
      </c>
      <c r="L274" s="7" t="str" cm="1">
        <f t="array" ref="L274">IFERROR(_xlfn._xlws.FILTER(CódigoAntigo,[0]!Descrição=NovasLicençasv6.0[[#This Row],[Descrição da atualização]]),"")</f>
        <v/>
      </c>
      <c r="M274" s="7" t="str" cm="1">
        <f t="array" ref="M274">IFERROR(_xlfn._xlws.FILTER(NovoCódigo,[0]!Descrição=NovasLicençasv6.0[[#This Row],[Descrição da atualização]]),"")</f>
        <v/>
      </c>
      <c r="N274" s="1"/>
      <c r="O274" s="7" t="s">
        <v>19</v>
      </c>
      <c r="P274" s="7" t="str" cm="1">
        <f t="array" ref="P274">_xlfn._xlws.FILTER(CodigoLicença,Tipo=NovasLicençasv6.0[[#This Row],[Tipo]])</f>
        <v>SC00SFW00004</v>
      </c>
      <c r="Q274" s="7" t="str" cm="1">
        <f t="array" ref="Q274">_xlfn._xlws.FILTER(CodigoManutenção,Tipo=NovasLicençasv6.0[[#This Row],[Tipo]])</f>
        <v>SC00SFW00007</v>
      </c>
      <c r="R274" s="7">
        <v>1</v>
      </c>
      <c r="S274" s="7" t="s">
        <v>237</v>
      </c>
      <c r="T274" s="14" t="s">
        <v>2136</v>
      </c>
      <c r="U274" s="7" t="s">
        <v>290</v>
      </c>
      <c r="V274" s="7" t="s">
        <v>765</v>
      </c>
      <c r="W274" s="7" t="s">
        <v>2137</v>
      </c>
      <c r="X274" s="7"/>
      <c r="Y274" s="5">
        <v>44134</v>
      </c>
      <c r="Z274" s="5">
        <v>44152</v>
      </c>
      <c r="AA274" s="11">
        <f t="shared" si="12"/>
        <v>2020</v>
      </c>
      <c r="AB274" s="7">
        <f t="shared" si="11"/>
        <v>18</v>
      </c>
      <c r="AC274" s="5" t="e" cm="1">
        <f t="array" ref="AC274">_xlfn._xlws.FILTER(Created_Date,(Customer_ID=NovasLicençasv6.0[[#This Row],[User ID]])*(Type = "OFFLINE"))</f>
        <v>#REF!</v>
      </c>
      <c r="AD274" s="7" t="s">
        <v>2138</v>
      </c>
      <c r="AE274" s="7">
        <v>2256090</v>
      </c>
      <c r="AF274" s="7"/>
      <c r="AG274" s="7"/>
      <c r="AH274" s="7"/>
      <c r="AI274" s="7"/>
      <c r="AJ274" s="7"/>
      <c r="AK274" s="7"/>
      <c r="AL274" s="7"/>
      <c r="AM274" s="7">
        <v>116520377</v>
      </c>
      <c r="AN274" s="5">
        <v>44607</v>
      </c>
      <c r="AO274" s="11">
        <v>116520377</v>
      </c>
      <c r="AP274" s="14" t="s">
        <v>2139</v>
      </c>
      <c r="AQ274" s="7" t="s">
        <v>2140</v>
      </c>
      <c r="AR274" s="7"/>
      <c r="AS274" s="7"/>
      <c r="AT274" s="7" t="s">
        <v>2141</v>
      </c>
      <c r="AU274" s="7" t="s">
        <v>2058</v>
      </c>
      <c r="AV274" s="7" t="s">
        <v>92</v>
      </c>
      <c r="AW274" s="25"/>
      <c r="AX274" s="25">
        <v>2023</v>
      </c>
    </row>
    <row r="275" spans="1:50" ht="18" customHeight="1" x14ac:dyDescent="0.2">
      <c r="A275" s="13" t="s">
        <v>2142</v>
      </c>
      <c r="B275" s="7" cm="1">
        <f t="array" ref="B275">COUNTA(_xlfn._xlws.FILTER(CustomerID,CustomerID=NovasLicençasv6.0[[#This Row],[User ID]],""))</f>
        <v>1</v>
      </c>
      <c r="C275" s="13" t="str">
        <f>IF(NovasLicençasv6.0[[#This Row],[Usuário ativo]]&gt;=2,"OFFLINE","ONLINE")</f>
        <v>ONLINE</v>
      </c>
      <c r="D275" s="13" t="str" cm="1">
        <f t="array" ref="D275">IFERROR(IF(SUM(_xlfn._xlws.FILTER(CustomerID,CustomerID=NovasLicençasv6.0[[#This Row],[User ID]]))=0,"Existe","Não Existe"),"Não Existe")</f>
        <v>Não Existe</v>
      </c>
      <c r="E275" s="13" t="s">
        <v>2143</v>
      </c>
      <c r="F275" s="7" t="s">
        <v>2144</v>
      </c>
      <c r="G275" s="13" t="s">
        <v>8</v>
      </c>
      <c r="H275" s="13" t="s">
        <v>704</v>
      </c>
      <c r="I275" s="13" t="s">
        <v>657</v>
      </c>
      <c r="J275" s="13" t="s">
        <v>1067</v>
      </c>
      <c r="K275" s="13" t="s">
        <v>83</v>
      </c>
      <c r="L275" s="7" t="str" cm="1">
        <f t="array" ref="L275">IFERROR(_xlfn._xlws.FILTER(CódigoAntigo,[0]!Descrição=NovasLicençasv6.0[[#This Row],[Descrição da atualização]]),"")</f>
        <v/>
      </c>
      <c r="M275" s="7" t="str" cm="1">
        <f t="array" ref="M275">IFERROR(_xlfn._xlws.FILTER(NovoCódigo,[0]!Descrição=NovasLicençasv6.0[[#This Row],[Descrição da atualização]]),"")</f>
        <v/>
      </c>
      <c r="N275" s="1"/>
      <c r="O275" s="7" t="s">
        <v>157</v>
      </c>
      <c r="P275" s="7" t="str" cm="1">
        <f t="array" ref="P275">_xlfn._xlws.FILTER(CodigoLicença,Tipo=NovasLicençasv6.0[[#This Row],[Tipo]])</f>
        <v>IR0000000001</v>
      </c>
      <c r="Q275" s="7" t="str" cm="1">
        <f t="array" ref="Q275">_xlfn._xlws.FILTER(CodigoManutenção,Tipo=NovasLicençasv6.0[[#This Row],[Tipo]])</f>
        <v>Sem custo</v>
      </c>
      <c r="R275" s="13">
        <v>1</v>
      </c>
      <c r="S275" s="13" t="s">
        <v>2018</v>
      </c>
      <c r="T275" s="34" t="s">
        <v>2145</v>
      </c>
      <c r="U275" s="13" t="s">
        <v>2146</v>
      </c>
      <c r="V275" s="13" t="s">
        <v>1887</v>
      </c>
      <c r="W275" s="13" t="s">
        <v>2147</v>
      </c>
      <c r="X275" s="13"/>
      <c r="Y275" s="29">
        <v>44145</v>
      </c>
      <c r="Z275" s="29">
        <v>44147</v>
      </c>
      <c r="AA275" s="35">
        <f t="shared" si="12"/>
        <v>2020</v>
      </c>
      <c r="AB275" s="13">
        <f t="shared" si="11"/>
        <v>2</v>
      </c>
      <c r="AC275" s="29" t="e" cm="1">
        <f t="array" ref="AC275">_xlfn._xlws.FILTER(Created_Date,(Customer_ID=NovasLicençasv6.0[[#This Row],[User ID]])*(Type = "OFFLINE"))</f>
        <v>#REF!</v>
      </c>
      <c r="AD275" s="32" t="s">
        <v>2148</v>
      </c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35"/>
      <c r="AP275" s="34"/>
      <c r="AQ275" s="13">
        <v>15019</v>
      </c>
      <c r="AR275" s="13"/>
      <c r="AS275" s="13"/>
      <c r="AT275" s="13" t="s">
        <v>254</v>
      </c>
      <c r="AU275" s="13" t="s">
        <v>380</v>
      </c>
      <c r="AV275" s="13" t="s">
        <v>315</v>
      </c>
      <c r="AW275" s="92"/>
      <c r="AX275" s="92">
        <v>2023</v>
      </c>
    </row>
    <row r="276" spans="1:50" ht="18" customHeight="1" x14ac:dyDescent="0.2">
      <c r="A276" s="7" t="s">
        <v>2149</v>
      </c>
      <c r="B276" s="7" cm="1">
        <f t="array" ref="B276">COUNTA(_xlfn._xlws.FILTER(CustomerID,CustomerID=NovasLicençasv6.0[[#This Row],[User ID]],""))</f>
        <v>1</v>
      </c>
      <c r="C276" s="7" t="str">
        <f>IF(NovasLicençasv6.0[[#This Row],[Usuário ativo]]&gt;=2,"OFFLINE","ONLINE")</f>
        <v>ONLINE</v>
      </c>
      <c r="D276" s="7" t="str" cm="1">
        <f t="array" ref="D276">IFERROR(IF(SUM(_xlfn._xlws.FILTER(CustomerID,CustomerID=NovasLicençasv6.0[[#This Row],[User ID]]))=0,"Existe","Não Existe"),"Não Existe")</f>
        <v>Não Existe</v>
      </c>
      <c r="E276" s="7"/>
      <c r="F276" s="7" t="s">
        <v>2150</v>
      </c>
      <c r="G276" s="7" t="s">
        <v>8</v>
      </c>
      <c r="H276" s="7" t="s">
        <v>130</v>
      </c>
      <c r="I276" s="7" t="s">
        <v>9</v>
      </c>
      <c r="J276" s="7" t="s">
        <v>835</v>
      </c>
      <c r="K276" s="7" t="s">
        <v>53</v>
      </c>
      <c r="L276" s="7" t="str" cm="1">
        <f t="array" ref="L276">IFERROR(_xlfn._xlws.FILTER(CódigoAntigo,[0]!Descrição=NovasLicençasv6.0[[#This Row],[Descrição da atualização]]),"")</f>
        <v/>
      </c>
      <c r="M276" s="7" t="str" cm="1">
        <f t="array" ref="M276">IFERROR(_xlfn._xlws.FILTER(NovoCódigo,[0]!Descrição=NovasLicençasv6.0[[#This Row],[Descrição da atualização]]),"")</f>
        <v/>
      </c>
      <c r="N276" s="1"/>
      <c r="O276" s="7" t="s">
        <v>18</v>
      </c>
      <c r="P276" s="7" t="str" cm="1">
        <f t="array" ref="P276">_xlfn._xlws.FILTER(CodigoLicença,Tipo=NovasLicençasv6.0[[#This Row],[Tipo]])</f>
        <v>SC00SFW00003</v>
      </c>
      <c r="Q276" s="7" t="str" cm="1">
        <f t="array" ref="Q276">_xlfn._xlws.FILTER(CodigoManutenção,Tipo=NovasLicençasv6.0[[#This Row],[Tipo]])</f>
        <v>SC00SFW00006</v>
      </c>
      <c r="R276" s="7">
        <v>1</v>
      </c>
      <c r="S276" s="7" t="s">
        <v>84</v>
      </c>
      <c r="T276" s="14" t="s">
        <v>2151</v>
      </c>
      <c r="U276" s="7" t="s">
        <v>290</v>
      </c>
      <c r="V276" s="7" t="s">
        <v>2152</v>
      </c>
      <c r="W276" s="7" t="s">
        <v>2153</v>
      </c>
      <c r="X276" s="7"/>
      <c r="Y276" s="5">
        <v>44148</v>
      </c>
      <c r="Z276" s="5">
        <v>44152</v>
      </c>
      <c r="AA276" s="11">
        <f t="shared" si="12"/>
        <v>2020</v>
      </c>
      <c r="AB276" s="7">
        <f t="shared" si="11"/>
        <v>4</v>
      </c>
      <c r="AC276" s="5" t="e" cm="1">
        <f t="array" ref="AC276">_xlfn._xlws.FILTER(Created_Date,(Customer_ID=NovasLicençasv6.0[[#This Row],[User ID]])*(Type = "OFFLINE"))</f>
        <v>#REF!</v>
      </c>
      <c r="AD276" s="32" t="s">
        <v>2154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11">
        <v>116518668</v>
      </c>
      <c r="AP276" s="14"/>
      <c r="AQ276" s="7">
        <v>15019</v>
      </c>
      <c r="AR276" s="7"/>
      <c r="AS276" s="7"/>
      <c r="AT276" s="7" t="s">
        <v>621</v>
      </c>
      <c r="AU276" s="7" t="s">
        <v>380</v>
      </c>
      <c r="AV276" s="7" t="s">
        <v>315</v>
      </c>
      <c r="AW276" s="25"/>
      <c r="AX276" s="25">
        <v>2023</v>
      </c>
    </row>
    <row r="277" spans="1:50" ht="18" customHeight="1" x14ac:dyDescent="0.2">
      <c r="A277" s="43" t="s">
        <v>2155</v>
      </c>
      <c r="B277" s="7" cm="1">
        <f t="array" ref="B277">COUNTA(_xlfn._xlws.FILTER(CustomerID,CustomerID=NovasLicençasv6.0[[#This Row],[User ID]],""))</f>
        <v>1</v>
      </c>
      <c r="C277" s="43" t="str">
        <f>IF(NovasLicençasv6.0[[#This Row],[Usuário ativo]]&gt;=2,"OFFLINE","ONLINE")</f>
        <v>ONLINE</v>
      </c>
      <c r="D277" s="43" t="str" cm="1">
        <f t="array" ref="D277">IFERROR(IF(SUM(_xlfn._xlws.FILTER(CustomerID,CustomerID=NovasLicençasv6.0[[#This Row],[User ID]]))=0,"Existe","Não Existe"),"Não Existe")</f>
        <v>Não Existe</v>
      </c>
      <c r="E277" s="43"/>
      <c r="F277" s="43" t="s">
        <v>2156</v>
      </c>
      <c r="G277" s="43" t="s">
        <v>8</v>
      </c>
      <c r="H277" s="43" t="s">
        <v>1785</v>
      </c>
      <c r="I277" s="43" t="s">
        <v>579</v>
      </c>
      <c r="J277" s="43" t="s">
        <v>580</v>
      </c>
      <c r="K277" s="43" t="s">
        <v>83</v>
      </c>
      <c r="L277" s="43" t="str" cm="1">
        <f t="array" ref="L277">IFERROR(_xlfn._xlws.FILTER(CódigoAntigo,[0]!Descrição=NovasLicençasv6.0[[#This Row],[Descrição da atualização]]),"")</f>
        <v/>
      </c>
      <c r="M277" s="43" t="str" cm="1">
        <f t="array" ref="M277">IFERROR(_xlfn._xlws.FILTER(NovoCódigo,[0]!Descrição=NovasLicençasv6.0[[#This Row],[Descrição da atualização]]),"")</f>
        <v/>
      </c>
      <c r="N277" s="1"/>
      <c r="O277" s="7" t="s">
        <v>157</v>
      </c>
      <c r="P277" s="7" t="str" cm="1">
        <f t="array" ref="P277">_xlfn._xlws.FILTER(CodigoLicença,Tipo=NovasLicençasv6.0[[#This Row],[Tipo]])</f>
        <v>IR0000000001</v>
      </c>
      <c r="Q277" s="7" t="str" cm="1">
        <f t="array" ref="Q277">_xlfn._xlws.FILTER(CodigoManutenção,Tipo=NovasLicençasv6.0[[#This Row],[Tipo]])</f>
        <v>Sem custo</v>
      </c>
      <c r="R277" s="43">
        <v>1</v>
      </c>
      <c r="S277" s="43" t="s">
        <v>2130</v>
      </c>
      <c r="T277" s="55">
        <v>170220151306242</v>
      </c>
      <c r="U277" s="43" t="s">
        <v>2157</v>
      </c>
      <c r="V277" s="43" t="s">
        <v>2158</v>
      </c>
      <c r="W277" s="43" t="s">
        <v>2159</v>
      </c>
      <c r="X277" s="43"/>
      <c r="Y277" s="17">
        <v>44152</v>
      </c>
      <c r="Z277" s="17">
        <v>44155</v>
      </c>
      <c r="AA277" s="44">
        <f t="shared" si="12"/>
        <v>2020</v>
      </c>
      <c r="AB277" s="43">
        <f t="shared" si="11"/>
        <v>3</v>
      </c>
      <c r="AC277" s="17" t="e" cm="1">
        <f t="array" ref="AC277">_xlfn._xlws.FILTER(Created_Date,(Customer_ID=NovasLicençasv6.0[[#This Row],[User ID]])*(Type = "OFFLINE"))</f>
        <v>#REF!</v>
      </c>
      <c r="AD277" s="57" t="s">
        <v>2160</v>
      </c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4" t="s">
        <v>313</v>
      </c>
      <c r="AP277" s="55"/>
      <c r="AQ277" s="43">
        <v>15019</v>
      </c>
      <c r="AR277" s="43"/>
      <c r="AS277" s="43"/>
      <c r="AT277" s="43" t="s">
        <v>2161</v>
      </c>
      <c r="AU277" s="43" t="s">
        <v>380</v>
      </c>
      <c r="AV277" s="43" t="s">
        <v>315</v>
      </c>
      <c r="AW277" s="99"/>
      <c r="AX277" s="25">
        <v>2023</v>
      </c>
    </row>
    <row r="278" spans="1:50" ht="18" customHeight="1" x14ac:dyDescent="0.2">
      <c r="A278" s="43" t="s">
        <v>2162</v>
      </c>
      <c r="B278" s="7" cm="1">
        <f t="array" ref="B278">COUNTA(_xlfn._xlws.FILTER(CustomerID,CustomerID=NovasLicençasv6.0[[#This Row],[User ID]],""))</f>
        <v>1</v>
      </c>
      <c r="C278" s="43" t="str">
        <f>IF(NovasLicençasv6.0[[#This Row],[Usuário ativo]]&gt;=2,"OFFLINE","ONLINE")</f>
        <v>ONLINE</v>
      </c>
      <c r="D278" s="43" t="str" cm="1">
        <f t="array" ref="D278">IFERROR(IF(SUM(_xlfn._xlws.FILTER(CustomerID,CustomerID=NovasLicençasv6.0[[#This Row],[User ID]]))=0,"Existe","Não Existe"),"Não Existe")</f>
        <v>Não Existe</v>
      </c>
      <c r="E278" s="43"/>
      <c r="F278" s="43" t="s">
        <v>2163</v>
      </c>
      <c r="G278" s="43" t="s">
        <v>8</v>
      </c>
      <c r="H278" s="43" t="s">
        <v>704</v>
      </c>
      <c r="I278" s="43" t="s">
        <v>579</v>
      </c>
      <c r="J278" s="43" t="s">
        <v>580</v>
      </c>
      <c r="K278" s="43" t="s">
        <v>83</v>
      </c>
      <c r="L278" s="43" t="str" cm="1">
        <f t="array" ref="L278">IFERROR(_xlfn._xlws.FILTER(CódigoAntigo,[0]!Descrição=NovasLicençasv6.0[[#This Row],[Descrição da atualização]]),"")</f>
        <v/>
      </c>
      <c r="M278" s="43" t="str" cm="1">
        <f t="array" ref="M278">IFERROR(_xlfn._xlws.FILTER(NovoCódigo,[0]!Descrição=NovasLicençasv6.0[[#This Row],[Descrição da atualização]]),"")</f>
        <v/>
      </c>
      <c r="N278" s="1"/>
      <c r="O278" s="7" t="s">
        <v>157</v>
      </c>
      <c r="P278" s="7" t="str" cm="1">
        <f t="array" ref="P278">_xlfn._xlws.FILTER(CodigoLicença,Tipo=NovasLicençasv6.0[[#This Row],[Tipo]])</f>
        <v>IR0000000001</v>
      </c>
      <c r="Q278" s="7" t="str" cm="1">
        <f t="array" ref="Q278">_xlfn._xlws.FILTER(CodigoManutenção,Tipo=NovasLicençasv6.0[[#This Row],[Tipo]])</f>
        <v>Sem custo</v>
      </c>
      <c r="R278" s="43">
        <v>1</v>
      </c>
      <c r="S278" s="43" t="s">
        <v>237</v>
      </c>
      <c r="T278" s="55">
        <v>4852585659</v>
      </c>
      <c r="U278" s="43" t="s">
        <v>2157</v>
      </c>
      <c r="V278" s="43" t="s">
        <v>2164</v>
      </c>
      <c r="W278" s="43" t="s">
        <v>2165</v>
      </c>
      <c r="X278" s="43"/>
      <c r="Y278" s="17">
        <v>44152</v>
      </c>
      <c r="Z278" s="17">
        <v>44155</v>
      </c>
      <c r="AA278" s="44">
        <f t="shared" si="12"/>
        <v>2020</v>
      </c>
      <c r="AB278" s="43">
        <f t="shared" si="11"/>
        <v>3</v>
      </c>
      <c r="AC278" s="17" t="e" cm="1">
        <f t="array" ref="AC278">_xlfn._xlws.FILTER(Created_Date,(Customer_ID=NovasLicençasv6.0[[#This Row],[User ID]])*(Type = "OFFLINE"))</f>
        <v>#REF!</v>
      </c>
      <c r="AD278" s="57" t="s">
        <v>2166</v>
      </c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4" t="s">
        <v>313</v>
      </c>
      <c r="AP278" s="55"/>
      <c r="AQ278" s="43">
        <v>15019</v>
      </c>
      <c r="AR278" s="43"/>
      <c r="AS278" s="43"/>
      <c r="AT278" s="43" t="s">
        <v>254</v>
      </c>
      <c r="AU278" s="43" t="s">
        <v>380</v>
      </c>
      <c r="AV278" s="43" t="s">
        <v>315</v>
      </c>
      <c r="AW278" s="99"/>
      <c r="AX278" s="25">
        <v>2023</v>
      </c>
    </row>
    <row r="279" spans="1:50" ht="18" customHeight="1" x14ac:dyDescent="0.2">
      <c r="A279" s="7" t="s">
        <v>2167</v>
      </c>
      <c r="B279" s="7" cm="1">
        <f t="array" ref="B279">COUNTA(_xlfn._xlws.FILTER(CustomerID,CustomerID=NovasLicençasv6.0[[#This Row],[User ID]],""))</f>
        <v>1</v>
      </c>
      <c r="C279" s="7" t="str">
        <f>IF(NovasLicençasv6.0[[#This Row],[Usuário ativo]]&gt;=2,"OFFLINE","ONLINE")</f>
        <v>ONLINE</v>
      </c>
      <c r="D279" s="7" t="str" cm="1">
        <f t="array" ref="D279">IFERROR(IF(SUM(_xlfn._xlws.FILTER(CustomerID,CustomerID=NovasLicençasv6.0[[#This Row],[User ID]]))=0,"Existe","Não Existe"),"Não Existe")</f>
        <v>Não Existe</v>
      </c>
      <c r="E279" s="7"/>
      <c r="F279" s="7" t="s">
        <v>2168</v>
      </c>
      <c r="G279" s="7" t="s">
        <v>8</v>
      </c>
      <c r="H279" s="7" t="s">
        <v>1785</v>
      </c>
      <c r="I279" s="7" t="s">
        <v>579</v>
      </c>
      <c r="J279" s="7" t="s">
        <v>580</v>
      </c>
      <c r="K279" s="7" t="s">
        <v>83</v>
      </c>
      <c r="L279" s="7" t="str" cm="1">
        <f t="array" ref="L279">IFERROR(_xlfn._xlws.FILTER(CódigoAntigo,[0]!Descrição=NovasLicençasv6.0[[#This Row],[Descrição da atualização]]),"")</f>
        <v/>
      </c>
      <c r="M279" s="7" t="str" cm="1">
        <f t="array" ref="M279">IFERROR(_xlfn._xlws.FILTER(NovoCódigo,[0]!Descrição=NovasLicençasv6.0[[#This Row],[Descrição da atualização]]),"")</f>
        <v/>
      </c>
      <c r="N279" s="1"/>
      <c r="O279" s="7" t="s">
        <v>157</v>
      </c>
      <c r="P279" s="7" t="str" cm="1">
        <f t="array" ref="P279">_xlfn._xlws.FILTER(CodigoLicença,Tipo=NovasLicençasv6.0[[#This Row],[Tipo]])</f>
        <v>IR0000000001</v>
      </c>
      <c r="Q279" s="7" t="str" cm="1">
        <f t="array" ref="Q279">_xlfn._xlws.FILTER(CodigoManutenção,Tipo=NovasLicençasv6.0[[#This Row],[Tipo]])</f>
        <v>Sem custo</v>
      </c>
      <c r="R279" s="7">
        <v>1</v>
      </c>
      <c r="S279" s="7" t="s">
        <v>84</v>
      </c>
      <c r="T279" s="14">
        <v>16511154518</v>
      </c>
      <c r="U279" s="7" t="s">
        <v>290</v>
      </c>
      <c r="V279" s="11" t="s">
        <v>1802</v>
      </c>
      <c r="W279" s="7" t="s">
        <v>2169</v>
      </c>
      <c r="X279" s="7"/>
      <c r="Y279" s="5">
        <v>44160</v>
      </c>
      <c r="Z279" s="5">
        <v>44180</v>
      </c>
      <c r="AA279" s="11">
        <f t="shared" si="12"/>
        <v>2020</v>
      </c>
      <c r="AB279" s="7">
        <f t="shared" si="11"/>
        <v>20</v>
      </c>
      <c r="AC279" s="5" t="e" cm="1">
        <f t="array" ref="AC279">_xlfn._xlws.FILTER(Created_Date,(Customer_ID=NovasLicençasv6.0[[#This Row],[User ID]])*(Type = "OFFLINE"))</f>
        <v>#REF!</v>
      </c>
      <c r="AD279" s="32" t="s">
        <v>2170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11" t="s">
        <v>313</v>
      </c>
      <c r="AP279" s="14"/>
      <c r="AQ279" s="14">
        <v>15019</v>
      </c>
      <c r="AR279" s="7"/>
      <c r="AS279" s="7"/>
      <c r="AT279" s="7" t="s">
        <v>2029</v>
      </c>
      <c r="AU279" s="7" t="s">
        <v>380</v>
      </c>
      <c r="AV279" s="7" t="s">
        <v>315</v>
      </c>
      <c r="AW279" s="25"/>
      <c r="AX279" s="25">
        <v>2023</v>
      </c>
    </row>
    <row r="280" spans="1:50" ht="18" customHeight="1" x14ac:dyDescent="0.2">
      <c r="A280" s="7" t="s">
        <v>2171</v>
      </c>
      <c r="B280" s="7" cm="1">
        <f t="array" ref="B280">COUNTA(_xlfn._xlws.FILTER(CustomerID,CustomerID=NovasLicençasv6.0[[#This Row],[User ID]],""))</f>
        <v>1</v>
      </c>
      <c r="C280" s="7" t="str">
        <f>IF(NovasLicençasv6.0[[#This Row],[Usuário ativo]]&gt;=2,"OFFLINE","ONLINE")</f>
        <v>ONLINE</v>
      </c>
      <c r="D280" s="7" t="str" cm="1">
        <f t="array" ref="D280">IFERROR(IF(SUM(_xlfn._xlws.FILTER(CustomerID,CustomerID=NovasLicençasv6.0[[#This Row],[User ID]]))=0,"Existe","Não Existe"),"Não Existe")</f>
        <v>Não Existe</v>
      </c>
      <c r="E280" s="7"/>
      <c r="F280" s="7" t="s">
        <v>2172</v>
      </c>
      <c r="G280" s="7" t="s">
        <v>129</v>
      </c>
      <c r="H280" s="7" t="s">
        <v>130</v>
      </c>
      <c r="I280" s="7" t="s">
        <v>101</v>
      </c>
      <c r="J280" s="7" t="s">
        <v>102</v>
      </c>
      <c r="K280" s="7" t="s">
        <v>83</v>
      </c>
      <c r="L280" s="7" t="str" cm="1">
        <f t="array" ref="L280">IFERROR(_xlfn._xlws.FILTER(CódigoAntigo,[0]!Descrição=NovasLicençasv6.0[[#This Row],[Descrição da atualização]]),"")</f>
        <v/>
      </c>
      <c r="M280" s="7" t="str" cm="1">
        <f t="array" ref="M280">IFERROR(_xlfn._xlws.FILTER(NovoCódigo,[0]!Descrição=NovasLicençasv6.0[[#This Row],[Descrição da atualização]]),"")</f>
        <v/>
      </c>
      <c r="N280" s="1"/>
      <c r="O280" s="7" t="s">
        <v>157</v>
      </c>
      <c r="P280" s="7" t="str" cm="1">
        <f t="array" ref="P280">_xlfn._xlws.FILTER(CodigoLicença,Tipo=NovasLicençasv6.0[[#This Row],[Tipo]])</f>
        <v>IR0000000001</v>
      </c>
      <c r="Q280" s="7" t="str" cm="1">
        <f t="array" ref="Q280">_xlfn._xlws.FILTER(CodigoManutenção,Tipo=NovasLicençasv6.0[[#This Row],[Tipo]])</f>
        <v>Sem custo</v>
      </c>
      <c r="R280" s="7">
        <v>1</v>
      </c>
      <c r="S280" s="7" t="s">
        <v>142</v>
      </c>
      <c r="T280" s="14" t="s">
        <v>2173</v>
      </c>
      <c r="U280" s="7" t="s">
        <v>206</v>
      </c>
      <c r="V280" s="7" t="s">
        <v>302</v>
      </c>
      <c r="W280" s="7" t="s">
        <v>2174</v>
      </c>
      <c r="X280" s="7"/>
      <c r="Y280" s="5">
        <v>44169</v>
      </c>
      <c r="Z280" s="5">
        <v>44173</v>
      </c>
      <c r="AA280" s="11">
        <f t="shared" si="12"/>
        <v>2020</v>
      </c>
      <c r="AB280" s="7">
        <f t="shared" si="11"/>
        <v>4</v>
      </c>
      <c r="AC280" s="5" t="e" cm="1">
        <f t="array" ref="AC280">_xlfn._xlws.FILTER(Created_Date,(Customer_ID=NovasLicençasv6.0[[#This Row],[User ID]])*(Type = "OFFLINE"))</f>
        <v>#REF!</v>
      </c>
      <c r="AD280" s="32" t="s">
        <v>2175</v>
      </c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11">
        <v>116518740</v>
      </c>
      <c r="AP280" s="14"/>
      <c r="AQ280" s="7" t="s">
        <v>2176</v>
      </c>
      <c r="AR280" s="7"/>
      <c r="AS280" s="7"/>
      <c r="AT280" s="7" t="s">
        <v>2177</v>
      </c>
      <c r="AU280" s="7" t="s">
        <v>380</v>
      </c>
      <c r="AV280" s="7" t="s">
        <v>380</v>
      </c>
      <c r="AW280" s="25"/>
      <c r="AX280" s="25">
        <v>2023</v>
      </c>
    </row>
    <row r="281" spans="1:50" ht="18" customHeight="1" x14ac:dyDescent="0.2">
      <c r="A281" s="7" t="s">
        <v>2178</v>
      </c>
      <c r="B281" s="7" cm="1">
        <f t="array" ref="B281">COUNTA(_xlfn._xlws.FILTER(CustomerID,CustomerID=NovasLicençasv6.0[[#This Row],[User ID]],""))</f>
        <v>1</v>
      </c>
      <c r="C281" s="7" t="str">
        <f>IF(NovasLicençasv6.0[[#This Row],[Usuário ativo]]&gt;=2,"OFFLINE","ONLINE")</f>
        <v>ONLINE</v>
      </c>
      <c r="D281" s="7" t="str" cm="1">
        <f t="array" ref="D281">IFERROR(IF(SUM(_xlfn._xlws.FILTER(CustomerID,CustomerID=NovasLicençasv6.0[[#This Row],[User ID]]))=0,"Existe","Não Existe"),"Não Existe")</f>
        <v>Não Existe</v>
      </c>
      <c r="E281" s="7"/>
      <c r="F281" s="7" t="s">
        <v>2179</v>
      </c>
      <c r="G281" s="7" t="s">
        <v>8</v>
      </c>
      <c r="H281" s="7" t="s">
        <v>2180</v>
      </c>
      <c r="I281" s="7" t="s">
        <v>579</v>
      </c>
      <c r="J281" s="7" t="s">
        <v>580</v>
      </c>
      <c r="K281" s="7" t="s">
        <v>83</v>
      </c>
      <c r="L281" s="7" t="str" cm="1">
        <f t="array" ref="L281">IFERROR(_xlfn._xlws.FILTER(CódigoAntigo,[0]!Descrição=NovasLicençasv6.0[[#This Row],[Descrição da atualização]]),"")</f>
        <v/>
      </c>
      <c r="M281" s="7" t="str" cm="1">
        <f t="array" ref="M281">IFERROR(_xlfn._xlws.FILTER(NovoCódigo,[0]!Descrição=NovasLicençasv6.0[[#This Row],[Descrição da atualização]]),"")</f>
        <v/>
      </c>
      <c r="N281" s="1"/>
      <c r="O281" s="7" t="s">
        <v>18</v>
      </c>
      <c r="P281" s="7" t="str" cm="1">
        <f t="array" ref="P281">_xlfn._xlws.FILTER(CodigoLicença,Tipo=NovasLicençasv6.0[[#This Row],[Tipo]])</f>
        <v>SC00SFW00003</v>
      </c>
      <c r="Q281" s="7" t="str" cm="1">
        <f t="array" ref="Q281">_xlfn._xlws.FILTER(CodigoManutenção,Tipo=NovasLicençasv6.0[[#This Row],[Tipo]])</f>
        <v>SC00SFW00006</v>
      </c>
      <c r="R281" s="7">
        <v>1</v>
      </c>
      <c r="S281" s="7" t="s">
        <v>237</v>
      </c>
      <c r="T281" s="14">
        <v>8198017778</v>
      </c>
      <c r="U281" s="7" t="s">
        <v>1830</v>
      </c>
      <c r="V281" s="7" t="s">
        <v>2181</v>
      </c>
      <c r="W281" s="7" t="s">
        <v>2182</v>
      </c>
      <c r="X281" s="7"/>
      <c r="Y281" s="5">
        <v>44169</v>
      </c>
      <c r="Z281" s="5">
        <v>44173</v>
      </c>
      <c r="AA281" s="11">
        <f t="shared" si="12"/>
        <v>2020</v>
      </c>
      <c r="AB281" s="7">
        <f t="shared" si="11"/>
        <v>4</v>
      </c>
      <c r="AC281" s="5" t="e" cm="1">
        <f t="array" ref="AC281">_xlfn._xlws.FILTER(Created_Date,(Customer_ID=NovasLicençasv6.0[[#This Row],[User ID]])*(Type = "OFFLINE"))</f>
        <v>#REF!</v>
      </c>
      <c r="AD281" s="6" t="s">
        <v>2183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11">
        <v>116518740</v>
      </c>
      <c r="AP281" s="14"/>
      <c r="AQ281" s="14">
        <v>15019</v>
      </c>
      <c r="AR281" s="7"/>
      <c r="AS281" s="7"/>
      <c r="AT281" s="7" t="s">
        <v>2184</v>
      </c>
      <c r="AU281" s="7" t="s">
        <v>380</v>
      </c>
      <c r="AV281" s="7" t="s">
        <v>380</v>
      </c>
      <c r="AW281" s="25"/>
      <c r="AX281" s="25">
        <v>2023</v>
      </c>
    </row>
    <row r="282" spans="1:50" ht="18" customHeight="1" x14ac:dyDescent="0.2">
      <c r="A282" s="7" t="s">
        <v>2185</v>
      </c>
      <c r="B282" s="7" cm="1">
        <f t="array" ref="B282">COUNTA(_xlfn._xlws.FILTER(CustomerID,CustomerID=NovasLicençasv6.0[[#This Row],[User ID]],""))</f>
        <v>1</v>
      </c>
      <c r="C282" s="7" t="str">
        <f>IF(NovasLicençasv6.0[[#This Row],[Usuário ativo]]&gt;=2,"OFFLINE","ONLINE")</f>
        <v>ONLINE</v>
      </c>
      <c r="D282" s="7" t="str" cm="1">
        <f t="array" ref="D282">IFERROR(IF(SUM(_xlfn._xlws.FILTER(CustomerID,CustomerID=NovasLicençasv6.0[[#This Row],[User ID]]))=0,"Existe","Não Existe"),"Não Existe")</f>
        <v>Não Existe</v>
      </c>
      <c r="E282" s="7"/>
      <c r="F282" s="7" t="s">
        <v>2186</v>
      </c>
      <c r="G282" s="7" t="s">
        <v>8</v>
      </c>
      <c r="H282" s="7" t="s">
        <v>1785</v>
      </c>
      <c r="I282" s="7" t="s">
        <v>579</v>
      </c>
      <c r="J282" s="7" t="s">
        <v>580</v>
      </c>
      <c r="K282" s="7" t="s">
        <v>83</v>
      </c>
      <c r="L282" s="7" t="str" cm="1">
        <f t="array" ref="L282">IFERROR(_xlfn._xlws.FILTER(CódigoAntigo,[0]!Descrição=NovasLicençasv6.0[[#This Row],[Descrição da atualização]]),"")</f>
        <v/>
      </c>
      <c r="M282" s="7" t="str" cm="1">
        <f t="array" ref="M282">IFERROR(_xlfn._xlws.FILTER(NovoCódigo,[0]!Descrição=NovasLicençasv6.0[[#This Row],[Descrição da atualização]]),"")</f>
        <v/>
      </c>
      <c r="N282" s="1"/>
      <c r="O282" s="7" t="s">
        <v>157</v>
      </c>
      <c r="P282" s="7" t="str" cm="1">
        <f t="array" ref="P282">_xlfn._xlws.FILTER(CodigoLicença,Tipo=NovasLicençasv6.0[[#This Row],[Tipo]])</f>
        <v>IR0000000001</v>
      </c>
      <c r="Q282" s="7" t="str" cm="1">
        <f t="array" ref="Q282">_xlfn._xlws.FILTER(CodigoManutenção,Tipo=NovasLicençasv6.0[[#This Row],[Tipo]])</f>
        <v>Sem custo</v>
      </c>
      <c r="R282" s="7">
        <v>1</v>
      </c>
      <c r="S282" s="7" t="s">
        <v>839</v>
      </c>
      <c r="T282" s="14" t="s">
        <v>2187</v>
      </c>
      <c r="U282" s="7" t="s">
        <v>290</v>
      </c>
      <c r="V282" s="7" t="s">
        <v>2187</v>
      </c>
      <c r="W282" s="7" t="s">
        <v>2188</v>
      </c>
      <c r="X282" s="7"/>
      <c r="Y282" s="5">
        <v>44175</v>
      </c>
      <c r="Z282" s="5">
        <v>44179</v>
      </c>
      <c r="AA282" s="11">
        <f t="shared" si="12"/>
        <v>2020</v>
      </c>
      <c r="AB282" s="7">
        <f t="shared" si="11"/>
        <v>4</v>
      </c>
      <c r="AC282" s="5" t="e" cm="1">
        <f t="array" ref="AC282">_xlfn._xlws.FILTER(Created_Date,(Customer_ID=NovasLicençasv6.0[[#This Row],[User ID]])*(Type = "OFFLINE"))</f>
        <v>#REF!</v>
      </c>
      <c r="AD282" s="6" t="s">
        <v>2189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11" t="s">
        <v>313</v>
      </c>
      <c r="AP282" s="14"/>
      <c r="AQ282" s="14">
        <v>15019</v>
      </c>
      <c r="AR282" s="7"/>
      <c r="AS282" s="7"/>
      <c r="AT282" s="7" t="s">
        <v>254</v>
      </c>
      <c r="AU282" s="7" t="s">
        <v>380</v>
      </c>
      <c r="AV282" s="7" t="s">
        <v>315</v>
      </c>
      <c r="AW282" s="25"/>
      <c r="AX282" s="25">
        <v>2023</v>
      </c>
    </row>
    <row r="283" spans="1:50" ht="18" customHeight="1" x14ac:dyDescent="0.2">
      <c r="A283" s="7" t="s">
        <v>2190</v>
      </c>
      <c r="B283" s="7" cm="1">
        <f t="array" ref="B283">COUNTA(_xlfn._xlws.FILTER(CustomerID,CustomerID=NovasLicençasv6.0[[#This Row],[User ID]],""))</f>
        <v>1</v>
      </c>
      <c r="C283" s="7" t="str">
        <f>IF(NovasLicençasv6.0[[#This Row],[Usuário ativo]]&gt;=2,"OFFLINE","ONLINE")</f>
        <v>ONLINE</v>
      </c>
      <c r="D283" s="7" t="str" cm="1">
        <f t="array" ref="D283">IFERROR(IF(SUM(_xlfn._xlws.FILTER(CustomerID,CustomerID=NovasLicençasv6.0[[#This Row],[User ID]]))=0,"Existe","Não Existe"),"Não Existe")</f>
        <v>Não Existe</v>
      </c>
      <c r="E283" s="7"/>
      <c r="F283" s="7" t="s">
        <v>2191</v>
      </c>
      <c r="G283" s="7" t="s">
        <v>8</v>
      </c>
      <c r="H283" s="7" t="s">
        <v>1785</v>
      </c>
      <c r="I283" s="7" t="s">
        <v>579</v>
      </c>
      <c r="J283" s="7" t="s">
        <v>580</v>
      </c>
      <c r="K283" s="7" t="s">
        <v>83</v>
      </c>
      <c r="L283" s="7" t="str" cm="1">
        <f t="array" ref="L283">IFERROR(_xlfn._xlws.FILTER(CódigoAntigo,[0]!Descrição=NovasLicençasv6.0[[#This Row],[Descrição da atualização]]),"")</f>
        <v/>
      </c>
      <c r="M283" s="7" t="str" cm="1">
        <f t="array" ref="M283">IFERROR(_xlfn._xlws.FILTER(NovoCódigo,[0]!Descrição=NovasLicençasv6.0[[#This Row],[Descrição da atualização]]),"")</f>
        <v/>
      </c>
      <c r="N283" s="1"/>
      <c r="O283" s="7" t="s">
        <v>157</v>
      </c>
      <c r="P283" s="7" t="str" cm="1">
        <f t="array" ref="P283">_xlfn._xlws.FILTER(CodigoLicença,Tipo=NovasLicençasv6.0[[#This Row],[Tipo]])</f>
        <v>IR0000000001</v>
      </c>
      <c r="Q283" s="7" t="str" cm="1">
        <f t="array" ref="Q283">_xlfn._xlws.FILTER(CodigoManutenção,Tipo=NovasLicençasv6.0[[#This Row],[Tipo]])</f>
        <v>Sem custo</v>
      </c>
      <c r="R283" s="7">
        <v>1</v>
      </c>
      <c r="S283" s="7" t="s">
        <v>84</v>
      </c>
      <c r="T283" s="14">
        <v>18810212546</v>
      </c>
      <c r="U283" s="7" t="s">
        <v>290</v>
      </c>
      <c r="V283" s="11" t="s">
        <v>2094</v>
      </c>
      <c r="W283" s="7" t="s">
        <v>2192</v>
      </c>
      <c r="X283" s="7"/>
      <c r="Y283" s="5">
        <v>44176</v>
      </c>
      <c r="Z283" s="5">
        <v>44180</v>
      </c>
      <c r="AA283" s="11">
        <f t="shared" si="12"/>
        <v>2020</v>
      </c>
      <c r="AB283" s="7">
        <f t="shared" si="11"/>
        <v>4</v>
      </c>
      <c r="AC283" s="5" t="e" cm="1">
        <f t="array" ref="AC283">_xlfn._xlws.FILTER(Created_Date,(Customer_ID=NovasLicençasv6.0[[#This Row],[User ID]])*(Type = "OFFLINE"))</f>
        <v>#REF!</v>
      </c>
      <c r="AD283" s="32" t="s">
        <v>2193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11" t="s">
        <v>313</v>
      </c>
      <c r="AP283" s="14"/>
      <c r="AQ283" s="14">
        <v>15019</v>
      </c>
      <c r="AR283" s="7"/>
      <c r="AS283" s="7"/>
      <c r="AT283" s="7" t="s">
        <v>254</v>
      </c>
      <c r="AU283" s="7" t="s">
        <v>380</v>
      </c>
      <c r="AV283" s="7" t="s">
        <v>315</v>
      </c>
      <c r="AW283" s="25"/>
      <c r="AX283" s="25">
        <v>2023</v>
      </c>
    </row>
    <row r="284" spans="1:50" ht="18" customHeight="1" x14ac:dyDescent="0.2">
      <c r="A284" s="13" t="s">
        <v>2194</v>
      </c>
      <c r="B284" s="7" cm="1">
        <f t="array" ref="B284">COUNTA(_xlfn._xlws.FILTER(CustomerID,CustomerID=NovasLicençasv6.0[[#This Row],[User ID]],""))</f>
        <v>1</v>
      </c>
      <c r="C284" s="13" t="str">
        <f>IF(NovasLicençasv6.0[[#This Row],[Usuário ativo]]&gt;=2,"OFFLINE","ONLINE")</f>
        <v>ONLINE</v>
      </c>
      <c r="D284" s="13" t="str" cm="1">
        <f t="array" ref="D284">IFERROR(IF(SUM(_xlfn._xlws.FILTER(CustomerID,CustomerID=NovasLicençasv6.0[[#This Row],[User ID]]))=0,"Existe","Não Existe"),"Não Existe")</f>
        <v>Não Existe</v>
      </c>
      <c r="E284" s="108" t="s">
        <v>2195</v>
      </c>
      <c r="F284" s="13" t="s">
        <v>2196</v>
      </c>
      <c r="G284" s="13" t="s">
        <v>141</v>
      </c>
      <c r="H284" s="13" t="s">
        <v>130</v>
      </c>
      <c r="I284" s="13" t="s">
        <v>101</v>
      </c>
      <c r="J284" s="13" t="s">
        <v>102</v>
      </c>
      <c r="K284" s="13" t="s">
        <v>83</v>
      </c>
      <c r="L284" s="13" t="str" cm="1">
        <f t="array" ref="L284">IFERROR(_xlfn._xlws.FILTER(CódigoAntigo,[0]!Descrição=NovasLicençasv6.0[[#This Row],[Descrição da atualização]]),"")</f>
        <v/>
      </c>
      <c r="M284" s="13" t="str" cm="1">
        <f t="array" ref="M284">IFERROR(_xlfn._xlws.FILTER(NovoCódigo,[0]!Descrição=NovasLicençasv6.0[[#This Row],[Descrição da atualização]]),"")</f>
        <v/>
      </c>
      <c r="N284" s="12"/>
      <c r="O284" s="13" t="s">
        <v>18</v>
      </c>
      <c r="P284" s="13" t="str" cm="1">
        <f t="array" ref="P284">_xlfn._xlws.FILTER(CodigoLicença,Tipo=NovasLicençasv6.0[[#This Row],[Tipo]])</f>
        <v>SC00SFW00003</v>
      </c>
      <c r="Q284" s="13" t="str" cm="1">
        <f t="array" ref="Q284">_xlfn._xlws.FILTER(CodigoManutenção,Tipo=NovasLicençasv6.0[[#This Row],[Tipo]])</f>
        <v>SC00SFW00006</v>
      </c>
      <c r="R284" s="13">
        <v>1</v>
      </c>
      <c r="S284" s="13" t="s">
        <v>142</v>
      </c>
      <c r="T284" s="34" t="s">
        <v>2197</v>
      </c>
      <c r="U284" s="13" t="s">
        <v>206</v>
      </c>
      <c r="V284" s="35" t="s">
        <v>302</v>
      </c>
      <c r="W284" s="13" t="s">
        <v>2198</v>
      </c>
      <c r="X284" s="13"/>
      <c r="Y284" s="29">
        <v>44183</v>
      </c>
      <c r="Z284" s="29">
        <v>44186</v>
      </c>
      <c r="AA284" s="35">
        <f t="shared" si="12"/>
        <v>2020</v>
      </c>
      <c r="AB284" s="13">
        <f t="shared" si="11"/>
        <v>3</v>
      </c>
      <c r="AC284" s="29" t="e" cm="1">
        <f t="array" ref="AC284">_xlfn._xlws.FILTER(Created_Date,(Customer_ID=NovasLicençasv6.0[[#This Row],[User ID]])*(Type = "OFFLINE"))</f>
        <v>#REF!</v>
      </c>
      <c r="AD284" s="91" t="s">
        <v>2199</v>
      </c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35">
        <v>116518813</v>
      </c>
      <c r="AP284" s="34"/>
      <c r="AQ284" s="13" t="s">
        <v>792</v>
      </c>
      <c r="AR284" s="13"/>
      <c r="AS284" s="13"/>
      <c r="AT284" s="13" t="s">
        <v>2200</v>
      </c>
      <c r="AU284" s="13" t="s">
        <v>380</v>
      </c>
      <c r="AV284" s="13" t="s">
        <v>201</v>
      </c>
      <c r="AW284" s="92"/>
      <c r="AX284" s="92">
        <v>2023</v>
      </c>
    </row>
    <row r="285" spans="1:50" ht="18" customHeight="1" x14ac:dyDescent="0.2">
      <c r="A285" s="60" t="s">
        <v>2201</v>
      </c>
      <c r="B285" s="7" cm="1">
        <f t="array" ref="B285">COUNTA(_xlfn._xlws.FILTER(CustomerID,CustomerID=NovasLicençasv6.0[[#This Row],[User ID]],""))</f>
        <v>1</v>
      </c>
      <c r="C285" s="13" t="str">
        <f>IF(NovasLicençasv6.0[[#This Row],[Usuário ativo]]&gt;=2,"OFFLINE","ONLINE")</f>
        <v>ONLINE</v>
      </c>
      <c r="D285" s="59" t="str" cm="1">
        <f t="array" ref="D285">IFERROR(IF(SUM(_xlfn._xlws.FILTER(CustomerID,CustomerID=NovasLicençasv6.0[[#This Row],[User ID]]))=0,"Existe","Não Existe"),"Não Existe")</f>
        <v>Não Existe</v>
      </c>
      <c r="E285" s="13"/>
      <c r="F285" s="13" t="s">
        <v>2202</v>
      </c>
      <c r="G285" s="13" t="s">
        <v>141</v>
      </c>
      <c r="H285" s="13" t="s">
        <v>130</v>
      </c>
      <c r="I285" s="13" t="s">
        <v>101</v>
      </c>
      <c r="J285" s="13" t="s">
        <v>102</v>
      </c>
      <c r="K285" s="13" t="s">
        <v>83</v>
      </c>
      <c r="L285" s="13" t="str" cm="1">
        <f t="array" ref="L285">IFERROR(_xlfn._xlws.FILTER(CódigoAntigo,[0]!Descrição=NovasLicençasv6.0[[#This Row],[Descrição da atualização]]),"")</f>
        <v/>
      </c>
      <c r="M285" s="13" t="str" cm="1">
        <f t="array" ref="M285">IFERROR(_xlfn._xlws.FILTER(NovoCódigo,[0]!Descrição=NovasLicençasv6.0[[#This Row],[Descrição da atualização]]),"")</f>
        <v/>
      </c>
      <c r="N285" s="13"/>
      <c r="O285" s="13" t="s">
        <v>18</v>
      </c>
      <c r="P285" s="13" t="str" cm="1">
        <f t="array" ref="P285">_xlfn._xlws.FILTER(CodigoLicença,Tipo=NovasLicençasv6.0[[#This Row],[Tipo]])</f>
        <v>SC00SFW00003</v>
      </c>
      <c r="Q285" s="13" t="str" cm="1">
        <f t="array" ref="Q285">_xlfn._xlws.FILTER(CodigoManutenção,Tipo=NovasLicençasv6.0[[#This Row],[Tipo]])</f>
        <v>SC00SFW00006</v>
      </c>
      <c r="R285" s="13">
        <v>1</v>
      </c>
      <c r="S285" s="13" t="s">
        <v>84</v>
      </c>
      <c r="T285" s="34" t="s">
        <v>2203</v>
      </c>
      <c r="U285" s="13" t="s">
        <v>1177</v>
      </c>
      <c r="V285" s="35" t="s">
        <v>2204</v>
      </c>
      <c r="W285" s="13" t="s">
        <v>2205</v>
      </c>
      <c r="X285" s="13"/>
      <c r="Y285" s="29">
        <v>45506</v>
      </c>
      <c r="Z285" s="29"/>
      <c r="AA285" s="35">
        <f>YEAR(Y285)</f>
        <v>2024</v>
      </c>
      <c r="AB285" s="13">
        <f>Z285-Y285</f>
        <v>-45506</v>
      </c>
      <c r="AC285" s="29" t="e" cm="1">
        <f t="array" ref="AC285">_xlfn._xlws.FILTER(Created_Date,(Customer_ID=NovasLicençasv6.0[[#This Row],[User ID]])*(Type = "OFFLINE"))</f>
        <v>#REF!</v>
      </c>
      <c r="AD285" s="69" t="s">
        <v>2206</v>
      </c>
      <c r="AE285" s="13"/>
      <c r="AF285" s="13"/>
      <c r="AG285" s="13"/>
      <c r="AH285" s="13" t="str">
        <f ca="1">IF(AND(Z285&lt;TODAY()-7, AF285=""), "Aviso: SC ainda não criada!", "")</f>
        <v>Aviso: SC ainda não criada!</v>
      </c>
      <c r="AI285" s="13"/>
      <c r="AJ285" s="13"/>
      <c r="AK285" s="13"/>
      <c r="AL285" s="13"/>
      <c r="AM285" s="13"/>
      <c r="AN285" s="13"/>
      <c r="AO285" s="35" t="s">
        <v>313</v>
      </c>
      <c r="AP285" s="34"/>
      <c r="AQ285" s="34" t="s">
        <v>2207</v>
      </c>
      <c r="AR285" s="13"/>
      <c r="AS285" s="13"/>
      <c r="AT285" s="13" t="s">
        <v>2208</v>
      </c>
      <c r="AU285" s="13" t="s">
        <v>315</v>
      </c>
      <c r="AV285" s="61" t="s">
        <v>315</v>
      </c>
      <c r="AW285" s="61"/>
      <c r="AX285" s="13">
        <v>2024</v>
      </c>
    </row>
    <row r="286" spans="1:50" ht="18" customHeight="1" x14ac:dyDescent="0.2">
      <c r="A286" s="13" t="s">
        <v>2209</v>
      </c>
      <c r="B286" s="7" cm="1">
        <f t="array" ref="B286">COUNTA(_xlfn._xlws.FILTER(CustomerID,CustomerID=NovasLicençasv6.0[[#This Row],[User ID]],""))</f>
        <v>1</v>
      </c>
      <c r="C286" s="13" t="str">
        <f>IF(NovasLicençasv6.0[[#This Row],[Usuário ativo]]&gt;=2,"OFFLINE","ONLINE")</f>
        <v>ONLINE</v>
      </c>
      <c r="D286" s="13" t="str" cm="1">
        <f t="array" ref="D286">IFERROR(IF(SUM(_xlfn._xlws.FILTER(CustomerID,CustomerID=NovasLicençasv6.0[[#This Row],[User ID]]))=0,"Existe","Não Existe"),"Não Existe")</f>
        <v>Não Existe</v>
      </c>
      <c r="E286" s="13" t="s">
        <v>2210</v>
      </c>
      <c r="F286" s="13" t="s">
        <v>2211</v>
      </c>
      <c r="G286" s="13" t="s">
        <v>8</v>
      </c>
      <c r="H286" s="13" t="s">
        <v>384</v>
      </c>
      <c r="I286" s="13" t="s">
        <v>579</v>
      </c>
      <c r="J286" s="13" t="s">
        <v>580</v>
      </c>
      <c r="K286" s="13" t="s">
        <v>83</v>
      </c>
      <c r="L286" s="13" t="str" cm="1">
        <f t="array" ref="L286">IFERROR(_xlfn._xlws.FILTER(CódigoAntigo,[0]!Descrição=NovasLicençasv6.0[[#This Row],[Descrição da atualização]]),"")</f>
        <v/>
      </c>
      <c r="M286" s="13" t="str" cm="1">
        <f t="array" ref="M286">IFERROR(_xlfn._xlws.FILTER(NovoCódigo,[0]!Descrição=NovasLicençasv6.0[[#This Row],[Descrição da atualização]]),"")</f>
        <v/>
      </c>
      <c r="N286" s="1"/>
      <c r="O286" s="13" t="s">
        <v>18</v>
      </c>
      <c r="P286" s="7" t="str" cm="1">
        <f t="array" ref="P286">_xlfn._xlws.FILTER(CodigoLicença,Tipo=NovasLicençasv6.0[[#This Row],[Tipo]])</f>
        <v>SC00SFW00003</v>
      </c>
      <c r="Q286" s="7" t="str" cm="1">
        <f t="array" ref="Q286">_xlfn._xlws.FILTER(CodigoManutenção,Tipo=NovasLicençasv6.0[[#This Row],[Tipo]])</f>
        <v>SC00SFW00006</v>
      </c>
      <c r="R286" s="13">
        <v>1</v>
      </c>
      <c r="S286" s="13" t="s">
        <v>84</v>
      </c>
      <c r="T286" s="34">
        <v>29660763853</v>
      </c>
      <c r="U286" s="13" t="s">
        <v>206</v>
      </c>
      <c r="V286" s="35" t="s">
        <v>2212</v>
      </c>
      <c r="W286" s="13" t="s">
        <v>2213</v>
      </c>
      <c r="X286" s="13"/>
      <c r="Y286" s="29">
        <v>44183</v>
      </c>
      <c r="Z286" s="29">
        <v>44208</v>
      </c>
      <c r="AA286" s="35">
        <f t="shared" si="12"/>
        <v>2020</v>
      </c>
      <c r="AB286" s="13">
        <f t="shared" ref="AB286:AB350" si="13">Z286-Y286</f>
        <v>25</v>
      </c>
      <c r="AC286" s="29" t="e" cm="1">
        <f t="array" ref="AC286">_xlfn._xlws.FILTER(Created_Date,(Customer_ID=NovasLicençasv6.0[[#This Row],[User ID]])*(Type = "OFFLINE"))</f>
        <v>#REF!</v>
      </c>
      <c r="AD286" s="91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35">
        <v>116518865</v>
      </c>
      <c r="AP286" s="34"/>
      <c r="AQ286" s="34">
        <v>15019</v>
      </c>
      <c r="AR286" s="13"/>
      <c r="AS286" s="13"/>
      <c r="AT286" s="13" t="s">
        <v>2214</v>
      </c>
      <c r="AU286" s="13" t="s">
        <v>380</v>
      </c>
      <c r="AV286" s="13" t="s">
        <v>380</v>
      </c>
      <c r="AW286" s="92"/>
      <c r="AX286" s="92">
        <v>2023</v>
      </c>
    </row>
    <row r="287" spans="1:50" ht="18" customHeight="1" x14ac:dyDescent="0.2">
      <c r="A287" s="13" t="s">
        <v>2215</v>
      </c>
      <c r="B287" s="7" cm="1">
        <f t="array" ref="B287">COUNTA(_xlfn._xlws.FILTER(CustomerID,CustomerID=NovasLicençasv6.0[[#This Row],[User ID]],""))</f>
        <v>1</v>
      </c>
      <c r="C287" s="7" t="str">
        <f>IF(NovasLicençasv6.0[[#This Row],[Usuário ativo]]&gt;=2,"OFFLINE","ONLINE")</f>
        <v>ONLINE</v>
      </c>
      <c r="D287" s="7" t="str" cm="1">
        <f t="array" ref="D287">IFERROR(IF(SUM(_xlfn._xlws.FILTER(CustomerID,CustomerID=NovasLicençasv6.0[[#This Row],[User ID]]))=0,"Existe","Não Existe"),"Não Existe")</f>
        <v>Não Existe</v>
      </c>
      <c r="E287" s="7"/>
      <c r="F287" s="13" t="s">
        <v>2216</v>
      </c>
      <c r="G287" s="13" t="s">
        <v>8</v>
      </c>
      <c r="H287" s="13" t="s">
        <v>384</v>
      </c>
      <c r="I287" s="13" t="s">
        <v>579</v>
      </c>
      <c r="J287" s="13" t="s">
        <v>580</v>
      </c>
      <c r="K287" s="13" t="s">
        <v>83</v>
      </c>
      <c r="L287" s="7" t="str" cm="1">
        <f t="array" ref="L287">IFERROR(_xlfn._xlws.FILTER(CódigoAntigo,[0]!Descrição=NovasLicençasv6.0[[#This Row],[Descrição da atualização]]),"")</f>
        <v/>
      </c>
      <c r="M287" s="7" t="str" cm="1">
        <f t="array" ref="M287">IFERROR(_xlfn._xlws.FILTER(NovoCódigo,[0]!Descrição=NovasLicençasv6.0[[#This Row],[Descrição da atualização]]),"")</f>
        <v/>
      </c>
      <c r="N287" s="1"/>
      <c r="O287" s="13" t="s">
        <v>18</v>
      </c>
      <c r="P287" s="7" t="str" cm="1">
        <f t="array" ref="P287">_xlfn._xlws.FILTER(CodigoLicença,Tipo=NovasLicençasv6.0[[#This Row],[Tipo]])</f>
        <v>SC00SFW00003</v>
      </c>
      <c r="Q287" s="7" t="str" cm="1">
        <f t="array" ref="Q287">_xlfn._xlws.FILTER(CodigoManutenção,Tipo=NovasLicençasv6.0[[#This Row],[Tipo]])</f>
        <v>SC00SFW00006</v>
      </c>
      <c r="R287" s="7">
        <v>1</v>
      </c>
      <c r="S287" s="7" t="s">
        <v>84</v>
      </c>
      <c r="T287" s="14">
        <v>29561857057</v>
      </c>
      <c r="U287" s="7" t="s">
        <v>206</v>
      </c>
      <c r="V287" s="11" t="s">
        <v>2217</v>
      </c>
      <c r="W287" s="7" t="s">
        <v>2218</v>
      </c>
      <c r="X287" s="7"/>
      <c r="Y287" s="5">
        <v>44183</v>
      </c>
      <c r="Z287" s="5">
        <v>44208</v>
      </c>
      <c r="AA287" s="11">
        <f t="shared" si="12"/>
        <v>2020</v>
      </c>
      <c r="AB287" s="7">
        <f t="shared" si="13"/>
        <v>25</v>
      </c>
      <c r="AC287" s="5" t="e" cm="1">
        <f t="array" ref="AC287">_xlfn._xlws.FILTER(Created_Date,(Customer_ID=NovasLicençasv6.0[[#This Row],[User ID]])*(Type = "OFFLINE"))</f>
        <v>#REF!</v>
      </c>
      <c r="AD287" s="91" t="s">
        <v>2219</v>
      </c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35">
        <v>116518865</v>
      </c>
      <c r="AP287" s="34"/>
      <c r="AQ287" s="34">
        <v>15019</v>
      </c>
      <c r="AR287" s="13"/>
      <c r="AS287" s="13"/>
      <c r="AT287" s="13" t="s">
        <v>2220</v>
      </c>
      <c r="AU287" s="13" t="s">
        <v>380</v>
      </c>
      <c r="AV287" s="13" t="s">
        <v>380</v>
      </c>
      <c r="AW287" s="92"/>
      <c r="AX287" s="92">
        <v>2023</v>
      </c>
    </row>
    <row r="288" spans="1:50" ht="18" customHeight="1" x14ac:dyDescent="0.2">
      <c r="A288" s="7" t="s">
        <v>2221</v>
      </c>
      <c r="B288" s="7" cm="1">
        <f t="array" ref="B288">COUNTA(_xlfn._xlws.FILTER(CustomerID,CustomerID=NovasLicençasv6.0[[#This Row],[User ID]],""))</f>
        <v>1</v>
      </c>
      <c r="C288" s="7" t="str">
        <f>IF(NovasLicençasv6.0[[#This Row],[Usuário ativo]]&gt;=2,"OFFLINE","ONLINE")</f>
        <v>ONLINE</v>
      </c>
      <c r="D288" s="7" t="str" cm="1">
        <f t="array" ref="D288">IFERROR(IF(SUM(_xlfn._xlws.FILTER(CustomerID,CustomerID=NovasLicençasv6.0[[#This Row],[User ID]]))=0,"Existe","Não Existe"),"Não Existe")</f>
        <v>Não Existe</v>
      </c>
      <c r="E288" s="7"/>
      <c r="F288" s="7" t="s">
        <v>2222</v>
      </c>
      <c r="G288" s="7" t="s">
        <v>8</v>
      </c>
      <c r="H288" s="7" t="s">
        <v>384</v>
      </c>
      <c r="I288" s="7" t="s">
        <v>579</v>
      </c>
      <c r="J288" s="7" t="s">
        <v>580</v>
      </c>
      <c r="K288" s="7" t="s">
        <v>83</v>
      </c>
      <c r="L288" s="7" t="str" cm="1">
        <f t="array" ref="L288">IFERROR(_xlfn._xlws.FILTER(CódigoAntigo,[0]!Descrição=NovasLicençasv6.0[[#This Row],[Descrição da atualização]]),"")</f>
        <v/>
      </c>
      <c r="M288" s="7" t="str" cm="1">
        <f t="array" ref="M288">IFERROR(_xlfn._xlws.FILTER(NovoCódigo,[0]!Descrição=NovasLicençasv6.0[[#This Row],[Descrição da atualização]]),"")</f>
        <v/>
      </c>
      <c r="N288" s="1"/>
      <c r="O288" s="7" t="s">
        <v>18</v>
      </c>
      <c r="P288" s="7" t="str" cm="1">
        <f t="array" ref="P288">_xlfn._xlws.FILTER(CodigoLicença,Tipo=NovasLicençasv6.0[[#This Row],[Tipo]])</f>
        <v>SC00SFW00003</v>
      </c>
      <c r="Q288" s="7" t="str" cm="1">
        <f t="array" ref="Q288">_xlfn._xlws.FILTER(CodigoManutenção,Tipo=NovasLicençasv6.0[[#This Row],[Tipo]])</f>
        <v>SC00SFW00006</v>
      </c>
      <c r="R288" s="7">
        <v>1</v>
      </c>
      <c r="S288" s="7" t="s">
        <v>84</v>
      </c>
      <c r="T288" s="14">
        <v>4853890731</v>
      </c>
      <c r="U288" s="7" t="s">
        <v>290</v>
      </c>
      <c r="V288" s="11" t="s">
        <v>2217</v>
      </c>
      <c r="W288" s="7" t="s">
        <v>2223</v>
      </c>
      <c r="X288" s="7"/>
      <c r="Y288" s="5">
        <v>44183</v>
      </c>
      <c r="Z288" s="5">
        <v>44208</v>
      </c>
      <c r="AA288" s="11">
        <v>2020</v>
      </c>
      <c r="AB288" s="7">
        <f t="shared" si="13"/>
        <v>25</v>
      </c>
      <c r="AC288" s="5" t="e" cm="1">
        <f t="array" ref="AC288">_xlfn._xlws.FILTER(Created_Date,(Customer_ID=NovasLicençasv6.0[[#This Row],[User ID]])*(Type = "OFFLINE"))</f>
        <v>#REF!</v>
      </c>
      <c r="AD288" s="32" t="s">
        <v>2224</v>
      </c>
      <c r="AE288" s="27"/>
      <c r="AF288" s="27"/>
      <c r="AG288" s="27"/>
      <c r="AH288" s="27"/>
      <c r="AI288" s="27"/>
      <c r="AJ288" s="27"/>
      <c r="AK288" s="7"/>
      <c r="AL288" s="7"/>
      <c r="AM288" s="7"/>
      <c r="AN288" s="7"/>
      <c r="AO288" s="11">
        <v>116518865</v>
      </c>
      <c r="AP288" s="14"/>
      <c r="AQ288" s="14">
        <v>15019</v>
      </c>
      <c r="AR288" s="7"/>
      <c r="AS288" s="7"/>
      <c r="AT288" s="7" t="s">
        <v>2214</v>
      </c>
      <c r="AU288" s="7" t="s">
        <v>380</v>
      </c>
      <c r="AV288" s="7" t="s">
        <v>380</v>
      </c>
      <c r="AW288" s="25"/>
      <c r="AX288" s="25">
        <v>2023</v>
      </c>
    </row>
    <row r="289" spans="1:67" ht="18" customHeight="1" x14ac:dyDescent="0.2">
      <c r="A289" s="7" t="s">
        <v>2225</v>
      </c>
      <c r="B289" s="7" cm="1">
        <f t="array" ref="B289">COUNTA(_xlfn._xlws.FILTER(CustomerID,CustomerID=NovasLicençasv6.0[[#This Row],[User ID]],""))</f>
        <v>1</v>
      </c>
      <c r="C289" s="7" t="str">
        <f>IF(NovasLicençasv6.0[[#This Row],[Usuário ativo]]&gt;=2,"OFFLINE","ONLINE")</f>
        <v>ONLINE</v>
      </c>
      <c r="D289" s="7" t="str" cm="1">
        <f t="array" ref="D289">IFERROR(IF(SUM(_xlfn._xlws.FILTER(CustomerID,CustomerID=NovasLicençasv6.0[[#This Row],[User ID]]))=0,"Existe","Não Existe"),"Não Existe")</f>
        <v>Não Existe</v>
      </c>
      <c r="E289" s="7"/>
      <c r="F289" s="7" t="s">
        <v>2226</v>
      </c>
      <c r="G289" s="7" t="s">
        <v>141</v>
      </c>
      <c r="H289" s="7" t="s">
        <v>2227</v>
      </c>
      <c r="I289" s="7" t="s">
        <v>101</v>
      </c>
      <c r="J289" s="7" t="s">
        <v>102</v>
      </c>
      <c r="K289" s="7" t="s">
        <v>83</v>
      </c>
      <c r="L289" s="7" t="str" cm="1">
        <f t="array" ref="L289">IFERROR(_xlfn._xlws.FILTER(CódigoAntigo,[0]!Descrição=NovasLicençasv6.0[[#This Row],[Descrição da atualização]]),"")</f>
        <v/>
      </c>
      <c r="M289" s="7" t="str" cm="1">
        <f t="array" ref="M289">IFERROR(_xlfn._xlws.FILTER(NovoCódigo,[0]!Descrição=NovasLicençasv6.0[[#This Row],[Descrição da atualização]]),"")</f>
        <v/>
      </c>
      <c r="N289" s="1"/>
      <c r="O289" s="7" t="s">
        <v>18</v>
      </c>
      <c r="P289" s="7" t="str" cm="1">
        <f t="array" ref="P289">_xlfn._xlws.FILTER(CodigoLicença,Tipo=NovasLicençasv6.0[[#This Row],[Tipo]])</f>
        <v>SC00SFW00003</v>
      </c>
      <c r="Q289" s="7" t="str" cm="1">
        <f t="array" ref="Q289">_xlfn._xlws.FILTER(CodigoManutenção,Tipo=NovasLicençasv6.0[[#This Row],[Tipo]])</f>
        <v>SC00SFW00006</v>
      </c>
      <c r="R289" s="7">
        <v>1</v>
      </c>
      <c r="S289" s="7" t="s">
        <v>142</v>
      </c>
      <c r="T289" s="14" t="s">
        <v>2228</v>
      </c>
      <c r="U289" s="7" t="s">
        <v>206</v>
      </c>
      <c r="V289" s="11" t="s">
        <v>352</v>
      </c>
      <c r="W289" s="7" t="s">
        <v>2229</v>
      </c>
      <c r="X289" s="7"/>
      <c r="Y289" s="5">
        <v>44200</v>
      </c>
      <c r="Z289" s="5">
        <v>44202</v>
      </c>
      <c r="AA289" s="11">
        <f t="shared" ref="AA289:AA321" si="14">YEAR(Y289)</f>
        <v>2021</v>
      </c>
      <c r="AB289" s="7">
        <f t="shared" si="13"/>
        <v>2</v>
      </c>
      <c r="AC289" s="5" t="e" cm="1">
        <f t="array" ref="AC289">_xlfn._xlws.FILTER(Created_Date,(Customer_ID=NovasLicençasv6.0[[#This Row],[User ID]])*(Type = "OFFLINE"))</f>
        <v>#REF!</v>
      </c>
      <c r="AD289" s="32" t="s">
        <v>2230</v>
      </c>
      <c r="AE289" s="7">
        <v>2128177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15" t="s">
        <v>2231</v>
      </c>
      <c r="AP289" s="14"/>
      <c r="AQ289" s="7" t="s">
        <v>2232</v>
      </c>
      <c r="AR289" s="7"/>
      <c r="AS289" s="7"/>
      <c r="AT289" s="7" t="s">
        <v>2233</v>
      </c>
      <c r="AU289" s="7" t="s">
        <v>380</v>
      </c>
      <c r="AV289" s="7" t="s">
        <v>2234</v>
      </c>
      <c r="AW289" s="25"/>
      <c r="AX289" s="25">
        <v>2023</v>
      </c>
    </row>
    <row r="290" spans="1:67" ht="18" customHeight="1" x14ac:dyDescent="0.2">
      <c r="A290" s="7" t="s">
        <v>2235</v>
      </c>
      <c r="B290" s="7" cm="1">
        <f t="array" ref="B290">COUNTA(_xlfn._xlws.FILTER(CustomerID,CustomerID=NovasLicençasv6.0[[#This Row],[User ID]],""))</f>
        <v>1</v>
      </c>
      <c r="C290" s="7" t="str">
        <f>IF(NovasLicençasv6.0[[#This Row],[Usuário ativo]]&gt;=2,"OFFLINE","ONLINE")</f>
        <v>ONLINE</v>
      </c>
      <c r="D290" s="7" t="str" cm="1">
        <f t="array" ref="D290">IFERROR(IF(SUM(_xlfn._xlws.FILTER(CustomerID,CustomerID=NovasLicençasv6.0[[#This Row],[User ID]]))=0,"Existe","Não Existe"),"Não Existe")</f>
        <v>Não Existe</v>
      </c>
      <c r="E290" s="7"/>
      <c r="F290" s="7" t="s">
        <v>2236</v>
      </c>
      <c r="G290" s="7" t="s">
        <v>8</v>
      </c>
      <c r="H290" s="7" t="s">
        <v>384</v>
      </c>
      <c r="I290" s="7" t="s">
        <v>579</v>
      </c>
      <c r="J290" s="7" t="s">
        <v>580</v>
      </c>
      <c r="K290" s="7" t="s">
        <v>83</v>
      </c>
      <c r="L290" s="7" t="str" cm="1">
        <f t="array" ref="L290">IFERROR(_xlfn._xlws.FILTER(CódigoAntigo,[0]!Descrição=NovasLicençasv6.0[[#This Row],[Descrição da atualização]]),"")</f>
        <v/>
      </c>
      <c r="M290" s="7" t="str" cm="1">
        <f t="array" ref="M290">IFERROR(_xlfn._xlws.FILTER(NovoCódigo,[0]!Descrição=NovasLicençasv6.0[[#This Row],[Descrição da atualização]]),"")</f>
        <v/>
      </c>
      <c r="N290" s="1"/>
      <c r="O290" s="7" t="s">
        <v>18</v>
      </c>
      <c r="P290" s="7" t="str" cm="1">
        <f t="array" ref="P290">_xlfn._xlws.FILTER(CodigoLicença,Tipo=NovasLicençasv6.0[[#This Row],[Tipo]])</f>
        <v>SC00SFW00003</v>
      </c>
      <c r="Q290" s="7" t="str" cm="1">
        <f t="array" ref="Q290">_xlfn._xlws.FILTER(CodigoManutenção,Tipo=NovasLicençasv6.0[[#This Row],[Tipo]])</f>
        <v>SC00SFW00006</v>
      </c>
      <c r="R290" s="7">
        <v>1</v>
      </c>
      <c r="S290" s="7" t="s">
        <v>84</v>
      </c>
      <c r="T290" s="14">
        <v>34994061793</v>
      </c>
      <c r="U290" s="7" t="s">
        <v>206</v>
      </c>
      <c r="V290" s="11" t="s">
        <v>2181</v>
      </c>
      <c r="W290" s="7" t="s">
        <v>2237</v>
      </c>
      <c r="X290" s="7"/>
      <c r="Y290" s="5">
        <v>44204</v>
      </c>
      <c r="Z290" s="5">
        <v>44208</v>
      </c>
      <c r="AA290" s="11">
        <f t="shared" si="14"/>
        <v>2021</v>
      </c>
      <c r="AB290" s="7">
        <f t="shared" si="13"/>
        <v>4</v>
      </c>
      <c r="AC290" s="5" t="e" cm="1">
        <f t="array" ref="AC290">_xlfn._xlws.FILTER(Created_Date,(Customer_ID=NovasLicençasv6.0[[#This Row],[User ID]])*(Type = "OFFLINE"))</f>
        <v>#REF!</v>
      </c>
      <c r="AD290" s="32" t="s">
        <v>2238</v>
      </c>
      <c r="AE290" s="7"/>
      <c r="AF290" s="7"/>
      <c r="AG290" s="7"/>
      <c r="AH290" s="7"/>
      <c r="AI290" s="7">
        <v>813131</v>
      </c>
      <c r="AJ290" s="7"/>
      <c r="AK290" s="7"/>
      <c r="AL290" s="7"/>
      <c r="AM290" s="7"/>
      <c r="AN290" s="7"/>
      <c r="AO290" s="11">
        <v>116518865</v>
      </c>
      <c r="AP290" s="14"/>
      <c r="AQ290" s="14">
        <v>15019</v>
      </c>
      <c r="AR290" s="7"/>
      <c r="AS290" s="7"/>
      <c r="AT290" s="7" t="s">
        <v>2214</v>
      </c>
      <c r="AU290" s="7" t="s">
        <v>380</v>
      </c>
      <c r="AV290" s="7" t="s">
        <v>380</v>
      </c>
      <c r="AW290" s="25"/>
      <c r="AX290" s="25">
        <v>2023</v>
      </c>
    </row>
    <row r="291" spans="1:67" ht="18" customHeight="1" x14ac:dyDescent="0.2">
      <c r="A291" s="7" t="s">
        <v>2239</v>
      </c>
      <c r="B291" s="7" cm="1">
        <f t="array" ref="B291">COUNTA(_xlfn._xlws.FILTER(CustomerID,CustomerID=NovasLicençasv6.0[[#This Row],[User ID]],""))</f>
        <v>1</v>
      </c>
      <c r="C291" s="7" t="str">
        <f>IF(NovasLicençasv6.0[[#This Row],[Usuário ativo]]&gt;=2,"OFFLINE","ONLINE")</f>
        <v>ONLINE</v>
      </c>
      <c r="D291" s="7" t="str" cm="1">
        <f t="array" ref="D291">IFERROR(IF(SUM(_xlfn._xlws.FILTER(CustomerID,CustomerID=NovasLicençasv6.0[[#This Row],[User ID]]))=0,"Existe","Não Existe"),"Não Existe")</f>
        <v>Não Existe</v>
      </c>
      <c r="E291" s="7"/>
      <c r="F291" s="7" t="s">
        <v>2240</v>
      </c>
      <c r="G291" s="7" t="s">
        <v>8</v>
      </c>
      <c r="H291" s="7" t="s">
        <v>632</v>
      </c>
      <c r="I291" s="7" t="s">
        <v>579</v>
      </c>
      <c r="J291" s="7" t="s">
        <v>580</v>
      </c>
      <c r="K291" s="7" t="s">
        <v>83</v>
      </c>
      <c r="L291" s="7" t="str" cm="1">
        <f t="array" ref="L291">IFERROR(_xlfn._xlws.FILTER(CódigoAntigo,[0]!Descrição=NovasLicençasv6.0[[#This Row],[Descrição da atualização]]),"")</f>
        <v/>
      </c>
      <c r="M291" s="7" t="str" cm="1">
        <f t="array" ref="M291">IFERROR(_xlfn._xlws.FILTER(NovoCódigo,[0]!Descrição=NovasLicençasv6.0[[#This Row],[Descrição da atualização]]),"")</f>
        <v/>
      </c>
      <c r="N291" s="1"/>
      <c r="O291" s="7" t="s">
        <v>18</v>
      </c>
      <c r="P291" s="7" t="str" cm="1">
        <f t="array" ref="P291">_xlfn._xlws.FILTER(CodigoLicença,Tipo=NovasLicençasv6.0[[#This Row],[Tipo]])</f>
        <v>SC00SFW00003</v>
      </c>
      <c r="Q291" s="7" t="str" cm="1">
        <f t="array" ref="Q291">_xlfn._xlws.FILTER(CodigoManutenção,Tipo=NovasLicençasv6.0[[#This Row],[Tipo]])</f>
        <v>SC00SFW00006</v>
      </c>
      <c r="R291" s="7">
        <v>1</v>
      </c>
      <c r="S291" s="7" t="s">
        <v>84</v>
      </c>
      <c r="T291" s="14">
        <v>4517795017</v>
      </c>
      <c r="U291" s="7" t="s">
        <v>206</v>
      </c>
      <c r="V291" s="11" t="s">
        <v>84</v>
      </c>
      <c r="W291" s="7" t="s">
        <v>2241</v>
      </c>
      <c r="X291" s="7"/>
      <c r="Y291" s="5">
        <v>44218</v>
      </c>
      <c r="Z291" s="5">
        <v>44221</v>
      </c>
      <c r="AA291" s="11">
        <f t="shared" si="14"/>
        <v>2021</v>
      </c>
      <c r="AB291" s="7">
        <f t="shared" si="13"/>
        <v>3</v>
      </c>
      <c r="AC291" s="5" t="e" cm="1">
        <f t="array" ref="AC291">_xlfn._xlws.FILTER(Created_Date,(Customer_ID=NovasLicençasv6.0[[#This Row],[User ID]])*(Type = "OFFLINE"))</f>
        <v>#REF!</v>
      </c>
      <c r="AD291" s="32" t="s">
        <v>2242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11">
        <v>116518943</v>
      </c>
      <c r="AP291" s="14"/>
      <c r="AQ291" s="14">
        <v>15019</v>
      </c>
      <c r="AR291" s="7"/>
      <c r="AS291" s="7"/>
      <c r="AT291" s="7" t="s">
        <v>1995</v>
      </c>
      <c r="AU291" s="7" t="s">
        <v>380</v>
      </c>
      <c r="AV291" s="7" t="s">
        <v>315</v>
      </c>
      <c r="AW291" s="25"/>
      <c r="AX291" s="25">
        <v>2023</v>
      </c>
    </row>
    <row r="292" spans="1:67" ht="18" customHeight="1" x14ac:dyDescent="0.2">
      <c r="A292" s="7" t="s">
        <v>2243</v>
      </c>
      <c r="B292" s="7" cm="1">
        <f t="array" ref="B292">COUNTA(_xlfn._xlws.FILTER(CustomerID,CustomerID=NovasLicençasv6.0[[#This Row],[User ID]],""))</f>
        <v>1</v>
      </c>
      <c r="C292" s="7" t="str">
        <f>IF(NovasLicençasv6.0[[#This Row],[Usuário ativo]]&gt;=2,"OFFLINE","ONLINE")</f>
        <v>ONLINE</v>
      </c>
      <c r="D292" s="7" t="str" cm="1">
        <f t="array" ref="D292">IFERROR(IF(SUM(_xlfn._xlws.FILTER(CustomerID,CustomerID=NovasLicençasv6.0[[#This Row],[User ID]]))=0,"Existe","Não Existe"),"Não Existe")</f>
        <v>Não Existe</v>
      </c>
      <c r="E292" s="7"/>
      <c r="F292" s="7" t="s">
        <v>2244</v>
      </c>
      <c r="G292" s="7" t="s">
        <v>8</v>
      </c>
      <c r="H292" s="7" t="s">
        <v>632</v>
      </c>
      <c r="I292" s="7" t="s">
        <v>579</v>
      </c>
      <c r="J292" s="7" t="s">
        <v>580</v>
      </c>
      <c r="K292" s="7" t="s">
        <v>83</v>
      </c>
      <c r="L292" s="7" t="str" cm="1">
        <f t="array" ref="L292">IFERROR(_xlfn._xlws.FILTER(CódigoAntigo,[0]!Descrição=NovasLicençasv6.0[[#This Row],[Descrição da atualização]]),"")</f>
        <v/>
      </c>
      <c r="M292" s="7" t="str" cm="1">
        <f t="array" ref="M292">IFERROR(_xlfn._xlws.FILTER(NovoCódigo,[0]!Descrição=NovasLicençasv6.0[[#This Row],[Descrição da atualização]]),"")</f>
        <v/>
      </c>
      <c r="N292" s="1"/>
      <c r="O292" s="7" t="s">
        <v>18</v>
      </c>
      <c r="P292" s="7" t="str" cm="1">
        <f t="array" ref="P292">_xlfn._xlws.FILTER(CodigoLicença,Tipo=NovasLicençasv6.0[[#This Row],[Tipo]])</f>
        <v>SC00SFW00003</v>
      </c>
      <c r="Q292" s="7" t="str" cm="1">
        <f t="array" ref="Q292">_xlfn._xlws.FILTER(CodigoManutenção,Tipo=NovasLicençasv6.0[[#This Row],[Tipo]])</f>
        <v>SC00SFW00006</v>
      </c>
      <c r="R292" s="7">
        <v>1</v>
      </c>
      <c r="S292" s="7" t="s">
        <v>84</v>
      </c>
      <c r="T292" s="14">
        <v>36125385663</v>
      </c>
      <c r="U292" s="7" t="s">
        <v>2245</v>
      </c>
      <c r="V292" s="11" t="s">
        <v>2246</v>
      </c>
      <c r="W292" s="7" t="s">
        <v>2247</v>
      </c>
      <c r="X292" s="7"/>
      <c r="Y292" s="5">
        <v>44222</v>
      </c>
      <c r="Z292" s="5">
        <v>44235</v>
      </c>
      <c r="AA292" s="11">
        <f t="shared" si="14"/>
        <v>2021</v>
      </c>
      <c r="AB292" s="7">
        <f t="shared" si="13"/>
        <v>13</v>
      </c>
      <c r="AC292" s="5" t="e" cm="1">
        <f t="array" ref="AC292">_xlfn._xlws.FILTER(Created_Date,(Customer_ID=NovasLicençasv6.0[[#This Row],[User ID]])*(Type = "OFFLINE"))</f>
        <v>#REF!</v>
      </c>
      <c r="AD292" s="32" t="s">
        <v>2248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11">
        <v>116519023</v>
      </c>
      <c r="AP292" s="14"/>
      <c r="AQ292" s="14">
        <v>15019</v>
      </c>
      <c r="AR292" s="7"/>
      <c r="AS292" s="7"/>
      <c r="AT292" s="7" t="s">
        <v>2249</v>
      </c>
      <c r="AU292" s="7" t="s">
        <v>380</v>
      </c>
      <c r="AV292" s="7" t="s">
        <v>380</v>
      </c>
      <c r="AW292" s="25"/>
      <c r="AX292" s="25">
        <v>2023</v>
      </c>
    </row>
    <row r="293" spans="1:67" ht="18" customHeight="1" x14ac:dyDescent="0.2">
      <c r="A293" s="13" t="s">
        <v>2250</v>
      </c>
      <c r="B293" s="7" cm="1">
        <f t="array" ref="B293">COUNTA(_xlfn._xlws.FILTER(CustomerID,CustomerID=NovasLicençasv6.0[[#This Row],[User ID]],""))</f>
        <v>1</v>
      </c>
      <c r="C293" s="7" t="str">
        <f>IF(NovasLicençasv6.0[[#This Row],[Usuário ativo]]&gt;=2,"OFFLINE","ONLINE")</f>
        <v>ONLINE</v>
      </c>
      <c r="D293" s="7" t="str" cm="1">
        <f t="array" ref="D293">IFERROR(IF(SUM(_xlfn._xlws.FILTER(CustomerID,CustomerID=NovasLicençasv6.0[[#This Row],[User ID]]))=0,"Existe","Não Existe"),"Não Existe")</f>
        <v>Não Existe</v>
      </c>
      <c r="E293" s="7"/>
      <c r="F293" s="13" t="s">
        <v>2251</v>
      </c>
      <c r="G293" s="13" t="s">
        <v>402</v>
      </c>
      <c r="H293" s="13" t="s">
        <v>632</v>
      </c>
      <c r="I293" s="13" t="s">
        <v>101</v>
      </c>
      <c r="J293" s="13" t="s">
        <v>102</v>
      </c>
      <c r="K293" s="13" t="s">
        <v>83</v>
      </c>
      <c r="L293" s="7" t="str" cm="1">
        <f t="array" ref="L293">IFERROR(_xlfn._xlws.FILTER(CódigoAntigo,[0]!Descrição=NovasLicençasv6.0[[#This Row],[Descrição da atualização]]),"")</f>
        <v/>
      </c>
      <c r="M293" s="7" t="str" cm="1">
        <f t="array" ref="M293">IFERROR(_xlfn._xlws.FILTER(NovoCódigo,[0]!Descrição=NovasLicençasv6.0[[#This Row],[Descrição da atualização]]),"")</f>
        <v/>
      </c>
      <c r="N293" s="1"/>
      <c r="O293" s="13" t="s">
        <v>18</v>
      </c>
      <c r="P293" s="7" t="str" cm="1">
        <f t="array" ref="P293">_xlfn._xlws.FILTER(CodigoLicença,Tipo=NovasLicençasv6.0[[#This Row],[Tipo]])</f>
        <v>SC00SFW00003</v>
      </c>
      <c r="Q293" s="7" t="str" cm="1">
        <f t="array" ref="Q293">_xlfn._xlws.FILTER(CodigoManutenção,Tipo=NovasLicençasv6.0[[#This Row],[Tipo]])</f>
        <v>SC00SFW00006</v>
      </c>
      <c r="R293" s="13">
        <v>1</v>
      </c>
      <c r="S293" s="7" t="s">
        <v>142</v>
      </c>
      <c r="T293" s="14" t="s">
        <v>720</v>
      </c>
      <c r="U293" s="7" t="s">
        <v>206</v>
      </c>
      <c r="V293" s="7" t="s">
        <v>473</v>
      </c>
      <c r="W293" s="7" t="s">
        <v>2252</v>
      </c>
      <c r="X293" s="7"/>
      <c r="Y293" s="5">
        <v>44229</v>
      </c>
      <c r="Z293" s="5">
        <v>44235</v>
      </c>
      <c r="AA293" s="11">
        <f t="shared" si="14"/>
        <v>2021</v>
      </c>
      <c r="AB293" s="7">
        <f t="shared" si="13"/>
        <v>6</v>
      </c>
      <c r="AC293" s="5" t="e" cm="1">
        <f t="array" ref="AC293">_xlfn._xlws.FILTER(Created_Date,(Customer_ID=NovasLicençasv6.0[[#This Row],[User ID]])*(Type = "OFFLINE"))</f>
        <v>#REF!</v>
      </c>
      <c r="AD293" s="91" t="s">
        <v>2253</v>
      </c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35">
        <v>116519023</v>
      </c>
      <c r="AP293" s="34"/>
      <c r="AQ293" s="34" t="s">
        <v>409</v>
      </c>
      <c r="AR293" s="13"/>
      <c r="AS293" s="13"/>
      <c r="AT293" s="13" t="s">
        <v>2254</v>
      </c>
      <c r="AU293" s="13" t="s">
        <v>380</v>
      </c>
      <c r="AV293" s="13" t="s">
        <v>380</v>
      </c>
      <c r="AW293" s="92"/>
      <c r="AX293" s="92">
        <v>2023</v>
      </c>
    </row>
    <row r="294" spans="1:67" s="45" customFormat="1" ht="18" customHeight="1" x14ac:dyDescent="0.2">
      <c r="A294" s="48" t="s">
        <v>2255</v>
      </c>
      <c r="B294" s="7" cm="1">
        <f t="array" ref="B294">COUNTA(_xlfn._xlws.FILTER(CustomerID,CustomerID=NovasLicençasv6.0[[#This Row],[User ID]],""))</f>
        <v>1</v>
      </c>
      <c r="C294" s="13" t="str">
        <f>IF(NovasLicençasv6.0[[#This Row],[Usuário ativo]]&gt;=2,"OFFLINE","ONLINE")</f>
        <v>ONLINE</v>
      </c>
      <c r="D294" s="13" t="str" cm="1">
        <f t="array" ref="D294">IFERROR(IF(SUM(_xlfn._xlws.FILTER(CustomerID,CustomerID=NovasLicençasv6.0[[#This Row],[User ID]]))=0,"Existe","Não Existe"),"Não Existe")</f>
        <v>Não Existe</v>
      </c>
      <c r="E294" s="13" t="s">
        <v>2256</v>
      </c>
      <c r="F294" s="13" t="s">
        <v>2257</v>
      </c>
      <c r="G294" s="13" t="s">
        <v>402</v>
      </c>
      <c r="H294" s="13" t="s">
        <v>632</v>
      </c>
      <c r="I294" s="13" t="s">
        <v>101</v>
      </c>
      <c r="J294" s="13" t="s">
        <v>102</v>
      </c>
      <c r="K294" s="13" t="s">
        <v>83</v>
      </c>
      <c r="L294" s="13" t="str" cm="1">
        <f t="array" ref="L294">IFERROR(_xlfn._xlws.FILTER(CódigoAntigo,[0]!Descrição=NovasLicençasv6.0[[#This Row],[Descrição da atualização]]),"")</f>
        <v/>
      </c>
      <c r="M294" s="13" t="str" cm="1">
        <f t="array" ref="M294">IFERROR(_xlfn._xlws.FILTER(NovoCódigo,[0]!Descrição=NovasLicençasv6.0[[#This Row],[Descrição da atualização]]),"")</f>
        <v/>
      </c>
      <c r="N294" s="1"/>
      <c r="O294" s="13" t="s">
        <v>18</v>
      </c>
      <c r="P294" s="7" t="str" cm="1">
        <f t="array" ref="P294">_xlfn._xlws.FILTER(CodigoLicença,Tipo=NovasLicençasv6.0[[#This Row],[Tipo]])</f>
        <v>SC00SFW00003</v>
      </c>
      <c r="Q294" s="7" t="str" cm="1">
        <f t="array" ref="Q294">_xlfn._xlws.FILTER(CodigoManutenção,Tipo=NovasLicençasv6.0[[#This Row],[Tipo]])</f>
        <v>SC00SFW00006</v>
      </c>
      <c r="R294" s="13">
        <v>1</v>
      </c>
      <c r="S294" s="13" t="s">
        <v>237</v>
      </c>
      <c r="T294" s="34"/>
      <c r="U294" s="13" t="s">
        <v>1845</v>
      </c>
      <c r="V294" s="13" t="s">
        <v>2258</v>
      </c>
      <c r="W294" s="13"/>
      <c r="X294" s="13"/>
      <c r="Y294" s="29">
        <v>44232</v>
      </c>
      <c r="Z294" s="29">
        <v>44236</v>
      </c>
      <c r="AA294" s="35">
        <f t="shared" si="14"/>
        <v>2021</v>
      </c>
      <c r="AB294" s="13">
        <f t="shared" si="13"/>
        <v>4</v>
      </c>
      <c r="AC294" s="29" t="e" cm="1">
        <f t="array" ref="AC294">_xlfn._xlws.FILTER(Created_Date,(Customer_ID=NovasLicençasv6.0[[#This Row],[User ID]])*(Type = "OFFLINE"))</f>
        <v>#REF!</v>
      </c>
      <c r="AD294" s="13" t="s">
        <v>2259</v>
      </c>
      <c r="AE294" s="13">
        <v>2154393</v>
      </c>
      <c r="AF294" s="13"/>
      <c r="AG294" s="13"/>
      <c r="AH294" s="13"/>
      <c r="AI294" s="13"/>
      <c r="AJ294" s="13"/>
      <c r="AK294" s="13"/>
      <c r="AL294" s="13"/>
      <c r="AM294" s="13"/>
      <c r="AN294" s="13"/>
      <c r="AO294" s="35">
        <v>116519053</v>
      </c>
      <c r="AP294" s="34"/>
      <c r="AQ294" s="34">
        <v>15019</v>
      </c>
      <c r="AR294" s="13"/>
      <c r="AS294" s="13"/>
      <c r="AT294" s="13" t="s">
        <v>2260</v>
      </c>
      <c r="AU294" s="13" t="s">
        <v>380</v>
      </c>
      <c r="AV294" s="13" t="s">
        <v>380</v>
      </c>
      <c r="AW294" s="92"/>
      <c r="AX294" s="25">
        <v>2023</v>
      </c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s="45" customFormat="1" ht="18" customHeight="1" x14ac:dyDescent="0.2">
      <c r="A295" s="7" t="s">
        <v>2261</v>
      </c>
      <c r="B295" s="7" cm="1">
        <f t="array" ref="B295">COUNTA(_xlfn._xlws.FILTER(CustomerID,CustomerID=NovasLicençasv6.0[[#This Row],[User ID]],""))</f>
        <v>1</v>
      </c>
      <c r="C295" s="7" t="str">
        <f>IF(NovasLicençasv6.0[[#This Row],[Usuário ativo]]&gt;=2,"OFFLINE","ONLINE")</f>
        <v>ONLINE</v>
      </c>
      <c r="D295" s="7" t="str" cm="1">
        <f t="array" ref="D295">IFERROR(IF(SUM(_xlfn._xlws.FILTER(CustomerID,CustomerID=NovasLicençasv6.0[[#This Row],[User ID]]))=0,"Existe","Não Existe"),"Não Existe")</f>
        <v>Não Existe</v>
      </c>
      <c r="E295" s="7" t="s">
        <v>98</v>
      </c>
      <c r="F295" s="7" t="s">
        <v>2262</v>
      </c>
      <c r="G295" s="7" t="str">
        <f>IF('Novas Licenças v6.0'!$I281="KION","Não aplicavel",IF('Novas Licenças v6.0'!$I281="LindeSTILL","Não aplicavel","Representante"))</f>
        <v>Representante</v>
      </c>
      <c r="H295" s="7" t="s">
        <v>632</v>
      </c>
      <c r="I295" s="7" t="s">
        <v>579</v>
      </c>
      <c r="J295" s="7" t="s">
        <v>580</v>
      </c>
      <c r="K295" s="7" t="s">
        <v>83</v>
      </c>
      <c r="L295" s="7" t="str" cm="1">
        <f t="array" ref="L295">IFERROR(_xlfn._xlws.FILTER(CódigoAntigo,[0]!Descrição=NovasLicençasv6.0[[#This Row],[Descrição da atualização]]),"")</f>
        <v/>
      </c>
      <c r="M295" s="7" t="str" cm="1">
        <f t="array" ref="M295">IFERROR(_xlfn._xlws.FILTER(NovoCódigo,[0]!Descrição=NovasLicençasv6.0[[#This Row],[Descrição da atualização]]),"")</f>
        <v/>
      </c>
      <c r="N295" s="1"/>
      <c r="O295" s="7" t="s">
        <v>18</v>
      </c>
      <c r="P295" s="7" t="str" cm="1">
        <f t="array" ref="P295">_xlfn._xlws.FILTER(CodigoLicença,Tipo=NovasLicençasv6.0[[#This Row],[Tipo]])</f>
        <v>SC00SFW00003</v>
      </c>
      <c r="Q295" s="7" t="str" cm="1">
        <f t="array" ref="Q295">_xlfn._xlws.FILTER(CodigoManutenção,Tipo=NovasLicençasv6.0[[#This Row],[Tipo]])</f>
        <v>SC00SFW00006</v>
      </c>
      <c r="R295" s="7">
        <v>1</v>
      </c>
      <c r="S295" s="7" t="s">
        <v>237</v>
      </c>
      <c r="T295" s="14" t="s">
        <v>2263</v>
      </c>
      <c r="U295" s="7" t="s">
        <v>206</v>
      </c>
      <c r="V295" s="7" t="s">
        <v>828</v>
      </c>
      <c r="W295" s="7" t="s">
        <v>2264</v>
      </c>
      <c r="X295" s="7"/>
      <c r="Y295" s="5">
        <v>44236</v>
      </c>
      <c r="Z295" s="5">
        <v>44236</v>
      </c>
      <c r="AA295" s="11">
        <f t="shared" si="14"/>
        <v>2021</v>
      </c>
      <c r="AB295" s="7">
        <f t="shared" si="13"/>
        <v>0</v>
      </c>
      <c r="AC295" s="5" t="e" cm="1">
        <f t="array" ref="AC295">_xlfn._xlws.FILTER(Created_Date,(Customer_ID=NovasLicençasv6.0[[#This Row],[User ID]])*(Type = "OFFLINE"))</f>
        <v>#REF!</v>
      </c>
      <c r="AD295" s="32" t="s">
        <v>2265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11">
        <v>116519053</v>
      </c>
      <c r="AP295" s="7"/>
      <c r="AQ295" s="7">
        <v>15019</v>
      </c>
      <c r="AR295" s="7"/>
      <c r="AS295" s="7"/>
      <c r="AT295" s="7" t="s">
        <v>621</v>
      </c>
      <c r="AU295" s="7" t="s">
        <v>380</v>
      </c>
      <c r="AV295" s="7" t="s">
        <v>380</v>
      </c>
      <c r="AW295" s="25"/>
      <c r="AX295" s="25">
        <v>2023</v>
      </c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8" customHeight="1" x14ac:dyDescent="0.2">
      <c r="A296" s="7" t="s">
        <v>2266</v>
      </c>
      <c r="B296" s="7" cm="1">
        <f t="array" ref="B296">COUNTA(_xlfn._xlws.FILTER(CustomerID,CustomerID=NovasLicençasv6.0[[#This Row],[User ID]],""))</f>
        <v>1</v>
      </c>
      <c r="C296" s="7" t="str">
        <f>IF(NovasLicençasv6.0[[#This Row],[Usuário ativo]]&gt;=2,"OFFLINE","ONLINE")</f>
        <v>ONLINE</v>
      </c>
      <c r="D296" s="7" t="str" cm="1">
        <f t="array" ref="D296">IFERROR(IF(SUM(_xlfn._xlws.FILTER(CustomerID,CustomerID=NovasLicençasv6.0[[#This Row],[User ID]]))=0,"Existe","Não Existe"),"Não Existe")</f>
        <v>Não Existe</v>
      </c>
      <c r="E296" s="7"/>
      <c r="F296" s="7" t="s">
        <v>2267</v>
      </c>
      <c r="G296" s="7" t="s">
        <v>8</v>
      </c>
      <c r="H296" s="7" t="s">
        <v>632</v>
      </c>
      <c r="I296" s="7" t="s">
        <v>579</v>
      </c>
      <c r="J296" s="7" t="s">
        <v>580</v>
      </c>
      <c r="K296" s="7" t="s">
        <v>83</v>
      </c>
      <c r="L296" s="7" t="str" cm="1">
        <f t="array" ref="L296">IFERROR(_xlfn._xlws.FILTER(CódigoAntigo,[0]!Descrição=NovasLicençasv6.0[[#This Row],[Descrição da atualização]]),"")</f>
        <v/>
      </c>
      <c r="M296" s="7" t="str" cm="1">
        <f t="array" ref="M296">IFERROR(_xlfn._xlws.FILTER(NovoCódigo,[0]!Descrição=NovasLicençasv6.0[[#This Row],[Descrição da atualização]]),"")</f>
        <v/>
      </c>
      <c r="N296" s="1"/>
      <c r="O296" s="7" t="s">
        <v>18</v>
      </c>
      <c r="P296" s="7" t="str" cm="1">
        <f t="array" ref="P296">_xlfn._xlws.FILTER(CodigoLicença,Tipo=NovasLicençasv6.0[[#This Row],[Tipo]])</f>
        <v>SC00SFW00003</v>
      </c>
      <c r="Q296" s="7" t="str" cm="1">
        <f t="array" ref="Q296">_xlfn._xlws.FILTER(CodigoManutenção,Tipo=NovasLicençasv6.0[[#This Row],[Tipo]])</f>
        <v>SC00SFW00006</v>
      </c>
      <c r="R296" s="7">
        <v>1</v>
      </c>
      <c r="S296" s="7" t="s">
        <v>84</v>
      </c>
      <c r="T296" s="14">
        <v>34428445885</v>
      </c>
      <c r="U296" s="7" t="s">
        <v>206</v>
      </c>
      <c r="V296" s="7" t="s">
        <v>84</v>
      </c>
      <c r="W296" s="7" t="s">
        <v>2268</v>
      </c>
      <c r="X296" s="7"/>
      <c r="Y296" s="5">
        <v>44237</v>
      </c>
      <c r="Z296" s="5">
        <v>44238</v>
      </c>
      <c r="AA296" s="11">
        <f t="shared" si="14"/>
        <v>2021</v>
      </c>
      <c r="AB296" s="7">
        <f t="shared" si="13"/>
        <v>1</v>
      </c>
      <c r="AC296" s="5" t="e" cm="1">
        <f t="array" ref="AC296">_xlfn._xlws.FILTER(Created_Date,(Customer_ID=NovasLicençasv6.0[[#This Row],[User ID]])*(Type = "OFFLINE"))</f>
        <v>#REF!</v>
      </c>
      <c r="AD296" s="32" t="s">
        <v>2269</v>
      </c>
      <c r="AE296" s="7"/>
      <c r="AF296" s="7"/>
      <c r="AG296" s="7"/>
      <c r="AH296" s="7"/>
      <c r="AI296" s="7"/>
      <c r="AJ296" s="7">
        <v>1497</v>
      </c>
      <c r="AK296" s="7"/>
      <c r="AL296" s="7"/>
      <c r="AM296" s="7"/>
      <c r="AN296" s="7"/>
      <c r="AO296" s="11">
        <v>116519070</v>
      </c>
      <c r="AP296" s="7"/>
      <c r="AQ296" s="7">
        <v>15019</v>
      </c>
      <c r="AR296" s="7"/>
      <c r="AS296" s="7"/>
      <c r="AT296" s="7" t="s">
        <v>621</v>
      </c>
      <c r="AU296" s="7" t="s">
        <v>380</v>
      </c>
      <c r="AV296" s="7" t="s">
        <v>201</v>
      </c>
      <c r="AW296" s="25"/>
      <c r="AX296" s="25">
        <v>2023</v>
      </c>
    </row>
    <row r="297" spans="1:67" ht="18" customHeight="1" x14ac:dyDescent="0.2">
      <c r="A297" s="13" t="s">
        <v>2270</v>
      </c>
      <c r="B297" s="7" cm="1">
        <f t="array" ref="B297">COUNTA(_xlfn._xlws.FILTER(CustomerID,CustomerID=NovasLicençasv6.0[[#This Row],[User ID]],""))</f>
        <v>1</v>
      </c>
      <c r="C297" s="13" t="str">
        <f>IF(NovasLicençasv6.0[[#This Row],[Usuário ativo]]&gt;=2,"OFFLINE","ONLINE")</f>
        <v>ONLINE</v>
      </c>
      <c r="D297" s="13" t="str" cm="1">
        <f t="array" ref="D297">IFERROR(IF(SUM(_xlfn._xlws.FILTER(CustomerID,CustomerID=NovasLicençasv6.0[[#This Row],[User ID]]))=0,"Existe","Não Existe"),"Não Existe")</f>
        <v>Não Existe</v>
      </c>
      <c r="E297" s="13" t="s">
        <v>2271</v>
      </c>
      <c r="F297" s="13" t="s">
        <v>2272</v>
      </c>
      <c r="G297" s="13" t="s">
        <v>141</v>
      </c>
      <c r="H297" s="13" t="s">
        <v>632</v>
      </c>
      <c r="I297" s="13" t="s">
        <v>101</v>
      </c>
      <c r="J297" s="13" t="s">
        <v>102</v>
      </c>
      <c r="K297" s="13" t="s">
        <v>83</v>
      </c>
      <c r="L297" s="13" t="str" cm="1">
        <f t="array" ref="L297">IFERROR(_xlfn._xlws.FILTER(CódigoAntigo,[0]!Descrição=NovasLicençasv6.0[[#This Row],[Descrição da atualização]]),"")</f>
        <v/>
      </c>
      <c r="M297" s="13" t="str" cm="1">
        <f t="array" ref="M297">IFERROR(_xlfn._xlws.FILTER(NovoCódigo,[0]!Descrição=NovasLicençasv6.0[[#This Row],[Descrição da atualização]]),"")</f>
        <v/>
      </c>
      <c r="N297" s="1"/>
      <c r="O297" s="13" t="s">
        <v>19</v>
      </c>
      <c r="P297" s="13" t="str" cm="1">
        <f t="array" ref="P297">_xlfn._xlws.FILTER(CodigoLicença,Tipo=NovasLicençasv6.0[[#This Row],[Tipo]])</f>
        <v>SC00SFW00004</v>
      </c>
      <c r="Q297" s="13" t="str" cm="1">
        <f t="array" ref="Q297">_xlfn._xlws.FILTER(CodigoManutenção,Tipo=NovasLicençasv6.0[[#This Row],[Tipo]])</f>
        <v>SC00SFW00007</v>
      </c>
      <c r="R297" s="13">
        <v>1</v>
      </c>
      <c r="S297" s="13" t="s">
        <v>84</v>
      </c>
      <c r="T297" s="34" t="s">
        <v>2273</v>
      </c>
      <c r="U297" s="13" t="s">
        <v>1845</v>
      </c>
      <c r="V297" s="13" t="s">
        <v>2258</v>
      </c>
      <c r="W297" s="13" t="s">
        <v>2274</v>
      </c>
      <c r="X297" s="13"/>
      <c r="Y297" s="29">
        <v>44239</v>
      </c>
      <c r="Z297" s="29">
        <v>44242</v>
      </c>
      <c r="AA297" s="35">
        <f t="shared" si="14"/>
        <v>2021</v>
      </c>
      <c r="AB297" s="13">
        <f t="shared" si="13"/>
        <v>3</v>
      </c>
      <c r="AC297" s="29" t="e" cm="1">
        <f t="array" ref="AC297">_xlfn._xlws.FILTER(Created_Date,(Customer_ID=NovasLicençasv6.0[[#This Row],[User ID]])*(Type = "OFFLINE"))</f>
        <v>#REF!</v>
      </c>
      <c r="AD297" s="91" t="s">
        <v>2275</v>
      </c>
      <c r="AE297" s="13">
        <v>2254957</v>
      </c>
      <c r="AF297" s="13"/>
      <c r="AG297" s="13"/>
      <c r="AH297" s="13"/>
      <c r="AI297" s="13"/>
      <c r="AJ297" s="13"/>
      <c r="AK297" s="13"/>
      <c r="AL297" s="13"/>
      <c r="AM297" s="13">
        <v>116520311</v>
      </c>
      <c r="AN297" s="29">
        <v>44601</v>
      </c>
      <c r="AO297" s="35">
        <v>116519070</v>
      </c>
      <c r="AP297" s="13">
        <v>2420256</v>
      </c>
      <c r="AQ297" s="30" t="s">
        <v>2140</v>
      </c>
      <c r="AR297" s="13"/>
      <c r="AS297" s="13"/>
      <c r="AT297" s="13" t="s">
        <v>2276</v>
      </c>
      <c r="AU297" s="13" t="s">
        <v>380</v>
      </c>
      <c r="AV297" s="13" t="s">
        <v>380</v>
      </c>
      <c r="AW297" s="92"/>
      <c r="AX297" s="25">
        <v>2023</v>
      </c>
    </row>
    <row r="298" spans="1:67" ht="18" customHeight="1" x14ac:dyDescent="0.2">
      <c r="A298" s="7" t="s">
        <v>2277</v>
      </c>
      <c r="B298" s="7" cm="1">
        <f t="array" ref="B298">COUNTA(_xlfn._xlws.FILTER(CustomerID,CustomerID=NovasLicençasv6.0[[#This Row],[User ID]],""))</f>
        <v>1</v>
      </c>
      <c r="C298" s="7" t="str">
        <f>IF(NovasLicençasv6.0[[#This Row],[Usuário ativo]]&gt;=2,"OFFLINE","ONLINE")</f>
        <v>ONLINE</v>
      </c>
      <c r="D298" s="7" t="str" cm="1">
        <f t="array" ref="D298">IFERROR(IF(SUM(_xlfn._xlws.FILTER(CustomerID,CustomerID=NovasLicençasv6.0[[#This Row],[User ID]]))=0,"Existe","Não Existe"),"Não Existe")</f>
        <v>Não Existe</v>
      </c>
      <c r="E298" s="7"/>
      <c r="F298" s="7" t="s">
        <v>2278</v>
      </c>
      <c r="G298" s="7" t="s">
        <v>141</v>
      </c>
      <c r="H298" s="7" t="s">
        <v>632</v>
      </c>
      <c r="I298" s="7" t="s">
        <v>101</v>
      </c>
      <c r="J298" s="7" t="s">
        <v>102</v>
      </c>
      <c r="K298" s="7" t="s">
        <v>83</v>
      </c>
      <c r="L298" s="7" t="str" cm="1">
        <f t="array" ref="L298">IFERROR(_xlfn._xlws.FILTER(CódigoAntigo,[0]!Descrição=NovasLicençasv6.0[[#This Row],[Descrição da atualização]]),"")</f>
        <v/>
      </c>
      <c r="M298" s="7" t="str" cm="1">
        <f t="array" ref="M298">IFERROR(_xlfn._xlws.FILTER(NovoCódigo,[0]!Descrição=NovasLicençasv6.0[[#This Row],[Descrição da atualização]]),"")</f>
        <v/>
      </c>
      <c r="N298" s="1"/>
      <c r="O298" s="7" t="s">
        <v>19</v>
      </c>
      <c r="P298" s="7" t="str" cm="1">
        <f t="array" ref="P298">_xlfn._xlws.FILTER(CodigoLicença,Tipo=NovasLicençasv6.0[[#This Row],[Tipo]])</f>
        <v>SC00SFW00004</v>
      </c>
      <c r="Q298" s="7" t="str" cm="1">
        <f t="array" ref="Q298">_xlfn._xlws.FILTER(CodigoManutenção,Tipo=NovasLicençasv6.0[[#This Row],[Tipo]])</f>
        <v>SC00SFW00007</v>
      </c>
      <c r="R298" s="7">
        <v>1</v>
      </c>
      <c r="S298" s="7" t="s">
        <v>237</v>
      </c>
      <c r="T298" s="14" t="s">
        <v>2279</v>
      </c>
      <c r="U298" s="7" t="s">
        <v>691</v>
      </c>
      <c r="V298" s="7" t="s">
        <v>2280</v>
      </c>
      <c r="W298" s="7" t="s">
        <v>1091</v>
      </c>
      <c r="X298" s="7"/>
      <c r="Y298" s="5">
        <v>44239</v>
      </c>
      <c r="Z298" s="5">
        <v>44242</v>
      </c>
      <c r="AA298" s="11">
        <f t="shared" si="14"/>
        <v>2021</v>
      </c>
      <c r="AB298" s="7">
        <f t="shared" si="13"/>
        <v>3</v>
      </c>
      <c r="AC298" s="5" t="e" cm="1">
        <f t="array" ref="AC298">_xlfn._xlws.FILTER(Created_Date,(Customer_ID=NovasLicençasv6.0[[#This Row],[User ID]])*(Type = "OFFLINE"))</f>
        <v>#REF!</v>
      </c>
      <c r="AD298" s="32" t="s">
        <v>2281</v>
      </c>
      <c r="AE298" s="7">
        <v>2256096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11">
        <v>116520576</v>
      </c>
      <c r="AP298" s="7">
        <v>242056</v>
      </c>
      <c r="AQ298" s="7" t="s">
        <v>2140</v>
      </c>
      <c r="AR298" s="7"/>
      <c r="AS298" s="7"/>
      <c r="AT298" s="7" t="s">
        <v>493</v>
      </c>
      <c r="AU298" s="7" t="s">
        <v>380</v>
      </c>
      <c r="AV298" s="7" t="s">
        <v>380</v>
      </c>
      <c r="AW298" s="25"/>
      <c r="AX298" s="25">
        <v>2023</v>
      </c>
    </row>
    <row r="299" spans="1:67" ht="18" customHeight="1" x14ac:dyDescent="0.2">
      <c r="A299" s="7" t="s">
        <v>2282</v>
      </c>
      <c r="B299" s="7" cm="1">
        <f t="array" ref="B299">COUNTA(_xlfn._xlws.FILTER(CustomerID,CustomerID=NovasLicençasv6.0[[#This Row],[User ID]],""))</f>
        <v>1</v>
      </c>
      <c r="C299" s="7" t="str">
        <f>IF(NovasLicençasv6.0[[#This Row],[Usuário ativo]]&gt;=2,"OFFLINE","ONLINE")</f>
        <v>ONLINE</v>
      </c>
      <c r="D299" s="7" t="str" cm="1">
        <f t="array" ref="D299">IFERROR(IF(SUM(_xlfn._xlws.FILTER(CustomerID,CustomerID=NovasLicençasv6.0[[#This Row],[User ID]]))=0,"Existe","Não Existe"),"Não Existe")</f>
        <v>Não Existe</v>
      </c>
      <c r="E299" s="7"/>
      <c r="F299" s="7" t="s">
        <v>2283</v>
      </c>
      <c r="G299" s="7" t="s">
        <v>8</v>
      </c>
      <c r="H299" s="7" t="s">
        <v>704</v>
      </c>
      <c r="I299" s="7" t="s">
        <v>579</v>
      </c>
      <c r="J299" s="7" t="s">
        <v>580</v>
      </c>
      <c r="K299" s="7" t="s">
        <v>83</v>
      </c>
      <c r="L299" s="7" t="str" cm="1">
        <f t="array" ref="L299">IFERROR(_xlfn._xlws.FILTER(CódigoAntigo,[0]!Descrição=NovasLicençasv6.0[[#This Row],[Descrição da atualização]]),"")</f>
        <v/>
      </c>
      <c r="M299" s="7" t="str" cm="1">
        <f t="array" ref="M299">IFERROR(_xlfn._xlws.FILTER(NovoCódigo,[0]!Descrição=NovasLicençasv6.0[[#This Row],[Descrição da atualização]]),"")</f>
        <v/>
      </c>
      <c r="N299" s="1"/>
      <c r="O299" s="7" t="s">
        <v>157</v>
      </c>
      <c r="P299" s="7" t="str" cm="1">
        <f t="array" ref="P299">_xlfn._xlws.FILTER(CodigoLicença,Tipo=NovasLicençasv6.0[[#This Row],[Tipo]])</f>
        <v>IR0000000001</v>
      </c>
      <c r="Q299" s="7" t="str" cm="1">
        <f t="array" ref="Q299">_xlfn._xlws.FILTER(CodigoManutenção,Tipo=NovasLicençasv6.0[[#This Row],[Tipo]])</f>
        <v>Sem custo</v>
      </c>
      <c r="R299" s="7">
        <v>1</v>
      </c>
      <c r="S299" s="7"/>
      <c r="T299" s="14" t="s">
        <v>2284</v>
      </c>
      <c r="U299" s="7" t="s">
        <v>691</v>
      </c>
      <c r="V299" s="7" t="s">
        <v>836</v>
      </c>
      <c r="W299" s="7" t="s">
        <v>2285</v>
      </c>
      <c r="X299" s="7"/>
      <c r="Y299" s="5">
        <v>44242</v>
      </c>
      <c r="Z299" s="5">
        <v>44243</v>
      </c>
      <c r="AA299" s="11">
        <f t="shared" si="14"/>
        <v>2021</v>
      </c>
      <c r="AB299" s="7">
        <f t="shared" si="13"/>
        <v>1</v>
      </c>
      <c r="AC299" s="5" t="e" cm="1">
        <f t="array" ref="AC299">_xlfn._xlws.FILTER(Created_Date,(Customer_ID=NovasLicençasv6.0[[#This Row],[User ID]])*(Type = "OFFLINE"))</f>
        <v>#REF!</v>
      </c>
      <c r="AD299" s="32" t="s">
        <v>2286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11" t="s">
        <v>313</v>
      </c>
      <c r="AP299" s="7"/>
      <c r="AQ299" s="7">
        <v>15019</v>
      </c>
      <c r="AR299" s="7"/>
      <c r="AS299" s="7"/>
      <c r="AT299" s="7" t="s">
        <v>2233</v>
      </c>
      <c r="AU299" s="7" t="s">
        <v>380</v>
      </c>
      <c r="AV299" s="7" t="s">
        <v>315</v>
      </c>
      <c r="AW299" s="25"/>
      <c r="AX299" s="25">
        <v>2023</v>
      </c>
    </row>
    <row r="300" spans="1:67" ht="18" customHeight="1" x14ac:dyDescent="0.2">
      <c r="A300" s="7" t="s">
        <v>2287</v>
      </c>
      <c r="B300" s="7" cm="1">
        <f t="array" ref="B300">COUNTA(_xlfn._xlws.FILTER(CustomerID,CustomerID=NovasLicençasv6.0[[#This Row],[User ID]],""))</f>
        <v>1</v>
      </c>
      <c r="C300" s="7" t="str">
        <f>IF(NovasLicençasv6.0[[#This Row],[Usuário ativo]]&gt;=2,"OFFLINE","ONLINE")</f>
        <v>ONLINE</v>
      </c>
      <c r="D300" s="7" t="str" cm="1">
        <f t="array" ref="D300">IFERROR(IF(SUM(_xlfn._xlws.FILTER(CustomerID,CustomerID=NovasLicençasv6.0[[#This Row],[User ID]]))=0,"Existe","Não Existe"),"Não Existe")</f>
        <v>Não Existe</v>
      </c>
      <c r="E300" s="7"/>
      <c r="F300" s="7" t="s">
        <v>2288</v>
      </c>
      <c r="G300" s="7" t="s">
        <v>8</v>
      </c>
      <c r="H300" s="7" t="s">
        <v>632</v>
      </c>
      <c r="I300" s="7" t="s">
        <v>77</v>
      </c>
      <c r="J300" s="7" t="s">
        <v>1155</v>
      </c>
      <c r="K300" s="7" t="s">
        <v>1156</v>
      </c>
      <c r="L300" s="7" t="str" cm="1">
        <f t="array" ref="L300">IFERROR(_xlfn._xlws.FILTER(CódigoAntigo,[0]!Descrição=NovasLicençasv6.0[[#This Row],[Descrição da atualização]]),"")</f>
        <v/>
      </c>
      <c r="M300" s="7" t="str" cm="1">
        <f t="array" ref="M300">IFERROR(_xlfn._xlws.FILTER(NovoCódigo,[0]!Descrição=NovasLicençasv6.0[[#This Row],[Descrição da atualização]]),"")</f>
        <v/>
      </c>
      <c r="N300" s="1"/>
      <c r="O300" s="7" t="s">
        <v>18</v>
      </c>
      <c r="P300" s="7" t="str" cm="1">
        <f t="array" ref="P300">_xlfn._xlws.FILTER(CodigoLicença,Tipo=NovasLicençasv6.0[[#This Row],[Tipo]])</f>
        <v>SC00SFW00003</v>
      </c>
      <c r="Q300" s="7" t="str" cm="1">
        <f t="array" ref="Q300">_xlfn._xlws.FILTER(CodigoManutenção,Tipo=NovasLicençasv6.0[[#This Row],[Tipo]])</f>
        <v>SC00SFW00006</v>
      </c>
      <c r="R300" s="7">
        <v>1</v>
      </c>
      <c r="S300" s="7" t="s">
        <v>646</v>
      </c>
      <c r="T300" s="14" t="s">
        <v>2289</v>
      </c>
      <c r="U300" s="7" t="s">
        <v>1845</v>
      </c>
      <c r="V300" s="7" t="s">
        <v>2290</v>
      </c>
      <c r="W300" s="7" t="s">
        <v>2291</v>
      </c>
      <c r="X300" s="7"/>
      <c r="Y300" s="5">
        <v>44245</v>
      </c>
      <c r="Z300" s="5">
        <v>44259</v>
      </c>
      <c r="AA300" s="11">
        <f t="shared" si="14"/>
        <v>2021</v>
      </c>
      <c r="AB300" s="7">
        <f t="shared" si="13"/>
        <v>14</v>
      </c>
      <c r="AC300" s="5" t="e" cm="1">
        <f t="array" ref="AC300">_xlfn._xlws.FILTER(Created_Date,(Customer_ID=NovasLicençasv6.0[[#This Row],[User ID]])*(Type = "OFFLINE"))</f>
        <v>#REF!</v>
      </c>
      <c r="AD300" s="32" t="s">
        <v>2292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11">
        <v>116519247</v>
      </c>
      <c r="AP300" s="7"/>
      <c r="AQ300" s="7">
        <v>15019</v>
      </c>
      <c r="AR300" s="7"/>
      <c r="AS300" s="7"/>
      <c r="AT300" s="7" t="s">
        <v>2293</v>
      </c>
      <c r="AU300" s="7" t="s">
        <v>380</v>
      </c>
      <c r="AV300" s="7" t="s">
        <v>380</v>
      </c>
      <c r="AW300" s="25"/>
      <c r="AX300" s="25">
        <v>2023</v>
      </c>
    </row>
    <row r="301" spans="1:67" ht="18" customHeight="1" x14ac:dyDescent="0.2">
      <c r="A301" s="7" t="s">
        <v>2294</v>
      </c>
      <c r="B301" s="7" cm="1">
        <f t="array" ref="B301">COUNTA(_xlfn._xlws.FILTER(CustomerID,CustomerID=NovasLicençasv6.0[[#This Row],[User ID]],""))</f>
        <v>1</v>
      </c>
      <c r="C301" s="7" t="str">
        <f>IF(NovasLicençasv6.0[[#This Row],[Usuário ativo]]&gt;=2,"OFFLINE","ONLINE")</f>
        <v>ONLINE</v>
      </c>
      <c r="D301" s="7" t="str" cm="1">
        <f t="array" ref="D301">IFERROR(IF(SUM(_xlfn._xlws.FILTER(CustomerID,CustomerID=NovasLicençasv6.0[[#This Row],[User ID]]))=0,"Existe","Não Existe"),"Não Existe")</f>
        <v>Não Existe</v>
      </c>
      <c r="E301" s="7"/>
      <c r="F301" s="7" t="s">
        <v>2295</v>
      </c>
      <c r="G301" s="7" t="s">
        <v>8</v>
      </c>
      <c r="H301" s="7" t="s">
        <v>704</v>
      </c>
      <c r="I301" s="7" t="s">
        <v>1129</v>
      </c>
      <c r="J301" s="7" t="s">
        <v>913</v>
      </c>
      <c r="K301" s="7" t="s">
        <v>83</v>
      </c>
      <c r="L301" s="7" t="str" cm="1">
        <f t="array" ref="L301">IFERROR(_xlfn._xlws.FILTER(CódigoAntigo,[0]!Descrição=NovasLicençasv6.0[[#This Row],[Descrição da atualização]]),"")</f>
        <v/>
      </c>
      <c r="M301" s="7" t="str" cm="1">
        <f t="array" ref="M301">IFERROR(_xlfn._xlws.FILTER(NovoCódigo,[0]!Descrição=NovasLicençasv6.0[[#This Row],[Descrição da atualização]]),"")</f>
        <v/>
      </c>
      <c r="N301" s="1"/>
      <c r="O301" s="7" t="s">
        <v>157</v>
      </c>
      <c r="P301" s="7" t="str" cm="1">
        <f t="array" ref="P301">_xlfn._xlws.FILTER(CodigoLicença,Tipo=NovasLicençasv6.0[[#This Row],[Tipo]])</f>
        <v>IR0000000001</v>
      </c>
      <c r="Q301" s="7" t="str" cm="1">
        <f t="array" ref="Q301">_xlfn._xlws.FILTER(CodigoManutenção,Tipo=NovasLicençasv6.0[[#This Row],[Tipo]])</f>
        <v>Sem custo</v>
      </c>
      <c r="R301" s="7">
        <v>1</v>
      </c>
      <c r="S301" s="7" t="s">
        <v>1777</v>
      </c>
      <c r="T301" s="14" t="s">
        <v>2296</v>
      </c>
      <c r="U301" s="7" t="s">
        <v>2297</v>
      </c>
      <c r="V301" s="7" t="s">
        <v>2298</v>
      </c>
      <c r="W301" s="7" t="s">
        <v>2299</v>
      </c>
      <c r="X301" s="7"/>
      <c r="Y301" s="5">
        <v>44246</v>
      </c>
      <c r="Z301" s="5">
        <v>44264</v>
      </c>
      <c r="AA301" s="11">
        <f>YEAR(Y301)</f>
        <v>2021</v>
      </c>
      <c r="AB301" s="7">
        <f t="shared" si="13"/>
        <v>18</v>
      </c>
      <c r="AC301" s="5" t="e" cm="1">
        <f t="array" ref="AC301">_xlfn._xlws.FILTER(Created_Date,(Customer_ID=NovasLicençasv6.0[[#This Row],[User ID]])*(Type = "OFFLINE"))</f>
        <v>#REF!</v>
      </c>
      <c r="AD301" s="32" t="s">
        <v>2300</v>
      </c>
      <c r="AE301" s="3"/>
      <c r="AF301" s="3"/>
      <c r="AG301" s="3"/>
      <c r="AH301" s="3"/>
      <c r="AI301" s="3"/>
      <c r="AJ301" s="7"/>
      <c r="AK301" s="7"/>
      <c r="AL301" s="7"/>
      <c r="AM301" s="7"/>
      <c r="AN301" s="7"/>
      <c r="AO301" s="11" t="s">
        <v>313</v>
      </c>
      <c r="AP301" s="7"/>
      <c r="AQ301" s="7">
        <v>15019</v>
      </c>
      <c r="AR301" s="7"/>
      <c r="AS301" s="7"/>
      <c r="AT301" s="7" t="s">
        <v>2301</v>
      </c>
      <c r="AU301" s="7" t="s">
        <v>380</v>
      </c>
      <c r="AV301" s="7" t="s">
        <v>315</v>
      </c>
      <c r="AW301" s="25"/>
      <c r="AX301" s="25">
        <v>2023</v>
      </c>
    </row>
    <row r="302" spans="1:67" s="30" customFormat="1" ht="18" customHeight="1" x14ac:dyDescent="0.2">
      <c r="A302" s="7" t="s">
        <v>2302</v>
      </c>
      <c r="B302" s="7" cm="1">
        <f t="array" ref="B302">COUNTA(_xlfn._xlws.FILTER(CustomerID,CustomerID=NovasLicençasv6.0[[#This Row],[User ID]],""))</f>
        <v>1</v>
      </c>
      <c r="C302" s="7" t="str">
        <f>IF(NovasLicençasv6.0[[#This Row],[Usuário ativo]]&gt;=2,"OFFLINE","ONLINE")</f>
        <v>ONLINE</v>
      </c>
      <c r="D302" s="7" t="str" cm="1">
        <f t="array" ref="D302">IFERROR(IF(SUM(_xlfn._xlws.FILTER(CustomerID,CustomerID=NovasLicençasv6.0[[#This Row],[User ID]]))=0,"Existe","Não Existe"),"Não Existe")</f>
        <v>Não Existe</v>
      </c>
      <c r="E302" s="7"/>
      <c r="F302" s="7" t="s">
        <v>2303</v>
      </c>
      <c r="G302" s="7" t="s">
        <v>8</v>
      </c>
      <c r="H302" s="7" t="s">
        <v>1785</v>
      </c>
      <c r="I302" s="7" t="s">
        <v>1129</v>
      </c>
      <c r="J302" s="7" t="s">
        <v>913</v>
      </c>
      <c r="K302" s="7" t="s">
        <v>83</v>
      </c>
      <c r="L302" s="7" t="str" cm="1">
        <f t="array" ref="L302">IFERROR(_xlfn._xlws.FILTER(CódigoAntigo,[0]!Descrição=NovasLicençasv6.0[[#This Row],[Descrição da atualização]]),"")</f>
        <v/>
      </c>
      <c r="M302" s="7" t="str" cm="1">
        <f t="array" ref="M302">IFERROR(_xlfn._xlws.FILTER(NovoCódigo,[0]!Descrição=NovasLicençasv6.0[[#This Row],[Descrição da atualização]]),"")</f>
        <v/>
      </c>
      <c r="N302" s="1"/>
      <c r="O302" s="7" t="s">
        <v>157</v>
      </c>
      <c r="P302" s="7" t="str" cm="1">
        <f t="array" ref="P302">_xlfn._xlws.FILTER(CodigoLicença,Tipo=NovasLicençasv6.0[[#This Row],[Tipo]])</f>
        <v>IR0000000001</v>
      </c>
      <c r="Q302" s="7" t="str" cm="1">
        <f t="array" ref="Q302">_xlfn._xlws.FILTER(CodigoManutenção,Tipo=NovasLicençasv6.0[[#This Row],[Tipo]])</f>
        <v>Sem custo</v>
      </c>
      <c r="R302" s="7">
        <v>1</v>
      </c>
      <c r="S302" s="7" t="s">
        <v>972</v>
      </c>
      <c r="T302" s="14" t="s">
        <v>2304</v>
      </c>
      <c r="U302" s="7" t="s">
        <v>838</v>
      </c>
      <c r="V302" s="7" t="s">
        <v>2305</v>
      </c>
      <c r="W302" s="7" t="s">
        <v>2306</v>
      </c>
      <c r="X302" s="7"/>
      <c r="Y302" s="5">
        <v>44246</v>
      </c>
      <c r="Z302" s="5">
        <v>44264</v>
      </c>
      <c r="AA302" s="11">
        <f t="shared" si="14"/>
        <v>2021</v>
      </c>
      <c r="AB302" s="7">
        <f t="shared" si="13"/>
        <v>18</v>
      </c>
      <c r="AC302" s="5" t="e" cm="1">
        <f t="array" ref="AC302">_xlfn._xlws.FILTER(Created_Date,(Customer_ID=NovasLicençasv6.0[[#This Row],[User ID]])*(Type = "OFFLINE"))</f>
        <v>#REF!</v>
      </c>
      <c r="AD302" s="32" t="s">
        <v>2307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11" t="s">
        <v>313</v>
      </c>
      <c r="AP302" s="7"/>
      <c r="AQ302" s="7">
        <v>15019</v>
      </c>
      <c r="AR302" s="7"/>
      <c r="AS302" s="7"/>
      <c r="AT302" s="7" t="s">
        <v>2301</v>
      </c>
      <c r="AU302" s="7" t="s">
        <v>380</v>
      </c>
      <c r="AV302" s="7" t="s">
        <v>315</v>
      </c>
      <c r="AW302" s="25"/>
      <c r="AX302" s="25">
        <v>2023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8" customHeight="1" x14ac:dyDescent="0.2">
      <c r="A303" s="60" t="s">
        <v>2308</v>
      </c>
      <c r="B303" s="7" cm="1">
        <f t="array" ref="B303">COUNTA(_xlfn._xlws.FILTER(CustomerID,CustomerID=NovasLicençasv6.0[[#This Row],[User ID]],""))</f>
        <v>1</v>
      </c>
      <c r="C303" s="13" t="str">
        <f>IF(NovasLicençasv6.0[[#This Row],[Usuário ativo]]&gt;=2,"OFFLINE","ONLINE")</f>
        <v>ONLINE</v>
      </c>
      <c r="D303" s="59" t="str" cm="1">
        <f t="array" ref="D303">IFERROR(IF(SUM(_xlfn._xlws.FILTER(CustomerID,CustomerID=NovasLicençasv6.0[[#This Row],[User ID]]))=0,"Existe","Não Existe"),"Não Existe")</f>
        <v>Não Existe</v>
      </c>
      <c r="E303" s="13" t="s">
        <v>2309</v>
      </c>
      <c r="F303" s="13" t="s">
        <v>2310</v>
      </c>
      <c r="G303" s="13" t="s">
        <v>141</v>
      </c>
      <c r="H303" s="13" t="s">
        <v>384</v>
      </c>
      <c r="I303" s="13" t="s">
        <v>101</v>
      </c>
      <c r="J303" s="13" t="s">
        <v>102</v>
      </c>
      <c r="K303" s="13" t="s">
        <v>83</v>
      </c>
      <c r="L303" s="13" t="str" cm="1">
        <f t="array" ref="L303">IFERROR(_xlfn._xlws.FILTER(CódigoAntigo,[0]!Descrição=NovasLicençasv6.0[[#This Row],[Descrição da atualização]]),"")</f>
        <v/>
      </c>
      <c r="M303" s="13" t="str" cm="1">
        <f t="array" ref="M303">IFERROR(_xlfn._xlws.FILTER(NovoCódigo,[0]!Descrição=NovasLicençasv6.0[[#This Row],[Descrição da atualização]]),"")</f>
        <v/>
      </c>
      <c r="N303" s="1"/>
      <c r="O303" s="13" t="s">
        <v>18</v>
      </c>
      <c r="P303" s="7" t="str" cm="1">
        <f t="array" ref="P303">_xlfn._xlws.FILTER(CodigoLicença,Tipo=NovasLicençasv6.0[[#This Row],[Tipo]])</f>
        <v>SC00SFW00003</v>
      </c>
      <c r="Q303" s="7" t="str" cm="1">
        <f t="array" ref="Q303">_xlfn._xlws.FILTER(CodigoManutenção,Tipo=NovasLicençasv6.0[[#This Row],[Tipo]])</f>
        <v>SC00SFW00006</v>
      </c>
      <c r="R303" s="13">
        <v>1</v>
      </c>
      <c r="S303" s="13" t="s">
        <v>84</v>
      </c>
      <c r="T303" s="34" t="s">
        <v>2311</v>
      </c>
      <c r="U303" s="13" t="s">
        <v>206</v>
      </c>
      <c r="V303" s="13" t="s">
        <v>2312</v>
      </c>
      <c r="W303" s="13" t="s">
        <v>2313</v>
      </c>
      <c r="X303" s="13"/>
      <c r="Y303" s="29">
        <v>44251</v>
      </c>
      <c r="Z303" s="29">
        <v>44265</v>
      </c>
      <c r="AA303" s="35">
        <f t="shared" si="14"/>
        <v>2021</v>
      </c>
      <c r="AB303" s="13">
        <f t="shared" si="13"/>
        <v>14</v>
      </c>
      <c r="AC303" s="29" t="e" cm="1">
        <f t="array" ref="AC303">_xlfn._xlws.FILTER(Created_Date,(Customer_ID=NovasLicençasv6.0[[#This Row],[User ID]])*(Type = "OFFLINE"))</f>
        <v>#REF!</v>
      </c>
      <c r="AD303" s="31" t="s">
        <v>2314</v>
      </c>
      <c r="AE303" s="13">
        <v>2151519</v>
      </c>
      <c r="AF303" s="13"/>
      <c r="AG303" s="13"/>
      <c r="AH303" s="13"/>
      <c r="AI303" s="13"/>
      <c r="AJ303" s="13"/>
      <c r="AK303" s="13"/>
      <c r="AL303" s="13"/>
      <c r="AM303" s="13"/>
      <c r="AN303" s="13"/>
      <c r="AO303" s="35">
        <v>116519271</v>
      </c>
      <c r="AP303" s="13"/>
      <c r="AQ303" s="13">
        <v>0</v>
      </c>
      <c r="AR303" s="13"/>
      <c r="AS303" s="13"/>
      <c r="AT303" s="13" t="s">
        <v>2315</v>
      </c>
      <c r="AU303" s="13" t="s">
        <v>380</v>
      </c>
      <c r="AV303" s="61" t="s">
        <v>380</v>
      </c>
      <c r="AW303" s="98"/>
      <c r="AX303" s="25">
        <v>2023</v>
      </c>
    </row>
    <row r="304" spans="1:67" ht="18" customHeight="1" x14ac:dyDescent="0.2">
      <c r="A304" s="7" t="s">
        <v>2316</v>
      </c>
      <c r="B304" s="7" cm="1">
        <f t="array" ref="B304">COUNTA(_xlfn._xlws.FILTER(CustomerID,CustomerID=NovasLicençasv6.0[[#This Row],[User ID]],""))</f>
        <v>1</v>
      </c>
      <c r="C304" s="7" t="str">
        <f>IF(NovasLicençasv6.0[[#This Row],[Usuário ativo]]&gt;=2,"OFFLINE","ONLINE")</f>
        <v>ONLINE</v>
      </c>
      <c r="D304" s="7" t="str" cm="1">
        <f t="array" ref="D304">IFERROR(IF(SUM(_xlfn._xlws.FILTER(CustomerID,CustomerID=NovasLicençasv6.0[[#This Row],[User ID]]))=0,"Existe","Não Existe"),"Não Existe")</f>
        <v>Não Existe</v>
      </c>
      <c r="E304" s="7"/>
      <c r="F304" s="7" t="s">
        <v>2317</v>
      </c>
      <c r="G304" s="7" t="s">
        <v>8</v>
      </c>
      <c r="H304" s="7" t="s">
        <v>1785</v>
      </c>
      <c r="I304" s="7" t="s">
        <v>579</v>
      </c>
      <c r="J304" s="7" t="s">
        <v>580</v>
      </c>
      <c r="K304" s="7" t="s">
        <v>83</v>
      </c>
      <c r="L304" s="7" t="str" cm="1">
        <f t="array" ref="L304">IFERROR(_xlfn._xlws.FILTER(CódigoAntigo,[0]!Descrição=NovasLicençasv6.0[[#This Row],[Descrição da atualização]]),"")</f>
        <v/>
      </c>
      <c r="M304" s="7" t="str" cm="1">
        <f t="array" ref="M304">IFERROR(_xlfn._xlws.FILTER(NovoCódigo,[0]!Descrição=NovasLicençasv6.0[[#This Row],[Descrição da atualização]]),"")</f>
        <v/>
      </c>
      <c r="N304" s="1"/>
      <c r="O304" s="7" t="s">
        <v>157</v>
      </c>
      <c r="P304" s="7" t="str" cm="1">
        <f t="array" ref="P304">_xlfn._xlws.FILTER(CodigoLicença,Tipo=NovasLicençasv6.0[[#This Row],[Tipo]])</f>
        <v>IR0000000001</v>
      </c>
      <c r="Q304" s="7" t="str" cm="1">
        <f t="array" ref="Q304">_xlfn._xlws.FILTER(CodigoManutenção,Tipo=NovasLicençasv6.0[[#This Row],[Tipo]])</f>
        <v>Sem custo</v>
      </c>
      <c r="R304" s="7">
        <v>1</v>
      </c>
      <c r="S304" s="7" t="s">
        <v>237</v>
      </c>
      <c r="T304" s="14">
        <v>24048249807</v>
      </c>
      <c r="U304" s="7" t="s">
        <v>2157</v>
      </c>
      <c r="V304" s="7" t="s">
        <v>836</v>
      </c>
      <c r="W304" s="7" t="s">
        <v>2318</v>
      </c>
      <c r="X304" s="7"/>
      <c r="Y304" s="5">
        <v>44252</v>
      </c>
      <c r="Z304" s="5">
        <v>44265</v>
      </c>
      <c r="AA304" s="11">
        <f t="shared" si="14"/>
        <v>2021</v>
      </c>
      <c r="AB304" s="7">
        <f t="shared" si="13"/>
        <v>13</v>
      </c>
      <c r="AC304" s="5" t="e" cm="1">
        <f t="array" ref="AC304">_xlfn._xlws.FILTER(Created_Date,(Customer_ID=NovasLicençasv6.0[[#This Row],[User ID]])*(Type = "OFFLINE"))</f>
        <v>#REF!</v>
      </c>
      <c r="AD304" s="32" t="s">
        <v>2319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11" t="s">
        <v>313</v>
      </c>
      <c r="AP304" s="7"/>
      <c r="AQ304" s="7">
        <v>15019</v>
      </c>
      <c r="AR304" s="7"/>
      <c r="AS304" s="7"/>
      <c r="AT304" s="7" t="s">
        <v>254</v>
      </c>
      <c r="AU304" s="7" t="s">
        <v>380</v>
      </c>
      <c r="AV304" s="7" t="s">
        <v>2234</v>
      </c>
      <c r="AW304" s="25"/>
      <c r="AX304" s="25">
        <v>2023</v>
      </c>
    </row>
    <row r="305" spans="1:67" ht="18" customHeight="1" x14ac:dyDescent="0.2">
      <c r="A305" s="7" t="s">
        <v>2320</v>
      </c>
      <c r="B305" s="7" cm="1">
        <f t="array" ref="B305">COUNTA(_xlfn._xlws.FILTER(CustomerID,CustomerID=NovasLicençasv6.0[[#This Row],[User ID]],""))</f>
        <v>1</v>
      </c>
      <c r="C305" s="7" t="str">
        <f>IF(NovasLicençasv6.0[[#This Row],[Usuário ativo]]&gt;=2,"OFFLINE","ONLINE")</f>
        <v>ONLINE</v>
      </c>
      <c r="D305" s="7" t="str" cm="1">
        <f t="array" ref="D305">IFERROR(IF(SUM(_xlfn._xlws.FILTER(CustomerID,CustomerID=NovasLicençasv6.0[[#This Row],[User ID]]))=0,"Existe","Não Existe"),"Não Existe")</f>
        <v>Não Existe</v>
      </c>
      <c r="E305" s="7"/>
      <c r="F305" s="7" t="s">
        <v>2321</v>
      </c>
      <c r="G305" s="7" t="s">
        <v>402</v>
      </c>
      <c r="H305" s="7" t="s">
        <v>632</v>
      </c>
      <c r="I305" s="7" t="s">
        <v>101</v>
      </c>
      <c r="J305" s="7" t="s">
        <v>82</v>
      </c>
      <c r="K305" s="7" t="s">
        <v>83</v>
      </c>
      <c r="L305" s="7" t="str" cm="1">
        <f t="array" ref="L305">IFERROR(_xlfn._xlws.FILTER(CódigoAntigo,[0]!Descrição=NovasLicençasv6.0[[#This Row],[Descrição da atualização]]),"")</f>
        <v/>
      </c>
      <c r="M305" s="7" t="str" cm="1">
        <f t="array" ref="M305">IFERROR(_xlfn._xlws.FILTER(NovoCódigo,[0]!Descrição=NovasLicençasv6.0[[#This Row],[Descrição da atualização]]),"")</f>
        <v/>
      </c>
      <c r="N305" s="1"/>
      <c r="O305" s="7" t="s">
        <v>18</v>
      </c>
      <c r="P305" s="7" t="str" cm="1">
        <f t="array" ref="P305">_xlfn._xlws.FILTER(CodigoLicença,Tipo=NovasLicençasv6.0[[#This Row],[Tipo]])</f>
        <v>SC00SFW00003</v>
      </c>
      <c r="Q305" s="7" t="str" cm="1">
        <f t="array" ref="Q305">_xlfn._xlws.FILTER(CodigoManutenção,Tipo=NovasLicençasv6.0[[#This Row],[Tipo]])</f>
        <v>SC00SFW00006</v>
      </c>
      <c r="R305" s="7">
        <v>1</v>
      </c>
      <c r="S305" s="7" t="s">
        <v>84</v>
      </c>
      <c r="T305" s="14" t="s">
        <v>2322</v>
      </c>
      <c r="U305" s="7" t="s">
        <v>2323</v>
      </c>
      <c r="V305" s="7" t="s">
        <v>2324</v>
      </c>
      <c r="W305" s="7" t="s">
        <v>2325</v>
      </c>
      <c r="X305" s="7"/>
      <c r="Y305" s="5">
        <v>44258</v>
      </c>
      <c r="Z305" s="5">
        <v>44286</v>
      </c>
      <c r="AA305" s="11">
        <f t="shared" si="14"/>
        <v>2021</v>
      </c>
      <c r="AB305" s="7">
        <f t="shared" si="13"/>
        <v>28</v>
      </c>
      <c r="AC305" s="5" t="e" cm="1">
        <f t="array" ref="AC305">_xlfn._xlws.FILTER(Created_Date,(Customer_ID=NovasLicençasv6.0[[#This Row],[User ID]])*(Type = "OFFLINE"))</f>
        <v>#REF!</v>
      </c>
      <c r="AD305" s="27" t="s">
        <v>2326</v>
      </c>
      <c r="AE305" s="7">
        <v>2162962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11">
        <v>116519341</v>
      </c>
      <c r="AP305" s="7"/>
      <c r="AQ305" s="7" t="s">
        <v>409</v>
      </c>
      <c r="AR305" s="7"/>
      <c r="AS305" s="7"/>
      <c r="AT305" s="7" t="s">
        <v>2327</v>
      </c>
      <c r="AU305" s="7" t="s">
        <v>380</v>
      </c>
      <c r="AV305" s="7" t="s">
        <v>201</v>
      </c>
      <c r="AW305" s="25"/>
      <c r="AX305" s="25">
        <v>2023</v>
      </c>
    </row>
    <row r="306" spans="1:67" ht="18" customHeight="1" x14ac:dyDescent="0.2">
      <c r="A306" s="7" t="s">
        <v>2328</v>
      </c>
      <c r="B306" s="7" cm="1">
        <f t="array" ref="B306">COUNTA(_xlfn._xlws.FILTER(CustomerID,CustomerID=NovasLicençasv6.0[[#This Row],[User ID]],""))</f>
        <v>1</v>
      </c>
      <c r="C306" s="7" t="str">
        <f>IF(NovasLicençasv6.0[[#This Row],[Usuário ativo]]&gt;=2,"OFFLINE","ONLINE")</f>
        <v>ONLINE</v>
      </c>
      <c r="D306" s="7" t="str" cm="1">
        <f t="array" ref="D306">IFERROR(IF(SUM(_xlfn._xlws.FILTER(CustomerID,CustomerID=NovasLicençasv6.0[[#This Row],[User ID]]))=0,"Existe","Não Existe"),"Não Existe")</f>
        <v>Não Existe</v>
      </c>
      <c r="E306" s="7"/>
      <c r="F306" s="7" t="s">
        <v>2329</v>
      </c>
      <c r="G306" s="7" t="s">
        <v>402</v>
      </c>
      <c r="H306" s="7" t="s">
        <v>632</v>
      </c>
      <c r="I306" s="7" t="s">
        <v>101</v>
      </c>
      <c r="J306" s="7" t="s">
        <v>2330</v>
      </c>
      <c r="K306" s="7" t="s">
        <v>83</v>
      </c>
      <c r="L306" s="7" t="str" cm="1">
        <f t="array" ref="L306">IFERROR(_xlfn._xlws.FILTER(CódigoAntigo,[0]!Descrição=NovasLicençasv6.0[[#This Row],[Descrição da atualização]]),"")</f>
        <v/>
      </c>
      <c r="M306" s="7" t="str" cm="1">
        <f t="array" ref="M306">IFERROR(_xlfn._xlws.FILTER(NovoCódigo,[0]!Descrição=NovasLicençasv6.0[[#This Row],[Descrição da atualização]]),"")</f>
        <v/>
      </c>
      <c r="N306" s="1"/>
      <c r="O306" s="7" t="s">
        <v>18</v>
      </c>
      <c r="P306" s="7" t="str" cm="1">
        <f t="array" ref="P306">_xlfn._xlws.FILTER(CodigoLicença,Tipo=NovasLicençasv6.0[[#This Row],[Tipo]])</f>
        <v>SC00SFW00003</v>
      </c>
      <c r="Q306" s="7" t="str" cm="1">
        <f t="array" ref="Q306">_xlfn._xlws.FILTER(CodigoManutenção,Tipo=NovasLicençasv6.0[[#This Row],[Tipo]])</f>
        <v>SC00SFW00006</v>
      </c>
      <c r="R306" s="7">
        <v>1</v>
      </c>
      <c r="S306" s="7" t="s">
        <v>84</v>
      </c>
      <c r="T306" s="14" t="s">
        <v>2331</v>
      </c>
      <c r="U306" s="7" t="s">
        <v>2323</v>
      </c>
      <c r="V306" s="7" t="s">
        <v>815</v>
      </c>
      <c r="W306" s="7" t="s">
        <v>2332</v>
      </c>
      <c r="X306" s="7"/>
      <c r="Y306" s="5">
        <v>44258</v>
      </c>
      <c r="Z306" s="5">
        <v>44286</v>
      </c>
      <c r="AA306" s="11">
        <f t="shared" si="14"/>
        <v>2021</v>
      </c>
      <c r="AB306" s="7">
        <f t="shared" si="13"/>
        <v>28</v>
      </c>
      <c r="AC306" s="5" t="e" cm="1">
        <f t="array" ref="AC306">_xlfn._xlws.FILTER(Created_Date,(Customer_ID=NovasLicençasv6.0[[#This Row],[User ID]])*(Type = "OFFLINE"))</f>
        <v>#REF!</v>
      </c>
      <c r="AD306" s="27" t="s">
        <v>2333</v>
      </c>
      <c r="AE306" s="7">
        <v>2162963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11">
        <v>116519341</v>
      </c>
      <c r="AP306" s="7"/>
      <c r="AQ306" s="7" t="s">
        <v>409</v>
      </c>
      <c r="AR306" s="7"/>
      <c r="AS306" s="7"/>
      <c r="AT306" s="7" t="s">
        <v>2334</v>
      </c>
      <c r="AU306" s="7" t="s">
        <v>92</v>
      </c>
      <c r="AV306" s="7" t="s">
        <v>201</v>
      </c>
      <c r="AW306" s="25"/>
      <c r="AX306" s="25">
        <v>2023</v>
      </c>
    </row>
    <row r="307" spans="1:67" ht="18" customHeight="1" x14ac:dyDescent="0.2">
      <c r="A307" s="7" t="s">
        <v>2335</v>
      </c>
      <c r="B307" s="7" cm="1">
        <f t="array" ref="B307">COUNTA(_xlfn._xlws.FILTER(CustomerID,CustomerID=NovasLicençasv6.0[[#This Row],[User ID]],""))</f>
        <v>1</v>
      </c>
      <c r="C307" s="7" t="str">
        <f>IF(NovasLicençasv6.0[[#This Row],[Usuário ativo]]&gt;=2,"OFFLINE","ONLINE")</f>
        <v>ONLINE</v>
      </c>
      <c r="D307" s="7" t="str" cm="1">
        <f t="array" ref="D307">IFERROR(IF(SUM(_xlfn._xlws.FILTER(CustomerID,CustomerID=NovasLicençasv6.0[[#This Row],[User ID]]))=0,"Existe","Não Existe"),"Não Existe")</f>
        <v>Não Existe</v>
      </c>
      <c r="E307" s="7"/>
      <c r="F307" s="7" t="s">
        <v>2336</v>
      </c>
      <c r="G307" s="7" t="s">
        <v>402</v>
      </c>
      <c r="H307" s="7" t="s">
        <v>632</v>
      </c>
      <c r="I307" s="7" t="s">
        <v>101</v>
      </c>
      <c r="J307" s="7" t="s">
        <v>82</v>
      </c>
      <c r="K307" s="7" t="s">
        <v>83</v>
      </c>
      <c r="L307" s="7" t="str" cm="1">
        <f t="array" ref="L307">IFERROR(_xlfn._xlws.FILTER(CódigoAntigo,[0]!Descrição=NovasLicençasv6.0[[#This Row],[Descrição da atualização]]),"")</f>
        <v/>
      </c>
      <c r="M307" s="7" t="str" cm="1">
        <f t="array" ref="M307">IFERROR(_xlfn._xlws.FILTER(NovoCódigo,[0]!Descrição=NovasLicençasv6.0[[#This Row],[Descrição da atualização]]),"")</f>
        <v/>
      </c>
      <c r="N307" s="1"/>
      <c r="O307" s="7" t="s">
        <v>18</v>
      </c>
      <c r="P307" s="7" t="str" cm="1">
        <f t="array" ref="P307">_xlfn._xlws.FILTER(CodigoLicença,Tipo=NovasLicençasv6.0[[#This Row],[Tipo]])</f>
        <v>SC00SFW00003</v>
      </c>
      <c r="Q307" s="7" t="str" cm="1">
        <f t="array" ref="Q307">_xlfn._xlws.FILTER(CodigoManutenção,Tipo=NovasLicençasv6.0[[#This Row],[Tipo]])</f>
        <v>SC00SFW00006</v>
      </c>
      <c r="R307" s="7">
        <v>1</v>
      </c>
      <c r="S307" s="7" t="s">
        <v>84</v>
      </c>
      <c r="T307" s="14" t="s">
        <v>2337</v>
      </c>
      <c r="U307" s="7" t="s">
        <v>1845</v>
      </c>
      <c r="V307" s="7" t="s">
        <v>2324</v>
      </c>
      <c r="W307" s="7" t="s">
        <v>2338</v>
      </c>
      <c r="X307" s="7"/>
      <c r="Y307" s="5">
        <v>44259</v>
      </c>
      <c r="Z307" s="5">
        <v>44267</v>
      </c>
      <c r="AA307" s="11">
        <f t="shared" si="14"/>
        <v>2021</v>
      </c>
      <c r="AB307" s="7">
        <f t="shared" si="13"/>
        <v>8</v>
      </c>
      <c r="AC307" s="5" t="e" cm="1">
        <f t="array" ref="AC307">_xlfn._xlws.FILTER(Created_Date,(Customer_ID=NovasLicençasv6.0[[#This Row],[User ID]])*(Type = "OFFLINE"))</f>
        <v>#REF!</v>
      </c>
      <c r="AD307" s="32" t="s">
        <v>2339</v>
      </c>
      <c r="AE307" s="7">
        <v>2156503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11">
        <v>116519280</v>
      </c>
      <c r="AP307" s="7"/>
      <c r="AQ307" s="7" t="s">
        <v>409</v>
      </c>
      <c r="AR307" s="7"/>
      <c r="AS307" s="7"/>
      <c r="AT307" s="7" t="s">
        <v>2340</v>
      </c>
      <c r="AU307" s="7" t="s">
        <v>380</v>
      </c>
      <c r="AV307" s="7" t="s">
        <v>201</v>
      </c>
      <c r="AW307" s="25"/>
      <c r="AX307" s="25">
        <v>2023</v>
      </c>
    </row>
    <row r="308" spans="1:67" ht="18" customHeight="1" x14ac:dyDescent="0.2">
      <c r="A308" s="7" t="s">
        <v>2341</v>
      </c>
      <c r="B308" s="7" cm="1">
        <f t="array" ref="B308">COUNTA(_xlfn._xlws.FILTER(CustomerID,CustomerID=NovasLicençasv6.0[[#This Row],[User ID]],""))</f>
        <v>1</v>
      </c>
      <c r="C308" s="7" t="str">
        <f>IF(NovasLicençasv6.0[[#This Row],[Usuário ativo]]&gt;=2,"OFFLINE","ONLINE")</f>
        <v>ONLINE</v>
      </c>
      <c r="D308" s="7" t="str" cm="1">
        <f t="array" ref="D308">IFERROR(IF(SUM(_xlfn._xlws.FILTER(CustomerID,CustomerID=NovasLicençasv6.0[[#This Row],[User ID]]))=0,"Existe","Não Existe"),"Não Existe")</f>
        <v>Não Existe</v>
      </c>
      <c r="E308" s="7"/>
      <c r="F308" s="7" t="s">
        <v>2342</v>
      </c>
      <c r="G308" s="7" t="s">
        <v>402</v>
      </c>
      <c r="H308" s="7" t="s">
        <v>632</v>
      </c>
      <c r="I308" s="7" t="s">
        <v>101</v>
      </c>
      <c r="J308" s="7" t="s">
        <v>102</v>
      </c>
      <c r="K308" s="7" t="s">
        <v>83</v>
      </c>
      <c r="L308" s="7" t="str" cm="1">
        <f t="array" ref="L308">IFERROR(_xlfn._xlws.FILTER(CódigoAntigo,[0]!Descrição=NovasLicençasv6.0[[#This Row],[Descrição da atualização]]),"")</f>
        <v/>
      </c>
      <c r="M308" s="7" t="str" cm="1">
        <f t="array" ref="M308">IFERROR(_xlfn._xlws.FILTER(NovoCódigo,[0]!Descrição=NovasLicençasv6.0[[#This Row],[Descrição da atualização]]),"")</f>
        <v/>
      </c>
      <c r="N308" s="1"/>
      <c r="O308" s="7" t="s">
        <v>18</v>
      </c>
      <c r="P308" s="7" t="str" cm="1">
        <f t="array" ref="P308">_xlfn._xlws.FILTER(CodigoLicença,Tipo=NovasLicençasv6.0[[#This Row],[Tipo]])</f>
        <v>SC00SFW00003</v>
      </c>
      <c r="Q308" s="7" t="str" cm="1">
        <f t="array" ref="Q308">_xlfn._xlws.FILTER(CodigoManutenção,Tipo=NovasLicençasv6.0[[#This Row],[Tipo]])</f>
        <v>SC00SFW00006</v>
      </c>
      <c r="R308" s="7">
        <v>1</v>
      </c>
      <c r="S308" s="7" t="s">
        <v>84</v>
      </c>
      <c r="T308" s="14" t="s">
        <v>2343</v>
      </c>
      <c r="U308" s="7" t="s">
        <v>802</v>
      </c>
      <c r="V308" s="7" t="s">
        <v>815</v>
      </c>
      <c r="W308" s="7" t="s">
        <v>2344</v>
      </c>
      <c r="X308" s="7"/>
      <c r="Y308" s="5">
        <v>44260</v>
      </c>
      <c r="Z308" s="5">
        <v>44267</v>
      </c>
      <c r="AA308" s="11">
        <f t="shared" si="14"/>
        <v>2021</v>
      </c>
      <c r="AB308" s="7">
        <f t="shared" si="13"/>
        <v>7</v>
      </c>
      <c r="AC308" s="5" t="e" cm="1">
        <f t="array" ref="AC308">_xlfn._xlws.FILTER(Created_Date,(Customer_ID=NovasLicençasv6.0[[#This Row],[User ID]])*(Type = "OFFLINE"))</f>
        <v>#REF!</v>
      </c>
      <c r="AD308" s="6" t="s">
        <v>2345</v>
      </c>
      <c r="AE308" s="7">
        <v>2156794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11">
        <v>116519280</v>
      </c>
      <c r="AP308" s="7"/>
      <c r="AQ308" s="7" t="s">
        <v>409</v>
      </c>
      <c r="AR308" s="7"/>
      <c r="AS308" s="7"/>
      <c r="AT308" s="7" t="s">
        <v>2346</v>
      </c>
      <c r="AU308" s="7" t="s">
        <v>380</v>
      </c>
      <c r="AV308" s="7" t="s">
        <v>92</v>
      </c>
      <c r="AW308" s="25"/>
      <c r="AX308" s="25">
        <v>2023</v>
      </c>
    </row>
    <row r="309" spans="1:67" ht="18" customHeight="1" x14ac:dyDescent="0.2">
      <c r="A309" s="7" t="s">
        <v>2347</v>
      </c>
      <c r="B309" s="7" cm="1">
        <f t="array" ref="B309">COUNTA(_xlfn._xlws.FILTER(CustomerID,CustomerID=NovasLicençasv6.0[[#This Row],[User ID]],""))</f>
        <v>1</v>
      </c>
      <c r="C309" s="7" t="str">
        <f>IF(NovasLicençasv6.0[[#This Row],[Usuário ativo]]&gt;=2,"OFFLINE","ONLINE")</f>
        <v>ONLINE</v>
      </c>
      <c r="D309" s="7" t="str" cm="1">
        <f t="array" ref="D309">IFERROR(IF(SUM(_xlfn._xlws.FILTER(CustomerID,CustomerID=NovasLicençasv6.0[[#This Row],[User ID]]))=0,"Existe","Não Existe"),"Não Existe")</f>
        <v>Não Existe</v>
      </c>
      <c r="E309" s="7"/>
      <c r="F309" s="7" t="s">
        <v>2348</v>
      </c>
      <c r="G309" s="7" t="s">
        <v>8</v>
      </c>
      <c r="H309" s="7" t="s">
        <v>632</v>
      </c>
      <c r="I309" s="7" t="s">
        <v>579</v>
      </c>
      <c r="J309" s="7" t="s">
        <v>580</v>
      </c>
      <c r="K309" s="7" t="s">
        <v>83</v>
      </c>
      <c r="L309" s="7" t="str" cm="1">
        <f t="array" ref="L309">IFERROR(_xlfn._xlws.FILTER(CódigoAntigo,[0]!Descrição=NovasLicençasv6.0[[#This Row],[Descrição da atualização]]),"")</f>
        <v/>
      </c>
      <c r="M309" s="7" t="str" cm="1">
        <f t="array" ref="M309">IFERROR(_xlfn._xlws.FILTER(NovoCódigo,[0]!Descrição=NovasLicençasv6.0[[#This Row],[Descrição da atualização]]),"")</f>
        <v/>
      </c>
      <c r="N309" s="1"/>
      <c r="O309" s="7" t="s">
        <v>18</v>
      </c>
      <c r="P309" s="7" t="str" cm="1">
        <f t="array" ref="P309">_xlfn._xlws.FILTER(CodigoLicença,Tipo=NovasLicençasv6.0[[#This Row],[Tipo]])</f>
        <v>SC00SFW00003</v>
      </c>
      <c r="Q309" s="7" t="str" cm="1">
        <f t="array" ref="Q309">_xlfn._xlws.FILTER(CodigoManutenção,Tipo=NovasLicençasv6.0[[#This Row],[Tipo]])</f>
        <v>SC00SFW00006</v>
      </c>
      <c r="R309" s="7">
        <v>1</v>
      </c>
      <c r="S309" s="7" t="s">
        <v>84</v>
      </c>
      <c r="T309" s="14">
        <v>4853937387</v>
      </c>
      <c r="U309" s="7" t="s">
        <v>1845</v>
      </c>
      <c r="V309" s="7" t="s">
        <v>237</v>
      </c>
      <c r="W309" s="7" t="s">
        <v>2349</v>
      </c>
      <c r="X309" s="7"/>
      <c r="Y309" s="5">
        <v>44260</v>
      </c>
      <c r="Z309" s="5">
        <v>44267</v>
      </c>
      <c r="AA309" s="11">
        <f t="shared" si="14"/>
        <v>2021</v>
      </c>
      <c r="AB309" s="7">
        <f t="shared" si="13"/>
        <v>7</v>
      </c>
      <c r="AC309" s="5" t="e" cm="1">
        <f t="array" ref="AC309">_xlfn._xlws.FILTER(Created_Date,(Customer_ID=NovasLicençasv6.0[[#This Row],[User ID]])*(Type = "OFFLINE"))</f>
        <v>#REF!</v>
      </c>
      <c r="AD309" s="32" t="s">
        <v>2350</v>
      </c>
      <c r="AE309" s="7"/>
      <c r="AF309" s="7"/>
      <c r="AG309" s="7"/>
      <c r="AH309" s="7"/>
      <c r="AI309" s="7"/>
      <c r="AJ309" s="7">
        <v>1696</v>
      </c>
      <c r="AK309" s="7"/>
      <c r="AL309" s="7"/>
      <c r="AM309" s="7"/>
      <c r="AN309" s="7"/>
      <c r="AO309" s="11">
        <v>116519280</v>
      </c>
      <c r="AP309" s="7"/>
      <c r="AQ309" s="7">
        <v>15019</v>
      </c>
      <c r="AR309" s="7"/>
      <c r="AS309" s="7"/>
      <c r="AT309" s="7" t="s">
        <v>621</v>
      </c>
      <c r="AU309" s="7" t="s">
        <v>2058</v>
      </c>
      <c r="AV309" s="7" t="s">
        <v>315</v>
      </c>
      <c r="AW309" s="25"/>
      <c r="AX309" s="25">
        <v>2023</v>
      </c>
    </row>
    <row r="310" spans="1:67" ht="18" customHeight="1" x14ac:dyDescent="0.2">
      <c r="A310" s="7" t="s">
        <v>2351</v>
      </c>
      <c r="B310" s="7" cm="1">
        <f t="array" ref="B310">COUNTA(_xlfn._xlws.FILTER(CustomerID,CustomerID=NovasLicençasv6.0[[#This Row],[User ID]],""))</f>
        <v>1</v>
      </c>
      <c r="C310" s="7" t="str">
        <f>IF(NovasLicençasv6.0[[#This Row],[Usuário ativo]]&gt;=2,"OFFLINE","ONLINE")</f>
        <v>ONLINE</v>
      </c>
      <c r="D310" s="7" t="str" cm="1">
        <f t="array" ref="D310">IFERROR(IF(SUM(_xlfn._xlws.FILTER(CustomerID,CustomerID=NovasLicençasv6.0[[#This Row],[User ID]]))=0,"Existe","Não Existe"),"Não Existe")</f>
        <v>Não Existe</v>
      </c>
      <c r="E310" s="7"/>
      <c r="F310" s="7" t="s">
        <v>2352</v>
      </c>
      <c r="G310" s="7" t="s">
        <v>8</v>
      </c>
      <c r="H310" s="7" t="s">
        <v>632</v>
      </c>
      <c r="I310" s="7" t="s">
        <v>579</v>
      </c>
      <c r="J310" s="7" t="s">
        <v>580</v>
      </c>
      <c r="K310" s="7" t="s">
        <v>83</v>
      </c>
      <c r="L310" s="7" t="str" cm="1">
        <f t="array" ref="L310">IFERROR(_xlfn._xlws.FILTER(CódigoAntigo,[0]!Descrição=NovasLicençasv6.0[[#This Row],[Descrição da atualização]]),"")</f>
        <v/>
      </c>
      <c r="M310" s="7" t="str" cm="1">
        <f t="array" ref="M310">IFERROR(_xlfn._xlws.FILTER(NovoCódigo,[0]!Descrição=NovasLicençasv6.0[[#This Row],[Descrição da atualização]]),"")</f>
        <v/>
      </c>
      <c r="N310" s="1"/>
      <c r="O310" s="7" t="s">
        <v>18</v>
      </c>
      <c r="P310" s="7" t="str" cm="1">
        <f t="array" ref="P310">_xlfn._xlws.FILTER(CodigoLicença,Tipo=NovasLicençasv6.0[[#This Row],[Tipo]])</f>
        <v>SC00SFW00003</v>
      </c>
      <c r="Q310" s="7" t="str" cm="1">
        <f t="array" ref="Q310">_xlfn._xlws.FILTER(CodigoManutenção,Tipo=NovasLicençasv6.0[[#This Row],[Tipo]])</f>
        <v>SC00SFW00006</v>
      </c>
      <c r="R310" s="7">
        <v>1</v>
      </c>
      <c r="S310" s="7" t="s">
        <v>84</v>
      </c>
      <c r="T310" s="14">
        <v>6617474175</v>
      </c>
      <c r="U310" s="7" t="s">
        <v>2353</v>
      </c>
      <c r="V310" s="7" t="s">
        <v>2354</v>
      </c>
      <c r="W310" s="7"/>
      <c r="X310" s="7"/>
      <c r="Y310" s="5">
        <v>44260</v>
      </c>
      <c r="Z310" s="5">
        <v>44267</v>
      </c>
      <c r="AA310" s="11">
        <f t="shared" si="14"/>
        <v>2021</v>
      </c>
      <c r="AB310" s="7">
        <f t="shared" si="13"/>
        <v>7</v>
      </c>
      <c r="AC310" s="5" t="e" cm="1">
        <f t="array" ref="AC310">_xlfn._xlws.FILTER(Created_Date,(Customer_ID=NovasLicençasv6.0[[#This Row],[User ID]])*(Type = "OFFLINE"))</f>
        <v>#REF!</v>
      </c>
      <c r="AD310" s="6" t="s">
        <v>2355</v>
      </c>
      <c r="AE310" s="7"/>
      <c r="AF310" s="7"/>
      <c r="AG310" s="7"/>
      <c r="AH310" s="7"/>
      <c r="AI310" s="7"/>
      <c r="AJ310" s="7">
        <v>1696</v>
      </c>
      <c r="AK310" s="7"/>
      <c r="AL310" s="7"/>
      <c r="AM310" s="7"/>
      <c r="AN310" s="7"/>
      <c r="AO310" s="11">
        <v>116519280</v>
      </c>
      <c r="AP310" s="7"/>
      <c r="AQ310" s="7">
        <v>15019</v>
      </c>
      <c r="AR310" s="7"/>
      <c r="AS310" s="7"/>
      <c r="AT310" s="7" t="s">
        <v>621</v>
      </c>
      <c r="AU310" s="7" t="s">
        <v>2058</v>
      </c>
      <c r="AV310" s="7" t="s">
        <v>315</v>
      </c>
      <c r="AW310" s="25"/>
      <c r="AX310" s="25">
        <v>2023</v>
      </c>
    </row>
    <row r="311" spans="1:67" ht="18" customHeight="1" x14ac:dyDescent="0.2">
      <c r="A311" s="7" t="s">
        <v>2356</v>
      </c>
      <c r="B311" s="7" cm="1">
        <f t="array" ref="B311">COUNTA(_xlfn._xlws.FILTER(CustomerID,CustomerID=NovasLicençasv6.0[[#This Row],[User ID]],""))</f>
        <v>1</v>
      </c>
      <c r="C311" s="7" t="str">
        <f>IF(NovasLicençasv6.0[[#This Row],[Usuário ativo]]&gt;=2,"OFFLINE","ONLINE")</f>
        <v>ONLINE</v>
      </c>
      <c r="D311" s="7" t="str" cm="1">
        <f t="array" ref="D311">IFERROR(IF(SUM(_xlfn._xlws.FILTER(CustomerID,CustomerID=NovasLicençasv6.0[[#This Row],[User ID]]))=0,"Existe","Não Existe"),"Não Existe")</f>
        <v>Não Existe</v>
      </c>
      <c r="E311" s="7"/>
      <c r="F311" s="7" t="s">
        <v>2357</v>
      </c>
      <c r="G311" s="7" t="s">
        <v>8</v>
      </c>
      <c r="H311" s="7" t="s">
        <v>632</v>
      </c>
      <c r="I311" s="7" t="s">
        <v>579</v>
      </c>
      <c r="J311" s="7" t="s">
        <v>580</v>
      </c>
      <c r="K311" s="7" t="s">
        <v>83</v>
      </c>
      <c r="L311" s="7" t="str" cm="1">
        <f t="array" ref="L311">IFERROR(_xlfn._xlws.FILTER(CódigoAntigo,[0]!Descrição=NovasLicençasv6.0[[#This Row],[Descrição da atualização]]),"")</f>
        <v/>
      </c>
      <c r="M311" s="7" t="str" cm="1">
        <f t="array" ref="M311">IFERROR(_xlfn._xlws.FILTER(NovoCódigo,[0]!Descrição=NovasLicençasv6.0[[#This Row],[Descrição da atualização]]),"")</f>
        <v/>
      </c>
      <c r="N311" s="1"/>
      <c r="O311" s="7" t="s">
        <v>18</v>
      </c>
      <c r="P311" s="7" t="str" cm="1">
        <f t="array" ref="P311">_xlfn._xlws.FILTER(CodigoLicença,Tipo=NovasLicençasv6.0[[#This Row],[Tipo]])</f>
        <v>SC00SFW00003</v>
      </c>
      <c r="Q311" s="7" t="str" cm="1">
        <f t="array" ref="Q311">_xlfn._xlws.FILTER(CodigoManutenção,Tipo=NovasLicençasv6.0[[#This Row],[Tipo]])</f>
        <v>SC00SFW00006</v>
      </c>
      <c r="R311" s="7">
        <v>1</v>
      </c>
      <c r="S311" s="7" t="s">
        <v>84</v>
      </c>
      <c r="T311" s="14">
        <v>13164338127</v>
      </c>
      <c r="U311" s="7" t="s">
        <v>1845</v>
      </c>
      <c r="V311" s="7" t="s">
        <v>84</v>
      </c>
      <c r="W311" s="7" t="s">
        <v>2358</v>
      </c>
      <c r="X311" s="7"/>
      <c r="Y311" s="5">
        <v>44260</v>
      </c>
      <c r="Z311" s="5">
        <v>44267</v>
      </c>
      <c r="AA311" s="11">
        <f t="shared" si="14"/>
        <v>2021</v>
      </c>
      <c r="AB311" s="7">
        <f t="shared" si="13"/>
        <v>7</v>
      </c>
      <c r="AC311" s="5" t="e" cm="1">
        <f t="array" ref="AC311">_xlfn._xlws.FILTER(Created_Date,(Customer_ID=NovasLicençasv6.0[[#This Row],[User ID]])*(Type = "OFFLINE"))</f>
        <v>#REF!</v>
      </c>
      <c r="AD311" s="32" t="s">
        <v>2359</v>
      </c>
      <c r="AE311" s="7"/>
      <c r="AF311" s="7"/>
      <c r="AG311" s="7"/>
      <c r="AH311" s="7"/>
      <c r="AI311" s="7"/>
      <c r="AJ311" s="7">
        <v>1696</v>
      </c>
      <c r="AK311" s="7"/>
      <c r="AL311" s="7"/>
      <c r="AM311" s="7"/>
      <c r="AN311" s="7"/>
      <c r="AO311" s="11">
        <v>116519280</v>
      </c>
      <c r="AP311" s="7"/>
      <c r="AQ311" s="7">
        <v>15019</v>
      </c>
      <c r="AR311" s="7"/>
      <c r="AS311" s="7"/>
      <c r="AT311" s="7" t="s">
        <v>621</v>
      </c>
      <c r="AU311" s="7" t="s">
        <v>2058</v>
      </c>
      <c r="AV311" s="7" t="s">
        <v>315</v>
      </c>
      <c r="AW311" s="25"/>
      <c r="AX311" s="25">
        <v>2023</v>
      </c>
    </row>
    <row r="312" spans="1:67" s="30" customFormat="1" ht="18" customHeight="1" x14ac:dyDescent="0.2">
      <c r="A312" s="7" t="s">
        <v>2360</v>
      </c>
      <c r="B312" s="7" cm="1">
        <f t="array" ref="B312">COUNTA(_xlfn._xlws.FILTER(CustomerID,CustomerID=NovasLicençasv6.0[[#This Row],[User ID]],""))</f>
        <v>1</v>
      </c>
      <c r="C312" s="7" t="str">
        <f>IF(NovasLicençasv6.0[[#This Row],[Usuário ativo]]&gt;=2,"OFFLINE","ONLINE")</f>
        <v>ONLINE</v>
      </c>
      <c r="D312" s="7" t="str" cm="1">
        <f t="array" ref="D312">IFERROR(IF(SUM(_xlfn._xlws.FILTER(CustomerID,CustomerID=NovasLicençasv6.0[[#This Row],[User ID]]))=0,"Existe","Não Existe"),"Não Existe")</f>
        <v>Não Existe</v>
      </c>
      <c r="E312" s="7"/>
      <c r="F312" s="7" t="s">
        <v>2361</v>
      </c>
      <c r="G312" s="7" t="s">
        <v>8</v>
      </c>
      <c r="H312" s="7" t="s">
        <v>632</v>
      </c>
      <c r="I312" s="7" t="s">
        <v>579</v>
      </c>
      <c r="J312" s="7" t="s">
        <v>580</v>
      </c>
      <c r="K312" s="7" t="s">
        <v>83</v>
      </c>
      <c r="L312" s="7" t="str" cm="1">
        <f t="array" ref="L312">IFERROR(_xlfn._xlws.FILTER(CódigoAntigo,[0]!Descrição=NovasLicençasv6.0[[#This Row],[Descrição da atualização]]),"")</f>
        <v/>
      </c>
      <c r="M312" s="7" t="str" cm="1">
        <f t="array" ref="M312">IFERROR(_xlfn._xlws.FILTER(NovoCódigo,[0]!Descrição=NovasLicençasv6.0[[#This Row],[Descrição da atualização]]),"")</f>
        <v/>
      </c>
      <c r="N312" s="1"/>
      <c r="O312" s="7" t="s">
        <v>18</v>
      </c>
      <c r="P312" s="7" t="str" cm="1">
        <f t="array" ref="P312">_xlfn._xlws.FILTER(CodigoLicença,Tipo=NovasLicençasv6.0[[#This Row],[Tipo]])</f>
        <v>SC00SFW00003</v>
      </c>
      <c r="Q312" s="7" t="str" cm="1">
        <f t="array" ref="Q312">_xlfn._xlws.FILTER(CodigoManutenção,Tipo=NovasLicençasv6.0[[#This Row],[Tipo]])</f>
        <v>SC00SFW00006</v>
      </c>
      <c r="R312" s="7">
        <v>1</v>
      </c>
      <c r="S312" s="7" t="s">
        <v>1100</v>
      </c>
      <c r="T312" s="14" t="s">
        <v>2362</v>
      </c>
      <c r="U312" s="7" t="s">
        <v>1845</v>
      </c>
      <c r="V312" s="7" t="s">
        <v>2363</v>
      </c>
      <c r="W312" s="7" t="s">
        <v>2364</v>
      </c>
      <c r="X312" s="7"/>
      <c r="Y312" s="5">
        <v>44260</v>
      </c>
      <c r="Z312" s="5">
        <v>44267</v>
      </c>
      <c r="AA312" s="11">
        <f t="shared" si="14"/>
        <v>2021</v>
      </c>
      <c r="AB312" s="7">
        <f t="shared" si="13"/>
        <v>7</v>
      </c>
      <c r="AC312" s="5" t="e" cm="1">
        <f t="array" ref="AC312">_xlfn._xlws.FILTER(Created_Date,(Customer_ID=NovasLicençasv6.0[[#This Row],[User ID]])*(Type = "OFFLINE"))</f>
        <v>#REF!</v>
      </c>
      <c r="AD312" s="32" t="s">
        <v>2365</v>
      </c>
      <c r="AE312" s="7"/>
      <c r="AF312" s="7"/>
      <c r="AG312" s="7"/>
      <c r="AH312" s="7"/>
      <c r="AI312" s="7"/>
      <c r="AJ312" s="7">
        <v>1696</v>
      </c>
      <c r="AK312" s="7"/>
      <c r="AL312" s="7"/>
      <c r="AM312" s="7"/>
      <c r="AN312" s="7"/>
      <c r="AO312" s="11">
        <v>116519280</v>
      </c>
      <c r="AP312" s="7"/>
      <c r="AQ312" s="7">
        <v>15019</v>
      </c>
      <c r="AR312" s="7"/>
      <c r="AS312" s="7"/>
      <c r="AT312" s="7" t="s">
        <v>621</v>
      </c>
      <c r="AU312" s="7" t="s">
        <v>2058</v>
      </c>
      <c r="AV312" s="7" t="s">
        <v>315</v>
      </c>
      <c r="AW312" s="25"/>
      <c r="AX312" s="25">
        <v>2023</v>
      </c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8" customHeight="1" x14ac:dyDescent="0.2">
      <c r="A313" s="7" t="s">
        <v>2366</v>
      </c>
      <c r="B313" s="7" cm="1">
        <f t="array" ref="B313">COUNTA(_xlfn._xlws.FILTER(CustomerID,CustomerID=NovasLicençasv6.0[[#This Row],[User ID]],""))</f>
        <v>1</v>
      </c>
      <c r="C313" s="7" t="str">
        <f>IF(NovasLicençasv6.0[[#This Row],[Usuário ativo]]&gt;=2,"OFFLINE","ONLINE")</f>
        <v>ONLINE</v>
      </c>
      <c r="D313" s="7" t="str" cm="1">
        <f t="array" ref="D313">IFERROR(IF(SUM(_xlfn._xlws.FILTER(CustomerID,CustomerID=NovasLicençasv6.0[[#This Row],[User ID]]))=0,"Existe","Não Existe"),"Não Existe")</f>
        <v>Não Existe</v>
      </c>
      <c r="E313" s="7"/>
      <c r="F313" s="7" t="s">
        <v>2367</v>
      </c>
      <c r="G313" s="7" t="s">
        <v>8</v>
      </c>
      <c r="H313" s="7" t="s">
        <v>632</v>
      </c>
      <c r="I313" s="7" t="s">
        <v>579</v>
      </c>
      <c r="J313" s="7" t="s">
        <v>580</v>
      </c>
      <c r="K313" s="7" t="s">
        <v>83</v>
      </c>
      <c r="L313" s="7" t="str" cm="1">
        <f t="array" ref="L313">IFERROR(_xlfn._xlws.FILTER(CódigoAntigo,[0]!Descrição=NovasLicençasv6.0[[#This Row],[Descrição da atualização]]),"")</f>
        <v/>
      </c>
      <c r="M313" s="7" t="str" cm="1">
        <f t="array" ref="M313">IFERROR(_xlfn._xlws.FILTER(NovoCódigo,[0]!Descrição=NovasLicençasv6.0[[#This Row],[Descrição da atualização]]),"")</f>
        <v/>
      </c>
      <c r="N313" s="1"/>
      <c r="O313" s="7" t="s">
        <v>18</v>
      </c>
      <c r="P313" s="7" t="str" cm="1">
        <f t="array" ref="P313">_xlfn._xlws.FILTER(CodigoLicença,Tipo=NovasLicençasv6.0[[#This Row],[Tipo]])</f>
        <v>SC00SFW00003</v>
      </c>
      <c r="Q313" s="7" t="str" cm="1">
        <f t="array" ref="Q313">_xlfn._xlws.FILTER(CodigoManutenção,Tipo=NovasLicençasv6.0[[#This Row],[Tipo]])</f>
        <v>SC00SFW00006</v>
      </c>
      <c r="R313" s="7">
        <v>1</v>
      </c>
      <c r="S313" s="7" t="s">
        <v>2368</v>
      </c>
      <c r="T313" s="14">
        <v>9738595407</v>
      </c>
      <c r="U313" s="7" t="s">
        <v>1845</v>
      </c>
      <c r="V313" s="7" t="s">
        <v>84</v>
      </c>
      <c r="W313" s="7" t="s">
        <v>2369</v>
      </c>
      <c r="X313" s="7"/>
      <c r="Y313" s="5">
        <v>44260</v>
      </c>
      <c r="Z313" s="5">
        <v>44267</v>
      </c>
      <c r="AA313" s="11">
        <f t="shared" si="14"/>
        <v>2021</v>
      </c>
      <c r="AB313" s="7">
        <f t="shared" si="13"/>
        <v>7</v>
      </c>
      <c r="AC313" s="5" t="e" cm="1">
        <f t="array" ref="AC313">_xlfn._xlws.FILTER(Created_Date,(Customer_ID=NovasLicençasv6.0[[#This Row],[User ID]])*(Type = "OFFLINE"))</f>
        <v>#REF!</v>
      </c>
      <c r="AD313" s="32" t="s">
        <v>2370</v>
      </c>
      <c r="AE313" s="7"/>
      <c r="AF313" s="7"/>
      <c r="AG313" s="7"/>
      <c r="AH313" s="7"/>
      <c r="AI313" s="7"/>
      <c r="AJ313" s="7">
        <v>1696</v>
      </c>
      <c r="AK313" s="7"/>
      <c r="AL313" s="7"/>
      <c r="AM313" s="7"/>
      <c r="AN313" s="7"/>
      <c r="AO313" s="11">
        <v>116519280</v>
      </c>
      <c r="AP313" s="7"/>
      <c r="AQ313" s="7">
        <v>15019</v>
      </c>
      <c r="AR313" s="7"/>
      <c r="AS313" s="7"/>
      <c r="AT313" s="7" t="s">
        <v>621</v>
      </c>
      <c r="AU313" s="7" t="s">
        <v>2058</v>
      </c>
      <c r="AV313" s="7" t="s">
        <v>315</v>
      </c>
      <c r="AW313" s="25"/>
      <c r="AX313" s="25">
        <v>2023</v>
      </c>
    </row>
    <row r="314" spans="1:67" ht="18" customHeight="1" x14ac:dyDescent="0.2">
      <c r="A314" s="7" t="s">
        <v>2371</v>
      </c>
      <c r="B314" s="7" cm="1">
        <f t="array" ref="B314">COUNTA(_xlfn._xlws.FILTER(CustomerID,CustomerID=NovasLicençasv6.0[[#This Row],[User ID]],""))</f>
        <v>1</v>
      </c>
      <c r="C314" s="7" t="str">
        <f>IF(NovasLicençasv6.0[[#This Row],[Usuário ativo]]&gt;=2,"OFFLINE","ONLINE")</f>
        <v>ONLINE</v>
      </c>
      <c r="D314" s="7" t="str" cm="1">
        <f t="array" ref="D314">IFERROR(IF(SUM(_xlfn._xlws.FILTER(CustomerID,CustomerID=NovasLicençasv6.0[[#This Row],[User ID]]))=0,"Existe","Não Existe"),"Não Existe")</f>
        <v>Não Existe</v>
      </c>
      <c r="E314" s="7"/>
      <c r="F314" s="7" t="s">
        <v>2372</v>
      </c>
      <c r="G314" s="7" t="s">
        <v>8</v>
      </c>
      <c r="H314" s="7" t="s">
        <v>632</v>
      </c>
      <c r="I314" s="7" t="s">
        <v>579</v>
      </c>
      <c r="J314" s="7" t="s">
        <v>580</v>
      </c>
      <c r="K314" s="7" t="s">
        <v>83</v>
      </c>
      <c r="L314" s="7" t="str" cm="1">
        <f t="array" ref="L314">IFERROR(_xlfn._xlws.FILTER(CódigoAntigo,[0]!Descrição=NovasLicençasv6.0[[#This Row],[Descrição da atualização]]),"")</f>
        <v/>
      </c>
      <c r="M314" s="7" t="str" cm="1">
        <f t="array" ref="M314">IFERROR(_xlfn._xlws.FILTER(NovoCódigo,[0]!Descrição=NovasLicençasv6.0[[#This Row],[Descrição da atualização]]),"")</f>
        <v/>
      </c>
      <c r="N314" s="1"/>
      <c r="O314" s="7" t="s">
        <v>18</v>
      </c>
      <c r="P314" s="7" t="str" cm="1">
        <f t="array" ref="P314">_xlfn._xlws.FILTER(CodigoLicença,Tipo=NovasLicençasv6.0[[#This Row],[Tipo]])</f>
        <v>SC00SFW00003</v>
      </c>
      <c r="Q314" s="7" t="str" cm="1">
        <f t="array" ref="Q314">_xlfn._xlws.FILTER(CodigoManutenção,Tipo=NovasLicençasv6.0[[#This Row],[Tipo]])</f>
        <v>SC00SFW00006</v>
      </c>
      <c r="R314" s="7">
        <v>1</v>
      </c>
      <c r="S314" s="7" t="s">
        <v>84</v>
      </c>
      <c r="T314" s="14">
        <v>32727878067</v>
      </c>
      <c r="U314" s="7" t="s">
        <v>1845</v>
      </c>
      <c r="V314" s="7" t="s">
        <v>84</v>
      </c>
      <c r="W314" s="7" t="s">
        <v>2373</v>
      </c>
      <c r="X314" s="7"/>
      <c r="Y314" s="5">
        <v>44260</v>
      </c>
      <c r="Z314" s="5">
        <v>44267</v>
      </c>
      <c r="AA314" s="11">
        <f t="shared" si="14"/>
        <v>2021</v>
      </c>
      <c r="AB314" s="7">
        <f t="shared" si="13"/>
        <v>7</v>
      </c>
      <c r="AC314" s="5" t="e" cm="1">
        <f t="array" ref="AC314">_xlfn._xlws.FILTER(Created_Date,(Customer_ID=NovasLicençasv6.0[[#This Row],[User ID]])*(Type = "OFFLINE"))</f>
        <v>#REF!</v>
      </c>
      <c r="AD314" s="32" t="s">
        <v>2374</v>
      </c>
      <c r="AE314" s="7"/>
      <c r="AF314" s="7"/>
      <c r="AG314" s="7"/>
      <c r="AH314" s="7"/>
      <c r="AI314" s="7"/>
      <c r="AJ314" s="7">
        <v>1696</v>
      </c>
      <c r="AK314" s="7"/>
      <c r="AL314" s="7"/>
      <c r="AM314" s="7"/>
      <c r="AN314" s="7"/>
      <c r="AO314" s="11">
        <v>116519280</v>
      </c>
      <c r="AP314" s="7"/>
      <c r="AQ314" s="7">
        <v>15019</v>
      </c>
      <c r="AR314" s="7"/>
      <c r="AS314" s="7"/>
      <c r="AT314" s="7" t="s">
        <v>621</v>
      </c>
      <c r="AU314" s="7" t="s">
        <v>2058</v>
      </c>
      <c r="AV314" s="7" t="s">
        <v>315</v>
      </c>
      <c r="AW314" s="25"/>
      <c r="AX314" s="25">
        <v>2023</v>
      </c>
    </row>
    <row r="315" spans="1:67" ht="18" customHeight="1" x14ac:dyDescent="0.2">
      <c r="A315" s="13" t="s">
        <v>2375</v>
      </c>
      <c r="B315" s="13" cm="1">
        <f t="array" ref="B315">COUNTA(_xlfn._xlws.FILTER(CustomerID,CustomerID=NovasLicençasv6.0[[#This Row],[User ID]],""))</f>
        <v>1</v>
      </c>
      <c r="C315" s="13" t="str">
        <f>IF(NovasLicençasv6.0[[#This Row],[Usuário ativo]]&gt;=2,"OFFLINE","ONLINE")</f>
        <v>ONLINE</v>
      </c>
      <c r="D315" s="13" t="str" cm="1">
        <f t="array" ref="D315">IFERROR(IF(SUM(_xlfn._xlws.FILTER(CustomerID,CustomerID=NovasLicençasv6.0[[#This Row],[User ID]]))=0,"Existe","Não Existe"),"Não Existe")</f>
        <v>Não Existe</v>
      </c>
      <c r="E315" s="13"/>
      <c r="F315" s="13" t="s">
        <v>2376</v>
      </c>
      <c r="G315" s="13" t="s">
        <v>141</v>
      </c>
      <c r="H315" s="13" t="s">
        <v>384</v>
      </c>
      <c r="I315" s="13" t="s">
        <v>101</v>
      </c>
      <c r="J315" s="13" t="s">
        <v>102</v>
      </c>
      <c r="K315" s="13" t="s">
        <v>83</v>
      </c>
      <c r="L315" s="13" t="str" cm="1">
        <f t="array" ref="L315">IFERROR(_xlfn._xlws.FILTER(CódigoAntigo,[0]!Descrição=NovasLicençasv6.0[[#This Row],[Descrição da atualização]]),"")</f>
        <v/>
      </c>
      <c r="M315" s="13" t="str" cm="1">
        <f t="array" ref="M315">IFERROR(_xlfn._xlws.FILTER(NovoCódigo,[0]!Descrição=NovasLicençasv6.0[[#This Row],[Descrição da atualização]]),"")</f>
        <v/>
      </c>
      <c r="N315" s="12"/>
      <c r="O315" s="13" t="s">
        <v>18</v>
      </c>
      <c r="P315" s="13" t="str" cm="1">
        <f t="array" ref="P315">_xlfn._xlws.FILTER(CodigoLicença,Tipo=NovasLicençasv6.0[[#This Row],[Tipo]])</f>
        <v>SC00SFW00003</v>
      </c>
      <c r="Q315" s="13" t="str" cm="1">
        <f t="array" ref="Q315">_xlfn._xlws.FILTER(CodigoManutenção,Tipo=NovasLicençasv6.0[[#This Row],[Tipo]])</f>
        <v>SC00SFW00006</v>
      </c>
      <c r="R315" s="13">
        <v>1</v>
      </c>
      <c r="S315" s="13" t="s">
        <v>142</v>
      </c>
      <c r="T315" s="34" t="s">
        <v>2377</v>
      </c>
      <c r="U315" s="13" t="s">
        <v>206</v>
      </c>
      <c r="V315" s="13" t="s">
        <v>2378</v>
      </c>
      <c r="W315" s="13" t="s">
        <v>2379</v>
      </c>
      <c r="X315" s="13"/>
      <c r="Y315" s="29">
        <v>44263</v>
      </c>
      <c r="Z315" s="29">
        <v>44267</v>
      </c>
      <c r="AA315" s="35">
        <f t="shared" si="14"/>
        <v>2021</v>
      </c>
      <c r="AB315" s="13">
        <f t="shared" si="13"/>
        <v>4</v>
      </c>
      <c r="AC315" s="29" t="e" cm="1">
        <f t="array" ref="AC315">_xlfn._xlws.FILTER(Created_Date,(Customer_ID=NovasLicençasv6.0[[#This Row],[User ID]])*(Type = "OFFLINE"))</f>
        <v>#REF!</v>
      </c>
      <c r="AD315" s="91" t="s">
        <v>2380</v>
      </c>
      <c r="AE315" s="13">
        <v>2095972</v>
      </c>
      <c r="AF315" s="13"/>
      <c r="AG315" s="13"/>
      <c r="AH315" s="13"/>
      <c r="AI315" s="13"/>
      <c r="AJ315" s="13"/>
      <c r="AK315" s="13"/>
      <c r="AL315" s="13"/>
      <c r="AM315" s="13"/>
      <c r="AN315" s="13"/>
      <c r="AO315" s="35">
        <v>116519280</v>
      </c>
      <c r="AP315" s="13"/>
      <c r="AQ315" s="13" t="s">
        <v>2381</v>
      </c>
      <c r="AR315" s="13"/>
      <c r="AS315" s="13"/>
      <c r="AT315" s="13" t="s">
        <v>2346</v>
      </c>
      <c r="AU315" s="13" t="s">
        <v>380</v>
      </c>
      <c r="AV315" s="13" t="s">
        <v>92</v>
      </c>
      <c r="AW315" s="92"/>
      <c r="AX315" s="92">
        <v>2023</v>
      </c>
    </row>
    <row r="316" spans="1:67" ht="18" customHeight="1" x14ac:dyDescent="0.2">
      <c r="A316" s="21" t="s">
        <v>2382</v>
      </c>
      <c r="B316" s="7" cm="1">
        <f t="array" ref="B316">COUNTA(_xlfn._xlws.FILTER(CustomerID,CustomerID=NovasLicençasv6.0[[#This Row],[User ID]],""))</f>
        <v>1</v>
      </c>
      <c r="C316" s="7" t="str">
        <f>IF(NovasLicençasv6.0[[#This Row],[Usuário ativo]]&gt;=2,"OFFLINE","ONLINE")</f>
        <v>ONLINE</v>
      </c>
      <c r="D316" s="18" t="str" cm="1">
        <f t="array" ref="D316">IFERROR(IF(SUM(_xlfn._xlws.FILTER(CustomerID,CustomerID=NovasLicençasv6.0[[#This Row],[User ID]]))=0,"Existe","Não Existe"),"Não Existe")</f>
        <v>Não Existe</v>
      </c>
      <c r="E316" s="7"/>
      <c r="F316" s="7" t="s">
        <v>2383</v>
      </c>
      <c r="G316" s="7" t="s">
        <v>141</v>
      </c>
      <c r="H316" s="7" t="s">
        <v>384</v>
      </c>
      <c r="I316" s="7" t="s">
        <v>101</v>
      </c>
      <c r="J316" s="7" t="s">
        <v>102</v>
      </c>
      <c r="K316" s="7" t="s">
        <v>83</v>
      </c>
      <c r="L316" s="7" t="str" cm="1">
        <f t="array" ref="L316">IFERROR(_xlfn._xlws.FILTER(CódigoAntigo,[0]!Descrição=NovasLicençasv6.0[[#This Row],[Descrição da atualização]]),"")</f>
        <v/>
      </c>
      <c r="M316" s="7" t="str" cm="1">
        <f t="array" ref="M316">IFERROR(_xlfn._xlws.FILTER(NovoCódigo,[0]!Descrição=NovasLicençasv6.0[[#This Row],[Descrição da atualização]]),"")</f>
        <v/>
      </c>
      <c r="N316" s="7"/>
      <c r="O316" s="7" t="s">
        <v>18</v>
      </c>
      <c r="P316" s="7" t="str" cm="1">
        <f t="array" ref="P316">_xlfn._xlws.FILTER(CodigoLicença,Tipo=NovasLicençasv6.0[[#This Row],[Tipo]])</f>
        <v>SC00SFW00003</v>
      </c>
      <c r="Q316" s="7" t="str" cm="1">
        <f t="array" ref="Q316">_xlfn._xlws.FILTER(CodigoManutenção,Tipo=NovasLicençasv6.0[[#This Row],[Tipo]])</f>
        <v>SC00SFW00006</v>
      </c>
      <c r="R316" s="7">
        <v>1</v>
      </c>
      <c r="S316" s="7"/>
      <c r="T316" s="14"/>
      <c r="U316" s="7"/>
      <c r="V316" s="7"/>
      <c r="W316" s="7"/>
      <c r="X316" s="7"/>
      <c r="Y316" s="5"/>
      <c r="Z316" s="5"/>
      <c r="AA316" s="11">
        <f>YEAR(Y316)</f>
        <v>1900</v>
      </c>
      <c r="AB316" s="7">
        <f>Z316-Y316</f>
        <v>0</v>
      </c>
      <c r="AC316" s="5" t="e" cm="1">
        <f t="array" ref="AC316">_xlfn._xlws.FILTER(Created_Date,(Customer_ID=NovasLicençasv6.0[[#This Row],[User ID]])*(Type = "OFFLINE"))</f>
        <v>#REF!</v>
      </c>
      <c r="AD316" s="7" t="s">
        <v>2384</v>
      </c>
      <c r="AE316" s="7"/>
      <c r="AF316" s="7"/>
      <c r="AG316" s="22"/>
      <c r="AH316" s="7" t="str">
        <f ca="1">IF(AND(Z316&lt;TODAY()-7, AF316=""), "Aviso: SC ainda não criada!", "")</f>
        <v>Aviso: SC ainda não criada!</v>
      </c>
      <c r="AI316" s="7"/>
      <c r="AJ316" s="7"/>
      <c r="AK316" s="7"/>
      <c r="AL316" s="7"/>
      <c r="AM316" s="7"/>
      <c r="AN316" s="7"/>
      <c r="AO316" s="11"/>
      <c r="AP316" s="7"/>
      <c r="AQ316" s="7" t="s">
        <v>2381</v>
      </c>
      <c r="AR316" s="7"/>
      <c r="AS316" s="7"/>
      <c r="AT316" s="7" t="s">
        <v>2385</v>
      </c>
      <c r="AU316" s="7"/>
      <c r="AV316" s="9"/>
      <c r="AW316" s="9"/>
      <c r="AX316" s="7">
        <v>2023</v>
      </c>
    </row>
    <row r="317" spans="1:67" ht="18" customHeight="1" x14ac:dyDescent="0.2">
      <c r="A317" s="21" t="s">
        <v>2386</v>
      </c>
      <c r="B317" s="7" cm="1">
        <f t="array" ref="B317">COUNTA(_xlfn._xlws.FILTER(CustomerID,CustomerID=NovasLicençasv6.0[[#This Row],[User ID]],""))</f>
        <v>1</v>
      </c>
      <c r="C317" s="7" t="str">
        <f>IF(NovasLicençasv6.0[[#This Row],[Usuário ativo]]&gt;=2,"OFFLINE","ONLINE")</f>
        <v>ONLINE</v>
      </c>
      <c r="D317" s="18" t="str" cm="1">
        <f t="array" ref="D317">IFERROR(IF(SUM(_xlfn._xlws.FILTER(CustomerID,CustomerID=NovasLicençasv6.0[[#This Row],[User ID]]))=0,"Existe","Não Existe"),"Não Existe")</f>
        <v>Não Existe</v>
      </c>
      <c r="E317" s="7"/>
      <c r="F317" s="7" t="s">
        <v>2387</v>
      </c>
      <c r="G317" s="7" t="s">
        <v>402</v>
      </c>
      <c r="H317" s="7" t="s">
        <v>2388</v>
      </c>
      <c r="I317" s="7" t="s">
        <v>101</v>
      </c>
      <c r="J317" s="7" t="s">
        <v>82</v>
      </c>
      <c r="K317" s="7" t="s">
        <v>83</v>
      </c>
      <c r="L317" s="7" t="str" cm="1">
        <f t="array" ref="L317">IFERROR(_xlfn._xlws.FILTER(CódigoAntigo,[0]!Descrição=NovasLicençasv6.0[[#This Row],[Descrição da atualização]]),"")</f>
        <v/>
      </c>
      <c r="M317" s="7" t="str" cm="1">
        <f t="array" ref="M317">IFERROR(_xlfn._xlws.FILTER(NovoCódigo,[0]!Descrição=NovasLicençasv6.0[[#This Row],[Descrição da atualização]]),"")</f>
        <v/>
      </c>
      <c r="N317" s="1"/>
      <c r="O317" s="7" t="s">
        <v>157</v>
      </c>
      <c r="P317" s="7" t="str" cm="1">
        <f t="array" ref="P317">_xlfn._xlws.FILTER(CodigoLicença,Tipo=NovasLicençasv6.0[[#This Row],[Tipo]])</f>
        <v>IR0000000001</v>
      </c>
      <c r="Q317" s="7" t="str" cm="1">
        <f t="array" ref="Q317">_xlfn._xlws.FILTER(CodigoManutenção,Tipo=NovasLicençasv6.0[[#This Row],[Tipo]])</f>
        <v>Sem custo</v>
      </c>
      <c r="R317" s="7">
        <v>1</v>
      </c>
      <c r="S317" s="7"/>
      <c r="T317" s="14"/>
      <c r="U317" s="7"/>
      <c r="V317" s="7"/>
      <c r="W317" s="7"/>
      <c r="X317" s="7"/>
      <c r="Y317" s="5">
        <v>44272</v>
      </c>
      <c r="Z317" s="5">
        <v>44272</v>
      </c>
      <c r="AA317" s="11">
        <f t="shared" si="14"/>
        <v>2021</v>
      </c>
      <c r="AB317" s="7">
        <f t="shared" si="13"/>
        <v>0</v>
      </c>
      <c r="AC317" s="5" t="e" cm="1">
        <f t="array" ref="AC317">_xlfn._xlws.FILTER(Created_Date,(Customer_ID=NovasLicençasv6.0[[#This Row],[User ID]])*(Type = "OFFLINE"))</f>
        <v>#REF!</v>
      </c>
      <c r="AD317" s="32" t="s">
        <v>2389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11" t="s">
        <v>313</v>
      </c>
      <c r="AP317" s="7"/>
      <c r="AQ317" s="7">
        <v>0</v>
      </c>
      <c r="AR317" s="7"/>
      <c r="AS317" s="7"/>
      <c r="AT317" s="7" t="s">
        <v>254</v>
      </c>
      <c r="AU317" s="7" t="s">
        <v>380</v>
      </c>
      <c r="AV317" s="9" t="s">
        <v>315</v>
      </c>
      <c r="AW317" s="19"/>
      <c r="AX317" s="25">
        <v>2023</v>
      </c>
    </row>
    <row r="318" spans="1:67" ht="18" customHeight="1" x14ac:dyDescent="0.2">
      <c r="A318" s="7" t="s">
        <v>2390</v>
      </c>
      <c r="B318" s="7" cm="1">
        <f t="array" ref="B318">COUNTA(_xlfn._xlws.FILTER(CustomerID,CustomerID=NovasLicençasv6.0[[#This Row],[User ID]],""))</f>
        <v>1</v>
      </c>
      <c r="C318" s="7" t="str">
        <f>IF(NovasLicençasv6.0[[#This Row],[Usuário ativo]]&gt;=2,"OFFLINE","ONLINE")</f>
        <v>ONLINE</v>
      </c>
      <c r="D318" s="7" t="str" cm="1">
        <f t="array" ref="D318">IFERROR(IF(SUM(_xlfn._xlws.FILTER(CustomerID,CustomerID=NovasLicençasv6.0[[#This Row],[User ID]]))=0,"Existe","Não Existe"),"Não Existe")</f>
        <v>Não Existe</v>
      </c>
      <c r="E318" s="7"/>
      <c r="F318" s="7" t="s">
        <v>2391</v>
      </c>
      <c r="G318" s="7" t="s">
        <v>402</v>
      </c>
      <c r="H318" s="7" t="s">
        <v>1785</v>
      </c>
      <c r="I318" s="7" t="s">
        <v>101</v>
      </c>
      <c r="J318" s="7" t="s">
        <v>82</v>
      </c>
      <c r="K318" s="7" t="s">
        <v>83</v>
      </c>
      <c r="L318" s="7" t="str" cm="1">
        <f t="array" ref="L318">IFERROR(_xlfn._xlws.FILTER(CódigoAntigo,[0]!Descrição=NovasLicençasv6.0[[#This Row],[Descrição da atualização]]),"")</f>
        <v/>
      </c>
      <c r="M318" s="7" t="str" cm="1">
        <f t="array" ref="M318">IFERROR(_xlfn._xlws.FILTER(NovoCódigo,[0]!Descrição=NovasLicençasv6.0[[#This Row],[Descrição da atualização]]),"")</f>
        <v/>
      </c>
      <c r="N318" s="1"/>
      <c r="O318" s="7" t="s">
        <v>157</v>
      </c>
      <c r="P318" s="7" t="str" cm="1">
        <f t="array" ref="P318">_xlfn._xlws.FILTER(CodigoLicença,Tipo=NovasLicençasv6.0[[#This Row],[Tipo]])</f>
        <v>IR0000000001</v>
      </c>
      <c r="Q318" s="7" t="str" cm="1">
        <f t="array" ref="Q318">_xlfn._xlws.FILTER(CodigoManutenção,Tipo=NovasLicençasv6.0[[#This Row],[Tipo]])</f>
        <v>Sem custo</v>
      </c>
      <c r="R318" s="7">
        <v>1</v>
      </c>
      <c r="S318" s="7"/>
      <c r="T318" s="14"/>
      <c r="U318" s="7"/>
      <c r="V318" s="7"/>
      <c r="W318" s="7"/>
      <c r="X318" s="7"/>
      <c r="Y318" s="5">
        <v>44272</v>
      </c>
      <c r="Z318" s="5">
        <v>44272</v>
      </c>
      <c r="AA318" s="11">
        <f t="shared" si="14"/>
        <v>2021</v>
      </c>
      <c r="AB318" s="7">
        <f t="shared" si="13"/>
        <v>0</v>
      </c>
      <c r="AC318" s="5" t="e" cm="1">
        <f t="array" ref="AC318">_xlfn._xlws.FILTER(Created_Date,(Customer_ID=NovasLicençasv6.0[[#This Row],[User ID]])*(Type = "OFFLINE"))</f>
        <v>#REF!</v>
      </c>
      <c r="AD318" s="32" t="s">
        <v>2392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11" t="s">
        <v>313</v>
      </c>
      <c r="AP318" s="7"/>
      <c r="AQ318" s="7">
        <v>0</v>
      </c>
      <c r="AR318" s="7"/>
      <c r="AS318" s="7"/>
      <c r="AT318" s="7" t="s">
        <v>254</v>
      </c>
      <c r="AU318" s="7" t="s">
        <v>380</v>
      </c>
      <c r="AV318" s="7" t="s">
        <v>315</v>
      </c>
      <c r="AW318" s="25"/>
      <c r="AX318" s="25">
        <v>2023</v>
      </c>
    </row>
    <row r="319" spans="1:67" ht="18" customHeight="1" x14ac:dyDescent="0.2">
      <c r="A319" s="7" t="s">
        <v>2393</v>
      </c>
      <c r="B319" s="7" cm="1">
        <f t="array" ref="B319">COUNTA(_xlfn._xlws.FILTER(CustomerID,CustomerID=NovasLicençasv6.0[[#This Row],[User ID]],""))</f>
        <v>1</v>
      </c>
      <c r="C319" s="7" t="str">
        <f>IF(NovasLicençasv6.0[[#This Row],[Usuário ativo]]&gt;=2,"OFFLINE","ONLINE")</f>
        <v>ONLINE</v>
      </c>
      <c r="D319" s="7" t="str" cm="1">
        <f t="array" ref="D319">IFERROR(IF(SUM(_xlfn._xlws.FILTER(CustomerID,CustomerID=NovasLicençasv6.0[[#This Row],[User ID]]))=0,"Existe","Não Existe"),"Não Existe")</f>
        <v>Não Existe</v>
      </c>
      <c r="E319" s="7"/>
      <c r="F319" s="7" t="s">
        <v>2394</v>
      </c>
      <c r="G319" s="7" t="s">
        <v>402</v>
      </c>
      <c r="H319" s="7" t="s">
        <v>2395</v>
      </c>
      <c r="I319" s="7" t="s">
        <v>101</v>
      </c>
      <c r="J319" s="7" t="s">
        <v>82</v>
      </c>
      <c r="K319" s="7" t="s">
        <v>83</v>
      </c>
      <c r="L319" s="7" t="str" cm="1">
        <f t="array" ref="L319">IFERROR(_xlfn._xlws.FILTER(CódigoAntigo,[0]!Descrição=NovasLicençasv6.0[[#This Row],[Descrição da atualização]]),"")</f>
        <v/>
      </c>
      <c r="M319" s="7" t="str" cm="1">
        <f t="array" ref="M319">IFERROR(_xlfn._xlws.FILTER(NovoCódigo,[0]!Descrição=NovasLicençasv6.0[[#This Row],[Descrição da atualização]]),"")</f>
        <v/>
      </c>
      <c r="N319" s="1"/>
      <c r="O319" s="7" t="s">
        <v>157</v>
      </c>
      <c r="P319" s="7" t="str" cm="1">
        <f t="array" ref="P319">_xlfn._xlws.FILTER(CodigoLicença,Tipo=NovasLicençasv6.0[[#This Row],[Tipo]])</f>
        <v>IR0000000001</v>
      </c>
      <c r="Q319" s="7" t="str" cm="1">
        <f t="array" ref="Q319">_xlfn._xlws.FILTER(CodigoManutenção,Tipo=NovasLicençasv6.0[[#This Row],[Tipo]])</f>
        <v>Sem custo</v>
      </c>
      <c r="R319" s="7">
        <v>1</v>
      </c>
      <c r="S319" s="7"/>
      <c r="T319" s="14"/>
      <c r="U319" s="7"/>
      <c r="V319" s="7"/>
      <c r="W319" s="7"/>
      <c r="X319" s="7"/>
      <c r="Y319" s="5">
        <v>44272</v>
      </c>
      <c r="Z319" s="5">
        <v>44272</v>
      </c>
      <c r="AA319" s="11">
        <f t="shared" si="14"/>
        <v>2021</v>
      </c>
      <c r="AB319" s="7">
        <f t="shared" si="13"/>
        <v>0</v>
      </c>
      <c r="AC319" s="5" t="e" cm="1">
        <f t="array" ref="AC319">_xlfn._xlws.FILTER(Created_Date,(Customer_ID=NovasLicençasv6.0[[#This Row],[User ID]])*(Type = "OFFLINE"))</f>
        <v>#REF!</v>
      </c>
      <c r="AD319" s="32" t="s">
        <v>2396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11" t="s">
        <v>313</v>
      </c>
      <c r="AP319" s="7"/>
      <c r="AQ319" s="7">
        <v>0</v>
      </c>
      <c r="AR319" s="7"/>
      <c r="AS319" s="7"/>
      <c r="AT319" s="7" t="s">
        <v>254</v>
      </c>
      <c r="AU319" s="7" t="s">
        <v>380</v>
      </c>
      <c r="AV319" s="7" t="s">
        <v>315</v>
      </c>
      <c r="AW319" s="25"/>
      <c r="AX319" s="25">
        <v>2023</v>
      </c>
    </row>
    <row r="320" spans="1:67" ht="18" customHeight="1" x14ac:dyDescent="0.2">
      <c r="A320" s="7" t="s">
        <v>2397</v>
      </c>
      <c r="B320" s="7" cm="1">
        <f t="array" ref="B320">COUNTA(_xlfn._xlws.FILTER(CustomerID,CustomerID=NovasLicençasv6.0[[#This Row],[User ID]],""))</f>
        <v>1</v>
      </c>
      <c r="C320" s="7" t="str">
        <f>IF(NovasLicençasv6.0[[#This Row],[Usuário ativo]]&gt;=2,"OFFLINE","ONLINE")</f>
        <v>ONLINE</v>
      </c>
      <c r="D320" s="7" t="str" cm="1">
        <f t="array" ref="D320">IFERROR(IF(SUM(_xlfn._xlws.FILTER(CustomerID,CustomerID=NovasLicençasv6.0[[#This Row],[User ID]]))=0,"Existe","Não Existe"),"Não Existe")</f>
        <v>Não Existe</v>
      </c>
      <c r="E320" s="7"/>
      <c r="F320" s="7" t="s">
        <v>2398</v>
      </c>
      <c r="G320" s="7" t="s">
        <v>402</v>
      </c>
      <c r="H320" s="7" t="s">
        <v>704</v>
      </c>
      <c r="I320" s="7" t="s">
        <v>101</v>
      </c>
      <c r="J320" s="7" t="s">
        <v>82</v>
      </c>
      <c r="K320" s="7" t="s">
        <v>83</v>
      </c>
      <c r="L320" s="7" t="str" cm="1">
        <f t="array" ref="L320">IFERROR(_xlfn._xlws.FILTER(CódigoAntigo,[0]!Descrição=NovasLicençasv6.0[[#This Row],[Descrição da atualização]]),"")</f>
        <v/>
      </c>
      <c r="M320" s="7" t="str" cm="1">
        <f t="array" ref="M320">IFERROR(_xlfn._xlws.FILTER(NovoCódigo,[0]!Descrição=NovasLicençasv6.0[[#This Row],[Descrição da atualização]]),"")</f>
        <v/>
      </c>
      <c r="N320" s="1"/>
      <c r="O320" s="7" t="s">
        <v>157</v>
      </c>
      <c r="P320" s="7" t="str" cm="1">
        <f t="array" ref="P320">_xlfn._xlws.FILTER(CodigoLicença,Tipo=NovasLicençasv6.0[[#This Row],[Tipo]])</f>
        <v>IR0000000001</v>
      </c>
      <c r="Q320" s="7" t="str" cm="1">
        <f t="array" ref="Q320">_xlfn._xlws.FILTER(CodigoManutenção,Tipo=NovasLicençasv6.0[[#This Row],[Tipo]])</f>
        <v>Sem custo</v>
      </c>
      <c r="R320" s="7">
        <v>1</v>
      </c>
      <c r="S320" s="7"/>
      <c r="T320" s="14"/>
      <c r="U320" s="7"/>
      <c r="V320" s="7"/>
      <c r="W320" s="7"/>
      <c r="X320" s="7"/>
      <c r="Y320" s="5">
        <v>44272</v>
      </c>
      <c r="Z320" s="5">
        <v>44272</v>
      </c>
      <c r="AA320" s="11">
        <f t="shared" si="14"/>
        <v>2021</v>
      </c>
      <c r="AB320" s="7">
        <f t="shared" si="13"/>
        <v>0</v>
      </c>
      <c r="AC320" s="5" t="e" cm="1">
        <f t="array" ref="AC320">_xlfn._xlws.FILTER(Created_Date,(Customer_ID=NovasLicençasv6.0[[#This Row],[User ID]])*(Type = "OFFLINE"))</f>
        <v>#REF!</v>
      </c>
      <c r="AD320" s="32" t="s">
        <v>2399</v>
      </c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11" t="s">
        <v>313</v>
      </c>
      <c r="AP320" s="7"/>
      <c r="AQ320" s="7">
        <v>0</v>
      </c>
      <c r="AR320" s="7"/>
      <c r="AS320" s="7"/>
      <c r="AT320" s="7" t="s">
        <v>254</v>
      </c>
      <c r="AU320" s="7" t="s">
        <v>380</v>
      </c>
      <c r="AV320" s="7" t="s">
        <v>315</v>
      </c>
      <c r="AW320" s="25"/>
      <c r="AX320" s="25">
        <v>2023</v>
      </c>
    </row>
    <row r="321" spans="1:50" s="45" customFormat="1" ht="18" customHeight="1" x14ac:dyDescent="0.2">
      <c r="A321" s="43" t="s">
        <v>2400</v>
      </c>
      <c r="B321" s="7" cm="1">
        <f t="array" ref="B321">COUNTA(_xlfn._xlws.FILTER(CustomerID,CustomerID=NovasLicençasv6.0[[#This Row],[User ID]],""))</f>
        <v>1</v>
      </c>
      <c r="C321" s="43" t="str">
        <f>IF(NovasLicençasv6.0[[#This Row],[Usuário ativo]]&gt;=2,"OFFLINE","ONLINE")</f>
        <v>ONLINE</v>
      </c>
      <c r="D321" s="43" t="str" cm="1">
        <f t="array" ref="D321">IFERROR(IF(SUM(_xlfn._xlws.FILTER(CustomerID,CustomerID=NovasLicençasv6.0[[#This Row],[User ID]]))=0,"Existe","Não Existe"),"Não Existe")</f>
        <v>Não Existe</v>
      </c>
      <c r="E321" s="43"/>
      <c r="F321" s="43" t="s">
        <v>2401</v>
      </c>
      <c r="G321" s="43" t="s">
        <v>129</v>
      </c>
      <c r="H321" s="43" t="s">
        <v>384</v>
      </c>
      <c r="I321" s="43" t="s">
        <v>101</v>
      </c>
      <c r="J321" s="43" t="s">
        <v>102</v>
      </c>
      <c r="K321" s="43" t="s">
        <v>83</v>
      </c>
      <c r="L321" s="43" t="str" cm="1">
        <f t="array" ref="L321">IFERROR(_xlfn._xlws.FILTER(CódigoAntigo,[0]!Descrição=NovasLicençasv6.0[[#This Row],[Descrição da atualização]]),"")</f>
        <v/>
      </c>
      <c r="M321" s="43" t="str" cm="1">
        <f t="array" ref="M321">IFERROR(_xlfn._xlws.FILTER(NovoCódigo,[0]!Descrição=NovasLicençasv6.0[[#This Row],[Descrição da atualização]]),"")</f>
        <v/>
      </c>
      <c r="N321" s="16"/>
      <c r="O321" s="43" t="s">
        <v>18</v>
      </c>
      <c r="P321" s="43" t="str" cm="1">
        <f t="array" ref="P321">_xlfn._xlws.FILTER(CodigoLicença,Tipo=NovasLicençasv6.0[[#This Row],[Tipo]])</f>
        <v>SC00SFW00003</v>
      </c>
      <c r="Q321" s="43" t="str" cm="1">
        <f t="array" ref="Q321">_xlfn._xlws.FILTER(CodigoManutenção,Tipo=NovasLicençasv6.0[[#This Row],[Tipo]])</f>
        <v>SC00SFW00006</v>
      </c>
      <c r="R321" s="43">
        <v>1</v>
      </c>
      <c r="S321" s="43" t="s">
        <v>84</v>
      </c>
      <c r="T321" s="55" t="s">
        <v>2402</v>
      </c>
      <c r="U321" s="43" t="s">
        <v>1845</v>
      </c>
      <c r="V321" s="43" t="s">
        <v>2258</v>
      </c>
      <c r="W321" s="43" t="s">
        <v>2403</v>
      </c>
      <c r="X321" s="43"/>
      <c r="Y321" s="17">
        <v>45446</v>
      </c>
      <c r="Z321" s="17">
        <v>45446</v>
      </c>
      <c r="AA321" s="44">
        <f t="shared" si="14"/>
        <v>2024</v>
      </c>
      <c r="AB321" s="43">
        <f t="shared" si="13"/>
        <v>0</v>
      </c>
      <c r="AC321" s="17"/>
      <c r="AD321" s="43" t="s">
        <v>2404</v>
      </c>
      <c r="AE321" s="43"/>
      <c r="AF321" s="43">
        <v>74782</v>
      </c>
      <c r="AG321" s="43"/>
      <c r="AH321" s="43"/>
      <c r="AI321" s="43"/>
      <c r="AJ321" s="43"/>
      <c r="AK321" s="43"/>
      <c r="AL321" s="43"/>
      <c r="AM321" s="43"/>
      <c r="AN321" s="43"/>
      <c r="AO321" s="44">
        <v>116523828</v>
      </c>
      <c r="AP321" s="43"/>
      <c r="AQ321" s="43" t="s">
        <v>746</v>
      </c>
      <c r="AR321" s="43"/>
      <c r="AS321" s="43"/>
      <c r="AT321" s="43" t="s">
        <v>2405</v>
      </c>
      <c r="AU321" s="43" t="s">
        <v>380</v>
      </c>
      <c r="AV321" s="43" t="s">
        <v>315</v>
      </c>
      <c r="AW321" s="99" t="s">
        <v>2406</v>
      </c>
      <c r="AX321" s="99">
        <v>2024</v>
      </c>
    </row>
    <row r="322" spans="1:50" ht="18" customHeight="1" x14ac:dyDescent="0.2">
      <c r="A322" s="7" t="s">
        <v>2407</v>
      </c>
      <c r="B322" s="7" cm="1">
        <f t="array" ref="B322">COUNTA(_xlfn._xlws.FILTER(CustomerID,CustomerID=NovasLicençasv6.0[[#This Row],[User ID]],""))</f>
        <v>1</v>
      </c>
      <c r="C322" s="7" t="str">
        <f>IF(NovasLicençasv6.0[[#This Row],[Usuário ativo]]&gt;=2,"OFFLINE","ONLINE")</f>
        <v>ONLINE</v>
      </c>
      <c r="D322" s="7" t="str" cm="1">
        <f t="array" ref="D322">IFERROR(IF(SUM(_xlfn._xlws.FILTER(CustomerID,CustomerID=NovasLicençasv6.0[[#This Row],[User ID]]))=0,"Existe","Não Existe"),"Não Existe")</f>
        <v>Não Existe</v>
      </c>
      <c r="E322" s="7"/>
      <c r="F322" s="7" t="s">
        <v>2408</v>
      </c>
      <c r="G322" s="7" t="s">
        <v>141</v>
      </c>
      <c r="H322" s="7" t="s">
        <v>632</v>
      </c>
      <c r="I322" s="7" t="s">
        <v>101</v>
      </c>
      <c r="J322" s="7" t="s">
        <v>102</v>
      </c>
      <c r="K322" s="7" t="s">
        <v>83</v>
      </c>
      <c r="L322" s="7" t="str" cm="1">
        <f t="array" ref="L322">IFERROR(_xlfn._xlws.FILTER(CódigoAntigo,[0]!Descrição=NovasLicençasv6.0[[#This Row],[Descrição da atualização]]),"")</f>
        <v/>
      </c>
      <c r="M322" s="7" t="str" cm="1">
        <f t="array" ref="M322">IFERROR(_xlfn._xlws.FILTER(NovoCódigo,[0]!Descrição=NovasLicençasv6.0[[#This Row],[Descrição da atualização]]),"")</f>
        <v/>
      </c>
      <c r="N322" s="1"/>
      <c r="O322" s="7" t="s">
        <v>19</v>
      </c>
      <c r="P322" s="7" t="str" cm="1">
        <f t="array" ref="P322">_xlfn._xlws.FILTER(CodigoLicença,Tipo=NovasLicençasv6.0[[#This Row],[Tipo]])</f>
        <v>SC00SFW00004</v>
      </c>
      <c r="Q322" s="7" t="str" cm="1">
        <f t="array" ref="Q322">_xlfn._xlws.FILTER(CodigoManutenção,Tipo=NovasLicençasv6.0[[#This Row],[Tipo]])</f>
        <v>SC00SFW00007</v>
      </c>
      <c r="R322" s="7">
        <v>1</v>
      </c>
      <c r="S322" s="7" t="s">
        <v>84</v>
      </c>
      <c r="T322" s="14" t="s">
        <v>2409</v>
      </c>
      <c r="U322" s="7" t="s">
        <v>206</v>
      </c>
      <c r="V322" s="7" t="s">
        <v>2410</v>
      </c>
      <c r="W322" s="7" t="s">
        <v>2411</v>
      </c>
      <c r="X322" s="7"/>
      <c r="Y322" s="5">
        <v>44281</v>
      </c>
      <c r="Z322" s="5">
        <v>44286</v>
      </c>
      <c r="AA322" s="11">
        <f t="shared" ref="AA322:AA339" si="15">YEAR(Y322)</f>
        <v>2021</v>
      </c>
      <c r="AB322" s="7">
        <f t="shared" si="13"/>
        <v>5</v>
      </c>
      <c r="AC322" s="5" t="e" cm="1">
        <f t="array" ref="AC322">_xlfn._xlws.FILTER(Created_Date,(Customer_ID=NovasLicençasv6.0[[#This Row],[User ID]])*(Type = "OFFLINE"))</f>
        <v>#REF!</v>
      </c>
      <c r="AD322" s="32" t="s">
        <v>2412</v>
      </c>
      <c r="AE322" s="7">
        <v>2254275</v>
      </c>
      <c r="AF322" s="7"/>
      <c r="AG322" s="7"/>
      <c r="AH322" s="7"/>
      <c r="AI322" s="7"/>
      <c r="AJ322" s="7"/>
      <c r="AK322" s="7"/>
      <c r="AL322" s="7"/>
      <c r="AM322" s="7">
        <v>116520463</v>
      </c>
      <c r="AN322" s="5">
        <v>44629</v>
      </c>
      <c r="AO322" s="11">
        <v>116520463</v>
      </c>
      <c r="AP322" s="7"/>
      <c r="AQ322" s="7" t="s">
        <v>2413</v>
      </c>
      <c r="AR322" s="7"/>
      <c r="AS322" s="7"/>
      <c r="AT322" s="7" t="s">
        <v>2414</v>
      </c>
      <c r="AU322" s="7" t="s">
        <v>380</v>
      </c>
      <c r="AV322" s="7" t="s">
        <v>380</v>
      </c>
      <c r="AW322" s="25"/>
      <c r="AX322" s="25">
        <v>2023</v>
      </c>
    </row>
    <row r="323" spans="1:50" ht="18" customHeight="1" x14ac:dyDescent="0.2">
      <c r="A323" s="7" t="s">
        <v>2415</v>
      </c>
      <c r="B323" s="7" cm="1">
        <f t="array" ref="B323">COUNTA(_xlfn._xlws.FILTER(CustomerID,CustomerID=NovasLicençasv6.0[[#This Row],[User ID]],""))</f>
        <v>1</v>
      </c>
      <c r="C323" s="7" t="str">
        <f>IF(NovasLicençasv6.0[[#This Row],[Usuário ativo]]&gt;=2,"OFFLINE","ONLINE")</f>
        <v>ONLINE</v>
      </c>
      <c r="D323" s="7" t="str" cm="1">
        <f t="array" ref="D323">IFERROR(IF(SUM(_xlfn._xlws.FILTER(CustomerID,CustomerID=NovasLicençasv6.0[[#This Row],[User ID]]))=0,"Existe","Não Existe"),"Não Existe")</f>
        <v>Não Existe</v>
      </c>
      <c r="E323" s="18"/>
      <c r="F323" s="7" t="s">
        <v>2416</v>
      </c>
      <c r="G323" s="7" t="s">
        <v>8</v>
      </c>
      <c r="H323" s="7" t="s">
        <v>632</v>
      </c>
      <c r="I323" s="7" t="s">
        <v>2417</v>
      </c>
      <c r="J323" s="7" t="s">
        <v>2418</v>
      </c>
      <c r="K323" s="7" t="s">
        <v>226</v>
      </c>
      <c r="L323" s="7" t="str" cm="1">
        <f t="array" ref="L323">IFERROR(_xlfn._xlws.FILTER(CódigoAntigo,[0]!Descrição=NovasLicençasv6.0[[#This Row],[Descrição da atualização]]),"")</f>
        <v/>
      </c>
      <c r="M323" s="7" t="str" cm="1">
        <f t="array" ref="M323">IFERROR(_xlfn._xlws.FILTER(NovoCódigo,[0]!Descrição=NovasLicençasv6.0[[#This Row],[Descrição da atualização]]),"")</f>
        <v/>
      </c>
      <c r="N323" s="1"/>
      <c r="O323" s="7" t="s">
        <v>18</v>
      </c>
      <c r="P323" s="7" t="str" cm="1">
        <f t="array" ref="P323">_xlfn._xlws.FILTER(CodigoLicença,Tipo=NovasLicençasv6.0[[#This Row],[Tipo]])</f>
        <v>SC00SFW00003</v>
      </c>
      <c r="Q323" s="7" t="str" cm="1">
        <f t="array" ref="Q323">_xlfn._xlws.FILTER(CodigoManutenção,Tipo=NovasLicençasv6.0[[#This Row],[Tipo]])</f>
        <v>SC00SFW00006</v>
      </c>
      <c r="R323" s="7">
        <v>1</v>
      </c>
      <c r="S323" s="7" t="s">
        <v>227</v>
      </c>
      <c r="T323" s="14" t="s">
        <v>2419</v>
      </c>
      <c r="U323" s="7" t="s">
        <v>206</v>
      </c>
      <c r="V323" s="7" t="s">
        <v>2420</v>
      </c>
      <c r="W323" s="7" t="s">
        <v>2421</v>
      </c>
      <c r="X323" s="7"/>
      <c r="Y323" s="5">
        <v>44281</v>
      </c>
      <c r="Z323" s="5">
        <v>44286</v>
      </c>
      <c r="AA323" s="11">
        <f t="shared" si="15"/>
        <v>2021</v>
      </c>
      <c r="AB323" s="7">
        <f t="shared" si="13"/>
        <v>5</v>
      </c>
      <c r="AC323" s="5" t="e" cm="1">
        <f t="array" ref="AC323">_xlfn._xlws.FILTER(Created_Date,(Customer_ID=NovasLicençasv6.0[[#This Row],[User ID]])*(Type = "OFFLINE"))</f>
        <v>#REF!</v>
      </c>
      <c r="AD323" s="27" t="s">
        <v>2422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11">
        <v>116519341</v>
      </c>
      <c r="AP323" s="7"/>
      <c r="AQ323" s="7">
        <v>15019</v>
      </c>
      <c r="AR323" s="7"/>
      <c r="AS323" s="7"/>
      <c r="AT323" s="7" t="s">
        <v>2293</v>
      </c>
      <c r="AU323" s="7" t="s">
        <v>380</v>
      </c>
      <c r="AV323" s="7" t="s">
        <v>201</v>
      </c>
      <c r="AW323" s="25"/>
      <c r="AX323" s="25">
        <v>2023</v>
      </c>
    </row>
    <row r="324" spans="1:50" ht="18" customHeight="1" x14ac:dyDescent="0.2">
      <c r="A324" s="13" t="s">
        <v>2423</v>
      </c>
      <c r="B324" s="7" cm="1">
        <f t="array" ref="B324">COUNTA(_xlfn._xlws.FILTER(CustomerID,CustomerID=NovasLicençasv6.0[[#This Row],[User ID]],""))</f>
        <v>1</v>
      </c>
      <c r="C324" s="13" t="str">
        <f>IF(NovasLicençasv6.0[[#This Row],[Usuário ativo]]&gt;=2,"OFFLINE","ONLINE")</f>
        <v>ONLINE</v>
      </c>
      <c r="D324" s="13" t="str" cm="1">
        <f t="array" ref="D324">IFERROR(IF(SUM(_xlfn._xlws.FILTER(CustomerID,CustomerID=NovasLicençasv6.0[[#This Row],[User ID]]))=0,"Existe","Não Existe"),"Não Existe")</f>
        <v>Não Existe</v>
      </c>
      <c r="E324" s="70" t="s">
        <v>2424</v>
      </c>
      <c r="F324" s="13" t="s">
        <v>2425</v>
      </c>
      <c r="G324" s="13" t="s">
        <v>8</v>
      </c>
      <c r="H324" s="13" t="s">
        <v>1785</v>
      </c>
      <c r="I324" s="13" t="s">
        <v>2417</v>
      </c>
      <c r="J324" s="13" t="s">
        <v>2418</v>
      </c>
      <c r="K324" s="13" t="s">
        <v>226</v>
      </c>
      <c r="L324" s="7" t="str" cm="1">
        <f t="array" ref="L324">IFERROR(_xlfn._xlws.FILTER(CódigoAntigo,[0]!Descrição=NovasLicençasv6.0[[#This Row],[Descrição da atualização]]),"")</f>
        <v/>
      </c>
      <c r="M324" s="7" t="str" cm="1">
        <f t="array" ref="M324">IFERROR(_xlfn._xlws.FILTER(NovoCódigo,[0]!Descrição=NovasLicençasv6.0[[#This Row],[Descrição da atualização]]),"")</f>
        <v/>
      </c>
      <c r="N324" s="1"/>
      <c r="O324" s="13" t="s">
        <v>157</v>
      </c>
      <c r="P324" s="13" t="str" cm="1">
        <f t="array" ref="P324">_xlfn._xlws.FILTER(CodigoLicença,Tipo=NovasLicençasv6.0[[#This Row],[Tipo]])</f>
        <v>IR0000000001</v>
      </c>
      <c r="Q324" s="13" t="str" cm="1">
        <f t="array" ref="Q324">_xlfn._xlws.FILTER(CodigoManutenção,Tipo=NovasLicençasv6.0[[#This Row],[Tipo]])</f>
        <v>Sem custo</v>
      </c>
      <c r="R324" s="13">
        <v>1</v>
      </c>
      <c r="S324" s="13" t="s">
        <v>237</v>
      </c>
      <c r="T324" s="34" t="s">
        <v>2426</v>
      </c>
      <c r="U324" s="13" t="s">
        <v>206</v>
      </c>
      <c r="V324" s="13" t="s">
        <v>84</v>
      </c>
      <c r="W324" s="13" t="s">
        <v>2427</v>
      </c>
      <c r="X324" s="7"/>
      <c r="Y324" s="29">
        <v>44281</v>
      </c>
      <c r="Z324" s="29">
        <v>44286</v>
      </c>
      <c r="AA324" s="35">
        <f t="shared" si="15"/>
        <v>2021</v>
      </c>
      <c r="AB324" s="13">
        <f t="shared" si="13"/>
        <v>5</v>
      </c>
      <c r="AC324" s="29" t="e" cm="1">
        <f t="array" ref="AC324">_xlfn._xlws.FILTER(Created_Date,(Customer_ID=NovasLicençasv6.0[[#This Row],[User ID]])*(Type = "OFFLINE"))</f>
        <v>#REF!</v>
      </c>
      <c r="AD324" s="69" t="s">
        <v>2428</v>
      </c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35">
        <v>116519341</v>
      </c>
      <c r="AP324" s="13"/>
      <c r="AQ324" s="13">
        <v>15019</v>
      </c>
      <c r="AR324" s="13"/>
      <c r="AS324" s="13"/>
      <c r="AT324" s="13" t="s">
        <v>2429</v>
      </c>
      <c r="AU324" s="13" t="s">
        <v>380</v>
      </c>
      <c r="AV324" s="13" t="s">
        <v>201</v>
      </c>
      <c r="AW324" s="92"/>
      <c r="AX324" s="25">
        <v>2023</v>
      </c>
    </row>
    <row r="325" spans="1:50" ht="18" customHeight="1" x14ac:dyDescent="0.2">
      <c r="A325" s="7" t="s">
        <v>2430</v>
      </c>
      <c r="B325" s="7" cm="1">
        <f t="array" ref="B325">COUNTA(_xlfn._xlws.FILTER(CustomerID,CustomerID=NovasLicençasv6.0[[#This Row],[User ID]],""))</f>
        <v>1</v>
      </c>
      <c r="C325" s="7" t="str">
        <f>IF(NovasLicençasv6.0[[#This Row],[Usuário ativo]]&gt;=2,"OFFLINE","ONLINE")</f>
        <v>ONLINE</v>
      </c>
      <c r="D325" s="7" t="str" cm="1">
        <f t="array" ref="D325">IFERROR(IF(SUM(_xlfn._xlws.FILTER(CustomerID,CustomerID=NovasLicençasv6.0[[#This Row],[User ID]]))=0,"Existe","Não Existe"),"Não Existe")</f>
        <v>Não Existe</v>
      </c>
      <c r="E325" s="7"/>
      <c r="F325" s="7" t="s">
        <v>2431</v>
      </c>
      <c r="G325" s="7" t="s">
        <v>8</v>
      </c>
      <c r="H325" s="7" t="s">
        <v>384</v>
      </c>
      <c r="I325" s="7" t="s">
        <v>579</v>
      </c>
      <c r="J325" s="7" t="s">
        <v>580</v>
      </c>
      <c r="K325" s="7" t="s">
        <v>83</v>
      </c>
      <c r="L325" s="7" t="str" cm="1">
        <f t="array" ref="L325">IFERROR(_xlfn._xlws.FILTER(CódigoAntigo,[0]!Descrição=NovasLicençasv6.0[[#This Row],[Descrição da atualização]]),"")</f>
        <v/>
      </c>
      <c r="M325" s="7" t="str" cm="1">
        <f t="array" ref="M325">IFERROR(_xlfn._xlws.FILTER(NovoCódigo,[0]!Descrição=NovasLicençasv6.0[[#This Row],[Descrição da atualização]]),"")</f>
        <v/>
      </c>
      <c r="N325" s="1"/>
      <c r="O325" s="7" t="s">
        <v>18</v>
      </c>
      <c r="P325" s="7" t="str" cm="1">
        <f t="array" ref="P325">_xlfn._xlws.FILTER(CodigoLicença,Tipo=NovasLicençasv6.0[[#This Row],[Tipo]])</f>
        <v>SC00SFW00003</v>
      </c>
      <c r="Q325" s="7" t="str" cm="1">
        <f t="array" ref="Q325">_xlfn._xlws.FILTER(CodigoManutenção,Tipo=NovasLicençasv6.0[[#This Row],[Tipo]])</f>
        <v>SC00SFW00006</v>
      </c>
      <c r="R325" s="7">
        <v>1</v>
      </c>
      <c r="S325" s="7" t="s">
        <v>2432</v>
      </c>
      <c r="T325" s="14" t="s">
        <v>2433</v>
      </c>
      <c r="U325" s="7" t="s">
        <v>2434</v>
      </c>
      <c r="V325" s="7" t="s">
        <v>2435</v>
      </c>
      <c r="W325" s="7" t="s">
        <v>2436</v>
      </c>
      <c r="X325" s="7"/>
      <c r="Y325" s="5">
        <v>44292</v>
      </c>
      <c r="Z325" s="5">
        <v>44312</v>
      </c>
      <c r="AA325" s="11">
        <f t="shared" si="15"/>
        <v>2021</v>
      </c>
      <c r="AB325" s="7">
        <f t="shared" si="13"/>
        <v>20</v>
      </c>
      <c r="AC325" s="5" t="e" cm="1">
        <f t="array" ref="AC325">_xlfn._xlws.FILTER(Created_Date,(Customer_ID=NovasLicençasv6.0[[#This Row],[User ID]])*(Type = "OFFLINE"))</f>
        <v>#REF!</v>
      </c>
      <c r="AD325" s="32" t="s">
        <v>2437</v>
      </c>
      <c r="AE325" s="7"/>
      <c r="AF325" s="7"/>
      <c r="AG325" s="7"/>
      <c r="AH325" s="7"/>
      <c r="AI325" s="7"/>
      <c r="AJ325" s="7">
        <v>2225</v>
      </c>
      <c r="AK325" s="7"/>
      <c r="AL325" s="7"/>
      <c r="AM325" s="7"/>
      <c r="AN325" s="7"/>
      <c r="AO325" s="11">
        <v>116519409</v>
      </c>
      <c r="AP325" s="7"/>
      <c r="AQ325" s="7">
        <v>15019</v>
      </c>
      <c r="AR325" s="7"/>
      <c r="AS325" s="7"/>
      <c r="AT325" s="7" t="s">
        <v>2438</v>
      </c>
      <c r="AU325" s="7" t="s">
        <v>92</v>
      </c>
      <c r="AV325" s="7" t="s">
        <v>201</v>
      </c>
      <c r="AW325" s="25"/>
      <c r="AX325" s="25">
        <v>2023</v>
      </c>
    </row>
    <row r="326" spans="1:50" ht="18" customHeight="1" x14ac:dyDescent="0.2">
      <c r="A326" s="7" t="s">
        <v>2439</v>
      </c>
      <c r="B326" s="7" cm="1">
        <f t="array" ref="B326">COUNTA(_xlfn._xlws.FILTER(CustomerID,CustomerID=NovasLicençasv6.0[[#This Row],[User ID]],""))</f>
        <v>1</v>
      </c>
      <c r="C326" s="7" t="str">
        <f>IF(NovasLicençasv6.0[[#This Row],[Usuário ativo]]&gt;=2,"OFFLINE","ONLINE")</f>
        <v>ONLINE</v>
      </c>
      <c r="D326" s="7" t="str" cm="1">
        <f t="array" ref="D326">IFERROR(IF(SUM(_xlfn._xlws.FILTER(CustomerID,CustomerID=NovasLicençasv6.0[[#This Row],[User ID]]))=0,"Existe","Não Existe"),"Não Existe")</f>
        <v>Não Existe</v>
      </c>
      <c r="E326" s="7"/>
      <c r="F326" s="7" t="s">
        <v>2440</v>
      </c>
      <c r="G326" s="7" t="s">
        <v>8</v>
      </c>
      <c r="H326" s="7" t="s">
        <v>632</v>
      </c>
      <c r="I326" s="7" t="s">
        <v>579</v>
      </c>
      <c r="J326" s="7" t="s">
        <v>580</v>
      </c>
      <c r="K326" s="7" t="s">
        <v>83</v>
      </c>
      <c r="L326" s="7" t="str" cm="1">
        <f t="array" ref="L326">IFERROR(_xlfn._xlws.FILTER(CódigoAntigo,[0]!Descrição=NovasLicençasv6.0[[#This Row],[Descrição da atualização]]),"")</f>
        <v/>
      </c>
      <c r="M326" s="7" t="str" cm="1">
        <f t="array" ref="M326">IFERROR(_xlfn._xlws.FILTER(NovoCódigo,[0]!Descrição=NovasLicençasv6.0[[#This Row],[Descrição da atualização]]),"")</f>
        <v/>
      </c>
      <c r="N326" s="1"/>
      <c r="O326" s="7" t="s">
        <v>18</v>
      </c>
      <c r="P326" s="7" t="str" cm="1">
        <f t="array" ref="P326">_xlfn._xlws.FILTER(CodigoLicença,Tipo=NovasLicençasv6.0[[#This Row],[Tipo]])</f>
        <v>SC00SFW00003</v>
      </c>
      <c r="Q326" s="7" t="str" cm="1">
        <f t="array" ref="Q326">_xlfn._xlws.FILTER(CodigoManutenção,Tipo=NovasLicençasv6.0[[#This Row],[Tipo]])</f>
        <v>SC00SFW00006</v>
      </c>
      <c r="R326" s="7">
        <v>1</v>
      </c>
      <c r="S326" s="7" t="s">
        <v>84</v>
      </c>
      <c r="T326" s="14">
        <v>18732652327</v>
      </c>
      <c r="U326" s="7" t="s">
        <v>2323</v>
      </c>
      <c r="V326" s="7" t="s">
        <v>84</v>
      </c>
      <c r="W326" s="7" t="s">
        <v>2441</v>
      </c>
      <c r="X326" s="7"/>
      <c r="Y326" s="5">
        <v>44292</v>
      </c>
      <c r="Z326" s="5">
        <v>44312</v>
      </c>
      <c r="AA326" s="11">
        <f t="shared" si="15"/>
        <v>2021</v>
      </c>
      <c r="AB326" s="7">
        <f t="shared" si="13"/>
        <v>20</v>
      </c>
      <c r="AC326" s="5" t="e" cm="1">
        <f t="array" ref="AC326">_xlfn._xlws.FILTER(Created_Date,(Customer_ID=NovasLicençasv6.0[[#This Row],[User ID]])*(Type = "OFFLINE"))</f>
        <v>#REF!</v>
      </c>
      <c r="AD326" s="32" t="s">
        <v>2442</v>
      </c>
      <c r="AE326" s="7"/>
      <c r="AF326" s="7"/>
      <c r="AG326" s="7"/>
      <c r="AH326" s="7"/>
      <c r="AI326" s="7"/>
      <c r="AJ326" s="7">
        <v>2225</v>
      </c>
      <c r="AK326" s="7"/>
      <c r="AL326" s="7"/>
      <c r="AM326" s="7"/>
      <c r="AN326" s="7"/>
      <c r="AO326" s="11">
        <v>116519409</v>
      </c>
      <c r="AP326" s="7"/>
      <c r="AQ326" s="7">
        <v>15019</v>
      </c>
      <c r="AR326" s="7"/>
      <c r="AS326" s="7"/>
      <c r="AT326" s="7" t="s">
        <v>2429</v>
      </c>
      <c r="AU326" s="7" t="s">
        <v>92</v>
      </c>
      <c r="AV326" s="7" t="s">
        <v>201</v>
      </c>
      <c r="AW326" s="25"/>
      <c r="AX326" s="25">
        <v>2023</v>
      </c>
    </row>
    <row r="327" spans="1:50" ht="18" customHeight="1" x14ac:dyDescent="0.2">
      <c r="A327" s="13" t="s">
        <v>2443</v>
      </c>
      <c r="B327" s="7" cm="1">
        <f t="array" ref="B327">COUNTA(_xlfn._xlws.FILTER(CustomerID,CustomerID=NovasLicençasv6.0[[#This Row],[User ID]],""))</f>
        <v>1</v>
      </c>
      <c r="C327" s="13" t="str">
        <f>IF(NovasLicençasv6.0[[#This Row],[Usuário ativo]]&gt;=2,"OFFLINE","ONLINE")</f>
        <v>ONLINE</v>
      </c>
      <c r="D327" s="13" t="str" cm="1">
        <f t="array" ref="D327">IFERROR(IF(SUM(_xlfn._xlws.FILTER(CustomerID,CustomerID=NovasLicençasv6.0[[#This Row],[User ID]]))=0,"Existe","Não Existe"),"Não Existe")</f>
        <v>Não Existe</v>
      </c>
      <c r="E327" s="13" t="s">
        <v>2444</v>
      </c>
      <c r="F327" s="13" t="s">
        <v>2445</v>
      </c>
      <c r="G327" s="13" t="s">
        <v>141</v>
      </c>
      <c r="H327" s="13" t="s">
        <v>130</v>
      </c>
      <c r="I327" s="13" t="s">
        <v>101</v>
      </c>
      <c r="J327" s="13" t="s">
        <v>102</v>
      </c>
      <c r="K327" s="13" t="s">
        <v>83</v>
      </c>
      <c r="L327" s="13" t="str" cm="1">
        <f t="array" ref="L327">IFERROR(_xlfn._xlws.FILTER(CódigoAntigo,[0]!Descrição=NovasLicençasv6.0[[#This Row],[Descrição da atualização]]),"")</f>
        <v/>
      </c>
      <c r="M327" s="7" t="str" cm="1">
        <f t="array" ref="M327">IFERROR(_xlfn._xlws.FILTER(NovoCódigo,[0]!Descrição=NovasLicençasv6.0[[#This Row],[Descrição da atualização]]),"")</f>
        <v/>
      </c>
      <c r="N327" s="1"/>
      <c r="O327" s="13" t="s">
        <v>157</v>
      </c>
      <c r="P327" s="13" t="str" cm="1">
        <f t="array" ref="P327">_xlfn._xlws.FILTER(CodigoLicença,Tipo=NovasLicençasv6.0[[#This Row],[Tipo]])</f>
        <v>IR0000000001</v>
      </c>
      <c r="Q327" s="13" t="str" cm="1">
        <f t="array" ref="Q327">_xlfn._xlws.FILTER(CodigoManutenção,Tipo=NovasLicençasv6.0[[#This Row],[Tipo]])</f>
        <v>Sem custo</v>
      </c>
      <c r="R327" s="13">
        <v>1</v>
      </c>
      <c r="S327" s="13" t="s">
        <v>142</v>
      </c>
      <c r="T327" s="34" t="s">
        <v>2446</v>
      </c>
      <c r="U327" s="13" t="s">
        <v>86</v>
      </c>
      <c r="V327" s="13" t="s">
        <v>2447</v>
      </c>
      <c r="W327" s="13" t="s">
        <v>2448</v>
      </c>
      <c r="X327" s="13" t="s">
        <v>2449</v>
      </c>
      <c r="Y327" s="29">
        <v>44295</v>
      </c>
      <c r="Z327" s="29">
        <v>44295</v>
      </c>
      <c r="AA327" s="35">
        <f t="shared" si="15"/>
        <v>2021</v>
      </c>
      <c r="AB327" s="13">
        <f t="shared" si="13"/>
        <v>0</v>
      </c>
      <c r="AC327" s="29" t="e" cm="1">
        <f t="array" ref="AC327">_xlfn._xlws.FILTER(Created_Date,(Customer_ID=NovasLicençasv6.0[[#This Row],[User ID]])*(Type = "OFFLINE"))</f>
        <v>#REF!</v>
      </c>
      <c r="AD327" s="13" t="s">
        <v>2450</v>
      </c>
      <c r="AE327" s="13"/>
      <c r="AF327" s="13"/>
      <c r="AG327" s="13"/>
      <c r="AH327" s="13"/>
      <c r="AI327" s="13"/>
      <c r="AJ327" s="13"/>
      <c r="AK327" s="13">
        <v>2058047</v>
      </c>
      <c r="AL327" s="13"/>
      <c r="AM327" s="13"/>
      <c r="AN327" s="13"/>
      <c r="AO327" s="35">
        <v>116514690</v>
      </c>
      <c r="AP327" s="13"/>
      <c r="AQ327" s="13">
        <v>0</v>
      </c>
      <c r="AR327" s="13"/>
      <c r="AS327" s="13"/>
      <c r="AT327" s="13" t="s">
        <v>2451</v>
      </c>
      <c r="AU327" s="13" t="s">
        <v>92</v>
      </c>
      <c r="AV327" s="13"/>
      <c r="AW327" s="92"/>
      <c r="AX327" s="25">
        <v>2023</v>
      </c>
    </row>
    <row r="328" spans="1:50" ht="18" customHeight="1" x14ac:dyDescent="0.2">
      <c r="A328" s="7" t="s">
        <v>2452</v>
      </c>
      <c r="B328" s="7" cm="1">
        <f t="array" ref="B328">COUNTA(_xlfn._xlws.FILTER(CustomerID,CustomerID=NovasLicençasv6.0[[#This Row],[User ID]],""))</f>
        <v>1</v>
      </c>
      <c r="C328" s="7" t="str">
        <f>IF(NovasLicençasv6.0[[#This Row],[Usuário ativo]]&gt;=2,"OFFLINE","ONLINE")</f>
        <v>ONLINE</v>
      </c>
      <c r="D328" s="7" t="str" cm="1">
        <f t="array" ref="D328">IFERROR(IF(SUM(_xlfn._xlws.FILTER(CustomerID,CustomerID=NovasLicençasv6.0[[#This Row],[User ID]]))=0,"Existe","Não Existe"),"Não Existe")</f>
        <v>Não Existe</v>
      </c>
      <c r="E328" s="7"/>
      <c r="F328" s="7" t="s">
        <v>2453</v>
      </c>
      <c r="G328" s="7" t="s">
        <v>129</v>
      </c>
      <c r="H328" s="7" t="s">
        <v>130</v>
      </c>
      <c r="I328" s="7" t="s">
        <v>101</v>
      </c>
      <c r="J328" s="7" t="s">
        <v>102</v>
      </c>
      <c r="K328" s="7" t="s">
        <v>83</v>
      </c>
      <c r="L328" s="7" t="str" cm="1">
        <f t="array" ref="L328">IFERROR(_xlfn._xlws.FILTER(CódigoAntigo,[0]!Descrição=NovasLicençasv6.0[[#This Row],[Descrição da atualização]]),"")</f>
        <v/>
      </c>
      <c r="M328" s="7" t="str" cm="1">
        <f t="array" ref="M328">IFERROR(_xlfn._xlws.FILTER(NovoCódigo,[0]!Descrição=NovasLicençasv6.0[[#This Row],[Descrição da atualização]]),"")</f>
        <v/>
      </c>
      <c r="N328" s="1"/>
      <c r="O328" s="7" t="s">
        <v>827</v>
      </c>
      <c r="P328" s="7" t="str" cm="1">
        <f t="array" ref="P328">_xlfn._xlws.FILTER(CodigoLicença,Tipo=NovasLicençasv6.0[[#This Row],[Tipo]])</f>
        <v>SC00SFW00003</v>
      </c>
      <c r="Q328" s="7" t="str" cm="1">
        <f t="array" ref="Q328">_xlfn._xlws.FILTER(CodigoManutenção,Tipo=NovasLicençasv6.0[[#This Row],[Tipo]])</f>
        <v>SC00SFW00006</v>
      </c>
      <c r="R328" s="7">
        <v>1</v>
      </c>
      <c r="S328" s="7" t="s">
        <v>142</v>
      </c>
      <c r="T328" s="14" t="s">
        <v>2454</v>
      </c>
      <c r="U328" s="7" t="s">
        <v>206</v>
      </c>
      <c r="V328" s="7" t="s">
        <v>2455</v>
      </c>
      <c r="W328" s="7" t="s">
        <v>2456</v>
      </c>
      <c r="X328" s="7"/>
      <c r="Y328" s="5">
        <v>44316</v>
      </c>
      <c r="Z328" s="5">
        <v>44328</v>
      </c>
      <c r="AA328" s="11">
        <f t="shared" si="15"/>
        <v>2021</v>
      </c>
      <c r="AB328" s="7">
        <f t="shared" si="13"/>
        <v>12</v>
      </c>
      <c r="AC328" s="5" t="e" cm="1">
        <f t="array" ref="AC328">_xlfn._xlws.FILTER(Created_Date,(Customer_ID=NovasLicençasv6.0[[#This Row],[User ID]])*(Type = "OFFLINE"))</f>
        <v>#REF!</v>
      </c>
      <c r="AD328" s="32" t="s">
        <v>2457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11">
        <v>116519442</v>
      </c>
      <c r="AP328" s="7"/>
      <c r="AQ328" s="7" t="s">
        <v>746</v>
      </c>
      <c r="AR328" s="7"/>
      <c r="AS328" s="7"/>
      <c r="AT328" s="7" t="s">
        <v>2340</v>
      </c>
      <c r="AU328" s="7" t="s">
        <v>92</v>
      </c>
      <c r="AV328" s="7" t="s">
        <v>315</v>
      </c>
      <c r="AW328" s="25"/>
      <c r="AX328" s="25">
        <v>2023</v>
      </c>
    </row>
    <row r="329" spans="1:50" ht="18" customHeight="1" x14ac:dyDescent="0.2">
      <c r="A329" s="7" t="s">
        <v>2458</v>
      </c>
      <c r="B329" s="7" cm="1">
        <f t="array" ref="B329">COUNTA(_xlfn._xlws.FILTER(CustomerID,CustomerID=NovasLicençasv6.0[[#This Row],[User ID]],""))</f>
        <v>1</v>
      </c>
      <c r="C329" s="7" t="str">
        <f>IF(NovasLicençasv6.0[[#This Row],[Usuário ativo]]&gt;=2,"OFFLINE","ONLINE")</f>
        <v>ONLINE</v>
      </c>
      <c r="D329" s="7" t="str" cm="1">
        <f t="array" ref="D329">IFERROR(IF(SUM(_xlfn._xlws.FILTER(CustomerID,CustomerID=NovasLicençasv6.0[[#This Row],[User ID]]))=0,"Existe","Não Existe"),"Não Existe")</f>
        <v>Não Existe</v>
      </c>
      <c r="E329" s="7"/>
      <c r="F329" s="7" t="s">
        <v>2459</v>
      </c>
      <c r="G329" s="7" t="s">
        <v>402</v>
      </c>
      <c r="H329" s="7" t="s">
        <v>2460</v>
      </c>
      <c r="I329" s="7" t="s">
        <v>101</v>
      </c>
      <c r="J329" s="7" t="s">
        <v>82</v>
      </c>
      <c r="K329" s="7" t="s">
        <v>83</v>
      </c>
      <c r="L329" s="7" t="str" cm="1">
        <f t="array" ref="L329">IFERROR(_xlfn._xlws.FILTER(CódigoAntigo,[0]!Descrição=NovasLicençasv6.0[[#This Row],[Descrição da atualização]]),"")</f>
        <v/>
      </c>
      <c r="M329" s="7" t="str" cm="1">
        <f t="array" ref="M329">IFERROR(_xlfn._xlws.FILTER(NovoCódigo,[0]!Descrição=NovasLicençasv6.0[[#This Row],[Descrição da atualização]]),"")</f>
        <v/>
      </c>
      <c r="N329" s="1"/>
      <c r="O329" s="7" t="s">
        <v>17</v>
      </c>
      <c r="P329" s="7" t="str" cm="1">
        <f t="array" ref="P329">_xlfn._xlws.FILTER(CodigoLicença,Tipo=NovasLicençasv6.0[[#This Row],[Tipo]])</f>
        <v>SC00SFW00002</v>
      </c>
      <c r="Q329" s="7" t="str" cm="1">
        <f t="array" ref="Q329">_xlfn._xlws.FILTER(CodigoManutenção,Tipo=NovasLicençasv6.0[[#This Row],[Tipo]])</f>
        <v>SC00SFW00005</v>
      </c>
      <c r="R329" s="7">
        <v>1</v>
      </c>
      <c r="S329" s="7" t="s">
        <v>2461</v>
      </c>
      <c r="T329" s="14" t="s">
        <v>2462</v>
      </c>
      <c r="U329" s="7" t="s">
        <v>2323</v>
      </c>
      <c r="V329" s="7" t="s">
        <v>2258</v>
      </c>
      <c r="W329" s="7" t="s">
        <v>2463</v>
      </c>
      <c r="X329" s="7"/>
      <c r="Y329" s="5">
        <v>44321</v>
      </c>
      <c r="Z329" s="5">
        <v>44322</v>
      </c>
      <c r="AA329" s="11">
        <f t="shared" si="15"/>
        <v>2021</v>
      </c>
      <c r="AB329" s="7">
        <f t="shared" si="13"/>
        <v>1</v>
      </c>
      <c r="AC329" s="5" t="e" cm="1">
        <f t="array" ref="AC329">_xlfn._xlws.FILTER(Created_Date,(Customer_ID=NovasLicençasv6.0[[#This Row],[User ID]])*(Type = "OFFLINE"))</f>
        <v>#REF!</v>
      </c>
      <c r="AD329" s="32" t="s">
        <v>2464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11">
        <v>116519429</v>
      </c>
      <c r="AP329" s="7"/>
      <c r="AQ329" s="7">
        <v>700000</v>
      </c>
      <c r="AR329" s="7"/>
      <c r="AS329" s="7"/>
      <c r="AT329" s="7" t="s">
        <v>2465</v>
      </c>
      <c r="AU329" s="7" t="s">
        <v>92</v>
      </c>
      <c r="AV329" s="7" t="s">
        <v>201</v>
      </c>
      <c r="AW329" s="25"/>
      <c r="AX329" s="25">
        <v>2023</v>
      </c>
    </row>
    <row r="330" spans="1:50" ht="18" customHeight="1" x14ac:dyDescent="0.2">
      <c r="A330" s="7" t="s">
        <v>2466</v>
      </c>
      <c r="B330" s="7" cm="1">
        <f t="array" ref="B330">COUNTA(_xlfn._xlws.FILTER(CustomerID,CustomerID=NovasLicençasv6.0[[#This Row],[User ID]],""))</f>
        <v>1</v>
      </c>
      <c r="C330" s="7" t="str">
        <f>IF(NovasLicençasv6.0[[#This Row],[Usuário ativo]]&gt;=2,"OFFLINE","ONLINE")</f>
        <v>ONLINE</v>
      </c>
      <c r="D330" s="7" t="str" cm="1">
        <f t="array" ref="D330">IFERROR(IF(SUM(_xlfn._xlws.FILTER(CustomerID,CustomerID=NovasLicençasv6.0[[#This Row],[User ID]]))=0,"Existe","Não Existe"),"Não Existe")</f>
        <v>Não Existe</v>
      </c>
      <c r="E330" s="7" t="s">
        <v>98</v>
      </c>
      <c r="F330" s="7" t="s">
        <v>2467</v>
      </c>
      <c r="G330" s="7" t="str">
        <f>IF('Novas Licenças v6.0'!$I220="KION","Não aplicavel",IF('Novas Licenças v6.0'!$I220="LindeSTILL","Não aplicavel","Representante"))</f>
        <v>Representante</v>
      </c>
      <c r="H330" s="7" t="s">
        <v>1785</v>
      </c>
      <c r="I330" s="7" t="s">
        <v>579</v>
      </c>
      <c r="J330" s="7" t="s">
        <v>580</v>
      </c>
      <c r="K330" s="7" t="s">
        <v>83</v>
      </c>
      <c r="L330" s="7" t="str" cm="1">
        <f t="array" ref="L330">IFERROR(_xlfn._xlws.FILTER(CódigoAntigo,[0]!Descrição=NovasLicençasv6.0[[#This Row],[Descrição da atualização]]),"")</f>
        <v/>
      </c>
      <c r="M330" s="7" t="str" cm="1">
        <f t="array" ref="M330">IFERROR(_xlfn._xlws.FILTER(NovoCódigo,[0]!Descrição=NovasLicençasv6.0[[#This Row],[Descrição da atualização]]),"")</f>
        <v/>
      </c>
      <c r="N330" s="1"/>
      <c r="O330" s="7" t="s">
        <v>157</v>
      </c>
      <c r="P330" s="7" t="str" cm="1">
        <f t="array" ref="P330">_xlfn._xlws.FILTER(CodigoLicença,Tipo=NovasLicençasv6.0[[#This Row],[Tipo]])</f>
        <v>IR0000000001</v>
      </c>
      <c r="Q330" s="7" t="str" cm="1">
        <f t="array" ref="Q330">_xlfn._xlws.FILTER(CodigoManutenção,Tipo=NovasLicençasv6.0[[#This Row],[Tipo]])</f>
        <v>Sem custo</v>
      </c>
      <c r="R330" s="7">
        <v>1</v>
      </c>
      <c r="S330" s="7" t="s">
        <v>84</v>
      </c>
      <c r="T330" s="14">
        <v>29260561358</v>
      </c>
      <c r="U330" s="7" t="s">
        <v>1250</v>
      </c>
      <c r="V330" s="7" t="s">
        <v>1802</v>
      </c>
      <c r="W330" s="7" t="s">
        <v>2468</v>
      </c>
      <c r="X330" s="7"/>
      <c r="Y330" s="5">
        <v>44322</v>
      </c>
      <c r="Z330" s="5"/>
      <c r="AA330" s="11">
        <f t="shared" si="15"/>
        <v>2021</v>
      </c>
      <c r="AB330" s="7">
        <f t="shared" si="13"/>
        <v>-44322</v>
      </c>
      <c r="AC330" s="5" t="e" cm="1">
        <f t="array" ref="AC330">_xlfn._xlws.FILTER(Created_Date,(Customer_ID=NovasLicençasv6.0[[#This Row],[User ID]])*(Type = "OFFLINE"))</f>
        <v>#REF!</v>
      </c>
      <c r="AD330" s="7" t="s">
        <v>2469</v>
      </c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11" t="s">
        <v>313</v>
      </c>
      <c r="AP330" s="7"/>
      <c r="AQ330" s="7">
        <v>15019</v>
      </c>
      <c r="AR330" s="7"/>
      <c r="AS330" s="7"/>
      <c r="AT330" s="7" t="s">
        <v>1621</v>
      </c>
      <c r="AU330" s="7" t="s">
        <v>380</v>
      </c>
      <c r="AV330" s="7" t="s">
        <v>315</v>
      </c>
      <c r="AW330" s="25"/>
      <c r="AX330" s="25">
        <v>2023</v>
      </c>
    </row>
    <row r="331" spans="1:50" ht="18" customHeight="1" x14ac:dyDescent="0.2">
      <c r="A331" s="7" t="s">
        <v>2470</v>
      </c>
      <c r="B331" s="7" cm="1">
        <f t="array" ref="B331">COUNTA(_xlfn._xlws.FILTER(CustomerID,CustomerID=NovasLicençasv6.0[[#This Row],[User ID]],""))</f>
        <v>1</v>
      </c>
      <c r="C331" s="7" t="str">
        <f>IF(NovasLicençasv6.0[[#This Row],[Usuário ativo]]&gt;=2,"OFFLINE","ONLINE")</f>
        <v>ONLINE</v>
      </c>
      <c r="D331" s="7" t="str" cm="1">
        <f t="array" ref="D331">IFERROR(IF(SUM(_xlfn._xlws.FILTER(CustomerID,CustomerID=NovasLicençasv6.0[[#This Row],[User ID]]))=0,"Existe","Não Existe"),"Não Existe")</f>
        <v>Não Existe</v>
      </c>
      <c r="E331" s="7"/>
      <c r="F331" s="7" t="s">
        <v>2471</v>
      </c>
      <c r="G331" s="7" t="s">
        <v>8</v>
      </c>
      <c r="H331" s="7" t="s">
        <v>1785</v>
      </c>
      <c r="I331" s="7" t="s">
        <v>579</v>
      </c>
      <c r="J331" s="7" t="s">
        <v>580</v>
      </c>
      <c r="K331" s="7" t="s">
        <v>83</v>
      </c>
      <c r="L331" s="7" t="str" cm="1">
        <f t="array" ref="L331">IFERROR(_xlfn._xlws.FILTER(CódigoAntigo,[0]!Descrição=NovasLicençasv6.0[[#This Row],[Descrição da atualização]]),"")</f>
        <v/>
      </c>
      <c r="M331" s="7" t="str" cm="1">
        <f t="array" ref="M331">IFERROR(_xlfn._xlws.FILTER(NovoCódigo,[0]!Descrição=NovasLicençasv6.0[[#This Row],[Descrição da atualização]]),"")</f>
        <v/>
      </c>
      <c r="N331" s="1"/>
      <c r="O331" s="7" t="s">
        <v>18</v>
      </c>
      <c r="P331" s="7" t="str" cm="1">
        <f t="array" ref="P331">_xlfn._xlws.FILTER(CodigoLicença,Tipo=NovasLicençasv6.0[[#This Row],[Tipo]])</f>
        <v>SC00SFW00003</v>
      </c>
      <c r="Q331" s="7" t="str" cm="1">
        <f t="array" ref="Q331">_xlfn._xlws.FILTER(CodigoManutenção,Tipo=NovasLicençasv6.0[[#This Row],[Tipo]])</f>
        <v>SC00SFW00006</v>
      </c>
      <c r="R331" s="7">
        <v>1</v>
      </c>
      <c r="S331" s="7" t="s">
        <v>1568</v>
      </c>
      <c r="T331" s="14" t="s">
        <v>2472</v>
      </c>
      <c r="U331" s="7" t="s">
        <v>1845</v>
      </c>
      <c r="V331" s="7" t="s">
        <v>646</v>
      </c>
      <c r="W331" s="7" t="s">
        <v>2473</v>
      </c>
      <c r="X331" s="7"/>
      <c r="Y331" s="5">
        <v>44322</v>
      </c>
      <c r="Z331" s="5"/>
      <c r="AA331" s="11">
        <f t="shared" si="15"/>
        <v>2021</v>
      </c>
      <c r="AB331" s="7">
        <f t="shared" si="13"/>
        <v>-44322</v>
      </c>
      <c r="AC331" s="5" t="e" cm="1">
        <f t="array" ref="AC331">_xlfn._xlws.FILTER(Created_Date,(Customer_ID=NovasLicençasv6.0[[#This Row],[User ID]])*(Type = "OFFLINE"))</f>
        <v>#REF!</v>
      </c>
      <c r="AD331" s="32" t="s">
        <v>2474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11">
        <v>116519515</v>
      </c>
      <c r="AP331" s="7"/>
      <c r="AQ331" s="7">
        <v>15019</v>
      </c>
      <c r="AR331" s="7"/>
      <c r="AS331" s="7"/>
      <c r="AT331" s="7" t="s">
        <v>2475</v>
      </c>
      <c r="AU331" s="7" t="s">
        <v>380</v>
      </c>
      <c r="AV331" s="7" t="s">
        <v>201</v>
      </c>
      <c r="AW331" s="25"/>
      <c r="AX331" s="25">
        <v>2023</v>
      </c>
    </row>
    <row r="332" spans="1:50" ht="18" customHeight="1" x14ac:dyDescent="0.2">
      <c r="A332" s="7" t="s">
        <v>2476</v>
      </c>
      <c r="B332" s="7" cm="1">
        <f t="array" ref="B332">COUNTA(_xlfn._xlws.FILTER(CustomerID,CustomerID=NovasLicençasv6.0[[#This Row],[User ID]],""))</f>
        <v>1</v>
      </c>
      <c r="C332" s="7" t="str">
        <f>IF(NovasLicençasv6.0[[#This Row],[Usuário ativo]]&gt;=2,"OFFLINE","ONLINE")</f>
        <v>ONLINE</v>
      </c>
      <c r="D332" s="7" t="str" cm="1">
        <f t="array" ref="D332">IFERROR(IF(SUM(_xlfn._xlws.FILTER(CustomerID,CustomerID=NovasLicençasv6.0[[#This Row],[User ID]]))=0,"Existe","Não Existe"),"Não Existe")</f>
        <v>Não Existe</v>
      </c>
      <c r="E332" s="7"/>
      <c r="F332" s="7" t="s">
        <v>2477</v>
      </c>
      <c r="G332" s="7" t="s">
        <v>8</v>
      </c>
      <c r="H332" s="7" t="s">
        <v>1785</v>
      </c>
      <c r="I332" s="7" t="s">
        <v>9</v>
      </c>
      <c r="J332" s="7" t="s">
        <v>82</v>
      </c>
      <c r="K332" s="7" t="s">
        <v>83</v>
      </c>
      <c r="L332" s="7" t="str" cm="1">
        <f t="array" ref="L332">IFERROR(_xlfn._xlws.FILTER(CódigoAntigo,[0]!Descrição=NovasLicençasv6.0[[#This Row],[Descrição da atualização]]),"")</f>
        <v/>
      </c>
      <c r="M332" s="7" t="str" cm="1">
        <f t="array" ref="M332">IFERROR(_xlfn._xlws.FILTER(NovoCódigo,[0]!Descrição=NovasLicençasv6.0[[#This Row],[Descrição da atualização]]),"")</f>
        <v/>
      </c>
      <c r="N332" s="1"/>
      <c r="O332" s="7" t="s">
        <v>157</v>
      </c>
      <c r="P332" s="7" t="str" cm="1">
        <f t="array" ref="P332">_xlfn._xlws.FILTER(CodigoLicença,Tipo=NovasLicençasv6.0[[#This Row],[Tipo]])</f>
        <v>IR0000000001</v>
      </c>
      <c r="Q332" s="7" t="str" cm="1">
        <f t="array" ref="Q332">_xlfn._xlws.FILTER(CodigoManutenção,Tipo=NovasLicençasv6.0[[#This Row],[Tipo]])</f>
        <v>Sem custo</v>
      </c>
      <c r="R332" s="7">
        <v>1</v>
      </c>
      <c r="S332" s="7" t="s">
        <v>2478</v>
      </c>
      <c r="T332" s="14"/>
      <c r="U332" s="7" t="s">
        <v>1845</v>
      </c>
      <c r="V332" s="7" t="s">
        <v>2479</v>
      </c>
      <c r="W332" s="7" t="s">
        <v>2480</v>
      </c>
      <c r="X332" s="7"/>
      <c r="Y332" s="5">
        <v>44336</v>
      </c>
      <c r="Z332" s="5">
        <v>44350</v>
      </c>
      <c r="AA332" s="11">
        <f t="shared" si="15"/>
        <v>2021</v>
      </c>
      <c r="AB332" s="7">
        <f t="shared" si="13"/>
        <v>14</v>
      </c>
      <c r="AC332" s="5" t="e" cm="1">
        <f t="array" ref="AC332">_xlfn._xlws.FILTER(Created_Date,(Customer_ID=NovasLicençasv6.0[[#This Row],[User ID]])*(Type = "OFFLINE"))</f>
        <v>#REF!</v>
      </c>
      <c r="AD332" s="32" t="s">
        <v>2481</v>
      </c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11" t="s">
        <v>313</v>
      </c>
      <c r="AP332" s="7"/>
      <c r="AQ332" s="7">
        <v>15019</v>
      </c>
      <c r="AR332" s="7"/>
      <c r="AS332" s="7"/>
      <c r="AT332" s="7" t="s">
        <v>2482</v>
      </c>
      <c r="AU332" s="7" t="s">
        <v>201</v>
      </c>
      <c r="AV332" s="7" t="s">
        <v>315</v>
      </c>
      <c r="AW332" s="25"/>
      <c r="AX332" s="25">
        <v>2023</v>
      </c>
    </row>
    <row r="333" spans="1:50" ht="18" customHeight="1" x14ac:dyDescent="0.2">
      <c r="A333" s="7" t="s">
        <v>2483</v>
      </c>
      <c r="B333" s="7" cm="1">
        <f t="array" ref="B333">COUNTA(_xlfn._xlws.FILTER(CustomerID,CustomerID=NovasLicençasv6.0[[#This Row],[User ID]],""))</f>
        <v>1</v>
      </c>
      <c r="C333" s="7" t="str">
        <f>IF(NovasLicençasv6.0[[#This Row],[Usuário ativo]]&gt;=2,"OFFLINE","ONLINE")</f>
        <v>ONLINE</v>
      </c>
      <c r="D333" s="7" t="str" cm="1">
        <f t="array" ref="D333">IFERROR(IF(SUM(_xlfn._xlws.FILTER(CustomerID,CustomerID=NovasLicençasv6.0[[#This Row],[User ID]]))=0,"Existe","Não Existe"),"Não Existe")</f>
        <v>Não Existe</v>
      </c>
      <c r="E333" s="7"/>
      <c r="F333" s="7" t="s">
        <v>2484</v>
      </c>
      <c r="G333" s="7" t="s">
        <v>8</v>
      </c>
      <c r="H333" s="7" t="s">
        <v>704</v>
      </c>
      <c r="I333" s="7" t="s">
        <v>9</v>
      </c>
      <c r="J333" s="7" t="s">
        <v>82</v>
      </c>
      <c r="K333" s="7" t="s">
        <v>83</v>
      </c>
      <c r="L333" s="7" t="str" cm="1">
        <f t="array" ref="L333">IFERROR(_xlfn._xlws.FILTER(CódigoAntigo,[0]!Descrição=NovasLicençasv6.0[[#This Row],[Descrição da atualização]]),"")</f>
        <v/>
      </c>
      <c r="M333" s="7" t="str" cm="1">
        <f t="array" ref="M333">IFERROR(_xlfn._xlws.FILTER(NovoCódigo,[0]!Descrição=NovasLicençasv6.0[[#This Row],[Descrição da atualização]]),"")</f>
        <v/>
      </c>
      <c r="N333" s="1"/>
      <c r="O333" s="7" t="s">
        <v>157</v>
      </c>
      <c r="P333" s="7" t="str" cm="1">
        <f t="array" ref="P333">_xlfn._xlws.FILTER(CodigoLicença,Tipo=NovasLicençasv6.0[[#This Row],[Tipo]])</f>
        <v>IR0000000001</v>
      </c>
      <c r="Q333" s="7" t="str" cm="1">
        <f t="array" ref="Q333">_xlfn._xlws.FILTER(CodigoManutenção,Tipo=NovasLicençasv6.0[[#This Row],[Tipo]])</f>
        <v>Sem custo</v>
      </c>
      <c r="R333" s="7">
        <v>1</v>
      </c>
      <c r="S333" s="7" t="s">
        <v>1100</v>
      </c>
      <c r="T333" s="14" t="s">
        <v>2485</v>
      </c>
      <c r="U333" s="7" t="s">
        <v>1845</v>
      </c>
      <c r="V333" s="7" t="s">
        <v>2486</v>
      </c>
      <c r="W333" s="7" t="s">
        <v>2487</v>
      </c>
      <c r="X333" s="7"/>
      <c r="Y333" s="5">
        <v>44336</v>
      </c>
      <c r="Z333" s="5">
        <v>44350</v>
      </c>
      <c r="AA333" s="11">
        <f t="shared" si="15"/>
        <v>2021</v>
      </c>
      <c r="AB333" s="7">
        <f t="shared" si="13"/>
        <v>14</v>
      </c>
      <c r="AC333" s="5" t="e" cm="1">
        <f t="array" ref="AC333">_xlfn._xlws.FILTER(Created_Date,(Customer_ID=NovasLicençasv6.0[[#This Row],[User ID]])*(Type = "OFFLINE"))</f>
        <v>#REF!</v>
      </c>
      <c r="AD333" s="32" t="s">
        <v>2488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11" t="s">
        <v>313</v>
      </c>
      <c r="AP333" s="7"/>
      <c r="AQ333" s="7">
        <v>15019</v>
      </c>
      <c r="AR333" s="7"/>
      <c r="AS333" s="7"/>
      <c r="AT333" s="7" t="s">
        <v>2482</v>
      </c>
      <c r="AU333" s="7" t="s">
        <v>201</v>
      </c>
      <c r="AV333" s="7" t="s">
        <v>315</v>
      </c>
      <c r="AW333" s="25"/>
      <c r="AX333" s="25">
        <v>2023</v>
      </c>
    </row>
    <row r="334" spans="1:50" ht="18" customHeight="1" x14ac:dyDescent="0.2">
      <c r="A334" s="7" t="s">
        <v>2489</v>
      </c>
      <c r="B334" s="7" cm="1">
        <f t="array" ref="B334">COUNTA(_xlfn._xlws.FILTER(CustomerID,CustomerID=NovasLicençasv6.0[[#This Row],[User ID]],""))</f>
        <v>1</v>
      </c>
      <c r="C334" s="7" t="str">
        <f>IF(NovasLicençasv6.0[[#This Row],[Usuário ativo]]&gt;=2,"OFFLINE","ONLINE")</f>
        <v>ONLINE</v>
      </c>
      <c r="D334" s="7" t="str" cm="1">
        <f t="array" ref="D334">IFERROR(IF(SUM(_xlfn._xlws.FILTER(CustomerID,CustomerID=NovasLicençasv6.0[[#This Row],[User ID]]))=0,"Existe","Não Existe"),"Não Existe")</f>
        <v>Não Existe</v>
      </c>
      <c r="E334" s="7"/>
      <c r="F334" s="7" t="s">
        <v>2490</v>
      </c>
      <c r="G334" s="7" t="s">
        <v>8</v>
      </c>
      <c r="H334" s="7" t="s">
        <v>704</v>
      </c>
      <c r="I334" s="7" t="s">
        <v>9</v>
      </c>
      <c r="J334" s="7" t="s">
        <v>82</v>
      </c>
      <c r="K334" s="7" t="s">
        <v>83</v>
      </c>
      <c r="L334" s="7" t="str" cm="1">
        <f t="array" ref="L334">IFERROR(_xlfn._xlws.FILTER(CódigoAntigo,[0]!Descrição=NovasLicençasv6.0[[#This Row],[Descrição da atualização]]),"")</f>
        <v/>
      </c>
      <c r="M334" s="7" t="str" cm="1">
        <f t="array" ref="M334">IFERROR(_xlfn._xlws.FILTER(NovoCódigo,[0]!Descrição=NovasLicençasv6.0[[#This Row],[Descrição da atualização]]),"")</f>
        <v/>
      </c>
      <c r="N334" s="1"/>
      <c r="O334" s="7" t="s">
        <v>157</v>
      </c>
      <c r="P334" s="7" t="str" cm="1">
        <f t="array" ref="P334">_xlfn._xlws.FILTER(CodigoLicença,Tipo=NovasLicençasv6.0[[#This Row],[Tipo]])</f>
        <v>IR0000000001</v>
      </c>
      <c r="Q334" s="7" t="str" cm="1">
        <f t="array" ref="Q334">_xlfn._xlws.FILTER(CodigoManutenção,Tipo=NovasLicençasv6.0[[#This Row],[Tipo]])</f>
        <v>Sem custo</v>
      </c>
      <c r="R334" s="7">
        <v>1</v>
      </c>
      <c r="S334" s="7" t="s">
        <v>2491</v>
      </c>
      <c r="T334" s="14"/>
      <c r="U334" s="7" t="s">
        <v>1845</v>
      </c>
      <c r="V334" s="7" t="s">
        <v>2492</v>
      </c>
      <c r="W334" s="7" t="s">
        <v>2493</v>
      </c>
      <c r="X334" s="7"/>
      <c r="Y334" s="5">
        <v>44336</v>
      </c>
      <c r="Z334" s="5">
        <v>44350</v>
      </c>
      <c r="AA334" s="11">
        <f t="shared" si="15"/>
        <v>2021</v>
      </c>
      <c r="AB334" s="7">
        <f t="shared" si="13"/>
        <v>14</v>
      </c>
      <c r="AC334" s="5" t="e" cm="1">
        <f t="array" ref="AC334">_xlfn._xlws.FILTER(Created_Date,(Customer_ID=NovasLicençasv6.0[[#This Row],[User ID]])*(Type = "OFFLINE"))</f>
        <v>#REF!</v>
      </c>
      <c r="AD334" s="32" t="s">
        <v>2494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11" t="s">
        <v>313</v>
      </c>
      <c r="AP334" s="7"/>
      <c r="AQ334" s="7">
        <v>15019</v>
      </c>
      <c r="AR334" s="7"/>
      <c r="AS334" s="7"/>
      <c r="AT334" s="7" t="s">
        <v>2482</v>
      </c>
      <c r="AU334" s="7" t="s">
        <v>201</v>
      </c>
      <c r="AV334" s="7" t="s">
        <v>315</v>
      </c>
      <c r="AW334" s="25"/>
      <c r="AX334" s="25">
        <v>2023</v>
      </c>
    </row>
    <row r="335" spans="1:50" ht="18" customHeight="1" x14ac:dyDescent="0.2">
      <c r="A335" s="13" t="s">
        <v>2495</v>
      </c>
      <c r="B335" s="7" cm="1">
        <f t="array" ref="B335">COUNTA(_xlfn._xlws.FILTER(CustomerID,CustomerID=NovasLicençasv6.0[[#This Row],[User ID]],""))</f>
        <v>1</v>
      </c>
      <c r="C335" s="7" t="str">
        <f>IF(NovasLicençasv6.0[[#This Row],[Usuário ativo]]&gt;=2,"OFFLINE","ONLINE")</f>
        <v>ONLINE</v>
      </c>
      <c r="D335" s="7" t="str" cm="1">
        <f t="array" ref="D335">IFERROR(IF(SUM(_xlfn._xlws.FILTER(CustomerID,CustomerID=NovasLicençasv6.0[[#This Row],[User ID]]))=0,"Existe","Não Existe"),"Não Existe")</f>
        <v>Não Existe</v>
      </c>
      <c r="E335" s="7" t="s">
        <v>98</v>
      </c>
      <c r="F335" s="13" t="s">
        <v>2496</v>
      </c>
      <c r="G335" s="13" t="s">
        <v>129</v>
      </c>
      <c r="H335" s="13" t="s">
        <v>1785</v>
      </c>
      <c r="I335" s="13" t="s">
        <v>101</v>
      </c>
      <c r="J335" s="13" t="s">
        <v>102</v>
      </c>
      <c r="K335" s="13" t="s">
        <v>83</v>
      </c>
      <c r="L335" s="7" t="str" cm="1">
        <f t="array" ref="L335">IFERROR(_xlfn._xlws.FILTER(CódigoAntigo,[0]!Descrição=NovasLicençasv6.0[[#This Row],[Descrição da atualização]]),"")</f>
        <v/>
      </c>
      <c r="M335" s="7" t="str" cm="1">
        <f t="array" ref="M335">IFERROR(_xlfn._xlws.FILTER(NovoCódigo,[0]!Descrição=NovasLicençasv6.0[[#This Row],[Descrição da atualização]]),"")</f>
        <v/>
      </c>
      <c r="N335" s="1"/>
      <c r="O335" s="7" t="s">
        <v>157</v>
      </c>
      <c r="P335" s="7" t="str" cm="1">
        <f t="array" ref="P335">_xlfn._xlws.FILTER(CodigoLicença,Tipo=NovasLicençasv6.0[[#This Row],[Tipo]])</f>
        <v>IR0000000001</v>
      </c>
      <c r="Q335" s="7" t="str" cm="1">
        <f t="array" ref="Q335">_xlfn._xlws.FILTER(CodigoManutenção,Tipo=NovasLicençasv6.0[[#This Row],[Tipo]])</f>
        <v>Sem custo</v>
      </c>
      <c r="R335" s="7">
        <v>1</v>
      </c>
      <c r="S335" s="7" t="s">
        <v>497</v>
      </c>
      <c r="T335" s="14" t="s">
        <v>2497</v>
      </c>
      <c r="U335" s="7" t="s">
        <v>206</v>
      </c>
      <c r="V335" s="7" t="s">
        <v>2498</v>
      </c>
      <c r="W335" s="7" t="s">
        <v>2499</v>
      </c>
      <c r="X335" s="7"/>
      <c r="Y335" s="5">
        <v>44337</v>
      </c>
      <c r="Z335" s="5">
        <v>44337</v>
      </c>
      <c r="AA335" s="11">
        <f t="shared" si="15"/>
        <v>2021</v>
      </c>
      <c r="AB335" s="7">
        <f t="shared" si="13"/>
        <v>0</v>
      </c>
      <c r="AC335" s="5" t="e" cm="1">
        <f t="array" ref="AC335">_xlfn._xlws.FILTER(Created_Date,(Customer_ID=NovasLicençasv6.0[[#This Row],[User ID]])*(Type = "OFFLINE"))</f>
        <v>#REF!</v>
      </c>
      <c r="AD335" s="91" t="s">
        <v>2500</v>
      </c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35">
        <v>116519515</v>
      </c>
      <c r="AP335" s="13"/>
      <c r="AQ335" s="13">
        <v>17100</v>
      </c>
      <c r="AR335" s="13"/>
      <c r="AS335" s="13"/>
      <c r="AT335" s="13" t="s">
        <v>2501</v>
      </c>
      <c r="AU335" s="13" t="s">
        <v>92</v>
      </c>
      <c r="AV335" s="13" t="s">
        <v>201</v>
      </c>
      <c r="AW335" s="92"/>
      <c r="AX335" s="92">
        <v>2023</v>
      </c>
    </row>
    <row r="336" spans="1:50" ht="18" customHeight="1" x14ac:dyDescent="0.2">
      <c r="A336" s="7" t="s">
        <v>2502</v>
      </c>
      <c r="B336" s="7" cm="1">
        <f t="array" ref="B336">COUNTA(_xlfn._xlws.FILTER(CustomerID,CustomerID=NovasLicençasv6.0[[#This Row],[User ID]],""))</f>
        <v>1</v>
      </c>
      <c r="C336" s="7" t="str">
        <f>IF(NovasLicençasv6.0[[#This Row],[Usuário ativo]]&gt;=2,"OFFLINE","ONLINE")</f>
        <v>ONLINE</v>
      </c>
      <c r="D336" s="7" t="str" cm="1">
        <f t="array" ref="D336">IFERROR(IF(SUM(_xlfn._xlws.FILTER(CustomerID,CustomerID=NovasLicençasv6.0[[#This Row],[User ID]]))=0,"Existe","Não Existe"),"Não Existe")</f>
        <v>Não Existe</v>
      </c>
      <c r="E336" s="7"/>
      <c r="F336" s="7" t="s">
        <v>2503</v>
      </c>
      <c r="G336" s="7" t="s">
        <v>8</v>
      </c>
      <c r="H336" s="7" t="s">
        <v>656</v>
      </c>
      <c r="I336" s="7" t="s">
        <v>579</v>
      </c>
      <c r="J336" s="7" t="s">
        <v>580</v>
      </c>
      <c r="K336" s="7" t="s">
        <v>83</v>
      </c>
      <c r="L336" s="7" t="str" cm="1">
        <f t="array" ref="L336">IFERROR(_xlfn._xlws.FILTER(CódigoAntigo,[0]!Descrição=NovasLicençasv6.0[[#This Row],[Descrição da atualização]]),"")</f>
        <v/>
      </c>
      <c r="M336" s="7" t="str" cm="1">
        <f t="array" ref="M336">IFERROR(_xlfn._xlws.FILTER(NovoCódigo,[0]!Descrição=NovasLicençasv6.0[[#This Row],[Descrição da atualização]]),"")</f>
        <v/>
      </c>
      <c r="N336" s="1"/>
      <c r="O336" s="7" t="s">
        <v>18</v>
      </c>
      <c r="P336" s="7" t="str" cm="1">
        <f t="array" ref="P336">_xlfn._xlws.FILTER(CodigoLicença,Tipo=NovasLicençasv6.0[[#This Row],[Tipo]])</f>
        <v>SC00SFW00003</v>
      </c>
      <c r="Q336" s="7" t="str" cm="1">
        <f t="array" ref="Q336">_xlfn._xlws.FILTER(CodigoManutenção,Tipo=NovasLicençasv6.0[[#This Row],[Tipo]])</f>
        <v>SC00SFW00006</v>
      </c>
      <c r="R336" s="7">
        <v>1</v>
      </c>
      <c r="S336" s="7" t="s">
        <v>84</v>
      </c>
      <c r="T336" s="14">
        <v>38995490919</v>
      </c>
      <c r="U336" s="7" t="s">
        <v>605</v>
      </c>
      <c r="V336" s="7" t="s">
        <v>84</v>
      </c>
      <c r="W336" s="7" t="s">
        <v>2504</v>
      </c>
      <c r="X336" s="7"/>
      <c r="Y336" s="5">
        <v>44358</v>
      </c>
      <c r="Z336" s="5">
        <v>44368</v>
      </c>
      <c r="AA336" s="11">
        <f t="shared" si="15"/>
        <v>2021</v>
      </c>
      <c r="AB336" s="7">
        <f t="shared" si="13"/>
        <v>10</v>
      </c>
      <c r="AC336" s="5" t="e" cm="1">
        <f t="array" ref="AC336">_xlfn._xlws.FILTER(Created_Date,(Customer_ID=NovasLicençasv6.0[[#This Row],[User ID]])*(Type = "OFFLINE"))</f>
        <v>#REF!</v>
      </c>
      <c r="AD336" s="32" t="s">
        <v>2505</v>
      </c>
      <c r="AE336" s="7"/>
      <c r="AF336" s="7"/>
      <c r="AG336" s="7"/>
      <c r="AH336" s="7"/>
      <c r="AI336" s="7"/>
      <c r="AJ336" s="7" t="s">
        <v>2506</v>
      </c>
      <c r="AK336" s="7"/>
      <c r="AL336" s="7"/>
      <c r="AM336" s="7"/>
      <c r="AN336" s="7"/>
      <c r="AO336" s="11">
        <v>116519579</v>
      </c>
      <c r="AP336" s="7"/>
      <c r="AQ336" s="7">
        <v>15019</v>
      </c>
      <c r="AR336" s="7"/>
      <c r="AS336" s="7"/>
      <c r="AT336" s="7" t="s">
        <v>2507</v>
      </c>
      <c r="AU336" s="7" t="s">
        <v>92</v>
      </c>
      <c r="AV336" s="7" t="s">
        <v>201</v>
      </c>
      <c r="AW336" s="25"/>
      <c r="AX336" s="25">
        <v>2023</v>
      </c>
    </row>
    <row r="337" spans="1:50" ht="18" customHeight="1" x14ac:dyDescent="0.2">
      <c r="A337" s="7" t="s">
        <v>2508</v>
      </c>
      <c r="B337" s="7" cm="1">
        <f t="array" ref="B337">COUNTA(_xlfn._xlws.FILTER(CustomerID,CustomerID=NovasLicençasv6.0[[#This Row],[User ID]],""))</f>
        <v>1</v>
      </c>
      <c r="C337" s="7" t="str">
        <f>IF(NovasLicençasv6.0[[#This Row],[Usuário ativo]]&gt;=2,"OFFLINE","ONLINE")</f>
        <v>ONLINE</v>
      </c>
      <c r="D337" s="7" t="str" cm="1">
        <f t="array" ref="D337">IFERROR(IF(SUM(_xlfn._xlws.FILTER(CustomerID,CustomerID=NovasLicençasv6.0[[#This Row],[User ID]]))=0,"Existe","Não Existe"),"Não Existe")</f>
        <v>Não Existe</v>
      </c>
      <c r="E337" s="7"/>
      <c r="F337" s="7" t="s">
        <v>2509</v>
      </c>
      <c r="G337" s="7" t="s">
        <v>8</v>
      </c>
      <c r="H337" s="7" t="s">
        <v>656</v>
      </c>
      <c r="I337" s="7" t="s">
        <v>579</v>
      </c>
      <c r="J337" s="7" t="s">
        <v>580</v>
      </c>
      <c r="K337" s="7" t="s">
        <v>83</v>
      </c>
      <c r="L337" s="7" t="str" cm="1">
        <f t="array" ref="L337">IFERROR(_xlfn._xlws.FILTER(CódigoAntigo,[0]!Descrição=NovasLicençasv6.0[[#This Row],[Descrição da atualização]]),"")</f>
        <v/>
      </c>
      <c r="M337" s="7" t="str" cm="1">
        <f t="array" ref="M337">IFERROR(_xlfn._xlws.FILTER(NovoCódigo,[0]!Descrição=NovasLicençasv6.0[[#This Row],[Descrição da atualização]]),"")</f>
        <v/>
      </c>
      <c r="N337" s="1"/>
      <c r="O337" s="7" t="s">
        <v>18</v>
      </c>
      <c r="P337" s="7" t="str" cm="1">
        <f t="array" ref="P337">_xlfn._xlws.FILTER(CodigoLicença,Tipo=NovasLicençasv6.0[[#This Row],[Tipo]])</f>
        <v>SC00SFW00003</v>
      </c>
      <c r="Q337" s="7" t="str" cm="1">
        <f t="array" ref="Q337">_xlfn._xlws.FILTER(CodigoManutenção,Tipo=NovasLicençasv6.0[[#This Row],[Tipo]])</f>
        <v>SC00SFW00006</v>
      </c>
      <c r="R337" s="7">
        <v>1</v>
      </c>
      <c r="S337" s="7" t="s">
        <v>84</v>
      </c>
      <c r="T337" s="14">
        <v>14092160079</v>
      </c>
      <c r="U337" s="7" t="s">
        <v>1845</v>
      </c>
      <c r="V337" s="7" t="s">
        <v>84</v>
      </c>
      <c r="W337" s="7" t="s">
        <v>2510</v>
      </c>
      <c r="X337" s="7"/>
      <c r="Y337" s="5">
        <v>44358</v>
      </c>
      <c r="Z337" s="5">
        <v>44368</v>
      </c>
      <c r="AA337" s="11">
        <f t="shared" si="15"/>
        <v>2021</v>
      </c>
      <c r="AB337" s="7">
        <f t="shared" si="13"/>
        <v>10</v>
      </c>
      <c r="AC337" s="5" t="e" cm="1">
        <f t="array" ref="AC337">_xlfn._xlws.FILTER(Created_Date,(Customer_ID=NovasLicençasv6.0[[#This Row],[User ID]])*(Type = "OFFLINE"))</f>
        <v>#REF!</v>
      </c>
      <c r="AD337" s="32" t="s">
        <v>2511</v>
      </c>
      <c r="AE337" s="7"/>
      <c r="AF337" s="7"/>
      <c r="AG337" s="7"/>
      <c r="AH337" s="7"/>
      <c r="AI337" s="7"/>
      <c r="AJ337" s="7">
        <v>3610</v>
      </c>
      <c r="AK337" s="7"/>
      <c r="AL337" s="7"/>
      <c r="AM337" s="7"/>
      <c r="AN337" s="7"/>
      <c r="AO337" s="11">
        <v>116519579</v>
      </c>
      <c r="AP337" s="7"/>
      <c r="AQ337" s="7">
        <v>15019</v>
      </c>
      <c r="AR337" s="7"/>
      <c r="AS337" s="7"/>
      <c r="AT337" s="7" t="s">
        <v>2507</v>
      </c>
      <c r="AU337" s="7" t="s">
        <v>92</v>
      </c>
      <c r="AV337" s="7" t="s">
        <v>201</v>
      </c>
      <c r="AW337" s="25"/>
      <c r="AX337" s="25">
        <v>2023</v>
      </c>
    </row>
    <row r="338" spans="1:50" ht="18" customHeight="1" x14ac:dyDescent="0.2">
      <c r="A338" s="7" t="s">
        <v>2512</v>
      </c>
      <c r="B338" s="7" cm="1">
        <f t="array" ref="B338">COUNTA(_xlfn._xlws.FILTER(CustomerID,CustomerID=NovasLicençasv6.0[[#This Row],[User ID]],""))</f>
        <v>1</v>
      </c>
      <c r="C338" s="7" t="str">
        <f>IF(NovasLicençasv6.0[[#This Row],[Usuário ativo]]&gt;=2,"OFFLINE","ONLINE")</f>
        <v>ONLINE</v>
      </c>
      <c r="D338" s="7" t="str" cm="1">
        <f t="array" ref="D338">IFERROR(IF(SUM(_xlfn._xlws.FILTER(CustomerID,CustomerID=NovasLicençasv6.0[[#This Row],[User ID]]))=0,"Existe","Não Existe"),"Não Existe")</f>
        <v>Não Existe</v>
      </c>
      <c r="E338" s="7"/>
      <c r="F338" s="7" t="s">
        <v>2513</v>
      </c>
      <c r="G338" s="7" t="s">
        <v>8</v>
      </c>
      <c r="H338" s="7" t="s">
        <v>656</v>
      </c>
      <c r="I338" s="7" t="s">
        <v>579</v>
      </c>
      <c r="J338" s="7" t="s">
        <v>580</v>
      </c>
      <c r="K338" s="7" t="s">
        <v>83</v>
      </c>
      <c r="L338" s="7" t="str" cm="1">
        <f t="array" ref="L338">IFERROR(_xlfn._xlws.FILTER(CódigoAntigo,[0]!Descrição=NovasLicençasv6.0[[#This Row],[Descrição da atualização]]),"")</f>
        <v/>
      </c>
      <c r="M338" s="7" t="str" cm="1">
        <f t="array" ref="M338">IFERROR(_xlfn._xlws.FILTER(NovoCódigo,[0]!Descrição=NovasLicençasv6.0[[#This Row],[Descrição da atualização]]),"")</f>
        <v/>
      </c>
      <c r="N338" s="1"/>
      <c r="O338" s="7" t="s">
        <v>18</v>
      </c>
      <c r="P338" s="7" t="str" cm="1">
        <f t="array" ref="P338">_xlfn._xlws.FILTER(CodigoLicença,Tipo=NovasLicençasv6.0[[#This Row],[Tipo]])</f>
        <v>SC00SFW00003</v>
      </c>
      <c r="Q338" s="7" t="str" cm="1">
        <f t="array" ref="Q338">_xlfn._xlws.FILTER(CodigoManutenção,Tipo=NovasLicençasv6.0[[#This Row],[Tipo]])</f>
        <v>SC00SFW00006</v>
      </c>
      <c r="R338" s="7">
        <v>1</v>
      </c>
      <c r="S338" s="7" t="s">
        <v>84</v>
      </c>
      <c r="T338" s="14">
        <v>16474735838</v>
      </c>
      <c r="U338" s="7" t="s">
        <v>605</v>
      </c>
      <c r="V338" s="7" t="s">
        <v>84</v>
      </c>
      <c r="W338" s="7" t="s">
        <v>2514</v>
      </c>
      <c r="X338" s="7"/>
      <c r="Y338" s="5">
        <v>44358</v>
      </c>
      <c r="Z338" s="5">
        <v>44368</v>
      </c>
      <c r="AA338" s="11">
        <f t="shared" si="15"/>
        <v>2021</v>
      </c>
      <c r="AB338" s="7">
        <f t="shared" si="13"/>
        <v>10</v>
      </c>
      <c r="AC338" s="5" t="e" cm="1">
        <f t="array" ref="AC338">_xlfn._xlws.FILTER(Created_Date,(Customer_ID=NovasLicençasv6.0[[#This Row],[User ID]])*(Type = "OFFLINE"))</f>
        <v>#REF!</v>
      </c>
      <c r="AD338" s="32" t="s">
        <v>2515</v>
      </c>
      <c r="AE338" s="7"/>
      <c r="AF338" s="7"/>
      <c r="AG338" s="7"/>
      <c r="AH338" s="7"/>
      <c r="AI338" s="7"/>
      <c r="AJ338" s="7">
        <v>3610</v>
      </c>
      <c r="AK338" s="7"/>
      <c r="AL338" s="7"/>
      <c r="AM338" s="7"/>
      <c r="AN338" s="7"/>
      <c r="AO338" s="11">
        <v>116519579</v>
      </c>
      <c r="AP338" s="7"/>
      <c r="AQ338" s="7">
        <v>15019</v>
      </c>
      <c r="AR338" s="7"/>
      <c r="AS338" s="7"/>
      <c r="AT338" s="7" t="s">
        <v>2507</v>
      </c>
      <c r="AU338" s="7" t="s">
        <v>92</v>
      </c>
      <c r="AV338" s="7" t="s">
        <v>201</v>
      </c>
      <c r="AW338" s="25"/>
      <c r="AX338" s="25">
        <v>2023</v>
      </c>
    </row>
    <row r="339" spans="1:50" ht="18" customHeight="1" x14ac:dyDescent="0.2">
      <c r="A339" s="7" t="s">
        <v>2516</v>
      </c>
      <c r="B339" s="7" cm="1">
        <f t="array" ref="B339">COUNTA(_xlfn._xlws.FILTER(CustomerID,CustomerID=NovasLicençasv6.0[[#This Row],[User ID]],""))</f>
        <v>1</v>
      </c>
      <c r="C339" s="7" t="str">
        <f>IF(NovasLicençasv6.0[[#This Row],[Usuário ativo]]&gt;=2,"OFFLINE","ONLINE")</f>
        <v>ONLINE</v>
      </c>
      <c r="D339" s="7" t="str" cm="1">
        <f t="array" ref="D339">IFERROR(IF(SUM(_xlfn._xlws.FILTER(CustomerID,CustomerID=NovasLicençasv6.0[[#This Row],[User ID]]))=0,"Existe","Não Existe"),"Não Existe")</f>
        <v>Não Existe</v>
      </c>
      <c r="E339" s="7"/>
      <c r="F339" s="7" t="s">
        <v>2517</v>
      </c>
      <c r="G339" s="7" t="s">
        <v>8</v>
      </c>
      <c r="H339" s="7" t="s">
        <v>569</v>
      </c>
      <c r="I339" s="7" t="s">
        <v>2518</v>
      </c>
      <c r="J339" s="7" t="s">
        <v>2519</v>
      </c>
      <c r="K339" s="7" t="s">
        <v>83</v>
      </c>
      <c r="L339" s="7" t="str" cm="1">
        <f t="array" ref="L339">IFERROR(_xlfn._xlws.FILTER(CódigoAntigo,[0]!Descrição=NovasLicençasv6.0[[#This Row],[Descrição da atualização]]),"")</f>
        <v/>
      </c>
      <c r="M339" s="7" t="str" cm="1">
        <f t="array" ref="M339">IFERROR(_xlfn._xlws.FILTER(NovoCódigo,[0]!Descrição=NovasLicençasv6.0[[#This Row],[Descrição da atualização]]),"")</f>
        <v/>
      </c>
      <c r="N339" s="1"/>
      <c r="O339" s="7" t="s">
        <v>157</v>
      </c>
      <c r="P339" s="7" t="str" cm="1">
        <f t="array" ref="P339">_xlfn._xlws.FILTER(CodigoLicença,Tipo=NovasLicençasv6.0[[#This Row],[Tipo]])</f>
        <v>IR0000000001</v>
      </c>
      <c r="Q339" s="7" t="str" cm="1">
        <f t="array" ref="Q339">_xlfn._xlws.FILTER(CodigoManutenção,Tipo=NovasLicençasv6.0[[#This Row],[Tipo]])</f>
        <v>Sem custo</v>
      </c>
      <c r="R339" s="7">
        <v>1</v>
      </c>
      <c r="S339" s="7" t="s">
        <v>2520</v>
      </c>
      <c r="T339" s="14" t="s">
        <v>2521</v>
      </c>
      <c r="U339" s="7" t="s">
        <v>1761</v>
      </c>
      <c r="V339" s="7" t="s">
        <v>2520</v>
      </c>
      <c r="W339" s="7" t="s">
        <v>2521</v>
      </c>
      <c r="X339" s="7"/>
      <c r="Y339" s="5">
        <v>44379</v>
      </c>
      <c r="Z339" s="5">
        <v>44383</v>
      </c>
      <c r="AA339" s="11">
        <f t="shared" si="15"/>
        <v>2021</v>
      </c>
      <c r="AB339" s="7">
        <f t="shared" si="13"/>
        <v>4</v>
      </c>
      <c r="AC339" s="5" t="e" cm="1">
        <f t="array" ref="AC339">_xlfn._xlws.FILTER(Created_Date,(Customer_ID=NovasLicençasv6.0[[#This Row],[User ID]])*(Type = "OFFLINE"))</f>
        <v>#REF!</v>
      </c>
      <c r="AD339" s="32" t="s">
        <v>2522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11" t="s">
        <v>313</v>
      </c>
      <c r="AP339" s="7"/>
      <c r="AQ339" s="7">
        <v>15019</v>
      </c>
      <c r="AR339" s="7"/>
      <c r="AS339" s="7"/>
      <c r="AT339" s="7" t="s">
        <v>2029</v>
      </c>
      <c r="AU339" s="7" t="s">
        <v>92</v>
      </c>
      <c r="AV339" s="7" t="s">
        <v>315</v>
      </c>
      <c r="AW339" s="25"/>
      <c r="AX339" s="25">
        <v>2023</v>
      </c>
    </row>
    <row r="340" spans="1:50" ht="18" customHeight="1" x14ac:dyDescent="0.2">
      <c r="A340" s="7" t="s">
        <v>2523</v>
      </c>
      <c r="B340" s="7" cm="1">
        <f t="array" ref="B340">COUNTA(_xlfn._xlws.FILTER(CustomerID,CustomerID=NovasLicençasv6.0[[#This Row],[User ID]],""))</f>
        <v>1</v>
      </c>
      <c r="C340" s="7" t="str">
        <f>IF(NovasLicençasv6.0[[#This Row],[Usuário ativo]]&gt;=2,"OFFLINE","ONLINE")</f>
        <v>ONLINE</v>
      </c>
      <c r="D340" s="7" t="str" cm="1">
        <f t="array" ref="D340">IFERROR(IF(SUM(_xlfn._xlws.FILTER(CustomerID,CustomerID=NovasLicençasv6.0[[#This Row],[User ID]]))=0,"Existe","Não Existe"),"Não Existe")</f>
        <v>Não Existe</v>
      </c>
      <c r="E340" s="7"/>
      <c r="F340" s="7" t="s">
        <v>2524</v>
      </c>
      <c r="G340" s="7" t="s">
        <v>8</v>
      </c>
      <c r="H340" s="7" t="s">
        <v>1785</v>
      </c>
      <c r="I340" s="7" t="s">
        <v>359</v>
      </c>
      <c r="J340" s="7" t="s">
        <v>1385</v>
      </c>
      <c r="K340" s="7" t="s">
        <v>156</v>
      </c>
      <c r="L340" s="7" t="str" cm="1">
        <f t="array" ref="L340">IFERROR(_xlfn._xlws.FILTER(CódigoAntigo,[0]!Descrição=NovasLicençasv6.0[[#This Row],[Descrição da atualização]]),"")</f>
        <v/>
      </c>
      <c r="M340" s="7" t="str" cm="1">
        <f t="array" ref="M340">IFERROR(_xlfn._xlws.FILTER(NovoCódigo,[0]!Descrição=NovasLicençasv6.0[[#This Row],[Descrição da atualização]]),"")</f>
        <v/>
      </c>
      <c r="N340" s="1"/>
      <c r="O340" s="7" t="s">
        <v>157</v>
      </c>
      <c r="P340" s="7" t="str" cm="1">
        <f t="array" ref="P340">_xlfn._xlws.FILTER(CodigoLicença,Tipo=NovasLicençasv6.0[[#This Row],[Tipo]])</f>
        <v>IR0000000001</v>
      </c>
      <c r="Q340" s="7" t="str" cm="1">
        <f t="array" ref="Q340">_xlfn._xlws.FILTER(CodigoManutenção,Tipo=NovasLicençasv6.0[[#This Row],[Tipo]])</f>
        <v>Sem custo</v>
      </c>
      <c r="R340" s="7">
        <v>1</v>
      </c>
      <c r="S340" s="7" t="s">
        <v>158</v>
      </c>
      <c r="T340" s="14" t="s">
        <v>2525</v>
      </c>
      <c r="U340" s="7" t="s">
        <v>1761</v>
      </c>
      <c r="V340" s="7" t="s">
        <v>2526</v>
      </c>
      <c r="W340" s="7" t="s">
        <v>2527</v>
      </c>
      <c r="X340" s="7"/>
      <c r="Y340" s="5">
        <v>44400</v>
      </c>
      <c r="Z340" s="5">
        <v>44424</v>
      </c>
      <c r="AA340" s="11">
        <v>2021</v>
      </c>
      <c r="AB340" s="7">
        <f t="shared" si="13"/>
        <v>24</v>
      </c>
      <c r="AC340" s="5" t="e" cm="1">
        <f t="array" ref="AC340">_xlfn._xlws.FILTER(Created_Date,(Customer_ID=NovasLicençasv6.0[[#This Row],[User ID]])*(Type = "OFFLINE"))</f>
        <v>#REF!</v>
      </c>
      <c r="AD340" s="32" t="s">
        <v>2528</v>
      </c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11" t="s">
        <v>313</v>
      </c>
      <c r="AP340" s="7"/>
      <c r="AQ340" s="7">
        <v>15019</v>
      </c>
      <c r="AR340" s="7"/>
      <c r="AS340" s="7"/>
      <c r="AT340" s="7" t="s">
        <v>2029</v>
      </c>
      <c r="AU340" s="7" t="s">
        <v>380</v>
      </c>
      <c r="AV340" s="7" t="s">
        <v>315</v>
      </c>
      <c r="AW340" s="25"/>
      <c r="AX340" s="25">
        <v>2023</v>
      </c>
    </row>
    <row r="341" spans="1:50" ht="18" customHeight="1" x14ac:dyDescent="0.2">
      <c r="A341" s="13" t="s">
        <v>2529</v>
      </c>
      <c r="B341" s="7" cm="1">
        <f t="array" ref="B341">COUNTA(_xlfn._xlws.FILTER(CustomerID,CustomerID=NovasLicençasv6.0[[#This Row],[User ID]],""))</f>
        <v>1</v>
      </c>
      <c r="C341" s="13" t="str">
        <f>IF(NovasLicençasv6.0[[#This Row],[Usuário ativo]]&gt;=2,"OFFLINE","ONLINE")</f>
        <v>ONLINE</v>
      </c>
      <c r="D341" s="13" t="str" cm="1">
        <f t="array" ref="D341">IFERROR(IF(SUM(_xlfn._xlws.FILTER(CustomerID,CustomerID=NovasLicençasv6.0[[#This Row],[User ID]]))=0,"Existe","Não Existe"),"Não Existe")</f>
        <v>Não Existe</v>
      </c>
      <c r="E341" s="13"/>
      <c r="F341" s="7" t="s">
        <v>2530</v>
      </c>
      <c r="G341" s="13" t="s">
        <v>8</v>
      </c>
      <c r="H341" s="13" t="s">
        <v>1785</v>
      </c>
      <c r="I341" s="13" t="s">
        <v>579</v>
      </c>
      <c r="J341" s="13" t="s">
        <v>580</v>
      </c>
      <c r="K341" s="13" t="s">
        <v>83</v>
      </c>
      <c r="L341" s="7" t="str" cm="1">
        <f t="array" ref="L341">IFERROR(_xlfn._xlws.FILTER(CódigoAntigo,[0]!Descrição=NovasLicençasv6.0[[#This Row],[Descrição da atualização]]),"")</f>
        <v/>
      </c>
      <c r="M341" s="7" t="str" cm="1">
        <f t="array" ref="M341">IFERROR(_xlfn._xlws.FILTER(NovoCódigo,[0]!Descrição=NovasLicençasv6.0[[#This Row],[Descrição da atualização]]),"")</f>
        <v/>
      </c>
      <c r="N341" s="1"/>
      <c r="O341" s="7" t="s">
        <v>157</v>
      </c>
      <c r="P341" s="7" t="str" cm="1">
        <f t="array" ref="P341">_xlfn._xlws.FILTER(CodigoLicença,Tipo=NovasLicençasv6.0[[#This Row],[Tipo]])</f>
        <v>IR0000000001</v>
      </c>
      <c r="Q341" s="7" t="str" cm="1">
        <f t="array" ref="Q341">_xlfn._xlws.FILTER(CodigoManutenção,Tipo=NovasLicençasv6.0[[#This Row],[Tipo]])</f>
        <v>Sem custo</v>
      </c>
      <c r="R341" s="13">
        <v>1</v>
      </c>
      <c r="S341" s="13" t="s">
        <v>237</v>
      </c>
      <c r="T341" s="34">
        <v>15511461303</v>
      </c>
      <c r="U341" s="13" t="s">
        <v>1830</v>
      </c>
      <c r="V341" s="13" t="s">
        <v>2531</v>
      </c>
      <c r="W341" s="13" t="s">
        <v>2532</v>
      </c>
      <c r="X341" s="13"/>
      <c r="Y341" s="29">
        <v>44410</v>
      </c>
      <c r="Z341" s="29">
        <v>44426</v>
      </c>
      <c r="AA341" s="35">
        <f t="shared" ref="AA341:AA373" si="16">YEAR(Y341)</f>
        <v>2021</v>
      </c>
      <c r="AB341" s="13">
        <f t="shared" si="13"/>
        <v>16</v>
      </c>
      <c r="AC341" s="29" t="e" cm="1">
        <f t="array" ref="AC341">_xlfn._xlws.FILTER(Created_Date,(Customer_ID=NovasLicençasv6.0[[#This Row],[User ID]])*(Type = "OFFLINE"))</f>
        <v>#REF!</v>
      </c>
      <c r="AD341" s="32" t="s">
        <v>2533</v>
      </c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35" t="s">
        <v>313</v>
      </c>
      <c r="AP341" s="13"/>
      <c r="AQ341" s="13">
        <v>15019</v>
      </c>
      <c r="AR341" s="13"/>
      <c r="AS341" s="13"/>
      <c r="AT341" s="13" t="s">
        <v>2534</v>
      </c>
      <c r="AU341" s="13" t="s">
        <v>380</v>
      </c>
      <c r="AV341" s="13" t="s">
        <v>315</v>
      </c>
      <c r="AW341" s="92"/>
      <c r="AX341" s="25">
        <v>2023</v>
      </c>
    </row>
    <row r="342" spans="1:50" ht="18" customHeight="1" x14ac:dyDescent="0.2">
      <c r="A342" s="13" t="s">
        <v>2535</v>
      </c>
      <c r="B342" s="7" cm="1">
        <f t="array" ref="B342">COUNTA(_xlfn._xlws.FILTER(CustomerID,CustomerID=NovasLicençasv6.0[[#This Row],[User ID]],""))</f>
        <v>1</v>
      </c>
      <c r="C342" s="13" t="str">
        <f>IF(NovasLicençasv6.0[[#This Row],[Usuário ativo]]&gt;=2,"OFFLINE","ONLINE")</f>
        <v>ONLINE</v>
      </c>
      <c r="D342" s="13" t="str" cm="1">
        <f t="array" ref="D342">IFERROR(IF(SUM(_xlfn._xlws.FILTER(CustomerID,CustomerID=NovasLicençasv6.0[[#This Row],[User ID]]))=0,"Existe","Não Existe"),"Não Existe")</f>
        <v>Não Existe</v>
      </c>
      <c r="E342" s="13" t="s">
        <v>2536</v>
      </c>
      <c r="F342" s="13" t="s">
        <v>2537</v>
      </c>
      <c r="G342" s="13" t="s">
        <v>141</v>
      </c>
      <c r="H342" s="13" t="s">
        <v>2538</v>
      </c>
      <c r="I342" s="13" t="s">
        <v>101</v>
      </c>
      <c r="J342" s="13" t="s">
        <v>102</v>
      </c>
      <c r="K342" s="13" t="s">
        <v>83</v>
      </c>
      <c r="L342" s="13" t="str" cm="1">
        <f t="array" ref="L342">IFERROR(_xlfn._xlws.FILTER(CódigoAntigo,[0]!Descrição=NovasLicençasv6.0[[#This Row],[Descrição da atualização]]),"")</f>
        <v/>
      </c>
      <c r="M342" s="13" t="str" cm="1">
        <f t="array" ref="M342">IFERROR(_xlfn._xlws.FILTER(NovoCódigo,[0]!Descrição=NovasLicençasv6.0[[#This Row],[Descrição da atualização]]),"")</f>
        <v/>
      </c>
      <c r="N342" s="1"/>
      <c r="O342" s="13" t="s">
        <v>18</v>
      </c>
      <c r="P342" s="7" t="str" cm="1">
        <f t="array" ref="P342">_xlfn._xlws.FILTER(CodigoLicença,Tipo=NovasLicençasv6.0[[#This Row],[Tipo]])</f>
        <v>SC00SFW00003</v>
      </c>
      <c r="Q342" s="7" t="str" cm="1">
        <f t="array" ref="Q342">_xlfn._xlws.FILTER(CodigoManutenção,Tipo=NovasLicençasv6.0[[#This Row],[Tipo]])</f>
        <v>SC00SFW00006</v>
      </c>
      <c r="R342" s="13">
        <v>1</v>
      </c>
      <c r="S342" s="13" t="s">
        <v>84</v>
      </c>
      <c r="T342" s="34"/>
      <c r="U342" s="13"/>
      <c r="V342" s="13"/>
      <c r="W342" s="13"/>
      <c r="X342" s="13"/>
      <c r="Y342" s="29">
        <v>44432</v>
      </c>
      <c r="Z342" s="29">
        <v>44434</v>
      </c>
      <c r="AA342" s="35">
        <f t="shared" si="16"/>
        <v>2021</v>
      </c>
      <c r="AB342" s="13">
        <f t="shared" si="13"/>
        <v>2</v>
      </c>
      <c r="AC342" s="29" t="e" cm="1">
        <f t="array" ref="AC342">_xlfn._xlws.FILTER(Created_Date,(Customer_ID=NovasLicençasv6.0[[#This Row],[User ID]])*(Type = "OFFLINE"))</f>
        <v>#REF!</v>
      </c>
      <c r="AD342" s="32" t="s">
        <v>2539</v>
      </c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35" t="s">
        <v>313</v>
      </c>
      <c r="AP342" s="13"/>
      <c r="AQ342" s="13">
        <v>0</v>
      </c>
      <c r="AR342" s="13"/>
      <c r="AS342" s="13"/>
      <c r="AT342" s="13" t="s">
        <v>2540</v>
      </c>
      <c r="AU342" s="13" t="s">
        <v>92</v>
      </c>
      <c r="AV342" s="13" t="s">
        <v>315</v>
      </c>
      <c r="AW342" s="92"/>
      <c r="AX342" s="25">
        <v>2023</v>
      </c>
    </row>
    <row r="343" spans="1:50" ht="18" customHeight="1" x14ac:dyDescent="0.2">
      <c r="A343" s="7" t="s">
        <v>2541</v>
      </c>
      <c r="B343" s="7" cm="1">
        <f t="array" ref="B343">COUNTA(_xlfn._xlws.FILTER(CustomerID,CustomerID=NovasLicençasv6.0[[#This Row],[User ID]],""))</f>
        <v>1</v>
      </c>
      <c r="C343" s="7" t="str">
        <f>IF(NovasLicençasv6.0[[#This Row],[Usuário ativo]]&gt;=2,"OFFLINE","ONLINE")</f>
        <v>ONLINE</v>
      </c>
      <c r="D343" s="7" t="str" cm="1">
        <f t="array" ref="D343">IFERROR(IF(SUM(_xlfn._xlws.FILTER(CustomerID,CustomerID=NovasLicençasv6.0[[#This Row],[User ID]]))=0,"Existe","Não Existe"),"Não Existe")</f>
        <v>Não Existe</v>
      </c>
      <c r="E343" s="7"/>
      <c r="F343" s="7" t="s">
        <v>435</v>
      </c>
      <c r="G343" s="7" t="s">
        <v>141</v>
      </c>
      <c r="H343" s="7" t="s">
        <v>130</v>
      </c>
      <c r="I343" s="7" t="s">
        <v>101</v>
      </c>
      <c r="J343" s="7" t="s">
        <v>102</v>
      </c>
      <c r="K343" s="7" t="s">
        <v>83</v>
      </c>
      <c r="L343" s="7" t="str" cm="1">
        <f t="array" ref="L343">IFERROR(_xlfn._xlws.FILTER(CódigoAntigo,[0]!Descrição=NovasLicençasv6.0[[#This Row],[Descrição da atualização]]),"")</f>
        <v/>
      </c>
      <c r="M343" s="7" t="str" cm="1">
        <f t="array" ref="M343">IFERROR(_xlfn._xlws.FILTER(NovoCódigo,[0]!Descrição=NovasLicençasv6.0[[#This Row],[Descrição da atualização]]),"")</f>
        <v/>
      </c>
      <c r="N343" s="1"/>
      <c r="O343" s="7" t="s">
        <v>18</v>
      </c>
      <c r="P343" s="7" t="str" cm="1">
        <f t="array" ref="P343">_xlfn._xlws.FILTER(CodigoLicença,Tipo=NovasLicençasv6.0[[#This Row],[Tipo]])</f>
        <v>SC00SFW00003</v>
      </c>
      <c r="Q343" s="7" t="str" cm="1">
        <f t="array" ref="Q343">_xlfn._xlws.FILTER(CodigoManutenção,Tipo=NovasLicençasv6.0[[#This Row],[Tipo]])</f>
        <v>SC00SFW00006</v>
      </c>
      <c r="R343" s="7">
        <v>1</v>
      </c>
      <c r="S343" s="7" t="s">
        <v>142</v>
      </c>
      <c r="T343" s="14" t="s">
        <v>437</v>
      </c>
      <c r="U343" s="7" t="s">
        <v>206</v>
      </c>
      <c r="V343" s="7" t="s">
        <v>144</v>
      </c>
      <c r="W343" s="7" t="s">
        <v>438</v>
      </c>
      <c r="X343" s="7" t="s">
        <v>347</v>
      </c>
      <c r="Y343" s="5">
        <v>44432</v>
      </c>
      <c r="Z343" s="5">
        <v>44434</v>
      </c>
      <c r="AA343" s="11">
        <f t="shared" si="16"/>
        <v>2021</v>
      </c>
      <c r="AB343" s="7">
        <f t="shared" si="13"/>
        <v>2</v>
      </c>
      <c r="AC343" s="5" t="e" cm="1">
        <f t="array" ref="AC343">_xlfn._xlws.FILTER(Created_Date,(Customer_ID=NovasLicençasv6.0[[#This Row],[User ID]])*(Type = "OFFLINE"))</f>
        <v>#REF!</v>
      </c>
      <c r="AD343" s="32" t="s">
        <v>2542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11" t="s">
        <v>313</v>
      </c>
      <c r="AP343" s="7"/>
      <c r="AQ343" s="7" t="s">
        <v>2543</v>
      </c>
      <c r="AR343" s="7"/>
      <c r="AS343" s="7"/>
      <c r="AT343" s="7" t="s">
        <v>2544</v>
      </c>
      <c r="AU343" s="7" t="s">
        <v>92</v>
      </c>
      <c r="AV343" s="7" t="s">
        <v>315</v>
      </c>
      <c r="AW343" s="25"/>
      <c r="AX343" s="25">
        <v>2023</v>
      </c>
    </row>
    <row r="344" spans="1:50" ht="18" customHeight="1" x14ac:dyDescent="0.2">
      <c r="A344" s="7" t="s">
        <v>2545</v>
      </c>
      <c r="B344" s="7" cm="1">
        <f t="array" ref="B344">COUNTA(_xlfn._xlws.FILTER(CustomerID,CustomerID=NovasLicençasv6.0[[#This Row],[User ID]],""))</f>
        <v>1</v>
      </c>
      <c r="C344" s="7" t="str">
        <f>IF(NovasLicençasv6.0[[#This Row],[Usuário ativo]]&gt;=2,"OFFLINE","ONLINE")</f>
        <v>ONLINE</v>
      </c>
      <c r="D344" s="7" t="str" cm="1">
        <f t="array" ref="D344">IFERROR(IF(SUM(_xlfn._xlws.FILTER(CustomerID,CustomerID=NovasLicençasv6.0[[#This Row],[User ID]]))=0,"Existe","Não Existe"),"Não Existe")</f>
        <v>Não Existe</v>
      </c>
      <c r="E344" s="7"/>
      <c r="F344" s="7" t="s">
        <v>2546</v>
      </c>
      <c r="G344" s="7" t="s">
        <v>8</v>
      </c>
      <c r="H344" s="7" t="s">
        <v>704</v>
      </c>
      <c r="I344" s="7" t="s">
        <v>9</v>
      </c>
      <c r="J344" s="7" t="s">
        <v>570</v>
      </c>
      <c r="K344" s="7" t="s">
        <v>53</v>
      </c>
      <c r="L344" s="7" t="str" cm="1">
        <f t="array" ref="L344">IFERROR(_xlfn._xlws.FILTER(CódigoAntigo,[0]!Descrição=NovasLicençasv6.0[[#This Row],[Descrição da atualização]]),"")</f>
        <v/>
      </c>
      <c r="M344" s="7" t="str" cm="1">
        <f t="array" ref="M344">IFERROR(_xlfn._xlws.FILTER(NovoCódigo,[0]!Descrição=NovasLicençasv6.0[[#This Row],[Descrição da atualização]]),"")</f>
        <v/>
      </c>
      <c r="N344" s="1"/>
      <c r="O344" s="7" t="s">
        <v>157</v>
      </c>
      <c r="P344" s="7" t="str" cm="1">
        <f t="array" ref="P344">_xlfn._xlws.FILTER(CodigoLicença,Tipo=NovasLicençasv6.0[[#This Row],[Tipo]])</f>
        <v>IR0000000001</v>
      </c>
      <c r="Q344" s="7" t="str" cm="1">
        <f t="array" ref="Q344">_xlfn._xlws.FILTER(CodigoManutenção,Tipo=NovasLicençasv6.0[[#This Row],[Tipo]])</f>
        <v>Sem custo</v>
      </c>
      <c r="R344" s="7">
        <v>1</v>
      </c>
      <c r="S344" s="7" t="s">
        <v>1100</v>
      </c>
      <c r="T344" s="14" t="s">
        <v>2547</v>
      </c>
      <c r="U344" s="7" t="s">
        <v>1830</v>
      </c>
      <c r="V344" s="7" t="s">
        <v>839</v>
      </c>
      <c r="W344" s="7" t="s">
        <v>2548</v>
      </c>
      <c r="X344" s="7"/>
      <c r="Y344" s="5">
        <v>44442</v>
      </c>
      <c r="Z344" s="5">
        <v>44448</v>
      </c>
      <c r="AA344" s="11">
        <f t="shared" si="16"/>
        <v>2021</v>
      </c>
      <c r="AB344" s="7">
        <f t="shared" si="13"/>
        <v>6</v>
      </c>
      <c r="AC344" s="5" t="e" cm="1">
        <f t="array" ref="AC344">_xlfn._xlws.FILTER(Created_Date,(Customer_ID=NovasLicençasv6.0[[#This Row],[User ID]])*(Type = "OFFLINE"))</f>
        <v>#REF!</v>
      </c>
      <c r="AD344" s="32" t="s">
        <v>2549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11" t="s">
        <v>313</v>
      </c>
      <c r="AP344" s="14"/>
      <c r="AQ344" s="7">
        <v>15019</v>
      </c>
      <c r="AR344" s="7"/>
      <c r="AS344" s="7"/>
      <c r="AT344" s="7" t="s">
        <v>2029</v>
      </c>
      <c r="AU344" s="7" t="s">
        <v>380</v>
      </c>
      <c r="AV344" s="7" t="s">
        <v>315</v>
      </c>
      <c r="AW344" s="25"/>
      <c r="AX344" s="25">
        <v>2023</v>
      </c>
    </row>
    <row r="345" spans="1:50" ht="18" customHeight="1" x14ac:dyDescent="0.2">
      <c r="A345" s="7" t="s">
        <v>2550</v>
      </c>
      <c r="B345" s="7" cm="1">
        <f t="array" ref="B345">COUNTA(_xlfn._xlws.FILTER(CustomerID,CustomerID=NovasLicençasv6.0[[#This Row],[User ID]],""))</f>
        <v>1</v>
      </c>
      <c r="C345" s="7" t="str">
        <f>IF(NovasLicençasv6.0[[#This Row],[Usuário ativo]]&gt;=2,"OFFLINE","ONLINE")</f>
        <v>ONLINE</v>
      </c>
      <c r="D345" s="7" t="str" cm="1">
        <f t="array" ref="D345">IFERROR(IF(SUM(_xlfn._xlws.FILTER(CustomerID,CustomerID=NovasLicençasv6.0[[#This Row],[User ID]]))=0,"Existe","Não Existe"),"Não Existe")</f>
        <v>Não Existe</v>
      </c>
      <c r="E345" s="7"/>
      <c r="F345" s="7" t="s">
        <v>2551</v>
      </c>
      <c r="G345" s="7" t="s">
        <v>8</v>
      </c>
      <c r="H345" s="7" t="s">
        <v>1785</v>
      </c>
      <c r="I345" s="7" t="s">
        <v>9</v>
      </c>
      <c r="J345" s="7" t="s">
        <v>570</v>
      </c>
      <c r="K345" s="7" t="s">
        <v>53</v>
      </c>
      <c r="L345" s="7" t="str" cm="1">
        <f t="array" ref="L345">IFERROR(_xlfn._xlws.FILTER(CódigoAntigo,[0]!Descrição=NovasLicençasv6.0[[#This Row],[Descrição da atualização]]),"")</f>
        <v/>
      </c>
      <c r="M345" s="7" t="str" cm="1">
        <f t="array" ref="M345">IFERROR(_xlfn._xlws.FILTER(NovoCódigo,[0]!Descrição=NovasLicençasv6.0[[#This Row],[Descrição da atualização]]),"")</f>
        <v/>
      </c>
      <c r="N345" s="1"/>
      <c r="O345" s="7" t="s">
        <v>157</v>
      </c>
      <c r="P345" s="7" t="str" cm="1">
        <f t="array" ref="P345">_xlfn._xlws.FILTER(CodigoLicença,Tipo=NovasLicençasv6.0[[#This Row],[Tipo]])</f>
        <v>IR0000000001</v>
      </c>
      <c r="Q345" s="7" t="str" cm="1">
        <f t="array" ref="Q345">_xlfn._xlws.FILTER(CodigoManutenção,Tipo=NovasLicençasv6.0[[#This Row],[Tipo]])</f>
        <v>Sem custo</v>
      </c>
      <c r="R345" s="7">
        <v>1</v>
      </c>
      <c r="S345" s="7" t="s">
        <v>2552</v>
      </c>
      <c r="T345" s="14" t="s">
        <v>2553</v>
      </c>
      <c r="U345" s="7" t="s">
        <v>1845</v>
      </c>
      <c r="V345" s="7" t="s">
        <v>839</v>
      </c>
      <c r="W345" s="7" t="s">
        <v>2554</v>
      </c>
      <c r="X345" s="7"/>
      <c r="Y345" s="5">
        <v>44442</v>
      </c>
      <c r="Z345" s="5">
        <v>44448</v>
      </c>
      <c r="AA345" s="11">
        <f t="shared" si="16"/>
        <v>2021</v>
      </c>
      <c r="AB345" s="7">
        <f t="shared" si="13"/>
        <v>6</v>
      </c>
      <c r="AC345" s="5" t="e" cm="1">
        <f t="array" ref="AC345">_xlfn._xlws.FILTER(Created_Date,(Customer_ID=NovasLicençasv6.0[[#This Row],[User ID]])*(Type = "OFFLINE"))</f>
        <v>#REF!</v>
      </c>
      <c r="AD345" s="6" t="s">
        <v>2555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11" t="s">
        <v>313</v>
      </c>
      <c r="AP345" s="14"/>
      <c r="AQ345" s="14">
        <v>15019</v>
      </c>
      <c r="AR345" s="7"/>
      <c r="AS345" s="7"/>
      <c r="AT345" s="7" t="s">
        <v>2029</v>
      </c>
      <c r="AU345" s="7" t="s">
        <v>380</v>
      </c>
      <c r="AV345" s="7" t="s">
        <v>315</v>
      </c>
      <c r="AW345" s="25"/>
      <c r="AX345" s="25">
        <v>2023</v>
      </c>
    </row>
    <row r="346" spans="1:50" ht="18" customHeight="1" x14ac:dyDescent="0.2">
      <c r="A346" s="7" t="s">
        <v>2556</v>
      </c>
      <c r="B346" s="7" cm="1">
        <f t="array" ref="B346">COUNTA(_xlfn._xlws.FILTER(CustomerID,CustomerID=NovasLicençasv6.0[[#This Row],[User ID]],""))</f>
        <v>1</v>
      </c>
      <c r="C346" s="7" t="str">
        <f>IF(NovasLicençasv6.0[[#This Row],[Usuário ativo]]&gt;=2,"OFFLINE","ONLINE")</f>
        <v>ONLINE</v>
      </c>
      <c r="D346" s="7" t="str" cm="1">
        <f t="array" ref="D346">IFERROR(IF(SUM(_xlfn._xlws.FILTER(CustomerID,CustomerID=NovasLicençasv6.0[[#This Row],[User ID]]))=0,"Existe","Não Existe"),"Não Existe")</f>
        <v>Não Existe</v>
      </c>
      <c r="E346" s="7"/>
      <c r="F346" s="7" t="s">
        <v>2557</v>
      </c>
      <c r="G346" s="7" t="s">
        <v>8</v>
      </c>
      <c r="H346" s="7" t="s">
        <v>1785</v>
      </c>
      <c r="I346" s="7" t="s">
        <v>9</v>
      </c>
      <c r="J346" s="7" t="s">
        <v>570</v>
      </c>
      <c r="K346" s="7" t="s">
        <v>53</v>
      </c>
      <c r="L346" s="7" t="str" cm="1">
        <f t="array" ref="L346">IFERROR(_xlfn._xlws.FILTER(CódigoAntigo,[0]!Descrição=NovasLicençasv6.0[[#This Row],[Descrição da atualização]]),"")</f>
        <v/>
      </c>
      <c r="M346" s="7" t="str" cm="1">
        <f t="array" ref="M346">IFERROR(_xlfn._xlws.FILTER(NovoCódigo,[0]!Descrição=NovasLicençasv6.0[[#This Row],[Descrição da atualização]]),"")</f>
        <v/>
      </c>
      <c r="N346" s="1"/>
      <c r="O346" s="7" t="s">
        <v>157</v>
      </c>
      <c r="P346" s="7" t="str" cm="1">
        <f t="array" ref="P346">_xlfn._xlws.FILTER(CodigoLicença,Tipo=NovasLicençasv6.0[[#This Row],[Tipo]])</f>
        <v>IR0000000001</v>
      </c>
      <c r="Q346" s="7" t="str" cm="1">
        <f t="array" ref="Q346">_xlfn._xlws.FILTER(CodigoManutenção,Tipo=NovasLicençasv6.0[[#This Row],[Tipo]])</f>
        <v>Sem custo</v>
      </c>
      <c r="R346" s="7">
        <v>1</v>
      </c>
      <c r="S346" s="7" t="s">
        <v>2552</v>
      </c>
      <c r="T346" s="14" t="s">
        <v>2558</v>
      </c>
      <c r="U346" s="7" t="s">
        <v>1845</v>
      </c>
      <c r="V346" s="7" t="s">
        <v>839</v>
      </c>
      <c r="W346" s="7" t="s">
        <v>2559</v>
      </c>
      <c r="X346" s="7"/>
      <c r="Y346" s="5">
        <v>44442</v>
      </c>
      <c r="Z346" s="5">
        <v>44448</v>
      </c>
      <c r="AA346" s="11">
        <f t="shared" si="16"/>
        <v>2021</v>
      </c>
      <c r="AB346" s="7">
        <f t="shared" si="13"/>
        <v>6</v>
      </c>
      <c r="AC346" s="5" t="e" cm="1">
        <f t="array" ref="AC346">_xlfn._xlws.FILTER(Created_Date,(Customer_ID=NovasLicençasv6.0[[#This Row],[User ID]])*(Type = "OFFLINE"))</f>
        <v>#REF!</v>
      </c>
      <c r="AD346" s="32" t="s">
        <v>2560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11" t="s">
        <v>313</v>
      </c>
      <c r="AP346" s="14"/>
      <c r="AQ346" s="14">
        <v>15019</v>
      </c>
      <c r="AR346" s="7"/>
      <c r="AS346" s="7"/>
      <c r="AT346" s="7" t="s">
        <v>2029</v>
      </c>
      <c r="AU346" s="7" t="s">
        <v>380</v>
      </c>
      <c r="AV346" s="7" t="s">
        <v>315</v>
      </c>
      <c r="AW346" s="25"/>
      <c r="AX346" s="25">
        <v>2023</v>
      </c>
    </row>
    <row r="347" spans="1:50" ht="18" customHeight="1" x14ac:dyDescent="0.2">
      <c r="A347" s="7" t="s">
        <v>2561</v>
      </c>
      <c r="B347" s="7" cm="1">
        <f t="array" ref="B347">COUNTA(_xlfn._xlws.FILTER(CustomerID,CustomerID=NovasLicençasv6.0[[#This Row],[User ID]],""))</f>
        <v>1</v>
      </c>
      <c r="C347" s="7" t="str">
        <f>IF(NovasLicençasv6.0[[#This Row],[Usuário ativo]]&gt;=2,"OFFLINE","ONLINE")</f>
        <v>ONLINE</v>
      </c>
      <c r="D347" s="7" t="str" cm="1">
        <f t="array" ref="D347">IFERROR(IF(SUM(_xlfn._xlws.FILTER(CustomerID,CustomerID=NovasLicençasv6.0[[#This Row],[User ID]]))=0,"Existe","Não Existe"),"Não Existe")</f>
        <v>Não Existe</v>
      </c>
      <c r="E347" s="7"/>
      <c r="F347" s="7" t="s">
        <v>2562</v>
      </c>
      <c r="G347" s="7" t="s">
        <v>8</v>
      </c>
      <c r="H347" s="7" t="s">
        <v>704</v>
      </c>
      <c r="I347" s="7" t="s">
        <v>9</v>
      </c>
      <c r="J347" s="7" t="s">
        <v>570</v>
      </c>
      <c r="K347" s="7" t="s">
        <v>53</v>
      </c>
      <c r="L347" s="7" t="str" cm="1">
        <f t="array" ref="L347">IFERROR(_xlfn._xlws.FILTER(CódigoAntigo,[0]!Descrição=NovasLicençasv6.0[[#This Row],[Descrição da atualização]]),"")</f>
        <v/>
      </c>
      <c r="M347" s="7" t="str" cm="1">
        <f t="array" ref="M347">IFERROR(_xlfn._xlws.FILTER(NovoCódigo,[0]!Descrição=NovasLicençasv6.0[[#This Row],[Descrição da atualização]]),"")</f>
        <v/>
      </c>
      <c r="N347" s="1"/>
      <c r="O347" s="7" t="s">
        <v>157</v>
      </c>
      <c r="P347" s="7" t="str" cm="1">
        <f t="array" ref="P347">_xlfn._xlws.FILTER(CodigoLicença,Tipo=NovasLicençasv6.0[[#This Row],[Tipo]])</f>
        <v>IR0000000001</v>
      </c>
      <c r="Q347" s="7" t="str" cm="1">
        <f t="array" ref="Q347">_xlfn._xlws.FILTER(CodigoManutenção,Tipo=NovasLicençasv6.0[[#This Row],[Tipo]])</f>
        <v>Sem custo</v>
      </c>
      <c r="R347" s="7">
        <v>1</v>
      </c>
      <c r="S347" s="7" t="s">
        <v>2130</v>
      </c>
      <c r="T347" s="14">
        <v>21102001634556</v>
      </c>
      <c r="U347" s="7" t="s">
        <v>1845</v>
      </c>
      <c r="V347" s="7" t="s">
        <v>2563</v>
      </c>
      <c r="W347" s="7" t="s">
        <v>2564</v>
      </c>
      <c r="X347" s="7"/>
      <c r="Y347" s="5">
        <v>44442</v>
      </c>
      <c r="Z347" s="5">
        <v>44448</v>
      </c>
      <c r="AA347" s="11">
        <f t="shared" si="16"/>
        <v>2021</v>
      </c>
      <c r="AB347" s="7">
        <f t="shared" si="13"/>
        <v>6</v>
      </c>
      <c r="AC347" s="5" t="e" cm="1">
        <f t="array" ref="AC347">_xlfn._xlws.FILTER(Created_Date,(Customer_ID=NovasLicençasv6.0[[#This Row],[User ID]])*(Type = "OFFLINE"))</f>
        <v>#REF!</v>
      </c>
      <c r="AD347" s="32" t="s">
        <v>2565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11" t="s">
        <v>313</v>
      </c>
      <c r="AP347" s="14"/>
      <c r="AQ347" s="14">
        <v>15019</v>
      </c>
      <c r="AR347" s="7"/>
      <c r="AS347" s="7"/>
      <c r="AT347" s="7" t="s">
        <v>2029</v>
      </c>
      <c r="AU347" s="7" t="s">
        <v>380</v>
      </c>
      <c r="AV347" s="7" t="s">
        <v>315</v>
      </c>
      <c r="AW347" s="25"/>
      <c r="AX347" s="25">
        <v>2023</v>
      </c>
    </row>
    <row r="348" spans="1:50" ht="18" customHeight="1" x14ac:dyDescent="0.2">
      <c r="A348" s="7" t="s">
        <v>2566</v>
      </c>
      <c r="B348" s="7" cm="1">
        <f t="array" ref="B348">COUNTA(_xlfn._xlws.FILTER(CustomerID,CustomerID=NovasLicençasv6.0[[#This Row],[User ID]],""))</f>
        <v>1</v>
      </c>
      <c r="C348" s="7" t="str">
        <f>IF(NovasLicençasv6.0[[#This Row],[Usuário ativo]]&gt;=2,"OFFLINE","ONLINE")</f>
        <v>ONLINE</v>
      </c>
      <c r="D348" s="7" t="str" cm="1">
        <f t="array" ref="D348">IFERROR(IF(SUM(_xlfn._xlws.FILTER(CustomerID,CustomerID=NovasLicençasv6.0[[#This Row],[User ID]]))=0,"Existe","Não Existe"),"Não Existe")</f>
        <v>Não Existe</v>
      </c>
      <c r="E348" s="7"/>
      <c r="F348" s="7" t="s">
        <v>2567</v>
      </c>
      <c r="G348" s="7" t="s">
        <v>8</v>
      </c>
      <c r="H348" s="7" t="s">
        <v>1785</v>
      </c>
      <c r="I348" s="7" t="s">
        <v>9</v>
      </c>
      <c r="J348" s="7" t="s">
        <v>570</v>
      </c>
      <c r="K348" s="7" t="s">
        <v>53</v>
      </c>
      <c r="L348" s="7" t="str" cm="1">
        <f t="array" ref="L348">IFERROR(_xlfn._xlws.FILTER(CódigoAntigo,[0]!Descrição=NovasLicençasv6.0[[#This Row],[Descrição da atualização]]),"")</f>
        <v/>
      </c>
      <c r="M348" s="7" t="str" cm="1">
        <f t="array" ref="M348">IFERROR(_xlfn._xlws.FILTER(NovoCódigo,[0]!Descrição=NovasLicençasv6.0[[#This Row],[Descrição da atualização]]),"")</f>
        <v/>
      </c>
      <c r="N348" s="1"/>
      <c r="O348" s="7" t="s">
        <v>157</v>
      </c>
      <c r="P348" s="7" t="str" cm="1">
        <f t="array" ref="P348">_xlfn._xlws.FILTER(CodigoLicença,Tipo=NovasLicençasv6.0[[#This Row],[Tipo]])</f>
        <v>IR0000000001</v>
      </c>
      <c r="Q348" s="7" t="str" cm="1">
        <f t="array" ref="Q348">_xlfn._xlws.FILTER(CodigoManutenção,Tipo=NovasLicençasv6.0[[#This Row],[Tipo]])</f>
        <v>Sem custo</v>
      </c>
      <c r="R348" s="7">
        <v>1</v>
      </c>
      <c r="S348" s="7" t="s">
        <v>2552</v>
      </c>
      <c r="T348" s="14" t="s">
        <v>2568</v>
      </c>
      <c r="U348" s="7" t="s">
        <v>1845</v>
      </c>
      <c r="V348" s="7" t="s">
        <v>839</v>
      </c>
      <c r="W348" s="7" t="s">
        <v>2569</v>
      </c>
      <c r="X348" s="7"/>
      <c r="Y348" s="5">
        <v>44442</v>
      </c>
      <c r="Z348" s="5">
        <v>44448</v>
      </c>
      <c r="AA348" s="11">
        <f t="shared" si="16"/>
        <v>2021</v>
      </c>
      <c r="AB348" s="7">
        <f t="shared" si="13"/>
        <v>6</v>
      </c>
      <c r="AC348" s="5" t="e" cm="1">
        <f t="array" ref="AC348">_xlfn._xlws.FILTER(Created_Date,(Customer_ID=NovasLicençasv6.0[[#This Row],[User ID]])*(Type = "OFFLINE"))</f>
        <v>#REF!</v>
      </c>
      <c r="AD348" s="32" t="s">
        <v>2570</v>
      </c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11" t="s">
        <v>313</v>
      </c>
      <c r="AP348" s="14"/>
      <c r="AQ348" s="14">
        <v>15019</v>
      </c>
      <c r="AR348" s="7"/>
      <c r="AS348" s="7"/>
      <c r="AT348" s="7" t="s">
        <v>2029</v>
      </c>
      <c r="AU348" s="7" t="s">
        <v>380</v>
      </c>
      <c r="AV348" s="7" t="s">
        <v>315</v>
      </c>
      <c r="AW348" s="25"/>
      <c r="AX348" s="25">
        <v>2023</v>
      </c>
    </row>
    <row r="349" spans="1:50" ht="18" customHeight="1" x14ac:dyDescent="0.2">
      <c r="A349" s="7" t="s">
        <v>2571</v>
      </c>
      <c r="B349" s="7" cm="1">
        <f t="array" ref="B349">COUNTA(_xlfn._xlws.FILTER(CustomerID,CustomerID=NovasLicençasv6.0[[#This Row],[User ID]],""))</f>
        <v>1</v>
      </c>
      <c r="C349" s="7" t="str">
        <f>IF(NovasLicençasv6.0[[#This Row],[Usuário ativo]]&gt;=2,"OFFLINE","ONLINE")</f>
        <v>ONLINE</v>
      </c>
      <c r="D349" s="7" t="str" cm="1">
        <f t="array" ref="D349">IFERROR(IF(SUM(_xlfn._xlws.FILTER(CustomerID,CustomerID=NovasLicençasv6.0[[#This Row],[User ID]]))=0,"Existe","Não Existe"),"Não Existe")</f>
        <v>Não Existe</v>
      </c>
      <c r="E349" s="7"/>
      <c r="F349" s="7" t="s">
        <v>2572</v>
      </c>
      <c r="G349" s="7" t="s">
        <v>8</v>
      </c>
      <c r="H349" s="7" t="s">
        <v>1785</v>
      </c>
      <c r="I349" s="7" t="s">
        <v>9</v>
      </c>
      <c r="J349" s="7" t="s">
        <v>570</v>
      </c>
      <c r="K349" s="7" t="s">
        <v>53</v>
      </c>
      <c r="L349" s="7" t="str" cm="1">
        <f t="array" ref="L349">IFERROR(_xlfn._xlws.FILTER(CódigoAntigo,[0]!Descrição=NovasLicençasv6.0[[#This Row],[Descrição da atualização]]),"")</f>
        <v/>
      </c>
      <c r="M349" s="7" t="str" cm="1">
        <f t="array" ref="M349">IFERROR(_xlfn._xlws.FILTER(NovoCódigo,[0]!Descrição=NovasLicençasv6.0[[#This Row],[Descrição da atualização]]),"")</f>
        <v/>
      </c>
      <c r="N349" s="1"/>
      <c r="O349" s="7" t="s">
        <v>157</v>
      </c>
      <c r="P349" s="7" t="str" cm="1">
        <f t="array" ref="P349">_xlfn._xlws.FILTER(CodigoLicença,Tipo=NovasLicençasv6.0[[#This Row],[Tipo]])</f>
        <v>IR0000000001</v>
      </c>
      <c r="Q349" s="7" t="str" cm="1">
        <f t="array" ref="Q349">_xlfn._xlws.FILTER(CodigoManutenção,Tipo=NovasLicençasv6.0[[#This Row],[Tipo]])</f>
        <v>Sem custo</v>
      </c>
      <c r="R349" s="7">
        <v>1</v>
      </c>
      <c r="S349" s="7" t="s">
        <v>2552</v>
      </c>
      <c r="T349" s="14" t="s">
        <v>2573</v>
      </c>
      <c r="U349" s="7" t="s">
        <v>1845</v>
      </c>
      <c r="V349" s="7" t="s">
        <v>839</v>
      </c>
      <c r="W349" s="7" t="s">
        <v>2574</v>
      </c>
      <c r="X349" s="7"/>
      <c r="Y349" s="5">
        <v>44442</v>
      </c>
      <c r="Z349" s="5">
        <v>44448</v>
      </c>
      <c r="AA349" s="11">
        <f t="shared" si="16"/>
        <v>2021</v>
      </c>
      <c r="AB349" s="7">
        <f t="shared" si="13"/>
        <v>6</v>
      </c>
      <c r="AC349" s="5" t="e" cm="1">
        <f t="array" ref="AC349">_xlfn._xlws.FILTER(Created_Date,(Customer_ID=NovasLicençasv6.0[[#This Row],[User ID]])*(Type = "OFFLINE"))</f>
        <v>#REF!</v>
      </c>
      <c r="AD349" s="32" t="s">
        <v>2575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11" t="s">
        <v>313</v>
      </c>
      <c r="AP349" s="14"/>
      <c r="AQ349" s="14">
        <v>15019</v>
      </c>
      <c r="AR349" s="7"/>
      <c r="AS349" s="7"/>
      <c r="AT349" s="7" t="s">
        <v>2029</v>
      </c>
      <c r="AU349" s="7" t="s">
        <v>380</v>
      </c>
      <c r="AV349" s="7" t="s">
        <v>315</v>
      </c>
      <c r="AW349" s="25"/>
      <c r="AX349" s="25">
        <v>2023</v>
      </c>
    </row>
    <row r="350" spans="1:50" ht="18" customHeight="1" x14ac:dyDescent="0.2">
      <c r="A350" s="7" t="s">
        <v>2576</v>
      </c>
      <c r="B350" s="7" cm="1">
        <f t="array" ref="B350">COUNTA(_xlfn._xlws.FILTER(CustomerID,CustomerID=NovasLicençasv6.0[[#This Row],[User ID]],""))</f>
        <v>1</v>
      </c>
      <c r="C350" s="7" t="str">
        <f>IF(NovasLicençasv6.0[[#This Row],[Usuário ativo]]&gt;=2,"OFFLINE","ONLINE")</f>
        <v>ONLINE</v>
      </c>
      <c r="D350" s="7" t="str" cm="1">
        <f t="array" ref="D350">IFERROR(IF(SUM(_xlfn._xlws.FILTER(CustomerID,CustomerID=NovasLicençasv6.0[[#This Row],[User ID]]))=0,"Existe","Não Existe"),"Não Existe")</f>
        <v>Não Existe</v>
      </c>
      <c r="E350" s="7"/>
      <c r="F350" s="7" t="s">
        <v>2577</v>
      </c>
      <c r="G350" s="7" t="s">
        <v>8</v>
      </c>
      <c r="H350" s="7" t="s">
        <v>704</v>
      </c>
      <c r="I350" s="7" t="s">
        <v>9</v>
      </c>
      <c r="J350" s="7" t="s">
        <v>570</v>
      </c>
      <c r="K350" s="7" t="s">
        <v>53</v>
      </c>
      <c r="L350" s="7" t="str" cm="1">
        <f t="array" ref="L350">IFERROR(_xlfn._xlws.FILTER(CódigoAntigo,[0]!Descrição=NovasLicençasv6.0[[#This Row],[Descrição da atualização]]),"")</f>
        <v/>
      </c>
      <c r="M350" s="7" t="str" cm="1">
        <f t="array" ref="M350">IFERROR(_xlfn._xlws.FILTER(NovoCódigo,[0]!Descrição=NovasLicençasv6.0[[#This Row],[Descrição da atualização]]),"")</f>
        <v/>
      </c>
      <c r="N350" s="1"/>
      <c r="O350" s="7" t="s">
        <v>157</v>
      </c>
      <c r="P350" s="7" t="str" cm="1">
        <f t="array" ref="P350">_xlfn._xlws.FILTER(CodigoLicença,Tipo=NovasLicençasv6.0[[#This Row],[Tipo]])</f>
        <v>IR0000000001</v>
      </c>
      <c r="Q350" s="7" t="str" cm="1">
        <f t="array" ref="Q350">_xlfn._xlws.FILTER(CodigoManutenção,Tipo=NovasLicençasv6.0[[#This Row],[Tipo]])</f>
        <v>Sem custo</v>
      </c>
      <c r="R350" s="7">
        <v>1</v>
      </c>
      <c r="S350" s="7" t="s">
        <v>1100</v>
      </c>
      <c r="T350" s="14" t="s">
        <v>2578</v>
      </c>
      <c r="U350" s="7" t="s">
        <v>2579</v>
      </c>
      <c r="V350" s="7" t="s">
        <v>839</v>
      </c>
      <c r="W350" s="7" t="s">
        <v>2580</v>
      </c>
      <c r="X350" s="7"/>
      <c r="Y350" s="5">
        <v>44442</v>
      </c>
      <c r="Z350" s="5">
        <v>44448</v>
      </c>
      <c r="AA350" s="11">
        <f t="shared" si="16"/>
        <v>2021</v>
      </c>
      <c r="AB350" s="7">
        <f t="shared" si="13"/>
        <v>6</v>
      </c>
      <c r="AC350" s="5" t="e" cm="1">
        <f t="array" ref="AC350">_xlfn._xlws.FILTER(Created_Date,(Customer_ID=NovasLicençasv6.0[[#This Row],[User ID]])*(Type = "OFFLINE"))</f>
        <v>#REF!</v>
      </c>
      <c r="AD350" s="32" t="s">
        <v>2581</v>
      </c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11" t="s">
        <v>313</v>
      </c>
      <c r="AP350" s="14"/>
      <c r="AQ350" s="14">
        <v>15019</v>
      </c>
      <c r="AR350" s="7"/>
      <c r="AS350" s="7"/>
      <c r="AT350" s="7" t="s">
        <v>2582</v>
      </c>
      <c r="AU350" s="7" t="s">
        <v>380</v>
      </c>
      <c r="AV350" s="7" t="s">
        <v>315</v>
      </c>
      <c r="AW350" s="25"/>
      <c r="AX350" s="25">
        <v>2023</v>
      </c>
    </row>
    <row r="351" spans="1:50" ht="18" customHeight="1" x14ac:dyDescent="0.2">
      <c r="A351" s="7" t="s">
        <v>2583</v>
      </c>
      <c r="B351" s="7" cm="1">
        <f t="array" ref="B351">COUNTA(_xlfn._xlws.FILTER(CustomerID,CustomerID=NovasLicençasv6.0[[#This Row],[User ID]],""))</f>
        <v>1</v>
      </c>
      <c r="C351" s="7" t="str">
        <f>IF(NovasLicençasv6.0[[#This Row],[Usuário ativo]]&gt;=2,"OFFLINE","ONLINE")</f>
        <v>ONLINE</v>
      </c>
      <c r="D351" s="7" t="str" cm="1">
        <f t="array" ref="D351">IFERROR(IF(SUM(_xlfn._xlws.FILTER(CustomerID,CustomerID=NovasLicençasv6.0[[#This Row],[User ID]]))=0,"Existe","Não Existe"),"Não Existe")</f>
        <v>Não Existe</v>
      </c>
      <c r="E351" s="7"/>
      <c r="F351" s="7" t="s">
        <v>2584</v>
      </c>
      <c r="G351" s="7" t="s">
        <v>141</v>
      </c>
      <c r="H351" s="7" t="s">
        <v>130</v>
      </c>
      <c r="I351" s="7" t="s">
        <v>101</v>
      </c>
      <c r="J351" s="7" t="s">
        <v>102</v>
      </c>
      <c r="K351" s="7" t="s">
        <v>83</v>
      </c>
      <c r="L351" s="7" t="str" cm="1">
        <f t="array" ref="L351">IFERROR(_xlfn._xlws.FILTER(CódigoAntigo,[0]!Descrição=NovasLicençasv6.0[[#This Row],[Descrição da atualização]]),"")</f>
        <v/>
      </c>
      <c r="M351" s="7" t="str" cm="1">
        <f t="array" ref="M351">IFERROR(_xlfn._xlws.FILTER(NovoCódigo,[0]!Descrição=NovasLicençasv6.0[[#This Row],[Descrição da atualização]]),"")</f>
        <v/>
      </c>
      <c r="N351" s="1"/>
      <c r="O351" s="7" t="s">
        <v>19</v>
      </c>
      <c r="P351" s="7" t="str" cm="1">
        <f t="array" ref="P351">_xlfn._xlws.FILTER(CodigoLicença,Tipo=NovasLicençasv6.0[[#This Row],[Tipo]])</f>
        <v>SC00SFW00004</v>
      </c>
      <c r="Q351" s="7" t="str" cm="1">
        <f t="array" ref="Q351">_xlfn._xlws.FILTER(CodigoManutenção,Tipo=NovasLicençasv6.0[[#This Row],[Tipo]])</f>
        <v>SC00SFW00007</v>
      </c>
      <c r="R351" s="7">
        <v>1</v>
      </c>
      <c r="S351" s="7"/>
      <c r="T351" s="14"/>
      <c r="U351" s="7"/>
      <c r="V351" s="7"/>
      <c r="W351" s="7"/>
      <c r="X351" s="7"/>
      <c r="Y351" s="5">
        <v>44445</v>
      </c>
      <c r="Z351" s="5">
        <v>44445</v>
      </c>
      <c r="AA351" s="11">
        <f t="shared" si="16"/>
        <v>2021</v>
      </c>
      <c r="AB351" s="7">
        <f t="shared" ref="AB351:AB415" si="17">Z351-Y351</f>
        <v>0</v>
      </c>
      <c r="AC351" s="5" t="e" cm="1">
        <f t="array" ref="AC351">_xlfn._xlws.FILTER(Created_Date,(Customer_ID=NovasLicençasv6.0[[#This Row],[User ID]])*(Type = "OFFLINE"))</f>
        <v>#REF!</v>
      </c>
      <c r="AD351" s="7" t="s">
        <v>2585</v>
      </c>
      <c r="AE351" s="7">
        <v>2254429</v>
      </c>
      <c r="AF351" s="7"/>
      <c r="AG351" s="7"/>
      <c r="AH351" s="7"/>
      <c r="AI351" s="7"/>
      <c r="AJ351" s="7"/>
      <c r="AK351" s="7"/>
      <c r="AL351" s="7"/>
      <c r="AM351" s="7">
        <v>116520459</v>
      </c>
      <c r="AN351" s="5">
        <v>44628</v>
      </c>
      <c r="AO351" s="11">
        <v>116520459</v>
      </c>
      <c r="AP351" s="14"/>
      <c r="AQ351" s="7" t="s">
        <v>548</v>
      </c>
      <c r="AR351" s="7"/>
      <c r="AS351" s="7"/>
      <c r="AT351" s="7" t="s">
        <v>2586</v>
      </c>
      <c r="AU351" s="7" t="s">
        <v>380</v>
      </c>
      <c r="AV351" s="7" t="s">
        <v>315</v>
      </c>
      <c r="AW351" s="25"/>
      <c r="AX351" s="25">
        <v>2023</v>
      </c>
    </row>
    <row r="352" spans="1:50" ht="18" customHeight="1" x14ac:dyDescent="0.2">
      <c r="A352" s="13" t="s">
        <v>2587</v>
      </c>
      <c r="B352" s="7" cm="1">
        <f t="array" ref="B352">COUNTA(_xlfn._xlws.FILTER(CustomerID,CustomerID=NovasLicençasv6.0[[#This Row],[User ID]],""))</f>
        <v>1</v>
      </c>
      <c r="C352" s="13" t="str">
        <f>IF(NovasLicençasv6.0[[#This Row],[Usuário ativo]]&gt;=2,"OFFLINE","ONLINE")</f>
        <v>ONLINE</v>
      </c>
      <c r="D352" s="13" t="str" cm="1">
        <f t="array" ref="D352">IFERROR(IF(SUM(_xlfn._xlws.FILTER(CustomerID,CustomerID=NovasLicençasv6.0[[#This Row],[User ID]]))=0,"Existe","Não Existe"),"Não Existe")</f>
        <v>Não Existe</v>
      </c>
      <c r="E352" s="13" t="s">
        <v>2588</v>
      </c>
      <c r="F352" s="13" t="s">
        <v>2589</v>
      </c>
      <c r="G352" s="13" t="s">
        <v>129</v>
      </c>
      <c r="H352" s="13" t="s">
        <v>130</v>
      </c>
      <c r="I352" s="13" t="s">
        <v>101</v>
      </c>
      <c r="J352" s="13" t="s">
        <v>102</v>
      </c>
      <c r="K352" s="13" t="s">
        <v>83</v>
      </c>
      <c r="L352" s="7" t="str" cm="1">
        <f t="array" ref="L352">IFERROR(_xlfn._xlws.FILTER(CódigoAntigo,[0]!Descrição=NovasLicençasv6.0[[#This Row],[Descrição da atualização]]),"")</f>
        <v/>
      </c>
      <c r="M352" s="7" t="str" cm="1">
        <f t="array" ref="M352">IFERROR(_xlfn._xlws.FILTER(NovoCódigo,[0]!Descrição=NovasLicençasv6.0[[#This Row],[Descrição da atualização]]),"")</f>
        <v/>
      </c>
      <c r="N352" s="1"/>
      <c r="O352" s="13" t="s">
        <v>18</v>
      </c>
      <c r="P352" s="7" t="str" cm="1">
        <f t="array" ref="P352">_xlfn._xlws.FILTER(CodigoLicença,Tipo=NovasLicençasv6.0[[#This Row],[Tipo]])</f>
        <v>SC00SFW00003</v>
      </c>
      <c r="Q352" s="7" t="str" cm="1">
        <f t="array" ref="Q352">_xlfn._xlws.FILTER(CodigoManutenção,Tipo=NovasLicençasv6.0[[#This Row],[Tipo]])</f>
        <v>SC00SFW00006</v>
      </c>
      <c r="R352" s="7">
        <v>1</v>
      </c>
      <c r="S352" s="7"/>
      <c r="T352" s="14"/>
      <c r="U352" s="7"/>
      <c r="V352" s="7"/>
      <c r="W352" s="7"/>
      <c r="X352" s="7"/>
      <c r="Y352" s="5">
        <v>44447</v>
      </c>
      <c r="Z352" s="5">
        <v>44447</v>
      </c>
      <c r="AA352" s="11">
        <f t="shared" si="16"/>
        <v>2021</v>
      </c>
      <c r="AB352" s="7">
        <f t="shared" si="17"/>
        <v>0</v>
      </c>
      <c r="AC352" s="5" t="e" cm="1">
        <f t="array" ref="AC352">_xlfn._xlws.FILTER(Created_Date,(Customer_ID=NovasLicençasv6.0[[#This Row],[User ID]])*(Type = "OFFLINE"))</f>
        <v>#REF!</v>
      </c>
      <c r="AD352" s="13" t="s">
        <v>2590</v>
      </c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35"/>
      <c r="AP352" s="34"/>
      <c r="AQ352" s="7" t="s">
        <v>746</v>
      </c>
      <c r="AR352" s="13"/>
      <c r="AS352" s="13"/>
      <c r="AT352" s="13" t="s">
        <v>2591</v>
      </c>
      <c r="AU352" s="13"/>
      <c r="AV352" s="13"/>
      <c r="AW352" s="92"/>
      <c r="AX352" s="25">
        <v>2023</v>
      </c>
    </row>
    <row r="353" spans="1:67" ht="18" customHeight="1" x14ac:dyDescent="0.2">
      <c r="A353" s="7" t="s">
        <v>2592</v>
      </c>
      <c r="B353" s="7" cm="1">
        <f t="array" ref="B353">COUNTA(_xlfn._xlws.FILTER(CustomerID,CustomerID=NovasLicençasv6.0[[#This Row],[User ID]],""))</f>
        <v>1</v>
      </c>
      <c r="C353" s="7" t="str">
        <f>IF(NovasLicençasv6.0[[#This Row],[Usuário ativo]]&gt;=2,"OFFLINE","ONLINE")</f>
        <v>ONLINE</v>
      </c>
      <c r="D353" s="7" t="str" cm="1">
        <f t="array" ref="D353">IFERROR(IF(SUM(_xlfn._xlws.FILTER(CustomerID,CustomerID=NovasLicençasv6.0[[#This Row],[User ID]]))=0,"Existe","Não Existe"),"Não Existe")</f>
        <v>Não Existe</v>
      </c>
      <c r="E353" s="7"/>
      <c r="F353" s="7" t="s">
        <v>246</v>
      </c>
      <c r="G353" s="7" t="s">
        <v>141</v>
      </c>
      <c r="H353" s="7" t="s">
        <v>130</v>
      </c>
      <c r="I353" s="7" t="s">
        <v>101</v>
      </c>
      <c r="J353" s="7" t="s">
        <v>102</v>
      </c>
      <c r="K353" s="7" t="s">
        <v>83</v>
      </c>
      <c r="L353" s="7" t="str" cm="1">
        <f t="array" ref="L353">IFERROR(_xlfn._xlws.FILTER(CódigoAntigo,[0]!Descrição=NovasLicençasv6.0[[#This Row],[Descrição da atualização]]),"")</f>
        <v/>
      </c>
      <c r="M353" s="7" t="str" cm="1">
        <f t="array" ref="M353">IFERROR(_xlfn._xlws.FILTER(NovoCódigo,[0]!Descrição=NovasLicençasv6.0[[#This Row],[Descrição da atualização]]),"")</f>
        <v/>
      </c>
      <c r="N353" s="1"/>
      <c r="O353" s="7" t="s">
        <v>18</v>
      </c>
      <c r="P353" s="7" t="str" cm="1">
        <f t="array" ref="P353">_xlfn._xlws.FILTER(CodigoLicença,Tipo=NovasLicençasv6.0[[#This Row],[Tipo]])</f>
        <v>SC00SFW00003</v>
      </c>
      <c r="Q353" s="7" t="str" cm="1">
        <f t="array" ref="Q353">_xlfn._xlws.FILTER(CodigoManutenção,Tipo=NovasLicençasv6.0[[#This Row],[Tipo]])</f>
        <v>SC00SFW00006</v>
      </c>
      <c r="R353" s="7">
        <v>1</v>
      </c>
      <c r="S353" s="7" t="s">
        <v>142</v>
      </c>
      <c r="T353" s="14" t="s">
        <v>248</v>
      </c>
      <c r="U353" s="7" t="s">
        <v>249</v>
      </c>
      <c r="V353" s="7" t="s">
        <v>250</v>
      </c>
      <c r="W353" s="7" t="s">
        <v>251</v>
      </c>
      <c r="X353" s="7" t="s">
        <v>2593</v>
      </c>
      <c r="Y353" s="5">
        <v>44447</v>
      </c>
      <c r="Z353" s="5">
        <v>44447</v>
      </c>
      <c r="AA353" s="11">
        <f t="shared" si="16"/>
        <v>2021</v>
      </c>
      <c r="AB353" s="7">
        <f t="shared" si="17"/>
        <v>0</v>
      </c>
      <c r="AC353" s="5" t="e" cm="1">
        <f t="array" ref="AC353">_xlfn._xlws.FILTER(Created_Date,(Customer_ID=NovasLicençasv6.0[[#This Row],[User ID]])*(Type = "OFFLINE"))</f>
        <v>#REF!</v>
      </c>
      <c r="AD353" s="32" t="s">
        <v>2594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11" t="s">
        <v>1368</v>
      </c>
      <c r="AP353" s="7"/>
      <c r="AQ353" s="7">
        <v>15019</v>
      </c>
      <c r="AR353" s="7"/>
      <c r="AS353" s="7"/>
      <c r="AT353" s="7" t="s">
        <v>2595</v>
      </c>
      <c r="AU353" s="7" t="s">
        <v>315</v>
      </c>
      <c r="AV353" s="7" t="s">
        <v>315</v>
      </c>
      <c r="AW353" s="25"/>
      <c r="AX353" s="25">
        <v>2023</v>
      </c>
    </row>
    <row r="354" spans="1:67" ht="18" customHeight="1" x14ac:dyDescent="0.2">
      <c r="A354" s="7" t="s">
        <v>2596</v>
      </c>
      <c r="B354" s="7" cm="1">
        <f t="array" ref="B354">COUNTA(_xlfn._xlws.FILTER(CustomerID,CustomerID=NovasLicençasv6.0[[#This Row],[User ID]],""))</f>
        <v>1</v>
      </c>
      <c r="C354" s="7" t="str">
        <f>IF(NovasLicençasv6.0[[#This Row],[Usuário ativo]]&gt;=2,"OFFLINE","ONLINE")</f>
        <v>ONLINE</v>
      </c>
      <c r="D354" s="7" t="str" cm="1">
        <f t="array" ref="D354">IFERROR(IF(SUM(_xlfn._xlws.FILTER(CustomerID,CustomerID=NovasLicençasv6.0[[#This Row],[User ID]]))=0,"Existe","Não Existe"),"Não Existe")</f>
        <v>Não Existe</v>
      </c>
      <c r="E354" s="7"/>
      <c r="F354" s="7" t="s">
        <v>1026</v>
      </c>
      <c r="G354" s="7" t="s">
        <v>129</v>
      </c>
      <c r="H354" s="7" t="s">
        <v>130</v>
      </c>
      <c r="I354" s="7" t="s">
        <v>101</v>
      </c>
      <c r="J354" s="7" t="s">
        <v>102</v>
      </c>
      <c r="K354" s="7" t="s">
        <v>83</v>
      </c>
      <c r="L354" s="7" t="str" cm="1">
        <f t="array" ref="L354">IFERROR(_xlfn._xlws.FILTER(CódigoAntigo,[0]!Descrição=NovasLicençasv6.0[[#This Row],[Descrição da atualização]]),"")</f>
        <v/>
      </c>
      <c r="M354" s="7" t="str" cm="1">
        <f t="array" ref="M354">IFERROR(_xlfn._xlws.FILTER(NovoCódigo,[0]!Descrição=NovasLicençasv6.0[[#This Row],[Descrição da atualização]]),"")</f>
        <v/>
      </c>
      <c r="N354" s="1"/>
      <c r="O354" s="7" t="s">
        <v>18</v>
      </c>
      <c r="P354" s="7" t="str" cm="1">
        <f t="array" ref="P354">_xlfn._xlws.FILTER(CodigoLicença,Tipo=NovasLicençasv6.0[[#This Row],[Tipo]])</f>
        <v>SC00SFW00003</v>
      </c>
      <c r="Q354" s="7" t="str" cm="1">
        <f t="array" ref="Q354">_xlfn._xlws.FILTER(CodigoManutenção,Tipo=NovasLicençasv6.0[[#This Row],[Tipo]])</f>
        <v>SC00SFW00006</v>
      </c>
      <c r="R354" s="7">
        <v>1</v>
      </c>
      <c r="S354" s="7" t="s">
        <v>142</v>
      </c>
      <c r="T354" s="14" t="s">
        <v>1028</v>
      </c>
      <c r="U354" s="7" t="s">
        <v>197</v>
      </c>
      <c r="V354" s="7" t="s">
        <v>1029</v>
      </c>
      <c r="W354" s="7" t="s">
        <v>1030</v>
      </c>
      <c r="X354" s="7" t="s">
        <v>1030</v>
      </c>
      <c r="Y354" s="5">
        <v>44447</v>
      </c>
      <c r="Z354" s="5">
        <v>44447</v>
      </c>
      <c r="AA354" s="11">
        <f t="shared" si="16"/>
        <v>2021</v>
      </c>
      <c r="AB354" s="7">
        <f t="shared" si="17"/>
        <v>0</v>
      </c>
      <c r="AC354" s="5" t="e" cm="1">
        <f t="array" ref="AC354">_xlfn._xlws.FILTER(Created_Date,(Customer_ID=NovasLicençasv6.0[[#This Row],[User ID]])*(Type = "OFFLINE"))</f>
        <v>#REF!</v>
      </c>
      <c r="AD354" s="32" t="s">
        <v>2597</v>
      </c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11" t="s">
        <v>313</v>
      </c>
      <c r="AP354" s="7"/>
      <c r="AQ354" s="7" t="s">
        <v>746</v>
      </c>
      <c r="AR354" s="7"/>
      <c r="AS354" s="7"/>
      <c r="AT354" s="7" t="s">
        <v>2598</v>
      </c>
      <c r="AU354" s="7" t="s">
        <v>92</v>
      </c>
      <c r="AV354" s="7" t="s">
        <v>315</v>
      </c>
      <c r="AW354" s="25"/>
      <c r="AX354" s="25">
        <v>2023</v>
      </c>
    </row>
    <row r="355" spans="1:67" ht="18" customHeight="1" x14ac:dyDescent="0.2">
      <c r="A355" s="7" t="s">
        <v>2599</v>
      </c>
      <c r="B355" s="7" cm="1">
        <f t="array" ref="B355">COUNTA(_xlfn._xlws.FILTER(CustomerID,CustomerID=NovasLicençasv6.0[[#This Row],[User ID]],""))</f>
        <v>1</v>
      </c>
      <c r="C355" s="7" t="str">
        <f>IF(NovasLicençasv6.0[[#This Row],[Usuário ativo]]&gt;=2,"OFFLINE","ONLINE")</f>
        <v>ONLINE</v>
      </c>
      <c r="D355" s="7" t="str" cm="1">
        <f t="array" ref="D355">IFERROR(IF(SUM(_xlfn._xlws.FILTER(CustomerID,CustomerID=NovasLicençasv6.0[[#This Row],[User ID]]))=0,"Existe","Não Existe"),"Não Existe")</f>
        <v>Não Existe</v>
      </c>
      <c r="E355" s="7"/>
      <c r="F355" s="7" t="s">
        <v>844</v>
      </c>
      <c r="G355" s="7" t="s">
        <v>141</v>
      </c>
      <c r="H355" s="7" t="s">
        <v>130</v>
      </c>
      <c r="I355" s="7" t="s">
        <v>101</v>
      </c>
      <c r="J355" s="7" t="s">
        <v>102</v>
      </c>
      <c r="K355" s="7" t="s">
        <v>83</v>
      </c>
      <c r="L355" s="7" t="str" cm="1">
        <f t="array" ref="L355">IFERROR(_xlfn._xlws.FILTER(CódigoAntigo,[0]!Descrição=NovasLicençasv6.0[[#This Row],[Descrição da atualização]]),"")</f>
        <v/>
      </c>
      <c r="M355" s="7" t="str" cm="1">
        <f t="array" ref="M355">IFERROR(_xlfn._xlws.FILTER(NovoCódigo,[0]!Descrição=NovasLicençasv6.0[[#This Row],[Descrição da atualização]]),"")</f>
        <v/>
      </c>
      <c r="N355" s="1"/>
      <c r="O355" s="7" t="s">
        <v>18</v>
      </c>
      <c r="P355" s="7" t="str" cm="1">
        <f t="array" ref="P355">_xlfn._xlws.FILTER(CodigoLicença,Tipo=NovasLicençasv6.0[[#This Row],[Tipo]])</f>
        <v>SC00SFW00003</v>
      </c>
      <c r="Q355" s="7" t="str" cm="1">
        <f t="array" ref="Q355">_xlfn._xlws.FILTER(CodigoManutenção,Tipo=NovasLicençasv6.0[[#This Row],[Tipo]])</f>
        <v>SC00SFW00006</v>
      </c>
      <c r="R355" s="7">
        <v>1</v>
      </c>
      <c r="S355" s="7" t="s">
        <v>142</v>
      </c>
      <c r="T355" s="14" t="s">
        <v>429</v>
      </c>
      <c r="U355" s="7" t="s">
        <v>206</v>
      </c>
      <c r="V355" s="7" t="s">
        <v>430</v>
      </c>
      <c r="W355" s="7" t="s">
        <v>431</v>
      </c>
      <c r="X355" s="7" t="s">
        <v>431</v>
      </c>
      <c r="Y355" s="5">
        <v>44447</v>
      </c>
      <c r="Z355" s="5">
        <v>44447</v>
      </c>
      <c r="AA355" s="11">
        <f t="shared" si="16"/>
        <v>2021</v>
      </c>
      <c r="AB355" s="7">
        <f t="shared" si="17"/>
        <v>0</v>
      </c>
      <c r="AC355" s="5" t="e" cm="1">
        <f t="array" ref="AC355">_xlfn._xlws.FILTER(Created_Date,(Customer_ID=NovasLicençasv6.0[[#This Row],[User ID]])*(Type = "OFFLINE"))</f>
        <v>#REF!</v>
      </c>
      <c r="AD355" s="32" t="s">
        <v>2600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11" t="s">
        <v>313</v>
      </c>
      <c r="AP355" s="7"/>
      <c r="AQ355" s="7" t="s">
        <v>592</v>
      </c>
      <c r="AR355" s="7"/>
      <c r="AS355" s="7"/>
      <c r="AT355" s="7" t="s">
        <v>2601</v>
      </c>
      <c r="AU355" s="7" t="s">
        <v>92</v>
      </c>
      <c r="AV355" s="7" t="s">
        <v>524</v>
      </c>
      <c r="AW355" s="25"/>
      <c r="AX355" s="25">
        <v>2023</v>
      </c>
    </row>
    <row r="356" spans="1:67" ht="18" customHeight="1" x14ac:dyDescent="0.2">
      <c r="A356" s="7" t="s">
        <v>2602</v>
      </c>
      <c r="B356" s="7" cm="1">
        <f t="array" ref="B356">COUNTA(_xlfn._xlws.FILTER(CustomerID,CustomerID=NovasLicençasv6.0[[#This Row],[User ID]],""))</f>
        <v>1</v>
      </c>
      <c r="C356" s="7" t="str">
        <f>IF(NovasLicençasv6.0[[#This Row],[Usuário ativo]]&gt;=2,"OFFLINE","ONLINE")</f>
        <v>ONLINE</v>
      </c>
      <c r="D356" s="7" t="str" cm="1">
        <f t="array" ref="D356">IFERROR(IF(SUM(_xlfn._xlws.FILTER(CustomerID,CustomerID=NovasLicençasv6.0[[#This Row],[User ID]]))=0,"Existe","Não Existe"),"Não Existe")</f>
        <v>Não Existe</v>
      </c>
      <c r="E356" s="7"/>
      <c r="F356" s="7" t="s">
        <v>495</v>
      </c>
      <c r="G356" s="7" t="s">
        <v>141</v>
      </c>
      <c r="H356" s="7" t="s">
        <v>130</v>
      </c>
      <c r="I356" s="7" t="s">
        <v>101</v>
      </c>
      <c r="J356" s="7" t="s">
        <v>102</v>
      </c>
      <c r="K356" s="7" t="s">
        <v>83</v>
      </c>
      <c r="L356" s="7" t="str" cm="1">
        <f t="array" ref="L356">IFERROR(_xlfn._xlws.FILTER(CódigoAntigo,[0]!Descrição=NovasLicençasv6.0[[#This Row],[Descrição da atualização]]),"")</f>
        <v/>
      </c>
      <c r="M356" s="7" t="str" cm="1">
        <f t="array" ref="M356">IFERROR(_xlfn._xlws.FILTER(NovoCódigo,[0]!Descrição=NovasLicençasv6.0[[#This Row],[Descrição da atualização]]),"")</f>
        <v/>
      </c>
      <c r="N356" s="1"/>
      <c r="O356" s="7" t="s">
        <v>18</v>
      </c>
      <c r="P356" s="7" t="str" cm="1">
        <f t="array" ref="P356">_xlfn._xlws.FILTER(CodigoLicença,Tipo=NovasLicençasv6.0[[#This Row],[Tipo]])</f>
        <v>SC00SFW00003</v>
      </c>
      <c r="Q356" s="7" t="str" cm="1">
        <f t="array" ref="Q356">_xlfn._xlws.FILTER(CodigoManutenção,Tipo=NovasLicençasv6.0[[#This Row],[Tipo]])</f>
        <v>SC00SFW00006</v>
      </c>
      <c r="R356" s="7">
        <v>1</v>
      </c>
      <c r="S356" s="7" t="s">
        <v>497</v>
      </c>
      <c r="T356" s="14" t="s">
        <v>498</v>
      </c>
      <c r="U356" s="7" t="s">
        <v>86</v>
      </c>
      <c r="V356" s="7" t="s">
        <v>499</v>
      </c>
      <c r="W356" s="7" t="s">
        <v>500</v>
      </c>
      <c r="X356" s="7" t="s">
        <v>501</v>
      </c>
      <c r="Y356" s="5">
        <v>44447</v>
      </c>
      <c r="Z356" s="5">
        <v>44447</v>
      </c>
      <c r="AA356" s="11">
        <f t="shared" si="16"/>
        <v>2021</v>
      </c>
      <c r="AB356" s="7">
        <f t="shared" si="17"/>
        <v>0</v>
      </c>
      <c r="AC356" s="5" t="e" cm="1">
        <f t="array" ref="AC356">_xlfn._xlws.FILTER(Created_Date,(Customer_ID=NovasLicençasv6.0[[#This Row],[User ID]])*(Type = "OFFLINE"))</f>
        <v>#REF!</v>
      </c>
      <c r="AD356" s="32" t="s">
        <v>2603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11" t="s">
        <v>313</v>
      </c>
      <c r="AP356" s="7"/>
      <c r="AQ356" s="7">
        <v>15019</v>
      </c>
      <c r="AR356" s="7"/>
      <c r="AS356" s="7"/>
      <c r="AT356" s="7" t="s">
        <v>2604</v>
      </c>
      <c r="AU356" s="7" t="s">
        <v>92</v>
      </c>
      <c r="AV356" s="7" t="s">
        <v>524</v>
      </c>
      <c r="AW356" s="25"/>
      <c r="AX356" s="25">
        <v>2023</v>
      </c>
    </row>
    <row r="357" spans="1:67" ht="18" customHeight="1" x14ac:dyDescent="0.2">
      <c r="A357" s="7" t="s">
        <v>2605</v>
      </c>
      <c r="B357" s="7" cm="1">
        <f t="array" ref="B357">COUNTA(_xlfn._xlws.FILTER(CustomerID,CustomerID=NovasLicençasv6.0[[#This Row],[User ID]],""))</f>
        <v>1</v>
      </c>
      <c r="C357" s="7" t="str">
        <f>IF(NovasLicençasv6.0[[#This Row],[Usuário ativo]]&gt;=2,"OFFLINE","ONLINE")</f>
        <v>ONLINE</v>
      </c>
      <c r="D357" s="7" t="str" cm="1">
        <f t="array" ref="D357">IFERROR(IF(SUM(_xlfn._xlws.FILTER(CustomerID,CustomerID=NovasLicençasv6.0[[#This Row],[User ID]]))=0,"Existe","Não Existe"),"Não Existe")</f>
        <v>Não Existe</v>
      </c>
      <c r="E357" s="7"/>
      <c r="F357" s="7" t="s">
        <v>980</v>
      </c>
      <c r="G357" s="7" t="s">
        <v>141</v>
      </c>
      <c r="H357" s="7" t="s">
        <v>130</v>
      </c>
      <c r="I357" s="7" t="s">
        <v>101</v>
      </c>
      <c r="J357" s="7" t="s">
        <v>102</v>
      </c>
      <c r="K357" s="7" t="s">
        <v>83</v>
      </c>
      <c r="L357" s="7" t="str" cm="1">
        <f t="array" ref="L357">IFERROR(_xlfn._xlws.FILTER(CódigoAntigo,[0]!Descrição=NovasLicençasv6.0[[#This Row],[Descrição da atualização]]),"")</f>
        <v/>
      </c>
      <c r="M357" s="7" t="str" cm="1">
        <f t="array" ref="M357">IFERROR(_xlfn._xlws.FILTER(NovoCódigo,[0]!Descrição=NovasLicençasv6.0[[#This Row],[Descrição da atualização]]),"")</f>
        <v/>
      </c>
      <c r="N357" s="1"/>
      <c r="O357" s="7" t="s">
        <v>19</v>
      </c>
      <c r="P357" s="7" t="str" cm="1">
        <f t="array" ref="P357">_xlfn._xlws.FILTER(CodigoLicença,Tipo=NovasLicençasv6.0[[#This Row],[Tipo]])</f>
        <v>SC00SFW00004</v>
      </c>
      <c r="Q357" s="7" t="str" cm="1">
        <f t="array" ref="Q357">_xlfn._xlws.FILTER(CodigoManutenção,Tipo=NovasLicençasv6.0[[#This Row],[Tipo]])</f>
        <v>SC00SFW00007</v>
      </c>
      <c r="R357" s="7">
        <v>1</v>
      </c>
      <c r="S357" s="7" t="s">
        <v>142</v>
      </c>
      <c r="T357" s="14" t="s">
        <v>982</v>
      </c>
      <c r="U357" s="7" t="s">
        <v>86</v>
      </c>
      <c r="V357" s="7" t="s">
        <v>983</v>
      </c>
      <c r="W357" s="7" t="s">
        <v>984</v>
      </c>
      <c r="X357" s="7" t="s">
        <v>984</v>
      </c>
      <c r="Y357" s="5">
        <v>44447</v>
      </c>
      <c r="Z357" s="5">
        <v>44447</v>
      </c>
      <c r="AA357" s="11">
        <f t="shared" si="16"/>
        <v>2021</v>
      </c>
      <c r="AB357" s="7">
        <f t="shared" si="17"/>
        <v>0</v>
      </c>
      <c r="AC357" s="5" t="e" cm="1">
        <f t="array" ref="AC357">_xlfn._xlws.FILTER(Created_Date,(Customer_ID=NovasLicençasv6.0[[#This Row],[User ID]])*(Type = "OFFLINE"))</f>
        <v>#REF!</v>
      </c>
      <c r="AD357" s="32" t="s">
        <v>2606</v>
      </c>
      <c r="AE357" s="7">
        <v>2254427</v>
      </c>
      <c r="AF357" s="7"/>
      <c r="AG357" s="7"/>
      <c r="AH357" s="7"/>
      <c r="AI357" s="7"/>
      <c r="AJ357" s="7"/>
      <c r="AK357" s="7"/>
      <c r="AL357" s="7"/>
      <c r="AM357" s="7"/>
      <c r="AN357" s="5"/>
      <c r="AO357" s="11" t="s">
        <v>313</v>
      </c>
      <c r="AP357" s="7"/>
      <c r="AQ357" s="7" t="s">
        <v>323</v>
      </c>
      <c r="AR357" s="7"/>
      <c r="AS357" s="7"/>
      <c r="AT357" s="7" t="s">
        <v>2607</v>
      </c>
      <c r="AU357" s="7" t="s">
        <v>92</v>
      </c>
      <c r="AV357" s="7" t="s">
        <v>315</v>
      </c>
      <c r="AW357" s="25"/>
      <c r="AX357" s="25">
        <v>2023</v>
      </c>
    </row>
    <row r="358" spans="1:67" ht="18" customHeight="1" x14ac:dyDescent="0.2">
      <c r="A358" s="13" t="s">
        <v>2608</v>
      </c>
      <c r="B358" s="7" cm="1">
        <f t="array" ref="B358">COUNTA(_xlfn._xlws.FILTER(CustomerID,CustomerID=NovasLicençasv6.0[[#This Row],[User ID]],""))</f>
        <v>1</v>
      </c>
      <c r="C358" s="13" t="str">
        <f>IF(NovasLicençasv6.0[[#This Row],[Usuário ativo]]&gt;=2,"OFFLINE","ONLINE")</f>
        <v>ONLINE</v>
      </c>
      <c r="D358" s="13" t="str" cm="1">
        <f t="array" ref="D358">IFERROR(IF(SUM(_xlfn._xlws.FILTER(CustomerID,CustomerID=NovasLicençasv6.0[[#This Row],[User ID]]))=0,"Existe","Não Existe"),"Não Existe")</f>
        <v>Não Existe</v>
      </c>
      <c r="E358" s="13" t="s">
        <v>2609</v>
      </c>
      <c r="F358" s="13" t="s">
        <v>871</v>
      </c>
      <c r="G358" s="13" t="s">
        <v>141</v>
      </c>
      <c r="H358" s="13" t="s">
        <v>130</v>
      </c>
      <c r="I358" s="13" t="s">
        <v>101</v>
      </c>
      <c r="J358" s="13" t="s">
        <v>102</v>
      </c>
      <c r="K358" s="13" t="s">
        <v>83</v>
      </c>
      <c r="L358" s="7" t="str" cm="1">
        <f t="array" ref="L358">IFERROR(_xlfn._xlws.FILTER(CódigoAntigo,[0]!Descrição=NovasLicençasv6.0[[#This Row],[Descrição da atualização]]),"")</f>
        <v/>
      </c>
      <c r="M358" s="7" t="str" cm="1">
        <f t="array" ref="M358">IFERROR(_xlfn._xlws.FILTER(NovoCódigo,[0]!Descrição=NovasLicençasv6.0[[#This Row],[Descrição da atualização]]),"")</f>
        <v/>
      </c>
      <c r="N358" s="1"/>
      <c r="O358" s="13" t="s">
        <v>18</v>
      </c>
      <c r="P358" s="7" t="str" cm="1">
        <f t="array" ref="P358">_xlfn._xlws.FILTER(CodigoLicença,Tipo=NovasLicençasv6.0[[#This Row],[Tipo]])</f>
        <v>SC00SFW00003</v>
      </c>
      <c r="Q358" s="7" t="str" cm="1">
        <f t="array" ref="Q358">_xlfn._xlws.FILTER(CodigoManutenção,Tipo=NovasLicençasv6.0[[#This Row],[Tipo]])</f>
        <v>SC00SFW00006</v>
      </c>
      <c r="R358" s="13">
        <v>1</v>
      </c>
      <c r="S358" s="13" t="s">
        <v>142</v>
      </c>
      <c r="T358" s="34" t="s">
        <v>873</v>
      </c>
      <c r="U358" s="13" t="s">
        <v>206</v>
      </c>
      <c r="V358" s="13" t="s">
        <v>352</v>
      </c>
      <c r="W358" s="13" t="s">
        <v>874</v>
      </c>
      <c r="X358" s="7" t="s">
        <v>874</v>
      </c>
      <c r="Y358" s="29">
        <v>44447</v>
      </c>
      <c r="Z358" s="29">
        <v>44447</v>
      </c>
      <c r="AA358" s="35">
        <f t="shared" si="16"/>
        <v>2021</v>
      </c>
      <c r="AB358" s="13">
        <f t="shared" si="17"/>
        <v>0</v>
      </c>
      <c r="AC358" s="29" t="e" cm="1">
        <f t="array" ref="AC358">_xlfn._xlws.FILTER(Created_Date,(Customer_ID=NovasLicençasv6.0[[#This Row],[User ID]])*(Type = "OFFLINE"))</f>
        <v>#REF!</v>
      </c>
      <c r="AD358" s="32" t="s">
        <v>2610</v>
      </c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35" t="s">
        <v>313</v>
      </c>
      <c r="AP358" s="13"/>
      <c r="AQ358" s="13">
        <v>15019</v>
      </c>
      <c r="AR358" s="13"/>
      <c r="AS358" s="13"/>
      <c r="AT358" s="13" t="s">
        <v>2611</v>
      </c>
      <c r="AU358" s="13" t="s">
        <v>380</v>
      </c>
      <c r="AV358" s="13" t="s">
        <v>315</v>
      </c>
      <c r="AW358" s="92"/>
      <c r="AX358" s="25">
        <v>2023</v>
      </c>
    </row>
    <row r="359" spans="1:67" ht="18" customHeight="1" x14ac:dyDescent="0.2">
      <c r="A359" s="13" t="s">
        <v>2612</v>
      </c>
      <c r="B359" s="7" cm="1">
        <f t="array" ref="B359">COUNTA(_xlfn._xlws.FILTER(CustomerID,CustomerID=NovasLicençasv6.0[[#This Row],[User ID]],""))</f>
        <v>1</v>
      </c>
      <c r="C359" s="13" t="str">
        <f>IF(NovasLicençasv6.0[[#This Row],[Usuário ativo]]&gt;=2,"OFFLINE","ONLINE")</f>
        <v>ONLINE</v>
      </c>
      <c r="D359" s="13" t="str" cm="1">
        <f t="array" ref="D359">IFERROR(IF(SUM(_xlfn._xlws.FILTER(CustomerID,CustomerID=NovasLicençasv6.0[[#This Row],[User ID]]))=0,"Existe","Não Existe"),"Não Existe")</f>
        <v>Não Existe</v>
      </c>
      <c r="E359" s="13" t="s">
        <v>2613</v>
      </c>
      <c r="F359" s="13" t="s">
        <v>506</v>
      </c>
      <c r="G359" s="13" t="s">
        <v>141</v>
      </c>
      <c r="H359" s="13" t="s">
        <v>130</v>
      </c>
      <c r="I359" s="13" t="s">
        <v>101</v>
      </c>
      <c r="J359" s="13" t="s">
        <v>102</v>
      </c>
      <c r="K359" s="13" t="s">
        <v>83</v>
      </c>
      <c r="L359" s="13" t="str" cm="1">
        <f t="array" ref="L359">IFERROR(_xlfn._xlws.FILTER(CódigoAntigo,[0]!Descrição=NovasLicençasv6.0[[#This Row],[Descrição da atualização]]),"")</f>
        <v/>
      </c>
      <c r="M359" s="13" t="str" cm="1">
        <f t="array" ref="M359">IFERROR(_xlfn._xlws.FILTER(NovoCódigo,[0]!Descrição=NovasLicençasv6.0[[#This Row],[Descrição da atualização]]),"")</f>
        <v/>
      </c>
      <c r="N359" s="1"/>
      <c r="O359" s="13" t="s">
        <v>18</v>
      </c>
      <c r="P359" s="7" t="str" cm="1">
        <f t="array" ref="P359">_xlfn._xlws.FILTER(CodigoLicença,Tipo=NovasLicençasv6.0[[#This Row],[Tipo]])</f>
        <v>SC00SFW00003</v>
      </c>
      <c r="Q359" s="7" t="str" cm="1">
        <f t="array" ref="Q359">_xlfn._xlws.FILTER(CodigoManutenção,Tipo=NovasLicençasv6.0[[#This Row],[Tipo]])</f>
        <v>SC00SFW00006</v>
      </c>
      <c r="R359" s="13">
        <v>1</v>
      </c>
      <c r="S359" s="13" t="s">
        <v>142</v>
      </c>
      <c r="T359" s="34" t="s">
        <v>508</v>
      </c>
      <c r="U359" s="13" t="s">
        <v>197</v>
      </c>
      <c r="V359" s="13" t="s">
        <v>352</v>
      </c>
      <c r="W359" s="13" t="s">
        <v>509</v>
      </c>
      <c r="X359" s="13" t="s">
        <v>509</v>
      </c>
      <c r="Y359" s="29">
        <v>44447</v>
      </c>
      <c r="Z359" s="29">
        <v>44447</v>
      </c>
      <c r="AA359" s="35">
        <f t="shared" si="16"/>
        <v>2021</v>
      </c>
      <c r="AB359" s="13">
        <f t="shared" si="17"/>
        <v>0</v>
      </c>
      <c r="AC359" s="29" t="e" cm="1">
        <f t="array" ref="AC359">_xlfn._xlws.FILTER(Created_Date,(Customer_ID=NovasLicençasv6.0[[#This Row],[User ID]])*(Type = "OFFLINE"))</f>
        <v>#REF!</v>
      </c>
      <c r="AD359" s="91" t="s">
        <v>2614</v>
      </c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35" t="s">
        <v>313</v>
      </c>
      <c r="AP359" s="13"/>
      <c r="AQ359" s="7">
        <v>15019</v>
      </c>
      <c r="AR359" s="13"/>
      <c r="AS359" s="13"/>
      <c r="AT359" s="13" t="s">
        <v>2615</v>
      </c>
      <c r="AU359" s="13" t="s">
        <v>92</v>
      </c>
      <c r="AV359" s="13" t="s">
        <v>524</v>
      </c>
      <c r="AW359" s="92"/>
      <c r="AX359" s="25">
        <v>2023</v>
      </c>
    </row>
    <row r="360" spans="1:67" ht="18" customHeight="1" x14ac:dyDescent="0.2">
      <c r="A360" s="7" t="s">
        <v>2616</v>
      </c>
      <c r="B360" s="7" cm="1">
        <f t="array" ref="B360">COUNTA(_xlfn._xlws.FILTER(CustomerID,CustomerID=NovasLicençasv6.0[[#This Row],[User ID]],""))</f>
        <v>1</v>
      </c>
      <c r="C360" s="7" t="str">
        <f>IF(NovasLicençasv6.0[[#This Row],[Usuário ativo]]&gt;=2,"OFFLINE","ONLINE")</f>
        <v>ONLINE</v>
      </c>
      <c r="D360" s="7" t="str" cm="1">
        <f t="array" ref="D360">IFERROR(IF(SUM(_xlfn._xlws.FILTER(CustomerID,CustomerID=NovasLicençasv6.0[[#This Row],[User ID]]))=0,"Existe","Não Existe"),"Não Existe")</f>
        <v>Não Existe</v>
      </c>
      <c r="E360" s="7"/>
      <c r="F360" s="7" t="s">
        <v>2617</v>
      </c>
      <c r="G360" s="7" t="s">
        <v>141</v>
      </c>
      <c r="H360" s="7" t="s">
        <v>130</v>
      </c>
      <c r="I360" s="7" t="s">
        <v>101</v>
      </c>
      <c r="J360" s="7" t="s">
        <v>102</v>
      </c>
      <c r="K360" s="7" t="s">
        <v>83</v>
      </c>
      <c r="L360" s="7" t="str" cm="1">
        <f t="array" ref="L360">IFERROR(_xlfn._xlws.FILTER(CódigoAntigo,[0]!Descrição=NovasLicençasv6.0[[#This Row],[Descrição da atualização]]),"")</f>
        <v/>
      </c>
      <c r="M360" s="7" t="str" cm="1">
        <f t="array" ref="M360">IFERROR(_xlfn._xlws.FILTER(NovoCódigo,[0]!Descrição=NovasLicençasv6.0[[#This Row],[Descrição da atualização]]),"")</f>
        <v/>
      </c>
      <c r="N360" s="1"/>
      <c r="O360" s="7" t="s">
        <v>19</v>
      </c>
      <c r="P360" s="7" t="str" cm="1">
        <f t="array" ref="P360">_xlfn._xlws.FILTER(CodigoLicença,Tipo=NovasLicençasv6.0[[#This Row],[Tipo]])</f>
        <v>SC00SFW00004</v>
      </c>
      <c r="Q360" s="7" t="str" cm="1">
        <f t="array" ref="Q360">_xlfn._xlws.FILTER(CodigoManutenção,Tipo=NovasLicençasv6.0[[#This Row],[Tipo]])</f>
        <v>SC00SFW00007</v>
      </c>
      <c r="R360" s="7">
        <v>1</v>
      </c>
      <c r="S360" s="7" t="s">
        <v>84</v>
      </c>
      <c r="T360" s="14" t="s">
        <v>2618</v>
      </c>
      <c r="U360" s="7" t="s">
        <v>2619</v>
      </c>
      <c r="V360" s="7" t="s">
        <v>765</v>
      </c>
      <c r="W360" s="7" t="s">
        <v>2620</v>
      </c>
      <c r="X360" s="7"/>
      <c r="Y360" s="5">
        <v>44447</v>
      </c>
      <c r="Z360" s="5">
        <v>44447</v>
      </c>
      <c r="AA360" s="11">
        <f t="shared" si="16"/>
        <v>2021</v>
      </c>
      <c r="AB360" s="7">
        <f t="shared" si="17"/>
        <v>0</v>
      </c>
      <c r="AC360" s="5" t="e" cm="1">
        <f t="array" ref="AC360">_xlfn._xlws.FILTER(Created_Date,(Customer_ID=NovasLicençasv6.0[[#This Row],[User ID]])*(Type = "OFFLINE"))</f>
        <v>#REF!</v>
      </c>
      <c r="AD360" s="7" t="s">
        <v>2621</v>
      </c>
      <c r="AE360" s="7">
        <v>2257366</v>
      </c>
      <c r="AF360" s="7"/>
      <c r="AG360" s="7"/>
      <c r="AH360" s="7"/>
      <c r="AI360" s="7"/>
      <c r="AJ360" s="7"/>
      <c r="AK360" s="7"/>
      <c r="AL360" s="7"/>
      <c r="AM360" s="7">
        <v>111034001</v>
      </c>
      <c r="AN360" s="5">
        <v>44628</v>
      </c>
      <c r="AO360" s="11">
        <v>111034001</v>
      </c>
      <c r="AP360" s="14"/>
      <c r="AQ360" s="7" t="s">
        <v>2622</v>
      </c>
      <c r="AR360" s="7"/>
      <c r="AS360" s="7"/>
      <c r="AT360" s="7" t="s">
        <v>2623</v>
      </c>
      <c r="AU360" s="7" t="s">
        <v>380</v>
      </c>
      <c r="AV360" s="7" t="s">
        <v>380</v>
      </c>
      <c r="AW360" s="25"/>
      <c r="AX360" s="25">
        <v>2023</v>
      </c>
    </row>
    <row r="361" spans="1:67" ht="18" customHeight="1" x14ac:dyDescent="0.2">
      <c r="A361" s="7" t="s">
        <v>2624</v>
      </c>
      <c r="B361" s="7" cm="1">
        <f t="array" ref="B361">COUNTA(_xlfn._xlws.FILTER(CustomerID,CustomerID=NovasLicençasv6.0[[#This Row],[User ID]],""))</f>
        <v>1</v>
      </c>
      <c r="C361" s="7" t="str">
        <f>IF(NovasLicençasv6.0[[#This Row],[Usuário ativo]]&gt;=2,"OFFLINE","ONLINE")</f>
        <v>ONLINE</v>
      </c>
      <c r="D361" s="7" t="str" cm="1">
        <f t="array" ref="D361">IFERROR(IF(SUM(_xlfn._xlws.FILTER(CustomerID,CustomerID=NovasLicençasv6.0[[#This Row],[User ID]]))=0,"Existe","Não Existe"),"Não Existe")</f>
        <v>Não Existe</v>
      </c>
      <c r="E361" s="7"/>
      <c r="F361" s="7" t="s">
        <v>733</v>
      </c>
      <c r="G361" s="7" t="s">
        <v>141</v>
      </c>
      <c r="H361" s="7" t="s">
        <v>130</v>
      </c>
      <c r="I361" s="7" t="s">
        <v>101</v>
      </c>
      <c r="J361" s="7" t="s">
        <v>102</v>
      </c>
      <c r="K361" s="7" t="s">
        <v>83</v>
      </c>
      <c r="L361" s="7" t="str" cm="1">
        <f t="array" ref="L361">IFERROR(_xlfn._xlws.FILTER(CódigoAntigo,[0]!Descrição=NovasLicençasv6.0[[#This Row],[Descrição da atualização]]),"")</f>
        <v/>
      </c>
      <c r="M361" s="7" t="str" cm="1">
        <f t="array" ref="M361">IFERROR(_xlfn._xlws.FILTER(NovoCódigo,[0]!Descrição=NovasLicençasv6.0[[#This Row],[Descrição da atualização]]),"")</f>
        <v/>
      </c>
      <c r="N361" s="1"/>
      <c r="O361" s="7" t="s">
        <v>18</v>
      </c>
      <c r="P361" s="7" t="str" cm="1">
        <f t="array" ref="P361">_xlfn._xlws.FILTER(CodigoLicença,Tipo=NovasLicençasv6.0[[#This Row],[Tipo]])</f>
        <v>SC00SFW00003</v>
      </c>
      <c r="Q361" s="7" t="str" cm="1">
        <f t="array" ref="Q361">_xlfn._xlws.FILTER(CodigoManutenção,Tipo=NovasLicençasv6.0[[#This Row],[Tipo]])</f>
        <v>SC00SFW00006</v>
      </c>
      <c r="R361" s="7">
        <v>1</v>
      </c>
      <c r="S361" s="7" t="s">
        <v>84</v>
      </c>
      <c r="T361" s="14" t="s">
        <v>735</v>
      </c>
      <c r="U361" s="7" t="s">
        <v>86</v>
      </c>
      <c r="V361" s="7" t="s">
        <v>736</v>
      </c>
      <c r="W361" s="7" t="s">
        <v>737</v>
      </c>
      <c r="X361" s="7"/>
      <c r="Y361" s="5">
        <v>44447</v>
      </c>
      <c r="Z361" s="5">
        <v>44447</v>
      </c>
      <c r="AA361" s="11">
        <f t="shared" si="16"/>
        <v>2021</v>
      </c>
      <c r="AB361" s="7">
        <f t="shared" si="17"/>
        <v>0</v>
      </c>
      <c r="AC361" s="5" t="e" cm="1">
        <f t="array" ref="AC361">_xlfn._xlws.FILTER(Created_Date,(Customer_ID=NovasLicençasv6.0[[#This Row],[User ID]])*(Type = "OFFLINE"))</f>
        <v>#REF!</v>
      </c>
      <c r="AD361" s="32" t="s">
        <v>2625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11" t="s">
        <v>313</v>
      </c>
      <c r="AP361" s="7"/>
      <c r="AQ361" s="7" t="s">
        <v>485</v>
      </c>
      <c r="AR361" s="7"/>
      <c r="AS361" s="7"/>
      <c r="AT361" s="7" t="s">
        <v>2626</v>
      </c>
      <c r="AU361" s="7" t="s">
        <v>92</v>
      </c>
      <c r="AV361" s="7" t="s">
        <v>315</v>
      </c>
      <c r="AW361" s="25"/>
      <c r="AX361" s="25">
        <v>2023</v>
      </c>
    </row>
    <row r="362" spans="1:67" ht="18" customHeight="1" x14ac:dyDescent="0.2">
      <c r="A362" s="7" t="s">
        <v>2627</v>
      </c>
      <c r="B362" s="7" cm="1">
        <f t="array" ref="B362">COUNTA(_xlfn._xlws.FILTER(CustomerID,CustomerID=NovasLicençasv6.0[[#This Row],[User ID]],""))</f>
        <v>1</v>
      </c>
      <c r="C362" s="7" t="str">
        <f>IF(NovasLicençasv6.0[[#This Row],[Usuário ativo]]&gt;=2,"OFFLINE","ONLINE")</f>
        <v>ONLINE</v>
      </c>
      <c r="D362" s="7" t="str" cm="1">
        <f t="array" ref="D362">IFERROR(IF(SUM(_xlfn._xlws.FILTER(CustomerID,CustomerID=NovasLicençasv6.0[[#This Row],[User ID]]))=0,"Existe","Não Existe"),"Não Existe")</f>
        <v>Não Existe</v>
      </c>
      <c r="E362" s="7"/>
      <c r="F362" s="7" t="s">
        <v>964</v>
      </c>
      <c r="G362" s="7" t="s">
        <v>402</v>
      </c>
      <c r="H362" s="7" t="s">
        <v>130</v>
      </c>
      <c r="I362" s="7" t="s">
        <v>101</v>
      </c>
      <c r="J362" s="7" t="s">
        <v>102</v>
      </c>
      <c r="K362" s="7" t="s">
        <v>83</v>
      </c>
      <c r="L362" s="7" t="str" cm="1">
        <f t="array" ref="L362">IFERROR(_xlfn._xlws.FILTER(CódigoAntigo,[0]!Descrição=NovasLicençasv6.0[[#This Row],[Descrição da atualização]]),"")</f>
        <v/>
      </c>
      <c r="M362" s="7" t="str" cm="1">
        <f t="array" ref="M362">IFERROR(_xlfn._xlws.FILTER(NovoCódigo,[0]!Descrição=NovasLicençasv6.0[[#This Row],[Descrição da atualização]]),"")</f>
        <v/>
      </c>
      <c r="N362" s="1"/>
      <c r="O362" s="7" t="s">
        <v>18</v>
      </c>
      <c r="P362" s="7" t="str" cm="1">
        <f t="array" ref="P362">_xlfn._xlws.FILTER(CodigoLicença,Tipo=NovasLicençasv6.0[[#This Row],[Tipo]])</f>
        <v>SC00SFW00003</v>
      </c>
      <c r="Q362" s="7" t="str" cm="1">
        <f t="array" ref="Q362">_xlfn._xlws.FILTER(CodigoManutenção,Tipo=NovasLicençasv6.0[[#This Row],[Tipo]])</f>
        <v>SC00SFW00006</v>
      </c>
      <c r="R362" s="7">
        <v>1</v>
      </c>
      <c r="S362" s="7" t="s">
        <v>142</v>
      </c>
      <c r="T362" s="14" t="s">
        <v>966</v>
      </c>
      <c r="U362" s="7" t="s">
        <v>206</v>
      </c>
      <c r="V362" s="7" t="s">
        <v>302</v>
      </c>
      <c r="W362" s="7" t="s">
        <v>967</v>
      </c>
      <c r="X362" s="7"/>
      <c r="Y362" s="5">
        <v>44447</v>
      </c>
      <c r="Z362" s="5">
        <v>44447</v>
      </c>
      <c r="AA362" s="11">
        <f t="shared" si="16"/>
        <v>2021</v>
      </c>
      <c r="AB362" s="7">
        <f t="shared" si="17"/>
        <v>0</v>
      </c>
      <c r="AC362" s="5" t="e" cm="1">
        <f t="array" ref="AC362">_xlfn._xlws.FILTER(Created_Date,(Customer_ID=NovasLicençasv6.0[[#This Row],[User ID]])*(Type = "OFFLINE"))</f>
        <v>#REF!</v>
      </c>
      <c r="AD362" s="32" t="s">
        <v>2628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11" t="s">
        <v>313</v>
      </c>
      <c r="AP362" s="7"/>
      <c r="AQ362" s="7" t="s">
        <v>409</v>
      </c>
      <c r="AR362" s="7"/>
      <c r="AS362" s="7"/>
      <c r="AT362" s="7" t="s">
        <v>2629</v>
      </c>
      <c r="AU362" s="7" t="s">
        <v>201</v>
      </c>
      <c r="AV362" s="7" t="s">
        <v>524</v>
      </c>
      <c r="AW362" s="25"/>
      <c r="AX362" s="25">
        <v>2023</v>
      </c>
    </row>
    <row r="363" spans="1:67" ht="18" customHeight="1" x14ac:dyDescent="0.2">
      <c r="A363" s="7" t="s">
        <v>2630</v>
      </c>
      <c r="B363" s="7" cm="1">
        <f t="array" ref="B363">COUNTA(_xlfn._xlws.FILTER(CustomerID,CustomerID=NovasLicençasv6.0[[#This Row],[User ID]],""))</f>
        <v>1</v>
      </c>
      <c r="C363" s="7" t="str">
        <f>IF(NovasLicençasv6.0[[#This Row],[Usuário ativo]]&gt;=2,"OFFLINE","ONLINE")</f>
        <v>ONLINE</v>
      </c>
      <c r="D363" s="7" t="str" cm="1">
        <f t="array" ref="D363">IFERROR(IF(SUM(_xlfn._xlws.FILTER(CustomerID,CustomerID=NovasLicençasv6.0[[#This Row],[User ID]]))=0,"Existe","Não Existe"),"Não Existe")</f>
        <v>Não Existe</v>
      </c>
      <c r="E363" s="7"/>
      <c r="F363" s="7" t="s">
        <v>412</v>
      </c>
      <c r="G363" s="7" t="s">
        <v>141</v>
      </c>
      <c r="H363" s="7" t="s">
        <v>130</v>
      </c>
      <c r="I363" s="7" t="s">
        <v>101</v>
      </c>
      <c r="J363" s="7" t="s">
        <v>102</v>
      </c>
      <c r="K363" s="7" t="s">
        <v>83</v>
      </c>
      <c r="L363" s="7" t="str" cm="1">
        <f t="array" ref="L363">IFERROR(_xlfn._xlws.FILTER(CódigoAntigo,[0]!Descrição=NovasLicençasv6.0[[#This Row],[Descrição da atualização]]),"")</f>
        <v/>
      </c>
      <c r="M363" s="7" t="str" cm="1">
        <f t="array" ref="M363">IFERROR(_xlfn._xlws.FILTER(NovoCódigo,[0]!Descrição=NovasLicençasv6.0[[#This Row],[Descrição da atualização]]),"")</f>
        <v/>
      </c>
      <c r="N363" s="1"/>
      <c r="O363" s="7" t="s">
        <v>18</v>
      </c>
      <c r="P363" s="7" t="str" cm="1">
        <f t="array" ref="P363">_xlfn._xlws.FILTER(CodigoLicença,Tipo=NovasLicençasv6.0[[#This Row],[Tipo]])</f>
        <v>SC00SFW00003</v>
      </c>
      <c r="Q363" s="7" t="str" cm="1">
        <f t="array" ref="Q363">_xlfn._xlws.FILTER(CodigoManutenção,Tipo=NovasLicençasv6.0[[#This Row],[Tipo]])</f>
        <v>SC00SFW00006</v>
      </c>
      <c r="R363" s="7">
        <v>1</v>
      </c>
      <c r="S363" s="7" t="s">
        <v>142</v>
      </c>
      <c r="T363" s="14" t="s">
        <v>414</v>
      </c>
      <c r="U363" s="7" t="s">
        <v>206</v>
      </c>
      <c r="V363" s="7" t="s">
        <v>415</v>
      </c>
      <c r="W363" s="7" t="s">
        <v>416</v>
      </c>
      <c r="X363" s="7" t="s">
        <v>416</v>
      </c>
      <c r="Y363" s="5">
        <v>44447</v>
      </c>
      <c r="Z363" s="5">
        <v>44447</v>
      </c>
      <c r="AA363" s="11">
        <f t="shared" si="16"/>
        <v>2021</v>
      </c>
      <c r="AB363" s="7">
        <f t="shared" si="17"/>
        <v>0</v>
      </c>
      <c r="AC363" s="5" t="e" cm="1">
        <f t="array" ref="AC363">_xlfn._xlws.FILTER(Created_Date,(Customer_ID=NovasLicençasv6.0[[#This Row],[User ID]])*(Type = "OFFLINE"))</f>
        <v>#REF!</v>
      </c>
      <c r="AD363" s="32" t="s">
        <v>2631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11" t="s">
        <v>1368</v>
      </c>
      <c r="AP363" s="7"/>
      <c r="AQ363" s="7" t="s">
        <v>592</v>
      </c>
      <c r="AR363" s="7"/>
      <c r="AS363" s="7"/>
      <c r="AT363" s="7"/>
      <c r="AU363" s="7"/>
      <c r="AV363" s="7"/>
      <c r="AW363" s="25"/>
      <c r="AX363" s="25">
        <v>2023</v>
      </c>
    </row>
    <row r="364" spans="1:67" s="30" customFormat="1" ht="18" customHeight="1" x14ac:dyDescent="0.2">
      <c r="A364" s="7" t="s">
        <v>2632</v>
      </c>
      <c r="B364" s="7" cm="1">
        <f t="array" ref="B364">COUNTA(_xlfn._xlws.FILTER(CustomerID,CustomerID=NovasLicençasv6.0[[#This Row],[User ID]],""))</f>
        <v>1</v>
      </c>
      <c r="C364" s="7" t="str">
        <f>IF(NovasLicençasv6.0[[#This Row],[Usuário ativo]]&gt;=2,"OFFLINE","ONLINE")</f>
        <v>ONLINE</v>
      </c>
      <c r="D364" s="7" t="str" cm="1">
        <f t="array" ref="D364">IFERROR(IF(SUM(_xlfn._xlws.FILTER(CustomerID,CustomerID=NovasLicençasv6.0[[#This Row],[User ID]]))=0,"Existe","Não Existe"),"Não Existe")</f>
        <v>Não Existe</v>
      </c>
      <c r="E364" s="7"/>
      <c r="F364" s="7" t="s">
        <v>2633</v>
      </c>
      <c r="G364" s="7" t="s">
        <v>141</v>
      </c>
      <c r="H364" s="7" t="s">
        <v>130</v>
      </c>
      <c r="I364" s="7" t="s">
        <v>101</v>
      </c>
      <c r="J364" s="7" t="s">
        <v>102</v>
      </c>
      <c r="K364" s="7" t="s">
        <v>83</v>
      </c>
      <c r="L364" s="7" t="str" cm="1">
        <f t="array" ref="L364">IFERROR(_xlfn._xlws.FILTER(CódigoAntigo,[0]!Descrição=NovasLicençasv6.0[[#This Row],[Descrição da atualização]]),"")</f>
        <v/>
      </c>
      <c r="M364" s="7" t="str" cm="1">
        <f t="array" ref="M364">IFERROR(_xlfn._xlws.FILTER(NovoCódigo,[0]!Descrição=NovasLicençasv6.0[[#This Row],[Descrição da atualização]]),"")</f>
        <v/>
      </c>
      <c r="N364" s="1"/>
      <c r="O364" s="7" t="s">
        <v>18</v>
      </c>
      <c r="P364" s="7" t="str" cm="1">
        <f t="array" ref="P364">_xlfn._xlws.FILTER(CodigoLicença,Tipo=NovasLicençasv6.0[[#This Row],[Tipo]])</f>
        <v>SC00SFW00003</v>
      </c>
      <c r="Q364" s="7" t="str" cm="1">
        <f t="array" ref="Q364">_xlfn._xlws.FILTER(CodigoManutenção,Tipo=NovasLicençasv6.0[[#This Row],[Tipo]])</f>
        <v>SC00SFW00006</v>
      </c>
      <c r="R364" s="7">
        <v>1</v>
      </c>
      <c r="S364" s="7"/>
      <c r="T364" s="14"/>
      <c r="U364" s="7"/>
      <c r="V364" s="7"/>
      <c r="W364" s="7"/>
      <c r="X364" s="7"/>
      <c r="Y364" s="5">
        <v>44447</v>
      </c>
      <c r="Z364" s="5">
        <v>44447</v>
      </c>
      <c r="AA364" s="11">
        <f t="shared" si="16"/>
        <v>2021</v>
      </c>
      <c r="AB364" s="7">
        <f t="shared" si="17"/>
        <v>0</v>
      </c>
      <c r="AC364" s="5" t="e" cm="1">
        <f t="array" ref="AC364">_xlfn._xlws.FILTER(Created_Date,(Customer_ID=NovasLicençasv6.0[[#This Row],[User ID]])*(Type = "OFFLINE"))</f>
        <v>#REF!</v>
      </c>
      <c r="AD364" s="32" t="s">
        <v>2634</v>
      </c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11"/>
      <c r="AP364" s="14"/>
      <c r="AQ364" s="7" t="s">
        <v>2635</v>
      </c>
      <c r="AR364" s="7"/>
      <c r="AS364" s="7"/>
      <c r="AT364" s="7"/>
      <c r="AU364" s="7"/>
      <c r="AV364" s="7"/>
      <c r="AW364" s="25"/>
      <c r="AX364" s="25">
        <v>2023</v>
      </c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s="30" customFormat="1" ht="18" customHeight="1" x14ac:dyDescent="0.2">
      <c r="A365" s="7" t="s">
        <v>2636</v>
      </c>
      <c r="B365" s="7" cm="1">
        <f t="array" ref="B365">COUNTA(_xlfn._xlws.FILTER(CustomerID,CustomerID=NovasLicençasv6.0[[#This Row],[User ID]],""))</f>
        <v>1</v>
      </c>
      <c r="C365" s="7" t="str">
        <f>IF(NovasLicençasv6.0[[#This Row],[Usuário ativo]]&gt;=2,"OFFLINE","ONLINE")</f>
        <v>ONLINE</v>
      </c>
      <c r="D365" s="7" t="str" cm="1">
        <f t="array" ref="D365">IFERROR(IF(SUM(_xlfn._xlws.FILTER(CustomerID,CustomerID=NovasLicençasv6.0[[#This Row],[User ID]]))=0,"Existe","Não Existe"),"Não Existe")</f>
        <v>Não Existe</v>
      </c>
      <c r="E365" s="7"/>
      <c r="F365" s="7" t="s">
        <v>2637</v>
      </c>
      <c r="G365" s="7" t="s">
        <v>129</v>
      </c>
      <c r="H365" s="7" t="s">
        <v>130</v>
      </c>
      <c r="I365" s="7" t="s">
        <v>101</v>
      </c>
      <c r="J365" s="7" t="s">
        <v>102</v>
      </c>
      <c r="K365" s="7" t="s">
        <v>83</v>
      </c>
      <c r="L365" s="7" t="str" cm="1">
        <f t="array" ref="L365">IFERROR(_xlfn._xlws.FILTER(CódigoAntigo,[0]!Descrição=NovasLicençasv6.0[[#This Row],[Descrição da atualização]]),"")</f>
        <v/>
      </c>
      <c r="M365" s="7" t="str" cm="1">
        <f t="array" ref="M365">IFERROR(_xlfn._xlws.FILTER(NovoCódigo,[0]!Descrição=NovasLicençasv6.0[[#This Row],[Descrição da atualização]]),"")</f>
        <v/>
      </c>
      <c r="N365" s="1"/>
      <c r="O365" s="7" t="s">
        <v>18</v>
      </c>
      <c r="P365" s="7" t="str" cm="1">
        <f t="array" ref="P365">_xlfn._xlws.FILTER(CodigoLicença,Tipo=NovasLicençasv6.0[[#This Row],[Tipo]])</f>
        <v>SC00SFW00003</v>
      </c>
      <c r="Q365" s="7" t="str" cm="1">
        <f t="array" ref="Q365">_xlfn._xlws.FILTER(CodigoManutenção,Tipo=NovasLicençasv6.0[[#This Row],[Tipo]])</f>
        <v>SC00SFW00006</v>
      </c>
      <c r="R365" s="7">
        <v>1</v>
      </c>
      <c r="S365" s="7" t="s">
        <v>142</v>
      </c>
      <c r="T365" s="14" t="s">
        <v>2638</v>
      </c>
      <c r="U365" s="7" t="s">
        <v>86</v>
      </c>
      <c r="V365" s="7" t="s">
        <v>352</v>
      </c>
      <c r="W365" s="7" t="s">
        <v>1191</v>
      </c>
      <c r="X365" s="7" t="s">
        <v>1191</v>
      </c>
      <c r="Y365" s="5">
        <v>44454</v>
      </c>
      <c r="Z365" s="5">
        <v>44459</v>
      </c>
      <c r="AA365" s="11">
        <f t="shared" si="16"/>
        <v>2021</v>
      </c>
      <c r="AB365" s="7">
        <f t="shared" si="17"/>
        <v>5</v>
      </c>
      <c r="AC365" s="5" t="e" cm="1">
        <f t="array" ref="AC365">_xlfn._xlws.FILTER(Created_Date,(Customer_ID=NovasLicençasv6.0[[#This Row],[User ID]])*(Type = "OFFLINE"))</f>
        <v>#REF!</v>
      </c>
      <c r="AD365" s="7" t="s">
        <v>2639</v>
      </c>
      <c r="AE365" s="7"/>
      <c r="AF365" s="7"/>
      <c r="AG365" s="7"/>
      <c r="AH365" s="7"/>
      <c r="AI365" s="7"/>
      <c r="AJ365" s="7"/>
      <c r="AK365" s="7" t="s">
        <v>2640</v>
      </c>
      <c r="AL365" s="7" t="s">
        <v>2641</v>
      </c>
      <c r="AM365" s="7"/>
      <c r="AN365" s="7"/>
      <c r="AO365" s="11">
        <v>116516254</v>
      </c>
      <c r="AP365" s="7"/>
      <c r="AQ365" s="7" t="s">
        <v>746</v>
      </c>
      <c r="AR365" s="7" t="s">
        <v>2642</v>
      </c>
      <c r="AS365" s="7" t="s">
        <v>850</v>
      </c>
      <c r="AT365" s="7" t="s">
        <v>2643</v>
      </c>
      <c r="AU365" s="7" t="s">
        <v>92</v>
      </c>
      <c r="AV365" s="7" t="s">
        <v>201</v>
      </c>
      <c r="AW365" s="25"/>
      <c r="AX365" s="25">
        <v>2023</v>
      </c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8" customHeight="1" x14ac:dyDescent="0.2">
      <c r="A366" s="7" t="s">
        <v>2644</v>
      </c>
      <c r="B366" s="7" cm="1">
        <f t="array" ref="B366">COUNTA(_xlfn._xlws.FILTER(CustomerID,CustomerID=NovasLicençasv6.0[[#This Row],[User ID]],""))</f>
        <v>1</v>
      </c>
      <c r="C366" s="7" t="str">
        <f>IF(NovasLicençasv6.0[[#This Row],[Usuário ativo]]&gt;=2,"OFFLINE","ONLINE")</f>
        <v>ONLINE</v>
      </c>
      <c r="D366" s="7" t="str" cm="1">
        <f t="array" ref="D366">IFERROR(IF(SUM(_xlfn._xlws.FILTER(CustomerID,CustomerID=NovasLicençasv6.0[[#This Row],[User ID]]))=0,"Existe","Não Existe"),"Não Existe")</f>
        <v>Não Existe</v>
      </c>
      <c r="E366" s="7"/>
      <c r="F366" s="7" t="s">
        <v>2645</v>
      </c>
      <c r="G366" s="7" t="s">
        <v>8</v>
      </c>
      <c r="H366" s="7" t="s">
        <v>1785</v>
      </c>
      <c r="I366" s="7" t="s">
        <v>579</v>
      </c>
      <c r="J366" s="7" t="s">
        <v>580</v>
      </c>
      <c r="K366" s="7" t="s">
        <v>83</v>
      </c>
      <c r="L366" s="7" t="str" cm="1">
        <f t="array" ref="L366">IFERROR(_xlfn._xlws.FILTER(CódigoAntigo,[0]!Descrição=NovasLicençasv6.0[[#This Row],[Descrição da atualização]]),"")</f>
        <v/>
      </c>
      <c r="M366" s="7" t="str" cm="1">
        <f t="array" ref="M366">IFERROR(_xlfn._xlws.FILTER(NovoCódigo,[0]!Descrição=NovasLicençasv6.0[[#This Row],[Descrição da atualização]]),"")</f>
        <v/>
      </c>
      <c r="N366" s="1"/>
      <c r="O366" s="7" t="s">
        <v>157</v>
      </c>
      <c r="P366" s="7" t="str" cm="1">
        <f t="array" ref="P366">_xlfn._xlws.FILTER(CodigoLicença,Tipo=NovasLicençasv6.0[[#This Row],[Tipo]])</f>
        <v>IR0000000001</v>
      </c>
      <c r="Q366" s="7" t="str" cm="1">
        <f t="array" ref="Q366">_xlfn._xlws.FILTER(CodigoManutenção,Tipo=NovasLicençasv6.0[[#This Row],[Tipo]])</f>
        <v>Sem custo</v>
      </c>
      <c r="R366" s="7">
        <v>1</v>
      </c>
      <c r="S366" s="7" t="s">
        <v>497</v>
      </c>
      <c r="T366" s="14">
        <v>170220151306242</v>
      </c>
      <c r="U366" s="7" t="s">
        <v>1845</v>
      </c>
      <c r="V366" s="7" t="s">
        <v>497</v>
      </c>
      <c r="W366" s="7" t="s">
        <v>2159</v>
      </c>
      <c r="X366" s="7"/>
      <c r="Y366" s="5">
        <v>44466</v>
      </c>
      <c r="Z366" s="5">
        <v>44480</v>
      </c>
      <c r="AA366" s="11">
        <f t="shared" si="16"/>
        <v>2021</v>
      </c>
      <c r="AB366" s="7">
        <f t="shared" si="17"/>
        <v>14</v>
      </c>
      <c r="AC366" s="5" t="e" cm="1">
        <f t="array" ref="AC366">_xlfn._xlws.FILTER(Created_Date,(Customer_ID=NovasLicençasv6.0[[#This Row],[User ID]])*(Type = "OFFLINE"))</f>
        <v>#REF!</v>
      </c>
      <c r="AD366" s="32" t="s">
        <v>2646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11" t="s">
        <v>313</v>
      </c>
      <c r="AP366" s="14"/>
      <c r="AQ366" s="14">
        <v>15019</v>
      </c>
      <c r="AR366" s="7"/>
      <c r="AS366" s="7"/>
      <c r="AT366" s="7" t="s">
        <v>2029</v>
      </c>
      <c r="AU366" s="7" t="s">
        <v>380</v>
      </c>
      <c r="AV366" s="7" t="s">
        <v>315</v>
      </c>
      <c r="AW366" s="25"/>
      <c r="AX366" s="25">
        <v>2023</v>
      </c>
    </row>
    <row r="367" spans="1:67" ht="18" customHeight="1" x14ac:dyDescent="0.2">
      <c r="A367" s="7" t="s">
        <v>2647</v>
      </c>
      <c r="B367" s="7" cm="1">
        <f t="array" ref="B367">COUNTA(_xlfn._xlws.FILTER(CustomerID,CustomerID=NovasLicençasv6.0[[#This Row],[User ID]],""))</f>
        <v>1</v>
      </c>
      <c r="C367" s="7" t="str">
        <f>IF(NovasLicençasv6.0[[#This Row],[Usuário ativo]]&gt;=2,"OFFLINE","ONLINE")</f>
        <v>ONLINE</v>
      </c>
      <c r="D367" s="7" t="str" cm="1">
        <f t="array" ref="D367">IFERROR(IF(SUM(_xlfn._xlws.FILTER(CustomerID,CustomerID=NovasLicençasv6.0[[#This Row],[User ID]]))=0,"Existe","Não Existe"),"Não Existe")</f>
        <v>Não Existe</v>
      </c>
      <c r="E367" s="7"/>
      <c r="F367" s="7" t="s">
        <v>2648</v>
      </c>
      <c r="G367" s="7" t="s">
        <v>8</v>
      </c>
      <c r="H367" s="7" t="s">
        <v>1785</v>
      </c>
      <c r="I367" s="7" t="s">
        <v>579</v>
      </c>
      <c r="J367" s="7" t="s">
        <v>580</v>
      </c>
      <c r="K367" s="7" t="s">
        <v>83</v>
      </c>
      <c r="L367" s="7" t="str" cm="1">
        <f t="array" ref="L367">IFERROR(_xlfn._xlws.FILTER(CódigoAntigo,[0]!Descrição=NovasLicençasv6.0[[#This Row],[Descrição da atualização]]),"")</f>
        <v/>
      </c>
      <c r="M367" s="7" t="str" cm="1">
        <f t="array" ref="M367">IFERROR(_xlfn._xlws.FILTER(NovoCódigo,[0]!Descrição=NovasLicençasv6.0[[#This Row],[Descrição da atualização]]),"")</f>
        <v/>
      </c>
      <c r="N367" s="1"/>
      <c r="O367" s="7" t="s">
        <v>157</v>
      </c>
      <c r="P367" s="7" t="str" cm="1">
        <f t="array" ref="P367">_xlfn._xlws.FILTER(CodigoLicença,Tipo=NovasLicençasv6.0[[#This Row],[Tipo]])</f>
        <v>IR0000000001</v>
      </c>
      <c r="Q367" s="7" t="str" cm="1">
        <f t="array" ref="Q367">_xlfn._xlws.FILTER(CodigoManutenção,Tipo=NovasLicençasv6.0[[#This Row],[Tipo]])</f>
        <v>Sem custo</v>
      </c>
      <c r="R367" s="7">
        <v>1</v>
      </c>
      <c r="S367" s="7" t="s">
        <v>84</v>
      </c>
      <c r="T367" s="14">
        <v>14092160079</v>
      </c>
      <c r="U367" s="7" t="s">
        <v>1845</v>
      </c>
      <c r="V367" s="7" t="s">
        <v>2094</v>
      </c>
      <c r="W367" s="7" t="s">
        <v>2649</v>
      </c>
      <c r="X367" s="7"/>
      <c r="Y367" s="5">
        <v>44466</v>
      </c>
      <c r="Z367" s="5">
        <v>44480</v>
      </c>
      <c r="AA367" s="11">
        <f t="shared" si="16"/>
        <v>2021</v>
      </c>
      <c r="AB367" s="7">
        <f t="shared" si="17"/>
        <v>14</v>
      </c>
      <c r="AC367" s="5" t="e" cm="1">
        <f t="array" ref="AC367">_xlfn._xlws.FILTER(Created_Date,(Customer_ID=NovasLicençasv6.0[[#This Row],[User ID]])*(Type = "OFFLINE"))</f>
        <v>#REF!</v>
      </c>
      <c r="AD367" s="32" t="s">
        <v>2650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11" t="s">
        <v>313</v>
      </c>
      <c r="AP367" s="14"/>
      <c r="AQ367" s="14">
        <v>15019</v>
      </c>
      <c r="AR367" s="7"/>
      <c r="AS367" s="7"/>
      <c r="AT367" s="7" t="s">
        <v>2029</v>
      </c>
      <c r="AU367" s="7" t="s">
        <v>380</v>
      </c>
      <c r="AV367" s="7" t="s">
        <v>315</v>
      </c>
      <c r="AW367" s="25"/>
      <c r="AX367" s="25">
        <v>2023</v>
      </c>
    </row>
    <row r="368" spans="1:67" ht="18" customHeight="1" x14ac:dyDescent="0.2">
      <c r="A368" s="7" t="s">
        <v>2651</v>
      </c>
      <c r="B368" s="7" cm="1">
        <f t="array" ref="B368">COUNTA(_xlfn._xlws.FILTER(CustomerID,CustomerID=NovasLicençasv6.0[[#This Row],[User ID]],""))</f>
        <v>1</v>
      </c>
      <c r="C368" s="7" t="str">
        <f>IF(NovasLicençasv6.0[[#This Row],[Usuário ativo]]&gt;=2,"OFFLINE","ONLINE")</f>
        <v>ONLINE</v>
      </c>
      <c r="D368" s="7" t="str" cm="1">
        <f t="array" ref="D368">IFERROR(IF(SUM(_xlfn._xlws.FILTER(CustomerID,CustomerID=NovasLicençasv6.0[[#This Row],[User ID]]))=0,"Existe","Não Existe"),"Não Existe")</f>
        <v>Não Existe</v>
      </c>
      <c r="E368" s="7"/>
      <c r="F368" s="7" t="s">
        <v>1423</v>
      </c>
      <c r="G368" s="7" t="s">
        <v>129</v>
      </c>
      <c r="H368" s="7" t="s">
        <v>130</v>
      </c>
      <c r="I368" s="7" t="s">
        <v>101</v>
      </c>
      <c r="J368" s="7" t="s">
        <v>102</v>
      </c>
      <c r="K368" s="7" t="s">
        <v>83</v>
      </c>
      <c r="L368" s="7" t="str" cm="1">
        <f t="array" ref="L368">IFERROR(_xlfn._xlws.FILTER(CódigoAntigo,[0]!Descrição=NovasLicençasv6.0[[#This Row],[Descrição da atualização]]),"")</f>
        <v/>
      </c>
      <c r="M368" s="7" t="str" cm="1">
        <f t="array" ref="M368">IFERROR(_xlfn._xlws.FILTER(NovoCódigo,[0]!Descrição=NovasLicençasv6.0[[#This Row],[Descrição da atualização]]),"")</f>
        <v/>
      </c>
      <c r="N368" s="1"/>
      <c r="O368" s="7" t="s">
        <v>18</v>
      </c>
      <c r="P368" s="7" t="str" cm="1">
        <f t="array" ref="P368">_xlfn._xlws.FILTER(CodigoLicença,Tipo=NovasLicençasv6.0[[#This Row],[Tipo]])</f>
        <v>SC00SFW00003</v>
      </c>
      <c r="Q368" s="7" t="str" cm="1">
        <f t="array" ref="Q368">_xlfn._xlws.FILTER(CodigoManutenção,Tipo=NovasLicençasv6.0[[#This Row],[Tipo]])</f>
        <v>SC00SFW00006</v>
      </c>
      <c r="R368" s="7">
        <v>1</v>
      </c>
      <c r="S368" s="7" t="s">
        <v>142</v>
      </c>
      <c r="T368" s="14" t="s">
        <v>2652</v>
      </c>
      <c r="U368" s="7" t="s">
        <v>1845</v>
      </c>
      <c r="V368" s="7" t="s">
        <v>330</v>
      </c>
      <c r="W368" s="7" t="s">
        <v>1427</v>
      </c>
      <c r="X368" s="7"/>
      <c r="Y368" s="5">
        <v>44482</v>
      </c>
      <c r="Z368" s="5">
        <v>44503</v>
      </c>
      <c r="AA368" s="11">
        <f t="shared" si="16"/>
        <v>2021</v>
      </c>
      <c r="AB368" s="7">
        <f t="shared" si="17"/>
        <v>21</v>
      </c>
      <c r="AC368" s="5" t="e" cm="1">
        <f t="array" ref="AC368">_xlfn._xlws.FILTER(Created_Date,(Customer_ID=NovasLicençasv6.0[[#This Row],[User ID]])*(Type = "OFFLINE"))</f>
        <v>#REF!</v>
      </c>
      <c r="AD368" s="32" t="s">
        <v>2653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11">
        <v>15181</v>
      </c>
      <c r="AP368" s="14"/>
      <c r="AQ368" s="7" t="s">
        <v>2654</v>
      </c>
      <c r="AR368" s="7"/>
      <c r="AS368" s="7"/>
      <c r="AT368" s="7" t="s">
        <v>2655</v>
      </c>
      <c r="AU368" s="7" t="s">
        <v>380</v>
      </c>
      <c r="AV368" s="7" t="s">
        <v>315</v>
      </c>
      <c r="AW368" s="25"/>
      <c r="AX368" s="25">
        <v>2023</v>
      </c>
    </row>
    <row r="369" spans="1:67" ht="18" customHeight="1" x14ac:dyDescent="0.2">
      <c r="A369" s="7" t="s">
        <v>2656</v>
      </c>
      <c r="B369" s="7" cm="1">
        <f t="array" ref="B369">COUNTA(_xlfn._xlws.FILTER(CustomerID,CustomerID=NovasLicençasv6.0[[#This Row],[User ID]],""))</f>
        <v>1</v>
      </c>
      <c r="C369" s="7" t="str">
        <f>IF(NovasLicençasv6.0[[#This Row],[Usuário ativo]]&gt;=2,"OFFLINE","ONLINE")</f>
        <v>ONLINE</v>
      </c>
      <c r="D369" s="7" t="str" cm="1">
        <f t="array" ref="D369">IFERROR(IF(SUM(_xlfn._xlws.FILTER(CustomerID,CustomerID=NovasLicençasv6.0[[#This Row],[User ID]]))=0,"Existe","Não Existe"),"Não Existe")</f>
        <v>Não Existe</v>
      </c>
      <c r="E369" s="7"/>
      <c r="F369" s="7" t="s">
        <v>2657</v>
      </c>
      <c r="G369" s="7" t="s">
        <v>8</v>
      </c>
      <c r="H369" s="7" t="s">
        <v>130</v>
      </c>
      <c r="I369" s="7" t="s">
        <v>9</v>
      </c>
      <c r="J369" s="7" t="s">
        <v>613</v>
      </c>
      <c r="K369" s="7" t="s">
        <v>614</v>
      </c>
      <c r="L369" s="7" t="str" cm="1">
        <f t="array" ref="L369">IFERROR(_xlfn._xlws.FILTER(CódigoAntigo,[0]!Descrição=NovasLicençasv6.0[[#This Row],[Descrição da atualização]]),"")</f>
        <v/>
      </c>
      <c r="M369" s="7" t="str" cm="1">
        <f t="array" ref="M369">IFERROR(_xlfn._xlws.FILTER(NovoCódigo,[0]!Descrição=NovasLicençasv6.0[[#This Row],[Descrição da atualização]]),"")</f>
        <v/>
      </c>
      <c r="N369" s="1"/>
      <c r="O369" s="7" t="s">
        <v>18</v>
      </c>
      <c r="P369" s="7" t="str" cm="1">
        <f t="array" ref="P369">_xlfn._xlws.FILTER(CodigoLicença,Tipo=NovasLicençasv6.0[[#This Row],[Tipo]])</f>
        <v>SC00SFW00003</v>
      </c>
      <c r="Q369" s="7" t="str" cm="1">
        <f t="array" ref="Q369">_xlfn._xlws.FILTER(CodigoManutenção,Tipo=NovasLicençasv6.0[[#This Row],[Tipo]])</f>
        <v>SC00SFW00006</v>
      </c>
      <c r="R369" s="7">
        <v>1</v>
      </c>
      <c r="S369" s="7" t="s">
        <v>388</v>
      </c>
      <c r="T369" s="14" t="s">
        <v>2658</v>
      </c>
      <c r="U369" s="7" t="s">
        <v>1845</v>
      </c>
      <c r="V369" s="7" t="s">
        <v>2659</v>
      </c>
      <c r="W369" s="7" t="s">
        <v>2660</v>
      </c>
      <c r="X369" s="7"/>
      <c r="Y369" s="5">
        <v>44495</v>
      </c>
      <c r="Z369" s="5">
        <v>44504</v>
      </c>
      <c r="AA369" s="11">
        <f t="shared" si="16"/>
        <v>2021</v>
      </c>
      <c r="AB369" s="7">
        <f t="shared" si="17"/>
        <v>9</v>
      </c>
      <c r="AC369" s="5" t="e" cm="1">
        <f t="array" ref="AC369">_xlfn._xlws.FILTER(Created_Date,(Customer_ID=NovasLicençasv6.0[[#This Row],[User ID]])*(Type = "OFFLINE"))</f>
        <v>#REF!</v>
      </c>
      <c r="AD369" s="32" t="s">
        <v>2661</v>
      </c>
      <c r="AE369" s="7"/>
      <c r="AF369" s="7"/>
      <c r="AG369" s="7"/>
      <c r="AH369" s="7"/>
      <c r="AI369" s="7"/>
      <c r="AJ369" s="7" t="s">
        <v>2662</v>
      </c>
      <c r="AK369" s="7"/>
      <c r="AL369" s="7"/>
      <c r="AM369" s="7"/>
      <c r="AN369" s="7"/>
      <c r="AO369" s="11">
        <v>116519953</v>
      </c>
      <c r="AP369" s="14"/>
      <c r="AQ369" s="14">
        <v>15019</v>
      </c>
      <c r="AR369" s="7"/>
      <c r="AS369" s="7"/>
      <c r="AT369" s="7" t="s">
        <v>2663</v>
      </c>
      <c r="AU369" s="7" t="s">
        <v>92</v>
      </c>
      <c r="AV369" s="7" t="s">
        <v>201</v>
      </c>
      <c r="AW369" s="25" t="s">
        <v>2664</v>
      </c>
      <c r="AX369" s="25">
        <v>2023</v>
      </c>
    </row>
    <row r="370" spans="1:67" ht="18" customHeight="1" x14ac:dyDescent="0.2">
      <c r="A370" s="7" t="s">
        <v>2665</v>
      </c>
      <c r="B370" s="7" cm="1">
        <f t="array" ref="B370">COUNTA(_xlfn._xlws.FILTER(CustomerID,CustomerID=NovasLicençasv6.0[[#This Row],[User ID]],""))</f>
        <v>1</v>
      </c>
      <c r="C370" s="7" t="str">
        <f>IF(NovasLicençasv6.0[[#This Row],[Usuário ativo]]&gt;=2,"OFFLINE","ONLINE")</f>
        <v>ONLINE</v>
      </c>
      <c r="D370" s="7" t="str" cm="1">
        <f t="array" ref="D370">IFERROR(IF(SUM(_xlfn._xlws.FILTER(CustomerID,CustomerID=NovasLicençasv6.0[[#This Row],[User ID]]))=0,"Existe","Não Existe"),"Não Existe")</f>
        <v>Não Existe</v>
      </c>
      <c r="E370" s="7"/>
      <c r="F370" s="7" t="s">
        <v>1189</v>
      </c>
      <c r="G370" s="7" t="s">
        <v>129</v>
      </c>
      <c r="H370" s="7" t="s">
        <v>2538</v>
      </c>
      <c r="I370" s="7" t="s">
        <v>101</v>
      </c>
      <c r="J370" s="7" t="s">
        <v>102</v>
      </c>
      <c r="K370" s="7" t="s">
        <v>83</v>
      </c>
      <c r="L370" s="7" t="str" cm="1">
        <f t="array" ref="L370">IFERROR(_xlfn._xlws.FILTER(CódigoAntigo,[0]!Descrição=NovasLicençasv6.0[[#This Row],[Descrição da atualização]]),"")</f>
        <v/>
      </c>
      <c r="M370" s="7" t="str" cm="1">
        <f t="array" ref="M370">IFERROR(_xlfn._xlws.FILTER(NovoCódigo,[0]!Descrição=NovasLicençasv6.0[[#This Row],[Descrição da atualização]]),"")</f>
        <v/>
      </c>
      <c r="N370" s="1"/>
      <c r="O370" s="7" t="s">
        <v>18</v>
      </c>
      <c r="P370" s="7" t="str" cm="1">
        <f t="array" ref="P370">_xlfn._xlws.FILTER(CodigoLicença,Tipo=NovasLicençasv6.0[[#This Row],[Tipo]])</f>
        <v>SC00SFW00003</v>
      </c>
      <c r="Q370" s="7" t="str" cm="1">
        <f t="array" ref="Q370">_xlfn._xlws.FILTER(CodigoManutenção,Tipo=NovasLicençasv6.0[[#This Row],[Tipo]])</f>
        <v>SC00SFW00006</v>
      </c>
      <c r="R370" s="7">
        <v>1</v>
      </c>
      <c r="S370" s="7"/>
      <c r="T370" s="14"/>
      <c r="U370" s="7"/>
      <c r="V370" s="7"/>
      <c r="W370" s="7"/>
      <c r="X370" s="7"/>
      <c r="Y370" s="5">
        <v>44504</v>
      </c>
      <c r="Z370" s="5">
        <v>44557</v>
      </c>
      <c r="AA370" s="11">
        <f t="shared" si="16"/>
        <v>2021</v>
      </c>
      <c r="AB370" s="7">
        <f t="shared" si="17"/>
        <v>53</v>
      </c>
      <c r="AC370" s="5" t="e" cm="1">
        <f t="array" ref="AC370">_xlfn._xlws.FILTER(Created_Date,(Customer_ID=NovasLicençasv6.0[[#This Row],[User ID]])*(Type = "OFFLINE"))</f>
        <v>#REF!</v>
      </c>
      <c r="AD370" s="32" t="s">
        <v>2666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11"/>
      <c r="AP370" s="14"/>
      <c r="AQ370" s="7" t="s">
        <v>746</v>
      </c>
      <c r="AR370" s="7"/>
      <c r="AS370" s="7"/>
      <c r="AT370" s="7" t="s">
        <v>2667</v>
      </c>
      <c r="AU370" s="7" t="s">
        <v>92</v>
      </c>
      <c r="AV370" s="7" t="s">
        <v>315</v>
      </c>
      <c r="AW370" s="25"/>
      <c r="AX370" s="25">
        <v>2023</v>
      </c>
    </row>
    <row r="371" spans="1:67" ht="18" customHeight="1" x14ac:dyDescent="0.2">
      <c r="A371" s="7" t="s">
        <v>2668</v>
      </c>
      <c r="B371" s="7" cm="1">
        <f t="array" ref="B371">COUNTA(_xlfn._xlws.FILTER(CustomerID,CustomerID=NovasLicençasv6.0[[#This Row],[User ID]],""))</f>
        <v>1</v>
      </c>
      <c r="C371" s="7" t="str">
        <f>IF(NovasLicençasv6.0[[#This Row],[Usuário ativo]]&gt;=2,"OFFLINE","ONLINE")</f>
        <v>ONLINE</v>
      </c>
      <c r="D371" s="7" t="str" cm="1">
        <f t="array" ref="D371">IFERROR(IF(SUM(_xlfn._xlws.FILTER(CustomerID,CustomerID=NovasLicençasv6.0[[#This Row],[User ID]]))=0,"Existe","Não Existe"),"Não Existe")</f>
        <v>Não Existe</v>
      </c>
      <c r="E371" s="7"/>
      <c r="F371" s="7" t="s">
        <v>2669</v>
      </c>
      <c r="G371" s="7" t="s">
        <v>750</v>
      </c>
      <c r="H371" s="7" t="s">
        <v>704</v>
      </c>
      <c r="I371" s="7" t="s">
        <v>101</v>
      </c>
      <c r="J371" s="7" t="s">
        <v>102</v>
      </c>
      <c r="K371" s="7" t="s">
        <v>83</v>
      </c>
      <c r="L371" s="7" t="str" cm="1">
        <f t="array" ref="L371">IFERROR(_xlfn._xlws.FILTER(CódigoAntigo,[0]!Descrição=NovasLicençasv6.0[[#This Row],[Descrição da atualização]]),"")</f>
        <v/>
      </c>
      <c r="M371" s="7" t="str" cm="1">
        <f t="array" ref="M371">IFERROR(_xlfn._xlws.FILTER(NovoCódigo,[0]!Descrição=NovasLicençasv6.0[[#This Row],[Descrição da atualização]]),"")</f>
        <v/>
      </c>
      <c r="N371" s="1"/>
      <c r="O371" s="7" t="s">
        <v>157</v>
      </c>
      <c r="P371" s="7" t="str" cm="1">
        <f t="array" ref="P371">_xlfn._xlws.FILTER(CodigoLicença,Tipo=NovasLicençasv6.0[[#This Row],[Tipo]])</f>
        <v>IR0000000001</v>
      </c>
      <c r="Q371" s="7" t="str" cm="1">
        <f t="array" ref="Q371">_xlfn._xlws.FILTER(CodigoManutenção,Tipo=NovasLicençasv6.0[[#This Row],[Tipo]])</f>
        <v>Sem custo</v>
      </c>
      <c r="R371" s="7">
        <v>1</v>
      </c>
      <c r="S371" s="7" t="s">
        <v>84</v>
      </c>
      <c r="T371" s="14" t="s">
        <v>2670</v>
      </c>
      <c r="U371" s="7" t="s">
        <v>2671</v>
      </c>
      <c r="V371" s="7" t="s">
        <v>2672</v>
      </c>
      <c r="W371" s="7" t="s">
        <v>2673</v>
      </c>
      <c r="X371" s="7"/>
      <c r="Y371" s="5">
        <v>44509</v>
      </c>
      <c r="Z371" s="5">
        <v>44511</v>
      </c>
      <c r="AA371" s="11">
        <f t="shared" si="16"/>
        <v>2021</v>
      </c>
      <c r="AB371" s="7">
        <f t="shared" si="17"/>
        <v>2</v>
      </c>
      <c r="AC371" s="5" t="e" cm="1">
        <f t="array" ref="AC371">_xlfn._xlws.FILTER(Created_Date,(Customer_ID=NovasLicençasv6.0[[#This Row],[User ID]])*(Type = "OFFLINE"))</f>
        <v>#REF!</v>
      </c>
      <c r="AD371" s="32" t="s">
        <v>2674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11" t="s">
        <v>313</v>
      </c>
      <c r="AP371" s="14"/>
      <c r="AQ371" s="14">
        <v>15019</v>
      </c>
      <c r="AR371" s="7"/>
      <c r="AS371" s="7"/>
      <c r="AT371" s="7" t="s">
        <v>2675</v>
      </c>
      <c r="AU371" s="7" t="s">
        <v>92</v>
      </c>
      <c r="AV371" s="7" t="s">
        <v>315</v>
      </c>
      <c r="AW371" s="25"/>
      <c r="AX371" s="25">
        <v>2023</v>
      </c>
    </row>
    <row r="372" spans="1:67" ht="18" customHeight="1" x14ac:dyDescent="0.2">
      <c r="A372" s="7" t="s">
        <v>2676</v>
      </c>
      <c r="B372" s="7" cm="1">
        <f t="array" ref="B372">COUNTA(_xlfn._xlws.FILTER(CustomerID,CustomerID=NovasLicençasv6.0[[#This Row],[User ID]],""))</f>
        <v>1</v>
      </c>
      <c r="C372" s="7" t="str">
        <f>IF(NovasLicençasv6.0[[#This Row],[Usuário ativo]]&gt;=2,"OFFLINE","ONLINE")</f>
        <v>ONLINE</v>
      </c>
      <c r="D372" s="7" t="str" cm="1">
        <f t="array" ref="D372">IFERROR(IF(SUM(_xlfn._xlws.FILTER(CustomerID,CustomerID=NovasLicençasv6.0[[#This Row],[User ID]]))=0,"Existe","Não Existe"),"Não Existe")</f>
        <v>Não Existe</v>
      </c>
      <c r="E372" s="7"/>
      <c r="F372" s="7" t="s">
        <v>2677</v>
      </c>
      <c r="G372" s="7" t="s">
        <v>750</v>
      </c>
      <c r="H372" s="7" t="s">
        <v>704</v>
      </c>
      <c r="I372" s="7" t="s">
        <v>101</v>
      </c>
      <c r="J372" s="7" t="s">
        <v>102</v>
      </c>
      <c r="K372" s="7" t="s">
        <v>83</v>
      </c>
      <c r="L372" s="7" t="str" cm="1">
        <f t="array" ref="L372">IFERROR(_xlfn._xlws.FILTER(CódigoAntigo,[0]!Descrição=NovasLicençasv6.0[[#This Row],[Descrição da atualização]]),"")</f>
        <v/>
      </c>
      <c r="M372" s="7" t="str" cm="1">
        <f t="array" ref="M372">IFERROR(_xlfn._xlws.FILTER(NovoCódigo,[0]!Descrição=NovasLicençasv6.0[[#This Row],[Descrição da atualização]]),"")</f>
        <v/>
      </c>
      <c r="N372" s="1"/>
      <c r="O372" s="7" t="s">
        <v>157</v>
      </c>
      <c r="P372" s="7" t="str" cm="1">
        <f t="array" ref="P372">_xlfn._xlws.FILTER(CodigoLicença,Tipo=NovasLicençasv6.0[[#This Row],[Tipo]])</f>
        <v>IR0000000001</v>
      </c>
      <c r="Q372" s="7" t="str" cm="1">
        <f t="array" ref="Q372">_xlfn._xlws.FILTER(CodigoManutenção,Tipo=NovasLicençasv6.0[[#This Row],[Tipo]])</f>
        <v>Sem custo</v>
      </c>
      <c r="R372" s="7">
        <v>1</v>
      </c>
      <c r="S372" s="7" t="s">
        <v>84</v>
      </c>
      <c r="T372" s="14" t="s">
        <v>2678</v>
      </c>
      <c r="U372" s="7" t="s">
        <v>2671</v>
      </c>
      <c r="V372" s="7" t="s">
        <v>2679</v>
      </c>
      <c r="W372" s="7" t="s">
        <v>2680</v>
      </c>
      <c r="X372" s="7"/>
      <c r="Y372" s="5">
        <v>44509</v>
      </c>
      <c r="Z372" s="5">
        <v>44511</v>
      </c>
      <c r="AA372" s="11">
        <f t="shared" si="16"/>
        <v>2021</v>
      </c>
      <c r="AB372" s="7">
        <f t="shared" si="17"/>
        <v>2</v>
      </c>
      <c r="AC372" s="5" t="e" cm="1">
        <f t="array" ref="AC372">_xlfn._xlws.FILTER(Created_Date,(Customer_ID=NovasLicençasv6.0[[#This Row],[User ID]])*(Type = "OFFLINE"))</f>
        <v>#REF!</v>
      </c>
      <c r="AD372" s="32" t="s">
        <v>2681</v>
      </c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11" t="s">
        <v>313</v>
      </c>
      <c r="AP372" s="14"/>
      <c r="AQ372" s="14">
        <v>15019</v>
      </c>
      <c r="AR372" s="7"/>
      <c r="AS372" s="7"/>
      <c r="AT372" s="7" t="s">
        <v>2675</v>
      </c>
      <c r="AU372" s="7" t="s">
        <v>92</v>
      </c>
      <c r="AV372" s="7" t="s">
        <v>315</v>
      </c>
      <c r="AW372" s="25"/>
      <c r="AX372" s="25">
        <v>2023</v>
      </c>
    </row>
    <row r="373" spans="1:67" ht="18" customHeight="1" x14ac:dyDescent="0.2">
      <c r="A373" s="7" t="s">
        <v>2682</v>
      </c>
      <c r="B373" s="7" cm="1">
        <f t="array" ref="B373">COUNTA(_xlfn._xlws.FILTER(CustomerID,CustomerID=NovasLicençasv6.0[[#This Row],[User ID]],""))</f>
        <v>1</v>
      </c>
      <c r="C373" s="7" t="str">
        <f>IF(NovasLicençasv6.0[[#This Row],[Usuário ativo]]&gt;=2,"OFFLINE","ONLINE")</f>
        <v>ONLINE</v>
      </c>
      <c r="D373" s="7" t="str" cm="1">
        <f t="array" ref="D373">IFERROR(IF(SUM(_xlfn._xlws.FILTER(CustomerID,CustomerID=NovasLicençasv6.0[[#This Row],[User ID]]))=0,"Existe","Não Existe"),"Não Existe")</f>
        <v>Não Existe</v>
      </c>
      <c r="E373" s="7"/>
      <c r="F373" s="7" t="s">
        <v>2683</v>
      </c>
      <c r="G373" s="7" t="s">
        <v>8</v>
      </c>
      <c r="H373" s="7" t="s">
        <v>704</v>
      </c>
      <c r="I373" s="7" t="s">
        <v>579</v>
      </c>
      <c r="J373" s="7" t="s">
        <v>580</v>
      </c>
      <c r="K373" s="7" t="s">
        <v>83</v>
      </c>
      <c r="L373" s="7" t="str" cm="1">
        <f t="array" ref="L373">IFERROR(_xlfn._xlws.FILTER(CódigoAntigo,[0]!Descrição=NovasLicençasv6.0[[#This Row],[Descrição da atualização]]),"")</f>
        <v/>
      </c>
      <c r="M373" s="7" t="str" cm="1">
        <f t="array" ref="M373">IFERROR(_xlfn._xlws.FILTER(NovoCódigo,[0]!Descrição=NovasLicençasv6.0[[#This Row],[Descrição da atualização]]),"")</f>
        <v/>
      </c>
      <c r="N373" s="1"/>
      <c r="O373" s="7" t="s">
        <v>157</v>
      </c>
      <c r="P373" s="7" t="str" cm="1">
        <f t="array" ref="P373">_xlfn._xlws.FILTER(CodigoLicença,Tipo=NovasLicençasv6.0[[#This Row],[Tipo]])</f>
        <v>IR0000000001</v>
      </c>
      <c r="Q373" s="7" t="str" cm="1">
        <f t="array" ref="Q373">_xlfn._xlws.FILTER(CodigoManutenção,Tipo=NovasLicençasv6.0[[#This Row],[Tipo]])</f>
        <v>Sem custo</v>
      </c>
      <c r="R373" s="7">
        <v>1</v>
      </c>
      <c r="S373" s="7" t="s">
        <v>84</v>
      </c>
      <c r="T373" s="14">
        <v>33835452879</v>
      </c>
      <c r="U373" s="7" t="s">
        <v>802</v>
      </c>
      <c r="V373" s="7" t="s">
        <v>2684</v>
      </c>
      <c r="W373" s="7" t="s">
        <v>2685</v>
      </c>
      <c r="X373" s="7"/>
      <c r="Y373" s="5">
        <v>44517</v>
      </c>
      <c r="Z373" s="5">
        <v>44519</v>
      </c>
      <c r="AA373" s="11">
        <f t="shared" si="16"/>
        <v>2021</v>
      </c>
      <c r="AB373" s="7">
        <f t="shared" si="17"/>
        <v>2</v>
      </c>
      <c r="AC373" s="5" t="e" cm="1">
        <f t="array" ref="AC373">_xlfn._xlws.FILTER(Created_Date,(Customer_ID=NovasLicençasv6.0[[#This Row],[User ID]])*(Type = "OFFLINE"))</f>
        <v>#REF!</v>
      </c>
      <c r="AD373" s="32" t="s">
        <v>2686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11" t="s">
        <v>313</v>
      </c>
      <c r="AP373" s="14"/>
      <c r="AQ373" s="14">
        <v>15019</v>
      </c>
      <c r="AR373" s="7"/>
      <c r="AS373" s="7"/>
      <c r="AT373" s="7" t="s">
        <v>2687</v>
      </c>
      <c r="AU373" s="7" t="s">
        <v>380</v>
      </c>
      <c r="AV373" s="7" t="s">
        <v>315</v>
      </c>
      <c r="AW373" s="25"/>
      <c r="AX373" s="25">
        <v>2023</v>
      </c>
    </row>
    <row r="374" spans="1:67" ht="18" customHeight="1" x14ac:dyDescent="0.2">
      <c r="A374" s="7" t="s">
        <v>2688</v>
      </c>
      <c r="B374" s="7" cm="1">
        <f t="array" ref="B374">COUNTA(_xlfn._xlws.FILTER(CustomerID,CustomerID=NovasLicençasv6.0[[#This Row],[User ID]],""))</f>
        <v>1</v>
      </c>
      <c r="C374" s="7" t="str">
        <f>IF(NovasLicençasv6.0[[#This Row],[Usuário ativo]]&gt;=2,"OFFLINE","ONLINE")</f>
        <v>ONLINE</v>
      </c>
      <c r="D374" s="7" t="str" cm="1">
        <f t="array" ref="D374">IFERROR(IF(SUM(_xlfn._xlws.FILTER(CustomerID,CustomerID=NovasLicençasv6.0[[#This Row],[User ID]]))=0,"Existe","Não Existe"),"Não Existe")</f>
        <v>Não Existe</v>
      </c>
      <c r="E374" s="7"/>
      <c r="F374" s="7" t="s">
        <v>2689</v>
      </c>
      <c r="G374" s="7" t="s">
        <v>8</v>
      </c>
      <c r="H374" s="7" t="s">
        <v>1785</v>
      </c>
      <c r="I374" s="7" t="s">
        <v>657</v>
      </c>
      <c r="J374" s="7" t="s">
        <v>1880</v>
      </c>
      <c r="K374" s="7" t="s">
        <v>83</v>
      </c>
      <c r="L374" s="7" t="str" cm="1">
        <f t="array" ref="L374">IFERROR(_xlfn._xlws.FILTER(CódigoAntigo,[0]!Descrição=NovasLicençasv6.0[[#This Row],[Descrição da atualização]]),"")</f>
        <v/>
      </c>
      <c r="M374" s="7" t="str" cm="1">
        <f t="array" ref="M374">IFERROR(_xlfn._xlws.FILTER(NovoCódigo,[0]!Descrição=NovasLicençasv6.0[[#This Row],[Descrição da atualização]]),"")</f>
        <v/>
      </c>
      <c r="N374" s="1"/>
      <c r="O374" s="7" t="s">
        <v>157</v>
      </c>
      <c r="P374" s="7" t="str" cm="1">
        <f t="array" ref="P374">_xlfn._xlws.FILTER(CodigoLicença,Tipo=NovasLicençasv6.0[[#This Row],[Tipo]])</f>
        <v>IR0000000001</v>
      </c>
      <c r="Q374" s="7" t="str" cm="1">
        <f t="array" ref="Q374">_xlfn._xlws.FILTER(CodigoManutenção,Tipo=NovasLicençasv6.0[[#This Row],[Tipo]])</f>
        <v>Sem custo</v>
      </c>
      <c r="R374" s="7">
        <v>1</v>
      </c>
      <c r="S374" s="7" t="s">
        <v>836</v>
      </c>
      <c r="T374" s="14">
        <v>4115645661</v>
      </c>
      <c r="U374" s="7" t="s">
        <v>290</v>
      </c>
      <c r="V374" s="7" t="s">
        <v>1777</v>
      </c>
      <c r="W374" s="7" t="s">
        <v>2690</v>
      </c>
      <c r="X374" s="7"/>
      <c r="Y374" s="5">
        <v>44519</v>
      </c>
      <c r="Z374" s="5"/>
      <c r="AA374" s="11">
        <v>2021</v>
      </c>
      <c r="AB374" s="7">
        <f t="shared" si="17"/>
        <v>-44519</v>
      </c>
      <c r="AC374" s="5" t="e" cm="1">
        <f t="array" ref="AC374">_xlfn._xlws.FILTER(Created_Date,(Customer_ID=NovasLicençasv6.0[[#This Row],[User ID]])*(Type = "OFFLINE"))</f>
        <v>#REF!</v>
      </c>
      <c r="AD374" s="32" t="s">
        <v>2691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11" t="s">
        <v>313</v>
      </c>
      <c r="AP374" s="14"/>
      <c r="AQ374" s="14">
        <v>15019</v>
      </c>
      <c r="AR374" s="7"/>
      <c r="AS374" s="7"/>
      <c r="AT374" s="7"/>
      <c r="AU374" s="7" t="s">
        <v>380</v>
      </c>
      <c r="AV374" s="7" t="s">
        <v>315</v>
      </c>
      <c r="AW374" s="25"/>
      <c r="AX374" s="25">
        <v>2023</v>
      </c>
    </row>
    <row r="375" spans="1:67" ht="18" customHeight="1" x14ac:dyDescent="0.2">
      <c r="A375" s="7" t="s">
        <v>2692</v>
      </c>
      <c r="B375" s="7" cm="1">
        <f t="array" ref="B375">COUNTA(_xlfn._xlws.FILTER(CustomerID,CustomerID=NovasLicençasv6.0[[#This Row],[User ID]],""))</f>
        <v>1</v>
      </c>
      <c r="C375" s="7" t="str">
        <f>IF(NovasLicençasv6.0[[#This Row],[Usuário ativo]]&gt;=2,"OFFLINE","ONLINE")</f>
        <v>ONLINE</v>
      </c>
      <c r="D375" s="7" t="str" cm="1">
        <f t="array" ref="D375">IFERROR(IF(SUM(_xlfn._xlws.FILTER(CustomerID,CustomerID=NovasLicençasv6.0[[#This Row],[User ID]]))=0,"Existe","Não Existe"),"Não Existe")</f>
        <v>Não Existe</v>
      </c>
      <c r="E375" s="7"/>
      <c r="F375" s="7" t="s">
        <v>2693</v>
      </c>
      <c r="G375" s="7" t="s">
        <v>141</v>
      </c>
      <c r="H375" s="7" t="s">
        <v>130</v>
      </c>
      <c r="I375" s="7" t="s">
        <v>101</v>
      </c>
      <c r="J375" s="7" t="s">
        <v>102</v>
      </c>
      <c r="K375" s="7" t="s">
        <v>83</v>
      </c>
      <c r="L375" s="7" t="str" cm="1">
        <f t="array" ref="L375">IFERROR(_xlfn._xlws.FILTER(CódigoAntigo,[0]!Descrição=NovasLicençasv6.0[[#This Row],[Descrição da atualização]]),"")</f>
        <v/>
      </c>
      <c r="M375" s="7" t="str" cm="1">
        <f t="array" ref="M375">IFERROR(_xlfn._xlws.FILTER(NovoCódigo,[0]!Descrição=NovasLicençasv6.0[[#This Row],[Descrição da atualização]]),"")</f>
        <v/>
      </c>
      <c r="N375" s="1"/>
      <c r="O375" s="7" t="s">
        <v>19</v>
      </c>
      <c r="P375" s="7" t="str" cm="1">
        <f t="array" ref="P375">_xlfn._xlws.FILTER(CodigoLicença,Tipo=NovasLicençasv6.0[[#This Row],[Tipo]])</f>
        <v>SC00SFW00004</v>
      </c>
      <c r="Q375" s="7" t="str" cm="1">
        <f t="array" ref="Q375">_xlfn._xlws.FILTER(CodigoManutenção,Tipo=NovasLicençasv6.0[[#This Row],[Tipo]])</f>
        <v>SC00SFW00007</v>
      </c>
      <c r="R375" s="7">
        <v>1</v>
      </c>
      <c r="S375" s="7"/>
      <c r="T375" s="14"/>
      <c r="U375" s="7"/>
      <c r="V375" s="7"/>
      <c r="W375" s="7"/>
      <c r="X375" s="7"/>
      <c r="Y375" s="5">
        <v>44526</v>
      </c>
      <c r="Z375" s="5">
        <v>44526</v>
      </c>
      <c r="AA375" s="11">
        <f t="shared" ref="AA375:AA407" si="18">YEAR(Y375)</f>
        <v>2021</v>
      </c>
      <c r="AB375" s="7">
        <f t="shared" si="17"/>
        <v>0</v>
      </c>
      <c r="AC375" s="5" t="e" cm="1">
        <f t="array" ref="AC375">_xlfn._xlws.FILTER(Created_Date,(Customer_ID=NovasLicençasv6.0[[#This Row],[User ID]])*(Type = "OFFLINE"))</f>
        <v>#REF!</v>
      </c>
      <c r="AD375" s="7" t="s">
        <v>2694</v>
      </c>
      <c r="AE375" s="7">
        <v>2328246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11">
        <v>116521002</v>
      </c>
      <c r="AP375" s="14"/>
      <c r="AQ375" s="7" t="s">
        <v>592</v>
      </c>
      <c r="AR375" s="7"/>
      <c r="AS375" s="7"/>
      <c r="AT375" s="7" t="s">
        <v>493</v>
      </c>
      <c r="AU375" s="7" t="s">
        <v>92</v>
      </c>
      <c r="AV375" s="7" t="s">
        <v>201</v>
      </c>
      <c r="AW375" s="25"/>
      <c r="AX375" s="25">
        <v>2023</v>
      </c>
    </row>
    <row r="376" spans="1:67" ht="18" customHeight="1" x14ac:dyDescent="0.2">
      <c r="A376" s="7" t="s">
        <v>2695</v>
      </c>
      <c r="B376" s="7" cm="1">
        <f t="array" ref="B376">COUNTA(_xlfn._xlws.FILTER(CustomerID,CustomerID=NovasLicençasv6.0[[#This Row],[User ID]],""))</f>
        <v>1</v>
      </c>
      <c r="C376" s="7" t="str">
        <f>IF(NovasLicençasv6.0[[#This Row],[Usuário ativo]]&gt;=2,"OFFLINE","ONLINE")</f>
        <v>ONLINE</v>
      </c>
      <c r="D376" s="7" t="str" cm="1">
        <f t="array" ref="D376">IFERROR(IF(SUM(_xlfn._xlws.FILTER(CustomerID,CustomerID=NovasLicençasv6.0[[#This Row],[User ID]]))=0,"Existe","Não Existe"),"Não Existe")</f>
        <v>Não Existe</v>
      </c>
      <c r="E376" s="7"/>
      <c r="F376" s="7" t="s">
        <v>2696</v>
      </c>
      <c r="G376" s="7" t="s">
        <v>141</v>
      </c>
      <c r="H376" s="7" t="s">
        <v>130</v>
      </c>
      <c r="I376" s="7" t="s">
        <v>101</v>
      </c>
      <c r="J376" s="7" t="s">
        <v>102</v>
      </c>
      <c r="K376" s="7" t="s">
        <v>83</v>
      </c>
      <c r="L376" s="7" t="str" cm="1">
        <f t="array" ref="L376">IFERROR(_xlfn._xlws.FILTER(CódigoAntigo,[0]!Descrição=NovasLicençasv6.0[[#This Row],[Descrição da atualização]]),"")</f>
        <v/>
      </c>
      <c r="M376" s="7" t="str" cm="1">
        <f t="array" ref="M376">IFERROR(_xlfn._xlws.FILTER(NovoCódigo,[0]!Descrição=NovasLicençasv6.0[[#This Row],[Descrição da atualização]]),"")</f>
        <v/>
      </c>
      <c r="N376" s="1"/>
      <c r="O376" s="7" t="s">
        <v>18</v>
      </c>
      <c r="P376" s="7" t="str" cm="1">
        <f t="array" ref="P376">_xlfn._xlws.FILTER(CodigoLicença,Tipo=NovasLicençasv6.0[[#This Row],[Tipo]])</f>
        <v>SC00SFW00003</v>
      </c>
      <c r="Q376" s="7" t="str" cm="1">
        <f t="array" ref="Q376">_xlfn._xlws.FILTER(CodigoManutenção,Tipo=NovasLicençasv6.0[[#This Row],[Tipo]])</f>
        <v>SC00SFW00006</v>
      </c>
      <c r="R376" s="7">
        <v>1</v>
      </c>
      <c r="S376" s="7"/>
      <c r="T376" s="14"/>
      <c r="U376" s="7"/>
      <c r="V376" s="7"/>
      <c r="W376" s="7"/>
      <c r="X376" s="7"/>
      <c r="Y376" s="5">
        <v>44526</v>
      </c>
      <c r="Z376" s="5">
        <v>44526</v>
      </c>
      <c r="AA376" s="11">
        <f t="shared" si="18"/>
        <v>2021</v>
      </c>
      <c r="AB376" s="7">
        <f t="shared" si="17"/>
        <v>0</v>
      </c>
      <c r="AC376" s="5" t="e" cm="1">
        <f t="array" ref="AC376">_xlfn._xlws.FILTER(Created_Date,(Customer_ID=NovasLicençasv6.0[[#This Row],[User ID]])*(Type = "OFFLINE"))</f>
        <v>#REF!</v>
      </c>
      <c r="AD376" s="7" t="s">
        <v>2697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11"/>
      <c r="AP376" s="14"/>
      <c r="AQ376" s="7" t="s">
        <v>592</v>
      </c>
      <c r="AR376" s="7"/>
      <c r="AS376" s="7"/>
      <c r="AT376" s="7"/>
      <c r="AU376" s="7"/>
      <c r="AV376" s="7"/>
      <c r="AW376" s="25"/>
      <c r="AX376" s="25">
        <v>2023</v>
      </c>
    </row>
    <row r="377" spans="1:67" s="30" customFormat="1" ht="18" customHeight="1" x14ac:dyDescent="0.2">
      <c r="A377" s="7" t="s">
        <v>2698</v>
      </c>
      <c r="B377" s="7" cm="1">
        <f t="array" ref="B377">COUNTA(_xlfn._xlws.FILTER(CustomerID,CustomerID=NovasLicençasv6.0[[#This Row],[User ID]],""))</f>
        <v>1</v>
      </c>
      <c r="C377" s="7" t="str">
        <f>IF(NovasLicençasv6.0[[#This Row],[Usuário ativo]]&gt;=2,"OFFLINE","ONLINE")</f>
        <v>ONLINE</v>
      </c>
      <c r="D377" s="7" t="str" cm="1">
        <f t="array" ref="D377">IFERROR(IF(SUM(_xlfn._xlws.FILTER(CustomerID,CustomerID=NovasLicençasv6.0[[#This Row],[User ID]]))=0,"Existe","Não Existe"),"Não Existe")</f>
        <v>Não Existe</v>
      </c>
      <c r="E377" s="7"/>
      <c r="F377" s="7" t="s">
        <v>2699</v>
      </c>
      <c r="G377" s="7" t="s">
        <v>750</v>
      </c>
      <c r="H377" s="7" t="s">
        <v>1849</v>
      </c>
      <c r="I377" s="7" t="s">
        <v>101</v>
      </c>
      <c r="J377" s="7" t="s">
        <v>102</v>
      </c>
      <c r="K377" s="7" t="s">
        <v>83</v>
      </c>
      <c r="L377" s="7" t="str" cm="1">
        <f t="array" ref="L377">IFERROR(_xlfn._xlws.FILTER(CódigoAntigo,[0]!Descrição=NovasLicençasv6.0[[#This Row],[Descrição da atualização]]),"")</f>
        <v/>
      </c>
      <c r="M377" s="7" t="str" cm="1">
        <f t="array" ref="M377">IFERROR(_xlfn._xlws.FILTER(NovoCódigo,[0]!Descrição=NovasLicençasv6.0[[#This Row],[Descrição da atualização]]),"")</f>
        <v/>
      </c>
      <c r="N377" s="1"/>
      <c r="O377" s="7" t="s">
        <v>157</v>
      </c>
      <c r="P377" s="7" t="str" cm="1">
        <f t="array" ref="P377">_xlfn._xlws.FILTER(CodigoLicença,Tipo=NovasLicençasv6.0[[#This Row],[Tipo]])</f>
        <v>IR0000000001</v>
      </c>
      <c r="Q377" s="7" t="str" cm="1">
        <f t="array" ref="Q377">_xlfn._xlws.FILTER(CodigoManutenção,Tipo=NovasLicençasv6.0[[#This Row],[Tipo]])</f>
        <v>Sem custo</v>
      </c>
      <c r="R377" s="7">
        <v>1</v>
      </c>
      <c r="S377" s="7" t="s">
        <v>84</v>
      </c>
      <c r="T377" s="14"/>
      <c r="U377" s="7"/>
      <c r="V377" s="7"/>
      <c r="W377" s="7"/>
      <c r="X377" s="7"/>
      <c r="Y377" s="5">
        <v>44543</v>
      </c>
      <c r="Z377" s="5">
        <v>44544</v>
      </c>
      <c r="AA377" s="11">
        <f t="shared" si="18"/>
        <v>2021</v>
      </c>
      <c r="AB377" s="7">
        <f t="shared" si="17"/>
        <v>1</v>
      </c>
      <c r="AC377" s="5" t="e" cm="1">
        <f t="array" ref="AC377">_xlfn._xlws.FILTER(Created_Date,(Customer_ID=NovasLicençasv6.0[[#This Row],[User ID]])*(Type = "OFFLINE"))</f>
        <v>#REF!</v>
      </c>
      <c r="AD377" s="32" t="s">
        <v>2700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11" t="s">
        <v>313</v>
      </c>
      <c r="AP377" s="14"/>
      <c r="AQ377" s="14">
        <v>15019</v>
      </c>
      <c r="AR377" s="7"/>
      <c r="AS377" s="7"/>
      <c r="AT377" s="7" t="s">
        <v>2701</v>
      </c>
      <c r="AU377" s="7" t="s">
        <v>92</v>
      </c>
      <c r="AV377" s="7" t="s">
        <v>315</v>
      </c>
      <c r="AW377" s="25"/>
      <c r="AX377" s="25">
        <v>2023</v>
      </c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8" customHeight="1" x14ac:dyDescent="0.2">
      <c r="A378" s="7" t="s">
        <v>2702</v>
      </c>
      <c r="B378" s="7" cm="1">
        <f t="array" ref="B378">COUNTA(_xlfn._xlws.FILTER(CustomerID,CustomerID=NovasLicençasv6.0[[#This Row],[User ID]],""))</f>
        <v>1</v>
      </c>
      <c r="C378" s="7" t="str">
        <f>IF(NovasLicençasv6.0[[#This Row],[Usuário ativo]]&gt;=2,"OFFLINE","ONLINE")</f>
        <v>ONLINE</v>
      </c>
      <c r="D378" s="7" t="str" cm="1">
        <f t="array" ref="D378">IFERROR(IF(SUM(_xlfn._xlws.FILTER(CustomerID,CustomerID=NovasLicençasv6.0[[#This Row],[User ID]]))=0,"Existe","Não Existe"),"Não Existe")</f>
        <v>Não Existe</v>
      </c>
      <c r="E378" s="7"/>
      <c r="F378" s="7" t="s">
        <v>919</v>
      </c>
      <c r="G378" s="7" t="s">
        <v>141</v>
      </c>
      <c r="H378" s="7" t="s">
        <v>921</v>
      </c>
      <c r="I378" s="7" t="s">
        <v>101</v>
      </c>
      <c r="J378" s="7" t="s">
        <v>102</v>
      </c>
      <c r="K378" s="7" t="s">
        <v>83</v>
      </c>
      <c r="L378" s="7" t="str" cm="1">
        <f t="array" ref="L378">IFERROR(_xlfn._xlws.FILTER(CódigoAntigo,[0]!Descrição=NovasLicençasv6.0[[#This Row],[Descrição da atualização]]),"")</f>
        <v/>
      </c>
      <c r="M378" s="7" t="str" cm="1">
        <f t="array" ref="M378">IFERROR(_xlfn._xlws.FILTER(NovoCódigo,[0]!Descrição=NovasLicençasv6.0[[#This Row],[Descrição da atualização]]),"")</f>
        <v/>
      </c>
      <c r="N378" s="1"/>
      <c r="O378" s="7" t="s">
        <v>18</v>
      </c>
      <c r="P378" s="7" t="str" cm="1">
        <f t="array" ref="P378">_xlfn._xlws.FILTER(CodigoLicença,Tipo=NovasLicençasv6.0[[#This Row],[Tipo]])</f>
        <v>SC00SFW00003</v>
      </c>
      <c r="Q378" s="7" t="str" cm="1">
        <f t="array" ref="Q378">_xlfn._xlws.FILTER(CodigoManutenção,Tipo=NovasLicençasv6.0[[#This Row],[Tipo]])</f>
        <v>SC00SFW00006</v>
      </c>
      <c r="R378" s="7">
        <v>1</v>
      </c>
      <c r="S378" s="7" t="s">
        <v>84</v>
      </c>
      <c r="T378" s="14"/>
      <c r="U378" s="7"/>
      <c r="V378" s="7"/>
      <c r="W378" s="7"/>
      <c r="X378" s="7"/>
      <c r="Y378" s="5">
        <v>44543</v>
      </c>
      <c r="Z378" s="5">
        <v>44543</v>
      </c>
      <c r="AA378" s="11">
        <f t="shared" si="18"/>
        <v>2021</v>
      </c>
      <c r="AB378" s="7">
        <f t="shared" si="17"/>
        <v>0</v>
      </c>
      <c r="AC378" s="5" t="e" cm="1">
        <f t="array" ref="AC378">_xlfn._xlws.FILTER(Created_Date,(Customer_ID=NovasLicençasv6.0[[#This Row],[User ID]])*(Type = "OFFLINE"))</f>
        <v>#REF!</v>
      </c>
      <c r="AD378" s="32" t="s">
        <v>2703</v>
      </c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11" t="s">
        <v>313</v>
      </c>
      <c r="AP378" s="14"/>
      <c r="AQ378" s="7">
        <v>15019</v>
      </c>
      <c r="AR378" s="7"/>
      <c r="AS378" s="7"/>
      <c r="AT378" s="7" t="s">
        <v>2704</v>
      </c>
      <c r="AU378" s="7" t="s">
        <v>380</v>
      </c>
      <c r="AV378" s="7" t="s">
        <v>315</v>
      </c>
      <c r="AW378" s="25"/>
      <c r="AX378" s="25">
        <v>2023</v>
      </c>
    </row>
    <row r="379" spans="1:67" ht="18" customHeight="1" x14ac:dyDescent="0.2">
      <c r="A379" s="13" t="s">
        <v>2705</v>
      </c>
      <c r="B379" s="7" cm="1">
        <f t="array" ref="B379">COUNTA(_xlfn._xlws.FILTER(CustomerID,CustomerID=NovasLicençasv6.0[[#This Row],[User ID]],""))</f>
        <v>1</v>
      </c>
      <c r="C379" s="7" t="str">
        <f>IF(NovasLicençasv6.0[[#This Row],[Usuário ativo]]&gt;=2,"OFFLINE","ONLINE")</f>
        <v>ONLINE</v>
      </c>
      <c r="D379" s="7" t="str" cm="1">
        <f t="array" ref="D379">IFERROR(IF(SUM(_xlfn._xlws.FILTER(CustomerID,CustomerID=NovasLicençasv6.0[[#This Row],[User ID]]))=0,"Existe","Não Existe"),"Não Existe")</f>
        <v>Não Existe</v>
      </c>
      <c r="E379" s="7"/>
      <c r="F379" s="13" t="s">
        <v>1267</v>
      </c>
      <c r="G379" s="13" t="s">
        <v>8</v>
      </c>
      <c r="H379" s="13" t="s">
        <v>130</v>
      </c>
      <c r="I379" s="13" t="s">
        <v>1011</v>
      </c>
      <c r="J379" s="13" t="s">
        <v>1012</v>
      </c>
      <c r="K379" s="13" t="s">
        <v>226</v>
      </c>
      <c r="L379" s="7" t="str" cm="1">
        <f t="array" ref="L379">IFERROR(_xlfn._xlws.FILTER(CódigoAntigo,[0]!Descrição=NovasLicençasv6.0[[#This Row],[Descrição da atualização]]),"")</f>
        <v/>
      </c>
      <c r="M379" s="7" t="str" cm="1">
        <f t="array" ref="M379">IFERROR(_xlfn._xlws.FILTER(NovoCódigo,[0]!Descrição=NovasLicençasv6.0[[#This Row],[Descrição da atualização]]),"")</f>
        <v/>
      </c>
      <c r="N379" s="1"/>
      <c r="O379" s="13" t="s">
        <v>18</v>
      </c>
      <c r="P379" s="7" t="str" cm="1">
        <f t="array" ref="P379">_xlfn._xlws.FILTER(CodigoLicença,Tipo=NovasLicençasv6.0[[#This Row],[Tipo]])</f>
        <v>SC00SFW00003</v>
      </c>
      <c r="Q379" s="7" t="str" cm="1">
        <f t="array" ref="Q379">_xlfn._xlws.FILTER(CodigoManutenção,Tipo=NovasLicençasv6.0[[#This Row],[Tipo]])</f>
        <v>SC00SFW00006</v>
      </c>
      <c r="R379" s="13">
        <v>1</v>
      </c>
      <c r="S379" s="13" t="s">
        <v>84</v>
      </c>
      <c r="T379" s="34" t="s">
        <v>1269</v>
      </c>
      <c r="U379" s="13" t="s">
        <v>1262</v>
      </c>
      <c r="V379" s="13" t="s">
        <v>1014</v>
      </c>
      <c r="W379" s="13" t="s">
        <v>1270</v>
      </c>
      <c r="X379" s="13"/>
      <c r="Y379" s="29">
        <v>44544</v>
      </c>
      <c r="Z379" s="29">
        <v>44545</v>
      </c>
      <c r="AA379" s="35">
        <f t="shared" si="18"/>
        <v>2021</v>
      </c>
      <c r="AB379" s="13">
        <f t="shared" si="17"/>
        <v>1</v>
      </c>
      <c r="AC379" s="29" t="e" cm="1">
        <f t="array" ref="AC379">_xlfn._xlws.FILTER(Created_Date,(Customer_ID=NovasLicençasv6.0[[#This Row],[User ID]])*(Type = "OFFLINE"))</f>
        <v>#REF!</v>
      </c>
      <c r="AD379" s="91" t="s">
        <v>1271</v>
      </c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35"/>
      <c r="AP379" s="34"/>
      <c r="AQ379" s="34">
        <v>15019</v>
      </c>
      <c r="AR379" s="13"/>
      <c r="AS379" s="13"/>
      <c r="AT379" s="13" t="s">
        <v>2706</v>
      </c>
      <c r="AU379" s="13"/>
      <c r="AV379" s="13"/>
      <c r="AW379" s="92"/>
      <c r="AX379" s="25">
        <v>2023</v>
      </c>
    </row>
    <row r="380" spans="1:67" ht="18" customHeight="1" x14ac:dyDescent="0.2">
      <c r="A380" s="7" t="s">
        <v>2707</v>
      </c>
      <c r="B380" s="7" cm="1">
        <f t="array" ref="B380">COUNTA(_xlfn._xlws.FILTER(CustomerID,CustomerID=NovasLicençasv6.0[[#This Row],[User ID]],""))</f>
        <v>1</v>
      </c>
      <c r="C380" s="7" t="str">
        <f>IF(NovasLicençasv6.0[[#This Row],[Usuário ativo]]&gt;=2,"OFFLINE","ONLINE")</f>
        <v>ONLINE</v>
      </c>
      <c r="D380" s="7" t="str" cm="1">
        <f t="array" ref="D380">IFERROR(IF(SUM(_xlfn._xlws.FILTER(CustomerID,CustomerID=NovasLicençasv6.0[[#This Row],[User ID]]))=0,"Existe","Não Existe"),"Não Existe")</f>
        <v>Não Existe</v>
      </c>
      <c r="E380" s="7"/>
      <c r="F380" s="7" t="s">
        <v>2708</v>
      </c>
      <c r="G380" s="7" t="s">
        <v>402</v>
      </c>
      <c r="H380" s="7" t="s">
        <v>2709</v>
      </c>
      <c r="I380" s="7" t="s">
        <v>101</v>
      </c>
      <c r="J380" s="7" t="s">
        <v>82</v>
      </c>
      <c r="K380" s="7" t="s">
        <v>83</v>
      </c>
      <c r="L380" s="7" t="str" cm="1">
        <f t="array" ref="L380">IFERROR(_xlfn._xlws.FILTER(CódigoAntigo,[0]!Descrição=NovasLicençasv6.0[[#This Row],[Descrição da atualização]]),"")</f>
        <v/>
      </c>
      <c r="M380" s="7" t="str" cm="1">
        <f t="array" ref="M380">IFERROR(_xlfn._xlws.FILTER(NovoCódigo,[0]!Descrição=NovasLicençasv6.0[[#This Row],[Descrição da atualização]]),"")</f>
        <v/>
      </c>
      <c r="N380" s="1"/>
      <c r="O380" s="7" t="s">
        <v>157</v>
      </c>
      <c r="P380" s="7" t="str" cm="1">
        <f t="array" ref="P380">_xlfn._xlws.FILTER(CodigoLicença,Tipo=NovasLicençasv6.0[[#This Row],[Tipo]])</f>
        <v>IR0000000001</v>
      </c>
      <c r="Q380" s="7" t="str" cm="1">
        <f t="array" ref="Q380">_xlfn._xlws.FILTER(CodigoManutenção,Tipo=NovasLicençasv6.0[[#This Row],[Tipo]])</f>
        <v>Sem custo</v>
      </c>
      <c r="R380" s="7">
        <v>1</v>
      </c>
      <c r="S380" s="7"/>
      <c r="T380" s="14"/>
      <c r="U380" s="7"/>
      <c r="V380" s="7"/>
      <c r="W380" s="7"/>
      <c r="X380" s="7"/>
      <c r="Y380" s="5">
        <v>44547</v>
      </c>
      <c r="Z380" s="5">
        <v>44548</v>
      </c>
      <c r="AA380" s="11">
        <f t="shared" si="18"/>
        <v>2021</v>
      </c>
      <c r="AB380" s="7">
        <f t="shared" si="17"/>
        <v>1</v>
      </c>
      <c r="AC380" s="5" t="e" cm="1">
        <f t="array" ref="AC380">_xlfn._xlws.FILTER(Created_Date,(Customer_ID=NovasLicençasv6.0[[#This Row],[User ID]])*(Type = "OFFLINE"))</f>
        <v>#REF!</v>
      </c>
      <c r="AD380" s="32" t="s">
        <v>2710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11" t="s">
        <v>313</v>
      </c>
      <c r="AP380" s="14"/>
      <c r="AQ380" s="14">
        <v>15019</v>
      </c>
      <c r="AR380" s="7"/>
      <c r="AS380" s="7"/>
      <c r="AT380" s="7"/>
      <c r="AU380" s="7" t="s">
        <v>380</v>
      </c>
      <c r="AV380" s="7" t="s">
        <v>315</v>
      </c>
      <c r="AW380" s="25"/>
      <c r="AX380" s="25">
        <v>2023</v>
      </c>
    </row>
    <row r="381" spans="1:67" ht="18" customHeight="1" x14ac:dyDescent="0.2">
      <c r="A381" s="13" t="s">
        <v>2711</v>
      </c>
      <c r="B381" s="7" cm="1">
        <f t="array" ref="B381">COUNTA(_xlfn._xlws.FILTER(CustomerID,CustomerID=NovasLicençasv6.0[[#This Row],[User ID]],""))</f>
        <v>1</v>
      </c>
      <c r="C381" s="13" t="str">
        <f>IF(NovasLicençasv6.0[[#This Row],[Usuário ativo]]&gt;=2,"OFFLINE","ONLINE")</f>
        <v>ONLINE</v>
      </c>
      <c r="D381" s="13" t="str" cm="1">
        <f t="array" ref="D381">IFERROR(IF(SUM(_xlfn._xlws.FILTER(CustomerID,CustomerID=NovasLicençasv6.0[[#This Row],[User ID]]))=0,"Existe","Não Existe"),"Não Existe")</f>
        <v>Não Existe</v>
      </c>
      <c r="E381" s="13"/>
      <c r="F381" s="13" t="s">
        <v>2712</v>
      </c>
      <c r="G381" s="13" t="s">
        <v>141</v>
      </c>
      <c r="H381" s="13" t="s">
        <v>130</v>
      </c>
      <c r="I381" s="13" t="s">
        <v>101</v>
      </c>
      <c r="J381" s="13" t="s">
        <v>102</v>
      </c>
      <c r="K381" s="13" t="s">
        <v>83</v>
      </c>
      <c r="L381" s="13" t="str" cm="1">
        <f t="array" ref="L381">IFERROR(_xlfn._xlws.FILTER(CódigoAntigo,[0]!Descrição=NovasLicençasv6.0[[#This Row],[Descrição da atualização]]),"")</f>
        <v/>
      </c>
      <c r="M381" s="13" t="str" cm="1">
        <f t="array" ref="M381">IFERROR(_xlfn._xlws.FILTER(NovoCódigo,[0]!Descrição=NovasLicençasv6.0[[#This Row],[Descrição da atualização]]),"")</f>
        <v/>
      </c>
      <c r="N381" s="1"/>
      <c r="O381" s="13" t="s">
        <v>18</v>
      </c>
      <c r="P381" s="13" t="str" cm="1">
        <f t="array" ref="P381">_xlfn._xlws.FILTER(CodigoLicença,Tipo=NovasLicençasv6.0[[#This Row],[Tipo]])</f>
        <v>SC00SFW00003</v>
      </c>
      <c r="Q381" s="13" t="str" cm="1">
        <f t="array" ref="Q381">_xlfn._xlws.FILTER(CodigoManutenção,Tipo=NovasLicençasv6.0[[#This Row],[Tipo]])</f>
        <v>SC00SFW00006</v>
      </c>
      <c r="R381" s="13">
        <v>1</v>
      </c>
      <c r="S381" s="13" t="s">
        <v>84</v>
      </c>
      <c r="T381" s="34" t="s">
        <v>2713</v>
      </c>
      <c r="U381" s="13" t="s">
        <v>802</v>
      </c>
      <c r="V381" s="13" t="s">
        <v>2714</v>
      </c>
      <c r="W381" s="13" t="s">
        <v>562</v>
      </c>
      <c r="X381" s="13"/>
      <c r="Y381" s="29">
        <v>44550</v>
      </c>
      <c r="Z381" s="29">
        <v>44551</v>
      </c>
      <c r="AA381" s="35">
        <f t="shared" si="18"/>
        <v>2021</v>
      </c>
      <c r="AB381" s="13">
        <f t="shared" si="17"/>
        <v>1</v>
      </c>
      <c r="AC381" s="29" t="e" cm="1">
        <f t="array" ref="AC381">_xlfn._xlws.FILTER(Created_Date,(Customer_ID=NovasLicençasv6.0[[#This Row],[User ID]])*(Type = "OFFLINE"))</f>
        <v>#REF!</v>
      </c>
      <c r="AD381" s="91" t="s">
        <v>2715</v>
      </c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35" t="s">
        <v>2716</v>
      </c>
      <c r="AP381" s="34"/>
      <c r="AQ381" s="13">
        <v>15019</v>
      </c>
      <c r="AR381" s="13"/>
      <c r="AS381" s="13"/>
      <c r="AT381" s="13" t="s">
        <v>2717</v>
      </c>
      <c r="AU381" s="13" t="s">
        <v>380</v>
      </c>
      <c r="AV381" s="13" t="s">
        <v>315</v>
      </c>
      <c r="AW381" s="92"/>
      <c r="AX381" s="25">
        <v>2023</v>
      </c>
    </row>
    <row r="382" spans="1:67" ht="18" customHeight="1" x14ac:dyDescent="0.2">
      <c r="A382" s="7" t="s">
        <v>2718</v>
      </c>
      <c r="B382" s="7" cm="1">
        <f t="array" ref="B382">COUNTA(_xlfn._xlws.FILTER(CustomerID,CustomerID=NovasLicençasv6.0[[#This Row],[User ID]],""))</f>
        <v>1</v>
      </c>
      <c r="C382" s="7" t="str">
        <f>IF(NovasLicençasv6.0[[#This Row],[Usuário ativo]]&gt;=2,"OFFLINE","ONLINE")</f>
        <v>ONLINE</v>
      </c>
      <c r="D382" s="7" t="str" cm="1">
        <f t="array" ref="D382">IFERROR(IF(SUM(_xlfn._xlws.FILTER(CustomerID,CustomerID=NovasLicençasv6.0[[#This Row],[User ID]]))=0,"Existe","Não Existe"),"Não Existe")</f>
        <v>Não Existe</v>
      </c>
      <c r="E382" s="7"/>
      <c r="F382" s="7" t="s">
        <v>1600</v>
      </c>
      <c r="G382" s="7" t="s">
        <v>129</v>
      </c>
      <c r="H382" s="7" t="s">
        <v>130</v>
      </c>
      <c r="I382" s="7" t="s">
        <v>101</v>
      </c>
      <c r="J382" s="7" t="s">
        <v>102</v>
      </c>
      <c r="K382" s="7" t="s">
        <v>83</v>
      </c>
      <c r="L382" s="7" t="str" cm="1">
        <f t="array" ref="L382">IFERROR(_xlfn._xlws.FILTER(CódigoAntigo,[0]!Descrição=NovasLicençasv6.0[[#This Row],[Descrição da atualização]]),"")</f>
        <v/>
      </c>
      <c r="M382" s="7" t="str" cm="1">
        <f t="array" ref="M382">IFERROR(_xlfn._xlws.FILTER(NovoCódigo,[0]!Descrição=NovasLicençasv6.0[[#This Row],[Descrição da atualização]]),"")</f>
        <v/>
      </c>
      <c r="N382" s="1"/>
      <c r="O382" s="7" t="s">
        <v>18</v>
      </c>
      <c r="P382" s="7" t="str" cm="1">
        <f t="array" ref="P382">_xlfn._xlws.FILTER(CodigoLicença,Tipo=NovasLicençasv6.0[[#This Row],[Tipo]])</f>
        <v>SC00SFW00003</v>
      </c>
      <c r="Q382" s="7" t="str" cm="1">
        <f t="array" ref="Q382">_xlfn._xlws.FILTER(CodigoManutenção,Tipo=NovasLicençasv6.0[[#This Row],[Tipo]])</f>
        <v>SC00SFW00006</v>
      </c>
      <c r="R382" s="7">
        <v>1</v>
      </c>
      <c r="S382" s="7" t="s">
        <v>84</v>
      </c>
      <c r="T382" s="14" t="s">
        <v>2719</v>
      </c>
      <c r="U382" s="7" t="s">
        <v>691</v>
      </c>
      <c r="V382" s="7" t="s">
        <v>2720</v>
      </c>
      <c r="W382" s="7" t="s">
        <v>2721</v>
      </c>
      <c r="X382" s="7"/>
      <c r="Y382" s="5">
        <v>44553</v>
      </c>
      <c r="Z382" s="5">
        <v>44557</v>
      </c>
      <c r="AA382" s="11">
        <f t="shared" si="18"/>
        <v>2021</v>
      </c>
      <c r="AB382" s="7">
        <f t="shared" si="17"/>
        <v>4</v>
      </c>
      <c r="AC382" s="5" t="e" cm="1">
        <f t="array" ref="AC382">_xlfn._xlws.FILTER(Created_Date,(Customer_ID=NovasLicençasv6.0[[#This Row],[User ID]])*(Type = "OFFLINE"))</f>
        <v>#REF!</v>
      </c>
      <c r="AD382" s="32" t="s">
        <v>2722</v>
      </c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11"/>
      <c r="AP382" s="14"/>
      <c r="AQ382" s="7" t="s">
        <v>746</v>
      </c>
      <c r="AR382" s="7"/>
      <c r="AS382" s="7"/>
      <c r="AT382" s="7"/>
      <c r="AU382" s="7" t="s">
        <v>380</v>
      </c>
      <c r="AV382" s="7" t="s">
        <v>315</v>
      </c>
      <c r="AW382" s="25"/>
      <c r="AX382" s="25">
        <v>2023</v>
      </c>
    </row>
    <row r="383" spans="1:67" ht="18" customHeight="1" x14ac:dyDescent="0.2">
      <c r="A383" s="7" t="s">
        <v>2723</v>
      </c>
      <c r="B383" s="7" cm="1">
        <f t="array" ref="B383">COUNTA(_xlfn._xlws.FILTER(CustomerID,CustomerID=NovasLicençasv6.0[[#This Row],[User ID]],""))</f>
        <v>1</v>
      </c>
      <c r="C383" s="7" t="str">
        <f>IF(NovasLicençasv6.0[[#This Row],[Usuário ativo]]&gt;=2,"OFFLINE","ONLINE")</f>
        <v>ONLINE</v>
      </c>
      <c r="D383" s="7" t="str" cm="1">
        <f t="array" ref="D383">IFERROR(IF(SUM(_xlfn._xlws.FILTER(CustomerID,CustomerID=NovasLicençasv6.0[[#This Row],[User ID]]))=0,"Existe","Não Existe"),"Não Existe")</f>
        <v>Não Existe</v>
      </c>
      <c r="E383" s="7"/>
      <c r="F383" s="7" t="s">
        <v>2724</v>
      </c>
      <c r="G383" s="7" t="str">
        <f>IF('Novas Licenças v6.0'!$I299="KION","Não aplicavel",IF('Novas Licenças v6.0'!$I299="LindeSTILL","Não aplicavel","Representante"))</f>
        <v>Representante</v>
      </c>
      <c r="H383" s="7" t="s">
        <v>704</v>
      </c>
      <c r="I383" s="7" t="s">
        <v>579</v>
      </c>
      <c r="J383" s="7" t="s">
        <v>580</v>
      </c>
      <c r="K383" s="7" t="s">
        <v>83</v>
      </c>
      <c r="L383" s="7" t="str" cm="1">
        <f t="array" ref="L383">IFERROR(_xlfn._xlws.FILTER(CódigoAntigo,[0]!Descrição=NovasLicençasv6.0[[#This Row],[Descrição da atualização]]),"")</f>
        <v/>
      </c>
      <c r="M383" s="7" t="str" cm="1">
        <f t="array" ref="M383">IFERROR(_xlfn._xlws.FILTER(NovoCódigo,[0]!Descrição=NovasLicençasv6.0[[#This Row],[Descrição da atualização]]),"")</f>
        <v/>
      </c>
      <c r="N383" s="1"/>
      <c r="O383" s="7" t="s">
        <v>157</v>
      </c>
      <c r="P383" s="7" t="str" cm="1">
        <f t="array" ref="P383">_xlfn._xlws.FILTER(CodigoLicença,Tipo=NovasLicençasv6.0[[#This Row],[Tipo]])</f>
        <v>IR0000000001</v>
      </c>
      <c r="Q383" s="7" t="str" cm="1">
        <f t="array" ref="Q383">_xlfn._xlws.FILTER(CodigoManutenção,Tipo=NovasLicençasv6.0[[#This Row],[Tipo]])</f>
        <v>Sem custo</v>
      </c>
      <c r="R383" s="7">
        <v>1</v>
      </c>
      <c r="S383" s="7" t="s">
        <v>84</v>
      </c>
      <c r="T383" s="14" t="s">
        <v>2725</v>
      </c>
      <c r="U383" s="7" t="s">
        <v>691</v>
      </c>
      <c r="V383" s="7" t="s">
        <v>2726</v>
      </c>
      <c r="W383" s="7" t="s">
        <v>2727</v>
      </c>
      <c r="X383" s="7"/>
      <c r="Y383" s="5">
        <v>44559</v>
      </c>
      <c r="Z383" s="5">
        <v>44568</v>
      </c>
      <c r="AA383" s="11">
        <f t="shared" si="18"/>
        <v>2021</v>
      </c>
      <c r="AB383" s="7">
        <f t="shared" si="17"/>
        <v>9</v>
      </c>
      <c r="AC383" s="5" t="e" cm="1">
        <f t="array" ref="AC383">_xlfn._xlws.FILTER(Created_Date,(Customer_ID=NovasLicençasv6.0[[#This Row],[User ID]])*(Type = "OFFLINE"))</f>
        <v>#REF!</v>
      </c>
      <c r="AD383" s="32" t="s">
        <v>2728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11" t="s">
        <v>313</v>
      </c>
      <c r="AP383" s="14"/>
      <c r="AQ383" s="14">
        <v>15019</v>
      </c>
      <c r="AR383" s="7"/>
      <c r="AS383" s="7"/>
      <c r="AT383" s="7" t="s">
        <v>2687</v>
      </c>
      <c r="AU383" s="7" t="s">
        <v>380</v>
      </c>
      <c r="AV383" s="7" t="s">
        <v>315</v>
      </c>
      <c r="AW383" s="25"/>
      <c r="AX383" s="25">
        <v>2023</v>
      </c>
    </row>
    <row r="384" spans="1:67" s="30" customFormat="1" ht="18" customHeight="1" x14ac:dyDescent="0.2">
      <c r="A384" s="7" t="s">
        <v>2729</v>
      </c>
      <c r="B384" s="7" cm="1">
        <f t="array" ref="B384">COUNTA(_xlfn._xlws.FILTER(CustomerID,CustomerID=NovasLicençasv6.0[[#This Row],[User ID]],""))</f>
        <v>1</v>
      </c>
      <c r="C384" s="7" t="str">
        <f>IF(NovasLicençasv6.0[[#This Row],[Usuário ativo]]&gt;=2,"OFFLINE","ONLINE")</f>
        <v>ONLINE</v>
      </c>
      <c r="D384" s="7" t="str" cm="1">
        <f t="array" ref="D384">IFERROR(IF(SUM(_xlfn._xlws.FILTER(CustomerID,CustomerID=NovasLicençasv6.0[[#This Row],[User ID]]))=0,"Existe","Não Existe"),"Não Existe")</f>
        <v>Não Existe</v>
      </c>
      <c r="E384" s="7"/>
      <c r="F384" s="7" t="s">
        <v>2730</v>
      </c>
      <c r="G384" s="7" t="str">
        <f>IF('Novas Licenças v6.0'!$I300="KION","Não aplicavel",IF('Novas Licenças v6.0'!$I300="LindeSTILL","Não aplicavel","Representante"))</f>
        <v>Representante</v>
      </c>
      <c r="H384" s="7" t="s">
        <v>1785</v>
      </c>
      <c r="I384" s="7" t="s">
        <v>579</v>
      </c>
      <c r="J384" s="7" t="s">
        <v>580</v>
      </c>
      <c r="K384" s="7" t="s">
        <v>83</v>
      </c>
      <c r="L384" s="7" t="str" cm="1">
        <f t="array" ref="L384">IFERROR(_xlfn._xlws.FILTER(CódigoAntigo,[0]!Descrição=NovasLicençasv6.0[[#This Row],[Descrição da atualização]]),"")</f>
        <v/>
      </c>
      <c r="M384" s="7" t="str" cm="1">
        <f t="array" ref="M384">IFERROR(_xlfn._xlws.FILTER(NovoCódigo,[0]!Descrição=NovasLicençasv6.0[[#This Row],[Descrição da atualização]]),"")</f>
        <v/>
      </c>
      <c r="N384" s="1"/>
      <c r="O384" s="7" t="s">
        <v>157</v>
      </c>
      <c r="P384" s="7" t="str" cm="1">
        <f t="array" ref="P384">_xlfn._xlws.FILTER(CodigoLicença,Tipo=NovasLicençasv6.0[[#This Row],[Tipo]])</f>
        <v>IR0000000001</v>
      </c>
      <c r="Q384" s="7" t="str" cm="1">
        <f t="array" ref="Q384">_xlfn._xlws.FILTER(CodigoManutenção,Tipo=NovasLicençasv6.0[[#This Row],[Tipo]])</f>
        <v>Sem custo</v>
      </c>
      <c r="R384" s="7">
        <v>1</v>
      </c>
      <c r="S384" s="7" t="s">
        <v>2731</v>
      </c>
      <c r="T384" s="14" t="s">
        <v>2732</v>
      </c>
      <c r="U384" s="7" t="s">
        <v>691</v>
      </c>
      <c r="V384" s="7" t="s">
        <v>2733</v>
      </c>
      <c r="W384" s="7" t="s">
        <v>2734</v>
      </c>
      <c r="X384" s="7"/>
      <c r="Y384" s="5">
        <v>44559</v>
      </c>
      <c r="Z384" s="5">
        <v>44568</v>
      </c>
      <c r="AA384" s="11">
        <f t="shared" si="18"/>
        <v>2021</v>
      </c>
      <c r="AB384" s="7">
        <f t="shared" si="17"/>
        <v>9</v>
      </c>
      <c r="AC384" s="5" t="e" cm="1">
        <f t="array" ref="AC384">_xlfn._xlws.FILTER(Created_Date,(Customer_ID=NovasLicençasv6.0[[#This Row],[User ID]])*(Type = "OFFLINE"))</f>
        <v>#REF!</v>
      </c>
      <c r="AD384" s="32" t="s">
        <v>2735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11" t="s">
        <v>313</v>
      </c>
      <c r="AP384" s="14"/>
      <c r="AQ384" s="14">
        <v>15019</v>
      </c>
      <c r="AR384" s="7"/>
      <c r="AS384" s="7"/>
      <c r="AT384" s="7" t="s">
        <v>2687</v>
      </c>
      <c r="AU384" s="7" t="s">
        <v>380</v>
      </c>
      <c r="AV384" s="7" t="s">
        <v>315</v>
      </c>
      <c r="AW384" s="25"/>
      <c r="AX384" s="25">
        <v>2023</v>
      </c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50" ht="18" customHeight="1" x14ac:dyDescent="0.2">
      <c r="A385" s="7" t="s">
        <v>2736</v>
      </c>
      <c r="B385" s="7" cm="1">
        <f t="array" ref="B385">COUNTA(_xlfn._xlws.FILTER(CustomerID,CustomerID=NovasLicençasv6.0[[#This Row],[User ID]],""))</f>
        <v>1</v>
      </c>
      <c r="C385" s="7" t="str">
        <f>IF(NovasLicençasv6.0[[#This Row],[Usuário ativo]]&gt;=2,"OFFLINE","ONLINE")</f>
        <v>ONLINE</v>
      </c>
      <c r="D385" s="7" t="str" cm="1">
        <f t="array" ref="D385">IFERROR(IF(SUM(_xlfn._xlws.FILTER(CustomerID,CustomerID=NovasLicençasv6.0[[#This Row],[User ID]]))=0,"Existe","Não Existe"),"Não Existe")</f>
        <v>Não Existe</v>
      </c>
      <c r="E385" s="7"/>
      <c r="F385" s="7" t="s">
        <v>2737</v>
      </c>
      <c r="G385" s="7" t="s">
        <v>8</v>
      </c>
      <c r="H385" s="7" t="s">
        <v>1785</v>
      </c>
      <c r="I385" s="7" t="s">
        <v>579</v>
      </c>
      <c r="J385" s="7" t="s">
        <v>580</v>
      </c>
      <c r="K385" s="7" t="s">
        <v>83</v>
      </c>
      <c r="L385" s="7" t="str" cm="1">
        <f t="array" ref="L385">IFERROR(_xlfn._xlws.FILTER(CódigoAntigo,[0]!Descrição=NovasLicençasv6.0[[#This Row],[Descrição da atualização]]),"")</f>
        <v/>
      </c>
      <c r="M385" s="7" t="str" cm="1">
        <f t="array" ref="M385">IFERROR(_xlfn._xlws.FILTER(NovoCódigo,[0]!Descrição=NovasLicençasv6.0[[#This Row],[Descrição da atualização]]),"")</f>
        <v/>
      </c>
      <c r="N385" s="1"/>
      <c r="O385" s="7" t="s">
        <v>157</v>
      </c>
      <c r="P385" s="7" t="str" cm="1">
        <f t="array" ref="P385">_xlfn._xlws.FILTER(CodigoLicença,Tipo=NovasLicençasv6.0[[#This Row],[Tipo]])</f>
        <v>IR0000000001</v>
      </c>
      <c r="Q385" s="7" t="str" cm="1">
        <f t="array" ref="Q385">_xlfn._xlws.FILTER(CodigoManutenção,Tipo=NovasLicençasv6.0[[#This Row],[Tipo]])</f>
        <v>Sem custo</v>
      </c>
      <c r="R385" s="7">
        <v>1</v>
      </c>
      <c r="S385" s="7" t="s">
        <v>2738</v>
      </c>
      <c r="T385" s="14" t="s">
        <v>2739</v>
      </c>
      <c r="U385" s="7" t="s">
        <v>691</v>
      </c>
      <c r="V385" s="7" t="s">
        <v>2740</v>
      </c>
      <c r="W385" s="7" t="s">
        <v>2741</v>
      </c>
      <c r="X385" s="7"/>
      <c r="Y385" s="5">
        <v>44560</v>
      </c>
      <c r="Z385" s="5">
        <v>44568</v>
      </c>
      <c r="AA385" s="11">
        <f t="shared" si="18"/>
        <v>2021</v>
      </c>
      <c r="AB385" s="7">
        <f t="shared" si="17"/>
        <v>8</v>
      </c>
      <c r="AC385" s="5" t="e" cm="1">
        <f t="array" ref="AC385">_xlfn._xlws.FILTER(Created_Date,(Customer_ID=NovasLicençasv6.0[[#This Row],[User ID]])*(Type = "OFFLINE"))</f>
        <v>#REF!</v>
      </c>
      <c r="AD385" s="32" t="s">
        <v>2742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11" t="s">
        <v>313</v>
      </c>
      <c r="AP385" s="14"/>
      <c r="AQ385" s="14">
        <v>15019</v>
      </c>
      <c r="AR385" s="7"/>
      <c r="AS385" s="7"/>
      <c r="AT385" s="7" t="s">
        <v>2687</v>
      </c>
      <c r="AU385" s="7" t="s">
        <v>380</v>
      </c>
      <c r="AV385" s="7" t="s">
        <v>315</v>
      </c>
      <c r="AW385" s="25"/>
      <c r="AX385" s="25">
        <v>2023</v>
      </c>
    </row>
    <row r="386" spans="1:50" ht="18" customHeight="1" x14ac:dyDescent="0.2">
      <c r="A386" s="13" t="s">
        <v>2743</v>
      </c>
      <c r="B386" s="13" cm="1">
        <f t="array" ref="B386">COUNTA(_xlfn._xlws.FILTER(CustomerID,CustomerID=NovasLicençasv6.0[[#This Row],[User ID]],""))</f>
        <v>1</v>
      </c>
      <c r="C386" s="13" t="str">
        <f>IF(NovasLicençasv6.0[[#This Row],[Usuário ativo]]&gt;=2,"OFFLINE","ONLINE")</f>
        <v>ONLINE</v>
      </c>
      <c r="D386" s="13" t="str" cm="1">
        <f t="array" ref="D386">IFERROR(IF(SUM(_xlfn._xlws.FILTER(CustomerID,CustomerID=NovasLicençasv6.0[[#This Row],[User ID]]))=0,"Existe","Não Existe"),"Não Existe")</f>
        <v>Não Existe</v>
      </c>
      <c r="E386" s="13"/>
      <c r="F386" s="13" t="s">
        <v>2744</v>
      </c>
      <c r="G386" s="13" t="s">
        <v>141</v>
      </c>
      <c r="H386" s="13" t="s">
        <v>130</v>
      </c>
      <c r="I386" s="13" t="s">
        <v>101</v>
      </c>
      <c r="J386" s="13" t="s">
        <v>102</v>
      </c>
      <c r="K386" s="13" t="s">
        <v>83</v>
      </c>
      <c r="L386" s="13" t="str" cm="1">
        <f t="array" ref="L386">IFERROR(_xlfn._xlws.FILTER(CódigoAntigo,[0]!Descrição=NovasLicençasv6.0[[#This Row],[Descrição da atualização]]),"")</f>
        <v/>
      </c>
      <c r="M386" s="13" t="str" cm="1">
        <f t="array" ref="M386">IFERROR(_xlfn._xlws.FILTER(NovoCódigo,[0]!Descrição=NovasLicençasv6.0[[#This Row],[Descrição da atualização]]),"")</f>
        <v/>
      </c>
      <c r="N386" s="12"/>
      <c r="O386" s="13" t="s">
        <v>18</v>
      </c>
      <c r="P386" s="13" t="str" cm="1">
        <f t="array" ref="P386">_xlfn._xlws.FILTER(CodigoLicença,Tipo=NovasLicençasv6.0[[#This Row],[Tipo]])</f>
        <v>SC00SFW00003</v>
      </c>
      <c r="Q386" s="13" t="str" cm="1">
        <f t="array" ref="Q386">_xlfn._xlws.FILTER(CodigoManutenção,Tipo=NovasLicençasv6.0[[#This Row],[Tipo]])</f>
        <v>SC00SFW00006</v>
      </c>
      <c r="R386" s="13">
        <v>1</v>
      </c>
      <c r="S386" s="13" t="s">
        <v>84</v>
      </c>
      <c r="T386" s="34" t="s">
        <v>2745</v>
      </c>
      <c r="U386" s="13" t="s">
        <v>802</v>
      </c>
      <c r="V386" s="13" t="s">
        <v>597</v>
      </c>
      <c r="W386" s="13" t="s">
        <v>2746</v>
      </c>
      <c r="X386" s="13"/>
      <c r="Y386" s="29">
        <v>44571</v>
      </c>
      <c r="Z386" s="29">
        <v>44575</v>
      </c>
      <c r="AA386" s="35">
        <f t="shared" si="18"/>
        <v>2022</v>
      </c>
      <c r="AB386" s="13">
        <f t="shared" si="17"/>
        <v>4</v>
      </c>
      <c r="AC386" s="29" t="e" cm="1">
        <f t="array" ref="AC386">_xlfn._xlws.FILTER(Created_Date,(Customer_ID=NovasLicençasv6.0[[#This Row],[User ID]])*(Type = "OFFLINE"))</f>
        <v>#REF!</v>
      </c>
      <c r="AD386" s="31" t="s">
        <v>2747</v>
      </c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35" t="s">
        <v>313</v>
      </c>
      <c r="AP386" s="34"/>
      <c r="AQ386" s="13" t="s">
        <v>592</v>
      </c>
      <c r="AR386" s="13"/>
      <c r="AS386" s="13"/>
      <c r="AT386" s="13" t="s">
        <v>2748</v>
      </c>
      <c r="AU386" s="13" t="s">
        <v>92</v>
      </c>
      <c r="AV386" s="13" t="s">
        <v>315</v>
      </c>
      <c r="AW386" s="92"/>
      <c r="AX386" s="92">
        <v>2023</v>
      </c>
    </row>
    <row r="387" spans="1:50" ht="18" customHeight="1" x14ac:dyDescent="0.2">
      <c r="A387" s="21" t="s">
        <v>2749</v>
      </c>
      <c r="B387" s="7" cm="1">
        <f t="array" ref="B387">COUNTA(_xlfn._xlws.FILTER(CustomerID,CustomerID=NovasLicençasv6.0[[#This Row],[User ID]],""))</f>
        <v>1</v>
      </c>
      <c r="C387" s="7" t="str">
        <f>IF(NovasLicençasv6.0[[#This Row],[Usuário ativo]]&gt;=2,"OFFLINE","ONLINE")</f>
        <v>ONLINE</v>
      </c>
      <c r="D387" s="7" t="str" cm="1">
        <f t="array" ref="D387">IFERROR(IF(SUM(_xlfn._xlws.FILTER(CustomerID,CustomerID=NovasLicençasv6.0[[#This Row],[User ID]]))=0,"Existe","Não Existe"),"Não Existe")</f>
        <v>Não Existe</v>
      </c>
      <c r="E387" s="7" t="s">
        <v>2750</v>
      </c>
      <c r="F387" s="7" t="s">
        <v>2744</v>
      </c>
      <c r="G387" s="7" t="s">
        <v>141</v>
      </c>
      <c r="H387" s="7" t="s">
        <v>130</v>
      </c>
      <c r="I387" s="7" t="s">
        <v>101</v>
      </c>
      <c r="J387" s="7" t="s">
        <v>102</v>
      </c>
      <c r="K387" s="7" t="s">
        <v>83</v>
      </c>
      <c r="L387" s="7" t="str" cm="1">
        <f t="array" ref="L387">IFERROR(_xlfn._xlws.FILTER(CódigoAntigo,[0]!Descrição=NovasLicençasv6.0[[#This Row],[Descrição da atualização]]),"")</f>
        <v/>
      </c>
      <c r="M387" s="7" t="str" cm="1">
        <f t="array" ref="M387">IFERROR(_xlfn._xlws.FILTER(NovoCódigo,[0]!Descrição=NovasLicençasv6.0[[#This Row],[Descrição da atualização]]),"")</f>
        <v/>
      </c>
      <c r="N387" s="7"/>
      <c r="O387" s="7" t="s">
        <v>18</v>
      </c>
      <c r="P387" s="7" t="str" cm="1">
        <f t="array" ref="P387">_xlfn._xlws.FILTER(CodigoLicença,Tipo=NovasLicençasv6.0[[#This Row],[Tipo]])</f>
        <v>SC00SFW00003</v>
      </c>
      <c r="Q387" s="7" t="str" cm="1">
        <f t="array" ref="Q387">_xlfn._xlws.FILTER(CodigoManutenção,Tipo=NovasLicençasv6.0[[#This Row],[Tipo]])</f>
        <v>SC00SFW00006</v>
      </c>
      <c r="R387" s="7">
        <v>1</v>
      </c>
      <c r="S387" s="7" t="s">
        <v>2461</v>
      </c>
      <c r="T387" s="14" t="s">
        <v>2751</v>
      </c>
      <c r="U387" s="7" t="s">
        <v>2752</v>
      </c>
      <c r="V387" s="7" t="s">
        <v>117</v>
      </c>
      <c r="W387" s="7" t="s">
        <v>2753</v>
      </c>
      <c r="X387" s="7"/>
      <c r="Y387" s="5" t="s">
        <v>2754</v>
      </c>
      <c r="Z387" s="5" t="s">
        <v>2754</v>
      </c>
      <c r="AA387" s="11">
        <v>2025</v>
      </c>
      <c r="AB387" s="7">
        <v>1</v>
      </c>
      <c r="AC387" s="5" t="e" cm="1">
        <f t="array" ref="AC387">_xlfn._xlws.FILTER(Created_Date,(Customer_ID=NovasLicençasv6.0[[#This Row],[User ID]])*(Type = "OFFLINE"))</f>
        <v>#REF!</v>
      </c>
      <c r="AD387" s="7"/>
      <c r="AE387" s="7"/>
      <c r="AF387" s="7"/>
      <c r="AG387" s="22"/>
      <c r="AH387" s="7" t="str">
        <f ca="1">IF(AND(Z387&lt;TODAY()-7, AF387=""), "Aviso: SC ainda não criada!", "")</f>
        <v/>
      </c>
      <c r="AI387" s="7"/>
      <c r="AJ387" s="7"/>
      <c r="AK387" s="7"/>
      <c r="AL387" s="7"/>
      <c r="AM387" s="7"/>
      <c r="AN387" s="7"/>
      <c r="AO387" s="11"/>
      <c r="AP387" s="14"/>
      <c r="AQ387" s="14"/>
      <c r="AR387" s="7"/>
      <c r="AS387" s="7"/>
      <c r="AT387" s="7"/>
      <c r="AU387" s="7"/>
      <c r="AV387" s="9"/>
      <c r="AW387" s="9"/>
      <c r="AX387" s="7"/>
    </row>
    <row r="388" spans="1:50" ht="18" customHeight="1" x14ac:dyDescent="0.2">
      <c r="A388" s="13" t="s">
        <v>2755</v>
      </c>
      <c r="B388" s="7" cm="1">
        <f t="array" ref="B388">COUNTA(_xlfn._xlws.FILTER(CustomerID,CustomerID=NovasLicençasv6.0[[#This Row],[User ID]],""))</f>
        <v>1</v>
      </c>
      <c r="C388" s="13" t="str">
        <f>IF(NovasLicençasv6.0[[#This Row],[Usuário ativo]]&gt;=2,"OFFLINE","ONLINE")</f>
        <v>ONLINE</v>
      </c>
      <c r="D388" s="13" t="str" cm="1">
        <f t="array" ref="D388">IFERROR(IF(SUM(_xlfn._xlws.FILTER(CustomerID,CustomerID=NovasLicençasv6.0[[#This Row],[User ID]]))=0,"Existe","Não Existe"),"Não Existe")</f>
        <v>Não Existe</v>
      </c>
      <c r="E388" s="13" t="s">
        <v>2756</v>
      </c>
      <c r="F388" s="13" t="s">
        <v>2757</v>
      </c>
      <c r="G388" s="13" t="s">
        <v>129</v>
      </c>
      <c r="H388" s="13" t="s">
        <v>130</v>
      </c>
      <c r="I388" s="13" t="s">
        <v>101</v>
      </c>
      <c r="J388" s="13" t="s">
        <v>102</v>
      </c>
      <c r="K388" s="13" t="s">
        <v>83</v>
      </c>
      <c r="L388" s="7" t="str" cm="1">
        <f t="array" ref="L388">IFERROR(_xlfn._xlws.FILTER(CódigoAntigo,[0]!Descrição=NovasLicençasv6.0[[#This Row],[Descrição da atualização]]),"")</f>
        <v/>
      </c>
      <c r="M388" s="7" t="str" cm="1">
        <f t="array" ref="M388">IFERROR(_xlfn._xlws.FILTER(NovoCódigo,[0]!Descrição=NovasLicençasv6.0[[#This Row],[Descrição da atualização]]),"")</f>
        <v/>
      </c>
      <c r="N388" s="1"/>
      <c r="O388" s="13" t="s">
        <v>18</v>
      </c>
      <c r="P388" s="7" t="str" cm="1">
        <f t="array" ref="P388">_xlfn._xlws.FILTER(CodigoLicença,Tipo=NovasLicençasv6.0[[#This Row],[Tipo]])</f>
        <v>SC00SFW00003</v>
      </c>
      <c r="Q388" s="7" t="str" cm="1">
        <f t="array" ref="Q388">_xlfn._xlws.FILTER(CodigoManutenção,Tipo=NovasLicençasv6.0[[#This Row],[Tipo]])</f>
        <v>SC00SFW00006</v>
      </c>
      <c r="R388" s="7">
        <v>1</v>
      </c>
      <c r="S388" s="7"/>
      <c r="T388" s="14"/>
      <c r="U388" s="7"/>
      <c r="V388" s="7"/>
      <c r="W388" s="7"/>
      <c r="X388" s="7"/>
      <c r="Y388" s="5">
        <v>44571</v>
      </c>
      <c r="Z388" s="5">
        <v>44586</v>
      </c>
      <c r="AA388" s="11">
        <f t="shared" si="18"/>
        <v>2022</v>
      </c>
      <c r="AB388" s="7">
        <f t="shared" si="17"/>
        <v>15</v>
      </c>
      <c r="AC388" s="5" t="e" cm="1">
        <f t="array" ref="AC388">_xlfn._xlws.FILTER(Created_Date,(Customer_ID=NovasLicençasv6.0[[#This Row],[User ID]])*(Type = "OFFLINE"))</f>
        <v>#REF!</v>
      </c>
      <c r="AD388" s="32" t="s">
        <v>2758</v>
      </c>
      <c r="AE388" s="13">
        <v>2248017</v>
      </c>
      <c r="AF388" s="13"/>
      <c r="AG388" s="13"/>
      <c r="AH388" s="13"/>
      <c r="AI388" s="13"/>
      <c r="AJ388" s="13"/>
      <c r="AK388" s="13"/>
      <c r="AL388" s="13"/>
      <c r="AM388" s="13"/>
      <c r="AN388" s="13"/>
      <c r="AO388" s="35">
        <v>116520151</v>
      </c>
      <c r="AP388" s="34"/>
      <c r="AQ388" s="34">
        <v>0</v>
      </c>
      <c r="AR388" s="13"/>
      <c r="AS388" s="13"/>
      <c r="AT388" s="13" t="s">
        <v>2759</v>
      </c>
      <c r="AU388" s="13" t="s">
        <v>380</v>
      </c>
      <c r="AV388" s="13" t="s">
        <v>380</v>
      </c>
      <c r="AW388" s="92"/>
      <c r="AX388" s="25">
        <v>2023</v>
      </c>
    </row>
    <row r="389" spans="1:50" ht="18" customHeight="1" x14ac:dyDescent="0.2">
      <c r="A389" s="7" t="s">
        <v>2760</v>
      </c>
      <c r="B389" s="7" cm="1">
        <f t="array" ref="B389">COUNTA(_xlfn._xlws.FILTER(CustomerID,CustomerID=NovasLicençasv6.0[[#This Row],[User ID]],""))</f>
        <v>1</v>
      </c>
      <c r="C389" s="7" t="str">
        <f>IF(NovasLicençasv6.0[[#This Row],[Usuário ativo]]&gt;=2,"OFFLINE","ONLINE")</f>
        <v>ONLINE</v>
      </c>
      <c r="D389" s="7" t="str" cm="1">
        <f t="array" ref="D389">IFERROR(IF(SUM(_xlfn._xlws.FILTER(CustomerID,CustomerID=NovasLicençasv6.0[[#This Row],[User ID]]))=0,"Existe","Não Existe"),"Não Existe")</f>
        <v>Não Existe</v>
      </c>
      <c r="E389" s="7"/>
      <c r="F389" s="7" t="s">
        <v>2761</v>
      </c>
      <c r="G389" s="7" t="s">
        <v>8</v>
      </c>
      <c r="H389" s="7" t="s">
        <v>1785</v>
      </c>
      <c r="I389" s="7" t="s">
        <v>579</v>
      </c>
      <c r="J389" s="7" t="s">
        <v>580</v>
      </c>
      <c r="K389" s="7" t="s">
        <v>83</v>
      </c>
      <c r="L389" s="7" t="str" cm="1">
        <f t="array" ref="L389">IFERROR(_xlfn._xlws.FILTER(CódigoAntigo,[0]!Descrição=NovasLicençasv6.0[[#This Row],[Descrição da atualização]]),"")</f>
        <v/>
      </c>
      <c r="M389" s="7" t="str" cm="1">
        <f t="array" ref="M389">IFERROR(_xlfn._xlws.FILTER(NovoCódigo,[0]!Descrição=NovasLicençasv6.0[[#This Row],[Descrição da atualização]]),"")</f>
        <v/>
      </c>
      <c r="N389" s="1"/>
      <c r="O389" s="7" t="s">
        <v>157</v>
      </c>
      <c r="P389" s="7" t="str" cm="1">
        <f t="array" ref="P389">_xlfn._xlws.FILTER(CodigoLicença,Tipo=NovasLicençasv6.0[[#This Row],[Tipo]])</f>
        <v>IR0000000001</v>
      </c>
      <c r="Q389" s="7" t="str" cm="1">
        <f t="array" ref="Q389">_xlfn._xlws.FILTER(CodigoManutenção,Tipo=NovasLicençasv6.0[[#This Row],[Tipo]])</f>
        <v>Sem custo</v>
      </c>
      <c r="R389" s="7">
        <v>1</v>
      </c>
      <c r="S389" s="7" t="s">
        <v>84</v>
      </c>
      <c r="T389" s="14">
        <v>28129287567</v>
      </c>
      <c r="U389" s="7" t="s">
        <v>691</v>
      </c>
      <c r="V389" s="7" t="s">
        <v>2762</v>
      </c>
      <c r="W389" s="7" t="s">
        <v>2763</v>
      </c>
      <c r="X389" s="7"/>
      <c r="Y389" s="5">
        <v>44571</v>
      </c>
      <c r="Z389" s="5">
        <v>44586</v>
      </c>
      <c r="AA389" s="11">
        <f t="shared" si="18"/>
        <v>2022</v>
      </c>
      <c r="AB389" s="7">
        <f t="shared" si="17"/>
        <v>15</v>
      </c>
      <c r="AC389" s="5" t="e" cm="1">
        <f t="array" ref="AC389">_xlfn._xlws.FILTER(Created_Date,(Customer_ID=NovasLicençasv6.0[[#This Row],[User ID]])*(Type = "OFFLINE"))</f>
        <v>#REF!</v>
      </c>
      <c r="AD389" s="32" t="s">
        <v>2764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11" t="s">
        <v>313</v>
      </c>
      <c r="AP389" s="14"/>
      <c r="AQ389" s="14">
        <v>15019</v>
      </c>
      <c r="AR389" s="7"/>
      <c r="AS389" s="7"/>
      <c r="AT389" s="7" t="s">
        <v>1565</v>
      </c>
      <c r="AU389" s="7" t="s">
        <v>380</v>
      </c>
      <c r="AV389" s="7" t="s">
        <v>315</v>
      </c>
      <c r="AW389" s="25"/>
      <c r="AX389" s="25">
        <v>2023</v>
      </c>
    </row>
    <row r="390" spans="1:50" ht="18" customHeight="1" x14ac:dyDescent="0.2">
      <c r="A390" s="7" t="s">
        <v>2765</v>
      </c>
      <c r="B390" s="7" cm="1">
        <f t="array" ref="B390">COUNTA(_xlfn._xlws.FILTER(CustomerID,CustomerID=NovasLicençasv6.0[[#This Row],[User ID]],""))</f>
        <v>1</v>
      </c>
      <c r="C390" s="7" t="str">
        <f>IF(NovasLicençasv6.0[[#This Row],[Usuário ativo]]&gt;=2,"OFFLINE","ONLINE")</f>
        <v>ONLINE</v>
      </c>
      <c r="D390" s="7" t="str" cm="1">
        <f t="array" ref="D390">IFERROR(IF(SUM(_xlfn._xlws.FILTER(CustomerID,CustomerID=NovasLicençasv6.0[[#This Row],[User ID]]))=0,"Existe","Não Existe"),"Não Existe")</f>
        <v>Não Existe</v>
      </c>
      <c r="E390" s="7"/>
      <c r="F390" s="7" t="s">
        <v>2766</v>
      </c>
      <c r="G390" s="7" t="s">
        <v>8</v>
      </c>
      <c r="H390" s="7" t="s">
        <v>130</v>
      </c>
      <c r="I390" s="7" t="s">
        <v>579</v>
      </c>
      <c r="J390" s="7" t="s">
        <v>580</v>
      </c>
      <c r="K390" s="7" t="s">
        <v>83</v>
      </c>
      <c r="L390" s="7" t="str" cm="1">
        <f t="array" ref="L390">IFERROR(_xlfn._xlws.FILTER(CódigoAntigo,[0]!Descrição=NovasLicençasv6.0[[#This Row],[Descrição da atualização]]),"")</f>
        <v/>
      </c>
      <c r="M390" s="7" t="str" cm="1">
        <f t="array" ref="M390">IFERROR(_xlfn._xlws.FILTER(NovoCódigo,[0]!Descrição=NovasLicençasv6.0[[#This Row],[Descrição da atualização]]),"")</f>
        <v/>
      </c>
      <c r="N390" s="1"/>
      <c r="O390" s="7" t="s">
        <v>18</v>
      </c>
      <c r="P390" s="7" t="str" cm="1">
        <f t="array" ref="P390">_xlfn._xlws.FILTER(CodigoLicença,Tipo=NovasLicençasv6.0[[#This Row],[Tipo]])</f>
        <v>SC00SFW00003</v>
      </c>
      <c r="Q390" s="7" t="str" cm="1">
        <f t="array" ref="Q390">_xlfn._xlws.FILTER(CodigoManutenção,Tipo=NovasLicençasv6.0[[#This Row],[Tipo]])</f>
        <v>SC00SFW00006</v>
      </c>
      <c r="R390" s="7">
        <v>1</v>
      </c>
      <c r="S390" s="7" t="s">
        <v>1100</v>
      </c>
      <c r="T390" s="14" t="s">
        <v>2767</v>
      </c>
      <c r="U390" s="7" t="s">
        <v>802</v>
      </c>
      <c r="V390" s="7" t="s">
        <v>2768</v>
      </c>
      <c r="W390" s="7" t="s">
        <v>2769</v>
      </c>
      <c r="X390" s="7"/>
      <c r="Y390" s="5">
        <v>44581</v>
      </c>
      <c r="Z390" s="5">
        <v>44586</v>
      </c>
      <c r="AA390" s="11">
        <f t="shared" si="18"/>
        <v>2022</v>
      </c>
      <c r="AB390" s="7">
        <f t="shared" si="17"/>
        <v>5</v>
      </c>
      <c r="AC390" s="5" t="e" cm="1">
        <f t="array" ref="AC390">_xlfn._xlws.FILTER(Created_Date,(Customer_ID=NovasLicençasv6.0[[#This Row],[User ID]])*(Type = "OFFLINE"))</f>
        <v>#REF!</v>
      </c>
      <c r="AD390" s="32" t="s">
        <v>2770</v>
      </c>
      <c r="AE390" s="7"/>
      <c r="AF390" s="7"/>
      <c r="AG390" s="7"/>
      <c r="AH390" s="7"/>
      <c r="AI390" s="7"/>
      <c r="AJ390" s="7">
        <v>661923</v>
      </c>
      <c r="AK390" s="7"/>
      <c r="AL390" s="7"/>
      <c r="AM390" s="7"/>
      <c r="AN390" s="7"/>
      <c r="AO390" s="11">
        <v>116520161</v>
      </c>
      <c r="AP390" s="14"/>
      <c r="AQ390" s="14">
        <v>15019</v>
      </c>
      <c r="AR390" s="7"/>
      <c r="AS390" s="7"/>
      <c r="AT390" s="7" t="s">
        <v>621</v>
      </c>
      <c r="AU390" s="7" t="s">
        <v>380</v>
      </c>
      <c r="AV390" s="7" t="s">
        <v>201</v>
      </c>
      <c r="AW390" s="25"/>
      <c r="AX390" s="25">
        <v>2023</v>
      </c>
    </row>
    <row r="391" spans="1:50" ht="18" customHeight="1" x14ac:dyDescent="0.2">
      <c r="A391" s="7" t="s">
        <v>2771</v>
      </c>
      <c r="B391" s="7" cm="1">
        <f t="array" ref="B391">COUNTA(_xlfn._xlws.FILTER(CustomerID,CustomerID=NovasLicençasv6.0[[#This Row],[User ID]],""))</f>
        <v>1</v>
      </c>
      <c r="C391" s="7" t="str">
        <f>IF(NovasLicençasv6.0[[#This Row],[Usuário ativo]]&gt;=2,"OFFLINE","ONLINE")</f>
        <v>ONLINE</v>
      </c>
      <c r="D391" s="7" t="str" cm="1">
        <f t="array" ref="D391">IFERROR(IF(SUM(_xlfn._xlws.FILTER(CustomerID,CustomerID=NovasLicençasv6.0[[#This Row],[User ID]]))=0,"Existe","Não Existe"),"Não Existe")</f>
        <v>Não Existe</v>
      </c>
      <c r="E391" s="7"/>
      <c r="F391" s="7" t="s">
        <v>2772</v>
      </c>
      <c r="G391" s="7" t="s">
        <v>8</v>
      </c>
      <c r="H391" s="7" t="s">
        <v>130</v>
      </c>
      <c r="I391" s="7" t="s">
        <v>579</v>
      </c>
      <c r="J391" s="7" t="s">
        <v>580</v>
      </c>
      <c r="K391" s="7" t="s">
        <v>83</v>
      </c>
      <c r="L391" s="7" t="str" cm="1">
        <f t="array" ref="L391">IFERROR(_xlfn._xlws.FILTER(CódigoAntigo,[0]!Descrição=NovasLicençasv6.0[[#This Row],[Descrição da atualização]]),"")</f>
        <v/>
      </c>
      <c r="M391" s="7" t="str" cm="1">
        <f t="array" ref="M391">IFERROR(_xlfn._xlws.FILTER(NovoCódigo,[0]!Descrição=NovasLicençasv6.0[[#This Row],[Descrição da atualização]]),"")</f>
        <v/>
      </c>
      <c r="N391" s="1"/>
      <c r="O391" s="7" t="s">
        <v>18</v>
      </c>
      <c r="P391" s="7" t="str" cm="1">
        <f t="array" ref="P391">_xlfn._xlws.FILTER(CodigoLicença,Tipo=NovasLicençasv6.0[[#This Row],[Tipo]])</f>
        <v>SC00SFW00003</v>
      </c>
      <c r="Q391" s="7" t="str" cm="1">
        <f t="array" ref="Q391">_xlfn._xlws.FILTER(CodigoManutenção,Tipo=NovasLicençasv6.0[[#This Row],[Tipo]])</f>
        <v>SC00SFW00006</v>
      </c>
      <c r="R391" s="7">
        <v>1</v>
      </c>
      <c r="S391" s="7" t="s">
        <v>1100</v>
      </c>
      <c r="T391" s="14" t="s">
        <v>2773</v>
      </c>
      <c r="U391" s="7" t="s">
        <v>802</v>
      </c>
      <c r="V391" s="7" t="s">
        <v>2768</v>
      </c>
      <c r="W391" s="7" t="s">
        <v>2774</v>
      </c>
      <c r="X391" s="7"/>
      <c r="Y391" s="5">
        <v>44581</v>
      </c>
      <c r="Z391" s="5">
        <v>44586</v>
      </c>
      <c r="AA391" s="11">
        <f t="shared" si="18"/>
        <v>2022</v>
      </c>
      <c r="AB391" s="7">
        <f t="shared" si="17"/>
        <v>5</v>
      </c>
      <c r="AC391" s="5" t="e" cm="1">
        <f t="array" ref="AC391">_xlfn._xlws.FILTER(Created_Date,(Customer_ID=NovasLicençasv6.0[[#This Row],[User ID]])*(Type = "OFFLINE"))</f>
        <v>#REF!</v>
      </c>
      <c r="AD391" s="32" t="s">
        <v>2775</v>
      </c>
      <c r="AE391" s="7"/>
      <c r="AF391" s="7"/>
      <c r="AG391" s="7"/>
      <c r="AH391" s="7"/>
      <c r="AI391" s="7"/>
      <c r="AJ391" s="7">
        <v>661923</v>
      </c>
      <c r="AK391" s="7"/>
      <c r="AL391" s="7"/>
      <c r="AM391" s="7"/>
      <c r="AN391" s="7"/>
      <c r="AO391" s="11">
        <v>116520161</v>
      </c>
      <c r="AP391" s="14"/>
      <c r="AQ391" s="14">
        <v>15019</v>
      </c>
      <c r="AR391" s="7"/>
      <c r="AS391" s="7"/>
      <c r="AT391" s="7" t="s">
        <v>621</v>
      </c>
      <c r="AU391" s="7" t="s">
        <v>380</v>
      </c>
      <c r="AV391" s="7" t="s">
        <v>201</v>
      </c>
      <c r="AW391" s="25"/>
      <c r="AX391" s="25">
        <v>2023</v>
      </c>
    </row>
    <row r="392" spans="1:50" ht="18" customHeight="1" x14ac:dyDescent="0.2">
      <c r="A392" s="7" t="s">
        <v>2776</v>
      </c>
      <c r="B392" s="7" cm="1">
        <f t="array" ref="B392">COUNTA(_xlfn._xlws.FILTER(CustomerID,CustomerID=NovasLicençasv6.0[[#This Row],[User ID]],""))</f>
        <v>1</v>
      </c>
      <c r="C392" s="7" t="str">
        <f>IF(NovasLicençasv6.0[[#This Row],[Usuário ativo]]&gt;=2,"OFFLINE","ONLINE")</f>
        <v>ONLINE</v>
      </c>
      <c r="D392" s="7" t="str" cm="1">
        <f t="array" ref="D392">IFERROR(IF(SUM(_xlfn._xlws.FILTER(CustomerID,CustomerID=NovasLicençasv6.0[[#This Row],[User ID]]))=0,"Existe","Não Existe"),"Não Existe")</f>
        <v>Não Existe</v>
      </c>
      <c r="E392" s="7"/>
      <c r="F392" s="7" t="s">
        <v>2777</v>
      </c>
      <c r="G392" s="7" t="s">
        <v>8</v>
      </c>
      <c r="H392" s="7" t="s">
        <v>130</v>
      </c>
      <c r="I392" s="7" t="s">
        <v>579</v>
      </c>
      <c r="J392" s="7" t="s">
        <v>580</v>
      </c>
      <c r="K392" s="7" t="s">
        <v>83</v>
      </c>
      <c r="L392" s="7" t="str" cm="1">
        <f t="array" ref="L392">IFERROR(_xlfn._xlws.FILTER(CódigoAntigo,[0]!Descrição=NovasLicençasv6.0[[#This Row],[Descrição da atualização]]),"")</f>
        <v/>
      </c>
      <c r="M392" s="7" t="str" cm="1">
        <f t="array" ref="M392">IFERROR(_xlfn._xlws.FILTER(NovoCódigo,[0]!Descrição=NovasLicençasv6.0[[#This Row],[Descrição da atualização]]),"")</f>
        <v/>
      </c>
      <c r="N392" s="1"/>
      <c r="O392" s="7" t="s">
        <v>18</v>
      </c>
      <c r="P392" s="7" t="str" cm="1">
        <f t="array" ref="P392">_xlfn._xlws.FILTER(CodigoLicença,Tipo=NovasLicençasv6.0[[#This Row],[Tipo]])</f>
        <v>SC00SFW00003</v>
      </c>
      <c r="Q392" s="7" t="str" cm="1">
        <f t="array" ref="Q392">_xlfn._xlws.FILTER(CodigoManutenção,Tipo=NovasLicençasv6.0[[#This Row],[Tipo]])</f>
        <v>SC00SFW00006</v>
      </c>
      <c r="R392" s="7">
        <v>1</v>
      </c>
      <c r="S392" s="7" t="s">
        <v>84</v>
      </c>
      <c r="T392" s="14">
        <v>16846902579</v>
      </c>
      <c r="U392" s="7" t="s">
        <v>802</v>
      </c>
      <c r="V392" s="7" t="s">
        <v>2778</v>
      </c>
      <c r="W392" s="7" t="s">
        <v>2779</v>
      </c>
      <c r="X392" s="7"/>
      <c r="Y392" s="5">
        <v>44585</v>
      </c>
      <c r="Z392" s="5">
        <v>44586</v>
      </c>
      <c r="AA392" s="11">
        <f t="shared" si="18"/>
        <v>2022</v>
      </c>
      <c r="AB392" s="7">
        <f t="shared" si="17"/>
        <v>1</v>
      </c>
      <c r="AC392" s="5" t="e" cm="1">
        <f t="array" ref="AC392">_xlfn._xlws.FILTER(Created_Date,(Customer_ID=NovasLicençasv6.0[[#This Row],[User ID]])*(Type = "OFFLINE"))</f>
        <v>#REF!</v>
      </c>
      <c r="AD392" s="32" t="s">
        <v>2780</v>
      </c>
      <c r="AE392" s="7"/>
      <c r="AF392" s="7"/>
      <c r="AG392" s="7"/>
      <c r="AH392" s="7"/>
      <c r="AI392" s="7"/>
      <c r="AJ392" s="7">
        <v>661923</v>
      </c>
      <c r="AK392" s="7"/>
      <c r="AL392" s="7"/>
      <c r="AM392" s="7"/>
      <c r="AN392" s="7"/>
      <c r="AO392" s="11">
        <v>116520161</v>
      </c>
      <c r="AP392" s="14"/>
      <c r="AQ392" s="14">
        <v>15019</v>
      </c>
      <c r="AR392" s="7"/>
      <c r="AS392" s="7"/>
      <c r="AT392" s="7" t="s">
        <v>621</v>
      </c>
      <c r="AU392" s="7" t="s">
        <v>380</v>
      </c>
      <c r="AV392" s="7" t="s">
        <v>201</v>
      </c>
      <c r="AW392" s="25"/>
      <c r="AX392" s="25">
        <v>2023</v>
      </c>
    </row>
    <row r="393" spans="1:50" ht="18" customHeight="1" x14ac:dyDescent="0.2">
      <c r="A393" s="7" t="s">
        <v>2781</v>
      </c>
      <c r="B393" s="7" cm="1">
        <f t="array" ref="B393">COUNTA(_xlfn._xlws.FILTER(CustomerID,CustomerID=NovasLicençasv6.0[[#This Row],[User ID]],""))</f>
        <v>1</v>
      </c>
      <c r="C393" s="7" t="str">
        <f>IF(NovasLicençasv6.0[[#This Row],[Usuário ativo]]&gt;=2,"OFFLINE","ONLINE")</f>
        <v>ONLINE</v>
      </c>
      <c r="D393" s="7" t="str" cm="1">
        <f t="array" ref="D393">IFERROR(IF(SUM(_xlfn._xlws.FILTER(CustomerID,CustomerID=NovasLicençasv6.0[[#This Row],[User ID]]))=0,"Existe","Não Existe"),"Não Existe")</f>
        <v>Não Existe</v>
      </c>
      <c r="E393" s="7"/>
      <c r="F393" s="7" t="s">
        <v>2782</v>
      </c>
      <c r="G393" s="7" t="s">
        <v>8</v>
      </c>
      <c r="H393" s="7" t="s">
        <v>130</v>
      </c>
      <c r="I393" s="7" t="s">
        <v>579</v>
      </c>
      <c r="J393" s="7" t="s">
        <v>580</v>
      </c>
      <c r="K393" s="7" t="s">
        <v>83</v>
      </c>
      <c r="L393" s="7" t="str" cm="1">
        <f t="array" ref="L393">IFERROR(_xlfn._xlws.FILTER(CódigoAntigo,[0]!Descrição=NovasLicençasv6.0[[#This Row],[Descrição da atualização]]),"")</f>
        <v/>
      </c>
      <c r="M393" s="7" t="str" cm="1">
        <f t="array" ref="M393">IFERROR(_xlfn._xlws.FILTER(NovoCódigo,[0]!Descrição=NovasLicençasv6.0[[#This Row],[Descrição da atualização]]),"")</f>
        <v/>
      </c>
      <c r="N393" s="1"/>
      <c r="O393" s="7" t="s">
        <v>18</v>
      </c>
      <c r="P393" s="7" t="str" cm="1">
        <f t="array" ref="P393">_xlfn._xlws.FILTER(CodigoLicença,Tipo=NovasLicençasv6.0[[#This Row],[Tipo]])</f>
        <v>SC00SFW00003</v>
      </c>
      <c r="Q393" s="7" t="str" cm="1">
        <f t="array" ref="Q393">_xlfn._xlws.FILTER(CodigoManutenção,Tipo=NovasLicençasv6.0[[#This Row],[Tipo]])</f>
        <v>SC00SFW00006</v>
      </c>
      <c r="R393" s="7">
        <v>1</v>
      </c>
      <c r="S393" s="7" t="s">
        <v>84</v>
      </c>
      <c r="T393" s="14">
        <v>6633991119</v>
      </c>
      <c r="U393" s="7" t="s">
        <v>802</v>
      </c>
      <c r="V393" s="7" t="s">
        <v>2778</v>
      </c>
      <c r="W393" s="7" t="s">
        <v>2783</v>
      </c>
      <c r="X393" s="7"/>
      <c r="Y393" s="5">
        <v>44585</v>
      </c>
      <c r="Z393" s="5">
        <v>44586</v>
      </c>
      <c r="AA393" s="11">
        <f t="shared" si="18"/>
        <v>2022</v>
      </c>
      <c r="AB393" s="7">
        <f t="shared" si="17"/>
        <v>1</v>
      </c>
      <c r="AC393" s="5" t="e" cm="1">
        <f t="array" ref="AC393">_xlfn._xlws.FILTER(Created_Date,(Customer_ID=NovasLicençasv6.0[[#This Row],[User ID]])*(Type = "OFFLINE"))</f>
        <v>#REF!</v>
      </c>
      <c r="AD393" s="32" t="s">
        <v>2784</v>
      </c>
      <c r="AE393" s="7"/>
      <c r="AF393" s="7"/>
      <c r="AG393" s="7"/>
      <c r="AH393" s="7"/>
      <c r="AI393" s="7"/>
      <c r="AJ393" s="7">
        <v>661923</v>
      </c>
      <c r="AK393" s="7"/>
      <c r="AL393" s="7"/>
      <c r="AM393" s="7"/>
      <c r="AN393" s="7"/>
      <c r="AO393" s="11">
        <v>116520161</v>
      </c>
      <c r="AP393" s="14"/>
      <c r="AQ393" s="14">
        <v>15019</v>
      </c>
      <c r="AR393" s="7"/>
      <c r="AS393" s="7"/>
      <c r="AT393" s="7" t="s">
        <v>621</v>
      </c>
      <c r="AU393" s="7" t="s">
        <v>380</v>
      </c>
      <c r="AV393" s="7" t="s">
        <v>201</v>
      </c>
      <c r="AW393" s="25"/>
      <c r="AX393" s="25">
        <v>2023</v>
      </c>
    </row>
    <row r="394" spans="1:50" ht="18" customHeight="1" x14ac:dyDescent="0.2">
      <c r="A394" s="7" t="s">
        <v>2785</v>
      </c>
      <c r="B394" s="7" cm="1">
        <f t="array" ref="B394">COUNTA(_xlfn._xlws.FILTER(CustomerID,CustomerID=NovasLicençasv6.0[[#This Row],[User ID]],""))</f>
        <v>1</v>
      </c>
      <c r="C394" s="7" t="str">
        <f>IF(NovasLicençasv6.0[[#This Row],[Usuário ativo]]&gt;=2,"OFFLINE","ONLINE")</f>
        <v>ONLINE</v>
      </c>
      <c r="D394" s="7" t="str" cm="1">
        <f t="array" ref="D394">IFERROR(IF(SUM(_xlfn._xlws.FILTER(CustomerID,CustomerID=NovasLicençasv6.0[[#This Row],[User ID]]))=0,"Existe","Não Existe"),"Não Existe")</f>
        <v>Não Existe</v>
      </c>
      <c r="E394" s="7"/>
      <c r="F394" s="7" t="s">
        <v>2786</v>
      </c>
      <c r="G394" s="7" t="s">
        <v>8</v>
      </c>
      <c r="H394" s="7" t="s">
        <v>130</v>
      </c>
      <c r="I394" s="7" t="s">
        <v>579</v>
      </c>
      <c r="J394" s="7" t="s">
        <v>580</v>
      </c>
      <c r="K394" s="7" t="s">
        <v>83</v>
      </c>
      <c r="L394" s="7" t="str" cm="1">
        <f t="array" ref="L394">IFERROR(_xlfn._xlws.FILTER(CódigoAntigo,[0]!Descrição=NovasLicençasv6.0[[#This Row],[Descrição da atualização]]),"")</f>
        <v/>
      </c>
      <c r="M394" s="7" t="str" cm="1">
        <f t="array" ref="M394">IFERROR(_xlfn._xlws.FILTER(NovoCódigo,[0]!Descrição=NovasLicençasv6.0[[#This Row],[Descrição da atualização]]),"")</f>
        <v/>
      </c>
      <c r="N394" s="1"/>
      <c r="O394" s="7" t="s">
        <v>18</v>
      </c>
      <c r="P394" s="7" t="str" cm="1">
        <f t="array" ref="P394">_xlfn._xlws.FILTER(CodigoLicença,Tipo=NovasLicençasv6.0[[#This Row],[Tipo]])</f>
        <v>SC00SFW00003</v>
      </c>
      <c r="Q394" s="7" t="str" cm="1">
        <f t="array" ref="Q394">_xlfn._xlws.FILTER(CodigoManutenção,Tipo=NovasLicençasv6.0[[#This Row],[Tipo]])</f>
        <v>SC00SFW00006</v>
      </c>
      <c r="R394" s="7">
        <v>1</v>
      </c>
      <c r="S394" s="7" t="s">
        <v>84</v>
      </c>
      <c r="T394" s="14">
        <v>8810773455</v>
      </c>
      <c r="U394" s="7" t="s">
        <v>802</v>
      </c>
      <c r="V394" s="7" t="s">
        <v>2778</v>
      </c>
      <c r="W394" s="7" t="s">
        <v>2787</v>
      </c>
      <c r="X394" s="7"/>
      <c r="Y394" s="5">
        <v>44585</v>
      </c>
      <c r="Z394" s="5">
        <v>44586</v>
      </c>
      <c r="AA394" s="11">
        <f t="shared" si="18"/>
        <v>2022</v>
      </c>
      <c r="AB394" s="7">
        <f t="shared" si="17"/>
        <v>1</v>
      </c>
      <c r="AC394" s="5" t="e" cm="1">
        <f t="array" ref="AC394">_xlfn._xlws.FILTER(Created_Date,(Customer_ID=NovasLicençasv6.0[[#This Row],[User ID]])*(Type = "OFFLINE"))</f>
        <v>#REF!</v>
      </c>
      <c r="AD394" s="32" t="s">
        <v>2788</v>
      </c>
      <c r="AE394" s="7"/>
      <c r="AF394" s="7"/>
      <c r="AG394" s="7"/>
      <c r="AH394" s="7"/>
      <c r="AI394" s="7"/>
      <c r="AJ394" s="7">
        <v>661923</v>
      </c>
      <c r="AK394" s="7"/>
      <c r="AL394" s="7"/>
      <c r="AM394" s="7"/>
      <c r="AN394" s="7"/>
      <c r="AO394" s="11">
        <v>116520161</v>
      </c>
      <c r="AP394" s="14"/>
      <c r="AQ394" s="14">
        <v>15019</v>
      </c>
      <c r="AR394" s="7"/>
      <c r="AS394" s="7"/>
      <c r="AT394" s="7" t="s">
        <v>621</v>
      </c>
      <c r="AU394" s="7" t="s">
        <v>380</v>
      </c>
      <c r="AV394" s="7" t="s">
        <v>201</v>
      </c>
      <c r="AW394" s="25"/>
      <c r="AX394" s="25">
        <v>2023</v>
      </c>
    </row>
    <row r="395" spans="1:50" ht="18" customHeight="1" x14ac:dyDescent="0.2">
      <c r="A395" s="7" t="s">
        <v>2789</v>
      </c>
      <c r="B395" s="7" cm="1">
        <f t="array" ref="B395">COUNTA(_xlfn._xlws.FILTER(CustomerID,CustomerID=NovasLicençasv6.0[[#This Row],[User ID]],""))</f>
        <v>1</v>
      </c>
      <c r="C395" s="7" t="str">
        <f>IF(NovasLicençasv6.0[[#This Row],[Usuário ativo]]&gt;=2,"OFFLINE","ONLINE")</f>
        <v>ONLINE</v>
      </c>
      <c r="D395" s="7" t="str" cm="1">
        <f t="array" ref="D395">IFERROR(IF(SUM(_xlfn._xlws.FILTER(CustomerID,CustomerID=NovasLicençasv6.0[[#This Row],[User ID]]))=0,"Existe","Não Existe"),"Não Existe")</f>
        <v>Não Existe</v>
      </c>
      <c r="E395" s="7"/>
      <c r="F395" s="7" t="s">
        <v>2790</v>
      </c>
      <c r="G395" s="7" t="s">
        <v>8</v>
      </c>
      <c r="H395" s="7" t="s">
        <v>1785</v>
      </c>
      <c r="I395" s="7" t="s">
        <v>579</v>
      </c>
      <c r="J395" s="7" t="s">
        <v>580</v>
      </c>
      <c r="K395" s="7" t="s">
        <v>83</v>
      </c>
      <c r="L395" s="7" t="str" cm="1">
        <f t="array" ref="L395">IFERROR(_xlfn._xlws.FILTER(CódigoAntigo,[0]!Descrição=NovasLicençasv6.0[[#This Row],[Descrição da atualização]]),"")</f>
        <v/>
      </c>
      <c r="M395" s="7" t="str" cm="1">
        <f t="array" ref="M395">IFERROR(_xlfn._xlws.FILTER(NovoCódigo,[0]!Descrição=NovasLicençasv6.0[[#This Row],[Descrição da atualização]]),"")</f>
        <v/>
      </c>
      <c r="N395" s="1"/>
      <c r="O395" s="7" t="s">
        <v>157</v>
      </c>
      <c r="P395" s="7" t="str" cm="1">
        <f t="array" ref="P395">_xlfn._xlws.FILTER(CodigoLicença,Tipo=NovasLicençasv6.0[[#This Row],[Tipo]])</f>
        <v>IR0000000001</v>
      </c>
      <c r="Q395" s="7" t="str" cm="1">
        <f t="array" ref="Q395">_xlfn._xlws.FILTER(CodigoManutenção,Tipo=NovasLicençasv6.0[[#This Row],[Tipo]])</f>
        <v>Sem custo</v>
      </c>
      <c r="R395" s="7">
        <v>1</v>
      </c>
      <c r="S395" s="7" t="s">
        <v>237</v>
      </c>
      <c r="T395" s="14">
        <v>28258908482</v>
      </c>
      <c r="U395" s="7" t="s">
        <v>2752</v>
      </c>
      <c r="V395" s="7" t="s">
        <v>2791</v>
      </c>
      <c r="W395" s="7" t="s">
        <v>2792</v>
      </c>
      <c r="X395" s="7"/>
      <c r="Y395" s="5">
        <v>44593</v>
      </c>
      <c r="Z395" s="5">
        <v>44593</v>
      </c>
      <c r="AA395" s="11">
        <f t="shared" si="18"/>
        <v>2022</v>
      </c>
      <c r="AB395" s="7">
        <f t="shared" si="17"/>
        <v>0</v>
      </c>
      <c r="AC395" s="5" t="e" cm="1">
        <f t="array" ref="AC395">_xlfn._xlws.FILTER(Created_Date,(Customer_ID=NovasLicençasv6.0[[#This Row],[User ID]])*(Type = "OFFLINE"))</f>
        <v>#REF!</v>
      </c>
      <c r="AD395" s="27" t="s">
        <v>2793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11" t="s">
        <v>313</v>
      </c>
      <c r="AP395" s="14"/>
      <c r="AQ395" s="14">
        <v>15019</v>
      </c>
      <c r="AR395" s="7"/>
      <c r="AS395" s="7"/>
      <c r="AT395" s="7" t="s">
        <v>2794</v>
      </c>
      <c r="AU395" s="7" t="s">
        <v>380</v>
      </c>
      <c r="AV395" s="7" t="s">
        <v>315</v>
      </c>
      <c r="AW395" s="25"/>
      <c r="AX395" s="25">
        <v>2023</v>
      </c>
    </row>
    <row r="396" spans="1:50" ht="18" customHeight="1" x14ac:dyDescent="0.2">
      <c r="A396" s="13" t="s">
        <v>2795</v>
      </c>
      <c r="B396" s="7" cm="1">
        <f t="array" ref="B396">COUNTA(_xlfn._xlws.FILTER(CustomerID,CustomerID=NovasLicençasv6.0[[#This Row],[User ID]],""))</f>
        <v>1</v>
      </c>
      <c r="C396" s="13" t="str">
        <f>IF(NovasLicençasv6.0[[#This Row],[Usuário ativo]]&gt;=2,"OFFLINE","ONLINE")</f>
        <v>ONLINE</v>
      </c>
      <c r="D396" s="13" t="str" cm="1">
        <f t="array" ref="D396">IFERROR(IF(SUM(_xlfn._xlws.FILTER(CustomerID,CustomerID=NovasLicençasv6.0[[#This Row],[User ID]]))=0,"Existe","Não Existe"),"Não Existe")</f>
        <v>Não Existe</v>
      </c>
      <c r="E396" s="13" t="s">
        <v>2796</v>
      </c>
      <c r="F396" s="12" t="s">
        <v>2609</v>
      </c>
      <c r="G396" s="13" t="s">
        <v>141</v>
      </c>
      <c r="H396" s="13" t="s">
        <v>130</v>
      </c>
      <c r="I396" s="13" t="s">
        <v>101</v>
      </c>
      <c r="J396" s="13" t="s">
        <v>102</v>
      </c>
      <c r="K396" s="13" t="s">
        <v>83</v>
      </c>
      <c r="L396" s="13" t="str" cm="1">
        <f t="array" ref="L396">IFERROR(_xlfn._xlws.FILTER(CódigoAntigo,[0]!Descrição=NovasLicençasv6.0[[#This Row],[Descrição da atualização]]),"")</f>
        <v/>
      </c>
      <c r="M396" s="13" t="str" cm="1">
        <f t="array" ref="M396">IFERROR(_xlfn._xlws.FILTER(NovoCódigo,[0]!Descrição=NovasLicençasv6.0[[#This Row],[Descrição da atualização]]),"")</f>
        <v/>
      </c>
      <c r="N396" s="12"/>
      <c r="O396" s="13" t="s">
        <v>18</v>
      </c>
      <c r="P396" s="13" t="str" cm="1">
        <f t="array" ref="P396">_xlfn._xlws.FILTER(CodigoLicença,Tipo=NovasLicençasv6.0[[#This Row],[Tipo]])</f>
        <v>SC00SFW00003</v>
      </c>
      <c r="Q396" s="13" t="str" cm="1">
        <f t="array" ref="Q396">_xlfn._xlws.FILTER(CodigoManutenção,Tipo=NovasLicençasv6.0[[#This Row],[Tipo]])</f>
        <v>SC00SFW00006</v>
      </c>
      <c r="R396" s="13">
        <v>1</v>
      </c>
      <c r="S396" s="13" t="s">
        <v>84</v>
      </c>
      <c r="T396" s="34" t="s">
        <v>2797</v>
      </c>
      <c r="U396" s="13" t="s">
        <v>802</v>
      </c>
      <c r="V396" s="13" t="s">
        <v>597</v>
      </c>
      <c r="W396" s="13" t="s">
        <v>2798</v>
      </c>
      <c r="X396" s="13"/>
      <c r="Y396" s="29">
        <v>44599</v>
      </c>
      <c r="Z396" s="29"/>
      <c r="AA396" s="35">
        <f t="shared" si="18"/>
        <v>2022</v>
      </c>
      <c r="AB396" s="13">
        <f t="shared" si="17"/>
        <v>-44599</v>
      </c>
      <c r="AC396" s="29" t="e" cm="1">
        <f t="array" ref="AC396">_xlfn._xlws.FILTER(Created_Date,(Customer_ID=NovasLicençasv6.0[[#This Row],[User ID]])*(Type = "OFFLINE"))</f>
        <v>#REF!</v>
      </c>
      <c r="AD396" s="91" t="s">
        <v>2799</v>
      </c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35" t="s">
        <v>313</v>
      </c>
      <c r="AP396" s="34"/>
      <c r="AQ396" s="13" t="s">
        <v>592</v>
      </c>
      <c r="AR396" s="13"/>
      <c r="AS396" s="13"/>
      <c r="AT396" s="13" t="s">
        <v>2800</v>
      </c>
      <c r="AU396" s="13" t="s">
        <v>380</v>
      </c>
      <c r="AV396" s="13" t="s">
        <v>315</v>
      </c>
      <c r="AW396" s="92"/>
      <c r="AX396" s="92">
        <v>2023</v>
      </c>
    </row>
    <row r="397" spans="1:50" ht="18" customHeight="1" x14ac:dyDescent="0.2">
      <c r="A397" s="7" t="s">
        <v>2801</v>
      </c>
      <c r="B397" s="7" cm="1">
        <f t="array" ref="B397">COUNTA(_xlfn._xlws.FILTER(CustomerID,CustomerID=NovasLicençasv6.0[[#This Row],[User ID]],""))</f>
        <v>1</v>
      </c>
      <c r="C397" s="7" t="str">
        <f>IF(NovasLicençasv6.0[[#This Row],[Usuário ativo]]&gt;=2,"OFFLINE","ONLINE")</f>
        <v>ONLINE</v>
      </c>
      <c r="D397" s="7" t="str" cm="1">
        <f t="array" ref="D397">IFERROR(IF(SUM(_xlfn._xlws.FILTER(CustomerID,CustomerID=NovasLicençasv6.0[[#This Row],[User ID]]))=0,"Existe","Não Existe"),"Não Existe")</f>
        <v>Não Existe</v>
      </c>
      <c r="E397" s="7"/>
      <c r="F397" s="7" t="s">
        <v>2802</v>
      </c>
      <c r="G397" s="7" t="s">
        <v>141</v>
      </c>
      <c r="H397" s="7" t="s">
        <v>130</v>
      </c>
      <c r="I397" s="7" t="s">
        <v>101</v>
      </c>
      <c r="J397" s="7" t="s">
        <v>102</v>
      </c>
      <c r="K397" s="7" t="s">
        <v>83</v>
      </c>
      <c r="L397" s="7" t="str" cm="1">
        <f t="array" ref="L397">IFERROR(_xlfn._xlws.FILTER(CódigoAntigo,[0]!Descrição=NovasLicençasv6.0[[#This Row],[Descrição da atualização]]),"")</f>
        <v/>
      </c>
      <c r="M397" s="7" t="str" cm="1">
        <f t="array" ref="M397">IFERROR(_xlfn._xlws.FILTER(NovoCódigo,[0]!Descrição=NovasLicençasv6.0[[#This Row],[Descrição da atualização]]),"")</f>
        <v/>
      </c>
      <c r="N397" s="1"/>
      <c r="O397" s="7" t="s">
        <v>19</v>
      </c>
      <c r="P397" s="7" t="str" cm="1">
        <f t="array" ref="P397">_xlfn._xlws.FILTER(CodigoLicença,Tipo=NovasLicençasv6.0[[#This Row],[Tipo]])</f>
        <v>SC00SFW00004</v>
      </c>
      <c r="Q397" s="7" t="str" cm="1">
        <f t="array" ref="Q397">_xlfn._xlws.FILTER(CodigoManutenção,Tipo=NovasLicençasv6.0[[#This Row],[Tipo]])</f>
        <v>SC00SFW00007</v>
      </c>
      <c r="R397" s="7">
        <v>1</v>
      </c>
      <c r="S397" s="7" t="s">
        <v>84</v>
      </c>
      <c r="T397" s="14" t="s">
        <v>2803</v>
      </c>
      <c r="U397" s="7" t="s">
        <v>802</v>
      </c>
      <c r="V397" s="7" t="s">
        <v>2258</v>
      </c>
      <c r="W397" s="7" t="s">
        <v>2804</v>
      </c>
      <c r="X397" s="7"/>
      <c r="Y397" s="5">
        <v>44601</v>
      </c>
      <c r="Z397" s="5"/>
      <c r="AA397" s="11">
        <f t="shared" si="18"/>
        <v>2022</v>
      </c>
      <c r="AB397" s="7">
        <f t="shared" si="17"/>
        <v>-44601</v>
      </c>
      <c r="AC397" s="5" t="e" cm="1">
        <f t="array" ref="AC397">_xlfn._xlws.FILTER(Created_Date,(Customer_ID=NovasLicençasv6.0[[#This Row],[User ID]])*(Type = "OFFLINE"))</f>
        <v>#REF!</v>
      </c>
      <c r="AD397" s="32" t="s">
        <v>2805</v>
      </c>
      <c r="AE397" s="7">
        <v>2255381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11">
        <v>116520377</v>
      </c>
      <c r="AP397" s="14"/>
      <c r="AQ397" s="7" t="s">
        <v>2140</v>
      </c>
      <c r="AR397" s="7"/>
      <c r="AS397" s="7"/>
      <c r="AT397" s="7" t="s">
        <v>2806</v>
      </c>
      <c r="AU397" s="7" t="s">
        <v>380</v>
      </c>
      <c r="AV397" s="7" t="s">
        <v>92</v>
      </c>
      <c r="AW397" s="25"/>
      <c r="AX397" s="25">
        <v>2023</v>
      </c>
    </row>
    <row r="398" spans="1:50" ht="18" customHeight="1" x14ac:dyDescent="0.2">
      <c r="A398" s="13" t="s">
        <v>2807</v>
      </c>
      <c r="B398" s="7" cm="1">
        <f t="array" ref="B398">COUNTA(_xlfn._xlws.FILTER(CustomerID,CustomerID=NovasLicençasv6.0[[#This Row],[User ID]],""))</f>
        <v>1</v>
      </c>
      <c r="C398" s="13" t="str">
        <f>IF(NovasLicençasv6.0[[#This Row],[Usuário ativo]]&gt;=2,"OFFLINE","ONLINE")</f>
        <v>ONLINE</v>
      </c>
      <c r="D398" s="13" t="str" cm="1">
        <f t="array" ref="D398">IFERROR(IF(SUM(_xlfn._xlws.FILTER(CustomerID,CustomerID=NovasLicençasv6.0[[#This Row],[User ID]]))=0,"Existe","Não Existe"),"Não Existe")</f>
        <v>Não Existe</v>
      </c>
      <c r="E398" s="13" t="s">
        <v>2808</v>
      </c>
      <c r="F398" s="13" t="s">
        <v>2809</v>
      </c>
      <c r="G398" s="13" t="s">
        <v>129</v>
      </c>
      <c r="H398" s="13" t="s">
        <v>130</v>
      </c>
      <c r="I398" s="13" t="s">
        <v>101</v>
      </c>
      <c r="J398" s="13" t="s">
        <v>102</v>
      </c>
      <c r="K398" s="13" t="s">
        <v>83</v>
      </c>
      <c r="L398" s="13" t="str" cm="1">
        <f t="array" ref="L398">IFERROR(_xlfn._xlws.FILTER(CódigoAntigo,[0]!Descrição=NovasLicençasv6.0[[#This Row],[Descrição da atualização]]),"")</f>
        <v/>
      </c>
      <c r="M398" s="13" t="str" cm="1">
        <f t="array" ref="M398">IFERROR(_xlfn._xlws.FILTER(NovoCódigo,[0]!Descrição=NovasLicençasv6.0[[#This Row],[Descrição da atualização]]),"")</f>
        <v/>
      </c>
      <c r="N398" s="1"/>
      <c r="O398" s="13" t="s">
        <v>18</v>
      </c>
      <c r="P398" s="7" t="str" cm="1">
        <f t="array" ref="P398">_xlfn._xlws.FILTER(CodigoLicença,Tipo=NovasLicençasv6.0[[#This Row],[Tipo]])</f>
        <v>SC00SFW00003</v>
      </c>
      <c r="Q398" s="7" t="str" cm="1">
        <f t="array" ref="Q398">_xlfn._xlws.FILTER(CodigoManutenção,Tipo=NovasLicençasv6.0[[#This Row],[Tipo]])</f>
        <v>SC00SFW00006</v>
      </c>
      <c r="R398" s="13">
        <v>1</v>
      </c>
      <c r="S398" s="13"/>
      <c r="T398" s="34"/>
      <c r="U398" s="13"/>
      <c r="V398" s="13"/>
      <c r="W398" s="13"/>
      <c r="X398" s="13"/>
      <c r="Y398" s="29">
        <v>44602</v>
      </c>
      <c r="Z398" s="29">
        <v>44607</v>
      </c>
      <c r="AA398" s="35">
        <f t="shared" si="18"/>
        <v>2022</v>
      </c>
      <c r="AB398" s="13">
        <f t="shared" si="17"/>
        <v>5</v>
      </c>
      <c r="AC398" s="29" t="e" cm="1">
        <f t="array" ref="AC398">_xlfn._xlws.FILTER(Created_Date,(Customer_ID=NovasLicençasv6.0[[#This Row],[User ID]])*(Type = "OFFLINE"))</f>
        <v>#REF!</v>
      </c>
      <c r="AD398" s="91" t="s">
        <v>2810</v>
      </c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35" t="s">
        <v>313</v>
      </c>
      <c r="AP398" s="34"/>
      <c r="AQ398" s="34">
        <v>15019</v>
      </c>
      <c r="AR398" s="13"/>
      <c r="AS398" s="13"/>
      <c r="AT398" s="13" t="s">
        <v>2811</v>
      </c>
      <c r="AU398" s="13" t="s">
        <v>201</v>
      </c>
      <c r="AV398" s="13" t="s">
        <v>315</v>
      </c>
      <c r="AW398" s="92"/>
      <c r="AX398" s="25">
        <v>2023</v>
      </c>
    </row>
    <row r="399" spans="1:50" ht="18" customHeight="1" x14ac:dyDescent="0.2">
      <c r="A399" s="7" t="s">
        <v>2812</v>
      </c>
      <c r="B399" s="7" cm="1">
        <f t="array" ref="B399">COUNTA(_xlfn._xlws.FILTER(CustomerID,CustomerID=NovasLicençasv6.0[[#This Row],[User ID]],""))</f>
        <v>1</v>
      </c>
      <c r="C399" s="7" t="str">
        <f>IF(NovasLicençasv6.0[[#This Row],[Usuário ativo]]&gt;=2,"OFFLINE","ONLINE")</f>
        <v>ONLINE</v>
      </c>
      <c r="D399" s="7" t="str" cm="1">
        <f t="array" ref="D399">IFERROR(IF(SUM(_xlfn._xlws.FILTER(CustomerID,CustomerID=NovasLicençasv6.0[[#This Row],[User ID]]))=0,"Existe","Não Existe"),"Não Existe")</f>
        <v>Não Existe</v>
      </c>
      <c r="E399" s="7"/>
      <c r="F399" s="7" t="s">
        <v>2813</v>
      </c>
      <c r="G399" s="7" t="s">
        <v>129</v>
      </c>
      <c r="H399" s="7" t="s">
        <v>2538</v>
      </c>
      <c r="I399" s="7" t="s">
        <v>101</v>
      </c>
      <c r="J399" s="7" t="s">
        <v>102</v>
      </c>
      <c r="K399" s="7" t="s">
        <v>83</v>
      </c>
      <c r="L399" s="7" t="str" cm="1">
        <f t="array" ref="L399">IFERROR(_xlfn._xlws.FILTER(CódigoAntigo,[0]!Descrição=NovasLicençasv6.0[[#This Row],[Descrição da atualização]]),"")</f>
        <v/>
      </c>
      <c r="M399" s="7" t="str" cm="1">
        <f t="array" ref="M399">IFERROR(_xlfn._xlws.FILTER(NovoCódigo,[0]!Descrição=NovasLicençasv6.0[[#This Row],[Descrição da atualização]]),"")</f>
        <v/>
      </c>
      <c r="N399" s="1"/>
      <c r="O399" s="7" t="s">
        <v>18</v>
      </c>
      <c r="P399" s="7" t="str" cm="1">
        <f t="array" ref="P399">_xlfn._xlws.FILTER(CodigoLicença,Tipo=NovasLicençasv6.0[[#This Row],[Tipo]])</f>
        <v>SC00SFW00003</v>
      </c>
      <c r="Q399" s="7" t="str" cm="1">
        <f t="array" ref="Q399">_xlfn._xlws.FILTER(CodigoManutenção,Tipo=NovasLicençasv6.0[[#This Row],[Tipo]])</f>
        <v>SC00SFW00006</v>
      </c>
      <c r="R399" s="7">
        <v>1</v>
      </c>
      <c r="S399" s="7" t="s">
        <v>84</v>
      </c>
      <c r="T399" s="14" t="s">
        <v>2814</v>
      </c>
      <c r="U399" s="7" t="s">
        <v>605</v>
      </c>
      <c r="V399" s="7" t="s">
        <v>2815</v>
      </c>
      <c r="W399" s="7" t="s">
        <v>2816</v>
      </c>
      <c r="X399" s="7"/>
      <c r="Y399" s="5">
        <v>44617</v>
      </c>
      <c r="Z399" s="5">
        <v>44629</v>
      </c>
      <c r="AA399" s="11">
        <f t="shared" si="18"/>
        <v>2022</v>
      </c>
      <c r="AB399" s="7">
        <f t="shared" si="17"/>
        <v>12</v>
      </c>
      <c r="AC399" s="5" t="e" cm="1">
        <f t="array" ref="AC399">_xlfn._xlws.FILTER(Created_Date,(Customer_ID=NovasLicençasv6.0[[#This Row],[User ID]])*(Type = "OFFLINE"))</f>
        <v>#REF!</v>
      </c>
      <c r="AD399" s="32" t="s">
        <v>2817</v>
      </c>
      <c r="AE399" s="7">
        <v>2254956</v>
      </c>
      <c r="AF399" s="7"/>
      <c r="AG399" s="7"/>
      <c r="AH399" s="7"/>
      <c r="AI399" s="7"/>
      <c r="AJ399" s="7"/>
      <c r="AK399" s="7"/>
      <c r="AL399" s="7"/>
      <c r="AM399" s="7"/>
      <c r="AN399" s="7"/>
      <c r="AO399" s="11" t="s">
        <v>313</v>
      </c>
      <c r="AP399" s="14"/>
      <c r="AQ399" s="7" t="s">
        <v>746</v>
      </c>
      <c r="AR399" s="7"/>
      <c r="AS399" s="7"/>
      <c r="AT399" s="7" t="s">
        <v>2818</v>
      </c>
      <c r="AU399" s="7" t="s">
        <v>380</v>
      </c>
      <c r="AV399" s="7" t="s">
        <v>315</v>
      </c>
      <c r="AW399" s="25"/>
      <c r="AX399" s="25">
        <v>2023</v>
      </c>
    </row>
    <row r="400" spans="1:50" ht="18" customHeight="1" x14ac:dyDescent="0.2">
      <c r="A400" s="13" t="s">
        <v>2819</v>
      </c>
      <c r="B400" s="7" cm="1">
        <f t="array" ref="B400">COUNTA(_xlfn._xlws.FILTER(CustomerID,CustomerID=NovasLicençasv6.0[[#This Row],[User ID]],""))</f>
        <v>1</v>
      </c>
      <c r="C400" s="13" t="str">
        <f>IF(NovasLicençasv6.0[[#This Row],[Usuário ativo]]&gt;=2,"OFFLINE","ONLINE")</f>
        <v>ONLINE</v>
      </c>
      <c r="D400" s="13" t="str" cm="1">
        <f t="array" ref="D400">IFERROR(IF(SUM(_xlfn._xlws.FILTER(CustomerID,CustomerID=NovasLicençasv6.0[[#This Row],[User ID]]))=0,"Existe","Não Existe"),"Não Existe")</f>
        <v>Não Existe</v>
      </c>
      <c r="E400" s="13" t="s">
        <v>2820</v>
      </c>
      <c r="F400" s="13" t="s">
        <v>2821</v>
      </c>
      <c r="G400" s="13" t="s">
        <v>141</v>
      </c>
      <c r="H400" s="13" t="s">
        <v>130</v>
      </c>
      <c r="I400" s="13" t="s">
        <v>101</v>
      </c>
      <c r="J400" s="13" t="s">
        <v>102</v>
      </c>
      <c r="K400" s="13" t="s">
        <v>83</v>
      </c>
      <c r="L400" s="13" t="str" cm="1">
        <f t="array" ref="L400">IFERROR(_xlfn._xlws.FILTER(CódigoAntigo,[0]!Descrição=NovasLicençasv6.0[[#This Row],[Descrição da atualização]]),"")</f>
        <v/>
      </c>
      <c r="M400" s="13" t="str" cm="1">
        <f t="array" ref="M400">IFERROR(_xlfn._xlws.FILTER(NovoCódigo,[0]!Descrição=NovasLicençasv6.0[[#This Row],[Descrição da atualização]]),"")</f>
        <v/>
      </c>
      <c r="N400" s="1"/>
      <c r="O400" s="13" t="s">
        <v>18</v>
      </c>
      <c r="P400" s="7" t="str" cm="1">
        <f t="array" ref="P400">_xlfn._xlws.FILTER(CodigoLicença,Tipo=NovasLicençasv6.0[[#This Row],[Tipo]])</f>
        <v>SC00SFW00003</v>
      </c>
      <c r="Q400" s="7" t="str" cm="1">
        <f t="array" ref="Q400">_xlfn._xlws.FILTER(CodigoManutenção,Tipo=NovasLicençasv6.0[[#This Row],[Tipo]])</f>
        <v>SC00SFW00006</v>
      </c>
      <c r="R400" s="13">
        <v>1</v>
      </c>
      <c r="S400" s="13" t="s">
        <v>84</v>
      </c>
      <c r="T400" s="34" t="s">
        <v>2822</v>
      </c>
      <c r="U400" s="13" t="s">
        <v>802</v>
      </c>
      <c r="V400" s="13" t="s">
        <v>2823</v>
      </c>
      <c r="W400" s="13" t="s">
        <v>2824</v>
      </c>
      <c r="X400" s="13"/>
      <c r="Y400" s="29">
        <v>44622</v>
      </c>
      <c r="Z400" s="29">
        <v>44630</v>
      </c>
      <c r="AA400" s="35">
        <f t="shared" si="18"/>
        <v>2022</v>
      </c>
      <c r="AB400" s="13">
        <f t="shared" si="17"/>
        <v>8</v>
      </c>
      <c r="AC400" s="29" t="e" cm="1">
        <f t="array" ref="AC400">_xlfn._xlws.FILTER(Created_Date,(Customer_ID=NovasLicençasv6.0[[#This Row],[User ID]])*(Type = "OFFLINE"))</f>
        <v>#REF!</v>
      </c>
      <c r="AD400" s="91" t="s">
        <v>2825</v>
      </c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35" t="s">
        <v>313</v>
      </c>
      <c r="AP400" s="34"/>
      <c r="AQ400" s="7">
        <v>15019</v>
      </c>
      <c r="AR400" s="13"/>
      <c r="AS400" s="13"/>
      <c r="AT400" s="13" t="s">
        <v>747</v>
      </c>
      <c r="AU400" s="13" t="s">
        <v>380</v>
      </c>
      <c r="AV400" s="13" t="s">
        <v>315</v>
      </c>
      <c r="AW400" s="92"/>
      <c r="AX400" s="25">
        <v>2023</v>
      </c>
    </row>
    <row r="401" spans="1:67" ht="18" customHeight="1" x14ac:dyDescent="0.2">
      <c r="A401" s="7" t="s">
        <v>2826</v>
      </c>
      <c r="B401" s="7" cm="1">
        <f t="array" ref="B401">COUNTA(_xlfn._xlws.FILTER(CustomerID,CustomerID=NovasLicençasv6.0[[#This Row],[User ID]],""))</f>
        <v>1</v>
      </c>
      <c r="C401" s="7" t="str">
        <f>IF(NovasLicençasv6.0[[#This Row],[Usuário ativo]]&gt;=2,"OFFLINE","ONLINE")</f>
        <v>ONLINE</v>
      </c>
      <c r="D401" s="7" t="str" cm="1">
        <f t="array" ref="D401">IFERROR(IF(SUM(_xlfn._xlws.FILTER(CustomerID,CustomerID=NovasLicençasv6.0[[#This Row],[User ID]]))=0,"Existe","Não Existe"),"Não Existe")</f>
        <v>Não Existe</v>
      </c>
      <c r="E401" s="7"/>
      <c r="F401" s="7" t="s">
        <v>2827</v>
      </c>
      <c r="G401" s="7" t="s">
        <v>8</v>
      </c>
      <c r="H401" s="7" t="s">
        <v>1785</v>
      </c>
      <c r="I401" s="7" t="s">
        <v>1011</v>
      </c>
      <c r="J401" s="7" t="s">
        <v>225</v>
      </c>
      <c r="K401" s="7" t="s">
        <v>226</v>
      </c>
      <c r="L401" s="7" t="str" cm="1">
        <f t="array" ref="L401">IFERROR(_xlfn._xlws.FILTER(CódigoAntigo,[0]!Descrição=NovasLicençasv6.0[[#This Row],[Descrição da atualização]]),"")</f>
        <v/>
      </c>
      <c r="M401" s="7" t="str" cm="1">
        <f t="array" ref="M401">IFERROR(_xlfn._xlws.FILTER(NovoCódigo,[0]!Descrição=NovasLicençasv6.0[[#This Row],[Descrição da atualização]]),"")</f>
        <v/>
      </c>
      <c r="N401" s="1"/>
      <c r="O401" s="7" t="s">
        <v>157</v>
      </c>
      <c r="P401" s="7" t="str" cm="1">
        <f t="array" ref="P401">_xlfn._xlws.FILTER(CodigoLicença,Tipo=NovasLicençasv6.0[[#This Row],[Tipo]])</f>
        <v>IR0000000001</v>
      </c>
      <c r="Q401" s="7" t="str" cm="1">
        <f t="array" ref="Q401">_xlfn._xlws.FILTER(CodigoManutenção,Tipo=NovasLicençasv6.0[[#This Row],[Tipo]])</f>
        <v>Sem custo</v>
      </c>
      <c r="R401" s="7">
        <v>1</v>
      </c>
      <c r="S401" s="7" t="s">
        <v>84</v>
      </c>
      <c r="T401" s="14" t="s">
        <v>2828</v>
      </c>
      <c r="U401" s="7" t="s">
        <v>1262</v>
      </c>
      <c r="V401" s="7" t="s">
        <v>2829</v>
      </c>
      <c r="W401" s="7" t="s">
        <v>2830</v>
      </c>
      <c r="X401" s="7"/>
      <c r="Y401" s="5">
        <v>44629</v>
      </c>
      <c r="Z401" s="5">
        <v>44635</v>
      </c>
      <c r="AA401" s="11">
        <f t="shared" si="18"/>
        <v>2022</v>
      </c>
      <c r="AB401" s="7">
        <f t="shared" si="17"/>
        <v>6</v>
      </c>
      <c r="AC401" s="5" t="e" cm="1">
        <f t="array" ref="AC401">_xlfn._xlws.FILTER(Created_Date,(Customer_ID=NovasLicençasv6.0[[#This Row],[User ID]])*(Type = "OFFLINE"))</f>
        <v>#REF!</v>
      </c>
      <c r="AD401" s="32" t="s">
        <v>2831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11" t="s">
        <v>313</v>
      </c>
      <c r="AP401" s="14"/>
      <c r="AQ401" s="14">
        <v>15019</v>
      </c>
      <c r="AR401" s="7"/>
      <c r="AS401" s="7"/>
      <c r="AT401" s="7"/>
      <c r="AU401" s="7"/>
      <c r="AV401" s="7"/>
      <c r="AW401" s="25"/>
      <c r="AX401" s="25">
        <v>2023</v>
      </c>
    </row>
    <row r="402" spans="1:67" ht="18" customHeight="1" x14ac:dyDescent="0.2">
      <c r="A402" s="21" t="s">
        <v>2832</v>
      </c>
      <c r="B402" s="7" cm="1">
        <f t="array" ref="B402">COUNTA(_xlfn._xlws.FILTER(CustomerID,CustomerID=NovasLicençasv6.0[[#This Row],[User ID]],""))</f>
        <v>1</v>
      </c>
      <c r="C402" s="7" t="str">
        <f>IF(NovasLicençasv6.0[[#This Row],[Usuário ativo]]&gt;=2,"OFFLINE","ONLINE")</f>
        <v>ONLINE</v>
      </c>
      <c r="D402" s="18" t="str" cm="1">
        <f t="array" ref="D402">IFERROR(IF(SUM(_xlfn._xlws.FILTER(CustomerID,CustomerID=NovasLicençasv6.0[[#This Row],[User ID]]))=0,"Existe","Não Existe"),"Não Existe")</f>
        <v>Não Existe</v>
      </c>
      <c r="E402" s="7"/>
      <c r="F402" s="7" t="s">
        <v>2833</v>
      </c>
      <c r="G402" s="7" t="s">
        <v>8</v>
      </c>
      <c r="H402" s="7" t="s">
        <v>1849</v>
      </c>
      <c r="I402" s="7" t="s">
        <v>1011</v>
      </c>
      <c r="J402" s="7" t="s">
        <v>225</v>
      </c>
      <c r="K402" s="7" t="s">
        <v>226</v>
      </c>
      <c r="L402" s="7" t="str" cm="1">
        <f t="array" ref="L402">IFERROR(_xlfn._xlws.FILTER(CódigoAntigo,[0]!Descrição=NovasLicençasv6.0[[#This Row],[Descrição da atualização]]),"")</f>
        <v/>
      </c>
      <c r="M402" s="7" t="str" cm="1">
        <f t="array" ref="M402">IFERROR(_xlfn._xlws.FILTER(NovoCódigo,[0]!Descrição=NovasLicençasv6.0[[#This Row],[Descrição da atualização]]),"")</f>
        <v/>
      </c>
      <c r="N402" s="1"/>
      <c r="O402" s="7" t="s">
        <v>157</v>
      </c>
      <c r="P402" s="7" t="str" cm="1">
        <f t="array" ref="P402">_xlfn._xlws.FILTER(CodigoLicença,Tipo=NovasLicençasv6.0[[#This Row],[Tipo]])</f>
        <v>IR0000000001</v>
      </c>
      <c r="Q402" s="7" t="str" cm="1">
        <f t="array" ref="Q402">_xlfn._xlws.FILTER(CodigoManutenção,Tipo=NovasLicençasv6.0[[#This Row],[Tipo]])</f>
        <v>Sem custo</v>
      </c>
      <c r="R402" s="7">
        <v>1</v>
      </c>
      <c r="S402" s="7" t="s">
        <v>84</v>
      </c>
      <c r="T402" s="14"/>
      <c r="U402" s="7" t="s">
        <v>1262</v>
      </c>
      <c r="V402" s="7"/>
      <c r="W402" s="7"/>
      <c r="X402" s="7"/>
      <c r="Y402" s="5">
        <v>44629</v>
      </c>
      <c r="Z402" s="5">
        <v>44635</v>
      </c>
      <c r="AA402" s="11">
        <f t="shared" si="18"/>
        <v>2022</v>
      </c>
      <c r="AB402" s="7">
        <f t="shared" si="17"/>
        <v>6</v>
      </c>
      <c r="AC402" s="5" t="e" cm="1">
        <f t="array" ref="AC402">_xlfn._xlws.FILTER(Created_Date,(Customer_ID=NovasLicençasv6.0[[#This Row],[User ID]])*(Type = "OFFLINE"))</f>
        <v>#REF!</v>
      </c>
      <c r="AD402" s="6" t="s">
        <v>2834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11" t="s">
        <v>313</v>
      </c>
      <c r="AP402" s="14"/>
      <c r="AQ402" s="14">
        <v>15019</v>
      </c>
      <c r="AR402" s="7"/>
      <c r="AS402" s="7"/>
      <c r="AT402" s="7"/>
      <c r="AU402" s="7"/>
      <c r="AV402" s="9"/>
      <c r="AW402" s="19"/>
      <c r="AX402" s="25">
        <v>2023</v>
      </c>
    </row>
    <row r="403" spans="1:67" ht="18" customHeight="1" x14ac:dyDescent="0.2">
      <c r="A403" s="7" t="s">
        <v>2835</v>
      </c>
      <c r="B403" s="7" cm="1">
        <f t="array" ref="B403">COUNTA(_xlfn._xlws.FILTER(CustomerID,CustomerID=NovasLicençasv6.0[[#This Row],[User ID]],""))</f>
        <v>1</v>
      </c>
      <c r="C403" s="7" t="str">
        <f>IF(NovasLicençasv6.0[[#This Row],[Usuário ativo]]&gt;=2,"OFFLINE","ONLINE")</f>
        <v>ONLINE</v>
      </c>
      <c r="D403" s="7" t="str" cm="1">
        <f t="array" ref="D403">IFERROR(IF(SUM(_xlfn._xlws.FILTER(CustomerID,CustomerID=NovasLicençasv6.0[[#This Row],[User ID]]))=0,"Existe","Não Existe"),"Não Existe")</f>
        <v>Não Existe</v>
      </c>
      <c r="E403" s="7"/>
      <c r="F403" s="7" t="s">
        <v>2836</v>
      </c>
      <c r="G403" s="7" t="s">
        <v>8</v>
      </c>
      <c r="H403" s="7" t="s">
        <v>1785</v>
      </c>
      <c r="I403" s="7" t="s">
        <v>1011</v>
      </c>
      <c r="J403" s="7" t="s">
        <v>225</v>
      </c>
      <c r="K403" s="7" t="s">
        <v>226</v>
      </c>
      <c r="L403" s="7" t="str" cm="1">
        <f t="array" ref="L403">IFERROR(_xlfn._xlws.FILTER(CódigoAntigo,[0]!Descrição=NovasLicençasv6.0[[#This Row],[Descrição da atualização]]),"")</f>
        <v/>
      </c>
      <c r="M403" s="7" t="str" cm="1">
        <f t="array" ref="M403">IFERROR(_xlfn._xlws.FILTER(NovoCódigo,[0]!Descrição=NovasLicençasv6.0[[#This Row],[Descrição da atualização]]),"")</f>
        <v/>
      </c>
      <c r="N403" s="1"/>
      <c r="O403" s="7" t="s">
        <v>157</v>
      </c>
      <c r="P403" s="7" t="str" cm="1">
        <f t="array" ref="P403">_xlfn._xlws.FILTER(CodigoLicença,Tipo=NovasLicençasv6.0[[#This Row],[Tipo]])</f>
        <v>IR0000000001</v>
      </c>
      <c r="Q403" s="7" t="str" cm="1">
        <f t="array" ref="Q403">_xlfn._xlws.FILTER(CodigoManutenção,Tipo=NovasLicençasv6.0[[#This Row],[Tipo]])</f>
        <v>Sem custo</v>
      </c>
      <c r="R403" s="7">
        <v>1</v>
      </c>
      <c r="S403" s="7" t="s">
        <v>84</v>
      </c>
      <c r="T403" s="14"/>
      <c r="U403" s="7" t="s">
        <v>1262</v>
      </c>
      <c r="V403" s="7"/>
      <c r="W403" s="7"/>
      <c r="X403" s="7"/>
      <c r="Y403" s="5">
        <v>44629</v>
      </c>
      <c r="Z403" s="5">
        <v>44635</v>
      </c>
      <c r="AA403" s="11">
        <f t="shared" si="18"/>
        <v>2022</v>
      </c>
      <c r="AB403" s="7">
        <f t="shared" si="17"/>
        <v>6</v>
      </c>
      <c r="AC403" s="5" t="e" cm="1">
        <f t="array" ref="AC403">_xlfn._xlws.FILTER(Created_Date,(Customer_ID=NovasLicençasv6.0[[#This Row],[User ID]])*(Type = "OFFLINE"))</f>
        <v>#REF!</v>
      </c>
      <c r="AD403" s="32" t="s">
        <v>2837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11" t="s">
        <v>313</v>
      </c>
      <c r="AP403" s="14"/>
      <c r="AQ403" s="14">
        <v>15019</v>
      </c>
      <c r="AR403" s="7"/>
      <c r="AS403" s="7"/>
      <c r="AT403" s="7"/>
      <c r="AU403" s="7"/>
      <c r="AV403" s="7"/>
      <c r="AW403" s="25"/>
      <c r="AX403" s="25">
        <v>2023</v>
      </c>
    </row>
    <row r="404" spans="1:67" ht="18" customHeight="1" x14ac:dyDescent="0.2">
      <c r="A404" s="7" t="s">
        <v>2838</v>
      </c>
      <c r="B404" s="7" cm="1">
        <f t="array" ref="B404">COUNTA(_xlfn._xlws.FILTER(CustomerID,CustomerID=NovasLicençasv6.0[[#This Row],[User ID]],""))</f>
        <v>1</v>
      </c>
      <c r="C404" s="7" t="str">
        <f>IF(NovasLicençasv6.0[[#This Row],[Usuário ativo]]&gt;=2,"OFFLINE","ONLINE")</f>
        <v>ONLINE</v>
      </c>
      <c r="D404" s="7" t="str" cm="1">
        <f t="array" ref="D404">IFERROR(IF(SUM(_xlfn._xlws.FILTER(CustomerID,CustomerID=NovasLicençasv6.0[[#This Row],[User ID]]))=0,"Existe","Não Existe"),"Não Existe")</f>
        <v>Não Existe</v>
      </c>
      <c r="E404" s="7"/>
      <c r="F404" s="7" t="s">
        <v>2839</v>
      </c>
      <c r="G404" s="7" t="s">
        <v>8</v>
      </c>
      <c r="H404" s="7" t="s">
        <v>704</v>
      </c>
      <c r="I404" s="7" t="s">
        <v>1011</v>
      </c>
      <c r="J404" s="7" t="s">
        <v>225</v>
      </c>
      <c r="K404" s="7" t="s">
        <v>226</v>
      </c>
      <c r="L404" s="7" t="str" cm="1">
        <f t="array" ref="L404">IFERROR(_xlfn._xlws.FILTER(CódigoAntigo,[0]!Descrição=NovasLicençasv6.0[[#This Row],[Descrição da atualização]]),"")</f>
        <v/>
      </c>
      <c r="M404" s="7" t="str" cm="1">
        <f t="array" ref="M404">IFERROR(_xlfn._xlws.FILTER(NovoCódigo,[0]!Descrição=NovasLicençasv6.0[[#This Row],[Descrição da atualização]]),"")</f>
        <v/>
      </c>
      <c r="N404" s="1"/>
      <c r="O404" s="7" t="s">
        <v>157</v>
      </c>
      <c r="P404" s="7" t="str" cm="1">
        <f t="array" ref="P404">_xlfn._xlws.FILTER(CodigoLicença,Tipo=NovasLicençasv6.0[[#This Row],[Tipo]])</f>
        <v>IR0000000001</v>
      </c>
      <c r="Q404" s="7" t="str" cm="1">
        <f t="array" ref="Q404">_xlfn._xlws.FILTER(CodigoManutenção,Tipo=NovasLicençasv6.0[[#This Row],[Tipo]])</f>
        <v>Sem custo</v>
      </c>
      <c r="R404" s="7">
        <v>1</v>
      </c>
      <c r="S404" s="7"/>
      <c r="T404" s="14"/>
      <c r="U404" s="7"/>
      <c r="V404" s="7"/>
      <c r="W404" s="7"/>
      <c r="X404" s="7"/>
      <c r="Y404" s="5">
        <v>44629</v>
      </c>
      <c r="Z404" s="5">
        <v>44635</v>
      </c>
      <c r="AA404" s="11">
        <f t="shared" si="18"/>
        <v>2022</v>
      </c>
      <c r="AB404" s="7">
        <f t="shared" si="17"/>
        <v>6</v>
      </c>
      <c r="AC404" s="5" t="e" cm="1">
        <f t="array" ref="AC404">_xlfn._xlws.FILTER(Created_Date,(Customer_ID=NovasLicençasv6.0[[#This Row],[User ID]])*(Type = "OFFLINE"))</f>
        <v>#REF!</v>
      </c>
      <c r="AD404" s="32" t="s">
        <v>2840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11" t="s">
        <v>313</v>
      </c>
      <c r="AP404" s="14"/>
      <c r="AQ404" s="14">
        <v>15019</v>
      </c>
      <c r="AR404" s="7"/>
      <c r="AS404" s="7"/>
      <c r="AT404" s="7"/>
      <c r="AU404" s="7"/>
      <c r="AV404" s="7"/>
      <c r="AW404" s="25"/>
      <c r="AX404" s="25">
        <v>2023</v>
      </c>
    </row>
    <row r="405" spans="1:67" ht="18" customHeight="1" x14ac:dyDescent="0.2">
      <c r="A405" s="7" t="s">
        <v>2841</v>
      </c>
      <c r="B405" s="7" cm="1">
        <f t="array" ref="B405">COUNTA(_xlfn._xlws.FILTER(CustomerID,CustomerID=NovasLicençasv6.0[[#This Row],[User ID]],""))</f>
        <v>1</v>
      </c>
      <c r="C405" s="7" t="str">
        <f>IF(NovasLicençasv6.0[[#This Row],[Usuário ativo]]&gt;=2,"OFFLINE","ONLINE")</f>
        <v>ONLINE</v>
      </c>
      <c r="D405" s="7" t="str" cm="1">
        <f t="array" ref="D405">IFERROR(IF(SUM(_xlfn._xlws.FILTER(CustomerID,CustomerID=NovasLicençasv6.0[[#This Row],[User ID]]))=0,"Existe","Não Existe"),"Não Existe")</f>
        <v>Não Existe</v>
      </c>
      <c r="E405" s="7"/>
      <c r="F405" s="7" t="s">
        <v>2842</v>
      </c>
      <c r="G405" s="7" t="s">
        <v>8</v>
      </c>
      <c r="H405" s="7" t="s">
        <v>2843</v>
      </c>
      <c r="I405" s="7" t="s">
        <v>1011</v>
      </c>
      <c r="J405" s="7" t="s">
        <v>225</v>
      </c>
      <c r="K405" s="7" t="s">
        <v>226</v>
      </c>
      <c r="L405" s="7" t="str" cm="1">
        <f t="array" ref="L405">IFERROR(_xlfn._xlws.FILTER(CódigoAntigo,[0]!Descrição=NovasLicençasv6.0[[#This Row],[Descrição da atualização]]),"")</f>
        <v/>
      </c>
      <c r="M405" s="7" t="str" cm="1">
        <f t="array" ref="M405">IFERROR(_xlfn._xlws.FILTER(NovoCódigo,[0]!Descrição=NovasLicençasv6.0[[#This Row],[Descrição da atualização]]),"")</f>
        <v/>
      </c>
      <c r="N405" s="1"/>
      <c r="O405" s="7" t="s">
        <v>157</v>
      </c>
      <c r="P405" s="7" t="str" cm="1">
        <f t="array" ref="P405">_xlfn._xlws.FILTER(CodigoLicença,Tipo=NovasLicençasv6.0[[#This Row],[Tipo]])</f>
        <v>IR0000000001</v>
      </c>
      <c r="Q405" s="7" t="str" cm="1">
        <f t="array" ref="Q405">_xlfn._xlws.FILTER(CodigoManutenção,Tipo=NovasLicençasv6.0[[#This Row],[Tipo]])</f>
        <v>Sem custo</v>
      </c>
      <c r="R405" s="7">
        <v>1</v>
      </c>
      <c r="S405" s="7" t="s">
        <v>84</v>
      </c>
      <c r="T405" s="14" t="s">
        <v>2844</v>
      </c>
      <c r="U405" s="7" t="s">
        <v>458</v>
      </c>
      <c r="V405" s="7" t="s">
        <v>2829</v>
      </c>
      <c r="W405" s="7" t="s">
        <v>2845</v>
      </c>
      <c r="X405" s="7"/>
      <c r="Y405" s="5">
        <v>44629</v>
      </c>
      <c r="Z405" s="5">
        <v>44635</v>
      </c>
      <c r="AA405" s="11">
        <f t="shared" si="18"/>
        <v>2022</v>
      </c>
      <c r="AB405" s="7">
        <f t="shared" si="17"/>
        <v>6</v>
      </c>
      <c r="AC405" s="5" t="e" cm="1">
        <f t="array" ref="AC405">_xlfn._xlws.FILTER(Created_Date,(Customer_ID=NovasLicençasv6.0[[#This Row],[User ID]])*(Type = "OFFLINE"))</f>
        <v>#REF!</v>
      </c>
      <c r="AD405" s="32" t="s">
        <v>2846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11" t="s">
        <v>313</v>
      </c>
      <c r="AP405" s="14"/>
      <c r="AQ405" s="14">
        <v>15019</v>
      </c>
      <c r="AR405" s="7"/>
      <c r="AS405" s="7"/>
      <c r="AT405" s="7"/>
      <c r="AU405" s="7"/>
      <c r="AV405" s="7"/>
      <c r="AW405" s="25"/>
      <c r="AX405" s="25">
        <v>2023</v>
      </c>
    </row>
    <row r="406" spans="1:67" ht="18" customHeight="1" x14ac:dyDescent="0.2">
      <c r="A406" s="7" t="s">
        <v>2847</v>
      </c>
      <c r="B406" s="7" cm="1">
        <f t="array" ref="B406">COUNTA(_xlfn._xlws.FILTER(CustomerID,CustomerID=NovasLicençasv6.0[[#This Row],[User ID]],""))</f>
        <v>1</v>
      </c>
      <c r="C406" s="7" t="str">
        <f>IF(NovasLicençasv6.0[[#This Row],[Usuário ativo]]&gt;=2,"OFFLINE","ONLINE")</f>
        <v>ONLINE</v>
      </c>
      <c r="D406" s="7" t="str" cm="1">
        <f t="array" ref="D406">IFERROR(IF(SUM(_xlfn._xlws.FILTER(CustomerID,CustomerID=NovasLicençasv6.0[[#This Row],[User ID]]))=0,"Existe","Não Existe"),"Não Existe")</f>
        <v>Não Existe</v>
      </c>
      <c r="E406" s="7"/>
      <c r="F406" s="7" t="s">
        <v>2848</v>
      </c>
      <c r="G406" s="7" t="s">
        <v>8</v>
      </c>
      <c r="H406" s="7" t="s">
        <v>1785</v>
      </c>
      <c r="I406" s="7" t="s">
        <v>1011</v>
      </c>
      <c r="J406" s="7" t="s">
        <v>225</v>
      </c>
      <c r="K406" s="7" t="s">
        <v>226</v>
      </c>
      <c r="L406" s="7" t="str" cm="1">
        <f t="array" ref="L406">IFERROR(_xlfn._xlws.FILTER(CódigoAntigo,[0]!Descrição=NovasLicençasv6.0[[#This Row],[Descrição da atualização]]),"")</f>
        <v/>
      </c>
      <c r="M406" s="7" t="str" cm="1">
        <f t="array" ref="M406">IFERROR(_xlfn._xlws.FILTER(NovoCódigo,[0]!Descrição=NovasLicençasv6.0[[#This Row],[Descrição da atualização]]),"")</f>
        <v/>
      </c>
      <c r="N406" s="1"/>
      <c r="O406" s="7" t="s">
        <v>157</v>
      </c>
      <c r="P406" s="7" t="str" cm="1">
        <f t="array" ref="P406">_xlfn._xlws.FILTER(CodigoLicença,Tipo=NovasLicençasv6.0[[#This Row],[Tipo]])</f>
        <v>IR0000000001</v>
      </c>
      <c r="Q406" s="7" t="str" cm="1">
        <f t="array" ref="Q406">_xlfn._xlws.FILTER(CodigoManutenção,Tipo=NovasLicençasv6.0[[#This Row],[Tipo]])</f>
        <v>Sem custo</v>
      </c>
      <c r="R406" s="7">
        <v>1</v>
      </c>
      <c r="S406" s="7"/>
      <c r="T406" s="14"/>
      <c r="U406" s="7"/>
      <c r="V406" s="7"/>
      <c r="W406" s="7"/>
      <c r="X406" s="7"/>
      <c r="Y406" s="5">
        <v>44629</v>
      </c>
      <c r="Z406" s="5">
        <v>44635</v>
      </c>
      <c r="AA406" s="11">
        <f t="shared" si="18"/>
        <v>2022</v>
      </c>
      <c r="AB406" s="7">
        <f t="shared" si="17"/>
        <v>6</v>
      </c>
      <c r="AC406" s="5" t="e" cm="1">
        <f t="array" ref="AC406">_xlfn._xlws.FILTER(Created_Date,(Customer_ID=NovasLicençasv6.0[[#This Row],[User ID]])*(Type = "OFFLINE"))</f>
        <v>#REF!</v>
      </c>
      <c r="AD406" s="32" t="s">
        <v>2849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11" t="s">
        <v>313</v>
      </c>
      <c r="AP406" s="14"/>
      <c r="AQ406" s="14">
        <v>15019</v>
      </c>
      <c r="AR406" s="7"/>
      <c r="AS406" s="7"/>
      <c r="AT406" s="7"/>
      <c r="AU406" s="7"/>
      <c r="AV406" s="7"/>
      <c r="AW406" s="25"/>
      <c r="AX406" s="25">
        <v>2023</v>
      </c>
    </row>
    <row r="407" spans="1:67" ht="18" customHeight="1" x14ac:dyDescent="0.2">
      <c r="A407" s="21" t="s">
        <v>2850</v>
      </c>
      <c r="B407" s="7" cm="1">
        <f t="array" ref="B407">COUNTA(_xlfn._xlws.FILTER(CustomerID,CustomerID=NovasLicençasv6.0[[#This Row],[User ID]],""))</f>
        <v>1</v>
      </c>
      <c r="C407" s="7" t="str">
        <f>IF(NovasLicençasv6.0[[#This Row],[Usuário ativo]]&gt;=2,"OFFLINE","ONLINE")</f>
        <v>ONLINE</v>
      </c>
      <c r="D407" s="18" t="str" cm="1">
        <f t="array" ref="D407">IFERROR(IF(SUM(_xlfn._xlws.FILTER(CustomerID,CustomerID=NovasLicençasv6.0[[#This Row],[User ID]]))=0,"Existe","Não Existe"),"Não Existe")</f>
        <v>Não Existe</v>
      </c>
      <c r="E407" s="7"/>
      <c r="F407" s="7" t="s">
        <v>2851</v>
      </c>
      <c r="G407" s="7" t="s">
        <v>8</v>
      </c>
      <c r="H407" s="7" t="s">
        <v>704</v>
      </c>
      <c r="I407" s="7" t="s">
        <v>1011</v>
      </c>
      <c r="J407" s="7" t="s">
        <v>225</v>
      </c>
      <c r="K407" s="7" t="s">
        <v>226</v>
      </c>
      <c r="L407" s="7" t="str" cm="1">
        <f t="array" ref="L407">IFERROR(_xlfn._xlws.FILTER(CódigoAntigo,[0]!Descrição=NovasLicençasv6.0[[#This Row],[Descrição da atualização]]),"")</f>
        <v/>
      </c>
      <c r="M407" s="7" t="str" cm="1">
        <f t="array" ref="M407">IFERROR(_xlfn._xlws.FILTER(NovoCódigo,[0]!Descrição=NovasLicençasv6.0[[#This Row],[Descrição da atualização]]),"")</f>
        <v/>
      </c>
      <c r="N407" s="1"/>
      <c r="O407" s="7" t="s">
        <v>157</v>
      </c>
      <c r="P407" s="7" t="str" cm="1">
        <f t="array" ref="P407">_xlfn._xlws.FILTER(CodigoLicença,Tipo=NovasLicençasv6.0[[#This Row],[Tipo]])</f>
        <v>IR0000000001</v>
      </c>
      <c r="Q407" s="7" t="str" cm="1">
        <f t="array" ref="Q407">_xlfn._xlws.FILTER(CodigoManutenção,Tipo=NovasLicençasv6.0[[#This Row],[Tipo]])</f>
        <v>Sem custo</v>
      </c>
      <c r="R407" s="7">
        <v>1</v>
      </c>
      <c r="S407" s="7"/>
      <c r="T407" s="14"/>
      <c r="U407" s="7"/>
      <c r="V407" s="7"/>
      <c r="W407" s="7"/>
      <c r="X407" s="7"/>
      <c r="Y407" s="5">
        <v>44629</v>
      </c>
      <c r="Z407" s="5">
        <v>44635</v>
      </c>
      <c r="AA407" s="11">
        <f t="shared" si="18"/>
        <v>2022</v>
      </c>
      <c r="AB407" s="7">
        <f t="shared" si="17"/>
        <v>6</v>
      </c>
      <c r="AC407" s="5" t="e" cm="1">
        <f t="array" ref="AC407">_xlfn._xlws.FILTER(Created_Date,(Customer_ID=NovasLicençasv6.0[[#This Row],[User ID]])*(Type = "OFFLINE"))</f>
        <v>#REF!</v>
      </c>
      <c r="AD407" s="6" t="s">
        <v>2852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11" t="s">
        <v>313</v>
      </c>
      <c r="AP407" s="14"/>
      <c r="AQ407" s="14">
        <v>15019</v>
      </c>
      <c r="AR407" s="7"/>
      <c r="AS407" s="7"/>
      <c r="AT407" s="7"/>
      <c r="AU407" s="7"/>
      <c r="AV407" s="9"/>
      <c r="AW407" s="19"/>
      <c r="AX407" s="25">
        <v>2023</v>
      </c>
    </row>
    <row r="408" spans="1:67" ht="18" customHeight="1" x14ac:dyDescent="0.2">
      <c r="A408" s="13" t="s">
        <v>2853</v>
      </c>
      <c r="B408" s="7" cm="1">
        <f t="array" ref="B408">COUNTA(_xlfn._xlws.FILTER(CustomerID,CustomerID=NovasLicençasv6.0[[#This Row],[User ID]],""))</f>
        <v>1</v>
      </c>
      <c r="C408" s="13" t="str">
        <f>IF(NovasLicençasv6.0[[#This Row],[Usuário ativo]]&gt;=2,"OFFLINE","ONLINE")</f>
        <v>ONLINE</v>
      </c>
      <c r="D408" s="13" t="str" cm="1">
        <f t="array" ref="D408">IFERROR(IF(SUM(_xlfn._xlws.FILTER(CustomerID,CustomerID=NovasLicençasv6.0[[#This Row],[User ID]]))=0,"Existe","Não Existe"),"Não Existe")</f>
        <v>Não Existe</v>
      </c>
      <c r="E408" s="13" t="s">
        <v>2854</v>
      </c>
      <c r="F408" s="13" t="s">
        <v>2855</v>
      </c>
      <c r="G408" s="13" t="s">
        <v>141</v>
      </c>
      <c r="H408" s="13" t="s">
        <v>384</v>
      </c>
      <c r="I408" s="13" t="s">
        <v>101</v>
      </c>
      <c r="J408" s="13" t="s">
        <v>102</v>
      </c>
      <c r="K408" s="13" t="s">
        <v>83</v>
      </c>
      <c r="L408" s="13" t="str" cm="1">
        <f t="array" ref="L408">IFERROR(_xlfn._xlws.FILTER(CódigoAntigo,[0]!Descrição=NovasLicençasv6.0[[#This Row],[Descrição da atualização]]),"")</f>
        <v/>
      </c>
      <c r="M408" s="13" t="str" cm="1">
        <f t="array" ref="M408">IFERROR(_xlfn._xlws.FILTER(NovoCódigo,[0]!Descrição=NovasLicençasv6.0[[#This Row],[Descrição da atualização]]),"")</f>
        <v/>
      </c>
      <c r="N408" s="1"/>
      <c r="O408" s="13" t="s">
        <v>18</v>
      </c>
      <c r="P408" s="7" t="str" cm="1">
        <f t="array" ref="P408">_xlfn._xlws.FILTER(CodigoLicença,Tipo=NovasLicençasv6.0[[#This Row],[Tipo]])</f>
        <v>SC00SFW00003</v>
      </c>
      <c r="Q408" s="7" t="str" cm="1">
        <f t="array" ref="Q408">_xlfn._xlws.FILTER(CodigoManutenção,Tipo=NovasLicençasv6.0[[#This Row],[Tipo]])</f>
        <v>SC00SFW00006</v>
      </c>
      <c r="R408" s="13">
        <v>1</v>
      </c>
      <c r="S408" s="13" t="s">
        <v>84</v>
      </c>
      <c r="T408" s="34"/>
      <c r="U408" s="13" t="s">
        <v>691</v>
      </c>
      <c r="V408" s="13"/>
      <c r="W408" s="13"/>
      <c r="X408" s="13"/>
      <c r="Y408" s="29">
        <v>44644</v>
      </c>
      <c r="Z408" s="29">
        <v>44652</v>
      </c>
      <c r="AA408" s="35">
        <f t="shared" ref="AA408:AA439" si="19">YEAR(Y408)</f>
        <v>2022</v>
      </c>
      <c r="AB408" s="13">
        <f t="shared" si="17"/>
        <v>8</v>
      </c>
      <c r="AC408" s="29" t="e" cm="1">
        <f t="array" ref="AC408">_xlfn._xlws.FILTER(Created_Date,(Customer_ID=NovasLicençasv6.0[[#This Row],[User ID]])*(Type = "OFFLINE"))</f>
        <v>#REF!</v>
      </c>
      <c r="AD408" s="91" t="s">
        <v>2856</v>
      </c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35" t="s">
        <v>313</v>
      </c>
      <c r="AP408" s="34"/>
      <c r="AQ408" s="34">
        <v>15019</v>
      </c>
      <c r="AR408" s="13"/>
      <c r="AS408" s="13"/>
      <c r="AT408" s="13" t="s">
        <v>2615</v>
      </c>
      <c r="AU408" s="13" t="s">
        <v>380</v>
      </c>
      <c r="AV408" s="13" t="s">
        <v>315</v>
      </c>
      <c r="AW408" s="92"/>
      <c r="AX408" s="25">
        <v>2023</v>
      </c>
    </row>
    <row r="409" spans="1:67" ht="18" customHeight="1" x14ac:dyDescent="0.2">
      <c r="A409" s="7" t="s">
        <v>2857</v>
      </c>
      <c r="B409" s="7" cm="1">
        <f t="array" ref="B409">COUNTA(_xlfn._xlws.FILTER(CustomerID,CustomerID=NovasLicençasv6.0[[#This Row],[User ID]],""))</f>
        <v>1</v>
      </c>
      <c r="C409" s="7" t="str">
        <f>IF(NovasLicençasv6.0[[#This Row],[Usuário ativo]]&gt;=2,"OFFLINE","ONLINE")</f>
        <v>ONLINE</v>
      </c>
      <c r="D409" s="7" t="str" cm="1">
        <f t="array" ref="D409">IFERROR(IF(SUM(_xlfn._xlws.FILTER(CustomerID,CustomerID=NovasLicençasv6.0[[#This Row],[User ID]]))=0,"Existe","Não Existe"),"Não Existe")</f>
        <v>Não Existe</v>
      </c>
      <c r="E409" s="7"/>
      <c r="F409" s="7" t="s">
        <v>2858</v>
      </c>
      <c r="G409" s="7" t="s">
        <v>8</v>
      </c>
      <c r="H409" s="7" t="s">
        <v>384</v>
      </c>
      <c r="I409" s="7" t="s">
        <v>9</v>
      </c>
      <c r="J409" s="7" t="s">
        <v>194</v>
      </c>
      <c r="K409" s="7" t="s">
        <v>195</v>
      </c>
      <c r="L409" s="7" t="str" cm="1">
        <f t="array" ref="L409">IFERROR(_xlfn._xlws.FILTER(CódigoAntigo,[0]!Descrição=NovasLicençasv6.0[[#This Row],[Descrição da atualização]]),"")</f>
        <v/>
      </c>
      <c r="M409" s="7" t="str" cm="1">
        <f t="array" ref="M409">IFERROR(_xlfn._xlws.FILTER(NovoCódigo,[0]!Descrição=NovasLicençasv6.0[[#This Row],[Descrição da atualização]]),"")</f>
        <v/>
      </c>
      <c r="N409" s="1"/>
      <c r="O409" s="7" t="s">
        <v>19</v>
      </c>
      <c r="P409" s="7" t="str" cm="1">
        <f t="array" ref="P409">_xlfn._xlws.FILTER(CodigoLicença,Tipo=NovasLicençasv6.0[[#This Row],[Tipo]])</f>
        <v>SC00SFW00004</v>
      </c>
      <c r="Q409" s="7" t="str" cm="1">
        <f t="array" ref="Q409">_xlfn._xlws.FILTER(CodigoManutenção,Tipo=NovasLicençasv6.0[[#This Row],[Tipo]])</f>
        <v>SC00SFW00007</v>
      </c>
      <c r="R409" s="7">
        <v>1</v>
      </c>
      <c r="S409" s="7" t="s">
        <v>1100</v>
      </c>
      <c r="T409" s="14" t="s">
        <v>2859</v>
      </c>
      <c r="U409" s="7" t="s">
        <v>691</v>
      </c>
      <c r="V409" s="7" t="s">
        <v>2860</v>
      </c>
      <c r="W409" s="7">
        <v>368</v>
      </c>
      <c r="X409" s="7"/>
      <c r="Y409" s="5">
        <v>44651</v>
      </c>
      <c r="Z409" s="5">
        <v>44652</v>
      </c>
      <c r="AA409" s="11">
        <f t="shared" si="19"/>
        <v>2022</v>
      </c>
      <c r="AB409" s="7">
        <f t="shared" si="17"/>
        <v>1</v>
      </c>
      <c r="AC409" s="5" t="e" cm="1">
        <f t="array" ref="AC409">_xlfn._xlws.FILTER(Created_Date,(Customer_ID=NovasLicençasv6.0[[#This Row],[User ID]])*(Type = "OFFLINE"))</f>
        <v>#REF!</v>
      </c>
      <c r="AD409" s="32" t="s">
        <v>2861</v>
      </c>
      <c r="AE409" s="7"/>
      <c r="AF409" s="7"/>
      <c r="AG409" s="7"/>
      <c r="AH409" s="7"/>
      <c r="AI409" s="7"/>
      <c r="AJ409" s="7">
        <v>701998</v>
      </c>
      <c r="AK409" s="7"/>
      <c r="AL409" s="7">
        <v>3791</v>
      </c>
      <c r="AM409" s="7"/>
      <c r="AN409" s="7"/>
      <c r="AO409" s="11">
        <v>116520581</v>
      </c>
      <c r="AP409" s="14"/>
      <c r="AQ409" s="14">
        <v>15019</v>
      </c>
      <c r="AR409" s="7"/>
      <c r="AS409" s="7"/>
      <c r="AT409" s="7" t="s">
        <v>2862</v>
      </c>
      <c r="AU409" s="7" t="s">
        <v>380</v>
      </c>
      <c r="AV409" s="7" t="s">
        <v>380</v>
      </c>
      <c r="AW409" s="25"/>
      <c r="AX409" s="25">
        <v>2023</v>
      </c>
    </row>
    <row r="410" spans="1:67" ht="18" customHeight="1" x14ac:dyDescent="0.2">
      <c r="A410" s="7" t="s">
        <v>2863</v>
      </c>
      <c r="B410" s="7" cm="1">
        <f t="array" ref="B410">COUNTA(_xlfn._xlws.FILTER(CustomerID,CustomerID=NovasLicençasv6.0[[#This Row],[User ID]],""))</f>
        <v>1</v>
      </c>
      <c r="C410" s="7" t="str">
        <f>IF(NovasLicençasv6.0[[#This Row],[Usuário ativo]]&gt;=2,"OFFLINE","ONLINE")</f>
        <v>ONLINE</v>
      </c>
      <c r="D410" s="7" t="str" cm="1">
        <f t="array" ref="D410">IFERROR(IF(SUM(_xlfn._xlws.FILTER(CustomerID,CustomerID=NovasLicençasv6.0[[#This Row],[User ID]]))=0,"Existe","Não Existe"),"Não Existe")</f>
        <v>Não Existe</v>
      </c>
      <c r="E410" s="7"/>
      <c r="F410" s="7" t="s">
        <v>2864</v>
      </c>
      <c r="G410" s="7" t="s">
        <v>8</v>
      </c>
      <c r="H410" s="7" t="s">
        <v>384</v>
      </c>
      <c r="I410" s="7" t="s">
        <v>9</v>
      </c>
      <c r="J410" s="7" t="s">
        <v>194</v>
      </c>
      <c r="K410" s="7" t="s">
        <v>195</v>
      </c>
      <c r="L410" s="7" t="str" cm="1">
        <f t="array" ref="L410">IFERROR(_xlfn._xlws.FILTER(CódigoAntigo,[0]!Descrição=NovasLicençasv6.0[[#This Row],[Descrição da atualização]]),"")</f>
        <v/>
      </c>
      <c r="M410" s="7" t="str" cm="1">
        <f t="array" ref="M410">IFERROR(_xlfn._xlws.FILTER(NovoCódigo,[0]!Descrição=NovasLicençasv6.0[[#This Row],[Descrição da atualização]]),"")</f>
        <v/>
      </c>
      <c r="N410" s="1"/>
      <c r="O410" s="7" t="s">
        <v>18</v>
      </c>
      <c r="P410" s="7" t="str" cm="1">
        <f t="array" ref="P410">_xlfn._xlws.FILTER(CodigoLicença,Tipo=NovasLicençasv6.0[[#This Row],[Tipo]])</f>
        <v>SC00SFW00003</v>
      </c>
      <c r="Q410" s="7" t="str" cm="1">
        <f t="array" ref="Q410">_xlfn._xlws.FILTER(CodigoManutenção,Tipo=NovasLicençasv6.0[[#This Row],[Tipo]])</f>
        <v>SC00SFW00006</v>
      </c>
      <c r="R410" s="7">
        <v>1</v>
      </c>
      <c r="S410" s="7" t="s">
        <v>1100</v>
      </c>
      <c r="T410" s="14" t="s">
        <v>2865</v>
      </c>
      <c r="U410" s="7" t="s">
        <v>691</v>
      </c>
      <c r="V410" s="7" t="s">
        <v>2866</v>
      </c>
      <c r="W410" s="7">
        <v>774</v>
      </c>
      <c r="X410" s="7"/>
      <c r="Y410" s="5">
        <v>44651</v>
      </c>
      <c r="Z410" s="5">
        <v>44652</v>
      </c>
      <c r="AA410" s="11">
        <f t="shared" si="19"/>
        <v>2022</v>
      </c>
      <c r="AB410" s="7">
        <f t="shared" si="17"/>
        <v>1</v>
      </c>
      <c r="AC410" s="5" t="e" cm="1">
        <f t="array" ref="AC410">_xlfn._xlws.FILTER(Created_Date,(Customer_ID=NovasLicençasv6.0[[#This Row],[User ID]])*(Type = "OFFLINE"))</f>
        <v>#REF!</v>
      </c>
      <c r="AD410" s="32" t="s">
        <v>2867</v>
      </c>
      <c r="AE410" s="7"/>
      <c r="AF410" s="7"/>
      <c r="AG410" s="7"/>
      <c r="AH410" s="7"/>
      <c r="AI410" s="7"/>
      <c r="AJ410" s="7">
        <v>701988</v>
      </c>
      <c r="AK410" s="7"/>
      <c r="AL410" s="7">
        <v>3789</v>
      </c>
      <c r="AM410" s="7"/>
      <c r="AN410" s="7"/>
      <c r="AO410" s="11">
        <v>116520581</v>
      </c>
      <c r="AP410" s="14"/>
      <c r="AQ410" s="14">
        <v>15019</v>
      </c>
      <c r="AR410" s="7"/>
      <c r="AS410" s="7"/>
      <c r="AT410" s="7" t="s">
        <v>2862</v>
      </c>
      <c r="AU410" s="7" t="s">
        <v>380</v>
      </c>
      <c r="AV410" s="7" t="s">
        <v>380</v>
      </c>
      <c r="AW410" s="25"/>
      <c r="AX410" s="25">
        <v>2023</v>
      </c>
    </row>
    <row r="411" spans="1:67" ht="18" customHeight="1" x14ac:dyDescent="0.2">
      <c r="A411" s="7" t="s">
        <v>2868</v>
      </c>
      <c r="B411" s="7" cm="1">
        <f t="array" ref="B411">COUNTA(_xlfn._xlws.FILTER(CustomerID,CustomerID=NovasLicençasv6.0[[#This Row],[User ID]],""))</f>
        <v>1</v>
      </c>
      <c r="C411" s="7" t="str">
        <f>IF(NovasLicençasv6.0[[#This Row],[Usuário ativo]]&gt;=2,"OFFLINE","ONLINE")</f>
        <v>ONLINE</v>
      </c>
      <c r="D411" s="7" t="str" cm="1">
        <f t="array" ref="D411">IFERROR(IF(SUM(_xlfn._xlws.FILTER(CustomerID,CustomerID=NovasLicençasv6.0[[#This Row],[User ID]]))=0,"Existe","Não Existe"),"Não Existe")</f>
        <v>Não Existe</v>
      </c>
      <c r="E411" s="7"/>
      <c r="F411" s="7" t="s">
        <v>2869</v>
      </c>
      <c r="G411" s="7" t="s">
        <v>308</v>
      </c>
      <c r="H411" s="7" t="s">
        <v>2870</v>
      </c>
      <c r="I411" s="7" t="s">
        <v>81</v>
      </c>
      <c r="J411" s="7" t="s">
        <v>82</v>
      </c>
      <c r="K411" s="7" t="s">
        <v>83</v>
      </c>
      <c r="L411" s="7" t="str" cm="1">
        <f t="array" ref="L411">IFERROR(_xlfn._xlws.FILTER(CódigoAntigo,[0]!Descrição=NovasLicençasv6.0[[#This Row],[Descrição da atualização]]),"")</f>
        <v/>
      </c>
      <c r="M411" s="7" t="str" cm="1">
        <f t="array" ref="M411">IFERROR(_xlfn._xlws.FILTER(NovoCódigo,[0]!Descrição=NovasLicençasv6.0[[#This Row],[Descrição da atualização]]),"")</f>
        <v/>
      </c>
      <c r="N411" s="1"/>
      <c r="O411" s="7" t="s">
        <v>18</v>
      </c>
      <c r="P411" s="7" t="str" cm="1">
        <f t="array" ref="P411">_xlfn._xlws.FILTER(CodigoLicença,Tipo=NovasLicençasv6.0[[#This Row],[Tipo]])</f>
        <v>SC00SFW00003</v>
      </c>
      <c r="Q411" s="7" t="str" cm="1">
        <f t="array" ref="Q411">_xlfn._xlws.FILTER(CodigoManutenção,Tipo=NovasLicençasv6.0[[#This Row],[Tipo]])</f>
        <v>SC00SFW00006</v>
      </c>
      <c r="R411" s="7">
        <v>1</v>
      </c>
      <c r="S411" s="7" t="s">
        <v>84</v>
      </c>
      <c r="T411" s="14" t="s">
        <v>2871</v>
      </c>
      <c r="U411" s="7" t="s">
        <v>691</v>
      </c>
      <c r="V411" s="7" t="s">
        <v>1458</v>
      </c>
      <c r="W411" s="7" t="s">
        <v>1460</v>
      </c>
      <c r="X411" s="7"/>
      <c r="Y411" s="5">
        <v>44658</v>
      </c>
      <c r="Z411" s="5">
        <v>44659</v>
      </c>
      <c r="AA411" s="11">
        <f t="shared" si="19"/>
        <v>2022</v>
      </c>
      <c r="AB411" s="7">
        <f t="shared" si="17"/>
        <v>1</v>
      </c>
      <c r="AC411" s="5" t="e" cm="1">
        <f t="array" ref="AC411">_xlfn._xlws.FILTER(Created_Date,(Customer_ID=NovasLicençasv6.0[[#This Row],[User ID]])*(Type = "OFFLINE"))</f>
        <v>#REF!</v>
      </c>
      <c r="AD411" s="32" t="s">
        <v>2872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11" t="s">
        <v>313</v>
      </c>
      <c r="AP411" s="14"/>
      <c r="AQ411" s="14" t="s">
        <v>2873</v>
      </c>
      <c r="AR411" s="7"/>
      <c r="AS411" s="7"/>
      <c r="AT411" s="7" t="s">
        <v>2874</v>
      </c>
      <c r="AU411" s="7" t="s">
        <v>380</v>
      </c>
      <c r="AV411" s="7" t="s">
        <v>315</v>
      </c>
      <c r="AW411" s="25"/>
      <c r="AX411" s="25">
        <v>2023</v>
      </c>
    </row>
    <row r="412" spans="1:67" ht="18" customHeight="1" x14ac:dyDescent="0.2">
      <c r="A412" s="7" t="s">
        <v>2875</v>
      </c>
      <c r="B412" s="7" cm="1">
        <f t="array" ref="B412">COUNTA(_xlfn._xlws.FILTER(CustomerID,CustomerID=NovasLicençasv6.0[[#This Row],[User ID]],""))</f>
        <v>1</v>
      </c>
      <c r="C412" s="7" t="str">
        <f>IF(NovasLicençasv6.0[[#This Row],[Usuário ativo]]&gt;=2,"OFFLINE","ONLINE")</f>
        <v>ONLINE</v>
      </c>
      <c r="D412" s="7" t="str" cm="1">
        <f t="array" ref="D412">IFERROR(IF(SUM(_xlfn._xlws.FILTER(CustomerID,CustomerID=NovasLicençasv6.0[[#This Row],[User ID]]))=0,"Existe","Não Existe"),"Não Existe")</f>
        <v>Não Existe</v>
      </c>
      <c r="E412" s="7"/>
      <c r="F412" s="7" t="s">
        <v>2876</v>
      </c>
      <c r="G412" s="7" t="s">
        <v>8</v>
      </c>
      <c r="H412" s="7" t="s">
        <v>704</v>
      </c>
      <c r="I412" s="7" t="s">
        <v>579</v>
      </c>
      <c r="J412" s="7" t="s">
        <v>580</v>
      </c>
      <c r="K412" s="7" t="s">
        <v>83</v>
      </c>
      <c r="L412" s="7" t="str" cm="1">
        <f t="array" ref="L412">IFERROR(_xlfn._xlws.FILTER(CódigoAntigo,[0]!Descrição=NovasLicençasv6.0[[#This Row],[Descrição da atualização]]),"")</f>
        <v/>
      </c>
      <c r="M412" s="7" t="str" cm="1">
        <f t="array" ref="M412">IFERROR(_xlfn._xlws.FILTER(NovoCódigo,[0]!Descrição=NovasLicençasv6.0[[#This Row],[Descrição da atualização]]),"")</f>
        <v/>
      </c>
      <c r="N412" s="1"/>
      <c r="O412" s="7" t="s">
        <v>157</v>
      </c>
      <c r="P412" s="7" t="str" cm="1">
        <f t="array" ref="P412">_xlfn._xlws.FILTER(CodigoLicença,Tipo=NovasLicençasv6.0[[#This Row],[Tipo]])</f>
        <v>IR0000000001</v>
      </c>
      <c r="Q412" s="7" t="str" cm="1">
        <f t="array" ref="Q412">_xlfn._xlws.FILTER(CodigoManutenção,Tipo=NovasLicençasv6.0[[#This Row],[Tipo]])</f>
        <v>Sem custo</v>
      </c>
      <c r="R412" s="7">
        <v>1</v>
      </c>
      <c r="S412" s="7" t="s">
        <v>237</v>
      </c>
      <c r="T412" s="14">
        <v>27917175639</v>
      </c>
      <c r="U412" s="7" t="s">
        <v>2752</v>
      </c>
      <c r="V412" s="7" t="s">
        <v>2877</v>
      </c>
      <c r="W412" s="7" t="s">
        <v>2878</v>
      </c>
      <c r="X412" s="7"/>
      <c r="Y412" s="5">
        <v>44670</v>
      </c>
      <c r="Z412" s="5">
        <v>44691</v>
      </c>
      <c r="AA412" s="11">
        <f t="shared" si="19"/>
        <v>2022</v>
      </c>
      <c r="AB412" s="7">
        <f t="shared" si="17"/>
        <v>21</v>
      </c>
      <c r="AC412" s="5" t="e" cm="1">
        <f t="array" ref="AC412">_xlfn._xlws.FILTER(Created_Date,(Customer_ID=NovasLicençasv6.0[[#This Row],[User ID]])*(Type = "OFFLINE"))</f>
        <v>#REF!</v>
      </c>
      <c r="AD412" s="32" t="s">
        <v>2879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11" t="s">
        <v>313</v>
      </c>
      <c r="AP412" s="14"/>
      <c r="AQ412" s="14">
        <v>15019</v>
      </c>
      <c r="AR412" s="7"/>
      <c r="AS412" s="7"/>
      <c r="AT412" s="7" t="s">
        <v>2880</v>
      </c>
      <c r="AU412" s="7" t="s">
        <v>380</v>
      </c>
      <c r="AV412" s="7" t="s">
        <v>315</v>
      </c>
      <c r="AW412" s="25"/>
      <c r="AX412" s="25">
        <v>2023</v>
      </c>
    </row>
    <row r="413" spans="1:67" ht="18" customHeight="1" x14ac:dyDescent="0.2">
      <c r="A413" s="7" t="s">
        <v>2881</v>
      </c>
      <c r="B413" s="7" cm="1">
        <f t="array" ref="B413">COUNTA(_xlfn._xlws.FILTER(CustomerID,CustomerID=NovasLicençasv6.0[[#This Row],[User ID]],""))</f>
        <v>1</v>
      </c>
      <c r="C413" s="7" t="str">
        <f>IF(NovasLicençasv6.0[[#This Row],[Usuário ativo]]&gt;=2,"OFFLINE","ONLINE")</f>
        <v>ONLINE</v>
      </c>
      <c r="D413" s="7" t="str" cm="1">
        <f t="array" ref="D413">IFERROR(IF(SUM(_xlfn._xlws.FILTER(CustomerID,CustomerID=NovasLicençasv6.0[[#This Row],[User ID]]))=0,"Existe","Não Existe"),"Não Existe")</f>
        <v>Não Existe</v>
      </c>
      <c r="E413" s="7"/>
      <c r="F413" s="7" t="s">
        <v>2882</v>
      </c>
      <c r="G413" s="7" t="s">
        <v>141</v>
      </c>
      <c r="H413" s="7" t="s">
        <v>130</v>
      </c>
      <c r="I413" s="7" t="s">
        <v>101</v>
      </c>
      <c r="J413" s="7" t="s">
        <v>102</v>
      </c>
      <c r="K413" s="7" t="s">
        <v>83</v>
      </c>
      <c r="L413" s="7" t="str" cm="1">
        <f t="array" ref="L413">IFERROR(_xlfn._xlws.FILTER(CódigoAntigo,[0]!Descrição=NovasLicençasv6.0[[#This Row],[Descrição da atualização]]),"")</f>
        <v/>
      </c>
      <c r="M413" s="7" t="str" cm="1">
        <f t="array" ref="M413">IFERROR(_xlfn._xlws.FILTER(NovoCódigo,[0]!Descrição=NovasLicençasv6.0[[#This Row],[Descrição da atualização]]),"")</f>
        <v/>
      </c>
      <c r="N413" s="1"/>
      <c r="O413" s="7" t="s">
        <v>19</v>
      </c>
      <c r="P413" s="7" t="str" cm="1">
        <f t="array" ref="P413">_xlfn._xlws.FILTER(CodigoLicença,Tipo=NovasLicençasv6.0[[#This Row],[Tipo]])</f>
        <v>SC00SFW00004</v>
      </c>
      <c r="Q413" s="7" t="str" cm="1">
        <f t="array" ref="Q413">_xlfn._xlws.FILTER(CodigoManutenção,Tipo=NovasLicençasv6.0[[#This Row],[Tipo]])</f>
        <v>SC00SFW00007</v>
      </c>
      <c r="R413" s="7">
        <v>1</v>
      </c>
      <c r="S413" s="7" t="s">
        <v>84</v>
      </c>
      <c r="T413" s="14" t="s">
        <v>2883</v>
      </c>
      <c r="U413" s="7" t="s">
        <v>802</v>
      </c>
      <c r="V413" s="7" t="s">
        <v>2720</v>
      </c>
      <c r="W413" s="7" t="s">
        <v>2884</v>
      </c>
      <c r="X413" s="7"/>
      <c r="Y413" s="5">
        <v>44694</v>
      </c>
      <c r="Z413" s="5">
        <v>44706</v>
      </c>
      <c r="AA413" s="11">
        <f t="shared" si="19"/>
        <v>2022</v>
      </c>
      <c r="AB413" s="7">
        <f t="shared" si="17"/>
        <v>12</v>
      </c>
      <c r="AC413" s="5" t="e" cm="1">
        <f t="array" ref="AC413">_xlfn._xlws.FILTER(Created_Date,(Customer_ID=NovasLicençasv6.0[[#This Row],[User ID]])*(Type = "OFFLINE"))</f>
        <v>#REF!</v>
      </c>
      <c r="AD413" s="32" t="s">
        <v>2885</v>
      </c>
      <c r="AE413" s="7">
        <v>2291620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11">
        <v>116520732</v>
      </c>
      <c r="AP413" s="14"/>
      <c r="AQ413" s="7" t="s">
        <v>2886</v>
      </c>
      <c r="AR413" s="7"/>
      <c r="AS413" s="7"/>
      <c r="AT413" s="7" t="s">
        <v>2887</v>
      </c>
      <c r="AU413" s="7" t="s">
        <v>315</v>
      </c>
      <c r="AV413" s="7" t="s">
        <v>315</v>
      </c>
      <c r="AW413" s="25"/>
      <c r="AX413" s="25">
        <v>2023</v>
      </c>
    </row>
    <row r="414" spans="1:67" ht="18" customHeight="1" x14ac:dyDescent="0.2">
      <c r="A414" s="13" t="s">
        <v>2888</v>
      </c>
      <c r="B414" s="7" cm="1">
        <f t="array" ref="B414">COUNTA(_xlfn._xlws.FILTER(CustomerID,CustomerID=NovasLicençasv6.0[[#This Row],[User ID]],""))</f>
        <v>1</v>
      </c>
      <c r="C414" s="13" t="str">
        <f>IF(NovasLicençasv6.0[[#This Row],[Usuário ativo]]&gt;=2,"OFFLINE","ONLINE")</f>
        <v>ONLINE</v>
      </c>
      <c r="D414" s="13" t="str" cm="1">
        <f t="array" ref="D414">IFERROR(IF(SUM(_xlfn._xlws.FILTER(CustomerID,CustomerID=NovasLicençasv6.0[[#This Row],[User ID]]))=0,"Existe","Não Existe"),"Não Existe")</f>
        <v>Não Existe</v>
      </c>
      <c r="E414" s="7" t="s">
        <v>2889</v>
      </c>
      <c r="F414" s="13" t="s">
        <v>2890</v>
      </c>
      <c r="G414" s="13" t="s">
        <v>141</v>
      </c>
      <c r="H414" s="13" t="s">
        <v>384</v>
      </c>
      <c r="I414" s="13" t="s">
        <v>101</v>
      </c>
      <c r="J414" s="13" t="s">
        <v>102</v>
      </c>
      <c r="K414" s="13" t="s">
        <v>83</v>
      </c>
      <c r="L414" s="7" t="str" cm="1">
        <f t="array" ref="L414">IFERROR(_xlfn._xlws.FILTER(CódigoAntigo,[0]!Descrição=NovasLicençasv6.0[[#This Row],[Descrição da atualização]]),"")</f>
        <v/>
      </c>
      <c r="M414" s="7" t="str" cm="1">
        <f t="array" ref="M414">IFERROR(_xlfn._xlws.FILTER(NovoCódigo,[0]!Descrição=NovasLicençasv6.0[[#This Row],[Descrição da atualização]]),"")</f>
        <v/>
      </c>
      <c r="N414" s="1"/>
      <c r="O414" s="13" t="s">
        <v>18</v>
      </c>
      <c r="P414" s="7" t="str" cm="1">
        <f t="array" ref="P414">_xlfn._xlws.FILTER(CodigoLicença,Tipo=NovasLicençasv6.0[[#This Row],[Tipo]])</f>
        <v>SC00SFW00003</v>
      </c>
      <c r="Q414" s="7" t="str" cm="1">
        <f t="array" ref="Q414">_xlfn._xlws.FILTER(CodigoManutenção,Tipo=NovasLicençasv6.0[[#This Row],[Tipo]])</f>
        <v>SC00SFW00006</v>
      </c>
      <c r="R414" s="13">
        <v>1</v>
      </c>
      <c r="S414" s="13"/>
      <c r="T414" s="34"/>
      <c r="U414" s="13"/>
      <c r="V414" s="13"/>
      <c r="W414" s="13"/>
      <c r="X414" s="13"/>
      <c r="Y414" s="29">
        <v>44698</v>
      </c>
      <c r="Z414" s="5">
        <v>44705</v>
      </c>
      <c r="AA414" s="35">
        <f t="shared" si="19"/>
        <v>2022</v>
      </c>
      <c r="AB414" s="13">
        <f t="shared" si="17"/>
        <v>7</v>
      </c>
      <c r="AC414" s="29" t="e" cm="1">
        <f t="array" ref="AC414">_xlfn._xlws.FILTER(Created_Date,(Customer_ID=NovasLicençasv6.0[[#This Row],[User ID]])*(Type = "OFFLINE"))</f>
        <v>#REF!</v>
      </c>
      <c r="AD414" s="13" t="s">
        <v>2891</v>
      </c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35" t="s">
        <v>313</v>
      </c>
      <c r="AP414" s="34"/>
      <c r="AQ414" s="34">
        <v>15019</v>
      </c>
      <c r="AR414" s="13"/>
      <c r="AS414" s="13"/>
      <c r="AT414" s="13" t="s">
        <v>2892</v>
      </c>
      <c r="AU414" s="13" t="s">
        <v>380</v>
      </c>
      <c r="AV414" s="13" t="s">
        <v>315</v>
      </c>
      <c r="AW414" s="92"/>
      <c r="AX414" s="25">
        <v>2023</v>
      </c>
    </row>
    <row r="415" spans="1:67" ht="18" customHeight="1" x14ac:dyDescent="0.2">
      <c r="A415" s="7" t="s">
        <v>2893</v>
      </c>
      <c r="B415" s="7" cm="1">
        <f t="array" ref="B415">COUNTA(_xlfn._xlws.FILTER(CustomerID,CustomerID=NovasLicençasv6.0[[#This Row],[User ID]],""))</f>
        <v>1</v>
      </c>
      <c r="C415" s="7" t="str">
        <f>IF(NovasLicençasv6.0[[#This Row],[Usuário ativo]]&gt;=2,"OFFLINE","ONLINE")</f>
        <v>ONLINE</v>
      </c>
      <c r="D415" s="7" t="str" cm="1">
        <f t="array" ref="D415">IFERROR(IF(SUM(_xlfn._xlws.FILTER(CustomerID,CustomerID=NovasLicençasv6.0[[#This Row],[User ID]]))=0,"Existe","Não Existe"),"Não Existe")</f>
        <v>Não Existe</v>
      </c>
      <c r="E415" s="7"/>
      <c r="F415" s="7" t="s">
        <v>2894</v>
      </c>
      <c r="G415" s="7" t="s">
        <v>402</v>
      </c>
      <c r="H415" s="7" t="s">
        <v>1785</v>
      </c>
      <c r="I415" s="7" t="s">
        <v>101</v>
      </c>
      <c r="J415" s="7" t="s">
        <v>82</v>
      </c>
      <c r="K415" s="7" t="s">
        <v>83</v>
      </c>
      <c r="L415" s="7" t="str" cm="1">
        <f t="array" ref="L415">IFERROR(_xlfn._xlws.FILTER(CódigoAntigo,[0]!Descrição=NovasLicençasv6.0[[#This Row],[Descrição da atualização]]),"")</f>
        <v/>
      </c>
      <c r="M415" s="7" t="str" cm="1">
        <f t="array" ref="M415">IFERROR(_xlfn._xlws.FILTER(NovoCódigo,[0]!Descrição=NovasLicençasv6.0[[#This Row],[Descrição da atualização]]),"")</f>
        <v/>
      </c>
      <c r="N415" s="1"/>
      <c r="O415" s="7" t="s">
        <v>18</v>
      </c>
      <c r="P415" s="7" t="str" cm="1">
        <f t="array" ref="P415">_xlfn._xlws.FILTER(CodigoLicença,Tipo=NovasLicençasv6.0[[#This Row],[Tipo]])</f>
        <v>SC00SFW00003</v>
      </c>
      <c r="Q415" s="7" t="str" cm="1">
        <f t="array" ref="Q415">_xlfn._xlws.FILTER(CodigoManutenção,Tipo=NovasLicençasv6.0[[#This Row],[Tipo]])</f>
        <v>SC00SFW00006</v>
      </c>
      <c r="R415" s="7">
        <v>1</v>
      </c>
      <c r="S415" s="7" t="s">
        <v>84</v>
      </c>
      <c r="T415" s="14" t="s">
        <v>2895</v>
      </c>
      <c r="U415" s="7" t="s">
        <v>605</v>
      </c>
      <c r="V415" s="7" t="s">
        <v>2258</v>
      </c>
      <c r="W415" s="7" t="s">
        <v>2896</v>
      </c>
      <c r="X415" s="7"/>
      <c r="Y415" s="5">
        <v>44698</v>
      </c>
      <c r="Z415" s="5">
        <v>44705</v>
      </c>
      <c r="AA415" s="11">
        <f t="shared" si="19"/>
        <v>2022</v>
      </c>
      <c r="AB415" s="7">
        <f t="shared" si="17"/>
        <v>7</v>
      </c>
      <c r="AC415" s="5" t="e" cm="1">
        <f t="array" ref="AC415">_xlfn._xlws.FILTER(Created_Date,(Customer_ID=NovasLicençasv6.0[[#This Row],[User ID]])*(Type = "OFFLINE"))</f>
        <v>#REF!</v>
      </c>
      <c r="AD415" s="32" t="s">
        <v>2897</v>
      </c>
      <c r="AE415" s="7">
        <v>2287726</v>
      </c>
      <c r="AF415" s="7"/>
      <c r="AG415" s="7"/>
      <c r="AH415" s="7"/>
      <c r="AI415" s="7"/>
      <c r="AJ415" s="7"/>
      <c r="AK415" s="7"/>
      <c r="AL415" s="7"/>
      <c r="AM415" s="7"/>
      <c r="AN415" s="7"/>
      <c r="AO415" s="11">
        <v>116520729</v>
      </c>
      <c r="AP415" s="7"/>
      <c r="AQ415" s="7" t="s">
        <v>2898</v>
      </c>
      <c r="AR415" s="7"/>
      <c r="AS415" s="7"/>
      <c r="AT415" s="7" t="s">
        <v>540</v>
      </c>
      <c r="AU415" s="7" t="s">
        <v>380</v>
      </c>
      <c r="AV415" s="7" t="s">
        <v>380</v>
      </c>
      <c r="AW415" s="25"/>
      <c r="AX415" s="25">
        <v>2023</v>
      </c>
    </row>
    <row r="416" spans="1:67" s="30" customFormat="1" ht="18" customHeight="1" x14ac:dyDescent="0.2">
      <c r="A416" s="7" t="s">
        <v>2899</v>
      </c>
      <c r="B416" s="7" cm="1">
        <f t="array" ref="B416">COUNTA(_xlfn._xlws.FILTER(CustomerID,CustomerID=NovasLicençasv6.0[[#This Row],[User ID]],""))</f>
        <v>1</v>
      </c>
      <c r="C416" s="7" t="str">
        <f>IF(NovasLicençasv6.0[[#This Row],[Usuário ativo]]&gt;=2,"OFFLINE","ONLINE")</f>
        <v>ONLINE</v>
      </c>
      <c r="D416" s="7" t="str" cm="1">
        <f t="array" ref="D416">IFERROR(IF(SUM(_xlfn._xlws.FILTER(CustomerID,CustomerID=NovasLicençasv6.0[[#This Row],[User ID]]))=0,"Existe","Não Existe"),"Não Existe")</f>
        <v>Não Existe</v>
      </c>
      <c r="E416" s="7"/>
      <c r="F416" s="7" t="s">
        <v>2900</v>
      </c>
      <c r="G416" s="7" t="s">
        <v>8</v>
      </c>
      <c r="H416" s="7" t="s">
        <v>1785</v>
      </c>
      <c r="I416" s="7" t="s">
        <v>2901</v>
      </c>
      <c r="J416" s="7" t="s">
        <v>2902</v>
      </c>
      <c r="K416" s="7" t="s">
        <v>83</v>
      </c>
      <c r="L416" s="7" t="str" cm="1">
        <f t="array" ref="L416">IFERROR(_xlfn._xlws.FILTER(CódigoAntigo,[0]!Descrição=NovasLicençasv6.0[[#This Row],[Descrição da atualização]]),"")</f>
        <v/>
      </c>
      <c r="M416" s="7" t="str" cm="1">
        <f t="array" ref="M416">IFERROR(_xlfn._xlws.FILTER(NovoCódigo,[0]!Descrição=NovasLicençasv6.0[[#This Row],[Descrição da atualização]]),"")</f>
        <v/>
      </c>
      <c r="N416" s="1"/>
      <c r="O416" s="7" t="s">
        <v>157</v>
      </c>
      <c r="P416" s="7" t="str" cm="1">
        <f t="array" ref="P416">_xlfn._xlws.FILTER(CodigoLicença,Tipo=NovasLicençasv6.0[[#This Row],[Tipo]])</f>
        <v>IR0000000001</v>
      </c>
      <c r="Q416" s="7" t="str" cm="1">
        <f t="array" ref="Q416">_xlfn._xlws.FILTER(CodigoManutenção,Tipo=NovasLicençasv6.0[[#This Row],[Tipo]])</f>
        <v>Sem custo</v>
      </c>
      <c r="R416" s="7">
        <v>1</v>
      </c>
      <c r="S416" s="7" t="s">
        <v>646</v>
      </c>
      <c r="T416" s="14" t="s">
        <v>2903</v>
      </c>
      <c r="U416" s="7" t="s">
        <v>2752</v>
      </c>
      <c r="V416" s="7" t="s">
        <v>2904</v>
      </c>
      <c r="W416" s="7" t="s">
        <v>2905</v>
      </c>
      <c r="X416" s="7"/>
      <c r="Y416" s="5">
        <v>44698</v>
      </c>
      <c r="Z416" s="5">
        <v>44704</v>
      </c>
      <c r="AA416" s="11">
        <f t="shared" si="19"/>
        <v>2022</v>
      </c>
      <c r="AB416" s="7">
        <f t="shared" ref="AB416:AB480" si="20">Z416-Y416</f>
        <v>6</v>
      </c>
      <c r="AC416" s="5" t="e" cm="1">
        <f t="array" ref="AC416">_xlfn._xlws.FILTER(Created_Date,(Customer_ID=NovasLicençasv6.0[[#This Row],[User ID]])*(Type = "OFFLINE"))</f>
        <v>#REF!</v>
      </c>
      <c r="AD416" s="32" t="s">
        <v>2906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11" t="s">
        <v>313</v>
      </c>
      <c r="AP416" s="14"/>
      <c r="AQ416" s="14">
        <v>15019</v>
      </c>
      <c r="AR416" s="7"/>
      <c r="AS416" s="7"/>
      <c r="AT416" s="7" t="s">
        <v>2880</v>
      </c>
      <c r="AU416" s="7" t="s">
        <v>380</v>
      </c>
      <c r="AV416" s="7" t="s">
        <v>315</v>
      </c>
      <c r="AW416" s="25"/>
      <c r="AX416" s="25">
        <v>2023</v>
      </c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8" customHeight="1" x14ac:dyDescent="0.2">
      <c r="A417" s="7" t="s">
        <v>2907</v>
      </c>
      <c r="B417" s="7" cm="1">
        <f t="array" ref="B417">COUNTA(_xlfn._xlws.FILTER(CustomerID,CustomerID=NovasLicençasv6.0[[#This Row],[User ID]],""))</f>
        <v>1</v>
      </c>
      <c r="C417" s="7" t="str">
        <f>IF(NovasLicençasv6.0[[#This Row],[Usuário ativo]]&gt;=2,"OFFLINE","ONLINE")</f>
        <v>ONLINE</v>
      </c>
      <c r="D417" s="7" t="str" cm="1">
        <f t="array" ref="D417">IFERROR(IF(SUM(_xlfn._xlws.FILTER(CustomerID,CustomerID=NovasLicençasv6.0[[#This Row],[User ID]]))=0,"Existe","Não Existe"),"Não Existe")</f>
        <v>Não Existe</v>
      </c>
      <c r="E417" s="7"/>
      <c r="F417" s="7" t="s">
        <v>2908</v>
      </c>
      <c r="G417" s="7" t="s">
        <v>8</v>
      </c>
      <c r="H417" s="7" t="s">
        <v>1785</v>
      </c>
      <c r="I417" s="7" t="s">
        <v>2901</v>
      </c>
      <c r="J417" s="7" t="s">
        <v>2902</v>
      </c>
      <c r="K417" s="7" t="s">
        <v>83</v>
      </c>
      <c r="L417" s="7" t="str" cm="1">
        <f t="array" ref="L417">IFERROR(_xlfn._xlws.FILTER(CódigoAntigo,[0]!Descrição=NovasLicençasv6.0[[#This Row],[Descrição da atualização]]),"")</f>
        <v/>
      </c>
      <c r="M417" s="7" t="str" cm="1">
        <f t="array" ref="M417">IFERROR(_xlfn._xlws.FILTER(NovoCódigo,[0]!Descrição=NovasLicençasv6.0[[#This Row],[Descrição da atualização]]),"")</f>
        <v/>
      </c>
      <c r="N417" s="1"/>
      <c r="O417" s="7" t="s">
        <v>157</v>
      </c>
      <c r="P417" s="7" t="str" cm="1">
        <f t="array" ref="P417">_xlfn._xlws.FILTER(CodigoLicença,Tipo=NovasLicençasv6.0[[#This Row],[Tipo]])</f>
        <v>IR0000000001</v>
      </c>
      <c r="Q417" s="7" t="str" cm="1">
        <f t="array" ref="Q417">_xlfn._xlws.FILTER(CodigoManutenção,Tipo=NovasLicençasv6.0[[#This Row],[Tipo]])</f>
        <v>Sem custo</v>
      </c>
      <c r="R417" s="7">
        <v>1</v>
      </c>
      <c r="S417" s="7" t="s">
        <v>2909</v>
      </c>
      <c r="T417" s="14" t="s">
        <v>2910</v>
      </c>
      <c r="U417" s="7" t="s">
        <v>2752</v>
      </c>
      <c r="V417" s="7" t="s">
        <v>2909</v>
      </c>
      <c r="W417" s="7" t="s">
        <v>2911</v>
      </c>
      <c r="X417" s="7"/>
      <c r="Y417" s="5">
        <v>44698</v>
      </c>
      <c r="Z417" s="5">
        <v>44704</v>
      </c>
      <c r="AA417" s="11">
        <f t="shared" si="19"/>
        <v>2022</v>
      </c>
      <c r="AB417" s="7">
        <f t="shared" si="20"/>
        <v>6</v>
      </c>
      <c r="AC417" s="5" t="e" cm="1">
        <f t="array" ref="AC417">_xlfn._xlws.FILTER(Created_Date,(Customer_ID=NovasLicençasv6.0[[#This Row],[User ID]])*(Type = "OFFLINE"))</f>
        <v>#REF!</v>
      </c>
      <c r="AD417" s="32" t="s">
        <v>2912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11" t="s">
        <v>313</v>
      </c>
      <c r="AP417" s="14"/>
      <c r="AQ417" s="14">
        <v>15019</v>
      </c>
      <c r="AR417" s="7"/>
      <c r="AS417" s="7"/>
      <c r="AT417" s="7" t="s">
        <v>2880</v>
      </c>
      <c r="AU417" s="7" t="s">
        <v>380</v>
      </c>
      <c r="AV417" s="7" t="s">
        <v>315</v>
      </c>
      <c r="AW417" s="25"/>
      <c r="AX417" s="25">
        <v>2023</v>
      </c>
    </row>
    <row r="418" spans="1:67" ht="18" customHeight="1" x14ac:dyDescent="0.2">
      <c r="A418" s="7" t="s">
        <v>2913</v>
      </c>
      <c r="B418" s="7" cm="1">
        <f t="array" ref="B418">COUNTA(_xlfn._xlws.FILTER(CustomerID,CustomerID=NovasLicençasv6.0[[#This Row],[User ID]],""))</f>
        <v>1</v>
      </c>
      <c r="C418" s="7" t="str">
        <f>IF(NovasLicençasv6.0[[#This Row],[Usuário ativo]]&gt;=2,"OFFLINE","ONLINE")</f>
        <v>ONLINE</v>
      </c>
      <c r="D418" s="7" t="str" cm="1">
        <f t="array" ref="D418">IFERROR(IF(SUM(_xlfn._xlws.FILTER(CustomerID,CustomerID=NovasLicençasv6.0[[#This Row],[User ID]]))=0,"Existe","Não Existe"),"Não Existe")</f>
        <v>Não Existe</v>
      </c>
      <c r="E418" s="7"/>
      <c r="F418" s="7" t="s">
        <v>711</v>
      </c>
      <c r="G418" s="7" t="s">
        <v>141</v>
      </c>
      <c r="H418" s="7" t="s">
        <v>130</v>
      </c>
      <c r="I418" s="7" t="s">
        <v>101</v>
      </c>
      <c r="J418" s="7" t="s">
        <v>102</v>
      </c>
      <c r="K418" s="7" t="s">
        <v>83</v>
      </c>
      <c r="L418" s="7" t="str" cm="1">
        <f t="array" ref="L418">IFERROR(_xlfn._xlws.FILTER(CódigoAntigo,[0]!Descrição=NovasLicençasv6.0[[#This Row],[Descrição da atualização]]),"")</f>
        <v/>
      </c>
      <c r="M418" s="7" t="str" cm="1">
        <f t="array" ref="M418">IFERROR(_xlfn._xlws.FILTER(NovoCódigo,[0]!Descrição=NovasLicençasv6.0[[#This Row],[Descrição da atualização]]),"")</f>
        <v/>
      </c>
      <c r="N418" s="1"/>
      <c r="O418" s="7" t="s">
        <v>18</v>
      </c>
      <c r="P418" s="7" t="str" cm="1">
        <f t="array" ref="P418">_xlfn._xlws.FILTER(CodigoLicença,Tipo=NovasLicençasv6.0[[#This Row],[Tipo]])</f>
        <v>SC00SFW00003</v>
      </c>
      <c r="Q418" s="7" t="str" cm="1">
        <f t="array" ref="Q418">_xlfn._xlws.FILTER(CodigoManutenção,Tipo=NovasLicençasv6.0[[#This Row],[Tipo]])</f>
        <v>SC00SFW00006</v>
      </c>
      <c r="R418" s="7">
        <v>1</v>
      </c>
      <c r="S418" s="7" t="s">
        <v>84</v>
      </c>
      <c r="T418" s="14" t="s">
        <v>2914</v>
      </c>
      <c r="U418" s="7" t="s">
        <v>802</v>
      </c>
      <c r="V418" s="7" t="s">
        <v>597</v>
      </c>
      <c r="W418" s="7" t="s">
        <v>2915</v>
      </c>
      <c r="X418" s="7"/>
      <c r="Y418" s="5">
        <v>44701</v>
      </c>
      <c r="Z418" s="5">
        <v>44708</v>
      </c>
      <c r="AA418" s="11">
        <f t="shared" si="19"/>
        <v>2022</v>
      </c>
      <c r="AB418" s="7">
        <f t="shared" si="20"/>
        <v>7</v>
      </c>
      <c r="AC418" s="5" t="e" cm="1">
        <f t="array" ref="AC418">_xlfn._xlws.FILTER(Created_Date,(Customer_ID=NovasLicençasv6.0[[#This Row],[User ID]])*(Type = "OFFLINE"))</f>
        <v>#REF!</v>
      </c>
      <c r="AD418" s="32" t="s">
        <v>2916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11" t="s">
        <v>313</v>
      </c>
      <c r="AP418" s="14"/>
      <c r="AQ418" s="7" t="s">
        <v>485</v>
      </c>
      <c r="AR418" s="7"/>
      <c r="AS418" s="7"/>
      <c r="AT418" s="7" t="s">
        <v>2917</v>
      </c>
      <c r="AU418" s="7" t="s">
        <v>2058</v>
      </c>
      <c r="AV418" s="7" t="s">
        <v>315</v>
      </c>
      <c r="AW418" s="25"/>
      <c r="AX418" s="25">
        <v>2023</v>
      </c>
    </row>
    <row r="419" spans="1:67" ht="18" customHeight="1" x14ac:dyDescent="0.2">
      <c r="A419" s="7" t="s">
        <v>2918</v>
      </c>
      <c r="B419" s="7" cm="1">
        <f t="array" ref="B419">COUNTA(_xlfn._xlws.FILTER(CustomerID,CustomerID=NovasLicençasv6.0[[#This Row],[User ID]],""))</f>
        <v>1</v>
      </c>
      <c r="C419" s="7" t="str">
        <f>IF(NovasLicençasv6.0[[#This Row],[Usuário ativo]]&gt;=2,"OFFLINE","ONLINE")</f>
        <v>ONLINE</v>
      </c>
      <c r="D419" s="7" t="str" cm="1">
        <f t="array" ref="D419">IFERROR(IF(SUM(_xlfn._xlws.FILTER(CustomerID,CustomerID=NovasLicençasv6.0[[#This Row],[User ID]]))=0,"Existe","Não Existe"),"Não Existe")</f>
        <v>Não Existe</v>
      </c>
      <c r="E419" s="7" t="s">
        <v>98</v>
      </c>
      <c r="F419" s="7" t="s">
        <v>2919</v>
      </c>
      <c r="G419" s="7" t="s">
        <v>141</v>
      </c>
      <c r="H419" s="7" t="s">
        <v>384</v>
      </c>
      <c r="I419" s="7" t="s">
        <v>101</v>
      </c>
      <c r="J419" s="7" t="s">
        <v>102</v>
      </c>
      <c r="K419" s="7" t="s">
        <v>83</v>
      </c>
      <c r="L419" s="7" t="str" cm="1">
        <f t="array" ref="L419">IFERROR(_xlfn._xlws.FILTER(CódigoAntigo,[0]!Descrição=NovasLicençasv6.0[[#This Row],[Descrição da atualização]]),"")</f>
        <v/>
      </c>
      <c r="M419" s="7" t="str" cm="1">
        <f t="array" ref="M419">IFERROR(_xlfn._xlws.FILTER(NovoCódigo,[0]!Descrição=NovasLicençasv6.0[[#This Row],[Descrição da atualização]]),"")</f>
        <v/>
      </c>
      <c r="N419" s="1"/>
      <c r="O419" s="7" t="s">
        <v>19</v>
      </c>
      <c r="P419" s="7" t="str" cm="1">
        <f t="array" ref="P419">_xlfn._xlws.FILTER(CodigoLicença,Tipo=NovasLicençasv6.0[[#This Row],[Tipo]])</f>
        <v>SC00SFW00004</v>
      </c>
      <c r="Q419" s="7" t="str" cm="1">
        <f t="array" ref="Q419">_xlfn._xlws.FILTER(CodigoManutenção,Tipo=NovasLicençasv6.0[[#This Row],[Tipo]])</f>
        <v>SC00SFW00007</v>
      </c>
      <c r="R419" s="7">
        <v>1</v>
      </c>
      <c r="S419" s="7" t="s">
        <v>84</v>
      </c>
      <c r="T419" s="14" t="s">
        <v>2920</v>
      </c>
      <c r="U419" s="7" t="s">
        <v>1845</v>
      </c>
      <c r="V419" s="7" t="s">
        <v>2720</v>
      </c>
      <c r="W419" s="7" t="s">
        <v>2921</v>
      </c>
      <c r="X419" s="7"/>
      <c r="Y419" s="5">
        <v>44704</v>
      </c>
      <c r="Z419" s="5">
        <v>44708</v>
      </c>
      <c r="AA419" s="11">
        <f t="shared" si="19"/>
        <v>2022</v>
      </c>
      <c r="AB419" s="7">
        <f t="shared" si="20"/>
        <v>4</v>
      </c>
      <c r="AC419" s="5" t="e" cm="1">
        <f t="array" ref="AC419">_xlfn._xlws.FILTER(Created_Date,(Customer_ID=NovasLicençasv6.0[[#This Row],[User ID]])*(Type = "OFFLINE"))</f>
        <v>#REF!</v>
      </c>
      <c r="AD419" s="7" t="s">
        <v>2922</v>
      </c>
      <c r="AE419" s="7">
        <v>2291616</v>
      </c>
      <c r="AF419" s="7"/>
      <c r="AG419" s="7"/>
      <c r="AH419" s="7"/>
      <c r="AI419" s="7"/>
      <c r="AJ419" s="7"/>
      <c r="AK419" s="7" t="s">
        <v>2923</v>
      </c>
      <c r="AL419" s="7"/>
      <c r="AM419" s="7">
        <v>116520735</v>
      </c>
      <c r="AN419" s="5">
        <v>44708</v>
      </c>
      <c r="AO419" s="11">
        <v>116520735</v>
      </c>
      <c r="AP419" s="7"/>
      <c r="AQ419" s="7" t="s">
        <v>2924</v>
      </c>
      <c r="AR419" s="7"/>
      <c r="AS419" s="7"/>
      <c r="AT419" s="7" t="s">
        <v>2925</v>
      </c>
      <c r="AU419" s="7" t="s">
        <v>92</v>
      </c>
      <c r="AV419" s="7" t="s">
        <v>201</v>
      </c>
      <c r="AW419" s="25"/>
      <c r="AX419" s="25">
        <v>2023</v>
      </c>
    </row>
    <row r="420" spans="1:67" ht="18" customHeight="1" x14ac:dyDescent="0.2">
      <c r="A420" s="7" t="s">
        <v>2926</v>
      </c>
      <c r="B420" s="7" cm="1">
        <f t="array" ref="B420">COUNTA(_xlfn._xlws.FILTER(CustomerID,CustomerID=NovasLicençasv6.0[[#This Row],[User ID]],""))</f>
        <v>1</v>
      </c>
      <c r="C420" s="7" t="str">
        <f>IF(NovasLicençasv6.0[[#This Row],[Usuário ativo]]&gt;=2,"OFFLINE","ONLINE")</f>
        <v>ONLINE</v>
      </c>
      <c r="D420" s="7" t="str" cm="1">
        <f t="array" ref="D420">IFERROR(IF(SUM(_xlfn._xlws.FILTER(CustomerID,CustomerID=NovasLicençasv6.0[[#This Row],[User ID]]))=0,"Existe","Não Existe"),"Não Existe")</f>
        <v>Não Existe</v>
      </c>
      <c r="E420" s="7"/>
      <c r="F420" s="7" t="s">
        <v>2927</v>
      </c>
      <c r="G420" s="7" t="s">
        <v>141</v>
      </c>
      <c r="H420" s="7" t="s">
        <v>130</v>
      </c>
      <c r="I420" s="7" t="s">
        <v>101</v>
      </c>
      <c r="J420" s="7" t="s">
        <v>102</v>
      </c>
      <c r="K420" s="7" t="s">
        <v>83</v>
      </c>
      <c r="L420" s="7" t="str" cm="1">
        <f t="array" ref="L420">IFERROR(_xlfn._xlws.FILTER(CódigoAntigo,[0]!Descrição=NovasLicençasv6.0[[#This Row],[Descrição da atualização]]),"")</f>
        <v/>
      </c>
      <c r="M420" s="7" t="str" cm="1">
        <f t="array" ref="M420">IFERROR(_xlfn._xlws.FILTER(NovoCódigo,[0]!Descrição=NovasLicençasv6.0[[#This Row],[Descrição da atualização]]),"")</f>
        <v/>
      </c>
      <c r="N420" s="1"/>
      <c r="O420" s="7" t="s">
        <v>18</v>
      </c>
      <c r="P420" s="7" t="str" cm="1">
        <f t="array" ref="P420">_xlfn._xlws.FILTER(CodigoLicença,Tipo=NovasLicençasv6.0[[#This Row],[Tipo]])</f>
        <v>SC00SFW00003</v>
      </c>
      <c r="Q420" s="7" t="str" cm="1">
        <f t="array" ref="Q420">_xlfn._xlws.FILTER(CodigoManutenção,Tipo=NovasLicençasv6.0[[#This Row],[Tipo]])</f>
        <v>SC00SFW00006</v>
      </c>
      <c r="R420" s="7">
        <v>1</v>
      </c>
      <c r="S420" s="7" t="s">
        <v>2461</v>
      </c>
      <c r="T420" s="14" t="s">
        <v>2928</v>
      </c>
      <c r="U420" s="7" t="s">
        <v>802</v>
      </c>
      <c r="V420" s="7" t="s">
        <v>765</v>
      </c>
      <c r="W420" s="7" t="s">
        <v>2929</v>
      </c>
      <c r="X420" s="7"/>
      <c r="Y420" s="5">
        <v>44704</v>
      </c>
      <c r="Z420" s="5">
        <v>44718</v>
      </c>
      <c r="AA420" s="11">
        <f t="shared" si="19"/>
        <v>2022</v>
      </c>
      <c r="AB420" s="7">
        <f t="shared" si="20"/>
        <v>14</v>
      </c>
      <c r="AC420" s="5" t="e" cm="1">
        <f t="array" ref="AC420">_xlfn._xlws.FILTER(Created_Date,(Customer_ID=NovasLicençasv6.0[[#This Row],[User ID]])*(Type = "OFFLINE"))</f>
        <v>#REF!</v>
      </c>
      <c r="AD420" s="32" t="s">
        <v>2930</v>
      </c>
      <c r="AE420" s="7">
        <v>2291621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11">
        <v>116520759</v>
      </c>
      <c r="AP420" s="14"/>
      <c r="AQ420" s="7" t="s">
        <v>2931</v>
      </c>
      <c r="AR420" s="7"/>
      <c r="AS420" s="7"/>
      <c r="AT420" s="7" t="s">
        <v>2932</v>
      </c>
      <c r="AU420" s="7" t="s">
        <v>2058</v>
      </c>
      <c r="AV420" s="7" t="s">
        <v>201</v>
      </c>
      <c r="AW420" s="25"/>
      <c r="AX420" s="25">
        <v>2023</v>
      </c>
    </row>
    <row r="421" spans="1:67" ht="18" customHeight="1" x14ac:dyDescent="0.2">
      <c r="A421" s="7" t="s">
        <v>2933</v>
      </c>
      <c r="B421" s="7" cm="1">
        <f t="array" ref="B421">COUNTA(_xlfn._xlws.FILTER(CustomerID,CustomerID=NovasLicençasv6.0[[#This Row],[User ID]],""))</f>
        <v>1</v>
      </c>
      <c r="C421" s="7" t="str">
        <f>IF(NovasLicençasv6.0[[#This Row],[Usuário ativo]]&gt;=2,"OFFLINE","ONLINE")</f>
        <v>ONLINE</v>
      </c>
      <c r="D421" s="7" t="str" cm="1">
        <f t="array" ref="D421">IFERROR(IF(SUM(_xlfn._xlws.FILTER(CustomerID,CustomerID=NovasLicençasv6.0[[#This Row],[User ID]]))=0,"Existe","Não Existe"),"Não Existe")</f>
        <v>Não Existe</v>
      </c>
      <c r="E421" s="7"/>
      <c r="F421" s="7" t="s">
        <v>2934</v>
      </c>
      <c r="G421" s="7" t="s">
        <v>129</v>
      </c>
      <c r="H421" s="7" t="s">
        <v>2116</v>
      </c>
      <c r="I421" s="7" t="s">
        <v>101</v>
      </c>
      <c r="J421" s="7" t="s">
        <v>102</v>
      </c>
      <c r="K421" s="7" t="s">
        <v>83</v>
      </c>
      <c r="L421" s="7" t="str" cm="1">
        <f t="array" ref="L421">IFERROR(_xlfn._xlws.FILTER(CódigoAntigo,[0]!Descrição=NovasLicençasv6.0[[#This Row],[Descrição da atualização]]),"")</f>
        <v/>
      </c>
      <c r="M421" s="7" t="str" cm="1">
        <f t="array" ref="M421">IFERROR(_xlfn._xlws.FILTER(NovoCódigo,[0]!Descrição=NovasLicençasv6.0[[#This Row],[Descrição da atualização]]),"")</f>
        <v/>
      </c>
      <c r="N421" s="1"/>
      <c r="O421" s="7" t="s">
        <v>18</v>
      </c>
      <c r="P421" s="7" t="str" cm="1">
        <f t="array" ref="P421">_xlfn._xlws.FILTER(CodigoLicença,Tipo=NovasLicençasv6.0[[#This Row],[Tipo]])</f>
        <v>SC00SFW00003</v>
      </c>
      <c r="Q421" s="7" t="str" cm="1">
        <f t="array" ref="Q421">_xlfn._xlws.FILTER(CodigoManutenção,Tipo=NovasLicençasv6.0[[#This Row],[Tipo]])</f>
        <v>SC00SFW00006</v>
      </c>
      <c r="R421" s="7">
        <v>1</v>
      </c>
      <c r="S421" s="7" t="s">
        <v>84</v>
      </c>
      <c r="T421" s="14" t="s">
        <v>2935</v>
      </c>
      <c r="U421" s="7" t="s">
        <v>802</v>
      </c>
      <c r="V421" s="7" t="s">
        <v>2720</v>
      </c>
      <c r="W421" s="7" t="s">
        <v>2936</v>
      </c>
      <c r="X421" s="7"/>
      <c r="Y421" s="5">
        <v>44713</v>
      </c>
      <c r="Z421" s="5">
        <v>44719</v>
      </c>
      <c r="AA421" s="11">
        <f t="shared" si="19"/>
        <v>2022</v>
      </c>
      <c r="AB421" s="7">
        <f t="shared" si="20"/>
        <v>6</v>
      </c>
      <c r="AC421" s="5" t="e" cm="1">
        <f t="array" ref="AC421">_xlfn._xlws.FILTER(Created_Date,(Customer_ID=NovasLicençasv6.0[[#This Row],[User ID]])*(Type = "OFFLINE"))</f>
        <v>#REF!</v>
      </c>
      <c r="AD421" s="32" t="s">
        <v>2937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11" t="s">
        <v>313</v>
      </c>
      <c r="AP421" s="14"/>
      <c r="AQ421" s="7" t="s">
        <v>746</v>
      </c>
      <c r="AR421" s="7"/>
      <c r="AS421" s="7"/>
      <c r="AT421" s="7" t="s">
        <v>254</v>
      </c>
      <c r="AU421" s="7" t="s">
        <v>2058</v>
      </c>
      <c r="AV421" s="7" t="s">
        <v>315</v>
      </c>
      <c r="AW421" s="25"/>
      <c r="AX421" s="25">
        <v>2023</v>
      </c>
    </row>
    <row r="422" spans="1:67" ht="18" customHeight="1" x14ac:dyDescent="0.2">
      <c r="A422" s="7" t="s">
        <v>2938</v>
      </c>
      <c r="B422" s="7" cm="1">
        <f t="array" ref="B422">COUNTA(_xlfn._xlws.FILTER(CustomerID,CustomerID=NovasLicençasv6.0[[#This Row],[User ID]],""))</f>
        <v>1</v>
      </c>
      <c r="C422" s="7" t="str">
        <f>IF(NovasLicençasv6.0[[#This Row],[Usuário ativo]]&gt;=2,"OFFLINE","ONLINE")</f>
        <v>ONLINE</v>
      </c>
      <c r="D422" s="7" t="str" cm="1">
        <f t="array" ref="D422">IFERROR(IF(SUM(_xlfn._xlws.FILTER(CustomerID,CustomerID=NovasLicençasv6.0[[#This Row],[User ID]]))=0,"Existe","Não Existe"),"Não Existe")</f>
        <v>Não Existe</v>
      </c>
      <c r="E422" s="7"/>
      <c r="F422" s="7" t="s">
        <v>2939</v>
      </c>
      <c r="G422" s="7" t="s">
        <v>81</v>
      </c>
      <c r="H422" s="7" t="s">
        <v>384</v>
      </c>
      <c r="I422" s="7" t="s">
        <v>81</v>
      </c>
      <c r="J422" s="7" t="s">
        <v>82</v>
      </c>
      <c r="K422" s="7" t="s">
        <v>83</v>
      </c>
      <c r="L422" s="7" t="str" cm="1">
        <f t="array" ref="L422">IFERROR(_xlfn._xlws.FILTER(CódigoAntigo,[0]!Descrição=NovasLicençasv6.0[[#This Row],[Descrição da atualização]]),"")</f>
        <v/>
      </c>
      <c r="M422" s="7" t="str" cm="1">
        <f t="array" ref="M422">IFERROR(_xlfn._xlws.FILTER(NovoCódigo,[0]!Descrição=NovasLicençasv6.0[[#This Row],[Descrição da atualização]]),"")</f>
        <v/>
      </c>
      <c r="N422" s="1"/>
      <c r="O422" s="7" t="s">
        <v>18</v>
      </c>
      <c r="P422" s="7" t="str" cm="1">
        <f t="array" ref="P422">_xlfn._xlws.FILTER(CodigoLicença,Tipo=NovasLicençasv6.0[[#This Row],[Tipo]])</f>
        <v>SC00SFW00003</v>
      </c>
      <c r="Q422" s="7" t="str" cm="1">
        <f t="array" ref="Q422">_xlfn._xlws.FILTER(CodigoManutenção,Tipo=NovasLicençasv6.0[[#This Row],[Tipo]])</f>
        <v>SC00SFW00006</v>
      </c>
      <c r="R422" s="7">
        <v>1</v>
      </c>
      <c r="S422" s="7" t="s">
        <v>84</v>
      </c>
      <c r="T422" s="14" t="s">
        <v>2940</v>
      </c>
      <c r="U422" s="7" t="s">
        <v>802</v>
      </c>
      <c r="V422" s="7" t="s">
        <v>765</v>
      </c>
      <c r="W422" s="7" t="s">
        <v>2941</v>
      </c>
      <c r="X422" s="7"/>
      <c r="Y422" s="5">
        <v>44718</v>
      </c>
      <c r="Z422" s="5">
        <v>44740</v>
      </c>
      <c r="AA422" s="11">
        <f t="shared" si="19"/>
        <v>2022</v>
      </c>
      <c r="AB422" s="7">
        <f t="shared" si="20"/>
        <v>22</v>
      </c>
      <c r="AC422" s="5" t="e" cm="1">
        <f t="array" ref="AC422">_xlfn._xlws.FILTER(Created_Date,(Customer_ID=NovasLicençasv6.0[[#This Row],[User ID]])*(Type = "OFFLINE"))</f>
        <v>#REF!</v>
      </c>
      <c r="AD422" s="32" t="s">
        <v>2942</v>
      </c>
      <c r="AE422" s="7">
        <v>2301225</v>
      </c>
      <c r="AF422" s="7"/>
      <c r="AG422" s="7"/>
      <c r="AH422" s="7"/>
      <c r="AI422" s="7"/>
      <c r="AJ422" s="7"/>
      <c r="AK422" s="7"/>
      <c r="AL422" s="7"/>
      <c r="AM422" s="7"/>
      <c r="AN422" s="7"/>
      <c r="AO422" s="11">
        <v>116520846</v>
      </c>
      <c r="AP422" s="14"/>
      <c r="AQ422" s="14" t="s">
        <v>2943</v>
      </c>
      <c r="AR422" s="7"/>
      <c r="AS422" s="7"/>
      <c r="AT422" s="7" t="s">
        <v>540</v>
      </c>
      <c r="AU422" s="7" t="s">
        <v>380</v>
      </c>
      <c r="AV422" s="7" t="s">
        <v>201</v>
      </c>
      <c r="AW422" s="25"/>
      <c r="AX422" s="25">
        <v>2023</v>
      </c>
    </row>
    <row r="423" spans="1:67" s="30" customFormat="1" ht="18" customHeight="1" x14ac:dyDescent="0.2">
      <c r="A423" s="7" t="s">
        <v>2944</v>
      </c>
      <c r="B423" s="7" cm="1">
        <f t="array" ref="B423">COUNTA(_xlfn._xlws.FILTER(CustomerID,CustomerID=NovasLicençasv6.0[[#This Row],[User ID]],""))</f>
        <v>1</v>
      </c>
      <c r="C423" s="7" t="str">
        <f>IF(NovasLicençasv6.0[[#This Row],[Usuário ativo]]&gt;=2,"OFFLINE","ONLINE")</f>
        <v>ONLINE</v>
      </c>
      <c r="D423" s="7" t="str" cm="1">
        <f t="array" ref="D423">IFERROR(IF(SUM(_xlfn._xlws.FILTER(CustomerID,CustomerID=NovasLicençasv6.0[[#This Row],[User ID]]))=0,"Existe","Não Existe"),"Não Existe")</f>
        <v>Não Existe</v>
      </c>
      <c r="E423" s="7"/>
      <c r="F423" s="7" t="s">
        <v>2945</v>
      </c>
      <c r="G423" s="7" t="s">
        <v>81</v>
      </c>
      <c r="H423" s="7" t="s">
        <v>384</v>
      </c>
      <c r="I423" s="7" t="s">
        <v>81</v>
      </c>
      <c r="J423" s="7" t="s">
        <v>82</v>
      </c>
      <c r="K423" s="7" t="s">
        <v>83</v>
      </c>
      <c r="L423" s="7" t="str" cm="1">
        <f t="array" ref="L423">IFERROR(_xlfn._xlws.FILTER(CódigoAntigo,[0]!Descrição=NovasLicençasv6.0[[#This Row],[Descrição da atualização]]),"")</f>
        <v/>
      </c>
      <c r="M423" s="7" t="str" cm="1">
        <f t="array" ref="M423">IFERROR(_xlfn._xlws.FILTER(NovoCódigo,[0]!Descrição=NovasLicençasv6.0[[#This Row],[Descrição da atualização]]),"")</f>
        <v/>
      </c>
      <c r="N423" s="1"/>
      <c r="O423" s="7" t="s">
        <v>18</v>
      </c>
      <c r="P423" s="7" t="str" cm="1">
        <f t="array" ref="P423">_xlfn._xlws.FILTER(CodigoLicença,Tipo=NovasLicençasv6.0[[#This Row],[Tipo]])</f>
        <v>SC00SFW00003</v>
      </c>
      <c r="Q423" s="7" t="str" cm="1">
        <f t="array" ref="Q423">_xlfn._xlws.FILTER(CodigoManutenção,Tipo=NovasLicençasv6.0[[#This Row],[Tipo]])</f>
        <v>SC00SFW00006</v>
      </c>
      <c r="R423" s="7">
        <v>1</v>
      </c>
      <c r="S423" s="7" t="s">
        <v>84</v>
      </c>
      <c r="T423" s="14" t="s">
        <v>2946</v>
      </c>
      <c r="U423" s="7" t="s">
        <v>802</v>
      </c>
      <c r="V423" s="7" t="s">
        <v>765</v>
      </c>
      <c r="W423" s="7" t="s">
        <v>2947</v>
      </c>
      <c r="X423" s="7"/>
      <c r="Y423" s="5">
        <v>44718</v>
      </c>
      <c r="Z423" s="5">
        <v>44740</v>
      </c>
      <c r="AA423" s="11">
        <f t="shared" si="19"/>
        <v>2022</v>
      </c>
      <c r="AB423" s="7">
        <f t="shared" si="20"/>
        <v>22</v>
      </c>
      <c r="AC423" s="5" t="e" cm="1">
        <f t="array" ref="AC423">_xlfn._xlws.FILTER(Created_Date,(Customer_ID=NovasLicençasv6.0[[#This Row],[User ID]])*(Type = "OFFLINE"))</f>
        <v>#REF!</v>
      </c>
      <c r="AD423" s="32" t="s">
        <v>2948</v>
      </c>
      <c r="AE423" s="7">
        <v>2301226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11">
        <v>116520846</v>
      </c>
      <c r="AP423" s="14"/>
      <c r="AQ423" s="7" t="s">
        <v>2943</v>
      </c>
      <c r="AR423" s="7"/>
      <c r="AS423" s="7"/>
      <c r="AT423" s="7" t="s">
        <v>540</v>
      </c>
      <c r="AU423" s="7" t="s">
        <v>380</v>
      </c>
      <c r="AV423" s="7" t="s">
        <v>201</v>
      </c>
      <c r="AW423" s="25"/>
      <c r="AX423" s="25">
        <v>2023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8" customHeight="1" x14ac:dyDescent="0.2">
      <c r="A424" s="7" t="s">
        <v>2949</v>
      </c>
      <c r="B424" s="7" cm="1">
        <f t="array" ref="B424">COUNTA(_xlfn._xlws.FILTER(CustomerID,CustomerID=NovasLicençasv6.0[[#This Row],[User ID]],""))</f>
        <v>1</v>
      </c>
      <c r="C424" s="7" t="str">
        <f>IF(NovasLicençasv6.0[[#This Row],[Usuário ativo]]&gt;=2,"OFFLINE","ONLINE")</f>
        <v>ONLINE</v>
      </c>
      <c r="D424" s="7" t="str" cm="1">
        <f t="array" ref="D424">IFERROR(IF(SUM(_xlfn._xlws.FILTER(CustomerID,CustomerID=NovasLicençasv6.0[[#This Row],[User ID]]))=0,"Existe","Não Existe"),"Não Existe")</f>
        <v>Não Existe</v>
      </c>
      <c r="E424" s="7"/>
      <c r="F424" s="7" t="s">
        <v>2950</v>
      </c>
      <c r="G424" s="7" t="s">
        <v>81</v>
      </c>
      <c r="H424" s="7" t="s">
        <v>2951</v>
      </c>
      <c r="I424" s="7" t="s">
        <v>81</v>
      </c>
      <c r="J424" s="7" t="s">
        <v>82</v>
      </c>
      <c r="K424" s="7" t="s">
        <v>83</v>
      </c>
      <c r="L424" s="7" t="str" cm="1">
        <f t="array" ref="L424">IFERROR(_xlfn._xlws.FILTER(CódigoAntigo,[0]!Descrição=NovasLicençasv6.0[[#This Row],[Descrição da atualização]]),"")</f>
        <v/>
      </c>
      <c r="M424" s="7" t="str" cm="1">
        <f t="array" ref="M424">IFERROR(_xlfn._xlws.FILTER(NovoCódigo,[0]!Descrição=NovasLicençasv6.0[[#This Row],[Descrição da atualização]]),"")</f>
        <v/>
      </c>
      <c r="N424" s="1"/>
      <c r="O424" s="7" t="s">
        <v>18</v>
      </c>
      <c r="P424" s="7" t="str" cm="1">
        <f t="array" ref="P424">_xlfn._xlws.FILTER(CodigoLicença,Tipo=NovasLicençasv6.0[[#This Row],[Tipo]])</f>
        <v>SC00SFW00003</v>
      </c>
      <c r="Q424" s="7" t="str" cm="1">
        <f t="array" ref="Q424">_xlfn._xlws.FILTER(CodigoManutenção,Tipo=NovasLicençasv6.0[[#This Row],[Tipo]])</f>
        <v>SC00SFW00006</v>
      </c>
      <c r="R424" s="7">
        <v>1</v>
      </c>
      <c r="S424" s="7"/>
      <c r="T424" s="14"/>
      <c r="U424" s="7"/>
      <c r="V424" s="7"/>
      <c r="W424" s="7"/>
      <c r="X424" s="7"/>
      <c r="Y424" s="5">
        <v>44721</v>
      </c>
      <c r="Z424" s="5">
        <v>44722</v>
      </c>
      <c r="AA424" s="11">
        <f t="shared" si="19"/>
        <v>2022</v>
      </c>
      <c r="AB424" s="7">
        <f t="shared" si="20"/>
        <v>1</v>
      </c>
      <c r="AC424" s="5" t="e" cm="1">
        <f t="array" ref="AC424">_xlfn._xlws.FILTER(Created_Date,(Customer_ID=NovasLicençasv6.0[[#This Row],[User ID]])*(Type = "OFFLINE"))</f>
        <v>#REF!</v>
      </c>
      <c r="AD424" s="32" t="s">
        <v>2952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11" t="s">
        <v>313</v>
      </c>
      <c r="AP424" s="14"/>
      <c r="AQ424" s="14" t="s">
        <v>91</v>
      </c>
      <c r="AR424" s="7"/>
      <c r="AS424" s="7"/>
      <c r="AT424" s="7"/>
      <c r="AU424" s="7"/>
      <c r="AV424" s="7"/>
      <c r="AW424" s="25"/>
      <c r="AX424" s="25">
        <v>2023</v>
      </c>
    </row>
    <row r="425" spans="1:67" s="30" customFormat="1" ht="18" customHeight="1" x14ac:dyDescent="0.2">
      <c r="A425" s="7" t="s">
        <v>2953</v>
      </c>
      <c r="B425" s="7" cm="1">
        <f t="array" ref="B425">COUNTA(_xlfn._xlws.FILTER(CustomerID,CustomerID=NovasLicençasv6.0[[#This Row],[User ID]],""))</f>
        <v>1</v>
      </c>
      <c r="C425" s="7" t="str">
        <f>IF(NovasLicençasv6.0[[#This Row],[Usuário ativo]]&gt;=2,"OFFLINE","ONLINE")</f>
        <v>ONLINE</v>
      </c>
      <c r="D425" s="7" t="str" cm="1">
        <f t="array" ref="D425">IFERROR(IF(SUM(_xlfn._xlws.FILTER(CustomerID,CustomerID=NovasLicençasv6.0[[#This Row],[User ID]]))=0,"Existe","Não Existe"),"Não Existe")</f>
        <v>Não Existe</v>
      </c>
      <c r="E425" s="7"/>
      <c r="F425" s="7" t="s">
        <v>2954</v>
      </c>
      <c r="G425" s="7" t="s">
        <v>141</v>
      </c>
      <c r="H425" s="7" t="s">
        <v>130</v>
      </c>
      <c r="I425" s="7" t="s">
        <v>101</v>
      </c>
      <c r="J425" s="7" t="s">
        <v>102</v>
      </c>
      <c r="K425" s="7" t="s">
        <v>83</v>
      </c>
      <c r="L425" s="7" t="str" cm="1">
        <f t="array" ref="L425">IFERROR(_xlfn._xlws.FILTER(CódigoAntigo,[0]!Descrição=NovasLicençasv6.0[[#This Row],[Descrição da atualização]]),"")</f>
        <v/>
      </c>
      <c r="M425" s="7" t="str" cm="1">
        <f t="array" ref="M425">IFERROR(_xlfn._xlws.FILTER(NovoCódigo,[0]!Descrição=NovasLicençasv6.0[[#This Row],[Descrição da atualização]]),"")</f>
        <v/>
      </c>
      <c r="N425" s="1"/>
      <c r="O425" s="7" t="s">
        <v>19</v>
      </c>
      <c r="P425" s="7" t="str" cm="1">
        <f t="array" ref="P425">_xlfn._xlws.FILTER(CodigoLicença,Tipo=NovasLicençasv6.0[[#This Row],[Tipo]])</f>
        <v>SC00SFW00004</v>
      </c>
      <c r="Q425" s="7" t="str" cm="1">
        <f t="array" ref="Q425">_xlfn._xlws.FILTER(CodigoManutenção,Tipo=NovasLicençasv6.0[[#This Row],[Tipo]])</f>
        <v>SC00SFW00007</v>
      </c>
      <c r="R425" s="7">
        <v>1</v>
      </c>
      <c r="S425" s="7" t="s">
        <v>142</v>
      </c>
      <c r="T425" s="14" t="s">
        <v>2955</v>
      </c>
      <c r="U425" s="7" t="s">
        <v>86</v>
      </c>
      <c r="V425" s="7" t="s">
        <v>144</v>
      </c>
      <c r="W425" s="7" t="s">
        <v>2956</v>
      </c>
      <c r="X425" s="7" t="s">
        <v>2593</v>
      </c>
      <c r="Y425" s="5">
        <v>44722</v>
      </c>
      <c r="Z425" s="5">
        <v>44725</v>
      </c>
      <c r="AA425" s="11">
        <f t="shared" si="19"/>
        <v>2022</v>
      </c>
      <c r="AB425" s="7">
        <f t="shared" si="20"/>
        <v>3</v>
      </c>
      <c r="AC425" s="5" t="e" cm="1">
        <f t="array" ref="AC425">_xlfn._xlws.FILTER(Created_Date,(Customer_ID=NovasLicençasv6.0[[#This Row],[User ID]])*(Type = "OFFLINE"))</f>
        <v>#REF!</v>
      </c>
      <c r="AD425" s="7" t="s">
        <v>2957</v>
      </c>
      <c r="AE425" s="7">
        <v>2298539</v>
      </c>
      <c r="AF425" s="7"/>
      <c r="AG425" s="7"/>
      <c r="AH425" s="7"/>
      <c r="AI425" s="7"/>
      <c r="AJ425" s="7"/>
      <c r="AK425" s="7"/>
      <c r="AL425" s="7"/>
      <c r="AM425" s="7">
        <v>116520789</v>
      </c>
      <c r="AN425" s="5">
        <v>44725</v>
      </c>
      <c r="AO425" s="11">
        <v>116520789</v>
      </c>
      <c r="AP425" s="7"/>
      <c r="AQ425" s="7" t="s">
        <v>355</v>
      </c>
      <c r="AR425" s="7"/>
      <c r="AS425" s="7"/>
      <c r="AT425" s="7" t="s">
        <v>540</v>
      </c>
      <c r="AU425" s="7" t="s">
        <v>92</v>
      </c>
      <c r="AV425" s="7" t="s">
        <v>92</v>
      </c>
      <c r="AW425" s="25"/>
      <c r="AX425" s="25">
        <v>2023</v>
      </c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8" customHeight="1" x14ac:dyDescent="0.2">
      <c r="A426" s="7" t="s">
        <v>2958</v>
      </c>
      <c r="B426" s="7" cm="1">
        <f t="array" ref="B426">COUNTA(_xlfn._xlws.FILTER(CustomerID,CustomerID=NovasLicençasv6.0[[#This Row],[User ID]],""))</f>
        <v>1</v>
      </c>
      <c r="C426" s="7" t="str">
        <f>IF(NovasLicençasv6.0[[#This Row],[Usuário ativo]]&gt;=2,"OFFLINE","ONLINE")</f>
        <v>ONLINE</v>
      </c>
      <c r="D426" s="7" t="str" cm="1">
        <f t="array" ref="D426">IFERROR(IF(SUM(_xlfn._xlws.FILTER(CustomerID,CustomerID=NovasLicençasv6.0[[#This Row],[User ID]]))=0,"Existe","Não Existe"),"Não Existe")</f>
        <v>Não Existe</v>
      </c>
      <c r="E426" s="7"/>
      <c r="F426" s="7" t="s">
        <v>2959</v>
      </c>
      <c r="G426" s="7" t="s">
        <v>141</v>
      </c>
      <c r="H426" s="7" t="s">
        <v>632</v>
      </c>
      <c r="I426" s="7" t="s">
        <v>9</v>
      </c>
      <c r="J426" s="7" t="s">
        <v>835</v>
      </c>
      <c r="K426" s="7" t="s">
        <v>53</v>
      </c>
      <c r="L426" s="7" t="str" cm="1">
        <f t="array" ref="L426">IFERROR(_xlfn._xlws.FILTER(CódigoAntigo,[0]!Descrição=NovasLicençasv6.0[[#This Row],[Descrição da atualização]]),"")</f>
        <v/>
      </c>
      <c r="M426" s="7" t="str" cm="1">
        <f t="array" ref="M426">IFERROR(_xlfn._xlws.FILTER(NovoCódigo,[0]!Descrição=NovasLicençasv6.0[[#This Row],[Descrição da atualização]]),"")</f>
        <v/>
      </c>
      <c r="N426" s="1"/>
      <c r="O426" s="7" t="s">
        <v>19</v>
      </c>
      <c r="P426" s="7" t="str" cm="1">
        <f t="array" ref="P426">_xlfn._xlws.FILTER(CodigoLicença,Tipo=NovasLicençasv6.0[[#This Row],[Tipo]])</f>
        <v>SC00SFW00004</v>
      </c>
      <c r="Q426" s="7" t="str" cm="1">
        <f t="array" ref="Q426">_xlfn._xlws.FILTER(CodigoManutenção,Tipo=NovasLicençasv6.0[[#This Row],[Tipo]])</f>
        <v>SC00SFW00007</v>
      </c>
      <c r="R426" s="7">
        <v>1</v>
      </c>
      <c r="S426" s="7" t="s">
        <v>1100</v>
      </c>
      <c r="T426" s="14" t="s">
        <v>2960</v>
      </c>
      <c r="U426" s="7" t="s">
        <v>1521</v>
      </c>
      <c r="V426" s="1" t="s">
        <v>2961</v>
      </c>
      <c r="W426" s="7" t="s">
        <v>2962</v>
      </c>
      <c r="X426" s="7"/>
      <c r="Y426" s="5">
        <v>44722</v>
      </c>
      <c r="Z426" s="5">
        <v>44725</v>
      </c>
      <c r="AA426" s="11">
        <f t="shared" si="19"/>
        <v>2022</v>
      </c>
      <c r="AB426" s="7">
        <f t="shared" si="20"/>
        <v>3</v>
      </c>
      <c r="AC426" s="5" t="e" cm="1">
        <f t="array" ref="AC426">_xlfn._xlws.FILTER(Created_Date,(Customer_ID=NovasLicençasv6.0[[#This Row],[User ID]])*(Type = "OFFLINE"))</f>
        <v>#REF!</v>
      </c>
      <c r="AD426" s="32" t="s">
        <v>2963</v>
      </c>
      <c r="AE426" s="7">
        <v>2298539</v>
      </c>
      <c r="AF426" s="7"/>
      <c r="AG426" s="7"/>
      <c r="AH426" s="7"/>
      <c r="AI426" s="7"/>
      <c r="AJ426" s="7"/>
      <c r="AK426" s="7"/>
      <c r="AL426" s="7"/>
      <c r="AM426" s="7">
        <v>111034569</v>
      </c>
      <c r="AN426" s="5">
        <v>44725</v>
      </c>
      <c r="AO426" s="11">
        <v>116520789</v>
      </c>
      <c r="AP426" s="7"/>
      <c r="AQ426" s="7" t="s">
        <v>2964</v>
      </c>
      <c r="AR426" s="7"/>
      <c r="AS426" s="7"/>
      <c r="AT426" s="7" t="s">
        <v>540</v>
      </c>
      <c r="AU426" s="7" t="s">
        <v>92</v>
      </c>
      <c r="AV426" s="7" t="s">
        <v>201</v>
      </c>
      <c r="AW426" s="25"/>
      <c r="AX426" s="25">
        <v>2023</v>
      </c>
    </row>
    <row r="427" spans="1:67" ht="18" customHeight="1" x14ac:dyDescent="0.2">
      <c r="A427" s="7" t="s">
        <v>2965</v>
      </c>
      <c r="B427" s="7" cm="1">
        <f t="array" ref="B427">COUNTA(_xlfn._xlws.FILTER(CustomerID,CustomerID=NovasLicençasv6.0[[#This Row],[User ID]],""))</f>
        <v>1</v>
      </c>
      <c r="C427" s="7" t="str">
        <f>IF(NovasLicençasv6.0[[#This Row],[Usuário ativo]]&gt;=2,"OFFLINE","ONLINE")</f>
        <v>ONLINE</v>
      </c>
      <c r="D427" s="7" t="str" cm="1">
        <f t="array" ref="D427">IFERROR(IF(SUM(_xlfn._xlws.FILTER(CustomerID,CustomerID=NovasLicençasv6.0[[#This Row],[User ID]]))=0,"Existe","Não Existe"),"Não Existe")</f>
        <v>Não Existe</v>
      </c>
      <c r="E427" s="7"/>
      <c r="F427" s="7" t="s">
        <v>2966</v>
      </c>
      <c r="G427" s="7" t="s">
        <v>8</v>
      </c>
      <c r="H427" s="7" t="s">
        <v>384</v>
      </c>
      <c r="I427" s="7" t="s">
        <v>579</v>
      </c>
      <c r="J427" s="7" t="s">
        <v>580</v>
      </c>
      <c r="K427" s="7" t="s">
        <v>83</v>
      </c>
      <c r="L427" s="7" t="str" cm="1">
        <f t="array" ref="L427">IFERROR(_xlfn._xlws.FILTER(CódigoAntigo,[0]!Descrição=NovasLicençasv6.0[[#This Row],[Descrição da atualização]]),"")</f>
        <v/>
      </c>
      <c r="M427" s="7" t="str" cm="1">
        <f t="array" ref="M427">IFERROR(_xlfn._xlws.FILTER(NovoCódigo,[0]!Descrição=NovasLicençasv6.0[[#This Row],[Descrição da atualização]]),"")</f>
        <v/>
      </c>
      <c r="N427" s="1"/>
      <c r="O427" s="7" t="s">
        <v>18</v>
      </c>
      <c r="P427" s="7" t="str" cm="1">
        <f t="array" ref="P427">_xlfn._xlws.FILTER(CodigoLicença,Tipo=NovasLicençasv6.0[[#This Row],[Tipo]])</f>
        <v>SC00SFW00003</v>
      </c>
      <c r="Q427" s="7" t="str" cm="1">
        <f t="array" ref="Q427">_xlfn._xlws.FILTER(CodigoManutenção,Tipo=NovasLicençasv6.0[[#This Row],[Tipo]])</f>
        <v>SC00SFW00006</v>
      </c>
      <c r="R427" s="7">
        <v>1</v>
      </c>
      <c r="S427" s="7" t="s">
        <v>84</v>
      </c>
      <c r="T427" s="14">
        <v>12128095695</v>
      </c>
      <c r="U427" s="7" t="s">
        <v>802</v>
      </c>
      <c r="V427" s="7" t="s">
        <v>2967</v>
      </c>
      <c r="W427" s="7" t="s">
        <v>2968</v>
      </c>
      <c r="X427" s="7"/>
      <c r="Y427" s="5">
        <v>44726</v>
      </c>
      <c r="Z427" s="5">
        <v>44727</v>
      </c>
      <c r="AA427" s="11">
        <f t="shared" si="19"/>
        <v>2022</v>
      </c>
      <c r="AB427" s="7">
        <f t="shared" si="20"/>
        <v>1</v>
      </c>
      <c r="AC427" s="5" t="e" cm="1">
        <f t="array" ref="AC427">_xlfn._xlws.FILTER(Created_Date,(Customer_ID=NovasLicençasv6.0[[#This Row],[User ID]])*(Type = "OFFLINE"))</f>
        <v>#REF!</v>
      </c>
      <c r="AD427" s="32" t="s">
        <v>2969</v>
      </c>
      <c r="AE427" s="7"/>
      <c r="AF427" s="7"/>
      <c r="AG427" s="7"/>
      <c r="AH427" s="7"/>
      <c r="AI427" s="7">
        <v>728008</v>
      </c>
      <c r="AJ427" s="7"/>
      <c r="AK427" s="7"/>
      <c r="AL427" s="7"/>
      <c r="AM427" s="7"/>
      <c r="AN427" s="7"/>
      <c r="AO427" s="11">
        <v>116520795</v>
      </c>
      <c r="AP427" s="14"/>
      <c r="AQ427" s="14">
        <v>15019</v>
      </c>
      <c r="AR427" s="7"/>
      <c r="AS427" s="7"/>
      <c r="AT427" s="7" t="s">
        <v>2862</v>
      </c>
      <c r="AU427" s="7" t="s">
        <v>92</v>
      </c>
      <c r="AV427" s="7" t="s">
        <v>201</v>
      </c>
      <c r="AW427" s="25"/>
      <c r="AX427" s="25">
        <v>2023</v>
      </c>
    </row>
    <row r="428" spans="1:67" ht="18" customHeight="1" x14ac:dyDescent="0.2">
      <c r="A428" s="7" t="s">
        <v>2970</v>
      </c>
      <c r="B428" s="7" cm="1">
        <f t="array" ref="B428">COUNTA(_xlfn._xlws.FILTER(CustomerID,CustomerID=NovasLicençasv6.0[[#This Row],[User ID]],""))</f>
        <v>1</v>
      </c>
      <c r="C428" s="7" t="str">
        <f>IF(NovasLicençasv6.0[[#This Row],[Usuário ativo]]&gt;=2,"OFFLINE","ONLINE")</f>
        <v>ONLINE</v>
      </c>
      <c r="D428" s="7" t="str" cm="1">
        <f t="array" ref="D428">IFERROR(IF(SUM(_xlfn._xlws.FILTER(CustomerID,CustomerID=NovasLicençasv6.0[[#This Row],[User ID]]))=0,"Existe","Não Existe"),"Não Existe")</f>
        <v>Não Existe</v>
      </c>
      <c r="E428" s="7"/>
      <c r="F428" s="7" t="s">
        <v>2971</v>
      </c>
      <c r="G428" s="7" t="s">
        <v>8</v>
      </c>
      <c r="H428" s="7" t="s">
        <v>704</v>
      </c>
      <c r="I428" s="7" t="s">
        <v>579</v>
      </c>
      <c r="J428" s="7" t="s">
        <v>580</v>
      </c>
      <c r="K428" s="7" t="s">
        <v>83</v>
      </c>
      <c r="L428" s="7" t="str" cm="1">
        <f t="array" ref="L428">IFERROR(_xlfn._xlws.FILTER(CódigoAntigo,[0]!Descrição=NovasLicençasv6.0[[#This Row],[Descrição da atualização]]),"")</f>
        <v/>
      </c>
      <c r="M428" s="7" t="str" cm="1">
        <f t="array" ref="M428">IFERROR(_xlfn._xlws.FILTER(NovoCódigo,[0]!Descrição=NovasLicençasv6.0[[#This Row],[Descrição da atualização]]),"")</f>
        <v/>
      </c>
      <c r="N428" s="1"/>
      <c r="O428" s="7" t="s">
        <v>157</v>
      </c>
      <c r="P428" s="7" t="str" cm="1">
        <f t="array" ref="P428">_xlfn._xlws.FILTER(CodigoLicença,Tipo=NovasLicençasv6.0[[#This Row],[Tipo]])</f>
        <v>IR0000000001</v>
      </c>
      <c r="Q428" s="7" t="str" cm="1">
        <f t="array" ref="Q428">_xlfn._xlws.FILTER(CodigoManutenção,Tipo=NovasLicençasv6.0[[#This Row],[Tipo]])</f>
        <v>Sem custo</v>
      </c>
      <c r="R428" s="7">
        <v>1</v>
      </c>
      <c r="S428" s="7" t="s">
        <v>84</v>
      </c>
      <c r="T428" s="14">
        <v>4457208783</v>
      </c>
      <c r="U428" s="7" t="s">
        <v>2619</v>
      </c>
      <c r="V428" s="7" t="s">
        <v>2972</v>
      </c>
      <c r="W428" s="7" t="s">
        <v>2973</v>
      </c>
      <c r="X428" s="7"/>
      <c r="Y428" s="5">
        <v>44739</v>
      </c>
      <c r="Z428" s="5">
        <v>44956</v>
      </c>
      <c r="AA428" s="11">
        <f t="shared" si="19"/>
        <v>2022</v>
      </c>
      <c r="AB428" s="7">
        <f t="shared" si="20"/>
        <v>217</v>
      </c>
      <c r="AC428" s="5" t="e" cm="1">
        <f t="array" ref="AC428">_xlfn._xlws.FILTER(Created_Date,(Customer_ID=NovasLicençasv6.0[[#This Row],[User ID]])*(Type = "OFFLINE"))</f>
        <v>#REF!</v>
      </c>
      <c r="AD428" s="32" t="s">
        <v>2974</v>
      </c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11"/>
      <c r="AP428" s="14"/>
      <c r="AQ428" s="14">
        <v>15019</v>
      </c>
      <c r="AR428" s="7"/>
      <c r="AS428" s="7"/>
      <c r="AT428" s="7" t="s">
        <v>254</v>
      </c>
      <c r="AU428" s="7" t="s">
        <v>380</v>
      </c>
      <c r="AV428" s="7" t="s">
        <v>315</v>
      </c>
      <c r="AW428" s="25"/>
      <c r="AX428" s="25">
        <v>2023</v>
      </c>
    </row>
    <row r="429" spans="1:67" ht="18" customHeight="1" x14ac:dyDescent="0.2">
      <c r="A429" s="13" t="s">
        <v>2975</v>
      </c>
      <c r="B429" s="13" cm="1">
        <f t="array" ref="B429">COUNTA(_xlfn._xlws.FILTER(CustomerID,CustomerID=NovasLicençasv6.0[[#This Row],[User ID]],""))</f>
        <v>1</v>
      </c>
      <c r="C429" s="13" t="str">
        <f>IF(NovasLicençasv6.0[[#This Row],[Usuário ativo]]&gt;=2,"OFFLINE","ONLINE")</f>
        <v>ONLINE</v>
      </c>
      <c r="D429" s="13" t="str" cm="1">
        <f t="array" ref="D429">IFERROR(IF(SUM(_xlfn._xlws.FILTER(CustomerID,CustomerID=NovasLicençasv6.0[[#This Row],[User ID]]))=0,"Existe","Não Existe"),"Não Existe")</f>
        <v>Não Existe</v>
      </c>
      <c r="E429" s="13" t="s">
        <v>2976</v>
      </c>
      <c r="F429" s="13" t="s">
        <v>2977</v>
      </c>
      <c r="G429" s="13" t="s">
        <v>141</v>
      </c>
      <c r="H429" s="13" t="s">
        <v>384</v>
      </c>
      <c r="I429" s="13" t="s">
        <v>101</v>
      </c>
      <c r="J429" s="13" t="s">
        <v>102</v>
      </c>
      <c r="K429" s="13" t="s">
        <v>83</v>
      </c>
      <c r="L429" s="13" t="str" cm="1">
        <f t="array" ref="L429">IFERROR(_xlfn._xlws.FILTER(CódigoAntigo,[0]!Descrição=NovasLicençasv6.0[[#This Row],[Descrição da atualização]]),"")</f>
        <v/>
      </c>
      <c r="M429" s="13" t="str" cm="1">
        <f t="array" ref="M429">IFERROR(_xlfn._xlws.FILTER(NovoCódigo,[0]!Descrição=NovasLicençasv6.0[[#This Row],[Descrição da atualização]]),"")</f>
        <v/>
      </c>
      <c r="N429" s="1"/>
      <c r="O429" s="13" t="s">
        <v>157</v>
      </c>
      <c r="P429" s="7" t="str" cm="1">
        <f t="array" ref="P429">_xlfn._xlws.FILTER(CodigoLicença,Tipo=NovasLicençasv6.0[[#This Row],[Tipo]])</f>
        <v>IR0000000001</v>
      </c>
      <c r="Q429" s="7" t="str" cm="1">
        <f t="array" ref="Q429">_xlfn._xlws.FILTER(CodigoManutenção,Tipo=NovasLicençasv6.0[[#This Row],[Tipo]])</f>
        <v>Sem custo</v>
      </c>
      <c r="R429" s="13">
        <v>1</v>
      </c>
      <c r="S429" s="13" t="s">
        <v>84</v>
      </c>
      <c r="T429" s="34"/>
      <c r="U429" s="13" t="s">
        <v>802</v>
      </c>
      <c r="V429" s="13" t="s">
        <v>2720</v>
      </c>
      <c r="W429" s="13"/>
      <c r="X429" s="13"/>
      <c r="Y429" s="29">
        <v>44740</v>
      </c>
      <c r="Z429" s="29">
        <v>44754</v>
      </c>
      <c r="AA429" s="35">
        <f t="shared" si="19"/>
        <v>2022</v>
      </c>
      <c r="AB429" s="13">
        <f t="shared" si="20"/>
        <v>14</v>
      </c>
      <c r="AC429" s="29" t="e" cm="1">
        <f t="array" ref="AC429">_xlfn._xlws.FILTER(Created_Date,(Customer_ID=NovasLicençasv6.0[[#This Row],[User ID]])*(Type = "OFFLINE"))</f>
        <v>#REF!</v>
      </c>
      <c r="AD429" s="121" t="s">
        <v>2978</v>
      </c>
      <c r="AE429" s="13">
        <v>2305631</v>
      </c>
      <c r="AF429" s="13"/>
      <c r="AG429" s="13"/>
      <c r="AH429" s="13"/>
      <c r="AI429" s="13"/>
      <c r="AJ429" s="13"/>
      <c r="AK429" s="13"/>
      <c r="AL429" s="13"/>
      <c r="AM429" s="13"/>
      <c r="AN429" s="13"/>
      <c r="AO429" s="35">
        <v>116520846</v>
      </c>
      <c r="AP429" s="34"/>
      <c r="AQ429" s="7" t="s">
        <v>2979</v>
      </c>
      <c r="AR429" s="13"/>
      <c r="AS429" s="13"/>
      <c r="AT429" s="13" t="s">
        <v>2980</v>
      </c>
      <c r="AU429" s="13" t="s">
        <v>380</v>
      </c>
      <c r="AV429" s="13" t="s">
        <v>201</v>
      </c>
      <c r="AW429" s="92"/>
      <c r="AX429" s="25">
        <v>2023</v>
      </c>
    </row>
    <row r="430" spans="1:67" ht="18" customHeight="1" x14ac:dyDescent="0.2">
      <c r="A430" s="7" t="s">
        <v>2981</v>
      </c>
      <c r="B430" s="7" cm="1">
        <f t="array" ref="B430">COUNTA(_xlfn._xlws.FILTER(CustomerID,CustomerID=NovasLicençasv6.0[[#This Row],[User ID]],""))</f>
        <v>1</v>
      </c>
      <c r="C430" s="7" t="str">
        <f>IF(NovasLicençasv6.0[[#This Row],[Usuário ativo]]&gt;=2,"OFFLINE","ONLINE")</f>
        <v>ONLINE</v>
      </c>
      <c r="D430" s="7" t="str" cm="1">
        <f t="array" ref="D430">IFERROR(IF(SUM(_xlfn._xlws.FILTER(CustomerID,CustomerID=NovasLicençasv6.0[[#This Row],[User ID]]))=0,"Existe","Não Existe"),"Não Existe")</f>
        <v>Não Existe</v>
      </c>
      <c r="E430" s="7"/>
      <c r="F430" s="7" t="s">
        <v>726</v>
      </c>
      <c r="G430" s="7" t="s">
        <v>141</v>
      </c>
      <c r="H430" s="7" t="s">
        <v>130</v>
      </c>
      <c r="I430" s="7" t="s">
        <v>101</v>
      </c>
      <c r="J430" s="7" t="s">
        <v>102</v>
      </c>
      <c r="K430" s="7" t="s">
        <v>83</v>
      </c>
      <c r="L430" s="7" t="str" cm="1">
        <f t="array" ref="L430">IFERROR(_xlfn._xlws.FILTER(CódigoAntigo,[0]!Descrição=NovasLicençasv6.0[[#This Row],[Descrição da atualização]]),"")</f>
        <v/>
      </c>
      <c r="M430" s="7" t="str" cm="1">
        <f t="array" ref="M430">IFERROR(_xlfn._xlws.FILTER(NovoCódigo,[0]!Descrição=NovasLicençasv6.0[[#This Row],[Descrição da atualização]]),"")</f>
        <v/>
      </c>
      <c r="N430" s="1"/>
      <c r="O430" s="7" t="s">
        <v>19</v>
      </c>
      <c r="P430" s="7" t="str" cm="1">
        <f t="array" ref="P430">_xlfn._xlws.FILTER(CodigoLicença,Tipo=NovasLicençasv6.0[[#This Row],[Tipo]])</f>
        <v>SC00SFW00004</v>
      </c>
      <c r="Q430" s="7" t="str" cm="1">
        <f t="array" ref="Q430">_xlfn._xlws.FILTER(CodigoManutenção,Tipo=NovasLicençasv6.0[[#This Row],[Tipo]])</f>
        <v>SC00SFW00007</v>
      </c>
      <c r="R430" s="7">
        <v>1</v>
      </c>
      <c r="S430" s="7" t="s">
        <v>84</v>
      </c>
      <c r="T430" s="14" t="s">
        <v>2982</v>
      </c>
      <c r="U430" s="7" t="s">
        <v>802</v>
      </c>
      <c r="V430" s="7" t="s">
        <v>2258</v>
      </c>
      <c r="W430" s="7" t="s">
        <v>2983</v>
      </c>
      <c r="X430" s="7"/>
      <c r="Y430" s="5">
        <v>44740</v>
      </c>
      <c r="Z430" s="5">
        <v>44754</v>
      </c>
      <c r="AA430" s="11">
        <f t="shared" si="19"/>
        <v>2022</v>
      </c>
      <c r="AB430" s="7">
        <f t="shared" si="20"/>
        <v>14</v>
      </c>
      <c r="AC430" s="5" t="e" cm="1">
        <f t="array" ref="AC430">_xlfn._xlws.FILTER(Created_Date,(Customer_ID=NovasLicençasv6.0[[#This Row],[User ID]])*(Type = "OFFLINE"))</f>
        <v>#REF!</v>
      </c>
      <c r="AD430" s="32" t="s">
        <v>2984</v>
      </c>
      <c r="AE430" s="7">
        <v>2305670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11">
        <v>116520846</v>
      </c>
      <c r="AP430" s="14"/>
      <c r="AQ430" s="7" t="s">
        <v>2985</v>
      </c>
      <c r="AR430" s="7"/>
      <c r="AS430" s="7"/>
      <c r="AT430" s="7" t="s">
        <v>2986</v>
      </c>
      <c r="AU430" s="7" t="s">
        <v>380</v>
      </c>
      <c r="AV430" s="7" t="s">
        <v>315</v>
      </c>
      <c r="AW430" s="25"/>
      <c r="AX430" s="25">
        <v>2023</v>
      </c>
    </row>
    <row r="431" spans="1:67" ht="18" customHeight="1" x14ac:dyDescent="0.2">
      <c r="A431" s="7" t="s">
        <v>2987</v>
      </c>
      <c r="B431" s="7" cm="1">
        <f t="array" ref="B431">COUNTA(_xlfn._xlws.FILTER(CustomerID,CustomerID=NovasLicençasv6.0[[#This Row],[User ID]],""))</f>
        <v>1</v>
      </c>
      <c r="C431" s="7" t="str">
        <f>IF(NovasLicençasv6.0[[#This Row],[Usuário ativo]]&gt;=2,"OFFLINE","ONLINE")</f>
        <v>ONLINE</v>
      </c>
      <c r="D431" s="7" t="str" cm="1">
        <f t="array" ref="D431">IFERROR(IF(SUM(_xlfn._xlws.FILTER(CustomerID,CustomerID=NovasLicençasv6.0[[#This Row],[User ID]]))=0,"Existe","Não Existe"),"Não Existe")</f>
        <v>Não Existe</v>
      </c>
      <c r="E431" s="7"/>
      <c r="F431" s="7" t="s">
        <v>2988</v>
      </c>
      <c r="G431" s="7" t="s">
        <v>141</v>
      </c>
      <c r="H431" s="7" t="s">
        <v>384</v>
      </c>
      <c r="I431" s="7" t="s">
        <v>101</v>
      </c>
      <c r="J431" s="7" t="s">
        <v>102</v>
      </c>
      <c r="K431" s="7" t="s">
        <v>83</v>
      </c>
      <c r="L431" s="7" t="str" cm="1">
        <f t="array" ref="L431">IFERROR(_xlfn._xlws.FILTER(CódigoAntigo,[0]!Descrição=NovasLicençasv6.0[[#This Row],[Descrição da atualização]]),"")</f>
        <v/>
      </c>
      <c r="M431" s="7" t="str" cm="1">
        <f t="array" ref="M431">IFERROR(_xlfn._xlws.FILTER(NovoCódigo,[0]!Descrição=NovasLicençasv6.0[[#This Row],[Descrição da atualização]]),"")</f>
        <v/>
      </c>
      <c r="N431" s="1"/>
      <c r="O431" s="7" t="s">
        <v>19</v>
      </c>
      <c r="P431" s="7" t="str" cm="1">
        <f t="array" ref="P431">_xlfn._xlws.FILTER(CodigoLicença,Tipo=NovasLicençasv6.0[[#This Row],[Tipo]])</f>
        <v>SC00SFW00004</v>
      </c>
      <c r="Q431" s="7" t="str" cm="1">
        <f t="array" ref="Q431">_xlfn._xlws.FILTER(CodigoManutenção,Tipo=NovasLicençasv6.0[[#This Row],[Tipo]])</f>
        <v>SC00SFW00007</v>
      </c>
      <c r="R431" s="7">
        <v>1</v>
      </c>
      <c r="S431" s="7" t="s">
        <v>84</v>
      </c>
      <c r="T431" s="14" t="s">
        <v>2989</v>
      </c>
      <c r="U431" s="7" t="s">
        <v>802</v>
      </c>
      <c r="V431" s="7" t="s">
        <v>2720</v>
      </c>
      <c r="W431" s="7" t="s">
        <v>2990</v>
      </c>
      <c r="X431" s="7"/>
      <c r="Y431" s="5">
        <v>44740</v>
      </c>
      <c r="Z431" s="5">
        <v>44754</v>
      </c>
      <c r="AA431" s="11">
        <f t="shared" si="19"/>
        <v>2022</v>
      </c>
      <c r="AB431" s="7">
        <f t="shared" si="20"/>
        <v>14</v>
      </c>
      <c r="AC431" s="5" t="e" cm="1">
        <f t="array" ref="AC431">_xlfn._xlws.FILTER(Created_Date,(Customer_ID=NovasLicençasv6.0[[#This Row],[User ID]])*(Type = "OFFLINE"))</f>
        <v>#REF!</v>
      </c>
      <c r="AD431" s="32" t="s">
        <v>2991</v>
      </c>
      <c r="AE431" s="7">
        <v>2305630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11">
        <v>116520846</v>
      </c>
      <c r="AP431" s="14"/>
      <c r="AQ431" s="7" t="s">
        <v>485</v>
      </c>
      <c r="AR431" s="7"/>
      <c r="AS431" s="7"/>
      <c r="AT431" s="7" t="s">
        <v>2986</v>
      </c>
      <c r="AU431" s="7" t="s">
        <v>380</v>
      </c>
      <c r="AV431" s="7" t="s">
        <v>201</v>
      </c>
      <c r="AW431" s="25"/>
      <c r="AX431" s="25">
        <v>2023</v>
      </c>
    </row>
    <row r="432" spans="1:67" ht="18" customHeight="1" x14ac:dyDescent="0.2">
      <c r="A432" s="7" t="s">
        <v>2992</v>
      </c>
      <c r="B432" s="7" cm="1">
        <f t="array" ref="B432">COUNTA(_xlfn._xlws.FILTER(CustomerID,CustomerID=NovasLicençasv6.0[[#This Row],[User ID]],""))</f>
        <v>1</v>
      </c>
      <c r="C432" s="7" t="str">
        <f>IF(NovasLicençasv6.0[[#This Row],[Usuário ativo]]&gt;=2,"OFFLINE","ONLINE")</f>
        <v>ONLINE</v>
      </c>
      <c r="D432" s="7" t="str" cm="1">
        <f t="array" ref="D432">IFERROR(IF(SUM(_xlfn._xlws.FILTER(CustomerID,CustomerID=NovasLicençasv6.0[[#This Row],[User ID]]))=0,"Existe","Não Existe"),"Não Existe")</f>
        <v>Não Existe</v>
      </c>
      <c r="E432" s="7" t="s">
        <v>2993</v>
      </c>
      <c r="F432" s="7" t="s">
        <v>2994</v>
      </c>
      <c r="G432" s="7" t="s">
        <v>141</v>
      </c>
      <c r="H432" s="7" t="s">
        <v>921</v>
      </c>
      <c r="I432" s="7" t="s">
        <v>101</v>
      </c>
      <c r="J432" s="7" t="s">
        <v>102</v>
      </c>
      <c r="K432" s="7" t="s">
        <v>83</v>
      </c>
      <c r="L432" s="7" t="str" cm="1">
        <f t="array" ref="L432">IFERROR(_xlfn._xlws.FILTER(CódigoAntigo,[0]!Descrição=NovasLicençasv6.0[[#This Row],[Descrição da atualização]]),"")</f>
        <v/>
      </c>
      <c r="M432" s="7" t="str" cm="1">
        <f t="array" ref="M432">IFERROR(_xlfn._xlws.FILTER(NovoCódigo,[0]!Descrição=NovasLicençasv6.0[[#This Row],[Descrição da atualização]]),"")</f>
        <v/>
      </c>
      <c r="N432" s="1"/>
      <c r="O432" s="7" t="s">
        <v>19</v>
      </c>
      <c r="P432" s="7" t="str" cm="1">
        <f t="array" ref="P432">_xlfn._xlws.FILTER(CodigoLicença,Tipo=NovasLicençasv6.0[[#This Row],[Tipo]])</f>
        <v>SC00SFW00004</v>
      </c>
      <c r="Q432" s="7" t="str" cm="1">
        <f t="array" ref="Q432">_xlfn._xlws.FILTER(CodigoManutenção,Tipo=NovasLicençasv6.0[[#This Row],[Tipo]])</f>
        <v>SC00SFW00007</v>
      </c>
      <c r="R432" s="7">
        <v>1</v>
      </c>
      <c r="S432" s="7" t="s">
        <v>237</v>
      </c>
      <c r="T432" s="14" t="s">
        <v>2995</v>
      </c>
      <c r="U432" s="7" t="s">
        <v>1077</v>
      </c>
      <c r="V432" s="7">
        <v>3440</v>
      </c>
      <c r="W432" s="7" t="s">
        <v>2996</v>
      </c>
      <c r="X432" s="7"/>
      <c r="Y432" s="5">
        <v>44740</v>
      </c>
      <c r="Z432" s="5">
        <v>44754</v>
      </c>
      <c r="AA432" s="11">
        <f t="shared" si="19"/>
        <v>2022</v>
      </c>
      <c r="AB432" s="7">
        <f t="shared" si="20"/>
        <v>14</v>
      </c>
      <c r="AC432" s="5" t="e" cm="1">
        <f t="array" ref="AC432">_xlfn._xlws.FILTER(Created_Date,(Customer_ID=NovasLicençasv6.0[[#This Row],[User ID]])*(Type = "OFFLINE"))</f>
        <v>#REF!</v>
      </c>
      <c r="AD432" s="32" t="s">
        <v>2997</v>
      </c>
      <c r="AE432" s="7">
        <v>2305666</v>
      </c>
      <c r="AF432" s="7"/>
      <c r="AG432" s="7"/>
      <c r="AH432" s="7"/>
      <c r="AI432" s="7"/>
      <c r="AJ432" s="7"/>
      <c r="AK432" s="7" t="s">
        <v>2998</v>
      </c>
      <c r="AL432" s="7"/>
      <c r="AM432" s="7"/>
      <c r="AN432" s="7"/>
      <c r="AO432" s="11">
        <v>116520846</v>
      </c>
      <c r="AP432" s="7"/>
      <c r="AQ432" s="7" t="s">
        <v>2999</v>
      </c>
      <c r="AR432" s="7"/>
      <c r="AS432" s="7"/>
      <c r="AT432" s="7" t="s">
        <v>2986</v>
      </c>
      <c r="AU432" s="7" t="s">
        <v>92</v>
      </c>
      <c r="AV432" s="7" t="s">
        <v>315</v>
      </c>
      <c r="AW432" s="25"/>
      <c r="AX432" s="25">
        <v>2023</v>
      </c>
    </row>
    <row r="433" spans="1:67" ht="18" customHeight="1" x14ac:dyDescent="0.2">
      <c r="A433" s="7" t="s">
        <v>3000</v>
      </c>
      <c r="B433" s="7" cm="1">
        <f t="array" ref="B433">COUNTA(_xlfn._xlws.FILTER(CustomerID,CustomerID=NovasLicençasv6.0[[#This Row],[User ID]],""))</f>
        <v>1</v>
      </c>
      <c r="C433" s="7" t="str">
        <f>IF(NovasLicençasv6.0[[#This Row],[Usuário ativo]]&gt;=2,"OFFLINE","ONLINE")</f>
        <v>ONLINE</v>
      </c>
      <c r="D433" s="7" t="str" cm="1">
        <f t="array" ref="D433">IFERROR(IF(SUM(_xlfn._xlws.FILTER(CustomerID,CustomerID=NovasLicençasv6.0[[#This Row],[User ID]]))=0,"Existe","Não Existe"),"Não Existe")</f>
        <v>Não Existe</v>
      </c>
      <c r="E433" s="7" t="s">
        <v>98</v>
      </c>
      <c r="F433" s="7" t="s">
        <v>3001</v>
      </c>
      <c r="G433" s="7" t="s">
        <v>141</v>
      </c>
      <c r="H433" s="7" t="s">
        <v>130</v>
      </c>
      <c r="I433" s="7" t="s">
        <v>101</v>
      </c>
      <c r="J433" s="7" t="s">
        <v>102</v>
      </c>
      <c r="K433" s="7" t="s">
        <v>83</v>
      </c>
      <c r="L433" s="7" t="str" cm="1">
        <f t="array" ref="L433">IFERROR(_xlfn._xlws.FILTER(CódigoAntigo,[0]!Descrição=NovasLicençasv6.0[[#This Row],[Descrição da atualização]]),"")</f>
        <v/>
      </c>
      <c r="M433" s="7" t="str" cm="1">
        <f t="array" ref="M433">IFERROR(_xlfn._xlws.FILTER(NovoCódigo,[0]!Descrição=NovasLicençasv6.0[[#This Row],[Descrição da atualização]]),"")</f>
        <v/>
      </c>
      <c r="N433" s="1"/>
      <c r="O433" s="7" t="s">
        <v>19</v>
      </c>
      <c r="P433" s="7" t="str" cm="1">
        <f t="array" ref="P433">_xlfn._xlws.FILTER(CodigoLicença,Tipo=NovasLicençasv6.0[[#This Row],[Tipo]])</f>
        <v>SC00SFW00004</v>
      </c>
      <c r="Q433" s="7" t="str" cm="1">
        <f t="array" ref="Q433">_xlfn._xlws.FILTER(CodigoManutenção,Tipo=NovasLicençasv6.0[[#This Row],[Tipo]])</f>
        <v>SC00SFW00007</v>
      </c>
      <c r="R433" s="7">
        <v>1</v>
      </c>
      <c r="S433" s="7" t="s">
        <v>142</v>
      </c>
      <c r="T433" s="14" t="s">
        <v>3002</v>
      </c>
      <c r="U433" s="7" t="s">
        <v>86</v>
      </c>
      <c r="V433" s="7" t="s">
        <v>302</v>
      </c>
      <c r="W433" s="7" t="s">
        <v>3003</v>
      </c>
      <c r="X433" s="7" t="s">
        <v>3004</v>
      </c>
      <c r="Y433" s="5">
        <v>44740</v>
      </c>
      <c r="Z433" s="5">
        <v>44754</v>
      </c>
      <c r="AA433" s="11">
        <f t="shared" si="19"/>
        <v>2022</v>
      </c>
      <c r="AB433" s="7">
        <f t="shared" si="20"/>
        <v>14</v>
      </c>
      <c r="AC433" s="5" t="e" cm="1">
        <f t="array" ref="AC433">_xlfn._xlws.FILTER(Created_Date,(Customer_ID=NovasLicençasv6.0[[#This Row],[User ID]])*(Type = "OFFLINE"))</f>
        <v>#REF!</v>
      </c>
      <c r="AD433" s="7" t="s">
        <v>3005</v>
      </c>
      <c r="AE433" s="7">
        <v>2305671</v>
      </c>
      <c r="AF433" s="7"/>
      <c r="AG433" s="7"/>
      <c r="AH433" s="7"/>
      <c r="AI433" s="7"/>
      <c r="AJ433" s="7"/>
      <c r="AK433" s="7"/>
      <c r="AL433" s="7" t="s">
        <v>3006</v>
      </c>
      <c r="AM433" s="7"/>
      <c r="AN433" s="7"/>
      <c r="AO433" s="11">
        <v>116520846</v>
      </c>
      <c r="AP433" s="7"/>
      <c r="AQ433" s="7" t="s">
        <v>2985</v>
      </c>
      <c r="AR433" s="7"/>
      <c r="AS433" s="7"/>
      <c r="AT433" s="7" t="s">
        <v>2986</v>
      </c>
      <c r="AU433" s="7" t="s">
        <v>380</v>
      </c>
      <c r="AV433" s="7" t="s">
        <v>315</v>
      </c>
      <c r="AW433" s="25"/>
      <c r="AX433" s="25">
        <v>2023</v>
      </c>
    </row>
    <row r="434" spans="1:67" ht="18" customHeight="1" x14ac:dyDescent="0.2">
      <c r="A434" s="7" t="s">
        <v>3007</v>
      </c>
      <c r="B434" s="7" cm="1">
        <f t="array" ref="B434">COUNTA(_xlfn._xlws.FILTER(CustomerID,CustomerID=NovasLicençasv6.0[[#This Row],[User ID]],""))</f>
        <v>1</v>
      </c>
      <c r="C434" s="7" t="str">
        <f>IF(NovasLicençasv6.0[[#This Row],[Usuário ativo]]&gt;=2,"OFFLINE","ONLINE")</f>
        <v>ONLINE</v>
      </c>
      <c r="D434" s="7" t="str" cm="1">
        <f t="array" ref="D434">IFERROR(IF(SUM(_xlfn._xlws.FILTER(CustomerID,CustomerID=NovasLicençasv6.0[[#This Row],[User ID]]))=0,"Existe","Não Existe"),"Não Existe")</f>
        <v>Não Existe</v>
      </c>
      <c r="E434" s="7" t="s">
        <v>98</v>
      </c>
      <c r="F434" s="7" t="s">
        <v>3008</v>
      </c>
      <c r="G434" s="7" t="s">
        <v>141</v>
      </c>
      <c r="H434" s="7" t="s">
        <v>130</v>
      </c>
      <c r="I434" s="7" t="s">
        <v>101</v>
      </c>
      <c r="J434" s="7" t="s">
        <v>102</v>
      </c>
      <c r="K434" s="7" t="s">
        <v>83</v>
      </c>
      <c r="L434" s="7" t="str" cm="1">
        <f t="array" ref="L434">IFERROR(_xlfn._xlws.FILTER(CódigoAntigo,[0]!Descrição=NovasLicençasv6.0[[#This Row],[Descrição da atualização]]),"")</f>
        <v/>
      </c>
      <c r="M434" s="7" t="str" cm="1">
        <f t="array" ref="M434">IFERROR(_xlfn._xlws.FILTER(NovoCódigo,[0]!Descrição=NovasLicençasv6.0[[#This Row],[Descrição da atualização]]),"")</f>
        <v/>
      </c>
      <c r="N434" s="1"/>
      <c r="O434" s="7" t="s">
        <v>19</v>
      </c>
      <c r="P434" s="7" t="str" cm="1">
        <f t="array" ref="P434">_xlfn._xlws.FILTER(CodigoLicença,Tipo=NovasLicençasv6.0[[#This Row],[Tipo]])</f>
        <v>SC00SFW00004</v>
      </c>
      <c r="Q434" s="7" t="str" cm="1">
        <f t="array" ref="Q434">_xlfn._xlws.FILTER(CodigoManutenção,Tipo=NovasLicençasv6.0[[#This Row],[Tipo]])</f>
        <v>SC00SFW00007</v>
      </c>
      <c r="R434" s="7">
        <v>1</v>
      </c>
      <c r="S434" s="7" t="s">
        <v>142</v>
      </c>
      <c r="T434" s="14" t="s">
        <v>3009</v>
      </c>
      <c r="U434" s="7" t="s">
        <v>86</v>
      </c>
      <c r="V434" s="7" t="s">
        <v>3010</v>
      </c>
      <c r="W434" s="7" t="s">
        <v>3011</v>
      </c>
      <c r="X434" s="7" t="s">
        <v>3011</v>
      </c>
      <c r="Y434" s="5">
        <v>44740</v>
      </c>
      <c r="Z434" s="5">
        <v>44754</v>
      </c>
      <c r="AA434" s="11">
        <f t="shared" si="19"/>
        <v>2022</v>
      </c>
      <c r="AB434" s="7">
        <f t="shared" si="20"/>
        <v>14</v>
      </c>
      <c r="AC434" s="5" t="e" cm="1">
        <f t="array" ref="AC434">_xlfn._xlws.FILTER(Created_Date,(Customer_ID=NovasLicençasv6.0[[#This Row],[User ID]])*(Type = "OFFLINE"))</f>
        <v>#REF!</v>
      </c>
      <c r="AD434" s="7" t="s">
        <v>3012</v>
      </c>
      <c r="AE434" s="7">
        <v>2305668</v>
      </c>
      <c r="AF434" s="7"/>
      <c r="AG434" s="7"/>
      <c r="AH434" s="7"/>
      <c r="AI434" s="7"/>
      <c r="AJ434" s="7"/>
      <c r="AK434" s="7" t="s">
        <v>3013</v>
      </c>
      <c r="AL434" s="7" t="s">
        <v>3014</v>
      </c>
      <c r="AM434" s="7"/>
      <c r="AN434" s="7"/>
      <c r="AO434" s="11">
        <v>116520846</v>
      </c>
      <c r="AP434" s="7"/>
      <c r="AQ434" s="7" t="s">
        <v>3015</v>
      </c>
      <c r="AR434" s="7" t="s">
        <v>3016</v>
      </c>
      <c r="AS434" s="7" t="s">
        <v>850</v>
      </c>
      <c r="AT434" s="7" t="s">
        <v>2986</v>
      </c>
      <c r="AU434" s="7" t="s">
        <v>380</v>
      </c>
      <c r="AV434" s="7" t="s">
        <v>315</v>
      </c>
      <c r="AW434" s="25"/>
      <c r="AX434" s="25">
        <v>2023</v>
      </c>
    </row>
    <row r="435" spans="1:67" ht="18" customHeight="1" x14ac:dyDescent="0.2">
      <c r="A435" s="13" t="s">
        <v>3017</v>
      </c>
      <c r="B435" s="7" cm="1">
        <f t="array" ref="B435">COUNTA(_xlfn._xlws.FILTER(CustomerID,CustomerID=NovasLicençasv6.0[[#This Row],[User ID]],""))</f>
        <v>1</v>
      </c>
      <c r="C435" s="13" t="str">
        <f>IF(NovasLicençasv6.0[[#This Row],[Usuário ativo]]&gt;=2,"OFFLINE","ONLINE")</f>
        <v>ONLINE</v>
      </c>
      <c r="D435" s="13" t="str" cm="1">
        <f t="array" ref="D435">IFERROR(IF(SUM(_xlfn._xlws.FILTER(CustomerID,CustomerID=NovasLicençasv6.0[[#This Row],[User ID]]))=0,"Existe","Não Existe"),"Não Existe")</f>
        <v>Não Existe</v>
      </c>
      <c r="E435" s="13" t="s">
        <v>3018</v>
      </c>
      <c r="F435" s="13" t="s">
        <v>3019</v>
      </c>
      <c r="G435" s="13" t="s">
        <v>141</v>
      </c>
      <c r="H435" s="13" t="s">
        <v>130</v>
      </c>
      <c r="I435" s="13" t="s">
        <v>101</v>
      </c>
      <c r="J435" s="13" t="s">
        <v>102</v>
      </c>
      <c r="K435" s="13" t="s">
        <v>83</v>
      </c>
      <c r="L435" s="13" t="str" cm="1">
        <f t="array" ref="L435">IFERROR(_xlfn._xlws.FILTER(CódigoAntigo,[0]!Descrição=NovasLicençasv6.0[[#This Row],[Descrição da atualização]]),"")</f>
        <v/>
      </c>
      <c r="M435" s="13" t="str" cm="1">
        <f t="array" ref="M435">IFERROR(_xlfn._xlws.FILTER(NovoCódigo,[0]!Descrição=NovasLicençasv6.0[[#This Row],[Descrição da atualização]]),"")</f>
        <v/>
      </c>
      <c r="N435" s="1"/>
      <c r="O435" s="13" t="s">
        <v>19</v>
      </c>
      <c r="P435" s="7" t="str" cm="1">
        <f t="array" ref="P435">_xlfn._xlws.FILTER(CodigoLicença,Tipo=NovasLicençasv6.0[[#This Row],[Tipo]])</f>
        <v>SC00SFW00004</v>
      </c>
      <c r="Q435" s="7" t="str" cm="1">
        <f t="array" ref="Q435">_xlfn._xlws.FILTER(CodigoManutenção,Tipo=NovasLicençasv6.0[[#This Row],[Tipo]])</f>
        <v>SC00SFW00007</v>
      </c>
      <c r="R435" s="13">
        <v>1</v>
      </c>
      <c r="S435" s="13" t="s">
        <v>142</v>
      </c>
      <c r="T435" s="34" t="s">
        <v>3020</v>
      </c>
      <c r="U435" s="13" t="s">
        <v>86</v>
      </c>
      <c r="V435" s="13" t="s">
        <v>3021</v>
      </c>
      <c r="W435" s="13" t="s">
        <v>3022</v>
      </c>
      <c r="X435" s="13" t="s">
        <v>3022</v>
      </c>
      <c r="Y435" s="29">
        <v>44740</v>
      </c>
      <c r="Z435" s="29">
        <v>44754</v>
      </c>
      <c r="AA435" s="35">
        <f t="shared" si="19"/>
        <v>2022</v>
      </c>
      <c r="AB435" s="13">
        <f t="shared" si="20"/>
        <v>14</v>
      </c>
      <c r="AC435" s="29" t="e" cm="1">
        <f t="array" ref="AC435">_xlfn._xlws.FILTER(Created_Date,(Customer_ID=NovasLicençasv6.0[[#This Row],[User ID]])*(Type = "OFFLINE"))</f>
        <v>#REF!</v>
      </c>
      <c r="AD435" s="13" t="s">
        <v>3023</v>
      </c>
      <c r="AE435" s="13">
        <v>2305673</v>
      </c>
      <c r="AF435" s="13"/>
      <c r="AG435" s="13"/>
      <c r="AH435" s="13"/>
      <c r="AI435" s="13"/>
      <c r="AJ435" s="13"/>
      <c r="AK435" s="13"/>
      <c r="AL435" s="13" t="s">
        <v>3024</v>
      </c>
      <c r="AM435" s="13"/>
      <c r="AN435" s="13"/>
      <c r="AO435" s="35">
        <v>116520846</v>
      </c>
      <c r="AP435" s="13"/>
      <c r="AQ435" s="7">
        <v>15019</v>
      </c>
      <c r="AR435" s="13" t="s">
        <v>3025</v>
      </c>
      <c r="AS435" s="13" t="s">
        <v>850</v>
      </c>
      <c r="AT435" s="13" t="s">
        <v>2615</v>
      </c>
      <c r="AU435" s="13" t="s">
        <v>92</v>
      </c>
      <c r="AV435" s="13" t="s">
        <v>315</v>
      </c>
      <c r="AW435" s="92"/>
      <c r="AX435" s="25">
        <v>2023</v>
      </c>
    </row>
    <row r="436" spans="1:67" ht="18" customHeight="1" x14ac:dyDescent="0.2">
      <c r="A436" s="7" t="s">
        <v>3026</v>
      </c>
      <c r="B436" s="7" cm="1">
        <f t="array" ref="B436">COUNTA(_xlfn._xlws.FILTER(CustomerID,CustomerID=NovasLicençasv6.0[[#This Row],[User ID]],""))</f>
        <v>1</v>
      </c>
      <c r="C436" s="7" t="str">
        <f>IF(NovasLicençasv6.0[[#This Row],[Usuário ativo]]&gt;=2,"OFFLINE","ONLINE")</f>
        <v>ONLINE</v>
      </c>
      <c r="D436" s="7" t="str" cm="1">
        <f t="array" ref="D436">IFERROR(IF(SUM(_xlfn._xlws.FILTER(CustomerID,CustomerID=NovasLicençasv6.0[[#This Row],[User ID]]))=0,"Existe","Não Existe"),"Não Existe")</f>
        <v>Não Existe</v>
      </c>
      <c r="E436" s="7"/>
      <c r="F436" s="7" t="s">
        <v>3027</v>
      </c>
      <c r="G436" s="7" t="s">
        <v>8</v>
      </c>
      <c r="H436" s="7" t="s">
        <v>632</v>
      </c>
      <c r="I436" s="7" t="s">
        <v>579</v>
      </c>
      <c r="J436" s="7" t="s">
        <v>580</v>
      </c>
      <c r="K436" s="7" t="s">
        <v>83</v>
      </c>
      <c r="L436" s="7" t="str" cm="1">
        <f t="array" ref="L436">IFERROR(_xlfn._xlws.FILTER(CódigoAntigo,[0]!Descrição=NovasLicençasv6.0[[#This Row],[Descrição da atualização]]),"")</f>
        <v/>
      </c>
      <c r="M436" s="7" t="str" cm="1">
        <f t="array" ref="M436">IFERROR(_xlfn._xlws.FILTER(NovoCódigo,[0]!Descrição=NovasLicençasv6.0[[#This Row],[Descrição da atualização]]),"")</f>
        <v/>
      </c>
      <c r="N436" s="1"/>
      <c r="O436" s="7" t="s">
        <v>18</v>
      </c>
      <c r="P436" s="7" t="str" cm="1">
        <f t="array" ref="P436">_xlfn._xlws.FILTER(CodigoLicença,Tipo=NovasLicençasv6.0[[#This Row],[Tipo]])</f>
        <v>SC00SFW00003</v>
      </c>
      <c r="Q436" s="7" t="str" cm="1">
        <f t="array" ref="Q436">_xlfn._xlws.FILTER(CodigoManutenção,Tipo=NovasLicençasv6.0[[#This Row],[Tipo]])</f>
        <v>SC00SFW00006</v>
      </c>
      <c r="R436" s="7">
        <v>1</v>
      </c>
      <c r="S436" s="7" t="s">
        <v>84</v>
      </c>
      <c r="T436" s="14">
        <v>14476755531</v>
      </c>
      <c r="U436" s="7" t="s">
        <v>802</v>
      </c>
      <c r="V436" s="7" t="s">
        <v>1256</v>
      </c>
      <c r="W436" s="7" t="s">
        <v>3028</v>
      </c>
      <c r="X436" s="7"/>
      <c r="Y436" s="5">
        <v>44740</v>
      </c>
      <c r="Z436" s="5">
        <v>44754</v>
      </c>
      <c r="AA436" s="11">
        <f t="shared" si="19"/>
        <v>2022</v>
      </c>
      <c r="AB436" s="7">
        <f t="shared" si="20"/>
        <v>14</v>
      </c>
      <c r="AC436" s="5" t="e" cm="1">
        <f t="array" ref="AC436">_xlfn._xlws.FILTER(Created_Date,(Customer_ID=NovasLicençasv6.0[[#This Row],[User ID]])*(Type = "OFFLINE"))</f>
        <v>#REF!</v>
      </c>
      <c r="AD436" s="32" t="s">
        <v>3029</v>
      </c>
      <c r="AE436" s="7"/>
      <c r="AF436" s="7"/>
      <c r="AG436" s="7"/>
      <c r="AH436" s="7"/>
      <c r="AI436" s="7">
        <v>703151</v>
      </c>
      <c r="AJ436" s="7">
        <v>10478</v>
      </c>
      <c r="AK436" s="7"/>
      <c r="AL436" s="7"/>
      <c r="AM436" s="7"/>
      <c r="AN436" s="7"/>
      <c r="AO436" s="11">
        <v>116520846</v>
      </c>
      <c r="AP436" s="14"/>
      <c r="AQ436" s="14">
        <v>15019</v>
      </c>
      <c r="AR436" s="7"/>
      <c r="AS436" s="7"/>
      <c r="AT436" s="7" t="s">
        <v>2862</v>
      </c>
      <c r="AU436" s="7" t="s">
        <v>380</v>
      </c>
      <c r="AV436" s="7" t="s">
        <v>201</v>
      </c>
      <c r="AW436" s="25"/>
      <c r="AX436" s="25">
        <v>2023</v>
      </c>
    </row>
    <row r="437" spans="1:67" ht="18" customHeight="1" x14ac:dyDescent="0.2">
      <c r="A437" s="7" t="s">
        <v>3030</v>
      </c>
      <c r="B437" s="7" cm="1">
        <f t="array" ref="B437">COUNTA(_xlfn._xlws.FILTER(CustomerID,CustomerID=NovasLicençasv6.0[[#This Row],[User ID]],""))</f>
        <v>1</v>
      </c>
      <c r="C437" s="7" t="str">
        <f>IF(NovasLicençasv6.0[[#This Row],[Usuário ativo]]&gt;=2,"OFFLINE","ONLINE")</f>
        <v>ONLINE</v>
      </c>
      <c r="D437" s="7" t="str" cm="1">
        <f t="array" ref="D437">IFERROR(IF(SUM(_xlfn._xlws.FILTER(CustomerID,CustomerID=NovasLicençasv6.0[[#This Row],[User ID]]))=0,"Existe","Não Existe"),"Não Existe")</f>
        <v>Não Existe</v>
      </c>
      <c r="E437" s="7"/>
      <c r="F437" s="7" t="s">
        <v>3031</v>
      </c>
      <c r="G437" s="7" t="s">
        <v>8</v>
      </c>
      <c r="H437" s="7" t="s">
        <v>632</v>
      </c>
      <c r="I437" s="7" t="s">
        <v>579</v>
      </c>
      <c r="J437" s="7" t="s">
        <v>580</v>
      </c>
      <c r="K437" s="7" t="s">
        <v>83</v>
      </c>
      <c r="L437" s="7" t="str" cm="1">
        <f t="array" ref="L437">IFERROR(_xlfn._xlws.FILTER(CódigoAntigo,[0]!Descrição=NovasLicençasv6.0[[#This Row],[Descrição da atualização]]),"")</f>
        <v/>
      </c>
      <c r="M437" s="7" t="str" cm="1">
        <f t="array" ref="M437">IFERROR(_xlfn._xlws.FILTER(NovoCódigo,[0]!Descrição=NovasLicençasv6.0[[#This Row],[Descrição da atualização]]),"")</f>
        <v/>
      </c>
      <c r="N437" s="1"/>
      <c r="O437" s="7" t="s">
        <v>18</v>
      </c>
      <c r="P437" s="7" t="str" cm="1">
        <f t="array" ref="P437">_xlfn._xlws.FILTER(CodigoLicença,Tipo=NovasLicençasv6.0[[#This Row],[Tipo]])</f>
        <v>SC00SFW00003</v>
      </c>
      <c r="Q437" s="7" t="str" cm="1">
        <f t="array" ref="Q437">_xlfn._xlws.FILTER(CodigoManutenção,Tipo=NovasLicençasv6.0[[#This Row],[Tipo]])</f>
        <v>SC00SFW00006</v>
      </c>
      <c r="R437" s="7">
        <v>1</v>
      </c>
      <c r="S437" s="7" t="s">
        <v>84</v>
      </c>
      <c r="T437" s="14">
        <v>4853984043</v>
      </c>
      <c r="U437" s="7" t="s">
        <v>802</v>
      </c>
      <c r="V437" s="7" t="s">
        <v>1256</v>
      </c>
      <c r="W437" s="7" t="s">
        <v>3032</v>
      </c>
      <c r="X437" s="7"/>
      <c r="Y437" s="5">
        <v>44740</v>
      </c>
      <c r="Z437" s="5">
        <v>44754</v>
      </c>
      <c r="AA437" s="11">
        <f t="shared" si="19"/>
        <v>2022</v>
      </c>
      <c r="AB437" s="7">
        <f t="shared" si="20"/>
        <v>14</v>
      </c>
      <c r="AC437" s="5" t="e" cm="1">
        <f t="array" ref="AC437">_xlfn._xlws.FILTER(Created_Date,(Customer_ID=NovasLicençasv6.0[[#This Row],[User ID]])*(Type = "OFFLINE"))</f>
        <v>#REF!</v>
      </c>
      <c r="AD437" s="32" t="s">
        <v>3033</v>
      </c>
      <c r="AE437" s="7"/>
      <c r="AF437" s="7"/>
      <c r="AG437" s="7"/>
      <c r="AH437" s="7"/>
      <c r="AI437" s="7">
        <v>703151</v>
      </c>
      <c r="AJ437" s="7">
        <v>10478</v>
      </c>
      <c r="AK437" s="7"/>
      <c r="AL437" s="7"/>
      <c r="AM437" s="7"/>
      <c r="AN437" s="7"/>
      <c r="AO437" s="11">
        <v>116520846</v>
      </c>
      <c r="AP437" s="14"/>
      <c r="AQ437" s="14">
        <v>15019</v>
      </c>
      <c r="AR437" s="7"/>
      <c r="AS437" s="7"/>
      <c r="AT437" s="7" t="s">
        <v>2862</v>
      </c>
      <c r="AU437" s="7" t="s">
        <v>380</v>
      </c>
      <c r="AV437" s="7" t="s">
        <v>201</v>
      </c>
      <c r="AW437" s="25"/>
      <c r="AX437" s="25">
        <v>2023</v>
      </c>
    </row>
    <row r="438" spans="1:67" ht="18" customHeight="1" x14ac:dyDescent="0.2">
      <c r="A438" s="13" t="s">
        <v>3034</v>
      </c>
      <c r="B438" s="7" cm="1">
        <f t="array" ref="B438">COUNTA(_xlfn._xlws.FILTER(CustomerID,CustomerID=NovasLicençasv6.0[[#This Row],[User ID]],""))</f>
        <v>1</v>
      </c>
      <c r="C438" s="13" t="str">
        <f>IF(NovasLicençasv6.0[[#This Row],[Usuário ativo]]&gt;=2,"OFFLINE","ONLINE")</f>
        <v>ONLINE</v>
      </c>
      <c r="D438" s="13" t="str" cm="1">
        <f t="array" ref="D438">IFERROR(IF(SUM(_xlfn._xlws.FILTER(CustomerID,CustomerID=NovasLicençasv6.0[[#This Row],[User ID]]))=0,"Existe","Não Existe"),"Não Existe")</f>
        <v>Não Existe</v>
      </c>
      <c r="E438" s="13" t="s">
        <v>3035</v>
      </c>
      <c r="F438" s="13" t="s">
        <v>3036</v>
      </c>
      <c r="G438" s="13" t="s">
        <v>141</v>
      </c>
      <c r="H438" s="13" t="s">
        <v>130</v>
      </c>
      <c r="I438" s="13" t="s">
        <v>101</v>
      </c>
      <c r="J438" s="13" t="s">
        <v>102</v>
      </c>
      <c r="K438" s="13" t="s">
        <v>83</v>
      </c>
      <c r="L438" s="13" t="str" cm="1">
        <f t="array" ref="L438">IFERROR(_xlfn._xlws.FILTER(CódigoAntigo,[0]!Descrição=NovasLicençasv6.0[[#This Row],[Descrição da atualização]]),"")</f>
        <v/>
      </c>
      <c r="M438" s="13" t="str" cm="1">
        <f t="array" ref="M438">IFERROR(_xlfn._xlws.FILTER(NovoCódigo,[0]!Descrição=NovasLicençasv6.0[[#This Row],[Descrição da atualização]]),"")</f>
        <v/>
      </c>
      <c r="N438" s="1"/>
      <c r="O438" s="13" t="s">
        <v>18</v>
      </c>
      <c r="P438" s="7" t="str" cm="1">
        <f t="array" ref="P438">_xlfn._xlws.FILTER(CodigoLicença,Tipo=NovasLicençasv6.0[[#This Row],[Tipo]])</f>
        <v>SC00SFW00003</v>
      </c>
      <c r="Q438" s="7" t="str" cm="1">
        <f t="array" ref="Q438">_xlfn._xlws.FILTER(CodigoManutenção,Tipo=NovasLicençasv6.0[[#This Row],[Tipo]])</f>
        <v>SC00SFW00006</v>
      </c>
      <c r="R438" s="13">
        <v>1</v>
      </c>
      <c r="S438" s="13"/>
      <c r="T438" s="34" t="s">
        <v>3037</v>
      </c>
      <c r="U438" s="13" t="s">
        <v>802</v>
      </c>
      <c r="V438" s="13" t="s">
        <v>2258</v>
      </c>
      <c r="W438" s="13" t="s">
        <v>3038</v>
      </c>
      <c r="X438" s="13"/>
      <c r="Y438" s="29">
        <v>44741</v>
      </c>
      <c r="Z438" s="29">
        <v>44754</v>
      </c>
      <c r="AA438" s="35">
        <f t="shared" si="19"/>
        <v>2022</v>
      </c>
      <c r="AB438" s="13">
        <f t="shared" si="20"/>
        <v>13</v>
      </c>
      <c r="AC438" s="29" t="e" cm="1">
        <f t="array" ref="AC438">_xlfn._xlws.FILTER(Created_Date,(Customer_ID=NovasLicençasv6.0[[#This Row],[User ID]])*(Type = "OFFLINE"))</f>
        <v>#REF!</v>
      </c>
      <c r="AD438" s="91" t="s">
        <v>3039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35" t="s">
        <v>313</v>
      </c>
      <c r="AP438" s="13"/>
      <c r="AQ438" s="7" t="s">
        <v>3040</v>
      </c>
      <c r="AR438" s="13"/>
      <c r="AS438" s="13"/>
      <c r="AT438" s="13" t="s">
        <v>747</v>
      </c>
      <c r="AU438" s="13" t="s">
        <v>380</v>
      </c>
      <c r="AV438" s="13" t="s">
        <v>315</v>
      </c>
      <c r="AW438" s="92"/>
      <c r="AX438" s="25">
        <v>2023</v>
      </c>
    </row>
    <row r="439" spans="1:67" ht="18" customHeight="1" x14ac:dyDescent="0.2">
      <c r="A439" s="7" t="s">
        <v>3041</v>
      </c>
      <c r="B439" s="7" cm="1">
        <f t="array" ref="B439">COUNTA(_xlfn._xlws.FILTER(CustomerID,CustomerID=NovasLicençasv6.0[[#This Row],[User ID]],""))</f>
        <v>1</v>
      </c>
      <c r="C439" s="7" t="str">
        <f>IF(NovasLicençasv6.0[[#This Row],[Usuário ativo]]&gt;=2,"OFFLINE","ONLINE")</f>
        <v>ONLINE</v>
      </c>
      <c r="D439" s="7" t="str" cm="1">
        <f t="array" ref="D439">IFERROR(IF(SUM(_xlfn._xlws.FILTER(CustomerID,CustomerID=NovasLicençasv6.0[[#This Row],[User ID]]))=0,"Existe","Não Existe"),"Não Existe")</f>
        <v>Não Existe</v>
      </c>
      <c r="E439" s="7"/>
      <c r="F439" s="7" t="s">
        <v>3042</v>
      </c>
      <c r="G439" s="7" t="s">
        <v>8</v>
      </c>
      <c r="H439" s="7" t="s">
        <v>1785</v>
      </c>
      <c r="I439" s="7" t="s">
        <v>9</v>
      </c>
      <c r="J439" s="7" t="s">
        <v>613</v>
      </c>
      <c r="K439" s="7" t="s">
        <v>614</v>
      </c>
      <c r="L439" s="7" t="str" cm="1">
        <f t="array" ref="L439">IFERROR(_xlfn._xlws.FILTER(CódigoAntigo,[0]!Descrição=NovasLicençasv6.0[[#This Row],[Descrição da atualização]]),"")</f>
        <v/>
      </c>
      <c r="M439" s="7" t="str" cm="1">
        <f t="array" ref="M439">IFERROR(_xlfn._xlws.FILTER(NovoCódigo,[0]!Descrição=NovasLicençasv6.0[[#This Row],[Descrição da atualização]]),"")</f>
        <v/>
      </c>
      <c r="N439" s="1"/>
      <c r="O439" s="7" t="s">
        <v>157</v>
      </c>
      <c r="P439" s="7" t="str" cm="1">
        <f t="array" ref="P439">_xlfn._xlws.FILTER(CodigoLicença,Tipo=NovasLicençasv6.0[[#This Row],[Tipo]])</f>
        <v>IR0000000001</v>
      </c>
      <c r="Q439" s="7" t="str" cm="1">
        <f t="array" ref="Q439">_xlfn._xlws.FILTER(CodigoManutenção,Tipo=NovasLicençasv6.0[[#This Row],[Tipo]])</f>
        <v>Sem custo</v>
      </c>
      <c r="R439" s="7">
        <v>1</v>
      </c>
      <c r="S439" s="7" t="s">
        <v>1100</v>
      </c>
      <c r="T439" s="14">
        <v>761</v>
      </c>
      <c r="U439" s="7" t="s">
        <v>3043</v>
      </c>
      <c r="V439" s="7" t="s">
        <v>3044</v>
      </c>
      <c r="W439" s="7" t="s">
        <v>3045</v>
      </c>
      <c r="X439" s="7"/>
      <c r="Y439" s="5">
        <v>44747</v>
      </c>
      <c r="Z439" s="5">
        <v>44756</v>
      </c>
      <c r="AA439" s="11">
        <f t="shared" si="19"/>
        <v>2022</v>
      </c>
      <c r="AB439" s="7">
        <f t="shared" si="20"/>
        <v>9</v>
      </c>
      <c r="AC439" s="5" t="e" cm="1">
        <f t="array" ref="AC439">_xlfn._xlws.FILTER(Created_Date,(Customer_ID=NovasLicençasv6.0[[#This Row],[User ID]])*(Type = "OFFLINE"))</f>
        <v>#REF!</v>
      </c>
      <c r="AD439" s="6" t="s">
        <v>3046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11" t="s">
        <v>313</v>
      </c>
      <c r="AP439" s="14"/>
      <c r="AQ439" s="14">
        <v>15019</v>
      </c>
      <c r="AR439" s="7"/>
      <c r="AS439" s="7"/>
      <c r="AT439" s="7" t="s">
        <v>254</v>
      </c>
      <c r="AU439" s="7" t="s">
        <v>92</v>
      </c>
      <c r="AV439" s="7" t="s">
        <v>315</v>
      </c>
      <c r="AW439" s="25"/>
      <c r="AX439" s="25">
        <v>2023</v>
      </c>
    </row>
    <row r="440" spans="1:67" ht="18" customHeight="1" x14ac:dyDescent="0.2">
      <c r="A440" s="7" t="s">
        <v>3047</v>
      </c>
      <c r="B440" s="7" cm="1">
        <f t="array" ref="B440">COUNTA(_xlfn._xlws.FILTER(CustomerID,CustomerID=NovasLicençasv6.0[[#This Row],[User ID]],""))</f>
        <v>1</v>
      </c>
      <c r="C440" s="7" t="str">
        <f>IF(NovasLicençasv6.0[[#This Row],[Usuário ativo]]&gt;=2,"OFFLINE","ONLINE")</f>
        <v>ONLINE</v>
      </c>
      <c r="D440" s="7" t="str" cm="1">
        <f t="array" ref="D440">IFERROR(IF(SUM(_xlfn._xlws.FILTER(CustomerID,CustomerID=NovasLicençasv6.0[[#This Row],[User ID]]))=0,"Existe","Não Existe"),"Não Existe")</f>
        <v>Não Existe</v>
      </c>
      <c r="E440" s="7"/>
      <c r="F440" s="7" t="s">
        <v>3048</v>
      </c>
      <c r="G440" s="7" t="s">
        <v>8</v>
      </c>
      <c r="H440" s="7" t="s">
        <v>1785</v>
      </c>
      <c r="I440" s="7" t="s">
        <v>9</v>
      </c>
      <c r="J440" s="7" t="s">
        <v>613</v>
      </c>
      <c r="K440" s="7" t="s">
        <v>614</v>
      </c>
      <c r="L440" s="7" t="str" cm="1">
        <f t="array" ref="L440">IFERROR(_xlfn._xlws.FILTER(CódigoAntigo,[0]!Descrição=NovasLicençasv6.0[[#This Row],[Descrição da atualização]]),"")</f>
        <v/>
      </c>
      <c r="M440" s="7" t="str" cm="1">
        <f t="array" ref="M440">IFERROR(_xlfn._xlws.FILTER(NovoCódigo,[0]!Descrição=NovasLicençasv6.0[[#This Row],[Descrição da atualização]]),"")</f>
        <v/>
      </c>
      <c r="N440" s="1"/>
      <c r="O440" s="7" t="s">
        <v>157</v>
      </c>
      <c r="P440" s="7" t="str" cm="1">
        <f t="array" ref="P440">_xlfn._xlws.FILTER(CodigoLicença,Tipo=NovasLicençasv6.0[[#This Row],[Tipo]])</f>
        <v>IR0000000001</v>
      </c>
      <c r="Q440" s="7" t="str" cm="1">
        <f t="array" ref="Q440">_xlfn._xlws.FILTER(CodigoManutenção,Tipo=NovasLicençasv6.0[[#This Row],[Tipo]])</f>
        <v>Sem custo</v>
      </c>
      <c r="R440" s="7">
        <v>1</v>
      </c>
      <c r="S440" s="7" t="s">
        <v>1100</v>
      </c>
      <c r="T440" s="14">
        <v>512</v>
      </c>
      <c r="U440" s="7" t="s">
        <v>3049</v>
      </c>
      <c r="V440" s="7" t="s">
        <v>3050</v>
      </c>
      <c r="W440" s="7" t="s">
        <v>3051</v>
      </c>
      <c r="X440" s="7"/>
      <c r="Y440" s="5">
        <v>44750</v>
      </c>
      <c r="Z440" s="5">
        <v>44782</v>
      </c>
      <c r="AA440" s="11">
        <f t="shared" ref="AA440:AA472" si="21">YEAR(Y440)</f>
        <v>2022</v>
      </c>
      <c r="AB440" s="7">
        <f t="shared" si="20"/>
        <v>32</v>
      </c>
      <c r="AC440" s="5" t="e" cm="1">
        <f t="array" ref="AC440">_xlfn._xlws.FILTER(Created_Date,(Customer_ID=NovasLicençasv6.0[[#This Row],[User ID]])*(Type = "OFFLINE"))</f>
        <v>#REF!</v>
      </c>
      <c r="AD440" s="32" t="s">
        <v>3052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11" t="s">
        <v>313</v>
      </c>
      <c r="AP440" s="14"/>
      <c r="AQ440" s="14">
        <v>15019</v>
      </c>
      <c r="AR440" s="7"/>
      <c r="AS440" s="7"/>
      <c r="AT440" s="7" t="s">
        <v>254</v>
      </c>
      <c r="AU440" s="7" t="s">
        <v>92</v>
      </c>
      <c r="AV440" s="7" t="s">
        <v>315</v>
      </c>
      <c r="AW440" s="25"/>
      <c r="AX440" s="25">
        <v>2023</v>
      </c>
    </row>
    <row r="441" spans="1:67" ht="18" customHeight="1" x14ac:dyDescent="0.2">
      <c r="A441" s="7" t="s">
        <v>3053</v>
      </c>
      <c r="B441" s="7" cm="1">
        <f t="array" ref="B441">COUNTA(_xlfn._xlws.FILTER(CustomerID,CustomerID=NovasLicençasv6.0[[#This Row],[User ID]],""))</f>
        <v>1</v>
      </c>
      <c r="C441" s="7" t="str">
        <f>IF(NovasLicençasv6.0[[#This Row],[Usuário ativo]]&gt;=2,"OFFLINE","ONLINE")</f>
        <v>ONLINE</v>
      </c>
      <c r="D441" s="7" t="str" cm="1">
        <f t="array" ref="D441">IFERROR(IF(SUM(_xlfn._xlws.FILTER(CustomerID,CustomerID=NovasLicençasv6.0[[#This Row],[User ID]]))=0,"Existe","Não Existe"),"Não Existe")</f>
        <v>Não Existe</v>
      </c>
      <c r="E441" s="7"/>
      <c r="F441" s="7" t="s">
        <v>3054</v>
      </c>
      <c r="G441" s="7" t="s">
        <v>8</v>
      </c>
      <c r="H441" s="7" t="s">
        <v>1785</v>
      </c>
      <c r="I441" s="7" t="s">
        <v>9</v>
      </c>
      <c r="J441" s="7" t="s">
        <v>613</v>
      </c>
      <c r="K441" s="7" t="s">
        <v>614</v>
      </c>
      <c r="L441" s="7" t="str" cm="1">
        <f t="array" ref="L441">IFERROR(_xlfn._xlws.FILTER(CódigoAntigo,[0]!Descrição=NovasLicençasv6.0[[#This Row],[Descrição da atualização]]),"")</f>
        <v/>
      </c>
      <c r="M441" s="7" t="str" cm="1">
        <f t="array" ref="M441">IFERROR(_xlfn._xlws.FILTER(NovoCódigo,[0]!Descrição=NovasLicençasv6.0[[#This Row],[Descrição da atualização]]),"")</f>
        <v/>
      </c>
      <c r="N441" s="1"/>
      <c r="O441" s="7" t="s">
        <v>157</v>
      </c>
      <c r="P441" s="7" t="str" cm="1">
        <f t="array" ref="P441">_xlfn._xlws.FILTER(CodigoLicença,Tipo=NovasLicençasv6.0[[#This Row],[Tipo]])</f>
        <v>IR0000000001</v>
      </c>
      <c r="Q441" s="7" t="str" cm="1">
        <f t="array" ref="Q441">_xlfn._xlws.FILTER(CodigoManutenção,Tipo=NovasLicençasv6.0[[#This Row],[Tipo]])</f>
        <v>Sem custo</v>
      </c>
      <c r="R441" s="7">
        <v>1</v>
      </c>
      <c r="S441" s="7" t="s">
        <v>1100</v>
      </c>
      <c r="T441" s="14">
        <v>740</v>
      </c>
      <c r="U441" s="7" t="s">
        <v>3043</v>
      </c>
      <c r="V441" s="7" t="s">
        <v>3055</v>
      </c>
      <c r="W441" s="7" t="s">
        <v>3056</v>
      </c>
      <c r="X441" s="7"/>
      <c r="Y441" s="5">
        <v>44757</v>
      </c>
      <c r="Z441" s="5">
        <v>44764</v>
      </c>
      <c r="AA441" s="11">
        <f t="shared" si="21"/>
        <v>2022</v>
      </c>
      <c r="AB441" s="7">
        <f t="shared" si="20"/>
        <v>7</v>
      </c>
      <c r="AC441" s="5" t="e" cm="1">
        <f t="array" ref="AC441">_xlfn._xlws.FILTER(Created_Date,(Customer_ID=NovasLicençasv6.0[[#This Row],[User ID]])*(Type = "OFFLINE"))</f>
        <v>#REF!</v>
      </c>
      <c r="AD441" s="32" t="s">
        <v>3057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11" t="s">
        <v>313</v>
      </c>
      <c r="AP441" s="14"/>
      <c r="AQ441" s="14">
        <v>15019</v>
      </c>
      <c r="AR441" s="7"/>
      <c r="AS441" s="7"/>
      <c r="AT441" s="7" t="s">
        <v>2029</v>
      </c>
      <c r="AU441" s="7" t="s">
        <v>92</v>
      </c>
      <c r="AV441" s="7" t="s">
        <v>315</v>
      </c>
      <c r="AW441" s="25"/>
      <c r="AX441" s="25">
        <v>2023</v>
      </c>
    </row>
    <row r="442" spans="1:67" ht="18" customHeight="1" x14ac:dyDescent="0.2">
      <c r="A442" s="7" t="s">
        <v>3058</v>
      </c>
      <c r="B442" s="7" cm="1">
        <f t="array" ref="B442">COUNTA(_xlfn._xlws.FILTER(CustomerID,CustomerID=NovasLicençasv6.0[[#This Row],[User ID]],""))</f>
        <v>1</v>
      </c>
      <c r="C442" s="7" t="str">
        <f>IF(NovasLicençasv6.0[[#This Row],[Usuário ativo]]&gt;=2,"OFFLINE","ONLINE")</f>
        <v>ONLINE</v>
      </c>
      <c r="D442" s="7" t="str" cm="1">
        <f t="array" ref="D442">IFERROR(IF(SUM(_xlfn._xlws.FILTER(CustomerID,CustomerID=NovasLicençasv6.0[[#This Row],[User ID]]))=0,"Existe","Não Existe"),"Não Existe")</f>
        <v>Não Existe</v>
      </c>
      <c r="E442" s="7"/>
      <c r="F442" s="7" t="s">
        <v>3059</v>
      </c>
      <c r="G442" s="7" t="s">
        <v>8</v>
      </c>
      <c r="H442" s="7" t="s">
        <v>704</v>
      </c>
      <c r="I442" s="7" t="s">
        <v>579</v>
      </c>
      <c r="J442" s="7" t="s">
        <v>580</v>
      </c>
      <c r="K442" s="7" t="s">
        <v>83</v>
      </c>
      <c r="L442" s="7" t="str" cm="1">
        <f t="array" ref="L442">IFERROR(_xlfn._xlws.FILTER(CódigoAntigo,[0]!Descrição=NovasLicençasv6.0[[#This Row],[Descrição da atualização]]),"")</f>
        <v/>
      </c>
      <c r="M442" s="7" t="str" cm="1">
        <f t="array" ref="M442">IFERROR(_xlfn._xlws.FILTER(NovoCódigo,[0]!Descrição=NovasLicençasv6.0[[#This Row],[Descrição da atualização]]),"")</f>
        <v/>
      </c>
      <c r="N442" s="1"/>
      <c r="O442" s="7" t="s">
        <v>157</v>
      </c>
      <c r="P442" s="7" t="str" cm="1">
        <f t="array" ref="P442">_xlfn._xlws.FILTER(CodigoLicença,Tipo=NovasLicençasv6.0[[#This Row],[Tipo]])</f>
        <v>IR0000000001</v>
      </c>
      <c r="Q442" s="7" t="str" cm="1">
        <f t="array" ref="Q442">_xlfn._xlws.FILTER(CodigoManutenção,Tipo=NovasLicençasv6.0[[#This Row],[Tipo]])</f>
        <v>Sem custo</v>
      </c>
      <c r="R442" s="7">
        <v>1</v>
      </c>
      <c r="S442" s="7" t="s">
        <v>84</v>
      </c>
      <c r="T442" s="14">
        <v>26299688763</v>
      </c>
      <c r="U442" s="7" t="s">
        <v>802</v>
      </c>
      <c r="V442" s="7" t="s">
        <v>3060</v>
      </c>
      <c r="W442" s="7" t="s">
        <v>3061</v>
      </c>
      <c r="X442" s="7"/>
      <c r="Y442" s="5">
        <v>44763</v>
      </c>
      <c r="Z442" s="5">
        <v>44763</v>
      </c>
      <c r="AA442" s="11">
        <f t="shared" si="21"/>
        <v>2022</v>
      </c>
      <c r="AB442" s="7">
        <f t="shared" si="20"/>
        <v>0</v>
      </c>
      <c r="AC442" s="5" t="e" cm="1">
        <f t="array" ref="AC442">_xlfn._xlws.FILTER(Created_Date,(Customer_ID=NovasLicençasv6.0[[#This Row],[User ID]])*(Type = "OFFLINE"))</f>
        <v>#REF!</v>
      </c>
      <c r="AD442" s="32" t="s">
        <v>3062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11" t="s">
        <v>313</v>
      </c>
      <c r="AP442" s="14"/>
      <c r="AQ442" s="14">
        <v>15019</v>
      </c>
      <c r="AR442" s="7"/>
      <c r="AS442" s="7"/>
      <c r="AT442" s="7" t="s">
        <v>2029</v>
      </c>
      <c r="AU442" s="7" t="s">
        <v>380</v>
      </c>
      <c r="AV442" s="7" t="s">
        <v>315</v>
      </c>
      <c r="AW442" s="25"/>
      <c r="AX442" s="25">
        <v>2023</v>
      </c>
    </row>
    <row r="443" spans="1:67" ht="18" customHeight="1" x14ac:dyDescent="0.2">
      <c r="A443" s="7" t="s">
        <v>3063</v>
      </c>
      <c r="B443" s="7" cm="1">
        <f t="array" ref="B443">COUNTA(_xlfn._xlws.FILTER(CustomerID,CustomerID=NovasLicençasv6.0[[#This Row],[User ID]],""))</f>
        <v>1</v>
      </c>
      <c r="C443" s="7" t="str">
        <f>IF(NovasLicençasv6.0[[#This Row],[Usuário ativo]]&gt;=2,"OFFLINE","ONLINE")</f>
        <v>ONLINE</v>
      </c>
      <c r="D443" s="7" t="str" cm="1">
        <f t="array" ref="D443">IFERROR(IF(SUM(_xlfn._xlws.FILTER(CustomerID,CustomerID=NovasLicençasv6.0[[#This Row],[User ID]]))=0,"Existe","Não Existe"),"Não Existe")</f>
        <v>Não Existe</v>
      </c>
      <c r="E443" s="7"/>
      <c r="F443" s="7" t="s">
        <v>3064</v>
      </c>
      <c r="G443" s="7" t="s">
        <v>8</v>
      </c>
      <c r="H443" s="7" t="s">
        <v>704</v>
      </c>
      <c r="I443" s="7" t="s">
        <v>579</v>
      </c>
      <c r="J443" s="7" t="s">
        <v>580</v>
      </c>
      <c r="K443" s="7" t="s">
        <v>83</v>
      </c>
      <c r="L443" s="7" t="str" cm="1">
        <f t="array" ref="L443">IFERROR(_xlfn._xlws.FILTER(CódigoAntigo,[0]!Descrição=NovasLicençasv6.0[[#This Row],[Descrição da atualização]]),"")</f>
        <v/>
      </c>
      <c r="M443" s="7" t="str" cm="1">
        <f t="array" ref="M443">IFERROR(_xlfn._xlws.FILTER(NovoCódigo,[0]!Descrição=NovasLicençasv6.0[[#This Row],[Descrição da atualização]]),"")</f>
        <v/>
      </c>
      <c r="N443" s="1"/>
      <c r="O443" s="7" t="s">
        <v>157</v>
      </c>
      <c r="P443" s="7" t="str" cm="1">
        <f t="array" ref="P443">_xlfn._xlws.FILTER(CodigoLicença,Tipo=NovasLicençasv6.0[[#This Row],[Tipo]])</f>
        <v>IR0000000001</v>
      </c>
      <c r="Q443" s="7" t="str" cm="1">
        <f t="array" ref="Q443">_xlfn._xlws.FILTER(CodigoManutenção,Tipo=NovasLicençasv6.0[[#This Row],[Tipo]])</f>
        <v>Sem custo</v>
      </c>
      <c r="R443" s="7">
        <v>1</v>
      </c>
      <c r="S443" s="7" t="s">
        <v>84</v>
      </c>
      <c r="T443" s="14">
        <v>37977515751</v>
      </c>
      <c r="U443" s="7" t="s">
        <v>802</v>
      </c>
      <c r="V443" s="7" t="s">
        <v>3065</v>
      </c>
      <c r="W443" s="7" t="s">
        <v>3066</v>
      </c>
      <c r="X443" s="7"/>
      <c r="Y443" s="5">
        <v>44770</v>
      </c>
      <c r="Z443" s="5">
        <v>44782</v>
      </c>
      <c r="AA443" s="11">
        <f t="shared" si="21"/>
        <v>2022</v>
      </c>
      <c r="AB443" s="7">
        <f t="shared" si="20"/>
        <v>12</v>
      </c>
      <c r="AC443" s="5" t="e" cm="1">
        <f t="array" ref="AC443">_xlfn._xlws.FILTER(Created_Date,(Customer_ID=NovasLicençasv6.0[[#This Row],[User ID]])*(Type = "OFFLINE"))</f>
        <v>#REF!</v>
      </c>
      <c r="AD443" s="32" t="s">
        <v>3067</v>
      </c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11" t="s">
        <v>313</v>
      </c>
      <c r="AP443" s="14"/>
      <c r="AQ443" s="14">
        <v>15019</v>
      </c>
      <c r="AR443" s="7"/>
      <c r="AS443" s="7"/>
      <c r="AT443" s="7" t="s">
        <v>2233</v>
      </c>
      <c r="AU443" s="7" t="s">
        <v>380</v>
      </c>
      <c r="AV443" s="7" t="s">
        <v>315</v>
      </c>
      <c r="AW443" s="25"/>
      <c r="AX443" s="25">
        <v>2023</v>
      </c>
    </row>
    <row r="444" spans="1:67" s="30" customFormat="1" ht="18" customHeight="1" x14ac:dyDescent="0.2">
      <c r="A444" s="7" t="s">
        <v>3068</v>
      </c>
      <c r="B444" s="7" cm="1">
        <f t="array" ref="B444">COUNTA(_xlfn._xlws.FILTER(CustomerID,CustomerID=NovasLicençasv6.0[[#This Row],[User ID]],""))</f>
        <v>1</v>
      </c>
      <c r="C444" s="7" t="str">
        <f>IF(NovasLicençasv6.0[[#This Row],[Usuário ativo]]&gt;=2,"OFFLINE","ONLINE")</f>
        <v>ONLINE</v>
      </c>
      <c r="D444" s="7" t="str" cm="1">
        <f t="array" ref="D444">IFERROR(IF(SUM(_xlfn._xlws.FILTER(CustomerID,CustomerID=NovasLicençasv6.0[[#This Row],[User ID]]))=0,"Existe","Não Existe"),"Não Existe")</f>
        <v>Não Existe</v>
      </c>
      <c r="E444" s="7"/>
      <c r="F444" s="7" t="s">
        <v>3069</v>
      </c>
      <c r="G444" s="7" t="s">
        <v>8</v>
      </c>
      <c r="H444" s="7" t="s">
        <v>1785</v>
      </c>
      <c r="I444" s="7" t="s">
        <v>579</v>
      </c>
      <c r="J444" s="7" t="s">
        <v>580</v>
      </c>
      <c r="K444" s="7" t="s">
        <v>83</v>
      </c>
      <c r="L444" s="7" t="str" cm="1">
        <f t="array" ref="L444">IFERROR(_xlfn._xlws.FILTER(CódigoAntigo,[0]!Descrição=NovasLicençasv6.0[[#This Row],[Descrição da atualização]]),"")</f>
        <v/>
      </c>
      <c r="M444" s="7" t="str" cm="1">
        <f t="array" ref="M444">IFERROR(_xlfn._xlws.FILTER(NovoCódigo,[0]!Descrição=NovasLicençasv6.0[[#This Row],[Descrição da atualização]]),"")</f>
        <v/>
      </c>
      <c r="N444" s="1"/>
      <c r="O444" s="7" t="s">
        <v>157</v>
      </c>
      <c r="P444" s="7" t="str" cm="1">
        <f t="array" ref="P444">_xlfn._xlws.FILTER(CodigoLicença,Tipo=NovasLicençasv6.0[[#This Row],[Tipo]])</f>
        <v>IR0000000001</v>
      </c>
      <c r="Q444" s="7" t="str" cm="1">
        <f t="array" ref="Q444">_xlfn._xlws.FILTER(CodigoManutenção,Tipo=NovasLicençasv6.0[[#This Row],[Tipo]])</f>
        <v>Sem custo</v>
      </c>
      <c r="R444" s="7">
        <v>1</v>
      </c>
      <c r="S444" s="7" t="s">
        <v>84</v>
      </c>
      <c r="T444" s="14">
        <v>273595505759</v>
      </c>
      <c r="U444" s="7" t="s">
        <v>802</v>
      </c>
      <c r="V444" s="7" t="s">
        <v>3065</v>
      </c>
      <c r="W444" s="7" t="s">
        <v>3070</v>
      </c>
      <c r="X444" s="7"/>
      <c r="Y444" s="5">
        <v>44770</v>
      </c>
      <c r="Z444" s="5">
        <v>44782</v>
      </c>
      <c r="AA444" s="11">
        <f t="shared" si="21"/>
        <v>2022</v>
      </c>
      <c r="AB444" s="7">
        <f t="shared" si="20"/>
        <v>12</v>
      </c>
      <c r="AC444" s="5" t="e" cm="1">
        <f t="array" ref="AC444">_xlfn._xlws.FILTER(Created_Date,(Customer_ID=NovasLicençasv6.0[[#This Row],[User ID]])*(Type = "OFFLINE"))</f>
        <v>#REF!</v>
      </c>
      <c r="AD444" s="32" t="s">
        <v>3071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11" t="s">
        <v>313</v>
      </c>
      <c r="AP444" s="14"/>
      <c r="AQ444" s="14">
        <v>15019</v>
      </c>
      <c r="AR444" s="7"/>
      <c r="AS444" s="7"/>
      <c r="AT444" s="7" t="s">
        <v>2233</v>
      </c>
      <c r="AU444" s="7" t="s">
        <v>380</v>
      </c>
      <c r="AV444" s="7" t="s">
        <v>315</v>
      </c>
      <c r="AW444" s="25"/>
      <c r="AX444" s="25">
        <v>2023</v>
      </c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8" customHeight="1" x14ac:dyDescent="0.2">
      <c r="A445" s="7" t="s">
        <v>3072</v>
      </c>
      <c r="B445" s="7" cm="1">
        <f t="array" ref="B445">COUNTA(_xlfn._xlws.FILTER(CustomerID,CustomerID=NovasLicençasv6.0[[#This Row],[User ID]],""))</f>
        <v>1</v>
      </c>
      <c r="C445" s="7" t="str">
        <f>IF(NovasLicençasv6.0[[#This Row],[Usuário ativo]]&gt;=2,"OFFLINE","ONLINE")</f>
        <v>ONLINE</v>
      </c>
      <c r="D445" s="7" t="str" cm="1">
        <f t="array" ref="D445">IFERROR(IF(SUM(_xlfn._xlws.FILTER(CustomerID,CustomerID=NovasLicençasv6.0[[#This Row],[User ID]]))=0,"Existe","Não Existe"),"Não Existe")</f>
        <v>Não Existe</v>
      </c>
      <c r="E445" s="7"/>
      <c r="F445" s="7" t="s">
        <v>3073</v>
      </c>
      <c r="G445" s="7" t="s">
        <v>141</v>
      </c>
      <c r="H445" s="7" t="s">
        <v>130</v>
      </c>
      <c r="I445" s="7" t="s">
        <v>101</v>
      </c>
      <c r="J445" s="7" t="s">
        <v>102</v>
      </c>
      <c r="K445" s="7" t="s">
        <v>83</v>
      </c>
      <c r="L445" s="7" t="str" cm="1">
        <f t="array" ref="L445">IFERROR(_xlfn._xlws.FILTER(CódigoAntigo,[0]!Descrição=NovasLicençasv6.0[[#This Row],[Descrição da atualização]]),"")</f>
        <v/>
      </c>
      <c r="M445" s="7" t="str" cm="1">
        <f t="array" ref="M445">IFERROR(_xlfn._xlws.FILTER(NovoCódigo,[0]!Descrição=NovasLicençasv6.0[[#This Row],[Descrição da atualização]]),"")</f>
        <v/>
      </c>
      <c r="N445" s="1"/>
      <c r="O445" s="7" t="s">
        <v>18</v>
      </c>
      <c r="P445" s="7" t="str" cm="1">
        <f t="array" ref="P445">_xlfn._xlws.FILTER(CodigoLicença,Tipo=NovasLicençasv6.0[[#This Row],[Tipo]])</f>
        <v>SC00SFW00003</v>
      </c>
      <c r="Q445" s="7" t="str" cm="1">
        <f t="array" ref="Q445">_xlfn._xlws.FILTER(CodigoManutenção,Tipo=NovasLicençasv6.0[[#This Row],[Tipo]])</f>
        <v>SC00SFW00006</v>
      </c>
      <c r="R445" s="7">
        <v>1</v>
      </c>
      <c r="S445" s="7" t="s">
        <v>84</v>
      </c>
      <c r="T445" s="14" t="s">
        <v>3074</v>
      </c>
      <c r="U445" s="7" t="s">
        <v>802</v>
      </c>
      <c r="V445" s="7" t="s">
        <v>2258</v>
      </c>
      <c r="W445" s="7" t="s">
        <v>3075</v>
      </c>
      <c r="X445" s="7"/>
      <c r="Y445" s="5">
        <v>44771</v>
      </c>
      <c r="Z445" s="5">
        <v>44782</v>
      </c>
      <c r="AA445" s="11">
        <f t="shared" si="21"/>
        <v>2022</v>
      </c>
      <c r="AB445" s="7">
        <f t="shared" si="20"/>
        <v>11</v>
      </c>
      <c r="AC445" s="5" t="e" cm="1">
        <f t="array" ref="AC445">_xlfn._xlws.FILTER(Created_Date,(Customer_ID=NovasLicençasv6.0[[#This Row],[User ID]])*(Type = "OFFLINE"))</f>
        <v>#REF!</v>
      </c>
      <c r="AD445" s="32" t="s">
        <v>3076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11" t="s">
        <v>313</v>
      </c>
      <c r="AP445" s="14"/>
      <c r="AQ445" s="7" t="s">
        <v>3077</v>
      </c>
      <c r="AR445" s="7"/>
      <c r="AS445" s="7"/>
      <c r="AT445" s="7" t="s">
        <v>3078</v>
      </c>
      <c r="AU445" s="7" t="s">
        <v>380</v>
      </c>
      <c r="AV445" s="7" t="s">
        <v>315</v>
      </c>
      <c r="AW445" s="25"/>
      <c r="AX445" s="25">
        <v>2023</v>
      </c>
    </row>
    <row r="446" spans="1:67" ht="18" customHeight="1" x14ac:dyDescent="0.2">
      <c r="A446" s="7" t="s">
        <v>3079</v>
      </c>
      <c r="B446" s="7" cm="1">
        <f t="array" ref="B446">COUNTA(_xlfn._xlws.FILTER(CustomerID,CustomerID=NovasLicençasv6.0[[#This Row],[User ID]],""))</f>
        <v>1</v>
      </c>
      <c r="C446" s="7" t="str">
        <f>IF(NovasLicençasv6.0[[#This Row],[Usuário ativo]]&gt;=2,"OFFLINE","ONLINE")</f>
        <v>ONLINE</v>
      </c>
      <c r="D446" s="7" t="str" cm="1">
        <f t="array" ref="D446">IFERROR(IF(SUM(_xlfn._xlws.FILTER(CustomerID,CustomerID=NovasLicençasv6.0[[#This Row],[User ID]]))=0,"Existe","Não Existe"),"Não Existe")</f>
        <v>Não Existe</v>
      </c>
      <c r="E446" s="7"/>
      <c r="F446" s="7" t="s">
        <v>3080</v>
      </c>
      <c r="G446" s="7" t="s">
        <v>141</v>
      </c>
      <c r="H446" s="7" t="s">
        <v>921</v>
      </c>
      <c r="I446" s="7" t="s">
        <v>101</v>
      </c>
      <c r="J446" s="7" t="s">
        <v>102</v>
      </c>
      <c r="K446" s="7" t="s">
        <v>83</v>
      </c>
      <c r="L446" s="7" t="str" cm="1">
        <f t="array" ref="L446">IFERROR(_xlfn._xlws.FILTER(CódigoAntigo,[0]!Descrição=NovasLicençasv6.0[[#This Row],[Descrição da atualização]]),"")</f>
        <v/>
      </c>
      <c r="M446" s="7" t="str" cm="1">
        <f t="array" ref="M446">IFERROR(_xlfn._xlws.FILTER(NovoCódigo,[0]!Descrição=NovasLicençasv6.0[[#This Row],[Descrição da atualização]]),"")</f>
        <v/>
      </c>
      <c r="N446" s="1"/>
      <c r="O446" s="7" t="s">
        <v>19</v>
      </c>
      <c r="P446" s="7" t="str" cm="1">
        <f t="array" ref="P446">_xlfn._xlws.FILTER(CodigoLicença,Tipo=NovasLicençasv6.0[[#This Row],[Tipo]])</f>
        <v>SC00SFW00004</v>
      </c>
      <c r="Q446" s="7" t="str" cm="1">
        <f t="array" ref="Q446">_xlfn._xlws.FILTER(CodigoManutenção,Tipo=NovasLicençasv6.0[[#This Row],[Tipo]])</f>
        <v>SC00SFW00007</v>
      </c>
      <c r="R446" s="7">
        <v>1</v>
      </c>
      <c r="S446" s="7" t="s">
        <v>84</v>
      </c>
      <c r="T446" s="14" t="s">
        <v>3079</v>
      </c>
      <c r="U446" s="7" t="s">
        <v>802</v>
      </c>
      <c r="V446" s="7" t="s">
        <v>2720</v>
      </c>
      <c r="W446" s="7" t="s">
        <v>3081</v>
      </c>
      <c r="X446" s="7"/>
      <c r="Y446" s="5">
        <v>44797</v>
      </c>
      <c r="Z446" s="5">
        <v>44799</v>
      </c>
      <c r="AA446" s="11">
        <f t="shared" si="21"/>
        <v>2022</v>
      </c>
      <c r="AB446" s="7">
        <f t="shared" si="20"/>
        <v>2</v>
      </c>
      <c r="AC446" s="5" t="e" cm="1">
        <f t="array" ref="AC446">_xlfn._xlws.FILTER(Created_Date,(Customer_ID=NovasLicençasv6.0[[#This Row],[User ID]])*(Type = "OFFLINE"))</f>
        <v>#REF!</v>
      </c>
      <c r="AD446" s="32" t="s">
        <v>3082</v>
      </c>
      <c r="AE446" s="7">
        <v>2305739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11">
        <v>116521002</v>
      </c>
      <c r="AP446" s="14"/>
      <c r="AQ446" s="7" t="s">
        <v>1965</v>
      </c>
      <c r="AR446" s="7"/>
      <c r="AS446" s="7"/>
      <c r="AT446" s="7" t="s">
        <v>493</v>
      </c>
      <c r="AU446" s="7" t="s">
        <v>92</v>
      </c>
      <c r="AV446" s="7" t="s">
        <v>380</v>
      </c>
      <c r="AW446" s="25"/>
      <c r="AX446" s="25">
        <v>2023</v>
      </c>
    </row>
    <row r="447" spans="1:67" ht="18" customHeight="1" x14ac:dyDescent="0.2">
      <c r="A447" s="7" t="s">
        <v>3083</v>
      </c>
      <c r="B447" s="7" cm="1">
        <f t="array" ref="B447">COUNTA(_xlfn._xlws.FILTER(CustomerID,CustomerID=NovasLicençasv6.0[[#This Row],[User ID]],""))</f>
        <v>1</v>
      </c>
      <c r="C447" s="7" t="str">
        <f>IF(NovasLicençasv6.0[[#This Row],[Usuário ativo]]&gt;=2,"OFFLINE","ONLINE")</f>
        <v>ONLINE</v>
      </c>
      <c r="D447" s="7" t="str" cm="1">
        <f t="array" ref="D447">IFERROR(IF(SUM(_xlfn._xlws.FILTER(CustomerID,CustomerID=NovasLicençasv6.0[[#This Row],[User ID]]))=0,"Existe","Não Existe"),"Não Existe")</f>
        <v>Não Existe</v>
      </c>
      <c r="E447" s="7"/>
      <c r="F447" s="7" t="s">
        <v>3084</v>
      </c>
      <c r="G447" s="7" t="s">
        <v>8</v>
      </c>
      <c r="H447" s="7" t="s">
        <v>1785</v>
      </c>
      <c r="I447" s="7" t="s">
        <v>579</v>
      </c>
      <c r="J447" s="7" t="s">
        <v>580</v>
      </c>
      <c r="K447" s="7" t="s">
        <v>83</v>
      </c>
      <c r="L447" s="7" t="str" cm="1">
        <f t="array" ref="L447">IFERROR(_xlfn._xlws.FILTER(CódigoAntigo,[0]!Descrição=NovasLicençasv6.0[[#This Row],[Descrição da atualização]]),"")</f>
        <v/>
      </c>
      <c r="M447" s="7" t="str" cm="1">
        <f t="array" ref="M447">IFERROR(_xlfn._xlws.FILTER(NovoCódigo,[0]!Descrição=NovasLicençasv6.0[[#This Row],[Descrição da atualização]]),"")</f>
        <v/>
      </c>
      <c r="N447" s="1"/>
      <c r="O447" s="7" t="s">
        <v>157</v>
      </c>
      <c r="P447" s="7" t="str" cm="1">
        <f t="array" ref="P447">_xlfn._xlws.FILTER(CodigoLicença,Tipo=NovasLicençasv6.0[[#This Row],[Tipo]])</f>
        <v>IR0000000001</v>
      </c>
      <c r="Q447" s="7" t="str" cm="1">
        <f t="array" ref="Q447">_xlfn._xlws.FILTER(CodigoManutenção,Tipo=NovasLicençasv6.0[[#This Row],[Tipo]])</f>
        <v>Sem custo</v>
      </c>
      <c r="R447" s="7">
        <v>1</v>
      </c>
      <c r="S447" s="7" t="s">
        <v>84</v>
      </c>
      <c r="T447" s="14">
        <v>26658536871</v>
      </c>
      <c r="U447" s="7" t="s">
        <v>3043</v>
      </c>
      <c r="V447" s="7" t="s">
        <v>3085</v>
      </c>
      <c r="W447" s="7" t="s">
        <v>3086</v>
      </c>
      <c r="X447" s="7"/>
      <c r="Y447" s="5">
        <v>44805</v>
      </c>
      <c r="Z447" s="5">
        <v>44816</v>
      </c>
      <c r="AA447" s="11">
        <f t="shared" si="21"/>
        <v>2022</v>
      </c>
      <c r="AB447" s="7">
        <f t="shared" si="20"/>
        <v>11</v>
      </c>
      <c r="AC447" s="5" t="e" cm="1">
        <f t="array" ref="AC447">_xlfn._xlws.FILTER(Created_Date,(Customer_ID=NovasLicençasv6.0[[#This Row],[User ID]])*(Type = "OFFLINE"))</f>
        <v>#REF!</v>
      </c>
      <c r="AD447" s="32" t="s">
        <v>3087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11" t="s">
        <v>313</v>
      </c>
      <c r="AP447" s="14"/>
      <c r="AQ447" s="14">
        <v>15019</v>
      </c>
      <c r="AR447" s="7"/>
      <c r="AS447" s="7"/>
      <c r="AT447" s="7" t="s">
        <v>2233</v>
      </c>
      <c r="AU447" s="7" t="s">
        <v>380</v>
      </c>
      <c r="AV447" s="7" t="s">
        <v>315</v>
      </c>
      <c r="AW447" s="25"/>
      <c r="AX447" s="25">
        <v>2023</v>
      </c>
    </row>
    <row r="448" spans="1:67" ht="18" customHeight="1" x14ac:dyDescent="0.2">
      <c r="A448" s="7" t="s">
        <v>3088</v>
      </c>
      <c r="B448" s="7" cm="1">
        <f t="array" ref="B448">COUNTA(_xlfn._xlws.FILTER(CustomerID,CustomerID=NovasLicençasv6.0[[#This Row],[User ID]],""))</f>
        <v>1</v>
      </c>
      <c r="C448" s="7" t="str">
        <f>IF(NovasLicençasv6.0[[#This Row],[Usuário ativo]]&gt;=2,"OFFLINE","ONLINE")</f>
        <v>ONLINE</v>
      </c>
      <c r="D448" s="7" t="str" cm="1">
        <f t="array" ref="D448">IFERROR(IF(SUM(_xlfn._xlws.FILTER(CustomerID,CustomerID=NovasLicençasv6.0[[#This Row],[User ID]]))=0,"Existe","Não Existe"),"Não Existe")</f>
        <v>Não Existe</v>
      </c>
      <c r="E448" s="7"/>
      <c r="F448" s="7" t="s">
        <v>3089</v>
      </c>
      <c r="G448" s="7" t="s">
        <v>8</v>
      </c>
      <c r="H448" s="7" t="s">
        <v>1785</v>
      </c>
      <c r="I448" s="7" t="s">
        <v>579</v>
      </c>
      <c r="J448" s="7" t="s">
        <v>580</v>
      </c>
      <c r="K448" s="7" t="s">
        <v>83</v>
      </c>
      <c r="L448" s="7" t="str" cm="1">
        <f t="array" ref="L448">IFERROR(_xlfn._xlws.FILTER(CódigoAntigo,[0]!Descrição=NovasLicençasv6.0[[#This Row],[Descrição da atualização]]),"")</f>
        <v/>
      </c>
      <c r="M448" s="7" t="str" cm="1">
        <f t="array" ref="M448">IFERROR(_xlfn._xlws.FILTER(NovoCódigo,[0]!Descrição=NovasLicençasv6.0[[#This Row],[Descrição da atualização]]),"")</f>
        <v/>
      </c>
      <c r="N448" s="1"/>
      <c r="O448" s="7" t="s">
        <v>157</v>
      </c>
      <c r="P448" s="7" t="str" cm="1">
        <f t="array" ref="P448">_xlfn._xlws.FILTER(CodigoLicença,Tipo=NovasLicençasv6.0[[#This Row],[Tipo]])</f>
        <v>IR0000000001</v>
      </c>
      <c r="Q448" s="7" t="str" cm="1">
        <f t="array" ref="Q448">_xlfn._xlws.FILTER(CodigoManutenção,Tipo=NovasLicençasv6.0[[#This Row],[Tipo]])</f>
        <v>Sem custo</v>
      </c>
      <c r="R448" s="7">
        <v>1</v>
      </c>
      <c r="S448" s="7" t="s">
        <v>84</v>
      </c>
      <c r="T448" s="14">
        <v>3209464551</v>
      </c>
      <c r="U448" s="7" t="s">
        <v>3043</v>
      </c>
      <c r="V448" s="7" t="s">
        <v>3085</v>
      </c>
      <c r="W448" s="7" t="s">
        <v>3090</v>
      </c>
      <c r="X448" s="7"/>
      <c r="Y448" s="5">
        <v>44813</v>
      </c>
      <c r="Z448" s="5">
        <v>44816</v>
      </c>
      <c r="AA448" s="11">
        <f t="shared" si="21"/>
        <v>2022</v>
      </c>
      <c r="AB448" s="7">
        <f t="shared" si="20"/>
        <v>3</v>
      </c>
      <c r="AC448" s="5" t="e" cm="1">
        <f t="array" ref="AC448">_xlfn._xlws.FILTER(Created_Date,(Customer_ID=NovasLicençasv6.0[[#This Row],[User ID]])*(Type = "OFFLINE"))</f>
        <v>#REF!</v>
      </c>
      <c r="AD448" s="32" t="s">
        <v>3091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11" t="s">
        <v>313</v>
      </c>
      <c r="AP448" s="14"/>
      <c r="AQ448" s="14">
        <v>15019</v>
      </c>
      <c r="AR448" s="7"/>
      <c r="AS448" s="7"/>
      <c r="AT448" s="7" t="s">
        <v>254</v>
      </c>
      <c r="AU448" s="7" t="s">
        <v>380</v>
      </c>
      <c r="AV448" s="7" t="s">
        <v>315</v>
      </c>
      <c r="AW448" s="25"/>
      <c r="AX448" s="25">
        <v>2023</v>
      </c>
    </row>
    <row r="449" spans="1:67" ht="18" customHeight="1" x14ac:dyDescent="0.2">
      <c r="A449" s="13" t="s">
        <v>3092</v>
      </c>
      <c r="B449" s="13" cm="1">
        <f t="array" ref="B449">COUNTA(_xlfn._xlws.FILTER(CustomerID,CustomerID=NovasLicençasv6.0[[#This Row],[User ID]],""))</f>
        <v>1</v>
      </c>
      <c r="C449" s="13" t="str">
        <f>IF(NovasLicençasv6.0[[#This Row],[Usuário ativo]]&gt;=2,"OFFLINE","ONLINE")</f>
        <v>ONLINE</v>
      </c>
      <c r="D449" s="13" t="str" cm="1">
        <f t="array" ref="D449">IFERROR(IF(SUM(_xlfn._xlws.FILTER(CustomerID,CustomerID=NovasLicençasv6.0[[#This Row],[User ID]]))=0,"Existe","Não Existe"),"Não Existe")</f>
        <v>Não Existe</v>
      </c>
      <c r="E449" s="13" t="s">
        <v>3093</v>
      </c>
      <c r="F449" s="13" t="s">
        <v>3094</v>
      </c>
      <c r="G449" s="13" t="s">
        <v>141</v>
      </c>
      <c r="H449" s="13" t="s">
        <v>656</v>
      </c>
      <c r="I449" s="13" t="s">
        <v>101</v>
      </c>
      <c r="J449" s="13" t="s">
        <v>102</v>
      </c>
      <c r="K449" s="13" t="s">
        <v>83</v>
      </c>
      <c r="L449" s="13" t="str" cm="1">
        <f t="array" ref="L449">IFERROR(_xlfn._xlws.FILTER(CódigoAntigo,[0]!Descrição=NovasLicençasv6.0[[#This Row],[Descrição da atualização]]),"")</f>
        <v/>
      </c>
      <c r="M449" s="13" t="str" cm="1">
        <f t="array" ref="M449">IFERROR(_xlfn._xlws.FILTER(NovoCódigo,[0]!Descrição=NovasLicençasv6.0[[#This Row],[Descrição da atualização]]),"")</f>
        <v/>
      </c>
      <c r="N449" s="1"/>
      <c r="O449" s="13" t="s">
        <v>157</v>
      </c>
      <c r="P449" s="7" t="str" cm="1">
        <f t="array" ref="P449">_xlfn._xlws.FILTER(CodigoLicença,Tipo=NovasLicençasv6.0[[#This Row],[Tipo]])</f>
        <v>IR0000000001</v>
      </c>
      <c r="Q449" s="13" t="str" cm="1">
        <f t="array" ref="Q449">_xlfn._xlws.FILTER(CodigoManutenção,Tipo=NovasLicençasv6.0[[#This Row],[Tipo]])</f>
        <v>Sem custo</v>
      </c>
      <c r="R449" s="13">
        <v>1</v>
      </c>
      <c r="S449" s="13" t="s">
        <v>84</v>
      </c>
      <c r="T449" s="34" t="s">
        <v>3095</v>
      </c>
      <c r="U449" s="13" t="s">
        <v>802</v>
      </c>
      <c r="V449" s="13" t="s">
        <v>2720</v>
      </c>
      <c r="W449" s="13" t="s">
        <v>3096</v>
      </c>
      <c r="X449" s="13"/>
      <c r="Y449" s="29">
        <v>44834</v>
      </c>
      <c r="Z449" s="29">
        <v>44845</v>
      </c>
      <c r="AA449" s="35">
        <f t="shared" si="21"/>
        <v>2022</v>
      </c>
      <c r="AB449" s="13">
        <f t="shared" si="20"/>
        <v>11</v>
      </c>
      <c r="AC449" s="29" t="e" cm="1">
        <f t="array" ref="AC449">_xlfn._xlws.FILTER(Created_Date,(Customer_ID=NovasLicençasv6.0[[#This Row],[User ID]])*(Type = "OFFLINE"))</f>
        <v>#REF!</v>
      </c>
      <c r="AD449" s="121" t="s">
        <v>3097</v>
      </c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35" t="s">
        <v>1368</v>
      </c>
      <c r="AP449" s="34"/>
      <c r="AQ449" s="7" t="s">
        <v>3098</v>
      </c>
      <c r="AR449" s="13"/>
      <c r="AS449" s="13"/>
      <c r="AT449" s="13" t="s">
        <v>2980</v>
      </c>
      <c r="AU449" s="13" t="s">
        <v>380</v>
      </c>
      <c r="AV449" s="13" t="s">
        <v>315</v>
      </c>
      <c r="AW449" s="92"/>
      <c r="AX449" s="25">
        <v>2023</v>
      </c>
    </row>
    <row r="450" spans="1:67" ht="18" customHeight="1" x14ac:dyDescent="0.2">
      <c r="A450" s="7" t="s">
        <v>3099</v>
      </c>
      <c r="B450" s="7" cm="1">
        <f t="array" ref="B450">COUNTA(_xlfn._xlws.FILTER(CustomerID,CustomerID=NovasLicençasv6.0[[#This Row],[User ID]],""))</f>
        <v>1</v>
      </c>
      <c r="C450" s="7" t="str">
        <f>IF(NovasLicençasv6.0[[#This Row],[Usuário ativo]]&gt;=2,"OFFLINE","ONLINE")</f>
        <v>ONLINE</v>
      </c>
      <c r="D450" s="7" t="str" cm="1">
        <f t="array" ref="D450">IFERROR(IF(SUM(_xlfn._xlws.FILTER(CustomerID,CustomerID=NovasLicençasv6.0[[#This Row],[User ID]]))=0,"Existe","Não Existe"),"Não Existe")</f>
        <v>Não Existe</v>
      </c>
      <c r="E450" s="7"/>
      <c r="F450" s="7" t="s">
        <v>3100</v>
      </c>
      <c r="G450" s="7" t="s">
        <v>141</v>
      </c>
      <c r="H450" s="7" t="s">
        <v>130</v>
      </c>
      <c r="I450" s="7" t="s">
        <v>101</v>
      </c>
      <c r="J450" s="7" t="s">
        <v>102</v>
      </c>
      <c r="K450" s="7" t="s">
        <v>83</v>
      </c>
      <c r="L450" s="7" t="str" cm="1">
        <f t="array" ref="L450">IFERROR(_xlfn._xlws.FILTER(CódigoAntigo,[0]!Descrição=NovasLicençasv6.0[[#This Row],[Descrição da atualização]]),"")</f>
        <v/>
      </c>
      <c r="M450" s="7" t="str" cm="1">
        <f t="array" ref="M450">IFERROR(_xlfn._xlws.FILTER(NovoCódigo,[0]!Descrição=NovasLicençasv6.0[[#This Row],[Descrição da atualização]]),"")</f>
        <v/>
      </c>
      <c r="N450" s="1"/>
      <c r="O450" s="7" t="s">
        <v>18</v>
      </c>
      <c r="P450" s="7" t="str" cm="1">
        <f t="array" ref="P450">_xlfn._xlws.FILTER(CodigoLicença,Tipo=NovasLicençasv6.0[[#This Row],[Tipo]])</f>
        <v>SC00SFW00003</v>
      </c>
      <c r="Q450" s="7" t="str" cm="1">
        <f t="array" ref="Q450">_xlfn._xlws.FILTER(CodigoManutenção,Tipo=NovasLicençasv6.0[[#This Row],[Tipo]])</f>
        <v>SC00SFW00006</v>
      </c>
      <c r="R450" s="7">
        <v>1</v>
      </c>
      <c r="S450" s="7" t="s">
        <v>84</v>
      </c>
      <c r="T450" s="14" t="s">
        <v>3101</v>
      </c>
      <c r="U450" s="7" t="s">
        <v>802</v>
      </c>
      <c r="V450" s="7" t="s">
        <v>2720</v>
      </c>
      <c r="W450" s="7" t="s">
        <v>3102</v>
      </c>
      <c r="X450" s="7"/>
      <c r="Y450" s="5">
        <v>44837</v>
      </c>
      <c r="Z450" s="5">
        <v>44845</v>
      </c>
      <c r="AA450" s="11">
        <f t="shared" si="21"/>
        <v>2022</v>
      </c>
      <c r="AB450" s="7">
        <f t="shared" si="20"/>
        <v>8</v>
      </c>
      <c r="AC450" s="5" t="e" cm="1">
        <f t="array" ref="AC450">_xlfn._xlws.FILTER(Created_Date,(Customer_ID=NovasLicençasv6.0[[#This Row],[User ID]])*(Type = "OFFLINE"))</f>
        <v>#REF!</v>
      </c>
      <c r="AD450" s="32" t="s">
        <v>3103</v>
      </c>
      <c r="AE450" s="7">
        <v>2342313</v>
      </c>
      <c r="AF450" s="7"/>
      <c r="AG450" s="7"/>
      <c r="AH450" s="7"/>
      <c r="AI450" s="7"/>
      <c r="AJ450" s="7"/>
      <c r="AK450" s="7"/>
      <c r="AL450" s="7"/>
      <c r="AM450" s="7"/>
      <c r="AN450" s="7"/>
      <c r="AO450" s="11">
        <v>116521146</v>
      </c>
      <c r="AP450" s="14"/>
      <c r="AQ450" s="7" t="s">
        <v>3104</v>
      </c>
      <c r="AR450" s="7"/>
      <c r="AS450" s="7"/>
      <c r="AT450" s="7" t="s">
        <v>3105</v>
      </c>
      <c r="AU450" s="7" t="s">
        <v>380</v>
      </c>
      <c r="AV450" s="7" t="s">
        <v>315</v>
      </c>
      <c r="AW450" s="25"/>
      <c r="AX450" s="25">
        <v>2023</v>
      </c>
    </row>
    <row r="451" spans="1:67" ht="18" customHeight="1" x14ac:dyDescent="0.2">
      <c r="A451" s="7" t="s">
        <v>3106</v>
      </c>
      <c r="B451" s="7" cm="1">
        <f t="array" ref="B451">COUNTA(_xlfn._xlws.FILTER(CustomerID,CustomerID=NovasLicençasv6.0[[#This Row],[User ID]],""))</f>
        <v>1</v>
      </c>
      <c r="C451" s="7" t="str">
        <f>IF(NovasLicençasv6.0[[#This Row],[Usuário ativo]]&gt;=2,"OFFLINE","ONLINE")</f>
        <v>ONLINE</v>
      </c>
      <c r="D451" s="7" t="str" cm="1">
        <f t="array" ref="D451">IFERROR(IF(SUM(_xlfn._xlws.FILTER(CustomerID,CustomerID=NovasLicençasv6.0[[#This Row],[User ID]]))=0,"Existe","Não Existe"),"Não Existe")</f>
        <v>Não Existe</v>
      </c>
      <c r="E451" s="7"/>
      <c r="F451" s="7" t="s">
        <v>3107</v>
      </c>
      <c r="G451" s="7" t="s">
        <v>141</v>
      </c>
      <c r="H451" s="7" t="s">
        <v>130</v>
      </c>
      <c r="I451" s="7" t="s">
        <v>101</v>
      </c>
      <c r="J451" s="7" t="s">
        <v>102</v>
      </c>
      <c r="K451" s="7" t="s">
        <v>83</v>
      </c>
      <c r="L451" s="7" t="str" cm="1">
        <f t="array" ref="L451">IFERROR(_xlfn._xlws.FILTER(CódigoAntigo,[0]!Descrição=NovasLicençasv6.0[[#This Row],[Descrição da atualização]]),"")</f>
        <v/>
      </c>
      <c r="M451" s="7" t="str" cm="1">
        <f t="array" ref="M451">IFERROR(_xlfn._xlws.FILTER(NovoCódigo,[0]!Descrição=NovasLicençasv6.0[[#This Row],[Descrição da atualização]]),"")</f>
        <v/>
      </c>
      <c r="N451" s="1"/>
      <c r="O451" s="7" t="s">
        <v>19</v>
      </c>
      <c r="P451" s="7" t="str" cm="1">
        <f t="array" ref="P451">_xlfn._xlws.FILTER(CodigoLicença,Tipo=NovasLicençasv6.0[[#This Row],[Tipo]])</f>
        <v>SC00SFW00004</v>
      </c>
      <c r="Q451" s="7" t="str" cm="1">
        <f t="array" ref="Q451">_xlfn._xlws.FILTER(CodigoManutenção,Tipo=NovasLicençasv6.0[[#This Row],[Tipo]])</f>
        <v>SC00SFW00007</v>
      </c>
      <c r="R451" s="7">
        <v>1</v>
      </c>
      <c r="S451" s="7" t="s">
        <v>142</v>
      </c>
      <c r="T451" s="14" t="s">
        <v>3108</v>
      </c>
      <c r="U451" s="7" t="s">
        <v>206</v>
      </c>
      <c r="V451" s="7" t="s">
        <v>415</v>
      </c>
      <c r="W451" s="7" t="s">
        <v>3109</v>
      </c>
      <c r="X451" s="7"/>
      <c r="Y451" s="5">
        <v>44837</v>
      </c>
      <c r="Z451" s="5">
        <v>44838</v>
      </c>
      <c r="AA451" s="11">
        <f t="shared" si="21"/>
        <v>2022</v>
      </c>
      <c r="AB451" s="7">
        <f t="shared" si="20"/>
        <v>1</v>
      </c>
      <c r="AC451" s="5" t="e" cm="1">
        <f t="array" ref="AC451">_xlfn._xlws.FILTER(Created_Date,(Customer_ID=NovasLicençasv6.0[[#This Row],[User ID]])*(Type = "OFFLINE"))</f>
        <v>#REF!</v>
      </c>
      <c r="AD451" s="32" t="s">
        <v>3110</v>
      </c>
      <c r="AE451" s="7">
        <v>2342312</v>
      </c>
      <c r="AF451" s="7"/>
      <c r="AG451" s="7"/>
      <c r="AH451" s="7"/>
      <c r="AI451" s="7"/>
      <c r="AJ451" s="7"/>
      <c r="AK451" s="7"/>
      <c r="AL451" s="7"/>
      <c r="AM451" s="7"/>
      <c r="AN451" s="7"/>
      <c r="AO451" s="11">
        <v>116521146</v>
      </c>
      <c r="AP451" s="7"/>
      <c r="AQ451" s="7" t="s">
        <v>2207</v>
      </c>
      <c r="AR451" s="7"/>
      <c r="AS451" s="7"/>
      <c r="AT451" s="7" t="s">
        <v>3111</v>
      </c>
      <c r="AU451" s="7" t="s">
        <v>92</v>
      </c>
      <c r="AV451" s="7" t="s">
        <v>315</v>
      </c>
      <c r="AW451" s="25"/>
      <c r="AX451" s="25">
        <v>2023</v>
      </c>
    </row>
    <row r="452" spans="1:67" ht="18" customHeight="1" x14ac:dyDescent="0.2">
      <c r="A452" s="13" t="s">
        <v>3112</v>
      </c>
      <c r="B452" s="13" cm="1">
        <f t="array" ref="B452">COUNTA(_xlfn._xlws.FILTER(CustomerID,CustomerID=NovasLicençasv6.0[[#This Row],[User ID]],""))</f>
        <v>1</v>
      </c>
      <c r="C452" s="13" t="str">
        <f>IF(NovasLicençasv6.0[[#This Row],[Usuário ativo]]&gt;=2,"OFFLINE","ONLINE")</f>
        <v>ONLINE</v>
      </c>
      <c r="D452" s="13" t="str" cm="1">
        <f t="array" ref="D452">IFERROR(IF(SUM(_xlfn._xlws.FILTER(CustomerID,CustomerID=NovasLicençasv6.0[[#This Row],[User ID]]))=0,"Existe","Não Existe"),"Não Existe")</f>
        <v>Não Existe</v>
      </c>
      <c r="E452" s="13"/>
      <c r="F452" s="13" t="s">
        <v>3113</v>
      </c>
      <c r="G452" s="13" t="s">
        <v>141</v>
      </c>
      <c r="H452" s="13" t="s">
        <v>130</v>
      </c>
      <c r="I452" s="13" t="s">
        <v>101</v>
      </c>
      <c r="J452" s="13" t="s">
        <v>102</v>
      </c>
      <c r="K452" s="13" t="s">
        <v>83</v>
      </c>
      <c r="L452" s="13" t="str" cm="1">
        <f t="array" ref="L452">IFERROR(_xlfn._xlws.FILTER(CódigoAntigo,[0]!Descrição=NovasLicençasv6.0[[#This Row],[Descrição da atualização]]),"")</f>
        <v/>
      </c>
      <c r="M452" s="13" t="str" cm="1">
        <f t="array" ref="M452">IFERROR(_xlfn._xlws.FILTER(NovoCódigo,[0]!Descrição=NovasLicençasv6.0[[#This Row],[Descrição da atualização]]),"")</f>
        <v/>
      </c>
      <c r="N452" s="12"/>
      <c r="O452" s="13" t="s">
        <v>18</v>
      </c>
      <c r="P452" s="13" t="str" cm="1">
        <f t="array" ref="P452">_xlfn._xlws.FILTER(CodigoLicença,Tipo=NovasLicençasv6.0[[#This Row],[Tipo]])</f>
        <v>SC00SFW00003</v>
      </c>
      <c r="Q452" s="13" t="str" cm="1">
        <f t="array" ref="Q452">_xlfn._xlws.FILTER(CodigoManutenção,Tipo=NovasLicençasv6.0[[#This Row],[Tipo]])</f>
        <v>SC00SFW00006</v>
      </c>
      <c r="R452" s="13">
        <v>1</v>
      </c>
      <c r="S452" s="13" t="s">
        <v>84</v>
      </c>
      <c r="T452" s="34" t="s">
        <v>3114</v>
      </c>
      <c r="U452" s="13" t="s">
        <v>802</v>
      </c>
      <c r="V452" s="13" t="s">
        <v>2720</v>
      </c>
      <c r="W452" s="13" t="s">
        <v>3115</v>
      </c>
      <c r="X452" s="13"/>
      <c r="Y452" s="29">
        <v>44837</v>
      </c>
      <c r="Z452" s="29">
        <v>44845</v>
      </c>
      <c r="AA452" s="35">
        <f t="shared" si="21"/>
        <v>2022</v>
      </c>
      <c r="AB452" s="13">
        <f t="shared" si="20"/>
        <v>8</v>
      </c>
      <c r="AC452" s="29" t="e" cm="1">
        <f t="array" ref="AC452">_xlfn._xlws.FILTER(Created_Date,(Customer_ID=NovasLicençasv6.0[[#This Row],[User ID]])*(Type = "OFFLINE"))</f>
        <v>#REF!</v>
      </c>
      <c r="AD452" s="91" t="s">
        <v>3116</v>
      </c>
      <c r="AE452" s="13">
        <v>2342333</v>
      </c>
      <c r="AF452" s="13"/>
      <c r="AG452" s="13"/>
      <c r="AH452" s="13"/>
      <c r="AI452" s="13"/>
      <c r="AJ452" s="13"/>
      <c r="AK452" s="13"/>
      <c r="AL452" s="13"/>
      <c r="AM452" s="13"/>
      <c r="AN452" s="13"/>
      <c r="AO452" s="35">
        <v>116521146</v>
      </c>
      <c r="AP452" s="34"/>
      <c r="AQ452" s="30" t="s">
        <v>3117</v>
      </c>
      <c r="AR452" s="13"/>
      <c r="AS452" s="13"/>
      <c r="AT452" s="13" t="s">
        <v>3118</v>
      </c>
      <c r="AU452" s="13" t="s">
        <v>380</v>
      </c>
      <c r="AV452" s="13" t="s">
        <v>315</v>
      </c>
      <c r="AW452" s="92"/>
      <c r="AX452" s="25">
        <v>2023</v>
      </c>
    </row>
    <row r="453" spans="1:67" ht="18" customHeight="1" x14ac:dyDescent="0.2">
      <c r="A453" s="21" t="s">
        <v>3119</v>
      </c>
      <c r="B453" s="7" cm="1">
        <f t="array" ref="B453">COUNTA(_xlfn._xlws.FILTER(CustomerID,CustomerID=NovasLicençasv6.0[[#This Row],[User ID]],""))</f>
        <v>1</v>
      </c>
      <c r="C453" s="7" t="str">
        <f>IF(NovasLicençasv6.0[[#This Row],[Usuário ativo]]&gt;=2,"OFFLINE","ONLINE")</f>
        <v>ONLINE</v>
      </c>
      <c r="D453" s="18" t="str" cm="1">
        <f t="array" ref="D453">IFERROR(IF(SUM(_xlfn._xlws.FILTER(CustomerID,CustomerID=NovasLicençasv6.0[[#This Row],[User ID]]))=0,"Existe","Não Existe"),"Não Existe")</f>
        <v>Não Existe</v>
      </c>
      <c r="E453" s="7"/>
      <c r="F453" s="7" t="s">
        <v>3120</v>
      </c>
      <c r="G453" s="7" t="s">
        <v>141</v>
      </c>
      <c r="H453" s="7" t="s">
        <v>130</v>
      </c>
      <c r="I453" s="7" t="s">
        <v>101</v>
      </c>
      <c r="J453" s="7" t="s">
        <v>102</v>
      </c>
      <c r="K453" s="7" t="s">
        <v>83</v>
      </c>
      <c r="L453" s="7" t="str" cm="1">
        <f t="array" ref="L453">IFERROR(_xlfn._xlws.FILTER(CódigoAntigo,[0]!Descrição=NovasLicençasv6.0[[#This Row],[Descrição da atualização]]),"")</f>
        <v/>
      </c>
      <c r="M453" s="7" t="str" cm="1">
        <f t="array" ref="M453">IFERROR(_xlfn._xlws.FILTER(NovoCódigo,[0]!Descrição=NovasLicençasv6.0[[#This Row],[Descrição da atualização]]),"")</f>
        <v/>
      </c>
      <c r="N453" s="1"/>
      <c r="O453" s="7" t="s">
        <v>18</v>
      </c>
      <c r="P453" s="7" t="str" cm="1">
        <f t="array" ref="P453">_xlfn._xlws.FILTER(CodigoLicença,Tipo=NovasLicençasv6.0[[#This Row],[Tipo]])</f>
        <v>SC00SFW00003</v>
      </c>
      <c r="Q453" s="7" t="str" cm="1">
        <f t="array" ref="Q453">_xlfn._xlws.FILTER(CodigoManutenção,Tipo=NovasLicençasv6.0[[#This Row],[Tipo]])</f>
        <v>SC00SFW00006</v>
      </c>
      <c r="R453" s="7">
        <v>1</v>
      </c>
      <c r="S453" s="7"/>
      <c r="T453" s="14"/>
      <c r="U453" s="7"/>
      <c r="V453" s="7"/>
      <c r="W453" s="7"/>
      <c r="X453" s="7"/>
      <c r="Y453" s="5"/>
      <c r="Z453" s="5"/>
      <c r="AA453" s="11">
        <f>YEAR(Y453)</f>
        <v>1900</v>
      </c>
      <c r="AB453" s="7">
        <f>Z453-Y453</f>
        <v>0</v>
      </c>
      <c r="AC453" s="5" t="e" cm="1">
        <f t="array" ref="AC453">_xlfn._xlws.FILTER(Created_Date,(Customer_ID=NovasLicençasv6.0[[#This Row],[User ID]])*(Type = "OFFLINE"))</f>
        <v>#REF!</v>
      </c>
      <c r="AD453" s="7" t="s">
        <v>3121</v>
      </c>
      <c r="AE453" s="7"/>
      <c r="AF453" s="7"/>
      <c r="AG453" s="27"/>
      <c r="AH453" s="7" t="str">
        <f ca="1">IF(AND(Z453&lt;TODAY()-7, AF453=""), "Aviso: SC ainda não criada!", "")</f>
        <v>Aviso: SC ainda não criada!</v>
      </c>
      <c r="AI453" s="7"/>
      <c r="AJ453" s="7"/>
      <c r="AK453" s="7"/>
      <c r="AL453" s="7"/>
      <c r="AM453" s="7"/>
      <c r="AN453" s="7"/>
      <c r="AO453" s="11"/>
      <c r="AP453" s="14"/>
      <c r="AQ453" s="14" t="s">
        <v>3117</v>
      </c>
      <c r="AR453" s="7"/>
      <c r="AS453" s="7"/>
      <c r="AT453" s="7" t="s">
        <v>3122</v>
      </c>
      <c r="AU453" s="7"/>
      <c r="AV453" s="9"/>
      <c r="AW453" s="9"/>
      <c r="AX453" s="7">
        <v>2023</v>
      </c>
    </row>
    <row r="454" spans="1:67" ht="18" customHeight="1" x14ac:dyDescent="0.2">
      <c r="A454" s="7" t="s">
        <v>3123</v>
      </c>
      <c r="B454" s="7" cm="1">
        <f t="array" ref="B454">COUNTA(_xlfn._xlws.FILTER(CustomerID,CustomerID=NovasLicençasv6.0[[#This Row],[User ID]],""))</f>
        <v>1</v>
      </c>
      <c r="C454" s="7" t="str">
        <f>IF(NovasLicençasv6.0[[#This Row],[Usuário ativo]]&gt;=2,"OFFLINE","ONLINE")</f>
        <v>ONLINE</v>
      </c>
      <c r="D454" s="7" t="str" cm="1">
        <f t="array" ref="D454">IFERROR(IF(SUM(_xlfn._xlws.FILTER(CustomerID,CustomerID=NovasLicençasv6.0[[#This Row],[User ID]]))=0,"Existe","Não Existe"),"Não Existe")</f>
        <v>Não Existe</v>
      </c>
      <c r="E454" s="7"/>
      <c r="F454" s="7" t="s">
        <v>3124</v>
      </c>
      <c r="G454" s="7" t="s">
        <v>8</v>
      </c>
      <c r="H454" s="7" t="s">
        <v>1785</v>
      </c>
      <c r="I454" s="7" t="s">
        <v>9</v>
      </c>
      <c r="J454" s="7" t="s">
        <v>613</v>
      </c>
      <c r="K454" s="7" t="s">
        <v>614</v>
      </c>
      <c r="L454" s="7" t="str" cm="1">
        <f t="array" ref="L454">IFERROR(_xlfn._xlws.FILTER(CódigoAntigo,[0]!Descrição=NovasLicençasv6.0[[#This Row],[Descrição da atualização]]),"")</f>
        <v/>
      </c>
      <c r="M454" s="7" t="str" cm="1">
        <f t="array" ref="M454">IFERROR(_xlfn._xlws.FILTER(NovoCódigo,[0]!Descrição=NovasLicençasv6.0[[#This Row],[Descrição da atualização]]),"")</f>
        <v/>
      </c>
      <c r="N454" s="1"/>
      <c r="O454" s="7" t="s">
        <v>157</v>
      </c>
      <c r="P454" s="7" t="str" cm="1">
        <f t="array" ref="P454">_xlfn._xlws.FILTER(CodigoLicença,Tipo=NovasLicençasv6.0[[#This Row],[Tipo]])</f>
        <v>IR0000000001</v>
      </c>
      <c r="Q454" s="7" t="str" cm="1">
        <f t="array" ref="Q454">_xlfn._xlws.FILTER(CodigoManutenção,Tipo=NovasLicençasv6.0[[#This Row],[Tipo]])</f>
        <v>Sem custo</v>
      </c>
      <c r="R454" s="7">
        <v>1</v>
      </c>
      <c r="S454" s="7" t="s">
        <v>84</v>
      </c>
      <c r="T454" s="14">
        <v>743</v>
      </c>
      <c r="U454" s="7" t="s">
        <v>3043</v>
      </c>
      <c r="V454" s="7" t="s">
        <v>3125</v>
      </c>
      <c r="W454" s="7" t="s">
        <v>3126</v>
      </c>
      <c r="X454" s="7"/>
      <c r="Y454" s="5">
        <v>44838</v>
      </c>
      <c r="Z454" s="5">
        <v>44845</v>
      </c>
      <c r="AA454" s="11">
        <f t="shared" si="21"/>
        <v>2022</v>
      </c>
      <c r="AB454" s="7">
        <f t="shared" si="20"/>
        <v>7</v>
      </c>
      <c r="AC454" s="5" t="e" cm="1">
        <f t="array" ref="AC454">_xlfn._xlws.FILTER(Created_Date,(Customer_ID=NovasLicençasv6.0[[#This Row],[User ID]])*(Type = "OFFLINE"))</f>
        <v>#REF!</v>
      </c>
      <c r="AD454" s="32" t="s">
        <v>3127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11" t="s">
        <v>313</v>
      </c>
      <c r="AP454" s="14"/>
      <c r="AQ454" s="14">
        <v>15019</v>
      </c>
      <c r="AR454" s="7"/>
      <c r="AS454" s="7"/>
      <c r="AT454" s="7" t="s">
        <v>3105</v>
      </c>
      <c r="AU454" s="7" t="s">
        <v>380</v>
      </c>
      <c r="AV454" s="7" t="s">
        <v>315</v>
      </c>
      <c r="AW454" s="25"/>
      <c r="AX454" s="25">
        <v>2023</v>
      </c>
    </row>
    <row r="455" spans="1:67" ht="18" customHeight="1" x14ac:dyDescent="0.2">
      <c r="A455" s="7" t="s">
        <v>3128</v>
      </c>
      <c r="B455" s="7" cm="1">
        <f t="array" ref="B455">COUNTA(_xlfn._xlws.FILTER(CustomerID,CustomerID=NovasLicençasv6.0[[#This Row],[User ID]],""))</f>
        <v>1</v>
      </c>
      <c r="C455" s="7" t="str">
        <f>IF(NovasLicençasv6.0[[#This Row],[Usuário ativo]]&gt;=2,"OFFLINE","ONLINE")</f>
        <v>ONLINE</v>
      </c>
      <c r="D455" s="7" t="str" cm="1">
        <f t="array" ref="D455">IFERROR(IF(SUM(_xlfn._xlws.FILTER(CustomerID,CustomerID=NovasLicençasv6.0[[#This Row],[User ID]]))=0,"Existe","Não Existe"),"Não Existe")</f>
        <v>Não Existe</v>
      </c>
      <c r="E455" s="7"/>
      <c r="F455" s="7" t="s">
        <v>3129</v>
      </c>
      <c r="G455" s="7" t="s">
        <v>8</v>
      </c>
      <c r="H455" s="7" t="s">
        <v>1785</v>
      </c>
      <c r="I455" s="7" t="s">
        <v>9</v>
      </c>
      <c r="J455" s="7" t="s">
        <v>613</v>
      </c>
      <c r="K455" s="7" t="s">
        <v>614</v>
      </c>
      <c r="L455" s="7" t="str" cm="1">
        <f t="array" ref="L455">IFERROR(_xlfn._xlws.FILTER(CódigoAntigo,[0]!Descrição=NovasLicençasv6.0[[#This Row],[Descrição da atualização]]),"")</f>
        <v/>
      </c>
      <c r="M455" s="7" t="str" cm="1">
        <f t="array" ref="M455">IFERROR(_xlfn._xlws.FILTER(NovoCódigo,[0]!Descrição=NovasLicençasv6.0[[#This Row],[Descrição da atualização]]),"")</f>
        <v/>
      </c>
      <c r="N455" s="1"/>
      <c r="O455" s="7" t="s">
        <v>157</v>
      </c>
      <c r="P455" s="7" t="str" cm="1">
        <f t="array" ref="P455">_xlfn._xlws.FILTER(CodigoLicença,Tipo=NovasLicençasv6.0[[#This Row],[Tipo]])</f>
        <v>IR0000000001</v>
      </c>
      <c r="Q455" s="7" t="str" cm="1">
        <f t="array" ref="Q455">_xlfn._xlws.FILTER(CodigoManutenção,Tipo=NovasLicençasv6.0[[#This Row],[Tipo]])</f>
        <v>Sem custo</v>
      </c>
      <c r="R455" s="7">
        <v>1</v>
      </c>
      <c r="S455" s="7" t="s">
        <v>1100</v>
      </c>
      <c r="T455" s="14">
        <v>723</v>
      </c>
      <c r="U455" s="7" t="s">
        <v>3043</v>
      </c>
      <c r="V455" s="7" t="s">
        <v>3125</v>
      </c>
      <c r="W455" s="7" t="s">
        <v>3130</v>
      </c>
      <c r="X455" s="7"/>
      <c r="Y455" s="5">
        <v>44838</v>
      </c>
      <c r="Z455" s="5">
        <v>44845</v>
      </c>
      <c r="AA455" s="11">
        <f t="shared" si="21"/>
        <v>2022</v>
      </c>
      <c r="AB455" s="7">
        <f t="shared" si="20"/>
        <v>7</v>
      </c>
      <c r="AC455" s="5" t="e" cm="1">
        <f t="array" ref="AC455">_xlfn._xlws.FILTER(Created_Date,(Customer_ID=NovasLicençasv6.0[[#This Row],[User ID]])*(Type = "OFFLINE"))</f>
        <v>#REF!</v>
      </c>
      <c r="AD455" s="32" t="s">
        <v>3131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11" t="s">
        <v>313</v>
      </c>
      <c r="AP455" s="14"/>
      <c r="AQ455" s="14">
        <v>15019</v>
      </c>
      <c r="AR455" s="7"/>
      <c r="AS455" s="7"/>
      <c r="AT455" s="7" t="s">
        <v>3105</v>
      </c>
      <c r="AU455" s="7" t="s">
        <v>380</v>
      </c>
      <c r="AV455" s="7" t="s">
        <v>315</v>
      </c>
      <c r="AW455" s="25"/>
      <c r="AX455" s="25">
        <v>2023</v>
      </c>
    </row>
    <row r="456" spans="1:67" s="30" customFormat="1" ht="18" customHeight="1" x14ac:dyDescent="0.2">
      <c r="A456" s="7" t="s">
        <v>3132</v>
      </c>
      <c r="B456" s="7" cm="1">
        <f t="array" ref="B456">COUNTA(_xlfn._xlws.FILTER(CustomerID,CustomerID=NovasLicençasv6.0[[#This Row],[User ID]],""))</f>
        <v>1</v>
      </c>
      <c r="C456" s="7" t="str">
        <f>IF(NovasLicençasv6.0[[#This Row],[Usuário ativo]]&gt;=2,"OFFLINE","ONLINE")</f>
        <v>ONLINE</v>
      </c>
      <c r="D456" s="7" t="str" cm="1">
        <f t="array" ref="D456">IFERROR(IF(SUM(_xlfn._xlws.FILTER(CustomerID,CustomerID=NovasLicençasv6.0[[#This Row],[User ID]]))=0,"Existe","Não Existe"),"Não Existe")</f>
        <v>Não Existe</v>
      </c>
      <c r="E456" s="7"/>
      <c r="F456" s="7" t="s">
        <v>3133</v>
      </c>
      <c r="G456" s="7" t="s">
        <v>8</v>
      </c>
      <c r="H456" s="7" t="s">
        <v>130</v>
      </c>
      <c r="I456" s="7" t="s">
        <v>9</v>
      </c>
      <c r="J456" s="7" t="s">
        <v>570</v>
      </c>
      <c r="K456" s="7" t="s">
        <v>53</v>
      </c>
      <c r="L456" s="7" t="str" cm="1">
        <f t="array" ref="L456">IFERROR(_xlfn._xlws.FILTER(CódigoAntigo,[0]!Descrição=NovasLicençasv6.0[[#This Row],[Descrição da atualização]]),"")</f>
        <v/>
      </c>
      <c r="M456" s="7" t="str" cm="1">
        <f t="array" ref="M456">IFERROR(_xlfn._xlws.FILTER(NovoCódigo,[0]!Descrição=NovasLicençasv6.0[[#This Row],[Descrição da atualização]]),"")</f>
        <v/>
      </c>
      <c r="N456" s="1"/>
      <c r="O456" s="7" t="s">
        <v>18</v>
      </c>
      <c r="P456" s="7" t="str" cm="1">
        <f t="array" ref="P456">_xlfn._xlws.FILTER(CodigoLicença,Tipo=NovasLicençasv6.0[[#This Row],[Tipo]])</f>
        <v>SC00SFW00003</v>
      </c>
      <c r="Q456" s="7" t="str" cm="1">
        <f t="array" ref="Q456">_xlfn._xlws.FILTER(CodigoManutenção,Tipo=NovasLicençasv6.0[[#This Row],[Tipo]])</f>
        <v>SC00SFW00006</v>
      </c>
      <c r="R456" s="7">
        <v>1</v>
      </c>
      <c r="S456" s="7" t="s">
        <v>1100</v>
      </c>
      <c r="T456" s="14">
        <v>854</v>
      </c>
      <c r="U456" s="7" t="s">
        <v>802</v>
      </c>
      <c r="V456" s="7" t="s">
        <v>3125</v>
      </c>
      <c r="W456" s="7" t="s">
        <v>3134</v>
      </c>
      <c r="X456" s="7"/>
      <c r="Y456" s="5">
        <v>44845</v>
      </c>
      <c r="Z456" s="5">
        <v>44887</v>
      </c>
      <c r="AA456" s="11">
        <f t="shared" si="21"/>
        <v>2022</v>
      </c>
      <c r="AB456" s="7">
        <f t="shared" si="20"/>
        <v>42</v>
      </c>
      <c r="AC456" s="5" t="e" cm="1">
        <f t="array" ref="AC456">_xlfn._xlws.FILTER(Created_Date,(Customer_ID=NovasLicençasv6.0[[#This Row],[User ID]])*(Type = "OFFLINE"))</f>
        <v>#REF!</v>
      </c>
      <c r="AD456" s="32" t="s">
        <v>3135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11">
        <v>116521301</v>
      </c>
      <c r="AP456" s="14"/>
      <c r="AQ456" s="14">
        <v>15019</v>
      </c>
      <c r="AR456" s="7"/>
      <c r="AS456" s="7"/>
      <c r="AT456" s="7" t="s">
        <v>3136</v>
      </c>
      <c r="AU456" s="7" t="s">
        <v>380</v>
      </c>
      <c r="AV456" s="7" t="s">
        <v>380</v>
      </c>
      <c r="AW456" s="25"/>
      <c r="AX456" s="25">
        <v>2023</v>
      </c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8" customHeight="1" x14ac:dyDescent="0.2">
      <c r="A457" s="7" t="s">
        <v>3137</v>
      </c>
      <c r="B457" s="7" cm="1">
        <f t="array" ref="B457">COUNTA(_xlfn._xlws.FILTER(CustomerID,CustomerID=NovasLicençasv6.0[[#This Row],[User ID]],""))</f>
        <v>1</v>
      </c>
      <c r="C457" s="7" t="str">
        <f>IF(NovasLicençasv6.0[[#This Row],[Usuário ativo]]&gt;=2,"OFFLINE","ONLINE")</f>
        <v>ONLINE</v>
      </c>
      <c r="D457" s="7" t="str" cm="1">
        <f t="array" ref="D457">IFERROR(IF(SUM(_xlfn._xlws.FILTER(CustomerID,CustomerID=NovasLicençasv6.0[[#This Row],[User ID]]))=0,"Existe","Não Existe"),"Não Existe")</f>
        <v>Não Existe</v>
      </c>
      <c r="E457" s="7"/>
      <c r="F457" s="7" t="s">
        <v>3138</v>
      </c>
      <c r="G457" s="7" t="s">
        <v>402</v>
      </c>
      <c r="H457" s="7" t="s">
        <v>130</v>
      </c>
      <c r="I457" s="7" t="s">
        <v>101</v>
      </c>
      <c r="J457" s="7" t="s">
        <v>82</v>
      </c>
      <c r="K457" s="7" t="s">
        <v>83</v>
      </c>
      <c r="L457" s="7" t="str" cm="1">
        <f t="array" ref="L457">IFERROR(_xlfn._xlws.FILTER(CódigoAntigo,[0]!Descrição=NovasLicençasv6.0[[#This Row],[Descrição da atualização]]),"")</f>
        <v/>
      </c>
      <c r="M457" s="7" t="str" cm="1">
        <f t="array" ref="M457">IFERROR(_xlfn._xlws.FILTER(NovoCódigo,[0]!Descrição=NovasLicençasv6.0[[#This Row],[Descrição da atualização]]),"")</f>
        <v/>
      </c>
      <c r="N457" s="1"/>
      <c r="O457" s="7" t="s">
        <v>19</v>
      </c>
      <c r="P457" s="7" t="str" cm="1">
        <f t="array" ref="P457">_xlfn._xlws.FILTER(CodigoLicença,Tipo=NovasLicençasv6.0[[#This Row],[Tipo]])</f>
        <v>SC00SFW00004</v>
      </c>
      <c r="Q457" s="7" t="str" cm="1">
        <f t="array" ref="Q457">_xlfn._xlws.FILTER(CodigoManutenção,Tipo=NovasLicençasv6.0[[#This Row],[Tipo]])</f>
        <v>SC00SFW00007</v>
      </c>
      <c r="R457" s="7">
        <v>1</v>
      </c>
      <c r="S457" s="7" t="s">
        <v>84</v>
      </c>
      <c r="T457" s="14" t="s">
        <v>3139</v>
      </c>
      <c r="U457" s="7" t="s">
        <v>802</v>
      </c>
      <c r="V457" s="7" t="s">
        <v>3140</v>
      </c>
      <c r="W457" s="7" t="s">
        <v>3141</v>
      </c>
      <c r="X457" s="7"/>
      <c r="Y457" s="5">
        <v>44856</v>
      </c>
      <c r="Z457" s="5">
        <v>44858</v>
      </c>
      <c r="AA457" s="11">
        <f t="shared" si="21"/>
        <v>2022</v>
      </c>
      <c r="AB457" s="7">
        <f t="shared" si="20"/>
        <v>2</v>
      </c>
      <c r="AC457" s="5" t="e" cm="1">
        <f t="array" ref="AC457">_xlfn._xlws.FILTER(Created_Date,(Customer_ID=NovasLicençasv6.0[[#This Row],[User ID]])*(Type = "OFFLINE"))</f>
        <v>#REF!</v>
      </c>
      <c r="AD457" s="32" t="s">
        <v>3142</v>
      </c>
      <c r="AE457" s="7">
        <v>2344986</v>
      </c>
      <c r="AF457" s="7"/>
      <c r="AG457" s="7"/>
      <c r="AH457" s="7"/>
      <c r="AI457" s="7"/>
      <c r="AJ457" s="7"/>
      <c r="AK457" s="7"/>
      <c r="AL457" s="7"/>
      <c r="AM457" s="7"/>
      <c r="AN457" s="7"/>
      <c r="AO457" s="11">
        <v>116521193</v>
      </c>
      <c r="AP457" s="14"/>
      <c r="AQ457" s="14">
        <v>19010</v>
      </c>
      <c r="AR457" s="7"/>
      <c r="AS457" s="7"/>
      <c r="AT457" s="7" t="s">
        <v>3143</v>
      </c>
      <c r="AU457" s="7" t="s">
        <v>92</v>
      </c>
      <c r="AV457" s="7" t="s">
        <v>380</v>
      </c>
      <c r="AW457" s="25"/>
      <c r="AX457" s="25">
        <v>2023</v>
      </c>
    </row>
    <row r="458" spans="1:67" ht="18" customHeight="1" x14ac:dyDescent="0.2">
      <c r="A458" s="7" t="s">
        <v>3144</v>
      </c>
      <c r="B458" s="7" cm="1">
        <f t="array" ref="B458">COUNTA(_xlfn._xlws.FILTER(CustomerID,CustomerID=NovasLicençasv6.0[[#This Row],[User ID]],""))</f>
        <v>1</v>
      </c>
      <c r="C458" s="7" t="str">
        <f>IF(NovasLicençasv6.0[[#This Row],[Usuário ativo]]&gt;=2,"OFFLINE","ONLINE")</f>
        <v>ONLINE</v>
      </c>
      <c r="D458" s="7" t="str" cm="1">
        <f t="array" ref="D458">IFERROR(IF(SUM(_xlfn._xlws.FILTER(CustomerID,CustomerID=NovasLicençasv6.0[[#This Row],[User ID]]))=0,"Existe","Não Existe"),"Não Existe")</f>
        <v>Não Existe</v>
      </c>
      <c r="E458" s="7"/>
      <c r="F458" s="7" t="s">
        <v>3145</v>
      </c>
      <c r="G458" s="7" t="s">
        <v>8</v>
      </c>
      <c r="H458" s="7" t="s">
        <v>1785</v>
      </c>
      <c r="I458" s="7" t="s">
        <v>579</v>
      </c>
      <c r="J458" s="7" t="s">
        <v>580</v>
      </c>
      <c r="K458" s="7" t="s">
        <v>83</v>
      </c>
      <c r="L458" s="7" t="str" cm="1">
        <f t="array" ref="L458">IFERROR(_xlfn._xlws.FILTER(CódigoAntigo,[0]!Descrição=NovasLicençasv6.0[[#This Row],[Descrição da atualização]]),"")</f>
        <v/>
      </c>
      <c r="M458" s="7" t="str" cm="1">
        <f t="array" ref="M458">IFERROR(_xlfn._xlws.FILTER(NovoCódigo,[0]!Descrição=NovasLicençasv6.0[[#This Row],[Descrição da atualização]]),"")</f>
        <v/>
      </c>
      <c r="N458" s="1"/>
      <c r="O458" s="7" t="s">
        <v>157</v>
      </c>
      <c r="P458" s="7" t="str" cm="1">
        <f t="array" ref="P458">_xlfn._xlws.FILTER(CodigoLicença,Tipo=NovasLicençasv6.0[[#This Row],[Tipo]])</f>
        <v>IR0000000001</v>
      </c>
      <c r="Q458" s="7" t="str" cm="1">
        <f t="array" ref="Q458">_xlfn._xlws.FILTER(CodigoManutenção,Tipo=NovasLicençasv6.0[[#This Row],[Tipo]])</f>
        <v>Sem custo</v>
      </c>
      <c r="R458" s="7">
        <v>1</v>
      </c>
      <c r="S458" s="7" t="s">
        <v>84</v>
      </c>
      <c r="T458" s="68" t="s">
        <v>3146</v>
      </c>
      <c r="U458" s="7" t="s">
        <v>3043</v>
      </c>
      <c r="V458" s="36" t="s">
        <v>3147</v>
      </c>
      <c r="W458" s="36" t="s">
        <v>3148</v>
      </c>
      <c r="X458" s="7"/>
      <c r="Y458" s="5">
        <v>44874</v>
      </c>
      <c r="Z458" s="5">
        <v>44952</v>
      </c>
      <c r="AA458" s="11">
        <f t="shared" si="21"/>
        <v>2022</v>
      </c>
      <c r="AB458" s="7">
        <f t="shared" si="20"/>
        <v>78</v>
      </c>
      <c r="AC458" s="5" t="e" cm="1">
        <f t="array" ref="AC458">_xlfn._xlws.FILTER(Created_Date,(Customer_ID=NovasLicençasv6.0[[#This Row],[User ID]])*(Type = "OFFLINE"))</f>
        <v>#REF!</v>
      </c>
      <c r="AD458" s="32" t="s">
        <v>3149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11" t="s">
        <v>313</v>
      </c>
      <c r="AP458" s="14"/>
      <c r="AQ458" s="14">
        <v>15019</v>
      </c>
      <c r="AR458" s="7"/>
      <c r="AS458" s="7"/>
      <c r="AT458" s="7" t="s">
        <v>3150</v>
      </c>
      <c r="AU458" s="7" t="s">
        <v>380</v>
      </c>
      <c r="AV458" s="7" t="s">
        <v>315</v>
      </c>
      <c r="AW458" s="25"/>
      <c r="AX458" s="25">
        <v>2023</v>
      </c>
    </row>
    <row r="459" spans="1:67" ht="18" customHeight="1" x14ac:dyDescent="0.2">
      <c r="A459" s="13" t="s">
        <v>3151</v>
      </c>
      <c r="B459" s="7" cm="1">
        <f t="array" ref="B459">COUNTA(_xlfn._xlws.FILTER(CustomerID,CustomerID=NovasLicençasv6.0[[#This Row],[User ID]],""))</f>
        <v>1</v>
      </c>
      <c r="C459" s="7" t="str">
        <f>IF(NovasLicençasv6.0[[#This Row],[Usuário ativo]]&gt;=2,"OFFLINE","ONLINE")</f>
        <v>ONLINE</v>
      </c>
      <c r="D459" s="7" t="str" cm="1">
        <f t="array" ref="D459">IFERROR(IF(SUM(_xlfn._xlws.FILTER(CustomerID,CustomerID=NovasLicençasv6.0[[#This Row],[User ID]]))=0,"Existe","Não Existe"),"Não Existe")</f>
        <v>Não Existe</v>
      </c>
      <c r="E459" s="7"/>
      <c r="F459" s="13" t="s">
        <v>3152</v>
      </c>
      <c r="G459" s="13" t="s">
        <v>402</v>
      </c>
      <c r="H459" s="13" t="s">
        <v>2116</v>
      </c>
      <c r="I459" s="13" t="s">
        <v>101</v>
      </c>
      <c r="J459" s="13" t="s">
        <v>82</v>
      </c>
      <c r="K459" s="13" t="s">
        <v>83</v>
      </c>
      <c r="L459" s="7" t="str" cm="1">
        <f t="array" ref="L459">IFERROR(_xlfn._xlws.FILTER(CódigoAntigo,[0]!Descrição=NovasLicençasv6.0[[#This Row],[Descrição da atualização]]),"")</f>
        <v/>
      </c>
      <c r="M459" s="7" t="str" cm="1">
        <f t="array" ref="M459">IFERROR(_xlfn._xlws.FILTER(NovoCódigo,[0]!Descrição=NovasLicençasv6.0[[#This Row],[Descrição da atualização]]),"")</f>
        <v/>
      </c>
      <c r="N459" s="1"/>
      <c r="O459" s="13" t="s">
        <v>157</v>
      </c>
      <c r="P459" s="7" t="str" cm="1">
        <f t="array" ref="P459">_xlfn._xlws.FILTER(CodigoLicença,Tipo=NovasLicençasv6.0[[#This Row],[Tipo]])</f>
        <v>IR0000000001</v>
      </c>
      <c r="Q459" s="7" t="str" cm="1">
        <f t="array" ref="Q459">_xlfn._xlws.FILTER(CodigoManutenção,Tipo=NovasLicençasv6.0[[#This Row],[Tipo]])</f>
        <v>Sem custo</v>
      </c>
      <c r="R459" s="13">
        <v>1</v>
      </c>
      <c r="S459" s="7" t="s">
        <v>84</v>
      </c>
      <c r="T459" s="14" t="s">
        <v>3153</v>
      </c>
      <c r="U459" s="7" t="s">
        <v>802</v>
      </c>
      <c r="V459" s="7" t="s">
        <v>2258</v>
      </c>
      <c r="W459" s="7" t="s">
        <v>3154</v>
      </c>
      <c r="X459" s="7"/>
      <c r="Y459" s="5">
        <v>44888</v>
      </c>
      <c r="Z459" s="5">
        <v>44893</v>
      </c>
      <c r="AA459" s="11">
        <f t="shared" si="21"/>
        <v>2022</v>
      </c>
      <c r="AB459" s="7">
        <f t="shared" si="20"/>
        <v>5</v>
      </c>
      <c r="AC459" s="5" t="e" cm="1">
        <f t="array" ref="AC459">_xlfn._xlws.FILTER(Created_Date,(Customer_ID=NovasLicençasv6.0[[#This Row],[User ID]])*(Type = "OFFLINE"))</f>
        <v>#REF!</v>
      </c>
      <c r="AD459" s="91" t="s">
        <v>3155</v>
      </c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35" t="s">
        <v>313</v>
      </c>
      <c r="AP459" s="34"/>
      <c r="AQ459" s="34">
        <v>15019</v>
      </c>
      <c r="AR459" s="13"/>
      <c r="AS459" s="13"/>
      <c r="AT459" s="13" t="s">
        <v>3156</v>
      </c>
      <c r="AU459" s="13" t="s">
        <v>380</v>
      </c>
      <c r="AV459" s="13" t="s">
        <v>315</v>
      </c>
      <c r="AW459" s="92"/>
      <c r="AX459" s="92">
        <v>2023</v>
      </c>
    </row>
    <row r="460" spans="1:67" ht="18" customHeight="1" x14ac:dyDescent="0.2">
      <c r="A460" s="7" t="s">
        <v>3157</v>
      </c>
      <c r="B460" s="7" cm="1">
        <f t="array" ref="B460">COUNTA(_xlfn._xlws.FILTER(CustomerID,CustomerID=NovasLicençasv6.0[[#This Row],[User ID]],""))</f>
        <v>1</v>
      </c>
      <c r="C460" s="7" t="str">
        <f>IF(NovasLicençasv6.0[[#This Row],[Usuário ativo]]&gt;=2,"OFFLINE","ONLINE")</f>
        <v>ONLINE</v>
      </c>
      <c r="D460" s="7" t="str" cm="1">
        <f t="array" ref="D460">IFERROR(IF(SUM(_xlfn._xlws.FILTER(CustomerID,CustomerID=NovasLicençasv6.0[[#This Row],[User ID]]))=0,"Existe","Não Existe"),"Não Existe")</f>
        <v>Não Existe</v>
      </c>
      <c r="E460" s="7"/>
      <c r="F460" s="7" t="s">
        <v>3158</v>
      </c>
      <c r="G460" s="7" t="s">
        <v>8</v>
      </c>
      <c r="H460" s="7" t="s">
        <v>358</v>
      </c>
      <c r="I460" s="7" t="s">
        <v>579</v>
      </c>
      <c r="J460" s="7" t="s">
        <v>580</v>
      </c>
      <c r="K460" s="7" t="s">
        <v>83</v>
      </c>
      <c r="L460" s="7" t="str" cm="1">
        <f t="array" ref="L460">IFERROR(_xlfn._xlws.FILTER(CódigoAntigo,[0]!Descrição=NovasLicençasv6.0[[#This Row],[Descrição da atualização]]),"")</f>
        <v/>
      </c>
      <c r="M460" s="7" t="str" cm="1">
        <f t="array" ref="M460">IFERROR(_xlfn._xlws.FILTER(NovoCódigo,[0]!Descrição=NovasLicençasv6.0[[#This Row],[Descrição da atualização]]),"")</f>
        <v/>
      </c>
      <c r="N460" s="1"/>
      <c r="O460" s="7" t="s">
        <v>157</v>
      </c>
      <c r="P460" s="7" t="str" cm="1">
        <f t="array" ref="P460">_xlfn._xlws.FILTER(CodigoLicença,Tipo=NovasLicençasv6.0[[#This Row],[Tipo]])</f>
        <v>IR0000000001</v>
      </c>
      <c r="Q460" s="7" t="str" cm="1">
        <f t="array" ref="Q460">_xlfn._xlws.FILTER(CodigoManutenção,Tipo=NovasLicençasv6.0[[#This Row],[Tipo]])</f>
        <v>Sem custo</v>
      </c>
      <c r="R460" s="7">
        <v>1</v>
      </c>
      <c r="S460" s="7" t="s">
        <v>84</v>
      </c>
      <c r="T460" s="14">
        <v>2927036407</v>
      </c>
      <c r="U460" s="7" t="s">
        <v>3043</v>
      </c>
      <c r="V460" s="7" t="s">
        <v>3159</v>
      </c>
      <c r="W460" s="7" t="s">
        <v>3160</v>
      </c>
      <c r="X460" s="7"/>
      <c r="Y460" s="5">
        <v>44894</v>
      </c>
      <c r="Z460" s="5">
        <v>44904</v>
      </c>
      <c r="AA460" s="11">
        <f t="shared" si="21"/>
        <v>2022</v>
      </c>
      <c r="AB460" s="7">
        <f t="shared" si="20"/>
        <v>10</v>
      </c>
      <c r="AC460" s="5" t="e" cm="1">
        <f t="array" ref="AC460">_xlfn._xlws.FILTER(Created_Date,(Customer_ID=NovasLicençasv6.0[[#This Row],[User ID]])*(Type = "OFFLINE"))</f>
        <v>#REF!</v>
      </c>
      <c r="AD460" s="32" t="s">
        <v>3161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11" t="s">
        <v>313</v>
      </c>
      <c r="AP460" s="14"/>
      <c r="AQ460" s="14">
        <v>15019</v>
      </c>
      <c r="AR460" s="7"/>
      <c r="AS460" s="7"/>
      <c r="AT460" s="7" t="s">
        <v>254</v>
      </c>
      <c r="AU460" s="7" t="s">
        <v>380</v>
      </c>
      <c r="AV460" s="7" t="s">
        <v>315</v>
      </c>
      <c r="AW460" s="25"/>
      <c r="AX460" s="25">
        <v>2023</v>
      </c>
    </row>
    <row r="461" spans="1:67" ht="18" customHeight="1" x14ac:dyDescent="0.2">
      <c r="A461" s="7" t="s">
        <v>3162</v>
      </c>
      <c r="B461" s="7" cm="1">
        <f t="array" ref="B461">COUNTA(_xlfn._xlws.FILTER(CustomerID,CustomerID=NovasLicençasv6.0[[#This Row],[User ID]],""))</f>
        <v>1</v>
      </c>
      <c r="C461" s="7" t="str">
        <f>IF(NovasLicençasv6.0[[#This Row],[Usuário ativo]]&gt;=2,"OFFLINE","ONLINE")</f>
        <v>ONLINE</v>
      </c>
      <c r="D461" s="7" t="str" cm="1">
        <f t="array" ref="D461">IFERROR(IF(SUM(_xlfn._xlws.FILTER(CustomerID,CustomerID=NovasLicençasv6.0[[#This Row],[User ID]]))=0,"Existe","Não Existe"),"Não Existe")</f>
        <v>Não Existe</v>
      </c>
      <c r="E461" s="7"/>
      <c r="F461" s="7" t="s">
        <v>3163</v>
      </c>
      <c r="G461" s="7" t="s">
        <v>8</v>
      </c>
      <c r="H461" s="7" t="s">
        <v>1785</v>
      </c>
      <c r="I461" s="7" t="s">
        <v>579</v>
      </c>
      <c r="J461" s="7" t="s">
        <v>580</v>
      </c>
      <c r="K461" s="7" t="s">
        <v>83</v>
      </c>
      <c r="L461" s="7" t="str" cm="1">
        <f t="array" ref="L461">IFERROR(_xlfn._xlws.FILTER(CódigoAntigo,[0]!Descrição=NovasLicençasv6.0[[#This Row],[Descrição da atualização]]),"")</f>
        <v/>
      </c>
      <c r="M461" s="7" t="str" cm="1">
        <f t="array" ref="M461">IFERROR(_xlfn._xlws.FILTER(NovoCódigo,[0]!Descrição=NovasLicençasv6.0[[#This Row],[Descrição da atualização]]),"")</f>
        <v/>
      </c>
      <c r="N461" s="1"/>
      <c r="O461" s="7" t="s">
        <v>157</v>
      </c>
      <c r="P461" s="7" t="str" cm="1">
        <f t="array" ref="P461">_xlfn._xlws.FILTER(CodigoLicença,Tipo=NovasLicençasv6.0[[#This Row],[Tipo]])</f>
        <v>IR0000000001</v>
      </c>
      <c r="Q461" s="7" t="str" cm="1">
        <f t="array" ref="Q461">_xlfn._xlws.FILTER(CodigoManutenção,Tipo=NovasLicençasv6.0[[#This Row],[Tipo]])</f>
        <v>Sem custo</v>
      </c>
      <c r="R461" s="7">
        <v>1</v>
      </c>
      <c r="S461" s="7" t="s">
        <v>836</v>
      </c>
      <c r="T461" s="14">
        <v>202520078</v>
      </c>
      <c r="U461" s="7" t="s">
        <v>802</v>
      </c>
      <c r="V461" s="7" t="s">
        <v>3164</v>
      </c>
      <c r="W461" s="7" t="s">
        <v>3165</v>
      </c>
      <c r="X461" s="7"/>
      <c r="Y461" s="5">
        <v>44894</v>
      </c>
      <c r="Z461" s="5"/>
      <c r="AA461" s="11">
        <f t="shared" si="21"/>
        <v>2022</v>
      </c>
      <c r="AB461" s="7">
        <f t="shared" si="20"/>
        <v>-44894</v>
      </c>
      <c r="AC461" s="5" t="e" cm="1">
        <f t="array" ref="AC461">_xlfn._xlws.FILTER(Created_Date,(Customer_ID=NovasLicençasv6.0[[#This Row],[User ID]])*(Type = "OFFLINE"))</f>
        <v>#REF!</v>
      </c>
      <c r="AD461" s="32" t="s">
        <v>3166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11" t="s">
        <v>313</v>
      </c>
      <c r="AP461" s="14"/>
      <c r="AQ461" s="14">
        <v>15019</v>
      </c>
      <c r="AR461" s="7"/>
      <c r="AS461" s="7"/>
      <c r="AT461" s="7" t="s">
        <v>3167</v>
      </c>
      <c r="AU461" s="7" t="s">
        <v>380</v>
      </c>
      <c r="AV461" s="7" t="s">
        <v>315</v>
      </c>
      <c r="AW461" s="25"/>
      <c r="AX461" s="25">
        <v>2023</v>
      </c>
    </row>
    <row r="462" spans="1:67" ht="18" customHeight="1" x14ac:dyDescent="0.2">
      <c r="A462" s="7" t="s">
        <v>3168</v>
      </c>
      <c r="B462" s="7" cm="1">
        <f t="array" ref="B462">COUNTA(_xlfn._xlws.FILTER(CustomerID,CustomerID=NovasLicençasv6.0[[#This Row],[User ID]],""))</f>
        <v>1</v>
      </c>
      <c r="C462" s="7" t="str">
        <f>IF(NovasLicençasv6.0[[#This Row],[Usuário ativo]]&gt;=2,"OFFLINE","ONLINE")</f>
        <v>ONLINE</v>
      </c>
      <c r="D462" s="7" t="str" cm="1">
        <f t="array" ref="D462">IFERROR(IF(SUM(_xlfn._xlws.FILTER(CustomerID,CustomerID=NovasLicençasv6.0[[#This Row],[User ID]]))=0,"Existe","Não Existe"),"Não Existe")</f>
        <v>Não Existe</v>
      </c>
      <c r="E462" s="7"/>
      <c r="F462" s="7" t="s">
        <v>3169</v>
      </c>
      <c r="G462" s="7" t="s">
        <v>8</v>
      </c>
      <c r="H462" s="7" t="s">
        <v>1785</v>
      </c>
      <c r="I462" s="7" t="s">
        <v>579</v>
      </c>
      <c r="J462" s="7" t="s">
        <v>580</v>
      </c>
      <c r="K462" s="7" t="s">
        <v>83</v>
      </c>
      <c r="L462" s="7" t="str" cm="1">
        <f t="array" ref="L462">IFERROR(_xlfn._xlws.FILTER(CódigoAntigo,[0]!Descrição=NovasLicençasv6.0[[#This Row],[Descrição da atualização]]),"")</f>
        <v/>
      </c>
      <c r="M462" s="7" t="str" cm="1">
        <f t="array" ref="M462">IFERROR(_xlfn._xlws.FILTER(NovoCódigo,[0]!Descrição=NovasLicençasv6.0[[#This Row],[Descrição da atualização]]),"")</f>
        <v/>
      </c>
      <c r="N462" s="1"/>
      <c r="O462" s="7" t="s">
        <v>157</v>
      </c>
      <c r="P462" s="7" t="str" cm="1">
        <f t="array" ref="P462">_xlfn._xlws.FILTER(CodigoLicença,Tipo=NovasLicençasv6.0[[#This Row],[Tipo]])</f>
        <v>IR0000000001</v>
      </c>
      <c r="Q462" s="7" t="str" cm="1">
        <f t="array" ref="Q462">_xlfn._xlws.FILTER(CodigoManutenção,Tipo=NovasLicençasv6.0[[#This Row],[Tipo]])</f>
        <v>Sem custo</v>
      </c>
      <c r="R462" s="7">
        <v>1</v>
      </c>
      <c r="S462" s="7" t="s">
        <v>836</v>
      </c>
      <c r="T462" s="14">
        <v>20252006</v>
      </c>
      <c r="U462" s="7" t="s">
        <v>802</v>
      </c>
      <c r="V462" s="7" t="s">
        <v>3164</v>
      </c>
      <c r="W462" s="7" t="s">
        <v>3170</v>
      </c>
      <c r="X462" s="7"/>
      <c r="Y462" s="5">
        <v>44894</v>
      </c>
      <c r="Z462" s="5"/>
      <c r="AA462" s="11">
        <f t="shared" si="21"/>
        <v>2022</v>
      </c>
      <c r="AB462" s="7">
        <f t="shared" si="20"/>
        <v>-44894</v>
      </c>
      <c r="AC462" s="5" t="e" cm="1">
        <f t="array" ref="AC462">_xlfn._xlws.FILTER(Created_Date,(Customer_ID=NovasLicençasv6.0[[#This Row],[User ID]])*(Type = "OFFLINE"))</f>
        <v>#REF!</v>
      </c>
      <c r="AD462" s="32" t="s">
        <v>3171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11" t="s">
        <v>313</v>
      </c>
      <c r="AP462" s="14"/>
      <c r="AQ462" s="14">
        <v>15019</v>
      </c>
      <c r="AR462" s="7"/>
      <c r="AS462" s="7"/>
      <c r="AT462" s="7" t="s">
        <v>3167</v>
      </c>
      <c r="AU462" s="7" t="s">
        <v>380</v>
      </c>
      <c r="AV462" s="7" t="s">
        <v>315</v>
      </c>
      <c r="AW462" s="25"/>
      <c r="AX462" s="25">
        <v>2023</v>
      </c>
    </row>
    <row r="463" spans="1:67" ht="18" customHeight="1" x14ac:dyDescent="0.2">
      <c r="A463" s="7" t="s">
        <v>3172</v>
      </c>
      <c r="B463" s="7" cm="1">
        <f t="array" ref="B463">COUNTA(_xlfn._xlws.FILTER(CustomerID,CustomerID=NovasLicençasv6.0[[#This Row],[User ID]],""))</f>
        <v>1</v>
      </c>
      <c r="C463" s="7" t="str">
        <f>IF(NovasLicençasv6.0[[#This Row],[Usuário ativo]]&gt;=2,"OFFLINE","ONLINE")</f>
        <v>ONLINE</v>
      </c>
      <c r="D463" s="7" t="str" cm="1">
        <f t="array" ref="D463">IFERROR(IF(SUM(_xlfn._xlws.FILTER(CustomerID,CustomerID=NovasLicençasv6.0[[#This Row],[User ID]]))=0,"Existe","Não Existe"),"Não Existe")</f>
        <v>Não Existe</v>
      </c>
      <c r="E463" s="7"/>
      <c r="F463" s="7" t="s">
        <v>3173</v>
      </c>
      <c r="G463" s="7" t="s">
        <v>141</v>
      </c>
      <c r="H463" s="7" t="s">
        <v>130</v>
      </c>
      <c r="I463" s="7" t="s">
        <v>101</v>
      </c>
      <c r="J463" s="7" t="s">
        <v>102</v>
      </c>
      <c r="K463" s="7" t="s">
        <v>83</v>
      </c>
      <c r="L463" s="7" t="str" cm="1">
        <f t="array" ref="L463">IFERROR(_xlfn._xlws.FILTER(CódigoAntigo,[0]!Descrição=NovasLicençasv6.0[[#This Row],[Descrição da atualização]]),"")</f>
        <v/>
      </c>
      <c r="M463" s="7" t="str" cm="1">
        <f t="array" ref="M463">IFERROR(_xlfn._xlws.FILTER(NovoCódigo,[0]!Descrição=NovasLicençasv6.0[[#This Row],[Descrição da atualização]]),"")</f>
        <v/>
      </c>
      <c r="N463" s="1"/>
      <c r="O463" s="7" t="s">
        <v>18</v>
      </c>
      <c r="P463" s="7" t="str" cm="1">
        <f t="array" ref="P463">_xlfn._xlws.FILTER(CodigoLicença,Tipo=NovasLicençasv6.0[[#This Row],[Tipo]])</f>
        <v>SC00SFW00003</v>
      </c>
      <c r="Q463" s="7" t="str" cm="1">
        <f t="array" ref="Q463">_xlfn._xlws.FILTER(CodigoManutenção,Tipo=NovasLicençasv6.0[[#This Row],[Tipo]])</f>
        <v>SC00SFW00006</v>
      </c>
      <c r="R463" s="7">
        <v>1</v>
      </c>
      <c r="S463" s="7" t="s">
        <v>84</v>
      </c>
      <c r="T463" s="14" t="s">
        <v>3174</v>
      </c>
      <c r="U463" s="7" t="s">
        <v>802</v>
      </c>
      <c r="V463" s="7" t="s">
        <v>2815</v>
      </c>
      <c r="W463" s="7" t="s">
        <v>3175</v>
      </c>
      <c r="X463" s="7"/>
      <c r="Y463" s="5">
        <v>44907</v>
      </c>
      <c r="Z463" s="5"/>
      <c r="AA463" s="11">
        <f t="shared" si="21"/>
        <v>2022</v>
      </c>
      <c r="AB463" s="7">
        <f t="shared" si="20"/>
        <v>-44907</v>
      </c>
      <c r="AC463" s="5" t="e" cm="1">
        <f t="array" ref="AC463">_xlfn._xlws.FILTER(Created_Date,(Customer_ID=NovasLicençasv6.0[[#This Row],[User ID]])*(Type = "OFFLINE"))</f>
        <v>#REF!</v>
      </c>
      <c r="AD463" s="32" t="s">
        <v>3176</v>
      </c>
      <c r="AE463" s="7">
        <v>2367578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11">
        <v>116521386</v>
      </c>
      <c r="AP463" s="14"/>
      <c r="AQ463" s="7" t="s">
        <v>3177</v>
      </c>
      <c r="AR463" s="7"/>
      <c r="AS463" s="7"/>
      <c r="AT463" s="7" t="s">
        <v>540</v>
      </c>
      <c r="AU463" s="7" t="s">
        <v>92</v>
      </c>
      <c r="AV463" s="7" t="s">
        <v>380</v>
      </c>
      <c r="AW463" s="25"/>
      <c r="AX463" s="25">
        <v>2023</v>
      </c>
    </row>
    <row r="464" spans="1:67" ht="18" customHeight="1" x14ac:dyDescent="0.2">
      <c r="A464" s="7" t="s">
        <v>3178</v>
      </c>
      <c r="B464" s="7" cm="1">
        <f t="array" ref="B464">COUNTA(_xlfn._xlws.FILTER(CustomerID,CustomerID=NovasLicençasv6.0[[#This Row],[User ID]],""))</f>
        <v>1</v>
      </c>
      <c r="C464" s="7" t="str">
        <f>IF(NovasLicençasv6.0[[#This Row],[Usuário ativo]]&gt;=2,"OFFLINE","ONLINE")</f>
        <v>ONLINE</v>
      </c>
      <c r="D464" s="7" t="str" cm="1">
        <f t="array" ref="D464">IFERROR(IF(SUM(_xlfn._xlws.FILTER(CustomerID,CustomerID=NovasLicençasv6.0[[#This Row],[User ID]]))=0,"Existe","Não Existe"),"Não Existe")</f>
        <v>Não Existe</v>
      </c>
      <c r="E464" s="7"/>
      <c r="F464" s="7" t="s">
        <v>3179</v>
      </c>
      <c r="G464" s="7" t="s">
        <v>141</v>
      </c>
      <c r="H464" s="7" t="s">
        <v>130</v>
      </c>
      <c r="I464" s="7" t="s">
        <v>101</v>
      </c>
      <c r="J464" s="7" t="s">
        <v>102</v>
      </c>
      <c r="K464" s="7" t="s">
        <v>83</v>
      </c>
      <c r="L464" s="7" t="str" cm="1">
        <f t="array" ref="L464">IFERROR(_xlfn._xlws.FILTER(CódigoAntigo,[0]!Descrição=NovasLicençasv6.0[[#This Row],[Descrição da atualização]]),"")</f>
        <v/>
      </c>
      <c r="M464" s="7" t="str" cm="1">
        <f t="array" ref="M464">IFERROR(_xlfn._xlws.FILTER(NovoCódigo,[0]!Descrição=NovasLicençasv6.0[[#This Row],[Descrição da atualização]]),"")</f>
        <v/>
      </c>
      <c r="N464" s="1"/>
      <c r="O464" s="7" t="s">
        <v>18</v>
      </c>
      <c r="P464" s="7" t="str" cm="1">
        <f t="array" ref="P464">_xlfn._xlws.FILTER(CodigoLicença,Tipo=NovasLicençasv6.0[[#This Row],[Tipo]])</f>
        <v>SC00SFW00003</v>
      </c>
      <c r="Q464" s="7" t="str" cm="1">
        <f t="array" ref="Q464">_xlfn._xlws.FILTER(CodigoManutenção,Tipo=NovasLicençasv6.0[[#This Row],[Tipo]])</f>
        <v>SC00SFW00006</v>
      </c>
      <c r="R464" s="7">
        <v>1</v>
      </c>
      <c r="S464" s="7" t="s">
        <v>84</v>
      </c>
      <c r="T464" s="14" t="s">
        <v>3180</v>
      </c>
      <c r="U464" s="7" t="s">
        <v>802</v>
      </c>
      <c r="V464" s="7" t="s">
        <v>2720</v>
      </c>
      <c r="W464" s="7" t="s">
        <v>3181</v>
      </c>
      <c r="X464" s="7"/>
      <c r="Y464" s="5">
        <v>44928</v>
      </c>
      <c r="Z464" s="5">
        <v>44937</v>
      </c>
      <c r="AA464" s="11">
        <f t="shared" si="21"/>
        <v>2023</v>
      </c>
      <c r="AB464" s="7">
        <f t="shared" si="20"/>
        <v>9</v>
      </c>
      <c r="AC464" s="5" t="e" cm="1">
        <f t="array" ref="AC464">_xlfn._xlws.FILTER(Created_Date,(Customer_ID=NovasLicençasv6.0[[#This Row],[User ID]])*(Type = "OFFLINE"))</f>
        <v>#REF!</v>
      </c>
      <c r="AD464" s="32" t="s">
        <v>3182</v>
      </c>
      <c r="AE464" s="7">
        <v>2375932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11">
        <v>116521420</v>
      </c>
      <c r="AP464" s="14"/>
      <c r="AQ464" s="7" t="s">
        <v>592</v>
      </c>
      <c r="AR464" s="7"/>
      <c r="AS464" s="7"/>
      <c r="AT464" s="7" t="s">
        <v>540</v>
      </c>
      <c r="AU464" s="7" t="s">
        <v>92</v>
      </c>
      <c r="AV464" s="7" t="s">
        <v>380</v>
      </c>
      <c r="AW464" s="25"/>
      <c r="AX464" s="25">
        <v>2023</v>
      </c>
    </row>
    <row r="465" spans="1:67" ht="18" customHeight="1" x14ac:dyDescent="0.2">
      <c r="A465" s="7" t="s">
        <v>3183</v>
      </c>
      <c r="B465" s="7" cm="1">
        <f t="array" ref="B465">COUNTA(_xlfn._xlws.FILTER(CustomerID,CustomerID=NovasLicençasv6.0[[#This Row],[User ID]],""))</f>
        <v>1</v>
      </c>
      <c r="C465" s="7" t="str">
        <f>IF(NovasLicençasv6.0[[#This Row],[Usuário ativo]]&gt;=2,"OFFLINE","ONLINE")</f>
        <v>ONLINE</v>
      </c>
      <c r="D465" s="7" t="str" cm="1">
        <f t="array" ref="D465">IFERROR(IF(SUM(_xlfn._xlws.FILTER(CustomerID,CustomerID=NovasLicençasv6.0[[#This Row],[User ID]]))=0,"Existe","Não Existe"),"Não Existe")</f>
        <v>Não Existe</v>
      </c>
      <c r="E465" s="7"/>
      <c r="F465" s="7" t="s">
        <v>2808</v>
      </c>
      <c r="G465" s="7" t="s">
        <v>129</v>
      </c>
      <c r="H465" s="7" t="s">
        <v>130</v>
      </c>
      <c r="I465" s="7" t="s">
        <v>101</v>
      </c>
      <c r="J465" s="7" t="s">
        <v>102</v>
      </c>
      <c r="K465" s="7" t="s">
        <v>83</v>
      </c>
      <c r="L465" s="7" t="str" cm="1">
        <f t="array" ref="L465">IFERROR(_xlfn._xlws.FILTER(CódigoAntigo,[0]!Descrição=NovasLicençasv6.0[[#This Row],[Descrição da atualização]]),"")</f>
        <v/>
      </c>
      <c r="M465" s="7" t="str" cm="1">
        <f t="array" ref="M465">IFERROR(_xlfn._xlws.FILTER(NovoCódigo,[0]!Descrição=NovasLicençasv6.0[[#This Row],[Descrição da atualização]]),"")</f>
        <v/>
      </c>
      <c r="N465" s="1"/>
      <c r="O465" s="7" t="s">
        <v>18</v>
      </c>
      <c r="P465" s="7" t="str" cm="1">
        <f t="array" ref="P465">_xlfn._xlws.FILTER(CodigoLicença,Tipo=NovasLicençasv6.0[[#This Row],[Tipo]])</f>
        <v>SC00SFW00003</v>
      </c>
      <c r="Q465" s="7" t="str" cm="1">
        <f t="array" ref="Q465">_xlfn._xlws.FILTER(CodigoManutenção,Tipo=NovasLicençasv6.0[[#This Row],[Tipo]])</f>
        <v>SC00SFW00006</v>
      </c>
      <c r="R465" s="7">
        <v>1</v>
      </c>
      <c r="S465" s="7" t="s">
        <v>84</v>
      </c>
      <c r="T465" s="68" t="s">
        <v>3184</v>
      </c>
      <c r="U465" s="36" t="s">
        <v>802</v>
      </c>
      <c r="V465" s="36" t="s">
        <v>2720</v>
      </c>
      <c r="W465" s="36" t="s">
        <v>3185</v>
      </c>
      <c r="X465" s="7"/>
      <c r="Y465" s="5">
        <v>44937</v>
      </c>
      <c r="Z465" s="5">
        <v>44939</v>
      </c>
      <c r="AA465" s="11">
        <f t="shared" si="21"/>
        <v>2023</v>
      </c>
      <c r="AB465" s="7">
        <f t="shared" si="20"/>
        <v>2</v>
      </c>
      <c r="AC465" s="5" t="e" cm="1">
        <f t="array" ref="AC465">_xlfn._xlws.FILTER(Created_Date,(Customer_ID=NovasLicençasv6.0[[#This Row],[User ID]])*(Type = "OFFLINE"))</f>
        <v>#REF!</v>
      </c>
      <c r="AD465" s="32" t="s">
        <v>3186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11"/>
      <c r="AP465" s="14"/>
      <c r="AQ465" s="7" t="s">
        <v>1406</v>
      </c>
      <c r="AR465" s="7"/>
      <c r="AS465" s="7"/>
      <c r="AT465" s="7"/>
      <c r="AU465" s="7"/>
      <c r="AV465" s="7"/>
      <c r="AW465" s="25"/>
      <c r="AX465" s="25">
        <v>2023</v>
      </c>
    </row>
    <row r="466" spans="1:67" ht="18" customHeight="1" x14ac:dyDescent="0.2">
      <c r="A466" s="7" t="s">
        <v>3187</v>
      </c>
      <c r="B466" s="7" cm="1">
        <f t="array" ref="B466">COUNTA(_xlfn._xlws.FILTER(CustomerID,CustomerID=NovasLicençasv6.0[[#This Row],[User ID]],""))</f>
        <v>1</v>
      </c>
      <c r="C466" s="7" t="str">
        <f>IF(NovasLicençasv6.0[[#This Row],[Usuário ativo]]&gt;=2,"OFFLINE","ONLINE")</f>
        <v>ONLINE</v>
      </c>
      <c r="D466" s="7" t="str" cm="1">
        <f t="array" ref="D466">IFERROR(IF(SUM(_xlfn._xlws.FILTER(CustomerID,CustomerID=NovasLicençasv6.0[[#This Row],[User ID]]))=0,"Existe","Não Existe"),"Não Existe")</f>
        <v>Não Existe</v>
      </c>
      <c r="E466" s="7"/>
      <c r="F466" s="7" t="s">
        <v>3188</v>
      </c>
      <c r="G466" s="7" t="s">
        <v>8</v>
      </c>
      <c r="H466" s="7" t="s">
        <v>1785</v>
      </c>
      <c r="I466" s="7" t="s">
        <v>1011</v>
      </c>
      <c r="J466" s="7" t="s">
        <v>225</v>
      </c>
      <c r="K466" s="7" t="s">
        <v>226</v>
      </c>
      <c r="L466" s="7" t="str" cm="1">
        <f t="array" ref="L466">IFERROR(_xlfn._xlws.FILTER(CódigoAntigo,[0]!Descrição=NovasLicençasv6.0[[#This Row],[Descrição da atualização]]),"")</f>
        <v/>
      </c>
      <c r="M466" s="7" t="str" cm="1">
        <f t="array" ref="M466">IFERROR(_xlfn._xlws.FILTER(NovoCódigo,[0]!Descrição=NovasLicençasv6.0[[#This Row],[Descrição da atualização]]),"")</f>
        <v/>
      </c>
      <c r="N466" s="1"/>
      <c r="O466" s="7" t="s">
        <v>157</v>
      </c>
      <c r="P466" s="7" t="str" cm="1">
        <f t="array" ref="P466">_xlfn._xlws.FILTER(CodigoLicença,Tipo=NovasLicençasv6.0[[#This Row],[Tipo]])</f>
        <v>IR0000000001</v>
      </c>
      <c r="Q466" s="7" t="str" cm="1">
        <f t="array" ref="Q466">_xlfn._xlws.FILTER(CodigoManutenção,Tipo=NovasLicençasv6.0[[#This Row],[Tipo]])</f>
        <v>Sem custo</v>
      </c>
      <c r="R466" s="7">
        <v>1</v>
      </c>
      <c r="S466" s="7" t="s">
        <v>84</v>
      </c>
      <c r="T466" s="68" t="s">
        <v>3189</v>
      </c>
      <c r="U466" s="36" t="s">
        <v>802</v>
      </c>
      <c r="V466" s="36" t="s">
        <v>2829</v>
      </c>
      <c r="W466" s="36" t="s">
        <v>3190</v>
      </c>
      <c r="X466" s="7"/>
      <c r="Y466" s="5">
        <v>44937</v>
      </c>
      <c r="Z466" s="5">
        <v>44944</v>
      </c>
      <c r="AA466" s="11">
        <f t="shared" si="21"/>
        <v>2023</v>
      </c>
      <c r="AB466" s="7">
        <f t="shared" si="20"/>
        <v>7</v>
      </c>
      <c r="AC466" s="5" t="e" cm="1">
        <f t="array" ref="AC466">_xlfn._xlws.FILTER(Created_Date,(Customer_ID=NovasLicençasv6.0[[#This Row],[User ID]])*(Type = "OFFLINE"))</f>
        <v>#REF!</v>
      </c>
      <c r="AD466" s="32" t="s">
        <v>3191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11" t="s">
        <v>313</v>
      </c>
      <c r="AP466" s="14"/>
      <c r="AQ466" s="14">
        <v>15019</v>
      </c>
      <c r="AR466" s="7"/>
      <c r="AS466" s="7"/>
      <c r="AT466" s="7" t="s">
        <v>3192</v>
      </c>
      <c r="AU466" s="7" t="s">
        <v>92</v>
      </c>
      <c r="AV466" s="7" t="s">
        <v>315</v>
      </c>
      <c r="AW466" s="25"/>
      <c r="AX466" s="25">
        <v>2023</v>
      </c>
    </row>
    <row r="467" spans="1:67" ht="18" customHeight="1" x14ac:dyDescent="0.2">
      <c r="A467" s="7" t="s">
        <v>3193</v>
      </c>
      <c r="B467" s="7" cm="1">
        <f t="array" ref="B467">COUNTA(_xlfn._xlws.FILTER(CustomerID,CustomerID=NovasLicençasv6.0[[#This Row],[User ID]],""))</f>
        <v>1</v>
      </c>
      <c r="C467" s="7" t="str">
        <f>IF(NovasLicençasv6.0[[#This Row],[Usuário ativo]]&gt;=2,"OFFLINE","ONLINE")</f>
        <v>ONLINE</v>
      </c>
      <c r="D467" s="7" t="str" cm="1">
        <f t="array" ref="D467">IFERROR(IF(SUM(_xlfn._xlws.FILTER(CustomerID,CustomerID=NovasLicençasv6.0[[#This Row],[User ID]]))=0,"Existe","Não Existe"),"Não Existe")</f>
        <v>Não Existe</v>
      </c>
      <c r="E467" s="7"/>
      <c r="F467" s="7" t="s">
        <v>3194</v>
      </c>
      <c r="G467" s="7" t="s">
        <v>81</v>
      </c>
      <c r="H467" s="7" t="s">
        <v>2870</v>
      </c>
      <c r="I467" s="7" t="s">
        <v>81</v>
      </c>
      <c r="J467" s="7" t="s">
        <v>82</v>
      </c>
      <c r="K467" s="7" t="s">
        <v>83</v>
      </c>
      <c r="L467" s="7" t="str" cm="1">
        <f t="array" ref="L467">IFERROR(_xlfn._xlws.FILTER(CódigoAntigo,[0]!Descrição=NovasLicençasv6.0[[#This Row],[Descrição da atualização]]),"")</f>
        <v/>
      </c>
      <c r="M467" s="7" t="str" cm="1">
        <f t="array" ref="M467">IFERROR(_xlfn._xlws.FILTER(NovoCódigo,[0]!Descrição=NovasLicençasv6.0[[#This Row],[Descrição da atualização]]),"")</f>
        <v/>
      </c>
      <c r="N467" s="1"/>
      <c r="O467" s="7" t="s">
        <v>18</v>
      </c>
      <c r="P467" s="7" t="str" cm="1">
        <f t="array" ref="P467">_xlfn._xlws.FILTER(CodigoLicença,Tipo=NovasLicençasv6.0[[#This Row],[Tipo]])</f>
        <v>SC00SFW00003</v>
      </c>
      <c r="Q467" s="7" t="str" cm="1">
        <f t="array" ref="Q467">_xlfn._xlws.FILTER(CodigoManutenção,Tipo=NovasLicençasv6.0[[#This Row],[Tipo]])</f>
        <v>SC00SFW00006</v>
      </c>
      <c r="R467" s="7">
        <v>1</v>
      </c>
      <c r="S467" s="7" t="s">
        <v>84</v>
      </c>
      <c r="T467" s="68" t="s">
        <v>3195</v>
      </c>
      <c r="U467" s="36" t="s">
        <v>802</v>
      </c>
      <c r="V467" s="36" t="s">
        <v>3196</v>
      </c>
      <c r="W467" s="36" t="s">
        <v>3197</v>
      </c>
      <c r="X467" s="7"/>
      <c r="Y467" s="5">
        <v>44939</v>
      </c>
      <c r="Z467" s="5">
        <v>44944</v>
      </c>
      <c r="AA467" s="11">
        <f t="shared" si="21"/>
        <v>2023</v>
      </c>
      <c r="AB467" s="7">
        <f t="shared" si="20"/>
        <v>5</v>
      </c>
      <c r="AC467" s="5" t="e" cm="1">
        <f t="array" ref="AC467">_xlfn._xlws.FILTER(Created_Date,(Customer_ID=NovasLicençasv6.0[[#This Row],[User ID]])*(Type = "OFFLINE"))</f>
        <v>#REF!</v>
      </c>
      <c r="AD467" s="32" t="s">
        <v>3198</v>
      </c>
      <c r="AE467" s="7">
        <v>2380774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11">
        <v>116521451</v>
      </c>
      <c r="AP467" s="14"/>
      <c r="AQ467" s="14" t="s">
        <v>91</v>
      </c>
      <c r="AR467" s="7"/>
      <c r="AS467" s="7"/>
      <c r="AT467" s="7" t="s">
        <v>3199</v>
      </c>
      <c r="AU467" s="7" t="s">
        <v>92</v>
      </c>
      <c r="AV467" s="7" t="s">
        <v>380</v>
      </c>
      <c r="AW467" s="25"/>
      <c r="AX467" s="25">
        <v>2023</v>
      </c>
    </row>
    <row r="468" spans="1:67" ht="18" customHeight="1" x14ac:dyDescent="0.2">
      <c r="A468" s="7" t="s">
        <v>3200</v>
      </c>
      <c r="B468" s="7" cm="1">
        <f t="array" ref="B468">COUNTA(_xlfn._xlws.FILTER(CustomerID,CustomerID=NovasLicençasv6.0[[#This Row],[User ID]],""))</f>
        <v>1</v>
      </c>
      <c r="C468" s="7" t="str">
        <f>IF(NovasLicençasv6.0[[#This Row],[Usuário ativo]]&gt;=2,"OFFLINE","ONLINE")</f>
        <v>ONLINE</v>
      </c>
      <c r="D468" s="7" t="str" cm="1">
        <f t="array" ref="D468">IFERROR(IF(SUM(_xlfn._xlws.FILTER(CustomerID,CustomerID=NovasLicençasv6.0[[#This Row],[User ID]]))=0,"Existe","Não Existe"),"Não Existe")</f>
        <v>Não Existe</v>
      </c>
      <c r="E468" s="7"/>
      <c r="F468" s="7" t="s">
        <v>3201</v>
      </c>
      <c r="G468" s="7" t="s">
        <v>81</v>
      </c>
      <c r="H468" s="7" t="s">
        <v>3202</v>
      </c>
      <c r="I468" s="7" t="s">
        <v>81</v>
      </c>
      <c r="J468" s="7" t="s">
        <v>82</v>
      </c>
      <c r="K468" s="7" t="s">
        <v>83</v>
      </c>
      <c r="L468" s="7" t="str" cm="1">
        <f t="array" ref="L468">IFERROR(_xlfn._xlws.FILTER(CódigoAntigo,[0]!Descrição=NovasLicençasv6.0[[#This Row],[Descrição da atualização]]),"")</f>
        <v/>
      </c>
      <c r="M468" s="7" t="str" cm="1">
        <f t="array" ref="M468">IFERROR(_xlfn._xlws.FILTER(NovoCódigo,[0]!Descrição=NovasLicençasv6.0[[#This Row],[Descrição da atualização]]),"")</f>
        <v/>
      </c>
      <c r="N468" s="1"/>
      <c r="O468" s="7" t="s">
        <v>157</v>
      </c>
      <c r="P468" s="7" t="str" cm="1">
        <f t="array" ref="P468">_xlfn._xlws.FILTER(CodigoLicença,Tipo=NovasLicençasv6.0[[#This Row],[Tipo]])</f>
        <v>IR0000000001</v>
      </c>
      <c r="Q468" s="7" t="str" cm="1">
        <f t="array" ref="Q468">_xlfn._xlws.FILTER(CodigoManutenção,Tipo=NovasLicençasv6.0[[#This Row],[Tipo]])</f>
        <v>Sem custo</v>
      </c>
      <c r="R468" s="7">
        <v>1</v>
      </c>
      <c r="S468" s="7" t="s">
        <v>84</v>
      </c>
      <c r="T468" s="68" t="s">
        <v>3203</v>
      </c>
      <c r="U468" s="36" t="s">
        <v>802</v>
      </c>
      <c r="V468" s="36" t="s">
        <v>3196</v>
      </c>
      <c r="W468" s="36" t="s">
        <v>3204</v>
      </c>
      <c r="X468" s="7"/>
      <c r="Y468" s="5">
        <v>44939</v>
      </c>
      <c r="Z468" s="5">
        <v>44942</v>
      </c>
      <c r="AA468" s="11">
        <f t="shared" si="21"/>
        <v>2023</v>
      </c>
      <c r="AB468" s="7">
        <f t="shared" si="20"/>
        <v>3</v>
      </c>
      <c r="AC468" s="5" t="e" cm="1">
        <f t="array" ref="AC468">_xlfn._xlws.FILTER(Created_Date,(Customer_ID=NovasLicençasv6.0[[#This Row],[User ID]])*(Type = "OFFLINE"))</f>
        <v>#REF!</v>
      </c>
      <c r="AD468" s="22" t="s">
        <v>3205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11" t="s">
        <v>313</v>
      </c>
      <c r="AP468" s="14"/>
      <c r="AQ468" s="14">
        <v>15019</v>
      </c>
      <c r="AR468" s="7"/>
      <c r="AS468" s="7"/>
      <c r="AT468" s="7" t="s">
        <v>3192</v>
      </c>
      <c r="AU468" s="7" t="s">
        <v>92</v>
      </c>
      <c r="AV468" s="7" t="s">
        <v>315</v>
      </c>
      <c r="AW468" s="25"/>
      <c r="AX468" s="25">
        <v>2023</v>
      </c>
    </row>
    <row r="469" spans="1:67" ht="18" customHeight="1" x14ac:dyDescent="0.2">
      <c r="A469" s="13" t="s">
        <v>3206</v>
      </c>
      <c r="B469" s="13">
        <v>1</v>
      </c>
      <c r="C469" s="13" t="str">
        <f>IF(NovasLicençasv6.0[[#This Row],[Usuário ativo]]&gt;=2,"OFFLINE","ONLINE")</f>
        <v>ONLINE</v>
      </c>
      <c r="D469" s="13" t="str" cm="1">
        <f t="array" ref="D469">IFERROR(IF(SUM(_xlfn._xlws.FILTER(CustomerID,CustomerID=NovasLicençasv6.0[[#This Row],[User ID]]))=0,"Existe","Não Existe"),"Não Existe")</f>
        <v>Não Existe</v>
      </c>
      <c r="E469" s="13" t="s">
        <v>3207</v>
      </c>
      <c r="F469" s="13" t="s">
        <v>2889</v>
      </c>
      <c r="G469" s="13" t="s">
        <v>141</v>
      </c>
      <c r="H469" s="13" t="s">
        <v>384</v>
      </c>
      <c r="I469" s="13" t="s">
        <v>101</v>
      </c>
      <c r="J469" s="13" t="s">
        <v>102</v>
      </c>
      <c r="K469" s="13" t="s">
        <v>83</v>
      </c>
      <c r="L469" s="7" t="str" cm="1">
        <f t="array" ref="L469">IFERROR(_xlfn._xlws.FILTER(CódigoAntigo,[0]!Descrição=NovasLicençasv6.0[[#This Row],[Descrição da atualização]]),"")</f>
        <v/>
      </c>
      <c r="M469" s="7" t="str" cm="1">
        <f t="array" ref="M469">IFERROR(_xlfn._xlws.FILTER(NovoCódigo,[0]!Descrição=NovasLicençasv6.0[[#This Row],[Descrição da atualização]]),"")</f>
        <v/>
      </c>
      <c r="N469" s="1"/>
      <c r="O469" s="13" t="s">
        <v>157</v>
      </c>
      <c r="P469" s="7" t="str" cm="1">
        <f t="array" ref="P469">_xlfn._xlws.FILTER(CodigoLicença,Tipo=NovasLicençasv6.0[[#This Row],[Tipo]])</f>
        <v>IR0000000001</v>
      </c>
      <c r="Q469" s="13" t="str" cm="1">
        <f t="array" ref="Q469">_xlfn._xlws.FILTER(CodigoManutenção,Tipo=NovasLicençasv6.0[[#This Row],[Tipo]])</f>
        <v>Sem custo</v>
      </c>
      <c r="R469" s="13">
        <v>1</v>
      </c>
      <c r="S469" s="7" t="s">
        <v>84</v>
      </c>
      <c r="T469" s="14" t="s">
        <v>3208</v>
      </c>
      <c r="U469" s="7" t="s">
        <v>802</v>
      </c>
      <c r="V469" s="7" t="s">
        <v>2720</v>
      </c>
      <c r="W469" s="7" t="s">
        <v>3209</v>
      </c>
      <c r="X469" s="7"/>
      <c r="Y469" s="5">
        <v>44946</v>
      </c>
      <c r="Z469" s="5">
        <v>44956</v>
      </c>
      <c r="AA469" s="11">
        <f t="shared" si="21"/>
        <v>2023</v>
      </c>
      <c r="AB469" s="7">
        <f t="shared" si="20"/>
        <v>10</v>
      </c>
      <c r="AC469" s="5" t="e" cm="1">
        <f t="array" ref="AC469">_xlfn._xlws.FILTER(Created_Date,(Customer_ID=NovasLicençasv6.0[[#This Row],[User ID]])*(Type = "OFFLINE"))</f>
        <v>#REF!</v>
      </c>
      <c r="AD469" s="91" t="s">
        <v>3210</v>
      </c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35"/>
      <c r="AP469" s="34"/>
      <c r="AQ469" s="13" t="s">
        <v>485</v>
      </c>
      <c r="AR469" s="13"/>
      <c r="AS469" s="13"/>
      <c r="AT469" s="13" t="s">
        <v>3211</v>
      </c>
      <c r="AU469" s="13" t="s">
        <v>380</v>
      </c>
      <c r="AV469" s="13" t="s">
        <v>315</v>
      </c>
      <c r="AW469" s="92"/>
      <c r="AX469" s="92">
        <v>2023</v>
      </c>
    </row>
    <row r="470" spans="1:67" ht="18" customHeight="1" x14ac:dyDescent="0.2">
      <c r="A470" s="7" t="s">
        <v>3212</v>
      </c>
      <c r="B470" s="7" cm="1">
        <f t="array" ref="B470">COUNTA(_xlfn._xlws.FILTER(CustomerID,CustomerID=NovasLicençasv6.0[[#This Row],[User ID]],""))</f>
        <v>1</v>
      </c>
      <c r="C470" s="7" t="str">
        <f>IF(NovasLicençasv6.0[[#This Row],[Usuário ativo]]&gt;=2,"OFFLINE","ONLINE")</f>
        <v>ONLINE</v>
      </c>
      <c r="D470" s="7" t="str" cm="1">
        <f t="array" ref="D470">IFERROR(IF(SUM(_xlfn._xlws.FILTER(CustomerID,CustomerID=NovasLicençasv6.0[[#This Row],[User ID]]))=0,"Existe","Não Existe"),"Não Existe")</f>
        <v>Não Existe</v>
      </c>
      <c r="E470" s="7"/>
      <c r="F470" s="7" t="s">
        <v>3213</v>
      </c>
      <c r="G470" s="7" t="s">
        <v>81</v>
      </c>
      <c r="H470" s="7" t="s">
        <v>1320</v>
      </c>
      <c r="I470" s="7" t="s">
        <v>81</v>
      </c>
      <c r="J470" s="7" t="s">
        <v>82</v>
      </c>
      <c r="K470" s="7" t="s">
        <v>83</v>
      </c>
      <c r="L470" s="7" t="str" cm="1">
        <f t="array" ref="L470">IFERROR(_xlfn._xlws.FILTER(CódigoAntigo,[0]!Descrição=NovasLicençasv6.0[[#This Row],[Descrição da atualização]]),"")</f>
        <v/>
      </c>
      <c r="M470" s="7" t="str" cm="1">
        <f t="array" ref="M470">IFERROR(_xlfn._xlws.FILTER(NovoCódigo,[0]!Descrição=NovasLicençasv6.0[[#This Row],[Descrição da atualização]]),"")</f>
        <v/>
      </c>
      <c r="N470" s="1"/>
      <c r="O470" s="7" t="s">
        <v>18</v>
      </c>
      <c r="P470" s="7" t="str" cm="1">
        <f t="array" ref="P470">_xlfn._xlws.FILTER(CodigoLicença,Tipo=NovasLicençasv6.0[[#This Row],[Tipo]])</f>
        <v>SC00SFW00003</v>
      </c>
      <c r="Q470" s="7" t="str" cm="1">
        <f t="array" ref="Q470">_xlfn._xlws.FILTER(CodigoManutenção,Tipo=NovasLicençasv6.0[[#This Row],[Tipo]])</f>
        <v>SC00SFW00006</v>
      </c>
      <c r="R470" s="7">
        <v>1</v>
      </c>
      <c r="S470" s="7" t="s">
        <v>84</v>
      </c>
      <c r="T470" s="14" t="s">
        <v>3214</v>
      </c>
      <c r="U470" s="7" t="s">
        <v>802</v>
      </c>
      <c r="V470" s="7" t="s">
        <v>2280</v>
      </c>
      <c r="W470" s="7" t="s">
        <v>3215</v>
      </c>
      <c r="X470" s="7"/>
      <c r="Y470" s="5">
        <v>44957</v>
      </c>
      <c r="Z470" s="5">
        <v>44958</v>
      </c>
      <c r="AA470" s="11">
        <f t="shared" si="21"/>
        <v>2023</v>
      </c>
      <c r="AB470" s="7">
        <f t="shared" si="20"/>
        <v>1</v>
      </c>
      <c r="AC470" s="5" t="e" cm="1">
        <f t="array" ref="AC470">_xlfn._xlws.FILTER(Created_Date,(Customer_ID=NovasLicençasv6.0[[#This Row],[User ID]])*(Type = "OFFLINE"))</f>
        <v>#REF!</v>
      </c>
      <c r="AD470" s="32" t="s">
        <v>3216</v>
      </c>
      <c r="AE470" s="7">
        <v>2387644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11">
        <v>116521537</v>
      </c>
      <c r="AP470" s="14"/>
      <c r="AQ470" s="14" t="s">
        <v>3217</v>
      </c>
      <c r="AR470" s="7"/>
      <c r="AS470" s="7"/>
      <c r="AT470" s="7" t="s">
        <v>493</v>
      </c>
      <c r="AU470" s="7" t="s">
        <v>92</v>
      </c>
      <c r="AV470" s="7" t="s">
        <v>201</v>
      </c>
      <c r="AW470" s="25"/>
      <c r="AX470" s="25">
        <v>2023</v>
      </c>
    </row>
    <row r="471" spans="1:67" ht="18" customHeight="1" x14ac:dyDescent="0.2">
      <c r="A471" s="7" t="s">
        <v>3218</v>
      </c>
      <c r="B471" s="7" cm="1">
        <f t="array" ref="B471">COUNTA(_xlfn._xlws.FILTER(CustomerID,CustomerID=NovasLicençasv6.0[[#This Row],[User ID]],""))</f>
        <v>1</v>
      </c>
      <c r="C471" s="7" t="str">
        <f>IF(NovasLicençasv6.0[[#This Row],[Usuário ativo]]&gt;=2,"OFFLINE","ONLINE")</f>
        <v>ONLINE</v>
      </c>
      <c r="D471" s="7" t="str" cm="1">
        <f t="array" ref="D471">IFERROR(IF(SUM(_xlfn._xlws.FILTER(CustomerID,CustomerID=NovasLicençasv6.0[[#This Row],[User ID]]))=0,"Existe","Não Existe"),"Não Existe")</f>
        <v>Não Existe</v>
      </c>
      <c r="E471" s="7"/>
      <c r="F471" s="7" t="s">
        <v>3219</v>
      </c>
      <c r="G471" s="7" t="s">
        <v>81</v>
      </c>
      <c r="H471" s="7" t="s">
        <v>3220</v>
      </c>
      <c r="I471" s="7" t="s">
        <v>81</v>
      </c>
      <c r="J471" s="7" t="s">
        <v>82</v>
      </c>
      <c r="K471" s="7" t="s">
        <v>83</v>
      </c>
      <c r="L471" s="7" t="str" cm="1">
        <f t="array" ref="L471">IFERROR(_xlfn._xlws.FILTER(CódigoAntigo,[0]!Descrição=NovasLicençasv6.0[[#This Row],[Descrição da atualização]]),"")</f>
        <v/>
      </c>
      <c r="M471" s="7" t="str" cm="1">
        <f t="array" ref="M471">IFERROR(_xlfn._xlws.FILTER(NovoCódigo,[0]!Descrição=NovasLicençasv6.0[[#This Row],[Descrição da atualização]]),"")</f>
        <v/>
      </c>
      <c r="N471" s="1"/>
      <c r="O471" s="7" t="s">
        <v>19</v>
      </c>
      <c r="P471" s="7" t="str" cm="1">
        <f t="array" ref="P471">_xlfn._xlws.FILTER(CodigoLicença,Tipo=NovasLicençasv6.0[[#This Row],[Tipo]])</f>
        <v>SC00SFW00004</v>
      </c>
      <c r="Q471" s="7" t="str" cm="1">
        <f t="array" ref="Q471">_xlfn._xlws.FILTER(CodigoManutenção,Tipo=NovasLicençasv6.0[[#This Row],[Tipo]])</f>
        <v>SC00SFW00007</v>
      </c>
      <c r="R471" s="7">
        <v>1</v>
      </c>
      <c r="S471" s="7" t="s">
        <v>84</v>
      </c>
      <c r="T471" s="14" t="s">
        <v>3221</v>
      </c>
      <c r="U471" s="7" t="s">
        <v>802</v>
      </c>
      <c r="V471" s="7" t="s">
        <v>946</v>
      </c>
      <c r="W471" s="7" t="s">
        <v>2947</v>
      </c>
      <c r="X471" s="7"/>
      <c r="Y471" s="5">
        <v>44957</v>
      </c>
      <c r="Z471" s="5">
        <v>44958</v>
      </c>
      <c r="AA471" s="11">
        <f t="shared" si="21"/>
        <v>2023</v>
      </c>
      <c r="AB471" s="7">
        <f t="shared" si="20"/>
        <v>1</v>
      </c>
      <c r="AC471" s="5" t="e" cm="1">
        <f t="array" ref="AC471">_xlfn._xlws.FILTER(Created_Date,(Customer_ID=NovasLicençasv6.0[[#This Row],[User ID]])*(Type = "OFFLINE"))</f>
        <v>#REF!</v>
      </c>
      <c r="AD471" s="32" t="s">
        <v>3222</v>
      </c>
      <c r="AE471" s="7">
        <v>2387644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11">
        <v>116521537</v>
      </c>
      <c r="AP471" s="14"/>
      <c r="AQ471" s="14" t="s">
        <v>3223</v>
      </c>
      <c r="AR471" s="7"/>
      <c r="AS471" s="7"/>
      <c r="AT471" s="7" t="s">
        <v>493</v>
      </c>
      <c r="AU471" s="7" t="s">
        <v>92</v>
      </c>
      <c r="AV471" s="7" t="s">
        <v>201</v>
      </c>
      <c r="AW471" s="25"/>
      <c r="AX471" s="25">
        <v>2023</v>
      </c>
    </row>
    <row r="472" spans="1:67" ht="18" customHeight="1" x14ac:dyDescent="0.2">
      <c r="A472" s="7" t="s">
        <v>3224</v>
      </c>
      <c r="B472" s="7" cm="1">
        <f t="array" ref="B472">COUNTA(_xlfn._xlws.FILTER(CustomerID,CustomerID=NovasLicençasv6.0[[#This Row],[User ID]],""))</f>
        <v>1</v>
      </c>
      <c r="C472" s="7" t="str">
        <f>IF(NovasLicençasv6.0[[#This Row],[Usuário ativo]]&gt;=2,"OFFLINE","ONLINE")</f>
        <v>ONLINE</v>
      </c>
      <c r="D472" s="7" t="str" cm="1">
        <f t="array" ref="D472">IFERROR(IF(SUM(_xlfn._xlws.FILTER(CustomerID,CustomerID=NovasLicençasv6.0[[#This Row],[User ID]]))=0,"Existe","Não Existe"),"Não Existe")</f>
        <v>Não Existe</v>
      </c>
      <c r="E472" s="7"/>
      <c r="F472" s="7" t="s">
        <v>3225</v>
      </c>
      <c r="G472" s="7" t="s">
        <v>8</v>
      </c>
      <c r="H472" s="7" t="s">
        <v>1785</v>
      </c>
      <c r="I472" s="7" t="s">
        <v>1073</v>
      </c>
      <c r="J472" s="7" t="s">
        <v>1074</v>
      </c>
      <c r="K472" s="7" t="s">
        <v>1075</v>
      </c>
      <c r="L472" s="7" t="str" cm="1">
        <f t="array" ref="L472">IFERROR(_xlfn._xlws.FILTER(CódigoAntigo,[0]!Descrição=NovasLicençasv6.0[[#This Row],[Descrição da atualização]]),"")</f>
        <v/>
      </c>
      <c r="M472" s="7" t="str" cm="1">
        <f t="array" ref="M472">IFERROR(_xlfn._xlws.FILTER(NovoCódigo,[0]!Descrição=NovasLicençasv6.0[[#This Row],[Descrição da atualização]]),"")</f>
        <v/>
      </c>
      <c r="N472" s="1"/>
      <c r="O472" s="7" t="s">
        <v>157</v>
      </c>
      <c r="P472" s="7" t="str" cm="1">
        <f t="array" ref="P472">_xlfn._xlws.FILTER(CodigoLicença,Tipo=NovasLicençasv6.0[[#This Row],[Tipo]])</f>
        <v>IR0000000001</v>
      </c>
      <c r="Q472" s="7" t="str" cm="1">
        <f t="array" ref="Q472">_xlfn._xlws.FILTER(CodigoManutenção,Tipo=NovasLicençasv6.0[[#This Row],[Tipo]])</f>
        <v>Sem custo</v>
      </c>
      <c r="R472" s="7">
        <v>1</v>
      </c>
      <c r="S472" s="7" t="s">
        <v>84</v>
      </c>
      <c r="T472" s="14" t="s">
        <v>1583</v>
      </c>
      <c r="U472" s="7" t="s">
        <v>802</v>
      </c>
      <c r="V472" s="7" t="s">
        <v>3226</v>
      </c>
      <c r="W472" s="7" t="s">
        <v>3227</v>
      </c>
      <c r="X472" s="7"/>
      <c r="Y472" s="5">
        <v>44957</v>
      </c>
      <c r="Z472" s="5">
        <v>44980</v>
      </c>
      <c r="AA472" s="11">
        <f t="shared" si="21"/>
        <v>2023</v>
      </c>
      <c r="AB472" s="7">
        <f t="shared" si="20"/>
        <v>23</v>
      </c>
      <c r="AC472" s="5" t="e" cm="1">
        <f t="array" ref="AC472">_xlfn._xlws.FILTER(Created_Date,(Customer_ID=NovasLicençasv6.0[[#This Row],[User ID]])*(Type = "OFFLINE"))</f>
        <v>#REF!</v>
      </c>
      <c r="AD472" s="32" t="s">
        <v>3228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11" t="s">
        <v>313</v>
      </c>
      <c r="AP472" s="14"/>
      <c r="AQ472" s="14">
        <v>15019</v>
      </c>
      <c r="AR472" s="7"/>
      <c r="AS472" s="7"/>
      <c r="AT472" s="7" t="s">
        <v>3229</v>
      </c>
      <c r="AU472" s="7" t="s">
        <v>92</v>
      </c>
      <c r="AV472" s="7" t="s">
        <v>315</v>
      </c>
      <c r="AW472" s="25"/>
      <c r="AX472" s="25">
        <v>2023</v>
      </c>
    </row>
    <row r="473" spans="1:67" s="30" customFormat="1" ht="18" customHeight="1" x14ac:dyDescent="0.2">
      <c r="A473" s="7" t="s">
        <v>3230</v>
      </c>
      <c r="B473" s="7" cm="1">
        <f t="array" ref="B473">COUNTA(_xlfn._xlws.FILTER(CustomerID,CustomerID=NovasLicençasv6.0[[#This Row],[User ID]],""))</f>
        <v>1</v>
      </c>
      <c r="C473" s="7" t="str">
        <f>IF(NovasLicençasv6.0[[#This Row],[Usuário ativo]]&gt;=2,"OFFLINE","ONLINE")</f>
        <v>ONLINE</v>
      </c>
      <c r="D473" s="7" t="str" cm="1">
        <f t="array" ref="D473">IFERROR(IF(SUM(_xlfn._xlws.FILTER(CustomerID,CustomerID=NovasLicençasv6.0[[#This Row],[User ID]]))=0,"Existe","Não Existe"),"Não Existe")</f>
        <v>Não Existe</v>
      </c>
      <c r="E473" s="7"/>
      <c r="F473" s="7" t="s">
        <v>3231</v>
      </c>
      <c r="G473" s="7" t="s">
        <v>8</v>
      </c>
      <c r="H473" s="7" t="s">
        <v>358</v>
      </c>
      <c r="I473" s="7" t="s">
        <v>359</v>
      </c>
      <c r="J473" s="7" t="s">
        <v>1385</v>
      </c>
      <c r="K473" s="7" t="s">
        <v>156</v>
      </c>
      <c r="L473" s="7" t="str" cm="1">
        <f t="array" ref="L473">IFERROR(_xlfn._xlws.FILTER(CódigoAntigo,[0]!Descrição=NovasLicençasv6.0[[#This Row],[Descrição da atualização]]),"")</f>
        <v/>
      </c>
      <c r="M473" s="7" t="str" cm="1">
        <f t="array" ref="M473">IFERROR(_xlfn._xlws.FILTER(NovoCódigo,[0]!Descrição=NovasLicençasv6.0[[#This Row],[Descrição da atualização]]),"")</f>
        <v/>
      </c>
      <c r="N473" s="1"/>
      <c r="O473" s="7" t="s">
        <v>18</v>
      </c>
      <c r="P473" s="7" t="str" cm="1">
        <f t="array" ref="P473">_xlfn._xlws.FILTER(CodigoLicença,Tipo=NovasLicençasv6.0[[#This Row],[Tipo]])</f>
        <v>SC00SFW00003</v>
      </c>
      <c r="Q473" s="7" t="str" cm="1">
        <f t="array" ref="Q473">_xlfn._xlws.FILTER(CodigoManutenção,Tipo=NovasLicençasv6.0[[#This Row],[Tipo]])</f>
        <v>SC00SFW00006</v>
      </c>
      <c r="R473" s="7">
        <v>1</v>
      </c>
      <c r="S473" s="7" t="s">
        <v>3232</v>
      </c>
      <c r="T473" s="14">
        <v>290322210902303</v>
      </c>
      <c r="U473" s="7" t="s">
        <v>802</v>
      </c>
      <c r="V473" s="7" t="s">
        <v>3233</v>
      </c>
      <c r="W473" s="7" t="s">
        <v>3234</v>
      </c>
      <c r="X473" s="7"/>
      <c r="Y473" s="5">
        <v>44981</v>
      </c>
      <c r="Z473" s="5">
        <v>44984</v>
      </c>
      <c r="AA473" s="11">
        <f t="shared" ref="AA473:AA504" si="22">YEAR(Y473)</f>
        <v>2023</v>
      </c>
      <c r="AB473" s="7">
        <f t="shared" si="20"/>
        <v>3</v>
      </c>
      <c r="AC473" s="5" t="e" cm="1">
        <f t="array" ref="AC473">_xlfn._xlws.FILTER(Created_Date,(Customer_ID=NovasLicençasv6.0[[#This Row],[User ID]])*(Type = "OFFLINE"))</f>
        <v>#REF!</v>
      </c>
      <c r="AD473" s="32" t="s">
        <v>3235</v>
      </c>
      <c r="AE473" s="7"/>
      <c r="AF473" s="7"/>
      <c r="AG473" s="7"/>
      <c r="AH473" s="7"/>
      <c r="AI473" s="7">
        <v>810287</v>
      </c>
      <c r="AJ473" s="7"/>
      <c r="AK473" s="7"/>
      <c r="AL473" s="7"/>
      <c r="AM473" s="7"/>
      <c r="AN473" s="7"/>
      <c r="AO473" s="11">
        <v>116521701</v>
      </c>
      <c r="AP473" s="14"/>
      <c r="AQ473" s="14">
        <v>15019</v>
      </c>
      <c r="AR473" s="7"/>
      <c r="AS473" s="7"/>
      <c r="AT473" s="7" t="s">
        <v>2862</v>
      </c>
      <c r="AU473" s="7" t="s">
        <v>92</v>
      </c>
      <c r="AV473" s="7" t="s">
        <v>201</v>
      </c>
      <c r="AW473" s="25"/>
      <c r="AX473" s="25">
        <v>2023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8" customHeight="1" x14ac:dyDescent="0.2">
      <c r="A474" s="7" t="s">
        <v>3236</v>
      </c>
      <c r="B474" s="7" cm="1">
        <f t="array" ref="B474">COUNTA(_xlfn._xlws.FILTER(CustomerID,CustomerID=NovasLicençasv6.0[[#This Row],[User ID]],""))</f>
        <v>1</v>
      </c>
      <c r="C474" s="7" t="str">
        <f>IF(NovasLicençasv6.0[[#This Row],[Usuário ativo]]&gt;=2,"OFFLINE","ONLINE")</f>
        <v>ONLINE</v>
      </c>
      <c r="D474" s="7" t="str" cm="1">
        <f t="array" ref="D474">IFERROR(IF(SUM(_xlfn._xlws.FILTER(CustomerID,CustomerID=NovasLicençasv6.0[[#This Row],[User ID]]))=0,"Existe","Não Existe"),"Não Existe")</f>
        <v>Não Existe</v>
      </c>
      <c r="E474" s="7"/>
      <c r="F474" s="7" t="s">
        <v>3237</v>
      </c>
      <c r="G474" s="7" t="s">
        <v>141</v>
      </c>
      <c r="H474" s="7" t="s">
        <v>384</v>
      </c>
      <c r="I474" s="7" t="s">
        <v>101</v>
      </c>
      <c r="J474" s="7" t="s">
        <v>102</v>
      </c>
      <c r="K474" s="7" t="s">
        <v>83</v>
      </c>
      <c r="L474" s="7" t="str" cm="1">
        <f t="array" ref="L474">IFERROR(_xlfn._xlws.FILTER(CódigoAntigo,[0]!Descrição=NovasLicençasv6.0[[#This Row],[Descrição da atualização]]),"")</f>
        <v/>
      </c>
      <c r="M474" s="7" t="str" cm="1">
        <f t="array" ref="M474">IFERROR(_xlfn._xlws.FILTER(NovoCódigo,[0]!Descrição=NovasLicençasv6.0[[#This Row],[Descrição da atualização]]),"")</f>
        <v/>
      </c>
      <c r="N474" s="1"/>
      <c r="O474" s="7" t="s">
        <v>18</v>
      </c>
      <c r="P474" s="7" t="str" cm="1">
        <f t="array" ref="P474">_xlfn._xlws.FILTER(CodigoLicença,Tipo=NovasLicençasv6.0[[#This Row],[Tipo]])</f>
        <v>SC00SFW00003</v>
      </c>
      <c r="Q474" s="7" t="str" cm="1">
        <f t="array" ref="Q474">_xlfn._xlws.FILTER(CodigoManutenção,Tipo=NovasLicençasv6.0[[#This Row],[Tipo]])</f>
        <v>SC00SFW00006</v>
      </c>
      <c r="R474" s="7">
        <v>1</v>
      </c>
      <c r="S474" s="7" t="s">
        <v>84</v>
      </c>
      <c r="T474" s="14" t="s">
        <v>3238</v>
      </c>
      <c r="U474" s="7" t="s">
        <v>802</v>
      </c>
      <c r="V474" s="7" t="s">
        <v>3239</v>
      </c>
      <c r="W474" s="7" t="s">
        <v>3240</v>
      </c>
      <c r="X474" s="7"/>
      <c r="Y474" s="5">
        <v>44986</v>
      </c>
      <c r="Z474" s="5">
        <v>44994</v>
      </c>
      <c r="AA474" s="11">
        <f t="shared" si="22"/>
        <v>2023</v>
      </c>
      <c r="AB474" s="7">
        <f t="shared" si="20"/>
        <v>8</v>
      </c>
      <c r="AC474" s="5" t="e" cm="1">
        <f t="array" ref="AC474">_xlfn._xlws.FILTER(Created_Date,(Customer_ID=NovasLicençasv6.0[[#This Row],[User ID]])*(Type = "OFFLINE"))</f>
        <v>#REF!</v>
      </c>
      <c r="AD474" s="32" t="s">
        <v>3241</v>
      </c>
      <c r="AE474" s="7">
        <v>2398697</v>
      </c>
      <c r="AF474" s="7"/>
      <c r="AG474" s="7"/>
      <c r="AH474" s="7"/>
      <c r="AI474" s="7"/>
      <c r="AJ474" s="7"/>
      <c r="AK474" s="7"/>
      <c r="AL474" s="7"/>
      <c r="AM474" s="7"/>
      <c r="AN474" s="7"/>
      <c r="AO474" s="11">
        <v>116521753</v>
      </c>
      <c r="AP474" s="14"/>
      <c r="AQ474" s="7" t="s">
        <v>3242</v>
      </c>
      <c r="AR474" s="7"/>
      <c r="AS474" s="7"/>
      <c r="AT474" s="7" t="s">
        <v>3243</v>
      </c>
      <c r="AU474" s="7" t="s">
        <v>380</v>
      </c>
      <c r="AV474" s="7" t="s">
        <v>201</v>
      </c>
      <c r="AW474" s="25"/>
      <c r="AX474" s="25">
        <v>2023</v>
      </c>
    </row>
    <row r="475" spans="1:67" ht="18" customHeight="1" x14ac:dyDescent="0.2">
      <c r="A475" s="7" t="s">
        <v>3244</v>
      </c>
      <c r="B475" s="7" cm="1">
        <f t="array" ref="B475">COUNTA(_xlfn._xlws.FILTER(CustomerID,CustomerID=NovasLicençasv6.0[[#This Row],[User ID]],""))</f>
        <v>1</v>
      </c>
      <c r="C475" s="7" t="str">
        <f>IF(NovasLicençasv6.0[[#This Row],[Usuário ativo]]&gt;=2,"OFFLINE","ONLINE")</f>
        <v>ONLINE</v>
      </c>
      <c r="D475" s="7" t="str" cm="1">
        <f t="array" ref="D475">IFERROR(IF(SUM(_xlfn._xlws.FILTER(CustomerID,CustomerID=NovasLicençasv6.0[[#This Row],[User ID]]))=0,"Existe","Não Existe"),"Não Existe")</f>
        <v>Não Existe</v>
      </c>
      <c r="E475" s="7"/>
      <c r="F475" s="7" t="s">
        <v>3245</v>
      </c>
      <c r="G475" s="7" t="s">
        <v>8</v>
      </c>
      <c r="H475" s="7" t="s">
        <v>130</v>
      </c>
      <c r="I475" s="7" t="s">
        <v>1073</v>
      </c>
      <c r="J475" s="7" t="s">
        <v>1074</v>
      </c>
      <c r="K475" s="7" t="s">
        <v>1075</v>
      </c>
      <c r="L475" s="7" t="str" cm="1">
        <f t="array" ref="L475">IFERROR(_xlfn._xlws.FILTER(CódigoAntigo,[0]!Descrição=NovasLicençasv6.0[[#This Row],[Descrição da atualização]]),"")</f>
        <v/>
      </c>
      <c r="M475" s="7" t="str" cm="1">
        <f t="array" ref="M475">IFERROR(_xlfn._xlws.FILTER(NovoCódigo,[0]!Descrição=NovasLicençasv6.0[[#This Row],[Descrição da atualização]]),"")</f>
        <v/>
      </c>
      <c r="N475" s="1"/>
      <c r="O475" s="7" t="s">
        <v>18</v>
      </c>
      <c r="P475" s="7" t="str" cm="1">
        <f t="array" ref="P475">_xlfn._xlws.FILTER(CodigoLicença,Tipo=NovasLicençasv6.0[[#This Row],[Tipo]])</f>
        <v>SC00SFW00003</v>
      </c>
      <c r="Q475" s="7" t="str" cm="1">
        <f t="array" ref="Q475">_xlfn._xlws.FILTER(CodigoManutenção,Tipo=NovasLicençasv6.0[[#This Row],[Tipo]])</f>
        <v>SC00SFW00006</v>
      </c>
      <c r="R475" s="7">
        <v>1</v>
      </c>
      <c r="S475" s="7" t="s">
        <v>84</v>
      </c>
      <c r="T475" s="14" t="s">
        <v>1644</v>
      </c>
      <c r="U475" s="7" t="s">
        <v>1077</v>
      </c>
      <c r="V475" s="7" t="s">
        <v>1645</v>
      </c>
      <c r="W475" s="7" t="s">
        <v>1646</v>
      </c>
      <c r="X475" s="7" t="s">
        <v>1647</v>
      </c>
      <c r="Y475" s="5">
        <v>44987</v>
      </c>
      <c r="Z475" s="5">
        <v>44994</v>
      </c>
      <c r="AA475" s="11">
        <f t="shared" si="22"/>
        <v>2023</v>
      </c>
      <c r="AB475" s="7">
        <f t="shared" si="20"/>
        <v>7</v>
      </c>
      <c r="AC475" s="5" t="e" cm="1">
        <f t="array" ref="AC475">_xlfn._xlws.FILTER(Created_Date,(Customer_ID=NovasLicençasv6.0[[#This Row],[User ID]])*(Type = "OFFLINE"))</f>
        <v>#REF!</v>
      </c>
      <c r="AD475" s="32" t="s">
        <v>3246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11"/>
      <c r="AP475" s="14"/>
      <c r="AQ475" s="14">
        <v>15019</v>
      </c>
      <c r="AR475" s="7"/>
      <c r="AS475" s="7"/>
      <c r="AT475" s="7" t="s">
        <v>3247</v>
      </c>
      <c r="AU475" s="7" t="s">
        <v>92</v>
      </c>
      <c r="AV475" s="7" t="s">
        <v>201</v>
      </c>
      <c r="AW475" s="25"/>
      <c r="AX475" s="25">
        <v>2023</v>
      </c>
    </row>
    <row r="476" spans="1:67" ht="18" customHeight="1" x14ac:dyDescent="0.2">
      <c r="A476" s="7" t="s">
        <v>3248</v>
      </c>
      <c r="B476" s="7" cm="1">
        <f t="array" ref="B476">COUNTA(_xlfn._xlws.FILTER(CustomerID,CustomerID=NovasLicençasv6.0[[#This Row],[User ID]],""))</f>
        <v>1</v>
      </c>
      <c r="C476" s="7" t="str">
        <f>IF(NovasLicençasv6.0[[#This Row],[Usuário ativo]]&gt;=2,"OFFLINE","ONLINE")</f>
        <v>ONLINE</v>
      </c>
      <c r="D476" s="7" t="str" cm="1">
        <f t="array" ref="D476">IFERROR(IF(SUM(_xlfn._xlws.FILTER(CustomerID,CustomerID=NovasLicençasv6.0[[#This Row],[User ID]]))=0,"Existe","Não Existe"),"Não Existe")</f>
        <v>Não Existe</v>
      </c>
      <c r="E476" s="7"/>
      <c r="F476" s="7" t="s">
        <v>3249</v>
      </c>
      <c r="G476" s="7" t="s">
        <v>141</v>
      </c>
      <c r="H476" s="7" t="s">
        <v>3250</v>
      </c>
      <c r="I476" s="7" t="s">
        <v>101</v>
      </c>
      <c r="J476" s="7" t="s">
        <v>102</v>
      </c>
      <c r="K476" s="7" t="s">
        <v>83</v>
      </c>
      <c r="L476" s="7" t="str" cm="1">
        <f t="array" ref="L476">IFERROR(_xlfn._xlws.FILTER(CódigoAntigo,[0]!Descrição=NovasLicençasv6.0[[#This Row],[Descrição da atualização]]),"")</f>
        <v/>
      </c>
      <c r="M476" s="7" t="str" cm="1">
        <f t="array" ref="M476">IFERROR(_xlfn._xlws.FILTER(NovoCódigo,[0]!Descrição=NovasLicençasv6.0[[#This Row],[Descrição da atualização]]),"")</f>
        <v/>
      </c>
      <c r="N476" s="1"/>
      <c r="O476" s="7" t="s">
        <v>18</v>
      </c>
      <c r="P476" s="7" t="str" cm="1">
        <f t="array" ref="P476">_xlfn._xlws.FILTER(CodigoLicença,Tipo=NovasLicençasv6.0[[#This Row],[Tipo]])</f>
        <v>SC00SFW00003</v>
      </c>
      <c r="Q476" s="7" t="str" cm="1">
        <f t="array" ref="Q476">_xlfn._xlws.FILTER(CodigoManutenção,Tipo=NovasLicençasv6.0[[#This Row],[Tipo]])</f>
        <v>SC00SFW00006</v>
      </c>
      <c r="R476" s="7">
        <v>1</v>
      </c>
      <c r="S476" s="7" t="s">
        <v>84</v>
      </c>
      <c r="T476" s="14" t="s">
        <v>3251</v>
      </c>
      <c r="U476" s="7" t="s">
        <v>1262</v>
      </c>
      <c r="V476" s="7" t="s">
        <v>2714</v>
      </c>
      <c r="W476" s="7" t="s">
        <v>3252</v>
      </c>
      <c r="X476" s="7"/>
      <c r="Y476" s="5">
        <v>44994</v>
      </c>
      <c r="Z476" s="5">
        <v>44995</v>
      </c>
      <c r="AA476" s="11">
        <f t="shared" si="22"/>
        <v>2023</v>
      </c>
      <c r="AB476" s="7">
        <f t="shared" si="20"/>
        <v>1</v>
      </c>
      <c r="AC476" s="5" t="e" cm="1">
        <f t="array" ref="AC476">_xlfn._xlws.FILTER(Created_Date,(Customer_ID=NovasLicençasv6.0[[#This Row],[User ID]])*(Type = "OFFLINE"))</f>
        <v>#REF!</v>
      </c>
      <c r="AD476" s="32" t="s">
        <v>3253</v>
      </c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11"/>
      <c r="AP476" s="14"/>
      <c r="AQ476" s="7" t="s">
        <v>342</v>
      </c>
      <c r="AR476" s="7"/>
      <c r="AS476" s="7"/>
      <c r="AT476" s="7" t="s">
        <v>2874</v>
      </c>
      <c r="AU476" s="7" t="s">
        <v>92</v>
      </c>
      <c r="AV476" s="7" t="s">
        <v>201</v>
      </c>
      <c r="AW476" s="25"/>
      <c r="AX476" s="25">
        <v>2023</v>
      </c>
    </row>
    <row r="477" spans="1:67" ht="18" customHeight="1" x14ac:dyDescent="0.2">
      <c r="A477" s="7" t="s">
        <v>3254</v>
      </c>
      <c r="B477" s="7" cm="1">
        <f t="array" ref="B477">COUNTA(_xlfn._xlws.FILTER(CustomerID,CustomerID=NovasLicençasv6.0[[#This Row],[User ID]],""))</f>
        <v>1</v>
      </c>
      <c r="C477" s="7" t="str">
        <f>IF(NovasLicençasv6.0[[#This Row],[Usuário ativo]]&gt;=2,"OFFLINE","ONLINE")</f>
        <v>ONLINE</v>
      </c>
      <c r="D477" s="7" t="str" cm="1">
        <f t="array" ref="D477">IFERROR(IF(SUM(_xlfn._xlws.FILTER(CustomerID,CustomerID=NovasLicençasv6.0[[#This Row],[User ID]]))=0,"Existe","Não Existe"),"Não Existe")</f>
        <v>Não Existe</v>
      </c>
      <c r="E477" s="7"/>
      <c r="F477" s="7" t="s">
        <v>3255</v>
      </c>
      <c r="G477" s="7" t="s">
        <v>8</v>
      </c>
      <c r="H477" s="7" t="s">
        <v>130</v>
      </c>
      <c r="I477" s="7" t="s">
        <v>9</v>
      </c>
      <c r="J477" s="7" t="s">
        <v>835</v>
      </c>
      <c r="K477" s="7" t="s">
        <v>53</v>
      </c>
      <c r="L477" s="7" t="str" cm="1">
        <f t="array" ref="L477">IFERROR(_xlfn._xlws.FILTER(CódigoAntigo,[0]!Descrição=NovasLicençasv6.0[[#This Row],[Descrição da atualização]]),"")</f>
        <v/>
      </c>
      <c r="M477" s="7" t="str" cm="1">
        <f t="array" ref="M477">IFERROR(_xlfn._xlws.FILTER(NovoCódigo,[0]!Descrição=NovasLicençasv6.0[[#This Row],[Descrição da atualização]]),"")</f>
        <v/>
      </c>
      <c r="N477" s="1"/>
      <c r="O477" s="7" t="s">
        <v>19</v>
      </c>
      <c r="P477" s="7" t="str" cm="1">
        <f t="array" ref="P477">_xlfn._xlws.FILTER(CodigoLicença,Tipo=NovasLicençasv6.0[[#This Row],[Tipo]])</f>
        <v>SC00SFW00004</v>
      </c>
      <c r="Q477" s="7" t="str" cm="1">
        <f t="array" ref="Q477">_xlfn._xlws.FILTER(CodigoManutenção,Tipo=NovasLicençasv6.0[[#This Row],[Tipo]])</f>
        <v>SC00SFW00007</v>
      </c>
      <c r="R477" s="7">
        <v>1</v>
      </c>
      <c r="S477" s="7" t="s">
        <v>1100</v>
      </c>
      <c r="T477" s="14">
        <v>552</v>
      </c>
      <c r="U477" s="7" t="s">
        <v>3049</v>
      </c>
      <c r="V477" s="7" t="s">
        <v>3125</v>
      </c>
      <c r="W477" s="7" t="s">
        <v>3256</v>
      </c>
      <c r="X477" s="7"/>
      <c r="Y477" s="5">
        <v>44994</v>
      </c>
      <c r="Z477" s="5">
        <v>44995</v>
      </c>
      <c r="AA477" s="11">
        <f t="shared" si="22"/>
        <v>2023</v>
      </c>
      <c r="AB477" s="7">
        <f t="shared" si="20"/>
        <v>1</v>
      </c>
      <c r="AC477" s="5" t="e" cm="1">
        <f t="array" ref="AC477">_xlfn._xlws.FILTER(Created_Date,(Customer_ID=NovasLicençasv6.0[[#This Row],[User ID]])*(Type = "OFFLINE"))</f>
        <v>#REF!</v>
      </c>
      <c r="AD477" s="32" t="s">
        <v>3257</v>
      </c>
      <c r="AE477" s="7"/>
      <c r="AF477" s="7"/>
      <c r="AG477" s="7"/>
      <c r="AH477" s="7"/>
      <c r="AI477" s="7">
        <v>814668</v>
      </c>
      <c r="AJ477" s="7">
        <v>16676</v>
      </c>
      <c r="AK477" s="7"/>
      <c r="AL477" s="7"/>
      <c r="AM477" s="7"/>
      <c r="AN477" s="7"/>
      <c r="AO477" s="11">
        <v>116521753</v>
      </c>
      <c r="AP477" s="14"/>
      <c r="AQ477" s="14">
        <v>15019</v>
      </c>
      <c r="AR477" s="7"/>
      <c r="AS477" s="7"/>
      <c r="AT477" s="7" t="s">
        <v>2507</v>
      </c>
      <c r="AU477" s="7" t="s">
        <v>92</v>
      </c>
      <c r="AV477" s="7" t="s">
        <v>380</v>
      </c>
      <c r="AW477" s="25"/>
      <c r="AX477" s="25">
        <v>2023</v>
      </c>
    </row>
    <row r="478" spans="1:67" ht="18" customHeight="1" x14ac:dyDescent="0.2">
      <c r="A478" s="7" t="s">
        <v>3258</v>
      </c>
      <c r="B478" s="7" cm="1">
        <f t="array" ref="B478">COUNTA(_xlfn._xlws.FILTER(CustomerID,CustomerID=NovasLicençasv6.0[[#This Row],[User ID]],""))</f>
        <v>1</v>
      </c>
      <c r="C478" s="7" t="str">
        <f>IF(NovasLicençasv6.0[[#This Row],[Usuário ativo]]&gt;=2,"OFFLINE","ONLINE")</f>
        <v>ONLINE</v>
      </c>
      <c r="D478" s="7" t="str" cm="1">
        <f t="array" ref="D478">IFERROR(IF(SUM(_xlfn._xlws.FILTER(CustomerID,CustomerID=NovasLicençasv6.0[[#This Row],[User ID]]))=0,"Existe","Não Existe"),"Não Existe")</f>
        <v>Não Existe</v>
      </c>
      <c r="E478" s="7"/>
      <c r="F478" s="7" t="s">
        <v>3259</v>
      </c>
      <c r="G478" s="7" t="s">
        <v>8</v>
      </c>
      <c r="H478" s="7" t="s">
        <v>3260</v>
      </c>
      <c r="I478" s="7" t="s">
        <v>579</v>
      </c>
      <c r="J478" s="7" t="s">
        <v>580</v>
      </c>
      <c r="K478" s="7" t="s">
        <v>83</v>
      </c>
      <c r="L478" s="7" t="str" cm="1">
        <f t="array" ref="L478">IFERROR(_xlfn._xlws.FILTER(CódigoAntigo,[0]!Descrição=NovasLicençasv6.0[[#This Row],[Descrição da atualização]]),"")</f>
        <v/>
      </c>
      <c r="M478" s="7" t="str" cm="1">
        <f t="array" ref="M478">IFERROR(_xlfn._xlws.FILTER(NovoCódigo,[0]!Descrição=NovasLicençasv6.0[[#This Row],[Descrição da atualização]]),"")</f>
        <v/>
      </c>
      <c r="N478" s="1"/>
      <c r="O478" s="7" t="s">
        <v>19</v>
      </c>
      <c r="P478" s="7" t="str" cm="1">
        <f t="array" ref="P478">_xlfn._xlws.FILTER(CodigoLicença,Tipo=NovasLicençasv6.0[[#This Row],[Tipo]])</f>
        <v>SC00SFW00004</v>
      </c>
      <c r="Q478" s="7" t="str" cm="1">
        <f t="array" ref="Q478">_xlfn._xlws.FILTER(CodigoManutenção,Tipo=NovasLicençasv6.0[[#This Row],[Tipo]])</f>
        <v>SC00SFW00007</v>
      </c>
      <c r="R478" s="7">
        <v>1</v>
      </c>
      <c r="S478" s="7" t="s">
        <v>84</v>
      </c>
      <c r="T478" s="14">
        <v>33081241034</v>
      </c>
      <c r="U478" s="7" t="s">
        <v>802</v>
      </c>
      <c r="V478" s="7" t="s">
        <v>3261</v>
      </c>
      <c r="W478" s="7" t="s">
        <v>3262</v>
      </c>
      <c r="X478" s="7"/>
      <c r="Y478" s="5">
        <v>44994</v>
      </c>
      <c r="Z478" s="5">
        <v>44995</v>
      </c>
      <c r="AA478" s="11">
        <f t="shared" si="22"/>
        <v>2023</v>
      </c>
      <c r="AB478" s="7">
        <f t="shared" si="20"/>
        <v>1</v>
      </c>
      <c r="AC478" s="5" t="e" cm="1">
        <f t="array" ref="AC478">_xlfn._xlws.FILTER(Created_Date,(Customer_ID=NovasLicençasv6.0[[#This Row],[User ID]])*(Type = "OFFLINE"))</f>
        <v>#REF!</v>
      </c>
      <c r="AD478" s="32" t="s">
        <v>3263</v>
      </c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11">
        <v>116521753</v>
      </c>
      <c r="AP478" s="14"/>
      <c r="AQ478" s="14">
        <v>15019</v>
      </c>
      <c r="AR478" s="7"/>
      <c r="AS478" s="7"/>
      <c r="AT478" s="7" t="s">
        <v>2507</v>
      </c>
      <c r="AU478" s="7" t="s">
        <v>92</v>
      </c>
      <c r="AV478" s="7" t="s">
        <v>201</v>
      </c>
      <c r="AW478" s="25"/>
      <c r="AX478" s="25">
        <v>2023</v>
      </c>
    </row>
    <row r="479" spans="1:67" ht="18" customHeight="1" x14ac:dyDescent="0.2">
      <c r="A479" s="7" t="s">
        <v>3264</v>
      </c>
      <c r="B479" s="7" cm="1">
        <f t="array" ref="B479">COUNTA(_xlfn._xlws.FILTER(CustomerID,CustomerID=NovasLicençasv6.0[[#This Row],[User ID]],""))</f>
        <v>1</v>
      </c>
      <c r="C479" s="7" t="str">
        <f>IF(NovasLicençasv6.0[[#This Row],[Usuário ativo]]&gt;=2,"OFFLINE","ONLINE")</f>
        <v>ONLINE</v>
      </c>
      <c r="D479" s="7" t="str" cm="1">
        <f t="array" ref="D479">IFERROR(IF(SUM(_xlfn._xlws.FILTER(CustomerID,CustomerID=NovasLicençasv6.0[[#This Row],[User ID]]))=0,"Existe","Não Existe"),"Não Existe")</f>
        <v>Não Existe</v>
      </c>
      <c r="E479" s="7"/>
      <c r="F479" s="7" t="s">
        <v>3265</v>
      </c>
      <c r="G479" s="7" t="s">
        <v>81</v>
      </c>
      <c r="H479" s="7" t="s">
        <v>3266</v>
      </c>
      <c r="I479" s="7" t="s">
        <v>402</v>
      </c>
      <c r="J479" s="7" t="s">
        <v>3267</v>
      </c>
      <c r="K479" s="7" t="s">
        <v>83</v>
      </c>
      <c r="L479" s="7" t="str" cm="1">
        <f t="array" ref="L479">IFERROR(_xlfn._xlws.FILTER(CódigoAntigo,[0]!Descrição=NovasLicençasv6.0[[#This Row],[Descrição da atualização]]),"")</f>
        <v/>
      </c>
      <c r="M479" s="7" t="str" cm="1">
        <f t="array" ref="M479">IFERROR(_xlfn._xlws.FILTER(NovoCódigo,[0]!Descrição=NovasLicençasv6.0[[#This Row],[Descrição da atualização]]),"")</f>
        <v/>
      </c>
      <c r="N479" s="1"/>
      <c r="O479" s="7" t="s">
        <v>157</v>
      </c>
      <c r="P479" s="7" t="str" cm="1">
        <f t="array" ref="P479">_xlfn._xlws.FILTER(CodigoLicença,Tipo=NovasLicençasv6.0[[#This Row],[Tipo]])</f>
        <v>IR0000000001</v>
      </c>
      <c r="Q479" s="7" t="str" cm="1">
        <f t="array" ref="Q479">_xlfn._xlws.FILTER(CodigoManutenção,Tipo=NovasLicençasv6.0[[#This Row],[Tipo]])</f>
        <v>Sem custo</v>
      </c>
      <c r="R479" s="7">
        <v>1</v>
      </c>
      <c r="S479" s="7"/>
      <c r="T479" s="14"/>
      <c r="U479" s="7" t="s">
        <v>1262</v>
      </c>
      <c r="V479" s="7"/>
      <c r="W479" s="7"/>
      <c r="X479" s="7"/>
      <c r="Y479" s="5">
        <v>44998</v>
      </c>
      <c r="Z479" s="5">
        <v>44998</v>
      </c>
      <c r="AA479" s="11">
        <f t="shared" si="22"/>
        <v>2023</v>
      </c>
      <c r="AB479" s="7">
        <f t="shared" si="20"/>
        <v>0</v>
      </c>
      <c r="AC479" s="5" t="e" cm="1">
        <f t="array" ref="AC479">_xlfn._xlws.FILTER(Created_Date,(Customer_ID=NovasLicençasv6.0[[#This Row],[User ID]])*(Type = "OFFLINE"))</f>
        <v>#REF!</v>
      </c>
      <c r="AD479" s="32" t="s">
        <v>3268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11" t="s">
        <v>313</v>
      </c>
      <c r="AP479" s="14"/>
      <c r="AQ479" s="14">
        <v>15019</v>
      </c>
      <c r="AR479" s="7"/>
      <c r="AS479" s="7"/>
      <c r="AT479" s="7" t="s">
        <v>177</v>
      </c>
      <c r="AU479" s="7" t="s">
        <v>92</v>
      </c>
      <c r="AV479" s="7" t="s">
        <v>315</v>
      </c>
      <c r="AW479" s="25"/>
      <c r="AX479" s="25">
        <v>2023</v>
      </c>
    </row>
    <row r="480" spans="1:67" ht="18" customHeight="1" x14ac:dyDescent="0.2">
      <c r="A480" s="13" t="s">
        <v>3269</v>
      </c>
      <c r="B480" s="7" cm="1">
        <f t="array" ref="B480">COUNTA(_xlfn._xlws.FILTER(CustomerID,CustomerID=NovasLicençasv6.0[[#This Row],[User ID]],""))</f>
        <v>1</v>
      </c>
      <c r="C480" s="13" t="str">
        <f>IF(NovasLicençasv6.0[[#This Row],[Usuário ativo]]&gt;=2,"OFFLINE","ONLINE")</f>
        <v>ONLINE</v>
      </c>
      <c r="D480" s="13" t="str" cm="1">
        <f t="array" ref="D480">IFERROR(IF(SUM(_xlfn._xlws.FILTER(CustomerID,CustomerID=NovasLicençasv6.0[[#This Row],[User ID]]))=0,"Existe","Não Existe"),"Não Existe")</f>
        <v>Não Existe</v>
      </c>
      <c r="E480" s="13" t="s">
        <v>3270</v>
      </c>
      <c r="F480" s="13" t="s">
        <v>3271</v>
      </c>
      <c r="G480" s="13" t="s">
        <v>141</v>
      </c>
      <c r="H480" s="13" t="s">
        <v>384</v>
      </c>
      <c r="I480" s="13" t="s">
        <v>101</v>
      </c>
      <c r="J480" s="13" t="s">
        <v>102</v>
      </c>
      <c r="K480" s="13" t="s">
        <v>83</v>
      </c>
      <c r="L480" s="13" t="str" cm="1">
        <f t="array" ref="L480">IFERROR(_xlfn._xlws.FILTER(CódigoAntigo,[0]!Descrição=NovasLicençasv6.0[[#This Row],[Descrição da atualização]]),"")</f>
        <v/>
      </c>
      <c r="M480" s="13" t="str" cm="1">
        <f t="array" ref="M480">IFERROR(_xlfn._xlws.FILTER(NovoCódigo,[0]!Descrição=NovasLicençasv6.0[[#This Row],[Descrição da atualização]]),"")</f>
        <v/>
      </c>
      <c r="N480" s="1"/>
      <c r="O480" s="13" t="s">
        <v>18</v>
      </c>
      <c r="P480" s="7" t="str" cm="1">
        <f t="array" ref="P480">_xlfn._xlws.FILTER(CodigoLicença,Tipo=NovasLicençasv6.0[[#This Row],[Tipo]])</f>
        <v>SC00SFW00003</v>
      </c>
      <c r="Q480" s="7" t="str" cm="1">
        <f t="array" ref="Q480">_xlfn._xlws.FILTER(CodigoManutenção,Tipo=NovasLicençasv6.0[[#This Row],[Tipo]])</f>
        <v>SC00SFW00006</v>
      </c>
      <c r="R480" s="13">
        <v>1</v>
      </c>
      <c r="S480" s="13" t="s">
        <v>84</v>
      </c>
      <c r="T480" s="34" t="s">
        <v>3272</v>
      </c>
      <c r="U480" s="13" t="s">
        <v>802</v>
      </c>
      <c r="V480" s="13" t="s">
        <v>2720</v>
      </c>
      <c r="W480" s="13" t="s">
        <v>3273</v>
      </c>
      <c r="X480" s="13"/>
      <c r="Y480" s="29">
        <v>45001</v>
      </c>
      <c r="Z480" s="29">
        <v>45027</v>
      </c>
      <c r="AA480" s="35">
        <f t="shared" si="22"/>
        <v>2023</v>
      </c>
      <c r="AB480" s="13">
        <f t="shared" si="20"/>
        <v>26</v>
      </c>
      <c r="AC480" s="29" t="e" cm="1">
        <f t="array" ref="AC480">_xlfn._xlws.FILTER(Created_Date,(Customer_ID=NovasLicençasv6.0[[#This Row],[User ID]])*(Type = "OFFLINE"))</f>
        <v>#REF!</v>
      </c>
      <c r="AD480" s="32" t="s">
        <v>3274</v>
      </c>
      <c r="AE480" s="13">
        <v>2398685</v>
      </c>
      <c r="AF480" s="13"/>
      <c r="AG480" s="13"/>
      <c r="AH480" s="13"/>
      <c r="AI480" s="13"/>
      <c r="AJ480" s="13"/>
      <c r="AK480" s="13"/>
      <c r="AL480" s="13"/>
      <c r="AM480" s="13"/>
      <c r="AN480" s="13"/>
      <c r="AO480" s="35">
        <v>116521923</v>
      </c>
      <c r="AP480" s="34"/>
      <c r="AQ480" s="7">
        <v>15019</v>
      </c>
      <c r="AR480" s="13"/>
      <c r="AS480" s="13"/>
      <c r="AT480" s="13" t="s">
        <v>2615</v>
      </c>
      <c r="AU480" s="13" t="s">
        <v>92</v>
      </c>
      <c r="AV480" s="13" t="s">
        <v>380</v>
      </c>
      <c r="AW480" s="92"/>
      <c r="AX480" s="25">
        <v>2023</v>
      </c>
    </row>
    <row r="481" spans="1:67" ht="18" customHeight="1" x14ac:dyDescent="0.2">
      <c r="A481" s="7" t="s">
        <v>3275</v>
      </c>
      <c r="B481" s="7" cm="1">
        <f t="array" ref="B481">COUNTA(_xlfn._xlws.FILTER(CustomerID,CustomerID=NovasLicençasv6.0[[#This Row],[User ID]],""))</f>
        <v>1</v>
      </c>
      <c r="C481" s="7" t="str">
        <f>IF(NovasLicençasv6.0[[#This Row],[Usuário ativo]]&gt;=2,"OFFLINE","ONLINE")</f>
        <v>ONLINE</v>
      </c>
      <c r="D481" s="7" t="str" cm="1">
        <f t="array" ref="D481">IFERROR(IF(SUM(_xlfn._xlws.FILTER(CustomerID,CustomerID=NovasLicençasv6.0[[#This Row],[User ID]]))=0,"Existe","Não Existe"),"Não Existe")</f>
        <v>Não Existe</v>
      </c>
      <c r="E481" s="7"/>
      <c r="F481" s="7" t="s">
        <v>3276</v>
      </c>
      <c r="G481" s="7" t="s">
        <v>8</v>
      </c>
      <c r="H481" s="7" t="s">
        <v>1785</v>
      </c>
      <c r="I481" s="7" t="s">
        <v>9</v>
      </c>
      <c r="J481" s="7" t="s">
        <v>613</v>
      </c>
      <c r="K481" s="7" t="s">
        <v>614</v>
      </c>
      <c r="L481" s="7" t="str" cm="1">
        <f t="array" ref="L481">IFERROR(_xlfn._xlws.FILTER(CódigoAntigo,[0]!Descrição=NovasLicençasv6.0[[#This Row],[Descrição da atualização]]),"")</f>
        <v/>
      </c>
      <c r="M481" s="7" t="str" cm="1">
        <f t="array" ref="M481">IFERROR(_xlfn._xlws.FILTER(NovoCódigo,[0]!Descrição=NovasLicençasv6.0[[#This Row],[Descrição da atualização]]),"")</f>
        <v/>
      </c>
      <c r="N481" s="1"/>
      <c r="O481" s="7" t="s">
        <v>157</v>
      </c>
      <c r="P481" s="7" t="str" cm="1">
        <f t="array" ref="P481">_xlfn._xlws.FILTER(CodigoLicença,Tipo=NovasLicençasv6.0[[#This Row],[Tipo]])</f>
        <v>IR0000000001</v>
      </c>
      <c r="Q481" s="7" t="str" cm="1">
        <f t="array" ref="Q481">_xlfn._xlws.FILTER(CodigoManutenção,Tipo=NovasLicençasv6.0[[#This Row],[Tipo]])</f>
        <v>Sem custo</v>
      </c>
      <c r="R481" s="7">
        <v>1</v>
      </c>
      <c r="S481" s="7" t="s">
        <v>1100</v>
      </c>
      <c r="T481" s="14">
        <v>522</v>
      </c>
      <c r="U481" s="7" t="s">
        <v>1262</v>
      </c>
      <c r="V481" s="7" t="s">
        <v>3125</v>
      </c>
      <c r="W481" s="7" t="s">
        <v>3277</v>
      </c>
      <c r="X481" s="7"/>
      <c r="Y481" s="5">
        <v>45008</v>
      </c>
      <c r="Z481" s="5">
        <v>45027</v>
      </c>
      <c r="AA481" s="11">
        <f t="shared" si="22"/>
        <v>2023</v>
      </c>
      <c r="AB481" s="7">
        <f t="shared" ref="AB481:AB545" si="23">Z481-Y481</f>
        <v>19</v>
      </c>
      <c r="AC481" s="5" t="e" cm="1">
        <f t="array" ref="AC481">_xlfn._xlws.FILTER(Created_Date,(Customer_ID=NovasLicençasv6.0[[#This Row],[User ID]])*(Type = "OFFLINE"))</f>
        <v>#REF!</v>
      </c>
      <c r="AD481" s="32" t="s">
        <v>3278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11" t="s">
        <v>313</v>
      </c>
      <c r="AP481" s="14"/>
      <c r="AQ481" s="14">
        <v>15019</v>
      </c>
      <c r="AR481" s="7"/>
      <c r="AS481" s="7"/>
      <c r="AT481" s="7" t="s">
        <v>3279</v>
      </c>
      <c r="AU481" s="7" t="s">
        <v>380</v>
      </c>
      <c r="AV481" s="7" t="s">
        <v>315</v>
      </c>
      <c r="AW481" s="25"/>
      <c r="AX481" s="25">
        <v>2023</v>
      </c>
    </row>
    <row r="482" spans="1:67" ht="18" customHeight="1" x14ac:dyDescent="0.2">
      <c r="A482" s="7" t="s">
        <v>3280</v>
      </c>
      <c r="B482" s="7" cm="1">
        <f t="array" ref="B482">COUNTA(_xlfn._xlws.FILTER(CustomerID,CustomerID=NovasLicençasv6.0[[#This Row],[User ID]],""))</f>
        <v>1</v>
      </c>
      <c r="C482" s="7" t="str">
        <f>IF(NovasLicençasv6.0[[#This Row],[Usuário ativo]]&gt;=2,"OFFLINE","ONLINE")</f>
        <v>ONLINE</v>
      </c>
      <c r="D482" s="7" t="str" cm="1">
        <f t="array" ref="D482">IFERROR(IF(SUM(_xlfn._xlws.FILTER(CustomerID,CustomerID=NovasLicençasv6.0[[#This Row],[User ID]]))=0,"Existe","Não Existe"),"Não Existe")</f>
        <v>Não Existe</v>
      </c>
      <c r="E482" s="7"/>
      <c r="F482" s="7" t="s">
        <v>3281</v>
      </c>
      <c r="G482" s="7" t="s">
        <v>8</v>
      </c>
      <c r="H482" s="7" t="s">
        <v>704</v>
      </c>
      <c r="I482" s="7" t="s">
        <v>9</v>
      </c>
      <c r="J482" s="7" t="s">
        <v>570</v>
      </c>
      <c r="K482" s="7" t="s">
        <v>53</v>
      </c>
      <c r="L482" s="7" t="str" cm="1">
        <f t="array" ref="L482">IFERROR(_xlfn._xlws.FILTER(CódigoAntigo,[0]!Descrição=NovasLicençasv6.0[[#This Row],[Descrição da atualização]]),"")</f>
        <v/>
      </c>
      <c r="M482" s="7" t="str" cm="1">
        <f t="array" ref="M482">IFERROR(_xlfn._xlws.FILTER(NovoCódigo,[0]!Descrição=NovasLicençasv6.0[[#This Row],[Descrição da atualização]]),"")</f>
        <v/>
      </c>
      <c r="N482" s="1"/>
      <c r="O482" s="7" t="s">
        <v>157</v>
      </c>
      <c r="P482" s="7" t="str" cm="1">
        <f t="array" ref="P482">_xlfn._xlws.FILTER(CodigoLicença,Tipo=NovasLicençasv6.0[[#This Row],[Tipo]])</f>
        <v>IR0000000001</v>
      </c>
      <c r="Q482" s="7" t="str" cm="1">
        <f t="array" ref="Q482">_xlfn._xlws.FILTER(CodigoManutenção,Tipo=NovasLicençasv6.0[[#This Row],[Tipo]])</f>
        <v>Sem custo</v>
      </c>
      <c r="R482" s="7">
        <v>1</v>
      </c>
      <c r="S482" s="7" t="s">
        <v>1100</v>
      </c>
      <c r="T482" s="14">
        <v>878</v>
      </c>
      <c r="U482" s="7" t="s">
        <v>1262</v>
      </c>
      <c r="V482" s="7" t="s">
        <v>3125</v>
      </c>
      <c r="W482" s="7" t="s">
        <v>3282</v>
      </c>
      <c r="X482" s="7"/>
      <c r="Y482" s="5">
        <v>45008</v>
      </c>
      <c r="Z482" s="5">
        <v>45027</v>
      </c>
      <c r="AA482" s="11">
        <f t="shared" si="22"/>
        <v>2023</v>
      </c>
      <c r="AB482" s="7">
        <f t="shared" si="23"/>
        <v>19</v>
      </c>
      <c r="AC482" s="5" t="e" cm="1">
        <f t="array" ref="AC482">_xlfn._xlws.FILTER(Created_Date,(Customer_ID=NovasLicençasv6.0[[#This Row],[User ID]])*(Type = "OFFLINE"))</f>
        <v>#REF!</v>
      </c>
      <c r="AD482" s="32" t="s">
        <v>3283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11" t="s">
        <v>313</v>
      </c>
      <c r="AP482" s="14"/>
      <c r="AQ482" s="14">
        <v>15019</v>
      </c>
      <c r="AR482" s="7"/>
      <c r="AS482" s="7"/>
      <c r="AT482" s="7" t="s">
        <v>3279</v>
      </c>
      <c r="AU482" s="7" t="s">
        <v>380</v>
      </c>
      <c r="AV482" s="7" t="s">
        <v>315</v>
      </c>
      <c r="AW482" s="25"/>
      <c r="AX482" s="25">
        <v>2023</v>
      </c>
    </row>
    <row r="483" spans="1:67" ht="18" customHeight="1" x14ac:dyDescent="0.2">
      <c r="A483" s="7" t="s">
        <v>3284</v>
      </c>
      <c r="B483" s="7" cm="1">
        <f t="array" ref="B483">COUNTA(_xlfn._xlws.FILTER(CustomerID,CustomerID=NovasLicençasv6.0[[#This Row],[User ID]],""))</f>
        <v>1</v>
      </c>
      <c r="C483" s="7" t="str">
        <f>IF(NovasLicençasv6.0[[#This Row],[Usuário ativo]]&gt;=2,"OFFLINE","ONLINE")</f>
        <v>ONLINE</v>
      </c>
      <c r="D483" s="7" t="str" cm="1">
        <f t="array" ref="D483">IFERROR(IF(SUM(_xlfn._xlws.FILTER(CustomerID,CustomerID=NovasLicençasv6.0[[#This Row],[User ID]]))=0,"Existe","Não Existe"),"Não Existe")</f>
        <v>Não Existe</v>
      </c>
      <c r="E483" s="7"/>
      <c r="F483" s="7" t="s">
        <v>3285</v>
      </c>
      <c r="G483" s="7" t="s">
        <v>8</v>
      </c>
      <c r="H483" s="7" t="s">
        <v>704</v>
      </c>
      <c r="I483" s="7" t="s">
        <v>9</v>
      </c>
      <c r="J483" s="7" t="s">
        <v>570</v>
      </c>
      <c r="K483" s="7" t="s">
        <v>53</v>
      </c>
      <c r="L483" s="7" t="str" cm="1">
        <f t="array" ref="L483">IFERROR(_xlfn._xlws.FILTER(CódigoAntigo,[0]!Descrição=NovasLicençasv6.0[[#This Row],[Descrição da atualização]]),"")</f>
        <v/>
      </c>
      <c r="M483" s="7" t="str" cm="1">
        <f t="array" ref="M483">IFERROR(_xlfn._xlws.FILTER(NovoCódigo,[0]!Descrição=NovasLicençasv6.0[[#This Row],[Descrição da atualização]]),"")</f>
        <v/>
      </c>
      <c r="N483" s="1"/>
      <c r="O483" s="7" t="s">
        <v>157</v>
      </c>
      <c r="P483" s="7" t="str" cm="1">
        <f t="array" ref="P483">_xlfn._xlws.FILTER(CodigoLicença,Tipo=NovasLicençasv6.0[[#This Row],[Tipo]])</f>
        <v>IR0000000001</v>
      </c>
      <c r="Q483" s="7" t="str" cm="1">
        <f t="array" ref="Q483">_xlfn._xlws.FILTER(CodigoManutenção,Tipo=NovasLicençasv6.0[[#This Row],[Tipo]])</f>
        <v>Sem custo</v>
      </c>
      <c r="R483" s="7">
        <v>1</v>
      </c>
      <c r="S483" s="7" t="s">
        <v>1100</v>
      </c>
      <c r="T483" s="14">
        <v>631</v>
      </c>
      <c r="U483" s="7" t="s">
        <v>1262</v>
      </c>
      <c r="V483" s="7" t="s">
        <v>3125</v>
      </c>
      <c r="W483" s="7" t="s">
        <v>3286</v>
      </c>
      <c r="X483" s="7"/>
      <c r="Y483" s="5">
        <v>45008</v>
      </c>
      <c r="Z483" s="5">
        <v>45027</v>
      </c>
      <c r="AA483" s="11">
        <f t="shared" si="22"/>
        <v>2023</v>
      </c>
      <c r="AB483" s="7">
        <f t="shared" si="23"/>
        <v>19</v>
      </c>
      <c r="AC483" s="5" t="e" cm="1">
        <f t="array" ref="AC483">_xlfn._xlws.FILTER(Created_Date,(Customer_ID=NovasLicençasv6.0[[#This Row],[User ID]])*(Type = "OFFLINE"))</f>
        <v>#REF!</v>
      </c>
      <c r="AD483" s="32" t="s">
        <v>3287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11" t="s">
        <v>313</v>
      </c>
      <c r="AP483" s="14"/>
      <c r="AQ483" s="14">
        <v>15019</v>
      </c>
      <c r="AR483" s="7"/>
      <c r="AS483" s="7"/>
      <c r="AT483" s="7" t="s">
        <v>3279</v>
      </c>
      <c r="AU483" s="7" t="s">
        <v>380</v>
      </c>
      <c r="AV483" s="7" t="s">
        <v>315</v>
      </c>
      <c r="AW483" s="25"/>
      <c r="AX483" s="25">
        <v>2023</v>
      </c>
    </row>
    <row r="484" spans="1:67" ht="18" customHeight="1" x14ac:dyDescent="0.2">
      <c r="A484" s="7" t="s">
        <v>3288</v>
      </c>
      <c r="B484" s="7" cm="1">
        <f t="array" ref="B484">COUNTA(_xlfn._xlws.FILTER(CustomerID,CustomerID=NovasLicençasv6.0[[#This Row],[User ID]],""))</f>
        <v>1</v>
      </c>
      <c r="C484" s="7" t="str">
        <f>IF(NovasLicençasv6.0[[#This Row],[Usuário ativo]]&gt;=2,"OFFLINE","ONLINE")</f>
        <v>ONLINE</v>
      </c>
      <c r="D484" s="7" t="str" cm="1">
        <f t="array" ref="D484">IFERROR(IF(SUM(_xlfn._xlws.FILTER(CustomerID,CustomerID=NovasLicençasv6.0[[#This Row],[User ID]]))=0,"Existe","Não Existe"),"Não Existe")</f>
        <v>Não Existe</v>
      </c>
      <c r="E484" s="7"/>
      <c r="F484" s="7" t="s">
        <v>3289</v>
      </c>
      <c r="G484" s="7" t="s">
        <v>8</v>
      </c>
      <c r="H484" s="7" t="s">
        <v>1785</v>
      </c>
      <c r="I484" s="7" t="s">
        <v>9</v>
      </c>
      <c r="J484" s="7" t="s">
        <v>835</v>
      </c>
      <c r="K484" s="7" t="s">
        <v>53</v>
      </c>
      <c r="L484" s="7" t="str" cm="1">
        <f t="array" ref="L484">IFERROR(_xlfn._xlws.FILTER(CódigoAntigo,[0]!Descrição=NovasLicençasv6.0[[#This Row],[Descrição da atualização]]),"")</f>
        <v/>
      </c>
      <c r="M484" s="7" t="str" cm="1">
        <f t="array" ref="M484">IFERROR(_xlfn._xlws.FILTER(NovoCódigo,[0]!Descrição=NovasLicençasv6.0[[#This Row],[Descrição da atualização]]),"")</f>
        <v/>
      </c>
      <c r="N484" s="1"/>
      <c r="O484" s="7" t="s">
        <v>157</v>
      </c>
      <c r="P484" s="7" t="str" cm="1">
        <f t="array" ref="P484">_xlfn._xlws.FILTER(CodigoLicença,Tipo=NovasLicençasv6.0[[#This Row],[Tipo]])</f>
        <v>IR0000000001</v>
      </c>
      <c r="Q484" s="7" t="str" cm="1">
        <f t="array" ref="Q484">_xlfn._xlws.FILTER(CodigoManutenção,Tipo=NovasLicençasv6.0[[#This Row],[Tipo]])</f>
        <v>Sem custo</v>
      </c>
      <c r="R484" s="7">
        <v>1</v>
      </c>
      <c r="S484" s="7" t="s">
        <v>1100</v>
      </c>
      <c r="T484" s="14">
        <v>891</v>
      </c>
      <c r="U484" s="7" t="s">
        <v>1262</v>
      </c>
      <c r="V484" s="7" t="s">
        <v>3125</v>
      </c>
      <c r="W484" s="7" t="s">
        <v>3290</v>
      </c>
      <c r="X484" s="7"/>
      <c r="Y484" s="5">
        <v>45008</v>
      </c>
      <c r="Z484" s="5">
        <v>45027</v>
      </c>
      <c r="AA484" s="11">
        <f t="shared" si="22"/>
        <v>2023</v>
      </c>
      <c r="AB484" s="7">
        <f t="shared" si="23"/>
        <v>19</v>
      </c>
      <c r="AC484" s="5" t="e" cm="1">
        <f t="array" ref="AC484">_xlfn._xlws.FILTER(Created_Date,(Customer_ID=NovasLicençasv6.0[[#This Row],[User ID]])*(Type = "OFFLINE"))</f>
        <v>#REF!</v>
      </c>
      <c r="AD484" s="32" t="s">
        <v>3291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11" t="s">
        <v>313</v>
      </c>
      <c r="AP484" s="14"/>
      <c r="AQ484" s="14">
        <v>15019</v>
      </c>
      <c r="AR484" s="7"/>
      <c r="AS484" s="7"/>
      <c r="AT484" s="7" t="s">
        <v>3279</v>
      </c>
      <c r="AU484" s="7" t="s">
        <v>380</v>
      </c>
      <c r="AV484" s="7" t="s">
        <v>315</v>
      </c>
      <c r="AW484" s="25"/>
      <c r="AX484" s="25">
        <v>2023</v>
      </c>
    </row>
    <row r="485" spans="1:67" ht="18" customHeight="1" x14ac:dyDescent="0.2">
      <c r="A485" s="7" t="s">
        <v>3292</v>
      </c>
      <c r="B485" s="7" cm="1">
        <f t="array" ref="B485">COUNTA(_xlfn._xlws.FILTER(CustomerID,CustomerID=NovasLicençasv6.0[[#This Row],[User ID]],""))</f>
        <v>1</v>
      </c>
      <c r="C485" s="7" t="str">
        <f>IF(NovasLicençasv6.0[[#This Row],[Usuário ativo]]&gt;=2,"OFFLINE","ONLINE")</f>
        <v>ONLINE</v>
      </c>
      <c r="D485" s="7" t="str" cm="1">
        <f t="array" ref="D485">IFERROR(IF(SUM(_xlfn._xlws.FILTER(CustomerID,CustomerID=NovasLicençasv6.0[[#This Row],[User ID]]))=0,"Existe","Não Existe"),"Não Existe")</f>
        <v>Não Existe</v>
      </c>
      <c r="E485" s="7"/>
      <c r="F485" s="7" t="s">
        <v>3293</v>
      </c>
      <c r="G485" s="7" t="s">
        <v>8</v>
      </c>
      <c r="H485" s="7" t="s">
        <v>1785</v>
      </c>
      <c r="I485" s="7" t="s">
        <v>579</v>
      </c>
      <c r="J485" s="7" t="s">
        <v>580</v>
      </c>
      <c r="K485" s="7" t="s">
        <v>83</v>
      </c>
      <c r="L485" s="7" t="str" cm="1">
        <f t="array" ref="L485">IFERROR(_xlfn._xlws.FILTER(CódigoAntigo,[0]!Descrição=NovasLicençasv6.0[[#This Row],[Descrição da atualização]]),"")</f>
        <v/>
      </c>
      <c r="M485" s="7" t="str" cm="1">
        <f t="array" ref="M485">IFERROR(_xlfn._xlws.FILTER(NovoCódigo,[0]!Descrição=NovasLicençasv6.0[[#This Row],[Descrição da atualização]]),"")</f>
        <v/>
      </c>
      <c r="N485" s="1"/>
      <c r="O485" s="7" t="s">
        <v>157</v>
      </c>
      <c r="P485" s="7" t="str" cm="1">
        <f t="array" ref="P485">_xlfn._xlws.FILTER(CodigoLicença,Tipo=NovasLicençasv6.0[[#This Row],[Tipo]])</f>
        <v>IR0000000001</v>
      </c>
      <c r="Q485" s="7" t="str" cm="1">
        <f t="array" ref="Q485">_xlfn._xlws.FILTER(CodigoManutenção,Tipo=NovasLicençasv6.0[[#This Row],[Tipo]])</f>
        <v>Sem custo</v>
      </c>
      <c r="R485" s="7">
        <v>1</v>
      </c>
      <c r="S485" s="7"/>
      <c r="T485" s="14"/>
      <c r="U485" s="7" t="s">
        <v>1262</v>
      </c>
      <c r="V485" s="7"/>
      <c r="W485" s="7"/>
      <c r="X485" s="7"/>
      <c r="Y485" s="5">
        <v>45026</v>
      </c>
      <c r="Z485" s="5">
        <v>45026</v>
      </c>
      <c r="AA485" s="11">
        <f t="shared" si="22"/>
        <v>2023</v>
      </c>
      <c r="AB485" s="7">
        <f t="shared" si="23"/>
        <v>0</v>
      </c>
      <c r="AC485" s="5" t="e" cm="1">
        <f t="array" ref="AC485">_xlfn._xlws.FILTER(Created_Date,(Customer_ID=NovasLicençasv6.0[[#This Row],[User ID]])*(Type = "OFFLINE"))</f>
        <v>#REF!</v>
      </c>
      <c r="AD485" s="32" t="s">
        <v>3294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11" t="s">
        <v>313</v>
      </c>
      <c r="AP485" s="14"/>
      <c r="AQ485" s="14">
        <v>15019</v>
      </c>
      <c r="AR485" s="7"/>
      <c r="AS485" s="7"/>
      <c r="AT485" s="7" t="s">
        <v>177</v>
      </c>
      <c r="AU485" s="7" t="s">
        <v>380</v>
      </c>
      <c r="AV485" s="7" t="s">
        <v>315</v>
      </c>
      <c r="AW485" s="25"/>
      <c r="AX485" s="25">
        <v>2023</v>
      </c>
    </row>
    <row r="486" spans="1:67" ht="18" customHeight="1" x14ac:dyDescent="0.2">
      <c r="A486" s="7" t="s">
        <v>3295</v>
      </c>
      <c r="B486" s="7" cm="1">
        <f t="array" ref="B486">COUNTA(_xlfn._xlws.FILTER(CustomerID,CustomerID=NovasLicençasv6.0[[#This Row],[User ID]],""))</f>
        <v>1</v>
      </c>
      <c r="C486" s="7" t="str">
        <f>IF(NovasLicençasv6.0[[#This Row],[Usuário ativo]]&gt;=2,"OFFLINE","ONLINE")</f>
        <v>ONLINE</v>
      </c>
      <c r="D486" s="7" t="str" cm="1">
        <f t="array" ref="D486">IFERROR(IF(SUM(_xlfn._xlws.FILTER(CustomerID,CustomerID=NovasLicençasv6.0[[#This Row],[User ID]]))=0,"Existe","Não Existe"),"Não Existe")</f>
        <v>Não Existe</v>
      </c>
      <c r="E486" s="7"/>
      <c r="F486" s="7" t="s">
        <v>3296</v>
      </c>
      <c r="G486" s="7" t="s">
        <v>81</v>
      </c>
      <c r="H486" s="7" t="s">
        <v>2870</v>
      </c>
      <c r="I486" s="7" t="s">
        <v>81</v>
      </c>
      <c r="J486" s="7" t="s">
        <v>82</v>
      </c>
      <c r="K486" s="7" t="s">
        <v>83</v>
      </c>
      <c r="L486" s="7" t="str" cm="1">
        <f t="array" ref="L486">IFERROR(_xlfn._xlws.FILTER(CódigoAntigo,[0]!Descrição=NovasLicençasv6.0[[#This Row],[Descrição da atualização]]),"")</f>
        <v/>
      </c>
      <c r="M486" s="7" t="str" cm="1">
        <f t="array" ref="M486">IFERROR(_xlfn._xlws.FILTER(NovoCódigo,[0]!Descrição=NovasLicençasv6.0[[#This Row],[Descrição da atualização]]),"")</f>
        <v/>
      </c>
      <c r="N486" s="1"/>
      <c r="O486" s="7" t="s">
        <v>18</v>
      </c>
      <c r="P486" s="7" t="str" cm="1">
        <f t="array" ref="P486">_xlfn._xlws.FILTER(CodigoLicença,Tipo=NovasLicençasv6.0[[#This Row],[Tipo]])</f>
        <v>SC00SFW00003</v>
      </c>
      <c r="Q486" s="7" t="str" cm="1">
        <f t="array" ref="Q486">_xlfn._xlws.FILTER(CodigoManutenção,Tipo=NovasLicençasv6.0[[#This Row],[Tipo]])</f>
        <v>SC00SFW00006</v>
      </c>
      <c r="R486" s="7">
        <v>1</v>
      </c>
      <c r="S486" s="7" t="s">
        <v>84</v>
      </c>
      <c r="T486" s="14" t="s">
        <v>3297</v>
      </c>
      <c r="U486" s="7" t="s">
        <v>1262</v>
      </c>
      <c r="V486" s="7" t="s">
        <v>3298</v>
      </c>
      <c r="W486" s="7" t="s">
        <v>3299</v>
      </c>
      <c r="X486" s="7"/>
      <c r="Y486" s="5">
        <v>45033</v>
      </c>
      <c r="Z486" s="5">
        <v>45034</v>
      </c>
      <c r="AA486" s="11">
        <f t="shared" si="22"/>
        <v>2023</v>
      </c>
      <c r="AB486" s="7">
        <f t="shared" si="23"/>
        <v>1</v>
      </c>
      <c r="AC486" s="5" t="e" cm="1">
        <f t="array" ref="AC486">_xlfn._xlws.FILTER(Created_Date,(Customer_ID=NovasLicençasv6.0[[#This Row],[User ID]])*(Type = "OFFLINE"))</f>
        <v>#REF!</v>
      </c>
      <c r="AD486" s="32" t="s">
        <v>3300</v>
      </c>
      <c r="AE486" s="7">
        <v>2415845</v>
      </c>
      <c r="AF486" s="7"/>
      <c r="AG486" s="7"/>
      <c r="AH486" s="7"/>
      <c r="AI486" s="7"/>
      <c r="AJ486" s="7"/>
      <c r="AK486" s="7"/>
      <c r="AL486" s="7"/>
      <c r="AM486" s="7"/>
      <c r="AN486" s="7"/>
      <c r="AO486" s="11">
        <v>116521941</v>
      </c>
      <c r="AP486" s="14"/>
      <c r="AQ486" s="14" t="s">
        <v>91</v>
      </c>
      <c r="AR486" s="7"/>
      <c r="AS486" s="7"/>
      <c r="AT486" s="7" t="s">
        <v>540</v>
      </c>
      <c r="AU486" s="7" t="s">
        <v>380</v>
      </c>
      <c r="AV486" s="7" t="s">
        <v>380</v>
      </c>
      <c r="AW486" s="25"/>
      <c r="AX486" s="25">
        <v>2023</v>
      </c>
    </row>
    <row r="487" spans="1:67" ht="18" customHeight="1" x14ac:dyDescent="0.2">
      <c r="A487" s="7" t="s">
        <v>3301</v>
      </c>
      <c r="B487" s="7" cm="1">
        <f t="array" ref="B487">COUNTA(_xlfn._xlws.FILTER(CustomerID,CustomerID=NovasLicençasv6.0[[#This Row],[User ID]],""))</f>
        <v>1</v>
      </c>
      <c r="C487" s="7" t="str">
        <f>IF(NovasLicençasv6.0[[#This Row],[Usuário ativo]]&gt;=2,"OFFLINE","ONLINE")</f>
        <v>ONLINE</v>
      </c>
      <c r="D487" s="7" t="str" cm="1">
        <f t="array" ref="D487">IFERROR(IF(SUM(_xlfn._xlws.FILTER(CustomerID,CustomerID=NovasLicençasv6.0[[#This Row],[User ID]]))=0,"Existe","Não Existe"),"Não Existe")</f>
        <v>Não Existe</v>
      </c>
      <c r="E487" s="7"/>
      <c r="F487" s="7" t="s">
        <v>3302</v>
      </c>
      <c r="G487" s="7" t="s">
        <v>8</v>
      </c>
      <c r="H487" s="7" t="s">
        <v>704</v>
      </c>
      <c r="I487" s="7" t="s">
        <v>77</v>
      </c>
      <c r="J487" s="7" t="s">
        <v>1155</v>
      </c>
      <c r="K487" s="7" t="s">
        <v>1156</v>
      </c>
      <c r="L487" s="7" t="str" cm="1">
        <f t="array" ref="L487">IFERROR(_xlfn._xlws.FILTER(CódigoAntigo,[0]!Descrição=NovasLicençasv6.0[[#This Row],[Descrição da atualização]]),"")</f>
        <v/>
      </c>
      <c r="M487" s="7" t="str" cm="1">
        <f t="array" ref="M487">IFERROR(_xlfn._xlws.FILTER(NovoCódigo,[0]!Descrição=NovasLicençasv6.0[[#This Row],[Descrição da atualização]]),"")</f>
        <v/>
      </c>
      <c r="N487" s="1"/>
      <c r="O487" s="7" t="s">
        <v>157</v>
      </c>
      <c r="P487" s="7" t="str" cm="1">
        <f t="array" ref="P487">_xlfn._xlws.FILTER(CodigoLicença,Tipo=NovasLicençasv6.0[[#This Row],[Tipo]])</f>
        <v>IR0000000001</v>
      </c>
      <c r="Q487" s="7" t="str" cm="1">
        <f t="array" ref="Q487">_xlfn._xlws.FILTER(CodigoManutenção,Tipo=NovasLicençasv6.0[[#This Row],[Tipo]])</f>
        <v>Sem custo</v>
      </c>
      <c r="R487" s="7">
        <v>1</v>
      </c>
      <c r="S487" s="7" t="s">
        <v>1568</v>
      </c>
      <c r="T487" s="14" t="s">
        <v>3303</v>
      </c>
      <c r="U487" s="7" t="s">
        <v>1262</v>
      </c>
      <c r="V487" s="7" t="s">
        <v>3304</v>
      </c>
      <c r="W487" s="7" t="s">
        <v>3305</v>
      </c>
      <c r="X487" s="7"/>
      <c r="Y487" s="5">
        <v>45035</v>
      </c>
      <c r="Z487" s="5"/>
      <c r="AA487" s="11">
        <f t="shared" si="22"/>
        <v>2023</v>
      </c>
      <c r="AB487" s="7">
        <f t="shared" si="23"/>
        <v>-45035</v>
      </c>
      <c r="AC487" s="5" t="e" cm="1">
        <f t="array" ref="AC487">_xlfn._xlws.FILTER(Created_Date,(Customer_ID=NovasLicençasv6.0[[#This Row],[User ID]])*(Type = "OFFLINE"))</f>
        <v>#REF!</v>
      </c>
      <c r="AD487" s="32" t="s">
        <v>3306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11" t="s">
        <v>313</v>
      </c>
      <c r="AP487" s="14"/>
      <c r="AQ487" s="14">
        <v>15019</v>
      </c>
      <c r="AR487" s="7"/>
      <c r="AS487" s="7"/>
      <c r="AT487" s="7"/>
      <c r="AU487" s="7" t="s">
        <v>380</v>
      </c>
      <c r="AV487" s="7" t="s">
        <v>315</v>
      </c>
      <c r="AW487" s="25"/>
      <c r="AX487" s="25">
        <v>2023</v>
      </c>
    </row>
    <row r="488" spans="1:67" ht="18" customHeight="1" x14ac:dyDescent="0.2">
      <c r="A488" s="7" t="s">
        <v>3307</v>
      </c>
      <c r="B488" s="7" cm="1">
        <f t="array" ref="B488">COUNTA(_xlfn._xlws.FILTER(CustomerID,CustomerID=NovasLicençasv6.0[[#This Row],[User ID]],""))</f>
        <v>1</v>
      </c>
      <c r="C488" s="7" t="str">
        <f>IF(NovasLicençasv6.0[[#This Row],[Usuário ativo]]&gt;=2,"OFFLINE","ONLINE")</f>
        <v>ONLINE</v>
      </c>
      <c r="D488" s="7" t="str" cm="1">
        <f t="array" ref="D488">IFERROR(IF(SUM(_xlfn._xlws.FILTER(CustomerID,CustomerID=NovasLicençasv6.0[[#This Row],[User ID]]))=0,"Existe","Não Existe"),"Não Existe")</f>
        <v>Não Existe</v>
      </c>
      <c r="E488" s="7"/>
      <c r="F488" s="7" t="s">
        <v>3308</v>
      </c>
      <c r="G488" s="7" t="s">
        <v>8</v>
      </c>
      <c r="H488" s="7" t="s">
        <v>704</v>
      </c>
      <c r="I488" s="7" t="s">
        <v>77</v>
      </c>
      <c r="J488" s="7" t="s">
        <v>1155</v>
      </c>
      <c r="K488" s="7" t="s">
        <v>1156</v>
      </c>
      <c r="L488" s="7" t="str" cm="1">
        <f t="array" ref="L488">IFERROR(_xlfn._xlws.FILTER(CódigoAntigo,[0]!Descrição=NovasLicençasv6.0[[#This Row],[Descrição da atualização]]),"")</f>
        <v/>
      </c>
      <c r="M488" s="7" t="str" cm="1">
        <f t="array" ref="M488">IFERROR(_xlfn._xlws.FILTER(NovoCódigo,[0]!Descrição=NovasLicençasv6.0[[#This Row],[Descrição da atualização]]),"")</f>
        <v/>
      </c>
      <c r="N488" s="1"/>
      <c r="O488" s="7" t="s">
        <v>157</v>
      </c>
      <c r="P488" s="7" t="str" cm="1">
        <f t="array" ref="P488">_xlfn._xlws.FILTER(CodigoLicença,Tipo=NovasLicençasv6.0[[#This Row],[Tipo]])</f>
        <v>IR0000000001</v>
      </c>
      <c r="Q488" s="7" t="str" cm="1">
        <f t="array" ref="Q488">_xlfn._xlws.FILTER(CodigoManutenção,Tipo=NovasLicençasv6.0[[#This Row],[Tipo]])</f>
        <v>Sem custo</v>
      </c>
      <c r="R488" s="7">
        <v>1</v>
      </c>
      <c r="S488" s="7" t="s">
        <v>1568</v>
      </c>
      <c r="T488" s="14" t="s">
        <v>3309</v>
      </c>
      <c r="U488" s="7" t="s">
        <v>1262</v>
      </c>
      <c r="V488" s="7" t="s">
        <v>3310</v>
      </c>
      <c r="W488" s="7" t="s">
        <v>3311</v>
      </c>
      <c r="X488" s="7"/>
      <c r="Y488" s="5">
        <v>45035</v>
      </c>
      <c r="Z488" s="5"/>
      <c r="AA488" s="11">
        <f t="shared" si="22"/>
        <v>2023</v>
      </c>
      <c r="AB488" s="7">
        <f t="shared" si="23"/>
        <v>-45035</v>
      </c>
      <c r="AC488" s="5" t="e" cm="1">
        <f t="array" ref="AC488">_xlfn._xlws.FILTER(Created_Date,(Customer_ID=NovasLicençasv6.0[[#This Row],[User ID]])*(Type = "OFFLINE"))</f>
        <v>#REF!</v>
      </c>
      <c r="AD488" s="32" t="s">
        <v>3312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11" t="s">
        <v>313</v>
      </c>
      <c r="AP488" s="14"/>
      <c r="AQ488" s="14">
        <v>15019</v>
      </c>
      <c r="AR488" s="7"/>
      <c r="AS488" s="7"/>
      <c r="AT488" s="7"/>
      <c r="AU488" s="7" t="s">
        <v>380</v>
      </c>
      <c r="AV488" s="7" t="s">
        <v>315</v>
      </c>
      <c r="AW488" s="25"/>
      <c r="AX488" s="25">
        <v>2023</v>
      </c>
    </row>
    <row r="489" spans="1:67" ht="18" customHeight="1" x14ac:dyDescent="0.2">
      <c r="A489" s="7" t="s">
        <v>3313</v>
      </c>
      <c r="B489" s="7" cm="1">
        <f t="array" ref="B489">COUNTA(_xlfn._xlws.FILTER(CustomerID,CustomerID=NovasLicençasv6.0[[#This Row],[User ID]],""))</f>
        <v>1</v>
      </c>
      <c r="C489" s="7" t="str">
        <f>IF(NovasLicençasv6.0[[#This Row],[Usuário ativo]]&gt;=2,"OFFLINE","ONLINE")</f>
        <v>ONLINE</v>
      </c>
      <c r="D489" s="7" t="str" cm="1">
        <f t="array" ref="D489">IFERROR(IF(SUM(_xlfn._xlws.FILTER(CustomerID,CustomerID=NovasLicençasv6.0[[#This Row],[User ID]]))=0,"Existe","Não Existe"),"Não Existe")</f>
        <v>Não Existe</v>
      </c>
      <c r="E489" s="7"/>
      <c r="F489" s="7" t="s">
        <v>3314</v>
      </c>
      <c r="G489" s="7" t="s">
        <v>8</v>
      </c>
      <c r="H489" s="7" t="s">
        <v>704</v>
      </c>
      <c r="I489" s="7" t="s">
        <v>77</v>
      </c>
      <c r="J489" s="7" t="s">
        <v>1155</v>
      </c>
      <c r="K489" s="7" t="s">
        <v>1156</v>
      </c>
      <c r="L489" s="7" t="str" cm="1">
        <f t="array" ref="L489">IFERROR(_xlfn._xlws.FILTER(CódigoAntigo,[0]!Descrição=NovasLicençasv6.0[[#This Row],[Descrição da atualização]]),"")</f>
        <v/>
      </c>
      <c r="M489" s="7" t="str" cm="1">
        <f t="array" ref="M489">IFERROR(_xlfn._xlws.FILTER(NovoCódigo,[0]!Descrição=NovasLicençasv6.0[[#This Row],[Descrição da atualização]]),"")</f>
        <v/>
      </c>
      <c r="N489" s="1"/>
      <c r="O489" s="7" t="s">
        <v>157</v>
      </c>
      <c r="P489" s="7" t="str" cm="1">
        <f t="array" ref="P489">_xlfn._xlws.FILTER(CodigoLicença,Tipo=NovasLicençasv6.0[[#This Row],[Tipo]])</f>
        <v>IR0000000001</v>
      </c>
      <c r="Q489" s="7" t="str" cm="1">
        <f t="array" ref="Q489">_xlfn._xlws.FILTER(CodigoManutenção,Tipo=NovasLicençasv6.0[[#This Row],[Tipo]])</f>
        <v>Sem custo</v>
      </c>
      <c r="R489" s="7">
        <v>1</v>
      </c>
      <c r="S489" s="7" t="s">
        <v>3315</v>
      </c>
      <c r="T489" s="14" t="s">
        <v>3316</v>
      </c>
      <c r="U489" s="7" t="s">
        <v>1262</v>
      </c>
      <c r="V489" s="7" t="s">
        <v>839</v>
      </c>
      <c r="W489" s="7" t="s">
        <v>3317</v>
      </c>
      <c r="X489" s="7"/>
      <c r="Y489" s="5">
        <v>45035</v>
      </c>
      <c r="Z489" s="5"/>
      <c r="AA489" s="11">
        <f t="shared" si="22"/>
        <v>2023</v>
      </c>
      <c r="AB489" s="7">
        <f t="shared" si="23"/>
        <v>-45035</v>
      </c>
      <c r="AC489" s="5" t="e" cm="1">
        <f t="array" ref="AC489">_xlfn._xlws.FILTER(Created_Date,(Customer_ID=NovasLicençasv6.0[[#This Row],[User ID]])*(Type = "OFFLINE"))</f>
        <v>#REF!</v>
      </c>
      <c r="AD489" s="32" t="s">
        <v>1852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11" t="s">
        <v>313</v>
      </c>
      <c r="AP489" s="14"/>
      <c r="AQ489" s="14">
        <v>15019</v>
      </c>
      <c r="AR489" s="7"/>
      <c r="AS489" s="7"/>
      <c r="AT489" s="7"/>
      <c r="AU489" s="7" t="s">
        <v>380</v>
      </c>
      <c r="AV489" s="7" t="s">
        <v>315</v>
      </c>
      <c r="AW489" s="25"/>
      <c r="AX489" s="25">
        <v>2023</v>
      </c>
    </row>
    <row r="490" spans="1:67" ht="18" customHeight="1" x14ac:dyDescent="0.2">
      <c r="A490" s="7" t="s">
        <v>3318</v>
      </c>
      <c r="B490" s="7" cm="1">
        <f t="array" ref="B490">COUNTA(_xlfn._xlws.FILTER(CustomerID,CustomerID=NovasLicençasv6.0[[#This Row],[User ID]],""))</f>
        <v>1</v>
      </c>
      <c r="C490" s="7" t="str">
        <f>IF(NovasLicençasv6.0[[#This Row],[Usuário ativo]]&gt;=2,"OFFLINE","ONLINE")</f>
        <v>ONLINE</v>
      </c>
      <c r="D490" s="7" t="str" cm="1">
        <f t="array" ref="D490">IFERROR(IF(SUM(_xlfn._xlws.FILTER(CustomerID,CustomerID=NovasLicençasv6.0[[#This Row],[User ID]]))=0,"Existe","Não Existe"),"Não Existe")</f>
        <v>Não Existe</v>
      </c>
      <c r="E490" s="7"/>
      <c r="F490" s="7" t="s">
        <v>3319</v>
      </c>
      <c r="G490" s="7" t="s">
        <v>8</v>
      </c>
      <c r="H490" s="7" t="s">
        <v>704</v>
      </c>
      <c r="I490" s="7" t="s">
        <v>77</v>
      </c>
      <c r="J490" s="7" t="s">
        <v>1155</v>
      </c>
      <c r="K490" s="7" t="s">
        <v>1156</v>
      </c>
      <c r="L490" s="7" t="str" cm="1">
        <f t="array" ref="L490">IFERROR(_xlfn._xlws.FILTER(CódigoAntigo,[0]!Descrição=NovasLicençasv6.0[[#This Row],[Descrição da atualização]]),"")</f>
        <v/>
      </c>
      <c r="M490" s="7" t="str" cm="1">
        <f t="array" ref="M490">IFERROR(_xlfn._xlws.FILTER(NovoCódigo,[0]!Descrição=NovasLicençasv6.0[[#This Row],[Descrição da atualização]]),"")</f>
        <v/>
      </c>
      <c r="N490" s="1"/>
      <c r="O490" s="7" t="s">
        <v>157</v>
      </c>
      <c r="P490" s="7" t="str" cm="1">
        <f t="array" ref="P490">_xlfn._xlws.FILTER(CodigoLicença,Tipo=NovasLicençasv6.0[[#This Row],[Tipo]])</f>
        <v>IR0000000001</v>
      </c>
      <c r="Q490" s="7" t="str" cm="1">
        <f t="array" ref="Q490">_xlfn._xlws.FILTER(CodigoManutenção,Tipo=NovasLicençasv6.0[[#This Row],[Tipo]])</f>
        <v>Sem custo</v>
      </c>
      <c r="R490" s="7">
        <v>1</v>
      </c>
      <c r="S490" s="7" t="s">
        <v>3320</v>
      </c>
      <c r="T490" s="14" t="s">
        <v>3321</v>
      </c>
      <c r="U490" s="7" t="s">
        <v>1262</v>
      </c>
      <c r="V490" s="7" t="s">
        <v>839</v>
      </c>
      <c r="W490" s="7" t="s">
        <v>3322</v>
      </c>
      <c r="X490" s="7"/>
      <c r="Y490" s="5">
        <v>45035</v>
      </c>
      <c r="Z490" s="5"/>
      <c r="AA490" s="11">
        <f t="shared" si="22"/>
        <v>2023</v>
      </c>
      <c r="AB490" s="7">
        <f t="shared" si="23"/>
        <v>-45035</v>
      </c>
      <c r="AC490" s="5" t="e" cm="1">
        <f t="array" ref="AC490">_xlfn._xlws.FILTER(Created_Date,(Customer_ID=NovasLicençasv6.0[[#This Row],[User ID]])*(Type = "OFFLINE"))</f>
        <v>#REF!</v>
      </c>
      <c r="AD490" s="32" t="s">
        <v>3323</v>
      </c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11"/>
      <c r="AP490" s="14"/>
      <c r="AQ490" s="14">
        <v>15019</v>
      </c>
      <c r="AR490" s="7"/>
      <c r="AS490" s="7"/>
      <c r="AT490" s="7"/>
      <c r="AU490" s="7" t="s">
        <v>380</v>
      </c>
      <c r="AV490" s="7" t="s">
        <v>315</v>
      </c>
      <c r="AW490" s="25"/>
      <c r="AX490" s="25">
        <v>2023</v>
      </c>
    </row>
    <row r="491" spans="1:67" ht="18" customHeight="1" x14ac:dyDescent="0.2">
      <c r="A491" s="46" t="s">
        <v>3324</v>
      </c>
      <c r="B491" s="7" cm="1">
        <f t="array" ref="B491">COUNTA(_xlfn._xlws.FILTER(CustomerID,CustomerID=NovasLicençasv6.0[[#This Row],[User ID]],""))</f>
        <v>1</v>
      </c>
      <c r="C491" s="7" t="str">
        <f>IF(NovasLicençasv6.0[[#This Row],[Usuário ativo]]&gt;=2,"OFFLINE","ONLINE")</f>
        <v>ONLINE</v>
      </c>
      <c r="D491" s="7" t="str" cm="1">
        <f t="array" ref="D491">IFERROR(IF(SUM(_xlfn._xlws.FILTER(CustomerID,CustomerID=NovasLicençasv6.0[[#This Row],[User ID]]))=0,"Existe","Não Existe"),"Não Existe")</f>
        <v>Não Existe</v>
      </c>
      <c r="E491" s="7"/>
      <c r="F491" s="7" t="s">
        <v>3325</v>
      </c>
      <c r="G491" s="7" t="s">
        <v>8</v>
      </c>
      <c r="H491" s="7" t="s">
        <v>704</v>
      </c>
      <c r="I491" s="7" t="s">
        <v>579</v>
      </c>
      <c r="J491" s="7" t="s">
        <v>580</v>
      </c>
      <c r="K491" s="7" t="s">
        <v>83</v>
      </c>
      <c r="L491" s="7" t="str" cm="1">
        <f t="array" ref="L491">IFERROR(_xlfn._xlws.FILTER(CódigoAntigo,[0]!Descrição=NovasLicençasv6.0[[#This Row],[Descrição da atualização]]),"")</f>
        <v/>
      </c>
      <c r="M491" s="7" t="str" cm="1">
        <f t="array" ref="M491">IFERROR(_xlfn._xlws.FILTER(NovoCódigo,[0]!Descrição=NovasLicençasv6.0[[#This Row],[Descrição da atualização]]),"")</f>
        <v/>
      </c>
      <c r="N491" s="1"/>
      <c r="O491" s="7" t="s">
        <v>157</v>
      </c>
      <c r="P491" s="7" t="str" cm="1">
        <f t="array" ref="P491">_xlfn._xlws.FILTER(CodigoLicença,Tipo=NovasLicençasv6.0[[#This Row],[Tipo]])</f>
        <v>IR0000000001</v>
      </c>
      <c r="Q491" s="7" t="str" cm="1">
        <f t="array" ref="Q491">_xlfn._xlws.FILTER(CodigoManutenção,Tipo=NovasLicençasv6.0[[#This Row],[Tipo]])</f>
        <v>Sem custo</v>
      </c>
      <c r="R491" s="7">
        <v>1</v>
      </c>
      <c r="S491" s="7" t="s">
        <v>84</v>
      </c>
      <c r="T491" s="14">
        <v>5386246887</v>
      </c>
      <c r="U491" s="7" t="s">
        <v>3326</v>
      </c>
      <c r="V491" s="7" t="s">
        <v>3327</v>
      </c>
      <c r="W491" s="7" t="s">
        <v>3328</v>
      </c>
      <c r="X491" s="7"/>
      <c r="Y491" s="5">
        <v>45036</v>
      </c>
      <c r="Z491" s="5"/>
      <c r="AA491" s="11">
        <f t="shared" si="22"/>
        <v>2023</v>
      </c>
      <c r="AB491" s="7">
        <f t="shared" si="23"/>
        <v>-45036</v>
      </c>
      <c r="AC491" s="5" t="e" cm="1">
        <f t="array" ref="AC491">_xlfn._xlws.FILTER(Created_Date,(Customer_ID=NovasLicençasv6.0[[#This Row],[User ID]])*(Type = "OFFLINE"))</f>
        <v>#REF!</v>
      </c>
      <c r="AD491" s="32" t="s">
        <v>3329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11" t="s">
        <v>313</v>
      </c>
      <c r="AP491" s="14"/>
      <c r="AQ491" s="14">
        <v>15019</v>
      </c>
      <c r="AR491" s="7"/>
      <c r="AS491" s="7"/>
      <c r="AT491" s="7" t="s">
        <v>3167</v>
      </c>
      <c r="AU491" s="7" t="s">
        <v>380</v>
      </c>
      <c r="AV491" s="7" t="s">
        <v>315</v>
      </c>
      <c r="AW491" s="25"/>
      <c r="AX491" s="25">
        <v>2023</v>
      </c>
    </row>
    <row r="492" spans="1:67" s="30" customFormat="1" ht="18" customHeight="1" x14ac:dyDescent="0.2">
      <c r="A492" s="47" t="s">
        <v>3330</v>
      </c>
      <c r="B492" s="7" cm="1">
        <f t="array" ref="B492">COUNTA(_xlfn._xlws.FILTER(CustomerID,CustomerID=NovasLicençasv6.0[[#This Row],[User ID]],""))</f>
        <v>1</v>
      </c>
      <c r="C492" s="7" t="str">
        <f>IF(NovasLicençasv6.0[[#This Row],[Usuário ativo]]&gt;=2,"OFFLINE","ONLINE")</f>
        <v>ONLINE</v>
      </c>
      <c r="D492" s="7" t="str" cm="1">
        <f t="array" ref="D492">IFERROR(IF(SUM(_xlfn._xlws.FILTER(CustomerID,CustomerID=NovasLicençasv6.0[[#This Row],[User ID]]))=0,"Existe","Não Existe"),"Não Existe")</f>
        <v>Não Existe</v>
      </c>
      <c r="E492" s="7"/>
      <c r="F492" s="7" t="s">
        <v>3331</v>
      </c>
      <c r="G492" s="7" t="s">
        <v>8</v>
      </c>
      <c r="H492" s="7" t="s">
        <v>704</v>
      </c>
      <c r="I492" s="7" t="s">
        <v>579</v>
      </c>
      <c r="J492" s="7" t="s">
        <v>580</v>
      </c>
      <c r="K492" s="7" t="s">
        <v>83</v>
      </c>
      <c r="L492" s="7" t="str" cm="1">
        <f t="array" ref="L492">IFERROR(_xlfn._xlws.FILTER(CódigoAntigo,[0]!Descrição=NovasLicençasv6.0[[#This Row],[Descrição da atualização]]),"")</f>
        <v/>
      </c>
      <c r="M492" s="7" t="str" cm="1">
        <f t="array" ref="M492">IFERROR(_xlfn._xlws.FILTER(NovoCódigo,[0]!Descrição=NovasLicençasv6.0[[#This Row],[Descrição da atualização]]),"")</f>
        <v/>
      </c>
      <c r="N492" s="1"/>
      <c r="O492" s="7" t="s">
        <v>157</v>
      </c>
      <c r="P492" s="7" t="str" cm="1">
        <f t="array" ref="P492">_xlfn._xlws.FILTER(CodigoLicença,Tipo=NovasLicençasv6.0[[#This Row],[Tipo]])</f>
        <v>IR0000000001</v>
      </c>
      <c r="Q492" s="7" t="str" cm="1">
        <f t="array" ref="Q492">_xlfn._xlws.FILTER(CodigoManutenção,Tipo=NovasLicençasv6.0[[#This Row],[Tipo]])</f>
        <v>Sem custo</v>
      </c>
      <c r="R492" s="7">
        <v>1</v>
      </c>
      <c r="S492" s="7" t="s">
        <v>84</v>
      </c>
      <c r="T492" s="14">
        <v>18811752194</v>
      </c>
      <c r="U492" s="7" t="s">
        <v>3332</v>
      </c>
      <c r="V492" s="7" t="s">
        <v>3333</v>
      </c>
      <c r="W492" s="7" t="s">
        <v>3334</v>
      </c>
      <c r="X492" s="7"/>
      <c r="Y492" s="5">
        <v>45036</v>
      </c>
      <c r="Z492" s="5"/>
      <c r="AA492" s="11">
        <f t="shared" si="22"/>
        <v>2023</v>
      </c>
      <c r="AB492" s="7">
        <f t="shared" si="23"/>
        <v>-45036</v>
      </c>
      <c r="AC492" s="5" t="e" cm="1">
        <f t="array" ref="AC492">_xlfn._xlws.FILTER(Created_Date,(Customer_ID=NovasLicençasv6.0[[#This Row],[User ID]])*(Type = "OFFLINE"))</f>
        <v>#REF!</v>
      </c>
      <c r="AD492" s="32" t="s">
        <v>3335</v>
      </c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11" t="s">
        <v>313</v>
      </c>
      <c r="AP492" s="14"/>
      <c r="AQ492" s="14">
        <v>15019</v>
      </c>
      <c r="AR492" s="7"/>
      <c r="AS492" s="7"/>
      <c r="AT492" s="7" t="s">
        <v>3167</v>
      </c>
      <c r="AU492" s="7" t="s">
        <v>380</v>
      </c>
      <c r="AV492" s="7" t="s">
        <v>315</v>
      </c>
      <c r="AW492" s="25"/>
      <c r="AX492" s="25">
        <v>2023</v>
      </c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8" customHeight="1" x14ac:dyDescent="0.2">
      <c r="A493" s="7" t="s">
        <v>3336</v>
      </c>
      <c r="B493" s="7" cm="1">
        <f t="array" ref="B493">COUNTA(_xlfn._xlws.FILTER(CustomerID,CustomerID=NovasLicençasv6.0[[#This Row],[User ID]],""))</f>
        <v>1</v>
      </c>
      <c r="C493" s="7" t="str">
        <f>IF(NovasLicençasv6.0[[#This Row],[Usuário ativo]]&gt;=2,"OFFLINE","ONLINE")</f>
        <v>ONLINE</v>
      </c>
      <c r="D493" s="7" t="str" cm="1">
        <f t="array" ref="D493">IFERROR(IF(SUM(_xlfn._xlws.FILTER(CustomerID,CustomerID=NovasLicençasv6.0[[#This Row],[User ID]]))=0,"Existe","Não Existe"),"Não Existe")</f>
        <v>Não Existe</v>
      </c>
      <c r="E493" s="7" t="s">
        <v>98</v>
      </c>
      <c r="F493" s="7" t="s">
        <v>3337</v>
      </c>
      <c r="G493" s="7" t="str">
        <f>IF('Novas Licenças v6.0'!$I10="KION","Não aplicavel",IF('Novas Licenças v6.0'!$I10="LindeSTILL","Não aplicavel","Representante"))</f>
        <v>Representante</v>
      </c>
      <c r="H493" s="7" t="s">
        <v>3220</v>
      </c>
      <c r="I493" s="7" t="s">
        <v>9</v>
      </c>
      <c r="J493" s="7" t="s">
        <v>835</v>
      </c>
      <c r="K493" s="7" t="s">
        <v>53</v>
      </c>
      <c r="L493" s="7" t="str" cm="1">
        <f t="array" ref="L493">IFERROR(_xlfn._xlws.FILTER(CódigoAntigo,[0]!Descrição=NovasLicençasv6.0[[#This Row],[Descrição da atualização]]),"")</f>
        <v/>
      </c>
      <c r="M493" s="7" t="str" cm="1">
        <f t="array" ref="M493">IFERROR(_xlfn._xlws.FILTER(NovoCódigo,[0]!Descrição=NovasLicençasv6.0[[#This Row],[Descrição da atualização]]),"")</f>
        <v/>
      </c>
      <c r="N493" s="1"/>
      <c r="O493" s="7" t="s">
        <v>19</v>
      </c>
      <c r="P493" s="7" t="str" cm="1">
        <f t="array" ref="P493">_xlfn._xlws.FILTER(CodigoLicença,Tipo=NovasLicençasv6.0[[#This Row],[Tipo]])</f>
        <v>SC00SFW00004</v>
      </c>
      <c r="Q493" s="7" t="str" cm="1">
        <f t="array" ref="Q493">_xlfn._xlws.FILTER(CodigoManutenção,Tipo=NovasLicençasv6.0[[#This Row],[Tipo]])</f>
        <v>SC00SFW00007</v>
      </c>
      <c r="R493" s="7">
        <v>1</v>
      </c>
      <c r="S493" s="7" t="s">
        <v>142</v>
      </c>
      <c r="T493" s="14" t="s">
        <v>3338</v>
      </c>
      <c r="U493" s="7" t="s">
        <v>197</v>
      </c>
      <c r="V493" s="7" t="s">
        <v>198</v>
      </c>
      <c r="W493" s="7" t="s">
        <v>3339</v>
      </c>
      <c r="X493" s="7"/>
      <c r="Y493" s="5">
        <v>45036</v>
      </c>
      <c r="Z493" s="5">
        <v>45076</v>
      </c>
      <c r="AA493" s="11">
        <f t="shared" si="22"/>
        <v>2023</v>
      </c>
      <c r="AB493" s="7">
        <f t="shared" si="23"/>
        <v>40</v>
      </c>
      <c r="AC493" s="5" t="e" cm="1">
        <f t="array" ref="AC493">_xlfn._xlws.FILTER(Created_Date,(Customer_ID=NovasLicençasv6.0[[#This Row],[User ID]])*(Type = "OFFLINE"))</f>
        <v>#REF!</v>
      </c>
      <c r="AD493" s="32" t="s">
        <v>3340</v>
      </c>
      <c r="AE493" s="7"/>
      <c r="AF493" s="7"/>
      <c r="AG493" s="7"/>
      <c r="AH493" s="7"/>
      <c r="AI493" s="7">
        <v>835310</v>
      </c>
      <c r="AJ493" s="7"/>
      <c r="AK493" s="7"/>
      <c r="AL493" s="7"/>
      <c r="AM493" s="7">
        <v>116522040</v>
      </c>
      <c r="AN493" s="5">
        <v>45076</v>
      </c>
      <c r="AO493" s="11">
        <v>116522040</v>
      </c>
      <c r="AP493" s="7"/>
      <c r="AQ493" s="7">
        <v>15019</v>
      </c>
      <c r="AR493" s="7"/>
      <c r="AS493" s="7"/>
      <c r="AT493" s="7" t="s">
        <v>3341</v>
      </c>
      <c r="AU493" s="7" t="s">
        <v>92</v>
      </c>
      <c r="AV493" s="7" t="s">
        <v>201</v>
      </c>
      <c r="AW493" s="25"/>
      <c r="AX493" s="25">
        <v>2023</v>
      </c>
    </row>
    <row r="494" spans="1:67" ht="18" customHeight="1" x14ac:dyDescent="0.2">
      <c r="A494" s="7" t="s">
        <v>3342</v>
      </c>
      <c r="B494" s="7" cm="1">
        <f t="array" ref="B494">COUNTA(_xlfn._xlws.FILTER(CustomerID,CustomerID=NovasLicençasv6.0[[#This Row],[User ID]],""))</f>
        <v>1</v>
      </c>
      <c r="C494" s="7" t="str">
        <f>IF(NovasLicençasv6.0[[#This Row],[Usuário ativo]]&gt;=2,"OFFLINE","ONLINE")</f>
        <v>ONLINE</v>
      </c>
      <c r="D494" s="7" t="str" cm="1">
        <f t="array" ref="D494">IFERROR(IF(SUM(_xlfn._xlws.FILTER(CustomerID,CustomerID=NovasLicençasv6.0[[#This Row],[User ID]]))=0,"Existe","Não Existe"),"Não Existe")</f>
        <v>Não Existe</v>
      </c>
      <c r="E494" s="7"/>
      <c r="F494" s="7" t="s">
        <v>2854</v>
      </c>
      <c r="G494" s="7" t="s">
        <v>141</v>
      </c>
      <c r="H494" s="7" t="s">
        <v>384</v>
      </c>
      <c r="I494" s="7" t="s">
        <v>101</v>
      </c>
      <c r="J494" s="7" t="s">
        <v>102</v>
      </c>
      <c r="K494" s="7" t="s">
        <v>83</v>
      </c>
      <c r="L494" s="7" t="str" cm="1">
        <f t="array" ref="L494">IFERROR(_xlfn._xlws.FILTER(CódigoAntigo,[0]!Descrição=NovasLicençasv6.0[[#This Row],[Descrição da atualização]]),"")</f>
        <v/>
      </c>
      <c r="M494" s="7" t="str" cm="1">
        <f t="array" ref="M494">IFERROR(_xlfn._xlws.FILTER(NovoCódigo,[0]!Descrição=NovasLicençasv6.0[[#This Row],[Descrição da atualização]]),"")</f>
        <v/>
      </c>
      <c r="N494" s="1"/>
      <c r="O494" s="7" t="s">
        <v>18</v>
      </c>
      <c r="P494" s="7" t="str" cm="1">
        <f t="array" ref="P494">_xlfn._xlws.FILTER(CodigoLicença,Tipo=NovasLicençasv6.0[[#This Row],[Tipo]])</f>
        <v>SC00SFW00003</v>
      </c>
      <c r="Q494" s="7" t="str" cm="1">
        <f t="array" ref="Q494">_xlfn._xlws.FILTER(CodigoManutenção,Tipo=NovasLicençasv6.0[[#This Row],[Tipo]])</f>
        <v>SC00SFW00006</v>
      </c>
      <c r="R494" s="7">
        <v>1</v>
      </c>
      <c r="S494" s="7" t="s">
        <v>84</v>
      </c>
      <c r="T494" s="14" t="s">
        <v>3343</v>
      </c>
      <c r="U494" s="7" t="s">
        <v>691</v>
      </c>
      <c r="V494" s="7" t="s">
        <v>2258</v>
      </c>
      <c r="W494" s="7" t="s">
        <v>3344</v>
      </c>
      <c r="X494" s="7"/>
      <c r="Y494" s="5">
        <v>45056</v>
      </c>
      <c r="Z494" s="5">
        <v>45075</v>
      </c>
      <c r="AA494" s="11">
        <f t="shared" si="22"/>
        <v>2023</v>
      </c>
      <c r="AB494" s="7">
        <f t="shared" si="23"/>
        <v>19</v>
      </c>
      <c r="AC494" s="5" t="e" cm="1">
        <f t="array" ref="AC494">_xlfn._xlws.FILTER(Created_Date,(Customer_ID=NovasLicençasv6.0[[#This Row],[User ID]])*(Type = "OFFLINE"))</f>
        <v>#REF!</v>
      </c>
      <c r="AD494" s="32" t="s">
        <v>3345</v>
      </c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11"/>
      <c r="AP494" s="14"/>
      <c r="AQ494" s="7" t="s">
        <v>539</v>
      </c>
      <c r="AR494" s="7"/>
      <c r="AS494" s="7"/>
      <c r="AT494" s="7" t="s">
        <v>3346</v>
      </c>
      <c r="AU494" s="7" t="s">
        <v>380</v>
      </c>
      <c r="AV494" s="7" t="s">
        <v>315</v>
      </c>
      <c r="AW494" s="25"/>
      <c r="AX494" s="25">
        <v>2023</v>
      </c>
    </row>
    <row r="495" spans="1:67" ht="18" customHeight="1" x14ac:dyDescent="0.2">
      <c r="A495" s="7" t="s">
        <v>3347</v>
      </c>
      <c r="B495" s="7" cm="1">
        <f t="array" ref="B495">COUNTA(_xlfn._xlws.FILTER(CustomerID,CustomerID=NovasLicençasv6.0[[#This Row],[User ID]],""))</f>
        <v>1</v>
      </c>
      <c r="C495" s="7" t="str">
        <f>IF(NovasLicençasv6.0[[#This Row],[Usuário ativo]]&gt;=2,"OFFLINE","ONLINE")</f>
        <v>ONLINE</v>
      </c>
      <c r="D495" s="7" t="str" cm="1">
        <f t="array" ref="D495">IFERROR(IF(SUM(_xlfn._xlws.FILTER(CustomerID,CustomerID=NovasLicençasv6.0[[#This Row],[User ID]]))=0,"Existe","Não Existe"),"Não Existe")</f>
        <v>Não Existe</v>
      </c>
      <c r="E495" s="7"/>
      <c r="F495" s="7" t="s">
        <v>1711</v>
      </c>
      <c r="G495" s="7" t="s">
        <v>8</v>
      </c>
      <c r="H495" s="7" t="s">
        <v>1785</v>
      </c>
      <c r="I495" s="7" t="s">
        <v>579</v>
      </c>
      <c r="J495" s="7" t="s">
        <v>580</v>
      </c>
      <c r="K495" s="7" t="s">
        <v>83</v>
      </c>
      <c r="L495" s="7" t="str" cm="1">
        <f t="array" ref="L495">IFERROR(_xlfn._xlws.FILTER(CódigoAntigo,[0]!Descrição=NovasLicençasv6.0[[#This Row],[Descrição da atualização]]),"")</f>
        <v/>
      </c>
      <c r="M495" s="7" t="str" cm="1">
        <f t="array" ref="M495">IFERROR(_xlfn._xlws.FILTER(NovoCódigo,[0]!Descrição=NovasLicençasv6.0[[#This Row],[Descrição da atualização]]),"")</f>
        <v/>
      </c>
      <c r="N495" s="1"/>
      <c r="O495" s="7" t="s">
        <v>157</v>
      </c>
      <c r="P495" s="7" t="str" cm="1">
        <f t="array" ref="P495">_xlfn._xlws.FILTER(CodigoLicença,Tipo=NovasLicençasv6.0[[#This Row],[Tipo]])</f>
        <v>IR0000000001</v>
      </c>
      <c r="Q495" s="7" t="str" cm="1">
        <f t="array" ref="Q495">_xlfn._xlws.FILTER(CodigoManutenção,Tipo=NovasLicençasv6.0[[#This Row],[Tipo]])</f>
        <v>Sem custo</v>
      </c>
      <c r="R495" s="7">
        <v>1</v>
      </c>
      <c r="S495" s="7" t="s">
        <v>84</v>
      </c>
      <c r="T495" s="14" t="s">
        <v>3348</v>
      </c>
      <c r="U495" s="7" t="s">
        <v>3326</v>
      </c>
      <c r="V495" s="7" t="s">
        <v>3349</v>
      </c>
      <c r="W495" s="7" t="s">
        <v>3350</v>
      </c>
      <c r="X495" s="7"/>
      <c r="Y495" s="5">
        <v>45071</v>
      </c>
      <c r="Z495" s="5"/>
      <c r="AA495" s="11">
        <f t="shared" si="22"/>
        <v>2023</v>
      </c>
      <c r="AB495" s="7">
        <f t="shared" si="23"/>
        <v>-45071</v>
      </c>
      <c r="AC495" s="5" t="e" cm="1">
        <f t="array" ref="AC495">_xlfn._xlws.FILTER(Created_Date,(Customer_ID=NovasLicençasv6.0[[#This Row],[User ID]])*(Type = "OFFLINE"))</f>
        <v>#REF!</v>
      </c>
      <c r="AD495" s="32" t="s">
        <v>3351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11" t="s">
        <v>313</v>
      </c>
      <c r="AP495" s="14"/>
      <c r="AQ495" s="14">
        <v>15019</v>
      </c>
      <c r="AR495" s="7"/>
      <c r="AS495" s="7"/>
      <c r="AT495" s="7" t="s">
        <v>3167</v>
      </c>
      <c r="AU495" s="7" t="s">
        <v>380</v>
      </c>
      <c r="AV495" s="7" t="s">
        <v>315</v>
      </c>
      <c r="AW495" s="25"/>
      <c r="AX495" s="25">
        <v>2023</v>
      </c>
    </row>
    <row r="496" spans="1:67" ht="18" customHeight="1" x14ac:dyDescent="0.2">
      <c r="A496" s="7" t="s">
        <v>3352</v>
      </c>
      <c r="B496" s="7" cm="1">
        <f t="array" ref="B496">COUNTA(_xlfn._xlws.FILTER(CustomerID,CustomerID=NovasLicençasv6.0[[#This Row],[User ID]],""))</f>
        <v>1</v>
      </c>
      <c r="C496" s="7" t="str">
        <f>IF(NovasLicençasv6.0[[#This Row],[Usuário ativo]]&gt;=2,"OFFLINE","ONLINE")</f>
        <v>ONLINE</v>
      </c>
      <c r="D496" s="7" t="str" cm="1">
        <f t="array" ref="D496">IFERROR(IF(SUM(_xlfn._xlws.FILTER(CustomerID,CustomerID=NovasLicençasv6.0[[#This Row],[User ID]]))=0,"Existe","Não Existe"),"Não Existe")</f>
        <v>Não Existe</v>
      </c>
      <c r="E496" s="7"/>
      <c r="F496" s="7" t="s">
        <v>3353</v>
      </c>
      <c r="G496" s="7" t="s">
        <v>8</v>
      </c>
      <c r="H496" s="7" t="s">
        <v>1785</v>
      </c>
      <c r="I496" s="7" t="s">
        <v>579</v>
      </c>
      <c r="J496" s="7" t="s">
        <v>580</v>
      </c>
      <c r="K496" s="7" t="s">
        <v>83</v>
      </c>
      <c r="L496" s="7" t="str" cm="1">
        <f t="array" ref="L496">IFERROR(_xlfn._xlws.FILTER(CódigoAntigo,[0]!Descrição=NovasLicençasv6.0[[#This Row],[Descrição da atualização]]),"")</f>
        <v/>
      </c>
      <c r="M496" s="7" t="str" cm="1">
        <f t="array" ref="M496">IFERROR(_xlfn._xlws.FILTER(NovoCódigo,[0]!Descrição=NovasLicençasv6.0[[#This Row],[Descrição da atualização]]),"")</f>
        <v/>
      </c>
      <c r="N496" s="1"/>
      <c r="O496" s="7" t="s">
        <v>157</v>
      </c>
      <c r="P496" s="7" t="str" cm="1">
        <f t="array" ref="P496">_xlfn._xlws.FILTER(CodigoLicença,Tipo=NovasLicençasv6.0[[#This Row],[Tipo]])</f>
        <v>IR0000000001</v>
      </c>
      <c r="Q496" s="7" t="str" cm="1">
        <f t="array" ref="Q496">_xlfn._xlws.FILTER(CodigoManutenção,Tipo=NovasLicençasv6.0[[#This Row],[Tipo]])</f>
        <v>Sem custo</v>
      </c>
      <c r="R496" s="7">
        <v>1</v>
      </c>
      <c r="S496" s="7" t="s">
        <v>836</v>
      </c>
      <c r="T496" s="14" t="s">
        <v>3354</v>
      </c>
      <c r="U496" s="7" t="s">
        <v>3332</v>
      </c>
      <c r="V496" s="7" t="s">
        <v>3355</v>
      </c>
      <c r="W496" s="7" t="s">
        <v>3356</v>
      </c>
      <c r="X496" s="7"/>
      <c r="Y496" s="5">
        <v>45083</v>
      </c>
      <c r="Z496" s="5">
        <v>45091</v>
      </c>
      <c r="AA496" s="11">
        <f t="shared" si="22"/>
        <v>2023</v>
      </c>
      <c r="AB496" s="7">
        <f t="shared" si="23"/>
        <v>8</v>
      </c>
      <c r="AC496" s="5" t="e" cm="1">
        <f t="array" ref="AC496">_xlfn._xlws.FILTER(Created_Date,(Customer_ID=NovasLicençasv6.0[[#This Row],[User ID]])*(Type = "OFFLINE"))</f>
        <v>#REF!</v>
      </c>
      <c r="AD496" s="32" t="s">
        <v>3357</v>
      </c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11" t="s">
        <v>313</v>
      </c>
      <c r="AP496" s="14"/>
      <c r="AQ496" s="14">
        <v>15019</v>
      </c>
      <c r="AR496" s="7"/>
      <c r="AS496" s="7"/>
      <c r="AT496" s="7" t="s">
        <v>3167</v>
      </c>
      <c r="AU496" s="7" t="s">
        <v>380</v>
      </c>
      <c r="AV496" s="7" t="s">
        <v>315</v>
      </c>
      <c r="AW496" s="25"/>
      <c r="AX496" s="25">
        <v>2023</v>
      </c>
    </row>
    <row r="497" spans="1:50" ht="18" customHeight="1" x14ac:dyDescent="0.2">
      <c r="A497" s="7" t="s">
        <v>3358</v>
      </c>
      <c r="B497" s="7" cm="1">
        <f t="array" ref="B497">COUNTA(_xlfn._xlws.FILTER(CustomerID,CustomerID=NovasLicençasv6.0[[#This Row],[User ID]],""))</f>
        <v>1</v>
      </c>
      <c r="C497" s="7" t="str">
        <f>IF(NovasLicençasv6.0[[#This Row],[Usuário ativo]]&gt;=2,"OFFLINE","ONLINE")</f>
        <v>ONLINE</v>
      </c>
      <c r="D497" s="7" t="str" cm="1">
        <f t="array" ref="D497">IFERROR(IF(SUM(_xlfn._xlws.FILTER(CustomerID,CustomerID=NovasLicençasv6.0[[#This Row],[User ID]]))=0,"Existe","Não Existe"),"Não Existe")</f>
        <v>Não Existe</v>
      </c>
      <c r="E497" s="7"/>
      <c r="F497" s="7" t="s">
        <v>3359</v>
      </c>
      <c r="G497" s="7" t="s">
        <v>8</v>
      </c>
      <c r="H497" s="7" t="s">
        <v>704</v>
      </c>
      <c r="I497" s="7" t="s">
        <v>579</v>
      </c>
      <c r="J497" s="7" t="s">
        <v>580</v>
      </c>
      <c r="K497" s="7" t="s">
        <v>83</v>
      </c>
      <c r="L497" s="7" t="str" cm="1">
        <f t="array" ref="L497">IFERROR(_xlfn._xlws.FILTER(CódigoAntigo,[0]!Descrição=NovasLicençasv6.0[[#This Row],[Descrição da atualização]]),"")</f>
        <v/>
      </c>
      <c r="M497" s="7" t="str" cm="1">
        <f t="array" ref="M497">IFERROR(_xlfn._xlws.FILTER(NovoCódigo,[0]!Descrição=NovasLicençasv6.0[[#This Row],[Descrição da atualização]]),"")</f>
        <v/>
      </c>
      <c r="N497" s="1"/>
      <c r="O497" s="7" t="s">
        <v>157</v>
      </c>
      <c r="P497" s="7" t="str" cm="1">
        <f t="array" ref="P497">_xlfn._xlws.FILTER(CodigoLicença,Tipo=NovasLicençasv6.0[[#This Row],[Tipo]])</f>
        <v>IR0000000001</v>
      </c>
      <c r="Q497" s="7" t="str" cm="1">
        <f t="array" ref="Q497">_xlfn._xlws.FILTER(CodigoManutenção,Tipo=NovasLicençasv6.0[[#This Row],[Tipo]])</f>
        <v>Sem custo</v>
      </c>
      <c r="R497" s="7">
        <v>1</v>
      </c>
      <c r="S497" s="7" t="s">
        <v>2217</v>
      </c>
      <c r="T497" s="14" t="s">
        <v>3360</v>
      </c>
      <c r="U497" s="7" t="s">
        <v>3361</v>
      </c>
      <c r="V497" s="7" t="s">
        <v>2217</v>
      </c>
      <c r="W497" s="7" t="s">
        <v>3362</v>
      </c>
      <c r="X497" s="7"/>
      <c r="Y497" s="5">
        <v>45089</v>
      </c>
      <c r="Z497" s="5">
        <v>45091</v>
      </c>
      <c r="AA497" s="11">
        <f t="shared" si="22"/>
        <v>2023</v>
      </c>
      <c r="AB497" s="7">
        <f t="shared" si="23"/>
        <v>2</v>
      </c>
      <c r="AC497" s="5" t="e" cm="1">
        <f t="array" ref="AC497">_xlfn._xlws.FILTER(Created_Date,(Customer_ID=NovasLicençasv6.0[[#This Row],[User ID]])*(Type = "OFFLINE"))</f>
        <v>#REF!</v>
      </c>
      <c r="AD497" s="32" t="s">
        <v>3363</v>
      </c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11" t="s">
        <v>313</v>
      </c>
      <c r="AP497" s="14"/>
      <c r="AQ497" s="14">
        <v>15019</v>
      </c>
      <c r="AR497" s="7"/>
      <c r="AS497" s="7"/>
      <c r="AT497" s="7" t="s">
        <v>3167</v>
      </c>
      <c r="AU497" s="7" t="s">
        <v>380</v>
      </c>
      <c r="AV497" s="7" t="s">
        <v>315</v>
      </c>
      <c r="AW497" s="25"/>
      <c r="AX497" s="25">
        <v>2023</v>
      </c>
    </row>
    <row r="498" spans="1:50" ht="18" customHeight="1" x14ac:dyDescent="0.2">
      <c r="A498" s="7" t="s">
        <v>3364</v>
      </c>
      <c r="B498" s="7" cm="1">
        <f t="array" ref="B498">COUNTA(_xlfn._xlws.FILTER(CustomerID,CustomerID=NovasLicençasv6.0[[#This Row],[User ID]],""))</f>
        <v>1</v>
      </c>
      <c r="C498" s="7" t="str">
        <f>IF(NovasLicençasv6.0[[#This Row],[Usuário ativo]]&gt;=2,"OFFLINE","ONLINE")</f>
        <v>ONLINE</v>
      </c>
      <c r="D498" s="7" t="str" cm="1">
        <f t="array" ref="D498">IFERROR(IF(SUM(_xlfn._xlws.FILTER(CustomerID,CustomerID=NovasLicençasv6.0[[#This Row],[User ID]]))=0,"Existe","Não Existe"),"Não Existe")</f>
        <v>Não Existe</v>
      </c>
      <c r="E498" s="7"/>
      <c r="F498" s="7" t="s">
        <v>3365</v>
      </c>
      <c r="G498" s="7" t="s">
        <v>8</v>
      </c>
      <c r="H498" s="7" t="s">
        <v>704</v>
      </c>
      <c r="I498" s="7" t="s">
        <v>579</v>
      </c>
      <c r="J498" s="7" t="s">
        <v>580</v>
      </c>
      <c r="K498" s="7" t="s">
        <v>83</v>
      </c>
      <c r="L498" s="7" t="str" cm="1">
        <f t="array" ref="L498">IFERROR(_xlfn._xlws.FILTER(CódigoAntigo,[0]!Descrição=NovasLicençasv6.0[[#This Row],[Descrição da atualização]]),"")</f>
        <v/>
      </c>
      <c r="M498" s="7" t="str" cm="1">
        <f t="array" ref="M498">IFERROR(_xlfn._xlws.FILTER(NovoCódigo,[0]!Descrição=NovasLicençasv6.0[[#This Row],[Descrição da atualização]]),"")</f>
        <v/>
      </c>
      <c r="N498" s="1"/>
      <c r="O498" s="7" t="s">
        <v>157</v>
      </c>
      <c r="P498" s="7" t="str" cm="1">
        <f t="array" ref="P498">_xlfn._xlws.FILTER(CodigoLicença,Tipo=NovasLicençasv6.0[[#This Row],[Tipo]])</f>
        <v>IR0000000001</v>
      </c>
      <c r="Q498" s="7" t="str" cm="1">
        <f t="array" ref="Q498">_xlfn._xlws.FILTER(CodigoManutenção,Tipo=NovasLicençasv6.0[[#This Row],[Tipo]])</f>
        <v>Sem custo</v>
      </c>
      <c r="R498" s="7">
        <v>1</v>
      </c>
      <c r="S498" s="7" t="s">
        <v>84</v>
      </c>
      <c r="T498" s="14">
        <v>92160079</v>
      </c>
      <c r="U498" s="7" t="s">
        <v>3361</v>
      </c>
      <c r="V498" s="7" t="s">
        <v>2217</v>
      </c>
      <c r="W498" s="7" t="s">
        <v>3366</v>
      </c>
      <c r="X498" s="7"/>
      <c r="Y498" s="5">
        <v>45089</v>
      </c>
      <c r="Z498" s="5">
        <v>45091</v>
      </c>
      <c r="AA498" s="11">
        <f t="shared" si="22"/>
        <v>2023</v>
      </c>
      <c r="AB498" s="7">
        <f t="shared" si="23"/>
        <v>2</v>
      </c>
      <c r="AC498" s="5" t="e" cm="1">
        <f t="array" ref="AC498">_xlfn._xlws.FILTER(Created_Date,(Customer_ID=NovasLicençasv6.0[[#This Row],[User ID]])*(Type = "OFFLINE"))</f>
        <v>#REF!</v>
      </c>
      <c r="AD498" s="32" t="s">
        <v>3367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11" t="s">
        <v>313</v>
      </c>
      <c r="AP498" s="14"/>
      <c r="AQ498" s="14">
        <v>15019</v>
      </c>
      <c r="AR498" s="7"/>
      <c r="AS498" s="7"/>
      <c r="AT498" s="7" t="s">
        <v>3167</v>
      </c>
      <c r="AU498" s="7" t="s">
        <v>380</v>
      </c>
      <c r="AV498" s="7" t="s">
        <v>315</v>
      </c>
      <c r="AW498" s="25"/>
      <c r="AX498" s="25">
        <v>2023</v>
      </c>
    </row>
    <row r="499" spans="1:50" ht="18" customHeight="1" x14ac:dyDescent="0.2">
      <c r="A499" s="7" t="s">
        <v>3368</v>
      </c>
      <c r="B499" s="7" cm="1">
        <f t="array" ref="B499">COUNTA(_xlfn._xlws.FILTER(CustomerID,CustomerID=NovasLicençasv6.0[[#This Row],[User ID]],""))</f>
        <v>1</v>
      </c>
      <c r="C499" s="7" t="str">
        <f>IF(NovasLicençasv6.0[[#This Row],[Usuário ativo]]&gt;=2,"OFFLINE","ONLINE")</f>
        <v>ONLINE</v>
      </c>
      <c r="D499" s="7" t="str" cm="1">
        <f t="array" ref="D499">IFERROR(IF(SUM(_xlfn._xlws.FILTER(CustomerID,CustomerID=NovasLicençasv6.0[[#This Row],[User ID]]))=0,"Existe","Não Existe"),"Não Existe")</f>
        <v>Não Existe</v>
      </c>
      <c r="E499" s="7"/>
      <c r="F499" s="7" t="s">
        <v>3369</v>
      </c>
      <c r="G499" s="7" t="s">
        <v>8</v>
      </c>
      <c r="H499" s="7" t="s">
        <v>130</v>
      </c>
      <c r="I499" s="7" t="s">
        <v>9</v>
      </c>
      <c r="J499" s="7" t="s">
        <v>835</v>
      </c>
      <c r="K499" s="7" t="s">
        <v>53</v>
      </c>
      <c r="L499" s="7"/>
      <c r="M499" s="7"/>
      <c r="N499" s="1"/>
      <c r="O499" s="7" t="s">
        <v>18</v>
      </c>
      <c r="P499" s="7" t="str" cm="1">
        <f t="array" ref="P499">_xlfn._xlws.FILTER(CodigoLicença,Tipo=NovasLicençasv6.0[[#This Row],[Tipo]])</f>
        <v>SC00SFW00003</v>
      </c>
      <c r="Q499" s="7" t="str" cm="1">
        <f t="array" ref="Q499">_xlfn._xlws.FILTER(CodigoManutenção,Tipo=NovasLicençasv6.0[[#This Row],[Tipo]])</f>
        <v>SC00SFW00006</v>
      </c>
      <c r="R499" s="7">
        <v>1</v>
      </c>
      <c r="S499" s="7" t="s">
        <v>1100</v>
      </c>
      <c r="T499" s="14">
        <v>560</v>
      </c>
      <c r="U499" s="7" t="s">
        <v>3370</v>
      </c>
      <c r="V499" s="7" t="s">
        <v>3371</v>
      </c>
      <c r="W499" s="7" t="s">
        <v>3372</v>
      </c>
      <c r="X499" s="7"/>
      <c r="Y499" s="5">
        <v>45093</v>
      </c>
      <c r="Z499" s="5">
        <v>45111</v>
      </c>
      <c r="AA499" s="11">
        <f t="shared" si="22"/>
        <v>2023</v>
      </c>
      <c r="AB499" s="7">
        <f t="shared" si="23"/>
        <v>18</v>
      </c>
      <c r="AC499" s="5" t="e" cm="1">
        <f t="array" ref="AC499">_xlfn._xlws.FILTER(Created_Date,(Customer_ID=NovasLicençasv6.0[[#This Row],[User ID]])*(Type = "OFFLINE"))</f>
        <v>#REF!</v>
      </c>
      <c r="AD499" s="32" t="s">
        <v>3373</v>
      </c>
      <c r="AE499" s="7"/>
      <c r="AF499" s="7">
        <v>63650</v>
      </c>
      <c r="AG499" s="7"/>
      <c r="AH499" s="7"/>
      <c r="AI499" s="7">
        <v>846284</v>
      </c>
      <c r="AJ499" s="7">
        <v>18011</v>
      </c>
      <c r="AK499" s="7"/>
      <c r="AL499" s="7"/>
      <c r="AM499" s="7"/>
      <c r="AN499" s="7"/>
      <c r="AO499" s="11">
        <v>116522133</v>
      </c>
      <c r="AP499" s="14" t="s">
        <v>3374</v>
      </c>
      <c r="AQ499" s="14">
        <v>15019</v>
      </c>
      <c r="AR499" s="7"/>
      <c r="AS499" s="7"/>
      <c r="AT499" s="7" t="s">
        <v>3375</v>
      </c>
      <c r="AU499" s="7" t="s">
        <v>380</v>
      </c>
      <c r="AV499" s="7" t="s">
        <v>201</v>
      </c>
      <c r="AW499" s="25"/>
      <c r="AX499" s="25">
        <v>2023</v>
      </c>
    </row>
    <row r="500" spans="1:50" ht="18" customHeight="1" x14ac:dyDescent="0.2">
      <c r="A500" s="7" t="s">
        <v>3376</v>
      </c>
      <c r="B500" s="7" cm="1">
        <f t="array" ref="B500">COUNTA(_xlfn._xlws.FILTER(CustomerID,CustomerID=NovasLicençasv6.0[[#This Row],[User ID]],""))</f>
        <v>1</v>
      </c>
      <c r="C500" s="7" t="str">
        <f>IF(NovasLicençasv6.0[[#This Row],[Usuário ativo]]&gt;=2,"OFFLINE","ONLINE")</f>
        <v>ONLINE</v>
      </c>
      <c r="D500" s="7" t="str" cm="1">
        <f t="array" ref="D500">IFERROR(IF(SUM(_xlfn._xlws.FILTER(CustomerID,CustomerID=NovasLicençasv6.0[[#This Row],[User ID]]))=0,"Existe","Não Existe"),"Não Existe")</f>
        <v>Não Existe</v>
      </c>
      <c r="E500" s="7"/>
      <c r="F500" s="7" t="s">
        <v>3377</v>
      </c>
      <c r="G500" s="7" t="s">
        <v>141</v>
      </c>
      <c r="H500" s="7" t="s">
        <v>130</v>
      </c>
      <c r="I500" s="7" t="s">
        <v>101</v>
      </c>
      <c r="J500" s="7" t="s">
        <v>102</v>
      </c>
      <c r="K500" s="7" t="s">
        <v>83</v>
      </c>
      <c r="L500" s="7" t="str" cm="1">
        <f t="array" ref="L500">IFERROR(_xlfn._xlws.FILTER(CódigoAntigo,[0]!Descrição=NovasLicençasv6.0[[#This Row],[Descrição da atualização]]),"")</f>
        <v/>
      </c>
      <c r="M500" s="7" t="str" cm="1">
        <f t="array" ref="M500">IFERROR(_xlfn._xlws.FILTER(NovoCódigo,[0]!Descrição=NovasLicençasv6.0[[#This Row],[Descrição da atualização]]),"")</f>
        <v/>
      </c>
      <c r="N500" s="1"/>
      <c r="O500" s="7" t="s">
        <v>19</v>
      </c>
      <c r="P500" s="7" t="str" cm="1">
        <f t="array" ref="P500">_xlfn._xlws.FILTER(CodigoLicença,Tipo=NovasLicençasv6.0[[#This Row],[Tipo]])</f>
        <v>SC00SFW00004</v>
      </c>
      <c r="Q500" s="7" t="str" cm="1">
        <f t="array" ref="Q500">_xlfn._xlws.FILTER(CodigoManutenção,Tipo=NovasLicençasv6.0[[#This Row],[Tipo]])</f>
        <v>SC00SFW00007</v>
      </c>
      <c r="R500" s="7">
        <v>1</v>
      </c>
      <c r="S500" s="7" t="s">
        <v>84</v>
      </c>
      <c r="T500" s="14" t="s">
        <v>3378</v>
      </c>
      <c r="U500" s="7" t="s">
        <v>802</v>
      </c>
      <c r="V500" s="7" t="s">
        <v>3379</v>
      </c>
      <c r="W500" s="7" t="s">
        <v>3380</v>
      </c>
      <c r="X500" s="7"/>
      <c r="Y500" s="5">
        <v>45099</v>
      </c>
      <c r="Z500" s="5">
        <v>45111</v>
      </c>
      <c r="AA500" s="11">
        <f t="shared" si="22"/>
        <v>2023</v>
      </c>
      <c r="AB500" s="7">
        <f t="shared" si="23"/>
        <v>12</v>
      </c>
      <c r="AC500" s="5" t="e" cm="1">
        <f t="array" ref="AC500">_xlfn._xlws.FILTER(Created_Date,(Customer_ID=NovasLicençasv6.0[[#This Row],[User ID]])*(Type = "OFFLINE"))</f>
        <v>#REF!</v>
      </c>
      <c r="AD500" s="32" t="s">
        <v>3381</v>
      </c>
      <c r="AE500" s="7">
        <v>2440338</v>
      </c>
      <c r="AF500" s="7">
        <v>63453</v>
      </c>
      <c r="AG500" s="7"/>
      <c r="AH500" s="7" t="str">
        <f ca="1">IF(AND(Z500&lt;TODAY()-7, AF500="",NovasLicençasv6.0[[#This Row],[Usuário ativo]]&gt;1), "Aviso: SC ainda não criada!", "")</f>
        <v/>
      </c>
      <c r="AI500" s="7"/>
      <c r="AJ500" s="7"/>
      <c r="AK500" s="7"/>
      <c r="AL500" s="7"/>
      <c r="AM500" s="7"/>
      <c r="AN500" s="7"/>
      <c r="AO500" s="11">
        <v>116522133</v>
      </c>
      <c r="AP500" s="14"/>
      <c r="AQ500" s="7" t="s">
        <v>3382</v>
      </c>
      <c r="AR500" s="7"/>
      <c r="AS500" s="7"/>
      <c r="AT500" s="7" t="s">
        <v>3383</v>
      </c>
      <c r="AU500" s="7" t="s">
        <v>380</v>
      </c>
      <c r="AV500" s="7" t="s">
        <v>201</v>
      </c>
      <c r="AW500" s="25"/>
      <c r="AX500" s="25">
        <v>2023</v>
      </c>
    </row>
    <row r="501" spans="1:50" ht="18" customHeight="1" x14ac:dyDescent="0.2">
      <c r="A501" s="7" t="s">
        <v>3384</v>
      </c>
      <c r="B501" s="7" cm="1">
        <f t="array" ref="B501">COUNTA(_xlfn._xlws.FILTER(CustomerID,CustomerID=NovasLicençasv6.0[[#This Row],[User ID]],""))</f>
        <v>1</v>
      </c>
      <c r="C501" s="7" t="str">
        <f>IF(NovasLicençasv6.0[[#This Row],[Usuário ativo]]&gt;=2,"OFFLINE","ONLINE")</f>
        <v>ONLINE</v>
      </c>
      <c r="D501" s="7" t="str" cm="1">
        <f t="array" ref="D501">IFERROR(IF(SUM(_xlfn._xlws.FILTER(CustomerID,CustomerID=NovasLicençasv6.0[[#This Row],[User ID]]))=0,"Existe","Não Existe"),"Não Existe")</f>
        <v>Não Existe</v>
      </c>
      <c r="E501" s="7"/>
      <c r="F501" s="7" t="s">
        <v>3385</v>
      </c>
      <c r="G501" s="7" t="s">
        <v>8</v>
      </c>
      <c r="H501" s="7" t="s">
        <v>1785</v>
      </c>
      <c r="I501" s="7" t="s">
        <v>579</v>
      </c>
      <c r="J501" s="7" t="s">
        <v>580</v>
      </c>
      <c r="K501" s="7" t="s">
        <v>83</v>
      </c>
      <c r="L501" s="7" t="str" cm="1">
        <f t="array" ref="L501">IFERROR(_xlfn._xlws.FILTER(CódigoAntigo,[0]!Descrição=NovasLicençasv6.0[[#This Row],[Descrição da atualização]]),"")</f>
        <v/>
      </c>
      <c r="M501" s="7" t="str" cm="1">
        <f t="array" ref="M501">IFERROR(_xlfn._xlws.FILTER(NovoCódigo,[0]!Descrição=NovasLicençasv6.0[[#This Row],[Descrição da atualização]]),"")</f>
        <v/>
      </c>
      <c r="N501" s="1"/>
      <c r="O501" s="7" t="s">
        <v>157</v>
      </c>
      <c r="P501" s="7" t="str" cm="1">
        <f t="array" ref="P501">_xlfn._xlws.FILTER(CodigoLicença,Tipo=NovasLicençasv6.0[[#This Row],[Tipo]])</f>
        <v>IR0000000001</v>
      </c>
      <c r="Q501" s="7" t="str" cm="1">
        <f t="array" ref="Q501">_xlfn._xlws.FILTER(CodigoManutenção,Tipo=NovasLicençasv6.0[[#This Row],[Tipo]])</f>
        <v>Sem custo</v>
      </c>
      <c r="R501" s="7">
        <v>1</v>
      </c>
      <c r="S501" s="7" t="s">
        <v>84</v>
      </c>
      <c r="T501" s="14">
        <v>14471008851</v>
      </c>
      <c r="U501" s="7" t="s">
        <v>802</v>
      </c>
      <c r="V501" s="7" t="s">
        <v>1251</v>
      </c>
      <c r="W501" s="7" t="s">
        <v>3386</v>
      </c>
      <c r="X501" s="7"/>
      <c r="Y501" s="5">
        <v>45113</v>
      </c>
      <c r="Z501" s="5"/>
      <c r="AA501" s="11">
        <f t="shared" si="22"/>
        <v>2023</v>
      </c>
      <c r="AB501" s="7">
        <f t="shared" si="23"/>
        <v>-45113</v>
      </c>
      <c r="AC501" s="5" t="e" cm="1">
        <f t="array" ref="AC501">_xlfn._xlws.FILTER(Created_Date,(Customer_ID=NovasLicençasv6.0[[#This Row],[User ID]])*(Type = "OFFLINE"))</f>
        <v>#REF!</v>
      </c>
      <c r="AD501" s="32" t="s">
        <v>3387</v>
      </c>
      <c r="AE501" s="7"/>
      <c r="AF501" s="7"/>
      <c r="AG501" s="7"/>
      <c r="AH501" s="7" t="str">
        <f ca="1">IF(AND(Z501&lt;TODAY()-7, AF501="",NovasLicençasv6.0[[#This Row],[Usuário ativo]]&gt;1), "Aviso: SC ainda não criada!", "")</f>
        <v/>
      </c>
      <c r="AI501" s="7"/>
      <c r="AJ501" s="7"/>
      <c r="AK501" s="7"/>
      <c r="AL501" s="7"/>
      <c r="AM501" s="7"/>
      <c r="AN501" s="7"/>
      <c r="AO501" s="11" t="s">
        <v>313</v>
      </c>
      <c r="AP501" s="14"/>
      <c r="AQ501" s="14">
        <v>15019</v>
      </c>
      <c r="AR501" s="7"/>
      <c r="AS501" s="7"/>
      <c r="AT501" s="7" t="s">
        <v>254</v>
      </c>
      <c r="AU501" s="7" t="s">
        <v>380</v>
      </c>
      <c r="AV501" s="7" t="s">
        <v>315</v>
      </c>
      <c r="AW501" s="25"/>
      <c r="AX501" s="25">
        <v>2023</v>
      </c>
    </row>
    <row r="502" spans="1:50" ht="18" customHeight="1" x14ac:dyDescent="0.2">
      <c r="A502" s="7" t="s">
        <v>3388</v>
      </c>
      <c r="B502" s="7" cm="1">
        <f t="array" ref="B502">COUNTA(_xlfn._xlws.FILTER(CustomerID,CustomerID=NovasLicençasv6.0[[#This Row],[User ID]],""))</f>
        <v>1</v>
      </c>
      <c r="C502" s="7" t="str">
        <f>IF(NovasLicençasv6.0[[#This Row],[Usuário ativo]]&gt;=2,"OFFLINE","ONLINE")</f>
        <v>ONLINE</v>
      </c>
      <c r="D502" s="7" t="str" cm="1">
        <f t="array" ref="D502">IFERROR(IF(SUM(_xlfn._xlws.FILTER(CustomerID,CustomerID=NovasLicençasv6.0[[#This Row],[User ID]]))=0,"Existe","Não Existe"),"Não Existe")</f>
        <v>Não Existe</v>
      </c>
      <c r="E502" s="7"/>
      <c r="F502" s="7" t="s">
        <v>3389</v>
      </c>
      <c r="G502" s="7" t="s">
        <v>8</v>
      </c>
      <c r="H502" s="7" t="s">
        <v>1785</v>
      </c>
      <c r="I502" s="7" t="s">
        <v>9</v>
      </c>
      <c r="J502" s="7" t="s">
        <v>613</v>
      </c>
      <c r="K502" s="7" t="s">
        <v>614</v>
      </c>
      <c r="L502" s="7" t="str" cm="1">
        <f t="array" ref="L502">IFERROR(_xlfn._xlws.FILTER(CódigoAntigo,[0]!Descrição=NovasLicençasv6.0[[#This Row],[Descrição da atualização]]),"")</f>
        <v/>
      </c>
      <c r="M502" s="7" t="str" cm="1">
        <f t="array" ref="M502">IFERROR(_xlfn._xlws.FILTER(NovoCódigo,[0]!Descrição=NovasLicençasv6.0[[#This Row],[Descrição da atualização]]),"")</f>
        <v/>
      </c>
      <c r="N502" s="1"/>
      <c r="O502" s="7" t="s">
        <v>157</v>
      </c>
      <c r="P502" s="7" t="str" cm="1">
        <f t="array" ref="P502">_xlfn._xlws.FILTER(CodigoLicença,Tipo=NovasLicençasv6.0[[#This Row],[Tipo]])</f>
        <v>IR0000000001</v>
      </c>
      <c r="Q502" s="7" t="str" cm="1">
        <f t="array" ref="Q502">_xlfn._xlws.FILTER(CodigoManutenção,Tipo=NovasLicençasv6.0[[#This Row],[Tipo]])</f>
        <v>Sem custo</v>
      </c>
      <c r="R502" s="7">
        <v>1</v>
      </c>
      <c r="S502" s="7" t="s">
        <v>1100</v>
      </c>
      <c r="T502" s="14">
        <v>529</v>
      </c>
      <c r="U502" s="7" t="s">
        <v>3326</v>
      </c>
      <c r="V502" s="7" t="s">
        <v>3125</v>
      </c>
      <c r="W502" s="7" t="s">
        <v>3390</v>
      </c>
      <c r="X502" s="7"/>
      <c r="Y502" s="5">
        <v>45113</v>
      </c>
      <c r="Z502" s="5">
        <v>45118</v>
      </c>
      <c r="AA502" s="11">
        <f t="shared" si="22"/>
        <v>2023</v>
      </c>
      <c r="AB502" s="7">
        <f t="shared" si="23"/>
        <v>5</v>
      </c>
      <c r="AC502" s="5" t="e" cm="1">
        <f t="array" ref="AC502">_xlfn._xlws.FILTER(Created_Date,(Customer_ID=NovasLicençasv6.0[[#This Row],[User ID]])*(Type = "OFFLINE"))</f>
        <v>#REF!</v>
      </c>
      <c r="AD502" s="32" t="s">
        <v>3391</v>
      </c>
      <c r="AE502" s="7"/>
      <c r="AF502" s="7"/>
      <c r="AG502" s="7"/>
      <c r="AH502" s="7" t="str">
        <f ca="1">IF(AND(Z502&lt;TODAY()-7, AF502="",NovasLicençasv6.0[[#This Row],[Usuário ativo]]&gt;1), "Aviso: SC ainda não criada!", "")</f>
        <v/>
      </c>
      <c r="AI502" s="7"/>
      <c r="AJ502" s="7"/>
      <c r="AK502" s="7"/>
      <c r="AL502" s="7"/>
      <c r="AM502" s="7"/>
      <c r="AN502" s="7"/>
      <c r="AO502" s="11" t="s">
        <v>313</v>
      </c>
      <c r="AP502" s="14"/>
      <c r="AQ502" s="14">
        <v>15019</v>
      </c>
      <c r="AR502" s="7"/>
      <c r="AS502" s="7"/>
      <c r="AT502" s="7" t="s">
        <v>254</v>
      </c>
      <c r="AU502" s="7" t="s">
        <v>380</v>
      </c>
      <c r="AV502" s="7" t="s">
        <v>315</v>
      </c>
      <c r="AW502" s="25"/>
      <c r="AX502" s="25">
        <v>2023</v>
      </c>
    </row>
    <row r="503" spans="1:50" ht="18" customHeight="1" x14ac:dyDescent="0.2">
      <c r="A503" s="7" t="s">
        <v>3392</v>
      </c>
      <c r="B503" s="7" cm="1">
        <f t="array" ref="B503">COUNTA(_xlfn._xlws.FILTER(CustomerID,CustomerID=NovasLicençasv6.0[[#This Row],[User ID]],""))</f>
        <v>1</v>
      </c>
      <c r="C503" s="7" t="str">
        <f>IF(NovasLicençasv6.0[[#This Row],[Usuário ativo]]&gt;=2,"OFFLINE","ONLINE")</f>
        <v>ONLINE</v>
      </c>
      <c r="D503" s="7" t="str" cm="1">
        <f t="array" ref="D503">IFERROR(IF(SUM(_xlfn._xlws.FILTER(CustomerID,CustomerID=NovasLicençasv6.0[[#This Row],[User ID]]))=0,"Existe","Não Existe"),"Não Existe")</f>
        <v>Não Existe</v>
      </c>
      <c r="E503" s="7"/>
      <c r="F503" s="7" t="s">
        <v>3393</v>
      </c>
      <c r="G503" s="7" t="s">
        <v>141</v>
      </c>
      <c r="H503" s="7" t="s">
        <v>3394</v>
      </c>
      <c r="I503" s="7" t="s">
        <v>101</v>
      </c>
      <c r="J503" s="7" t="s">
        <v>102</v>
      </c>
      <c r="K503" s="7" t="s">
        <v>83</v>
      </c>
      <c r="L503" s="7" t="str" cm="1">
        <f t="array" ref="L503">IFERROR(_xlfn._xlws.FILTER(CódigoAntigo,[0]!Descrição=NovasLicençasv6.0[[#This Row],[Descrição da atualização]]),"")</f>
        <v/>
      </c>
      <c r="M503" s="7" t="str" cm="1">
        <f t="array" ref="M503">IFERROR(_xlfn._xlws.FILTER(NovoCódigo,[0]!Descrição=NovasLicençasv6.0[[#This Row],[Descrição da atualização]]),"")</f>
        <v/>
      </c>
      <c r="N503" s="1"/>
      <c r="O503" s="7" t="s">
        <v>19</v>
      </c>
      <c r="P503" s="7" t="str" cm="1">
        <f t="array" ref="P503">_xlfn._xlws.FILTER(CodigoLicença,Tipo=NovasLicençasv6.0[[#This Row],[Tipo]])</f>
        <v>SC00SFW00004</v>
      </c>
      <c r="Q503" s="7" t="str" cm="1">
        <f t="array" ref="Q503">_xlfn._xlws.FILTER(CodigoManutenção,Tipo=NovasLicençasv6.0[[#This Row],[Tipo]])</f>
        <v>SC00SFW00007</v>
      </c>
      <c r="R503" s="7">
        <v>1</v>
      </c>
      <c r="S503" s="7" t="s">
        <v>84</v>
      </c>
      <c r="T503" s="14" t="s">
        <v>3395</v>
      </c>
      <c r="U503" s="7" t="s">
        <v>691</v>
      </c>
      <c r="V503" s="7" t="s">
        <v>2720</v>
      </c>
      <c r="W503" s="7" t="s">
        <v>3396</v>
      </c>
      <c r="X503" s="7" t="s">
        <v>3397</v>
      </c>
      <c r="Y503" s="5">
        <v>45119</v>
      </c>
      <c r="Z503" s="5">
        <v>45120</v>
      </c>
      <c r="AA503" s="11">
        <f t="shared" si="22"/>
        <v>2023</v>
      </c>
      <c r="AB503" s="7">
        <f t="shared" si="23"/>
        <v>1</v>
      </c>
      <c r="AC503" s="5" t="e" cm="1">
        <f t="array" ref="AC503">_xlfn._xlws.FILTER(Created_Date,(Customer_ID=NovasLicençasv6.0[[#This Row],[User ID]])*(Type = "OFFLINE"))</f>
        <v>#REF!</v>
      </c>
      <c r="AD503" s="7" t="s">
        <v>3398</v>
      </c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11">
        <v>116513471</v>
      </c>
      <c r="AP503" s="7"/>
      <c r="AQ503" s="7" t="s">
        <v>1965</v>
      </c>
      <c r="AR503" s="7"/>
      <c r="AS503" s="7"/>
      <c r="AT503" s="7" t="s">
        <v>3399</v>
      </c>
      <c r="AU503" s="7" t="s">
        <v>92</v>
      </c>
      <c r="AV503" s="7" t="s">
        <v>201</v>
      </c>
      <c r="AW503" s="25"/>
      <c r="AX503" s="25">
        <v>2023</v>
      </c>
    </row>
    <row r="504" spans="1:50" ht="18" customHeight="1" x14ac:dyDescent="0.2">
      <c r="A504" s="13" t="s">
        <v>3400</v>
      </c>
      <c r="B504" s="7" cm="1">
        <f t="array" ref="B504">COUNTA(_xlfn._xlws.FILTER(CustomerID,CustomerID=NovasLicençasv6.0[[#This Row],[User ID]],""))</f>
        <v>1</v>
      </c>
      <c r="C504" s="7" t="str">
        <f>IF(NovasLicençasv6.0[[#This Row],[Usuário ativo]]&gt;=2,"OFFLINE","ONLINE")</f>
        <v>ONLINE</v>
      </c>
      <c r="D504" s="7" t="str" cm="1">
        <f t="array" ref="D504">IFERROR(IF(SUM(_xlfn._xlws.FILTER(CustomerID,CustomerID=NovasLicençasv6.0[[#This Row],[User ID]]))=0,"Existe","Não Existe"),"Não Existe")</f>
        <v>Não Existe</v>
      </c>
      <c r="E504" s="7"/>
      <c r="F504" s="13" t="s">
        <v>3401</v>
      </c>
      <c r="G504" s="13" t="s">
        <v>402</v>
      </c>
      <c r="H504" s="13"/>
      <c r="I504" s="13" t="s">
        <v>101</v>
      </c>
      <c r="J504" s="13" t="s">
        <v>82</v>
      </c>
      <c r="K504" s="13" t="s">
        <v>83</v>
      </c>
      <c r="L504" s="7" t="str" cm="1">
        <f t="array" ref="L504">IFERROR(_xlfn._xlws.FILTER(CódigoAntigo,[0]!Descrição=NovasLicençasv6.0[[#This Row],[Descrição da atualização]]),"")</f>
        <v/>
      </c>
      <c r="M504" s="7" t="str" cm="1">
        <f t="array" ref="M504">IFERROR(_xlfn._xlws.FILTER(NovoCódigo,[0]!Descrição=NovasLicençasv6.0[[#This Row],[Descrição da atualização]]),"")</f>
        <v/>
      </c>
      <c r="N504" s="1"/>
      <c r="O504" s="13" t="s">
        <v>157</v>
      </c>
      <c r="P504" s="7" t="str" cm="1">
        <f t="array" ref="P504">_xlfn._xlws.FILTER(CodigoLicença,Tipo=NovasLicençasv6.0[[#This Row],[Tipo]])</f>
        <v>IR0000000001</v>
      </c>
      <c r="Q504" s="7" t="str" cm="1">
        <f t="array" ref="Q504">_xlfn._xlws.FILTER(CodigoManutenção,Tipo=NovasLicençasv6.0[[#This Row],[Tipo]])</f>
        <v>Sem custo</v>
      </c>
      <c r="R504" s="13">
        <v>1</v>
      </c>
      <c r="S504" s="7" t="s">
        <v>84</v>
      </c>
      <c r="T504" s="14" t="s">
        <v>3402</v>
      </c>
      <c r="U504" s="7" t="s">
        <v>691</v>
      </c>
      <c r="V504" s="7" t="s">
        <v>2720</v>
      </c>
      <c r="W504" s="7" t="s">
        <v>3403</v>
      </c>
      <c r="X504" s="7"/>
      <c r="Y504" s="5">
        <v>45125</v>
      </c>
      <c r="Z504" s="5">
        <v>45125</v>
      </c>
      <c r="AA504" s="11">
        <f t="shared" si="22"/>
        <v>2023</v>
      </c>
      <c r="AB504" s="7">
        <f t="shared" si="23"/>
        <v>0</v>
      </c>
      <c r="AC504" s="5" t="e" cm="1">
        <f t="array" ref="AC504">_xlfn._xlws.FILTER(Created_Date,(Customer_ID=NovasLicençasv6.0[[#This Row],[User ID]])*(Type = "OFFLINE"))</f>
        <v>#REF!</v>
      </c>
      <c r="AD504" s="91" t="s">
        <v>3404</v>
      </c>
      <c r="AE504" s="13"/>
      <c r="AF504" s="13"/>
      <c r="AG504" s="13"/>
      <c r="AH504" s="13" t="str">
        <f ca="1">IF(AND(Z504&lt;TODAY()-3, AF504="",NovasLicençasv6.0[[#This Row],[Usuário ativo]]&gt;1), "Aviso: SC ainda não criada!", "")</f>
        <v/>
      </c>
      <c r="AI504" s="13"/>
      <c r="AJ504" s="13"/>
      <c r="AK504" s="13"/>
      <c r="AL504" s="13"/>
      <c r="AM504" s="13"/>
      <c r="AN504" s="13"/>
      <c r="AO504" s="35" t="s">
        <v>1368</v>
      </c>
      <c r="AP504" s="34"/>
      <c r="AQ504" s="34" t="s">
        <v>3405</v>
      </c>
      <c r="AR504" s="13"/>
      <c r="AS504" s="13"/>
      <c r="AT504" s="13" t="s">
        <v>3406</v>
      </c>
      <c r="AU504" s="13" t="s">
        <v>380</v>
      </c>
      <c r="AV504" s="13" t="s">
        <v>315</v>
      </c>
      <c r="AW504" s="92"/>
      <c r="AX504" s="92">
        <v>2023</v>
      </c>
    </row>
    <row r="505" spans="1:50" ht="18" customHeight="1" x14ac:dyDescent="0.2">
      <c r="A505" s="7" t="s">
        <v>3407</v>
      </c>
      <c r="B505" s="7" cm="1">
        <f t="array" ref="B505">COUNTA(_xlfn._xlws.FILTER(CustomerID,CustomerID=NovasLicençasv6.0[[#This Row],[User ID]],""))</f>
        <v>1</v>
      </c>
      <c r="C505" s="7" t="str">
        <f>IF(NovasLicençasv6.0[[#This Row],[Usuário ativo]]&gt;=2,"OFFLINE","ONLINE")</f>
        <v>ONLINE</v>
      </c>
      <c r="D505" s="7" t="str" cm="1">
        <f t="array" ref="D505">IFERROR(IF(SUM(_xlfn._xlws.FILTER(CustomerID,CustomerID=NovasLicençasv6.0[[#This Row],[User ID]]))=0,"Existe","Não Existe"),"Não Existe")</f>
        <v>Não Existe</v>
      </c>
      <c r="E505" s="7"/>
      <c r="F505" s="7" t="s">
        <v>3408</v>
      </c>
      <c r="G505" s="7" t="s">
        <v>8</v>
      </c>
      <c r="H505" s="7" t="s">
        <v>1785</v>
      </c>
      <c r="I505" s="7" t="s">
        <v>579</v>
      </c>
      <c r="J505" s="7" t="s">
        <v>580</v>
      </c>
      <c r="K505" s="7" t="s">
        <v>83</v>
      </c>
      <c r="L505" s="7" t="str" cm="1">
        <f t="array" ref="L505">IFERROR(_xlfn._xlws.FILTER(CódigoAntigo,[0]!Descrição=NovasLicençasv6.0[[#This Row],[Descrição da atualização]]),"")</f>
        <v/>
      </c>
      <c r="M505" s="7" t="str" cm="1">
        <f t="array" ref="M505">IFERROR(_xlfn._xlws.FILTER(NovoCódigo,[0]!Descrição=NovasLicençasv6.0[[#This Row],[Descrição da atualização]]),"")</f>
        <v/>
      </c>
      <c r="N505" s="1"/>
      <c r="O505" s="7" t="s">
        <v>157</v>
      </c>
      <c r="P505" s="7" t="str" cm="1">
        <f t="array" ref="P505">_xlfn._xlws.FILTER(CodigoLicença,Tipo=NovasLicençasv6.0[[#This Row],[Tipo]])</f>
        <v>IR0000000001</v>
      </c>
      <c r="Q505" s="7" t="str" cm="1">
        <f t="array" ref="Q505">_xlfn._xlws.FILTER(CodigoManutenção,Tipo=NovasLicençasv6.0[[#This Row],[Tipo]])</f>
        <v>Sem custo</v>
      </c>
      <c r="R505" s="7">
        <v>1</v>
      </c>
      <c r="S505" s="7" t="s">
        <v>3409</v>
      </c>
      <c r="T505" s="14">
        <v>153957321</v>
      </c>
      <c r="U505" s="7" t="s">
        <v>1262</v>
      </c>
      <c r="V505" s="7" t="s">
        <v>3409</v>
      </c>
      <c r="W505" s="7" t="s">
        <v>3410</v>
      </c>
      <c r="X505" s="7"/>
      <c r="Y505" s="5">
        <v>45125</v>
      </c>
      <c r="Z505" s="5">
        <v>45125</v>
      </c>
      <c r="AA505" s="11">
        <f t="shared" ref="AA505:AA536" si="24">YEAR(Y505)</f>
        <v>2023</v>
      </c>
      <c r="AB505" s="7">
        <f t="shared" si="23"/>
        <v>0</v>
      </c>
      <c r="AC505" s="5" t="e" cm="1">
        <f t="array" ref="AC505">_xlfn._xlws.FILTER(Created_Date,(Customer_ID=NovasLicençasv6.0[[#This Row],[User ID]])*(Type = "OFFLINE"))</f>
        <v>#REF!</v>
      </c>
      <c r="AD505" s="32" t="s">
        <v>3411</v>
      </c>
      <c r="AE505" s="7"/>
      <c r="AF505" s="7"/>
      <c r="AG505" s="7"/>
      <c r="AH505" s="7" t="str">
        <f ca="1">IF(AND(Z505&lt;TODAY()-3, AF505="",NovasLicençasv6.0[[#This Row],[Usuário ativo]]&gt;1), "Aviso: SC ainda não criada!", "")</f>
        <v/>
      </c>
      <c r="AI505" s="7"/>
      <c r="AJ505" s="7"/>
      <c r="AK505" s="7"/>
      <c r="AL505" s="7"/>
      <c r="AM505" s="7"/>
      <c r="AN505" s="7"/>
      <c r="AO505" s="11" t="s">
        <v>313</v>
      </c>
      <c r="AP505" s="14"/>
      <c r="AQ505" s="14">
        <v>15019</v>
      </c>
      <c r="AR505" s="7"/>
      <c r="AS505" s="7"/>
      <c r="AT505" s="7" t="s">
        <v>2301</v>
      </c>
      <c r="AU505" s="7" t="s">
        <v>380</v>
      </c>
      <c r="AV505" s="7" t="s">
        <v>315</v>
      </c>
      <c r="AW505" s="25"/>
      <c r="AX505" s="25">
        <v>2023</v>
      </c>
    </row>
    <row r="506" spans="1:50" ht="18" customHeight="1" x14ac:dyDescent="0.2">
      <c r="A506" s="7" t="s">
        <v>3412</v>
      </c>
      <c r="B506" s="7" cm="1">
        <f t="array" ref="B506">COUNTA(_xlfn._xlws.FILTER(CustomerID,CustomerID=NovasLicençasv6.0[[#This Row],[User ID]],""))</f>
        <v>1</v>
      </c>
      <c r="C506" s="7" t="str">
        <f>IF(NovasLicençasv6.0[[#This Row],[Usuário ativo]]&gt;=2,"OFFLINE","ONLINE")</f>
        <v>ONLINE</v>
      </c>
      <c r="D506" s="7" t="str" cm="1">
        <f t="array" ref="D506">IFERROR(IF(SUM(_xlfn._xlws.FILTER(CustomerID,CustomerID=NovasLicençasv6.0[[#This Row],[User ID]]))=0,"Existe","Não Existe"),"Não Existe")</f>
        <v>Não Existe</v>
      </c>
      <c r="E506" s="7" t="s">
        <v>3413</v>
      </c>
      <c r="F506" s="7" t="s">
        <v>3414</v>
      </c>
      <c r="G506" s="7" t="s">
        <v>114</v>
      </c>
      <c r="H506" s="7" t="s">
        <v>3415</v>
      </c>
      <c r="I506" s="7" t="s">
        <v>101</v>
      </c>
      <c r="J506" s="7" t="s">
        <v>102</v>
      </c>
      <c r="K506" s="7" t="s">
        <v>83</v>
      </c>
      <c r="L506" s="7" t="str" cm="1">
        <f t="array" ref="L506">IFERROR(_xlfn._xlws.FILTER(CódigoAntigo,[0]!Descrição=NovasLicençasv6.0[[#This Row],[Descrição da atualização]]),"")</f>
        <v/>
      </c>
      <c r="M506" s="7" t="str" cm="1">
        <f t="array" ref="M506">IFERROR(_xlfn._xlws.FILTER(NovoCódigo,[0]!Descrição=NovasLicençasv6.0[[#This Row],[Descrição da atualização]]),"")</f>
        <v/>
      </c>
      <c r="N506" s="1"/>
      <c r="O506" s="7" t="s">
        <v>18</v>
      </c>
      <c r="P506" s="7" t="str" cm="1">
        <f t="array" ref="P506">_xlfn._xlws.FILTER(CodigoLicença,Tipo=NovasLicençasv6.0[[#This Row],[Tipo]])</f>
        <v>SC00SFW00003</v>
      </c>
      <c r="Q506" s="7" t="str" cm="1">
        <f t="array" ref="Q506">_xlfn._xlws.FILTER(CodigoManutenção,Tipo=NovasLicençasv6.0[[#This Row],[Tipo]])</f>
        <v>SC00SFW00006</v>
      </c>
      <c r="R506" s="7">
        <v>1</v>
      </c>
      <c r="S506" s="7" t="s">
        <v>84</v>
      </c>
      <c r="T506" s="14" t="s">
        <v>3416</v>
      </c>
      <c r="U506" s="7" t="s">
        <v>691</v>
      </c>
      <c r="V506" s="7" t="s">
        <v>1400</v>
      </c>
      <c r="W506" s="7" t="s">
        <v>3417</v>
      </c>
      <c r="X506" s="7" t="s">
        <v>252</v>
      </c>
      <c r="Y506" s="5">
        <v>45125</v>
      </c>
      <c r="Z506" s="5">
        <v>45125</v>
      </c>
      <c r="AA506" s="11">
        <f t="shared" si="24"/>
        <v>2023</v>
      </c>
      <c r="AB506" s="7">
        <f t="shared" si="23"/>
        <v>0</v>
      </c>
      <c r="AC506" s="5" t="e" cm="1">
        <f t="array" ref="AC506">_xlfn._xlws.FILTER(Created_Date,(Customer_ID=NovasLicençasv6.0[[#This Row],[User ID]])*(Type = "OFFLINE"))</f>
        <v>#REF!</v>
      </c>
      <c r="AD506" s="7" t="s">
        <v>3418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11">
        <v>116514773</v>
      </c>
      <c r="AP506" s="7"/>
      <c r="AQ506" s="7" t="s">
        <v>121</v>
      </c>
      <c r="AR506" s="7"/>
      <c r="AS506" s="7"/>
      <c r="AT506" s="7" t="s">
        <v>254</v>
      </c>
      <c r="AU506" s="7" t="s">
        <v>92</v>
      </c>
      <c r="AV506" s="7" t="s">
        <v>201</v>
      </c>
      <c r="AW506" s="25"/>
      <c r="AX506" s="25">
        <v>2023</v>
      </c>
    </row>
    <row r="507" spans="1:50" ht="18" customHeight="1" x14ac:dyDescent="0.2">
      <c r="A507" s="13" t="s">
        <v>3419</v>
      </c>
      <c r="B507" s="7" cm="1">
        <f t="array" ref="B507">COUNTA(_xlfn._xlws.FILTER(CustomerID,CustomerID=NovasLicençasv6.0[[#This Row],[User ID]],""))</f>
        <v>1</v>
      </c>
      <c r="C507" s="7" t="str">
        <f>IF(NovasLicençasv6.0[[#This Row],[Usuário ativo]]&gt;=2,"OFFLINE","ONLINE")</f>
        <v>ONLINE</v>
      </c>
      <c r="D507" s="7" t="str" cm="1">
        <f t="array" ref="D507">IFERROR(IF(SUM(_xlfn._xlws.FILTER(CustomerID,CustomerID=NovasLicençasv6.0[[#This Row],[User ID]]))=0,"Existe","Não Existe"),"Não Existe")</f>
        <v>Não Existe</v>
      </c>
      <c r="E507" s="7"/>
      <c r="F507" s="13" t="s">
        <v>3420</v>
      </c>
      <c r="G507" s="13" t="s">
        <v>141</v>
      </c>
      <c r="H507" s="13" t="s">
        <v>130</v>
      </c>
      <c r="I507" s="13" t="s">
        <v>101</v>
      </c>
      <c r="J507" s="13" t="s">
        <v>102</v>
      </c>
      <c r="K507" s="13" t="s">
        <v>83</v>
      </c>
      <c r="L507" s="7" t="str" cm="1">
        <f t="array" ref="L507">IFERROR(_xlfn._xlws.FILTER(CódigoAntigo,[0]!Descrição=NovasLicençasv6.0[[#This Row],[Descrição da atualização]]),"")</f>
        <v/>
      </c>
      <c r="M507" s="7" t="str" cm="1">
        <f t="array" ref="M507">IFERROR(_xlfn._xlws.FILTER(NovoCódigo,[0]!Descrição=NovasLicençasv6.0[[#This Row],[Descrição da atualização]]),"")</f>
        <v/>
      </c>
      <c r="N507" s="1"/>
      <c r="O507" s="13" t="s">
        <v>18</v>
      </c>
      <c r="P507" s="13" t="str" cm="1">
        <f t="array" ref="P507">_xlfn._xlws.FILTER(CodigoLicença,Tipo=NovasLicençasv6.0[[#This Row],[Tipo]])</f>
        <v>SC00SFW00003</v>
      </c>
      <c r="Q507" s="13" t="str" cm="1">
        <f t="array" ref="Q507">_xlfn._xlws.FILTER(CodigoManutenção,Tipo=NovasLicençasv6.0[[#This Row],[Tipo]])</f>
        <v>SC00SFW00006</v>
      </c>
      <c r="R507" s="13">
        <v>1</v>
      </c>
      <c r="S507" s="13" t="s">
        <v>84</v>
      </c>
      <c r="T507" s="34" t="s">
        <v>3421</v>
      </c>
      <c r="U507" s="13" t="s">
        <v>1262</v>
      </c>
      <c r="V507" s="13"/>
      <c r="W507" s="13" t="s">
        <v>3422</v>
      </c>
      <c r="X507" s="13"/>
      <c r="Y507" s="29">
        <v>45128</v>
      </c>
      <c r="Z507" s="29">
        <v>45128</v>
      </c>
      <c r="AA507" s="35">
        <f t="shared" si="24"/>
        <v>2023</v>
      </c>
      <c r="AB507" s="13">
        <f t="shared" si="23"/>
        <v>0</v>
      </c>
      <c r="AC507" s="29" t="e" cm="1">
        <f t="array" ref="AC507">_xlfn._xlws.FILTER(Created_Date,(Customer_ID=NovasLicençasv6.0[[#This Row],[User ID]])*(Type = "OFFLINE"))</f>
        <v>#REF!</v>
      </c>
      <c r="AD507" s="91" t="s">
        <v>3423</v>
      </c>
      <c r="AE507" s="13"/>
      <c r="AF507" s="13"/>
      <c r="AG507" s="13"/>
      <c r="AH507" s="13" t="str">
        <f ca="1">IF(AND(Z507&lt;TODAY()-3, AF507="",NovasLicençasv6.0[[#This Row],[Usuário ativo]]&gt;1), "Aviso: SC ainda não criada!", "")</f>
        <v/>
      </c>
      <c r="AI507" s="13"/>
      <c r="AJ507" s="13"/>
      <c r="AK507" s="13"/>
      <c r="AL507" s="13"/>
      <c r="AM507" s="13"/>
      <c r="AN507" s="13"/>
      <c r="AO507" s="35" t="s">
        <v>3424</v>
      </c>
      <c r="AP507" s="34"/>
      <c r="AQ507" s="13" t="s">
        <v>592</v>
      </c>
      <c r="AR507" s="13"/>
      <c r="AS507" s="13"/>
      <c r="AT507" s="13" t="s">
        <v>3425</v>
      </c>
      <c r="AU507" s="13" t="s">
        <v>380</v>
      </c>
      <c r="AV507" s="13" t="s">
        <v>315</v>
      </c>
      <c r="AW507" s="92"/>
      <c r="AX507" s="92">
        <v>2023</v>
      </c>
    </row>
    <row r="508" spans="1:50" ht="18" customHeight="1" x14ac:dyDescent="0.2">
      <c r="A508" s="7" t="s">
        <v>3426</v>
      </c>
      <c r="B508" s="7" cm="1">
        <f t="array" ref="B508">COUNTA(_xlfn._xlws.FILTER(CustomerID,CustomerID=NovasLicençasv6.0[[#This Row],[User ID]],""))</f>
        <v>1</v>
      </c>
      <c r="C508" s="7" t="str">
        <f>IF(NovasLicençasv6.0[[#This Row],[Usuário ativo]]&gt;=2,"OFFLINE","ONLINE")</f>
        <v>ONLINE</v>
      </c>
      <c r="D508" s="7" t="str" cm="1">
        <f t="array" ref="D508">IFERROR(IF(SUM(_xlfn._xlws.FILTER(CustomerID,CustomerID=NovasLicençasv6.0[[#This Row],[User ID]]))=0,"Existe","Não Existe"),"Não Existe")</f>
        <v>Não Existe</v>
      </c>
      <c r="E508" s="7"/>
      <c r="F508" s="7" t="s">
        <v>3427</v>
      </c>
      <c r="G508" s="7" t="s">
        <v>141</v>
      </c>
      <c r="H508" s="7" t="s">
        <v>384</v>
      </c>
      <c r="I508" s="7" t="s">
        <v>101</v>
      </c>
      <c r="J508" s="7" t="s">
        <v>102</v>
      </c>
      <c r="K508" s="7" t="s">
        <v>83</v>
      </c>
      <c r="L508" s="7" t="s">
        <v>273</v>
      </c>
      <c r="M508" s="7" t="str" cm="1">
        <f t="array" ref="M508">IFERROR(_xlfn._xlws.FILTER(NovoCódigo,[0]!Descrição=NovasLicençasv6.0[[#This Row],[Descrição da atualização]]),"")</f>
        <v/>
      </c>
      <c r="N508" s="1"/>
      <c r="O508" s="7" t="s">
        <v>19</v>
      </c>
      <c r="P508" s="7" t="str" cm="1">
        <f t="array" ref="P508">_xlfn._xlws.FILTER(CodigoLicença,Tipo=NovasLicençasv6.0[[#This Row],[Tipo]])</f>
        <v>SC00SFW00004</v>
      </c>
      <c r="Q508" s="7" t="str" cm="1">
        <f t="array" ref="Q508">_xlfn._xlws.FILTER(CodigoManutenção,Tipo=NovasLicençasv6.0[[#This Row],[Tipo]])</f>
        <v>SC00SFW00007</v>
      </c>
      <c r="R508" s="7">
        <v>1</v>
      </c>
      <c r="S508" s="7" t="s">
        <v>84</v>
      </c>
      <c r="T508" s="14" t="s">
        <v>3428</v>
      </c>
      <c r="U508" s="7" t="s">
        <v>802</v>
      </c>
      <c r="V508" s="7" t="s">
        <v>2720</v>
      </c>
      <c r="W508" s="7" t="s">
        <v>3429</v>
      </c>
      <c r="X508" s="7"/>
      <c r="Y508" s="5">
        <v>45134</v>
      </c>
      <c r="Z508" s="5">
        <v>45141</v>
      </c>
      <c r="AA508" s="11">
        <f t="shared" si="24"/>
        <v>2023</v>
      </c>
      <c r="AB508" s="7">
        <f t="shared" si="23"/>
        <v>7</v>
      </c>
      <c r="AC508" s="5" t="e" cm="1">
        <f t="array" ref="AC508">_xlfn._xlws.FILTER(Created_Date,(Customer_ID=NovasLicençasv6.0[[#This Row],[User ID]])*(Type = "OFFLINE"))</f>
        <v>#REF!</v>
      </c>
      <c r="AD508" s="32" t="s">
        <v>3430</v>
      </c>
      <c r="AE508" s="7">
        <v>2454856</v>
      </c>
      <c r="AF508" s="7">
        <v>63455</v>
      </c>
      <c r="AG508" s="7"/>
      <c r="AH508" s="7"/>
      <c r="AI508" s="7"/>
      <c r="AJ508" s="7"/>
      <c r="AK508" s="7"/>
      <c r="AL508" s="7"/>
      <c r="AM508" s="7"/>
      <c r="AN508" s="7"/>
      <c r="AO508" s="11">
        <v>116522417</v>
      </c>
      <c r="AP508" s="14"/>
      <c r="AQ508" s="7" t="s">
        <v>2886</v>
      </c>
      <c r="AR508" s="7"/>
      <c r="AS508" s="7"/>
      <c r="AT508" s="7" t="s">
        <v>3431</v>
      </c>
      <c r="AU508" s="7" t="s">
        <v>380</v>
      </c>
      <c r="AV508" s="7" t="s">
        <v>201</v>
      </c>
      <c r="AW508" s="25"/>
      <c r="AX508" s="25">
        <v>2023</v>
      </c>
    </row>
    <row r="509" spans="1:50" ht="18" customHeight="1" x14ac:dyDescent="0.2">
      <c r="A509" s="7" t="s">
        <v>3432</v>
      </c>
      <c r="B509" s="7" cm="1">
        <f t="array" ref="B509">COUNTA(_xlfn._xlws.FILTER(CustomerID,CustomerID=NovasLicençasv6.0[[#This Row],[User ID]],""))</f>
        <v>1</v>
      </c>
      <c r="C509" s="7" t="str">
        <f>IF(NovasLicençasv6.0[[#This Row],[Usuário ativo]]&gt;=2,"OFFLINE","ONLINE")</f>
        <v>ONLINE</v>
      </c>
      <c r="D509" s="7" t="str" cm="1">
        <f t="array" ref="D509">IFERROR(IF(SUM(_xlfn._xlws.FILTER(CustomerID,CustomerID=NovasLicençasv6.0[[#This Row],[User ID]]))=0,"Existe","Não Existe"),"Não Existe")</f>
        <v>Não Existe</v>
      </c>
      <c r="E509" s="7"/>
      <c r="F509" s="7" t="s">
        <v>3433</v>
      </c>
      <c r="G509" s="7" t="s">
        <v>141</v>
      </c>
      <c r="H509" s="7" t="s">
        <v>130</v>
      </c>
      <c r="I509" s="7" t="s">
        <v>101</v>
      </c>
      <c r="J509" s="7" t="s">
        <v>102</v>
      </c>
      <c r="K509" s="7" t="s">
        <v>83</v>
      </c>
      <c r="L509" s="7"/>
      <c r="M509" s="7"/>
      <c r="N509" s="1"/>
      <c r="O509" s="7" t="s">
        <v>18</v>
      </c>
      <c r="P509" s="7" t="str" cm="1">
        <f t="array" ref="P509">_xlfn._xlws.FILTER(CodigoLicença,Tipo=NovasLicençasv6.0[[#This Row],[Tipo]])</f>
        <v>SC00SFW00003</v>
      </c>
      <c r="Q509" s="7" t="str" cm="1">
        <f t="array" ref="Q509">_xlfn._xlws.FILTER(CodigoManutenção,Tipo=NovasLicençasv6.0[[#This Row],[Tipo]])</f>
        <v>SC00SFW00006</v>
      </c>
      <c r="R509" s="7">
        <v>1</v>
      </c>
      <c r="S509" s="7" t="s">
        <v>84</v>
      </c>
      <c r="T509" s="14"/>
      <c r="U509" s="7" t="s">
        <v>802</v>
      </c>
      <c r="V509" s="7"/>
      <c r="W509" s="7" t="s">
        <v>3434</v>
      </c>
      <c r="X509" s="7"/>
      <c r="Y509" s="5">
        <v>45140</v>
      </c>
      <c r="Z509" s="5">
        <v>45141</v>
      </c>
      <c r="AA509" s="11">
        <f t="shared" si="24"/>
        <v>2023</v>
      </c>
      <c r="AB509" s="7">
        <f t="shared" si="23"/>
        <v>1</v>
      </c>
      <c r="AC509" s="5" t="e" cm="1">
        <f t="array" ref="AC509">_xlfn._xlws.FILTER(Created_Date,(Customer_ID=NovasLicençasv6.0[[#This Row],[User ID]])*(Type = "OFFLINE"))</f>
        <v>#REF!</v>
      </c>
      <c r="AD509" s="32" t="s">
        <v>3435</v>
      </c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11" t="s">
        <v>313</v>
      </c>
      <c r="AP509" s="14"/>
      <c r="AQ509" s="7" t="s">
        <v>3436</v>
      </c>
      <c r="AR509" s="7"/>
      <c r="AS509" s="7"/>
      <c r="AT509" s="7" t="s">
        <v>3437</v>
      </c>
      <c r="AU509" s="7" t="s">
        <v>380</v>
      </c>
      <c r="AV509" s="7" t="s">
        <v>315</v>
      </c>
      <c r="AW509" s="25"/>
      <c r="AX509" s="25">
        <v>2023</v>
      </c>
    </row>
    <row r="510" spans="1:50" ht="18" customHeight="1" x14ac:dyDescent="0.2">
      <c r="A510" s="7" t="s">
        <v>3438</v>
      </c>
      <c r="B510" s="7" cm="1">
        <f t="array" ref="B510">COUNTA(_xlfn._xlws.FILTER(CustomerID,CustomerID=NovasLicençasv6.0[[#This Row],[User ID]],""))</f>
        <v>1</v>
      </c>
      <c r="C510" s="7" t="str">
        <f>IF(NovasLicençasv6.0[[#This Row],[Usuário ativo]]&gt;=2,"OFFLINE","ONLINE")</f>
        <v>ONLINE</v>
      </c>
      <c r="D510" s="7" t="str" cm="1">
        <f t="array" ref="D510">IFERROR(IF(SUM(_xlfn._xlws.FILTER(CustomerID,CustomerID=NovasLicençasv6.0[[#This Row],[User ID]]))=0,"Existe","Não Existe"),"Não Existe")</f>
        <v>Não Existe</v>
      </c>
      <c r="E510" s="7"/>
      <c r="F510" s="7" t="s">
        <v>514</v>
      </c>
      <c r="G510" s="7" t="s">
        <v>141</v>
      </c>
      <c r="H510" s="7" t="s">
        <v>130</v>
      </c>
      <c r="I510" s="7" t="s">
        <v>101</v>
      </c>
      <c r="J510" s="7" t="s">
        <v>102</v>
      </c>
      <c r="K510" s="7" t="s">
        <v>83</v>
      </c>
      <c r="L510" s="7"/>
      <c r="M510" s="7"/>
      <c r="N510" s="1"/>
      <c r="O510" s="7" t="s">
        <v>18</v>
      </c>
      <c r="P510" s="7" t="str" cm="1">
        <f t="array" ref="P510">_xlfn._xlws.FILTER(CodigoLicença,Tipo=NovasLicençasv6.0[[#This Row],[Tipo]])</f>
        <v>SC00SFW00003</v>
      </c>
      <c r="Q510" s="7" t="str" cm="1">
        <f t="array" ref="Q510">_xlfn._xlws.FILTER(CodigoManutenção,Tipo=NovasLicençasv6.0[[#This Row],[Tipo]])</f>
        <v>SC00SFW00006</v>
      </c>
      <c r="R510" s="7">
        <v>1</v>
      </c>
      <c r="S510" s="7" t="s">
        <v>84</v>
      </c>
      <c r="T510" s="14"/>
      <c r="U510" s="7" t="s">
        <v>802</v>
      </c>
      <c r="V510" s="7" t="s">
        <v>2720</v>
      </c>
      <c r="W510" s="7" t="s">
        <v>3439</v>
      </c>
      <c r="X510" s="7"/>
      <c r="Y510" s="5">
        <v>45140</v>
      </c>
      <c r="Z510" s="5">
        <v>45141</v>
      </c>
      <c r="AA510" s="11">
        <f t="shared" si="24"/>
        <v>2023</v>
      </c>
      <c r="AB510" s="7">
        <f t="shared" si="23"/>
        <v>1</v>
      </c>
      <c r="AC510" s="5" t="e" cm="1">
        <f t="array" ref="AC510">_xlfn._xlws.FILTER(Created_Date,(Customer_ID=NovasLicençasv6.0[[#This Row],[User ID]])*(Type = "OFFLINE"))</f>
        <v>#REF!</v>
      </c>
      <c r="AD510" s="22" t="s">
        <v>3440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11" t="s">
        <v>313</v>
      </c>
      <c r="AP510" s="14"/>
      <c r="AQ510" s="7" t="s">
        <v>523</v>
      </c>
      <c r="AR510" s="7"/>
      <c r="AS510" s="7"/>
      <c r="AT510" s="7" t="s">
        <v>3437</v>
      </c>
      <c r="AU510" s="7" t="s">
        <v>380</v>
      </c>
      <c r="AV510" s="7" t="s">
        <v>315</v>
      </c>
      <c r="AW510" s="25"/>
      <c r="AX510" s="25">
        <v>2023</v>
      </c>
    </row>
    <row r="511" spans="1:50" ht="18" customHeight="1" x14ac:dyDescent="0.2">
      <c r="A511" s="7" t="s">
        <v>3441</v>
      </c>
      <c r="B511" s="7" cm="1">
        <f t="array" ref="B511">COUNTA(_xlfn._xlws.FILTER(CustomerID,CustomerID=NovasLicençasv6.0[[#This Row],[User ID]],""))</f>
        <v>1</v>
      </c>
      <c r="C511" s="7" t="str">
        <f>IF(NovasLicençasv6.0[[#This Row],[Usuário ativo]]&gt;=2,"OFFLINE","ONLINE")</f>
        <v>ONLINE</v>
      </c>
      <c r="D511" s="7" t="str" cm="1">
        <f t="array" ref="D511">IFERROR(IF(SUM(_xlfn._xlws.FILTER(CustomerID,CustomerID=NovasLicençasv6.0[[#This Row],[User ID]]))=0,"Existe","Não Existe"),"Não Existe")</f>
        <v>Não Existe</v>
      </c>
      <c r="E511" s="7"/>
      <c r="F511" s="7" t="s">
        <v>2613</v>
      </c>
      <c r="G511" s="7" t="s">
        <v>141</v>
      </c>
      <c r="H511" s="7" t="s">
        <v>130</v>
      </c>
      <c r="I511" s="7" t="s">
        <v>101</v>
      </c>
      <c r="J511" s="7" t="s">
        <v>102</v>
      </c>
      <c r="K511" s="7" t="s">
        <v>83</v>
      </c>
      <c r="L511" s="7"/>
      <c r="M511" s="7"/>
      <c r="N511" s="1"/>
      <c r="O511" s="7" t="s">
        <v>18</v>
      </c>
      <c r="P511" s="7" t="str" cm="1">
        <f t="array" ref="P511">_xlfn._xlws.FILTER(CodigoLicença,Tipo=NovasLicençasv6.0[[#This Row],[Tipo]])</f>
        <v>SC00SFW00003</v>
      </c>
      <c r="Q511" s="7" t="str" cm="1">
        <f t="array" ref="Q511">_xlfn._xlws.FILTER(CodigoManutenção,Tipo=NovasLicençasv6.0[[#This Row],[Tipo]])</f>
        <v>SC00SFW00006</v>
      </c>
      <c r="R511" s="7">
        <v>1</v>
      </c>
      <c r="S511" s="7" t="s">
        <v>84</v>
      </c>
      <c r="T511" s="14"/>
      <c r="U511" s="7" t="s">
        <v>802</v>
      </c>
      <c r="V511" s="7" t="s">
        <v>2720</v>
      </c>
      <c r="W511" s="7" t="s">
        <v>3442</v>
      </c>
      <c r="X511" s="7"/>
      <c r="Y511" s="5">
        <v>45140</v>
      </c>
      <c r="Z511" s="5">
        <v>45141</v>
      </c>
      <c r="AA511" s="11">
        <f t="shared" si="24"/>
        <v>2023</v>
      </c>
      <c r="AB511" s="7">
        <f t="shared" si="23"/>
        <v>1</v>
      </c>
      <c r="AC511" s="5" t="e" cm="1">
        <f t="array" ref="AC511">_xlfn._xlws.FILTER(Created_Date,(Customer_ID=NovasLicençasv6.0[[#This Row],[User ID]])*(Type = "OFFLINE"))</f>
        <v>#REF!</v>
      </c>
      <c r="AD511" s="22" t="s">
        <v>3443</v>
      </c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11" t="s">
        <v>313</v>
      </c>
      <c r="AP511" s="14"/>
      <c r="AQ511" s="7" t="s">
        <v>887</v>
      </c>
      <c r="AR511" s="7"/>
      <c r="AS511" s="7"/>
      <c r="AT511" s="7" t="s">
        <v>3437</v>
      </c>
      <c r="AU511" s="7" t="s">
        <v>380</v>
      </c>
      <c r="AV511" s="7" t="s">
        <v>315</v>
      </c>
      <c r="AW511" s="25"/>
      <c r="AX511" s="25">
        <v>2023</v>
      </c>
    </row>
    <row r="512" spans="1:50" ht="18" customHeight="1" x14ac:dyDescent="0.2">
      <c r="A512" s="13" t="s">
        <v>3444</v>
      </c>
      <c r="B512" s="7" cm="1">
        <f t="array" ref="B512">COUNTA(_xlfn._xlws.FILTER(CustomerID,CustomerID=NovasLicençasv6.0[[#This Row],[User ID]],""))</f>
        <v>1</v>
      </c>
      <c r="C512" s="13" t="str">
        <f>IF(NovasLicençasv6.0[[#This Row],[Usuário ativo]]&gt;=2,"OFFLINE","ONLINE")</f>
        <v>ONLINE</v>
      </c>
      <c r="D512" s="13" t="str" cm="1">
        <f t="array" ref="D512">IFERROR(IF(SUM(_xlfn._xlws.FILTER(CustomerID,CustomerID=NovasLicençasv6.0[[#This Row],[User ID]]))=0,"Existe","Não Existe"),"Não Existe")</f>
        <v>Não Existe</v>
      </c>
      <c r="E512" s="13" t="s">
        <v>3445</v>
      </c>
      <c r="F512" s="13" t="s">
        <v>3018</v>
      </c>
      <c r="G512" s="13" t="s">
        <v>141</v>
      </c>
      <c r="H512" s="13" t="s">
        <v>130</v>
      </c>
      <c r="I512" s="13" t="s">
        <v>101</v>
      </c>
      <c r="J512" s="13" t="s">
        <v>102</v>
      </c>
      <c r="K512" s="13" t="s">
        <v>83</v>
      </c>
      <c r="L512" s="13"/>
      <c r="M512" s="13"/>
      <c r="N512" s="1"/>
      <c r="O512" s="13" t="s">
        <v>19</v>
      </c>
      <c r="P512" s="7" t="str" cm="1">
        <f t="array" ref="P512">_xlfn._xlws.FILTER(CodigoLicença,Tipo=NovasLicençasv6.0[[#This Row],[Tipo]])</f>
        <v>SC00SFW00004</v>
      </c>
      <c r="Q512" s="7" t="str" cm="1">
        <f t="array" ref="Q512">_xlfn._xlws.FILTER(CodigoManutenção,Tipo=NovasLicençasv6.0[[#This Row],[Tipo]])</f>
        <v>SC00SFW00007</v>
      </c>
      <c r="R512" s="13">
        <v>1</v>
      </c>
      <c r="S512" s="13" t="s">
        <v>84</v>
      </c>
      <c r="T512" s="34"/>
      <c r="U512" s="13" t="s">
        <v>802</v>
      </c>
      <c r="V512" s="13" t="s">
        <v>597</v>
      </c>
      <c r="W512" s="13"/>
      <c r="X512" s="13"/>
      <c r="Y512" s="29">
        <v>45140</v>
      </c>
      <c r="Z512" s="29">
        <v>45141</v>
      </c>
      <c r="AA512" s="35">
        <f t="shared" si="24"/>
        <v>2023</v>
      </c>
      <c r="AB512" s="13">
        <f t="shared" si="23"/>
        <v>1</v>
      </c>
      <c r="AC512" s="29" t="e" cm="1">
        <f t="array" ref="AC512">_xlfn._xlws.FILTER(Created_Date,(Customer_ID=NovasLicençasv6.0[[#This Row],[User ID]])*(Type = "OFFLINE"))</f>
        <v>#REF!</v>
      </c>
      <c r="AD512" s="32" t="s">
        <v>3446</v>
      </c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35" t="s">
        <v>313</v>
      </c>
      <c r="AP512" s="34"/>
      <c r="AQ512" s="13" t="s">
        <v>2985</v>
      </c>
      <c r="AR512" s="13"/>
      <c r="AS512" s="13"/>
      <c r="AT512" s="13" t="s">
        <v>3447</v>
      </c>
      <c r="AU512" s="13" t="s">
        <v>380</v>
      </c>
      <c r="AV512" s="13" t="s">
        <v>315</v>
      </c>
      <c r="AW512" s="92"/>
      <c r="AX512" s="25">
        <v>2023</v>
      </c>
    </row>
    <row r="513" spans="1:50" ht="18" customHeight="1" x14ac:dyDescent="0.2">
      <c r="A513" s="7" t="s">
        <v>3448</v>
      </c>
      <c r="B513" s="7" cm="1">
        <f t="array" ref="B513">COUNTA(_xlfn._xlws.FILTER(CustomerID,CustomerID=NovasLicençasv6.0[[#This Row],[User ID]],""))</f>
        <v>1</v>
      </c>
      <c r="C513" s="7" t="str">
        <f>IF(NovasLicençasv6.0[[#This Row],[Usuário ativo]]&gt;=2,"OFFLINE","ONLINE")</f>
        <v>ONLINE</v>
      </c>
      <c r="D513" s="7" t="str" cm="1">
        <f t="array" ref="D513">IFERROR(IF(SUM(_xlfn._xlws.FILTER(CustomerID,CustomerID=NovasLicençasv6.0[[#This Row],[User ID]]))=0,"Existe","Não Existe"),"Não Existe")</f>
        <v>Não Existe</v>
      </c>
      <c r="E513" s="7"/>
      <c r="F513" s="7" t="s">
        <v>3035</v>
      </c>
      <c r="G513" s="7" t="s">
        <v>141</v>
      </c>
      <c r="H513" s="7" t="s">
        <v>130</v>
      </c>
      <c r="I513" s="7" t="s">
        <v>101</v>
      </c>
      <c r="J513" s="7" t="s">
        <v>102</v>
      </c>
      <c r="K513" s="7" t="s">
        <v>83</v>
      </c>
      <c r="L513" s="7"/>
      <c r="M513" s="7"/>
      <c r="N513" s="1"/>
      <c r="O513" s="7" t="s">
        <v>18</v>
      </c>
      <c r="P513" s="7" t="str" cm="1">
        <f t="array" ref="P513">_xlfn._xlws.FILTER(CodigoLicença,Tipo=NovasLicençasv6.0[[#This Row],[Tipo]])</f>
        <v>SC00SFW00003</v>
      </c>
      <c r="Q513" s="7" t="str" cm="1">
        <f t="array" ref="Q513">_xlfn._xlws.FILTER(CodigoManutenção,Tipo=NovasLicençasv6.0[[#This Row],[Tipo]])</f>
        <v>SC00SFW00006</v>
      </c>
      <c r="R513" s="7">
        <v>1</v>
      </c>
      <c r="S513" s="7" t="s">
        <v>84</v>
      </c>
      <c r="T513" s="14"/>
      <c r="U513" s="7" t="s">
        <v>802</v>
      </c>
      <c r="V513" s="7" t="s">
        <v>597</v>
      </c>
      <c r="W513" s="7" t="s">
        <v>3038</v>
      </c>
      <c r="X513" s="7"/>
      <c r="Y513" s="5">
        <v>45140</v>
      </c>
      <c r="Z513" s="5">
        <v>45141</v>
      </c>
      <c r="AA513" s="11">
        <f t="shared" si="24"/>
        <v>2023</v>
      </c>
      <c r="AB513" s="7">
        <f t="shared" si="23"/>
        <v>1</v>
      </c>
      <c r="AC513" s="5" t="e" cm="1">
        <f t="array" ref="AC513">_xlfn._xlws.FILTER(Created_Date,(Customer_ID=NovasLicençasv6.0[[#This Row],[User ID]])*(Type = "OFFLINE"))</f>
        <v>#REF!</v>
      </c>
      <c r="AD513" s="22" t="s">
        <v>3449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11" t="s">
        <v>313</v>
      </c>
      <c r="AP513" s="14"/>
      <c r="AQ513" s="7" t="s">
        <v>3040</v>
      </c>
      <c r="AR513" s="7"/>
      <c r="AS513" s="7"/>
      <c r="AT513" s="7" t="s">
        <v>3437</v>
      </c>
      <c r="AU513" s="7" t="s">
        <v>380</v>
      </c>
      <c r="AV513" s="7" t="s">
        <v>315</v>
      </c>
      <c r="AW513" s="25"/>
      <c r="AX513" s="25">
        <v>2023</v>
      </c>
    </row>
    <row r="514" spans="1:50" ht="18" customHeight="1" x14ac:dyDescent="0.2">
      <c r="A514" s="7" t="s">
        <v>3450</v>
      </c>
      <c r="B514" s="7" cm="1">
        <f t="array" ref="B514">COUNTA(_xlfn._xlws.FILTER(CustomerID,CustomerID=NovasLicençasv6.0[[#This Row],[User ID]],""))</f>
        <v>1</v>
      </c>
      <c r="C514" s="7" t="str">
        <f>IF(NovasLicençasv6.0[[#This Row],[Usuário ativo]]&gt;=2,"OFFLINE","ONLINE")</f>
        <v>ONLINE</v>
      </c>
      <c r="D514" s="7" t="str" cm="1">
        <f t="array" ref="D514">IFERROR(IF(SUM(_xlfn._xlws.FILTER(CustomerID,CustomerID=NovasLicençasv6.0[[#This Row],[User ID]]))=0,"Existe","Não Existe"),"Não Existe")</f>
        <v>Não Existe</v>
      </c>
      <c r="E514" s="7"/>
      <c r="F514" s="7" t="s">
        <v>740</v>
      </c>
      <c r="G514" s="7" t="s">
        <v>141</v>
      </c>
      <c r="H514" s="7" t="s">
        <v>130</v>
      </c>
      <c r="I514" s="7" t="s">
        <v>101</v>
      </c>
      <c r="J514" s="7" t="s">
        <v>102</v>
      </c>
      <c r="K514" s="7" t="s">
        <v>83</v>
      </c>
      <c r="L514" s="7"/>
      <c r="M514" s="7"/>
      <c r="N514" s="1"/>
      <c r="O514" s="7" t="s">
        <v>18</v>
      </c>
      <c r="P514" s="7" t="str" cm="1">
        <f t="array" ref="P514">_xlfn._xlws.FILTER(CodigoLicença,Tipo=NovasLicençasv6.0[[#This Row],[Tipo]])</f>
        <v>SC00SFW00003</v>
      </c>
      <c r="Q514" s="7" t="str" cm="1">
        <f t="array" ref="Q514">_xlfn._xlws.FILTER(CodigoManutenção,Tipo=NovasLicençasv6.0[[#This Row],[Tipo]])</f>
        <v>SC00SFW00006</v>
      </c>
      <c r="R514" s="7">
        <v>1</v>
      </c>
      <c r="S514" s="7" t="s">
        <v>84</v>
      </c>
      <c r="T514" s="14"/>
      <c r="U514" s="7" t="s">
        <v>802</v>
      </c>
      <c r="V514" s="7" t="s">
        <v>2258</v>
      </c>
      <c r="W514" s="7" t="s">
        <v>3451</v>
      </c>
      <c r="X514" s="7"/>
      <c r="Y514" s="5">
        <v>45140</v>
      </c>
      <c r="Z514" s="5">
        <v>45141</v>
      </c>
      <c r="AA514" s="11">
        <f t="shared" si="24"/>
        <v>2023</v>
      </c>
      <c r="AB514" s="7">
        <f t="shared" si="23"/>
        <v>1</v>
      </c>
      <c r="AC514" s="5" t="e" cm="1">
        <f t="array" ref="AC514">_xlfn._xlws.FILTER(Created_Date,(Customer_ID=NovasLicençasv6.0[[#This Row],[User ID]])*(Type = "OFFLINE"))</f>
        <v>#REF!</v>
      </c>
      <c r="AD514" s="32" t="s">
        <v>3452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11" t="s">
        <v>313</v>
      </c>
      <c r="AP514" s="14"/>
      <c r="AQ514" s="7" t="s">
        <v>3453</v>
      </c>
      <c r="AR514" s="7"/>
      <c r="AS514" s="7"/>
      <c r="AT514" s="7" t="s">
        <v>3437</v>
      </c>
      <c r="AU514" s="7" t="s">
        <v>380</v>
      </c>
      <c r="AV514" s="7" t="s">
        <v>315</v>
      </c>
      <c r="AW514" s="25"/>
      <c r="AX514" s="25">
        <v>2023</v>
      </c>
    </row>
    <row r="515" spans="1:50" ht="18" customHeight="1" x14ac:dyDescent="0.2">
      <c r="A515" s="7" t="s">
        <v>3454</v>
      </c>
      <c r="B515" s="7" cm="1">
        <f t="array" ref="B515">COUNTA(_xlfn._xlws.FILTER(CustomerID,CustomerID=NovasLicençasv6.0[[#This Row],[User ID]],""))</f>
        <v>1</v>
      </c>
      <c r="C515" s="7" t="str">
        <f>IF(NovasLicençasv6.0[[#This Row],[Usuário ativo]]&gt;=2,"OFFLINE","ONLINE")</f>
        <v>ONLINE</v>
      </c>
      <c r="D515" s="7" t="str" cm="1">
        <f t="array" ref="D515">IFERROR(IF(SUM(_xlfn._xlws.FILTER(CustomerID,CustomerID=NovasLicençasv6.0[[#This Row],[User ID]]))=0,"Existe","Não Existe"),"Não Existe")</f>
        <v>Não Existe</v>
      </c>
      <c r="E515" s="7"/>
      <c r="F515" s="7" t="s">
        <v>3270</v>
      </c>
      <c r="G515" s="7" t="s">
        <v>141</v>
      </c>
      <c r="H515" s="7" t="s">
        <v>130</v>
      </c>
      <c r="I515" s="7" t="s">
        <v>101</v>
      </c>
      <c r="J515" s="7" t="s">
        <v>102</v>
      </c>
      <c r="K515" s="7" t="s">
        <v>83</v>
      </c>
      <c r="L515" s="7"/>
      <c r="M515" s="7"/>
      <c r="N515" s="1"/>
      <c r="O515" s="7" t="s">
        <v>18</v>
      </c>
      <c r="P515" s="7" t="str" cm="1">
        <f t="array" ref="P515">_xlfn._xlws.FILTER(CodigoLicença,Tipo=NovasLicençasv6.0[[#This Row],[Tipo]])</f>
        <v>SC00SFW00003</v>
      </c>
      <c r="Q515" s="7" t="str" cm="1">
        <f t="array" ref="Q515">_xlfn._xlws.FILTER(CodigoManutenção,Tipo=NovasLicençasv6.0[[#This Row],[Tipo]])</f>
        <v>SC00SFW00006</v>
      </c>
      <c r="R515" s="7">
        <v>1</v>
      </c>
      <c r="S515" s="7" t="s">
        <v>84</v>
      </c>
      <c r="T515" s="14"/>
      <c r="U515" s="7" t="s">
        <v>802</v>
      </c>
      <c r="V515" s="7" t="s">
        <v>815</v>
      </c>
      <c r="W515" s="7" t="s">
        <v>3273</v>
      </c>
      <c r="X515" s="7"/>
      <c r="Y515" s="5">
        <v>45140</v>
      </c>
      <c r="Z515" s="5">
        <v>45141</v>
      </c>
      <c r="AA515" s="11">
        <f t="shared" si="24"/>
        <v>2023</v>
      </c>
      <c r="AB515" s="7">
        <f t="shared" si="23"/>
        <v>1</v>
      </c>
      <c r="AC515" s="5" t="e" cm="1">
        <f t="array" ref="AC515">_xlfn._xlws.FILTER(Created_Date,(Customer_ID=NovasLicençasv6.0[[#This Row],[User ID]])*(Type = "OFFLINE"))</f>
        <v>#REF!</v>
      </c>
      <c r="AD515" s="22" t="s">
        <v>3455</v>
      </c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11" t="s">
        <v>313</v>
      </c>
      <c r="AP515" s="14"/>
      <c r="AQ515" s="7" t="s">
        <v>3117</v>
      </c>
      <c r="AR515" s="7"/>
      <c r="AS515" s="7"/>
      <c r="AT515" s="7" t="s">
        <v>3437</v>
      </c>
      <c r="AU515" s="7" t="s">
        <v>380</v>
      </c>
      <c r="AV515" s="7" t="s">
        <v>315</v>
      </c>
      <c r="AW515" s="25"/>
      <c r="AX515" s="25">
        <v>2023</v>
      </c>
    </row>
    <row r="516" spans="1:50" ht="18" customHeight="1" x14ac:dyDescent="0.2">
      <c r="A516" s="7" t="s">
        <v>3456</v>
      </c>
      <c r="B516" s="7" cm="1">
        <f t="array" ref="B516">COUNTA(_xlfn._xlws.FILTER(CustomerID,CustomerID=NovasLicençasv6.0[[#This Row],[User ID]],""))</f>
        <v>1</v>
      </c>
      <c r="C516" s="7" t="str">
        <f>IF(NovasLicençasv6.0[[#This Row],[Usuário ativo]]&gt;=2,"OFFLINE","ONLINE")</f>
        <v>ONLINE</v>
      </c>
      <c r="D516" s="7" t="str" cm="1">
        <f t="array" ref="D516">IFERROR(IF(SUM(_xlfn._xlws.FILTER(CustomerID,CustomerID=NovasLicençasv6.0[[#This Row],[User ID]]))=0,"Existe","Não Existe"),"Não Existe")</f>
        <v>Não Existe</v>
      </c>
      <c r="E516" s="7"/>
      <c r="F516" s="7" t="s">
        <v>718</v>
      </c>
      <c r="G516" s="7" t="s">
        <v>141</v>
      </c>
      <c r="H516" s="7" t="s">
        <v>130</v>
      </c>
      <c r="I516" s="7" t="s">
        <v>101</v>
      </c>
      <c r="J516" s="7" t="s">
        <v>102</v>
      </c>
      <c r="K516" s="7" t="s">
        <v>83</v>
      </c>
      <c r="L516" s="7"/>
      <c r="M516" s="7"/>
      <c r="N516" s="1"/>
      <c r="O516" s="7" t="s">
        <v>18</v>
      </c>
      <c r="P516" s="7" t="str" cm="1">
        <f t="array" ref="P516">_xlfn._xlws.FILTER(CodigoLicença,Tipo=NovasLicençasv6.0[[#This Row],[Tipo]])</f>
        <v>SC00SFW00003</v>
      </c>
      <c r="Q516" s="7" t="str" cm="1">
        <f t="array" ref="Q516">_xlfn._xlws.FILTER(CodigoManutenção,Tipo=NovasLicençasv6.0[[#This Row],[Tipo]])</f>
        <v>SC00SFW00006</v>
      </c>
      <c r="R516" s="7">
        <v>1</v>
      </c>
      <c r="S516" s="7" t="s">
        <v>84</v>
      </c>
      <c r="T516" s="14" t="s">
        <v>3457</v>
      </c>
      <c r="U516" s="7" t="s">
        <v>802</v>
      </c>
      <c r="V516" s="7" t="s">
        <v>765</v>
      </c>
      <c r="W516" s="7" t="s">
        <v>3458</v>
      </c>
      <c r="X516" s="7"/>
      <c r="Y516" s="5">
        <v>45140</v>
      </c>
      <c r="Z516" s="5">
        <v>45141</v>
      </c>
      <c r="AA516" s="11">
        <f t="shared" si="24"/>
        <v>2023</v>
      </c>
      <c r="AB516" s="7">
        <f t="shared" si="23"/>
        <v>1</v>
      </c>
      <c r="AC516" s="5" t="e" cm="1">
        <f t="array" ref="AC516">_xlfn._xlws.FILTER(Created_Date,(Customer_ID=NovasLicençasv6.0[[#This Row],[User ID]])*(Type = "OFFLINE"))</f>
        <v>#REF!</v>
      </c>
      <c r="AD516" s="32" t="s">
        <v>3459</v>
      </c>
      <c r="AE516" s="7"/>
      <c r="AF516" s="7"/>
      <c r="AG516" s="7"/>
      <c r="AH516" s="7" t="str">
        <f ca="1">IF(AND(Z516&lt;TODAY()-3, AF516="",NovasLicençasv6.0[[#This Row],[Usuário ativo]]&gt;1), "Aviso: SC ainda não criada!", "")</f>
        <v/>
      </c>
      <c r="AI516" s="7"/>
      <c r="AJ516" s="7"/>
      <c r="AK516" s="7"/>
      <c r="AL516" s="7"/>
      <c r="AM516" s="7"/>
      <c r="AN516" s="7"/>
      <c r="AO516" s="11" t="s">
        <v>313</v>
      </c>
      <c r="AP516" s="14"/>
      <c r="AQ516" s="14" t="s">
        <v>723</v>
      </c>
      <c r="AR516" s="7"/>
      <c r="AS516" s="7"/>
      <c r="AT516" s="7" t="s">
        <v>3150</v>
      </c>
      <c r="AU516" s="7" t="s">
        <v>380</v>
      </c>
      <c r="AV516" s="7" t="s">
        <v>315</v>
      </c>
      <c r="AW516" s="25"/>
      <c r="AX516" s="25">
        <v>2023</v>
      </c>
    </row>
    <row r="517" spans="1:50" ht="18" customHeight="1" x14ac:dyDescent="0.2">
      <c r="A517" s="60" t="s">
        <v>3460</v>
      </c>
      <c r="B517" s="7" cm="1">
        <f t="array" ref="B517">COUNTA(_xlfn._xlws.FILTER(CustomerID,CustomerID=NovasLicençasv6.0[[#This Row],[User ID]],""))</f>
        <v>1</v>
      </c>
      <c r="C517" s="7" t="str">
        <f>IF(NovasLicençasv6.0[[#This Row],[Usuário ativo]]&gt;=2,"OFFLINE","ONLINE")</f>
        <v>ONLINE</v>
      </c>
      <c r="D517" s="18" t="str" cm="1">
        <f t="array" ref="D517">IFERROR(IF(SUM(_xlfn._xlws.FILTER(CustomerID,CustomerID=NovasLicençasv6.0[[#This Row],[User ID]]))=0,"Existe","Não Existe"),"Não Existe")</f>
        <v>Não Existe</v>
      </c>
      <c r="E517" s="7" t="s">
        <v>3461</v>
      </c>
      <c r="F517" s="13" t="s">
        <v>3093</v>
      </c>
      <c r="G517" s="13" t="s">
        <v>141</v>
      </c>
      <c r="H517" s="13" t="s">
        <v>130</v>
      </c>
      <c r="I517" s="13" t="s">
        <v>101</v>
      </c>
      <c r="J517" s="13" t="s">
        <v>102</v>
      </c>
      <c r="K517" s="13" t="s">
        <v>83</v>
      </c>
      <c r="L517" s="7" t="str" cm="1">
        <f t="array" ref="L517">IFERROR(_xlfn._xlws.FILTER(CódigoAntigo,[0]!Descrição=NovasLicençasv6.0[[#This Row],[Descrição da atualização]]),"")</f>
        <v/>
      </c>
      <c r="M517" s="7" t="str" cm="1">
        <f t="array" ref="M517">IFERROR(_xlfn._xlws.FILTER(NovoCódigo,[0]!Descrição=NovasLicençasv6.0[[#This Row],[Descrição da atualização]]),"")</f>
        <v/>
      </c>
      <c r="N517" s="1"/>
      <c r="O517" s="13" t="s">
        <v>18</v>
      </c>
      <c r="P517" s="13" t="str" cm="1">
        <f t="array" ref="P517">_xlfn._xlws.FILTER(CodigoLicença,Tipo=NovasLicençasv6.0[[#This Row],[Tipo]])</f>
        <v>SC00SFW00003</v>
      </c>
      <c r="Q517" s="13" t="str" cm="1">
        <f t="array" ref="Q517">_xlfn._xlws.FILTER(CodigoManutenção,Tipo=NovasLicençasv6.0[[#This Row],[Tipo]])</f>
        <v>SC00SFW00006</v>
      </c>
      <c r="R517" s="13">
        <v>1</v>
      </c>
      <c r="S517" s="13" t="s">
        <v>84</v>
      </c>
      <c r="T517" s="34" t="s">
        <v>3462</v>
      </c>
      <c r="U517" s="13" t="s">
        <v>802</v>
      </c>
      <c r="V517" s="13" t="s">
        <v>2720</v>
      </c>
      <c r="W517" s="13" t="s">
        <v>3463</v>
      </c>
      <c r="X517" s="13"/>
      <c r="Y517" s="29">
        <v>45142</v>
      </c>
      <c r="Z517" s="29">
        <v>45143</v>
      </c>
      <c r="AA517" s="35">
        <f t="shared" si="24"/>
        <v>2023</v>
      </c>
      <c r="AB517" s="13">
        <f t="shared" si="23"/>
        <v>1</v>
      </c>
      <c r="AC517" s="29" t="e" cm="1">
        <f t="array" ref="AC517">_xlfn._xlws.FILTER(Created_Date,(Customer_ID=NovasLicençasv6.0[[#This Row],[User ID]])*(Type = "OFFLINE"))</f>
        <v>#REF!</v>
      </c>
      <c r="AD517" s="91" t="s">
        <v>3464</v>
      </c>
      <c r="AE517" s="13"/>
      <c r="AF517" s="13"/>
      <c r="AG517" s="13"/>
      <c r="AH517" s="13" t="str">
        <f ca="1">IF(AND(Z517&lt;TODAY()-3, AF517="",NovasLicençasv6.0[[#This Row],[Usuário ativo]]&gt;1), "Aviso: SC ainda não criada!", "")</f>
        <v/>
      </c>
      <c r="AI517" s="13"/>
      <c r="AJ517" s="13"/>
      <c r="AK517" s="13"/>
      <c r="AL517" s="13"/>
      <c r="AM517" s="13"/>
      <c r="AN517" s="13"/>
      <c r="AO517" s="35" t="s">
        <v>1368</v>
      </c>
      <c r="AP517" s="34"/>
      <c r="AQ517" s="13" t="s">
        <v>3098</v>
      </c>
      <c r="AR517" s="13"/>
      <c r="AS517" s="13"/>
      <c r="AT517" s="13" t="s">
        <v>3465</v>
      </c>
      <c r="AU517" s="13" t="s">
        <v>380</v>
      </c>
      <c r="AV517" s="61" t="s">
        <v>315</v>
      </c>
      <c r="AW517" s="98"/>
      <c r="AX517" s="92">
        <v>2023</v>
      </c>
    </row>
    <row r="518" spans="1:50" ht="18" customHeight="1" x14ac:dyDescent="0.2">
      <c r="A518" s="53" t="s">
        <v>3466</v>
      </c>
      <c r="B518" s="7" cm="1">
        <f t="array" ref="B518">COUNTA(_xlfn._xlws.FILTER(CustomerID,CustomerID=NovasLicençasv6.0[[#This Row],[User ID]],""))</f>
        <v>1</v>
      </c>
      <c r="C518" s="43" t="str">
        <f>IF(NovasLicençasv6.0[[#This Row],[Usuário ativo]]&gt;=2,"OFFLINE","ONLINE")</f>
        <v>ONLINE</v>
      </c>
      <c r="D518" s="54" t="str" cm="1">
        <f t="array" ref="D518">IFERROR(IF(SUM(_xlfn._xlws.FILTER(CustomerID,CustomerID=NovasLicençasv6.0[[#This Row],[User ID]]))=0,"Existe","Não Existe"),"Não Existe")</f>
        <v>Não Existe</v>
      </c>
      <c r="E518" s="43"/>
      <c r="F518" s="43" t="s">
        <v>2976</v>
      </c>
      <c r="G518" s="43" t="s">
        <v>141</v>
      </c>
      <c r="H518" s="43" t="s">
        <v>130</v>
      </c>
      <c r="I518" s="43" t="s">
        <v>101</v>
      </c>
      <c r="J518" s="43" t="s">
        <v>102</v>
      </c>
      <c r="K518" s="43" t="s">
        <v>83</v>
      </c>
      <c r="L518" s="43" t="str" cm="1">
        <f t="array" ref="L518">IFERROR(_xlfn._xlws.FILTER(CódigoAntigo,[0]!Descrição=NovasLicençasv6.0[[#This Row],[Descrição da atualização]]),"")</f>
        <v/>
      </c>
      <c r="M518" s="43" t="str" cm="1">
        <f t="array" ref="M518">IFERROR(_xlfn._xlws.FILTER(NovoCódigo,[0]!Descrição=NovasLicençasv6.0[[#This Row],[Descrição da atualização]]),"")</f>
        <v/>
      </c>
      <c r="N518" s="1"/>
      <c r="O518" s="43" t="s">
        <v>18</v>
      </c>
      <c r="P518" s="7" t="str" cm="1">
        <f t="array" ref="P518">_xlfn._xlws.FILTER(CodigoLicença,Tipo=NovasLicençasv6.0[[#This Row],[Tipo]])</f>
        <v>SC00SFW00003</v>
      </c>
      <c r="Q518" s="7" t="str" cm="1">
        <f t="array" ref="Q518">_xlfn._xlws.FILTER(CodigoManutenção,Tipo=NovasLicençasv6.0[[#This Row],[Tipo]])</f>
        <v>SC00SFW00006</v>
      </c>
      <c r="R518" s="43">
        <v>1</v>
      </c>
      <c r="S518" s="43" t="s">
        <v>84</v>
      </c>
      <c r="T518" s="55" t="s">
        <v>3467</v>
      </c>
      <c r="U518" s="43" t="s">
        <v>802</v>
      </c>
      <c r="V518" s="43" t="s">
        <v>2720</v>
      </c>
      <c r="W518" s="43" t="s">
        <v>3468</v>
      </c>
      <c r="X518" s="43"/>
      <c r="Y518" s="17">
        <v>45142</v>
      </c>
      <c r="Z518" s="17">
        <v>45145</v>
      </c>
      <c r="AA518" s="44">
        <f t="shared" si="24"/>
        <v>2023</v>
      </c>
      <c r="AB518" s="43">
        <f t="shared" si="23"/>
        <v>3</v>
      </c>
      <c r="AC518" s="17" t="e" cm="1">
        <f t="array" ref="AC518">_xlfn._xlws.FILTER(Created_Date,(Customer_ID=NovasLicençasv6.0[[#This Row],[User ID]])*(Type = "OFFLINE"))</f>
        <v>#REF!</v>
      </c>
      <c r="AD518" s="32" t="s">
        <v>3469</v>
      </c>
      <c r="AE518" s="43"/>
      <c r="AF518" s="43"/>
      <c r="AG518" s="43"/>
      <c r="AH518" s="43" t="str">
        <f ca="1">IF(AND(Z518&lt;TODAY()-3, AF518="",NovasLicençasv6.0[[#This Row],[Usuário ativo]]&gt;1), "Aviso: SC ainda não criada!", "")</f>
        <v/>
      </c>
      <c r="AI518" s="43"/>
      <c r="AJ518" s="43"/>
      <c r="AK518" s="43"/>
      <c r="AL518" s="43"/>
      <c r="AM518" s="43"/>
      <c r="AN518" s="43"/>
      <c r="AO518" s="44" t="s">
        <v>1368</v>
      </c>
      <c r="AP518" s="55"/>
      <c r="AQ518" s="43" t="s">
        <v>2979</v>
      </c>
      <c r="AR518" s="43"/>
      <c r="AS518" s="43"/>
      <c r="AT518" s="43" t="s">
        <v>3470</v>
      </c>
      <c r="AU518" s="43" t="s">
        <v>380</v>
      </c>
      <c r="AV518" s="56" t="s">
        <v>315</v>
      </c>
      <c r="AW518" s="100"/>
      <c r="AX518" s="25">
        <v>2023</v>
      </c>
    </row>
    <row r="519" spans="1:50" ht="18" customHeight="1" x14ac:dyDescent="0.2">
      <c r="A519" s="21" t="s">
        <v>3471</v>
      </c>
      <c r="B519" s="7" cm="1">
        <f t="array" ref="B519">COUNTA(_xlfn._xlws.FILTER(CustomerID,CustomerID=NovasLicençasv6.0[[#This Row],[User ID]],""))</f>
        <v>1</v>
      </c>
      <c r="C519" s="7" t="str">
        <f>IF(NovasLicençasv6.0[[#This Row],[Usuário ativo]]&gt;=2,"OFFLINE","ONLINE")</f>
        <v>ONLINE</v>
      </c>
      <c r="D519" s="18" t="str" cm="1">
        <f t="array" ref="D519">IFERROR(IF(SUM(_xlfn._xlws.FILTER(CustomerID,CustomerID=NovasLicençasv6.0[[#This Row],[User ID]]))=0,"Existe","Não Existe"),"Não Existe")</f>
        <v>Não Existe</v>
      </c>
      <c r="E519" s="7"/>
      <c r="F519" s="7" t="s">
        <v>3472</v>
      </c>
      <c r="G519" s="7" t="s">
        <v>81</v>
      </c>
      <c r="H519" s="7" t="s">
        <v>3473</v>
      </c>
      <c r="I519" s="7" t="s">
        <v>81</v>
      </c>
      <c r="J519" s="7" t="s">
        <v>82</v>
      </c>
      <c r="K519" s="7" t="s">
        <v>83</v>
      </c>
      <c r="L519" s="7" t="str" cm="1">
        <f t="array" ref="L519">IFERROR(_xlfn._xlws.FILTER(CódigoAntigo,[0]!Descrição=NovasLicençasv6.0[[#This Row],[Descrição da atualização]]),"")</f>
        <v/>
      </c>
      <c r="M519" s="7" t="str" cm="1">
        <f t="array" ref="M519">IFERROR(_xlfn._xlws.FILTER(NovoCódigo,[0]!Descrição=NovasLicençasv6.0[[#This Row],[Descrição da atualização]]),"")</f>
        <v/>
      </c>
      <c r="N519" s="1"/>
      <c r="O519" s="7" t="s">
        <v>17</v>
      </c>
      <c r="P519" s="7" t="str" cm="1">
        <f t="array" ref="P519">_xlfn._xlws.FILTER(CodigoLicença,Tipo=NovasLicençasv6.0[[#This Row],[Tipo]])</f>
        <v>SC00SFW00002</v>
      </c>
      <c r="Q519" s="7" t="str" cm="1">
        <f t="array" ref="Q519">_xlfn._xlws.FILTER(CodigoManutenção,Tipo=NovasLicençasv6.0[[#This Row],[Tipo]])</f>
        <v>SC00SFW00005</v>
      </c>
      <c r="R519" s="7">
        <v>1</v>
      </c>
      <c r="S519" s="7" t="s">
        <v>84</v>
      </c>
      <c r="T519" s="14"/>
      <c r="U519" s="7" t="s">
        <v>802</v>
      </c>
      <c r="V519" s="7" t="s">
        <v>3164</v>
      </c>
      <c r="W519" s="7" t="s">
        <v>3474</v>
      </c>
      <c r="X519" s="7"/>
      <c r="Y519" s="5">
        <v>45142</v>
      </c>
      <c r="Z519" s="5">
        <v>45143</v>
      </c>
      <c r="AA519" s="11">
        <f t="shared" si="24"/>
        <v>2023</v>
      </c>
      <c r="AB519" s="7">
        <f t="shared" si="23"/>
        <v>1</v>
      </c>
      <c r="AC519" s="5" t="e" cm="1">
        <f t="array" ref="AC519">_xlfn._xlws.FILTER(Created_Date,(Customer_ID=NovasLicençasv6.0[[#This Row],[User ID]])*(Type = "OFFLINE"))</f>
        <v>#REF!</v>
      </c>
      <c r="AD519" s="32" t="s">
        <v>3475</v>
      </c>
      <c r="AE519" s="7">
        <v>2413640</v>
      </c>
      <c r="AF519" s="7"/>
      <c r="AG519" s="7"/>
      <c r="AH519" s="7" t="str">
        <f ca="1">IF(AND(Z519&lt;TODAY()-3, AF519="",NovasLicençasv6.0[[#This Row],[Usuário ativo]]&gt;1), "Aviso: SC ainda não criada!", "")</f>
        <v/>
      </c>
      <c r="AI519" s="7"/>
      <c r="AJ519" s="7"/>
      <c r="AK519" s="7"/>
      <c r="AL519" s="7"/>
      <c r="AM519" s="7"/>
      <c r="AN519" s="7"/>
      <c r="AO519" s="11">
        <v>116522461</v>
      </c>
      <c r="AP519" s="14"/>
      <c r="AQ519" s="14" t="s">
        <v>3476</v>
      </c>
      <c r="AR519" s="7"/>
      <c r="AS519" s="7"/>
      <c r="AT519" s="7" t="s">
        <v>3477</v>
      </c>
      <c r="AU519" s="7" t="s">
        <v>380</v>
      </c>
      <c r="AV519" s="9" t="s">
        <v>380</v>
      </c>
      <c r="AW519" s="19"/>
      <c r="AX519" s="25">
        <v>2023</v>
      </c>
    </row>
    <row r="520" spans="1:50" ht="18" customHeight="1" x14ac:dyDescent="0.2">
      <c r="A520" s="53" t="s">
        <v>3478</v>
      </c>
      <c r="B520" s="7" cm="1">
        <f t="array" ref="B520">COUNTA(_xlfn._xlws.FILTER(CustomerID,CustomerID=NovasLicençasv6.0[[#This Row],[User ID]],""))</f>
        <v>1</v>
      </c>
      <c r="C520" s="43" t="str">
        <f>IF(NovasLicençasv6.0[[#This Row],[Usuário ativo]]&gt;=2,"OFFLINE","ONLINE")</f>
        <v>ONLINE</v>
      </c>
      <c r="D520" s="43" t="str" cm="1">
        <f t="array" ref="D520">IFERROR(IF(SUM(_xlfn._xlws.FILTER(CustomerID,CustomerID=NovasLicençasv6.0[[#This Row],[User ID]]))=0,"Existe","Não Existe"),"Não Existe")</f>
        <v>Não Existe</v>
      </c>
      <c r="E520" s="43"/>
      <c r="F520" s="43" t="s">
        <v>3479</v>
      </c>
      <c r="G520" s="43" t="s">
        <v>8</v>
      </c>
      <c r="H520" s="7" t="s">
        <v>384</v>
      </c>
      <c r="I520" s="43" t="s">
        <v>385</v>
      </c>
      <c r="J520" s="43" t="s">
        <v>386</v>
      </c>
      <c r="K520" s="43" t="s">
        <v>3480</v>
      </c>
      <c r="L520" s="43" t="str" cm="1">
        <f t="array" ref="L520">IFERROR(_xlfn._xlws.FILTER(CódigoAntigo,[0]!Descrição=NovasLicençasv6.0[[#This Row],[Descrição da atualização]]),"")</f>
        <v/>
      </c>
      <c r="M520" s="43" t="str" cm="1">
        <f t="array" ref="M520">IFERROR(_xlfn._xlws.FILTER(NovoCódigo,[0]!Descrição=NovasLicençasv6.0[[#This Row],[Descrição da atualização]]),"")</f>
        <v/>
      </c>
      <c r="N520" s="1"/>
      <c r="O520" s="43" t="s">
        <v>18</v>
      </c>
      <c r="P520" s="7" t="str" cm="1">
        <f t="array" ref="P520">_xlfn._xlws.FILTER(CodigoLicença,Tipo=NovasLicençasv6.0[[#This Row],[Tipo]])</f>
        <v>SC00SFW00003</v>
      </c>
      <c r="Q520" s="7" t="str" cm="1">
        <f t="array" ref="Q520">_xlfn._xlws.FILTER(CodigoManutenção,Tipo=NovasLicençasv6.0[[#This Row],[Tipo]])</f>
        <v>SC00SFW00006</v>
      </c>
      <c r="R520" s="43">
        <v>1</v>
      </c>
      <c r="S520" s="43" t="s">
        <v>1100</v>
      </c>
      <c r="T520" s="55" t="s">
        <v>3481</v>
      </c>
      <c r="U520" s="43" t="s">
        <v>802</v>
      </c>
      <c r="V520" s="43" t="s">
        <v>3482</v>
      </c>
      <c r="W520" s="43" t="s">
        <v>3483</v>
      </c>
      <c r="X520" s="43"/>
      <c r="Y520" s="17">
        <v>45156</v>
      </c>
      <c r="Z520" s="17">
        <v>45174</v>
      </c>
      <c r="AA520" s="44">
        <f t="shared" si="24"/>
        <v>2023</v>
      </c>
      <c r="AB520" s="43">
        <f t="shared" si="23"/>
        <v>18</v>
      </c>
      <c r="AC520" s="17" t="e" cm="1">
        <f t="array" ref="AC520">_xlfn._xlws.FILTER(Created_Date,(Customer_ID=NovasLicençasv6.0[[#This Row],[User ID]])*(Type = "OFFLINE"))</f>
        <v>#REF!</v>
      </c>
      <c r="AD520" s="32" t="s">
        <v>3484</v>
      </c>
      <c r="AE520" s="43"/>
      <c r="AF520" s="43"/>
      <c r="AG520" s="43"/>
      <c r="AH520" s="43" t="str">
        <f ca="1">IF(AND(Z520&lt;TODAY()-7, AF520=""), "Aviso: SC ainda não criada!", "")</f>
        <v>Aviso: SC ainda não criada!</v>
      </c>
      <c r="AI520" s="7"/>
      <c r="AJ520" s="43"/>
      <c r="AK520" s="43"/>
      <c r="AL520" s="43"/>
      <c r="AM520" s="43"/>
      <c r="AN520" s="43"/>
      <c r="AO520" s="44">
        <v>116522567</v>
      </c>
      <c r="AP520" s="55"/>
      <c r="AQ520" s="14" t="s">
        <v>1369</v>
      </c>
      <c r="AR520" s="43"/>
      <c r="AS520" s="43"/>
      <c r="AT520" s="7" t="s">
        <v>254</v>
      </c>
      <c r="AU520" s="43" t="s">
        <v>380</v>
      </c>
      <c r="AV520" s="56" t="s">
        <v>380</v>
      </c>
      <c r="AW520" s="100"/>
      <c r="AX520" s="25">
        <v>2023</v>
      </c>
    </row>
    <row r="521" spans="1:50" ht="18" customHeight="1" x14ac:dyDescent="0.2">
      <c r="A521" s="21" t="s">
        <v>3485</v>
      </c>
      <c r="B521" s="7" cm="1">
        <f t="array" ref="B521">COUNTA(_xlfn._xlws.FILTER(CustomerID,CustomerID=NovasLicençasv6.0[[#This Row],[User ID]],""))</f>
        <v>1</v>
      </c>
      <c r="C521" s="7" t="str">
        <f>IF(NovasLicençasv6.0[[#This Row],[Usuário ativo]]&gt;=2,"OFFLINE","ONLINE")</f>
        <v>ONLINE</v>
      </c>
      <c r="D521" s="18" t="str" cm="1">
        <f t="array" ref="D521">IFERROR(IF(SUM(_xlfn._xlws.FILTER(CustomerID,CustomerID=NovasLicençasv6.0[[#This Row],[User ID]]))=0,"Existe","Não Existe"),"Não Existe")</f>
        <v>Não Existe</v>
      </c>
      <c r="E521" s="7"/>
      <c r="F521" s="7" t="s">
        <v>3486</v>
      </c>
      <c r="G521" s="7" t="s">
        <v>8</v>
      </c>
      <c r="H521" s="7" t="s">
        <v>1785</v>
      </c>
      <c r="I521" s="7" t="s">
        <v>579</v>
      </c>
      <c r="J521" s="7" t="s">
        <v>580</v>
      </c>
      <c r="K521" s="7" t="s">
        <v>83</v>
      </c>
      <c r="L521" s="7" t="str" cm="1">
        <f t="array" ref="L521">IFERROR(_xlfn._xlws.FILTER(CódigoAntigo,[0]!Descrição=NovasLicençasv6.0[[#This Row],[Descrição da atualização]]),"")</f>
        <v/>
      </c>
      <c r="M521" s="7" t="str" cm="1">
        <f t="array" ref="M521">IFERROR(_xlfn._xlws.FILTER(NovoCódigo,[0]!Descrição=NovasLicençasv6.0[[#This Row],[Descrição da atualização]]),"")</f>
        <v/>
      </c>
      <c r="N521" s="1"/>
      <c r="O521" s="7" t="s">
        <v>157</v>
      </c>
      <c r="P521" s="7" t="str" cm="1">
        <f t="array" ref="P521">_xlfn._xlws.FILTER(CodigoLicença,Tipo=NovasLicençasv6.0[[#This Row],[Tipo]])</f>
        <v>IR0000000001</v>
      </c>
      <c r="Q521" s="7" t="str" cm="1">
        <f t="array" ref="Q521">_xlfn._xlws.FILTER(CodigoManutenção,Tipo=NovasLicençasv6.0[[#This Row],[Tipo]])</f>
        <v>Sem custo</v>
      </c>
      <c r="R521" s="7">
        <v>1</v>
      </c>
      <c r="S521" s="7" t="s">
        <v>84</v>
      </c>
      <c r="T521" s="14">
        <v>6345235695</v>
      </c>
      <c r="U521" s="7" t="s">
        <v>290</v>
      </c>
      <c r="V521" s="11" t="s">
        <v>2164</v>
      </c>
      <c r="W521" s="7" t="s">
        <v>3487</v>
      </c>
      <c r="X521" s="7"/>
      <c r="Y521" s="5">
        <v>45162</v>
      </c>
      <c r="Z521" s="5">
        <v>45183</v>
      </c>
      <c r="AA521" s="11">
        <f t="shared" si="24"/>
        <v>2023</v>
      </c>
      <c r="AB521" s="7">
        <f t="shared" si="23"/>
        <v>21</v>
      </c>
      <c r="AC521" s="5" t="e" cm="1">
        <f t="array" ref="AC521">_xlfn._xlws.FILTER(Created_Date,(Customer_ID=NovasLicençasv6.0[[#This Row],[User ID]])*(Type = "OFFLINE"))</f>
        <v>#REF!</v>
      </c>
      <c r="AD521" s="32" t="s">
        <v>3488</v>
      </c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11" t="s">
        <v>313</v>
      </c>
      <c r="AP521" s="14"/>
      <c r="AQ521" s="14">
        <v>15019</v>
      </c>
      <c r="AR521" s="7"/>
      <c r="AS521" s="7"/>
      <c r="AT521" s="7"/>
      <c r="AU521" s="7" t="s">
        <v>380</v>
      </c>
      <c r="AV521" s="9"/>
      <c r="AW521" s="19"/>
      <c r="AX521" s="25">
        <v>2023</v>
      </c>
    </row>
    <row r="522" spans="1:50" ht="18" customHeight="1" x14ac:dyDescent="0.2">
      <c r="A522" s="21" t="s">
        <v>3489</v>
      </c>
      <c r="B522" s="7" cm="1">
        <f t="array" ref="B522">COUNTA(_xlfn._xlws.FILTER(CustomerID,CustomerID=NovasLicençasv6.0[[#This Row],[User ID]],""))</f>
        <v>1</v>
      </c>
      <c r="C522" s="7" t="str">
        <f>IF(NovasLicençasv6.0[[#This Row],[Usuário ativo]]&gt;=2,"OFFLINE","ONLINE")</f>
        <v>ONLINE</v>
      </c>
      <c r="D522" s="18" t="str" cm="1">
        <f t="array" ref="D522">IFERROR(IF(SUM(_xlfn._xlws.FILTER(CustomerID,CustomerID=NovasLicençasv6.0[[#This Row],[User ID]]))=0,"Existe","Não Existe"),"Não Existe")</f>
        <v>Não Existe</v>
      </c>
      <c r="E522" s="7" t="s">
        <v>98</v>
      </c>
      <c r="F522" s="21" t="s">
        <v>3490</v>
      </c>
      <c r="G522" s="7" t="str">
        <f>IF('Novas Licenças v6.0'!$I240="KION","Não aplicavel",IF('Novas Licenças v6.0'!$I240="LindeSTILL","Não aplicavel","Representante"))</f>
        <v>Representante</v>
      </c>
      <c r="H522" s="7" t="s">
        <v>1785</v>
      </c>
      <c r="I522" s="7" t="s">
        <v>579</v>
      </c>
      <c r="J522" s="7" t="s">
        <v>580</v>
      </c>
      <c r="K522" s="7" t="s">
        <v>83</v>
      </c>
      <c r="L522" s="7" t="str" cm="1">
        <f t="array" ref="L522">IFERROR(_xlfn._xlws.FILTER(CódigoAntigo,[0]!Descrição=NovasLicençasv6.0[[#This Row],[Descrição da atualização]]),"")</f>
        <v/>
      </c>
      <c r="M522" s="7" t="str" cm="1">
        <f t="array" ref="M522">IFERROR(_xlfn._xlws.FILTER(NovoCódigo,[0]!Descrição=NovasLicençasv6.0[[#This Row],[Descrição da atualização]]),"")</f>
        <v/>
      </c>
      <c r="N522" s="1"/>
      <c r="O522" s="7" t="s">
        <v>157</v>
      </c>
      <c r="P522" s="7" t="str" cm="1">
        <f t="array" ref="P522">_xlfn._xlws.FILTER(CodigoLicença,Tipo=NovasLicençasv6.0[[#This Row],[Tipo]])</f>
        <v>IR0000000001</v>
      </c>
      <c r="Q522" s="7" t="str" cm="1">
        <f t="array" ref="Q522">_xlfn._xlws.FILTER(CodigoManutenção,Tipo=NovasLicençasv6.0[[#This Row],[Tipo]])</f>
        <v>Sem custo</v>
      </c>
      <c r="R522" s="7">
        <v>1</v>
      </c>
      <c r="S522" s="7" t="s">
        <v>84</v>
      </c>
      <c r="T522" s="14">
        <v>18811845506</v>
      </c>
      <c r="U522" s="7" t="s">
        <v>1250</v>
      </c>
      <c r="V522" s="7" t="s">
        <v>1802</v>
      </c>
      <c r="W522" s="7" t="s">
        <v>3491</v>
      </c>
      <c r="X522" s="7"/>
      <c r="Y522" s="5">
        <v>45170</v>
      </c>
      <c r="Z522" s="5">
        <v>45183</v>
      </c>
      <c r="AA522" s="11">
        <f t="shared" si="24"/>
        <v>2023</v>
      </c>
      <c r="AB522" s="7">
        <f t="shared" si="23"/>
        <v>13</v>
      </c>
      <c r="AC522" s="5" t="e" cm="1">
        <f t="array" ref="AC522">_xlfn._xlws.FILTER(Created_Date,(Customer_ID=NovasLicençasv6.0[[#This Row],[User ID]])*(Type = "OFFLINE"))</f>
        <v>#REF!</v>
      </c>
      <c r="AD522" s="32" t="s">
        <v>3492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11" t="s">
        <v>313</v>
      </c>
      <c r="AP522" s="7"/>
      <c r="AQ522" s="7">
        <v>15019</v>
      </c>
      <c r="AR522" s="7"/>
      <c r="AS522" s="7"/>
      <c r="AT522" s="7"/>
      <c r="AU522" s="7" t="s">
        <v>380</v>
      </c>
      <c r="AV522" s="9"/>
      <c r="AW522" s="19"/>
      <c r="AX522" s="25">
        <v>2023</v>
      </c>
    </row>
    <row r="523" spans="1:50" ht="18" customHeight="1" x14ac:dyDescent="0.2">
      <c r="A523" s="21" t="s">
        <v>3493</v>
      </c>
      <c r="B523" s="7" cm="1">
        <f t="array" ref="B523">COUNTA(_xlfn._xlws.FILTER(CustomerID,CustomerID=NovasLicençasv6.0[[#This Row],[User ID]],""))</f>
        <v>1</v>
      </c>
      <c r="C523" s="7" t="str">
        <f>IF(NovasLicençasv6.0[[#This Row],[Usuário ativo]]&gt;=2,"OFFLINE","ONLINE")</f>
        <v>ONLINE</v>
      </c>
      <c r="D523" s="18" t="str" cm="1">
        <f t="array" ref="D523">IFERROR(IF(SUM(_xlfn._xlws.FILTER(CustomerID,CustomerID=NovasLicençasv6.0[[#This Row],[User ID]]))=0,"Existe","Não Existe"),"Não Existe")</f>
        <v>Não Existe</v>
      </c>
      <c r="E523" s="7"/>
      <c r="F523" s="7" t="s">
        <v>3494</v>
      </c>
      <c r="G523" s="7" t="s">
        <v>8</v>
      </c>
      <c r="H523" s="7" t="s">
        <v>358</v>
      </c>
      <c r="I523" s="7" t="s">
        <v>359</v>
      </c>
      <c r="J523" s="7" t="s">
        <v>1385</v>
      </c>
      <c r="K523" s="7" t="s">
        <v>156</v>
      </c>
      <c r="L523" s="7" t="str" cm="1">
        <f t="array" ref="L523">IFERROR(_xlfn._xlws.FILTER(CódigoAntigo,[0]!Descrição=NovasLicençasv6.0[[#This Row],[Descrição da atualização]]),"")</f>
        <v/>
      </c>
      <c r="M523" s="7" t="str" cm="1">
        <f t="array" ref="M523">IFERROR(_xlfn._xlws.FILTER(NovoCódigo,[0]!Descrição=NovasLicençasv6.0[[#This Row],[Descrição da atualização]]),"")</f>
        <v/>
      </c>
      <c r="N523" s="1"/>
      <c r="O523" s="7" t="s">
        <v>18</v>
      </c>
      <c r="P523" s="7" t="str" cm="1">
        <f t="array" ref="P523">_xlfn._xlws.FILTER(CodigoLicença,Tipo=NovasLicençasv6.0[[#This Row],[Tipo]])</f>
        <v>SC00SFW00003</v>
      </c>
      <c r="Q523" s="7" t="str" cm="1">
        <f t="array" ref="Q523">_xlfn._xlws.FILTER(CodigoManutenção,Tipo=NovasLicençasv6.0[[#This Row],[Tipo]])</f>
        <v>SC00SFW00006</v>
      </c>
      <c r="R523" s="7">
        <v>1</v>
      </c>
      <c r="S523" s="7" t="s">
        <v>84</v>
      </c>
      <c r="T523" s="14" t="s">
        <v>3495</v>
      </c>
      <c r="U523" s="7" t="s">
        <v>3326</v>
      </c>
      <c r="V523" s="7" t="s">
        <v>3496</v>
      </c>
      <c r="W523" s="7" t="s">
        <v>3497</v>
      </c>
      <c r="X523" s="7"/>
      <c r="Y523" s="5">
        <v>45187</v>
      </c>
      <c r="Z523" s="5">
        <v>45187</v>
      </c>
      <c r="AA523" s="11">
        <f t="shared" si="24"/>
        <v>2023</v>
      </c>
      <c r="AB523" s="7">
        <f t="shared" si="23"/>
        <v>0</v>
      </c>
      <c r="AC523" s="5" t="e" cm="1">
        <f t="array" ref="AC523">_xlfn._xlws.FILTER(Created_Date,(Customer_ID=NovasLicençasv6.0[[#This Row],[User ID]])*(Type = "OFFLINE"))</f>
        <v>#REF!</v>
      </c>
      <c r="AD523" s="32" t="s">
        <v>3498</v>
      </c>
      <c r="AE523" s="7"/>
      <c r="AF523" s="7"/>
      <c r="AG523" s="7"/>
      <c r="AH523" s="7" t="str">
        <f ca="1">IF(AND(Z523&lt;TODAY()-3, AF523="",NovasLicençasv6.0[[#This Row],[Usuário ativo]]&gt;1), "Aviso: SC ainda não criada!", "")</f>
        <v/>
      </c>
      <c r="AI523" s="7"/>
      <c r="AJ523" s="7"/>
      <c r="AK523" s="7"/>
      <c r="AL523" s="7"/>
      <c r="AM523" s="7"/>
      <c r="AN523" s="7"/>
      <c r="AO523" s="11">
        <v>116522601</v>
      </c>
      <c r="AP523" s="14"/>
      <c r="AQ523" s="14" t="s">
        <v>1369</v>
      </c>
      <c r="AR523" s="7"/>
      <c r="AS523" s="7"/>
      <c r="AT523" s="7" t="s">
        <v>3375</v>
      </c>
      <c r="AU523" s="7" t="s">
        <v>380</v>
      </c>
      <c r="AV523" s="9" t="s">
        <v>315</v>
      </c>
      <c r="AW523" s="19"/>
      <c r="AX523" s="25">
        <v>2023</v>
      </c>
    </row>
    <row r="524" spans="1:50" ht="18" customHeight="1" x14ac:dyDescent="0.2">
      <c r="A524" s="21" t="s">
        <v>3499</v>
      </c>
      <c r="B524" s="7" cm="1">
        <f t="array" ref="B524">COUNTA(_xlfn._xlws.FILTER(CustomerID,CustomerID=NovasLicençasv6.0[[#This Row],[User ID]],""))</f>
        <v>1</v>
      </c>
      <c r="C524" s="7" t="str">
        <f>IF(NovasLicençasv6.0[[#This Row],[Usuário ativo]]&gt;=2,"OFFLINE","ONLINE")</f>
        <v>ONLINE</v>
      </c>
      <c r="D524" s="18" t="str" cm="1">
        <f t="array" ref="D524">IFERROR(IF(SUM(_xlfn._xlws.FILTER(CustomerID,CustomerID=NovasLicençasv6.0[[#This Row],[User ID]]))=0,"Existe","Não Existe"),"Não Existe")</f>
        <v>Não Existe</v>
      </c>
      <c r="E524" s="7"/>
      <c r="F524" s="7" t="s">
        <v>2309</v>
      </c>
      <c r="G524" s="7" t="s">
        <v>141</v>
      </c>
      <c r="H524" s="7" t="s">
        <v>384</v>
      </c>
      <c r="I524" s="7" t="s">
        <v>101</v>
      </c>
      <c r="J524" s="7" t="s">
        <v>102</v>
      </c>
      <c r="K524" s="7" t="s">
        <v>83</v>
      </c>
      <c r="L524" s="7" t="str" cm="1">
        <f t="array" ref="L524">IFERROR(_xlfn._xlws.FILTER(CódigoAntigo,[0]!Descrição=NovasLicençasv6.0[[#This Row],[Descrição da atualização]]),"")</f>
        <v/>
      </c>
      <c r="M524" s="7" t="str" cm="1">
        <f t="array" ref="M524">IFERROR(_xlfn._xlws.FILTER(NovoCódigo,[0]!Descrição=NovasLicençasv6.0[[#This Row],[Descrição da atualização]]),"")</f>
        <v/>
      </c>
      <c r="N524" s="1"/>
      <c r="O524" s="7" t="s">
        <v>18</v>
      </c>
      <c r="P524" s="7" t="str" cm="1">
        <f t="array" ref="P524">_xlfn._xlws.FILTER(CodigoLicença,Tipo=NovasLicençasv6.0[[#This Row],[Tipo]])</f>
        <v>SC00SFW00003</v>
      </c>
      <c r="Q524" s="7" t="str" cm="1">
        <f t="array" ref="Q524">_xlfn._xlws.FILTER(CodigoManutenção,Tipo=NovasLicençasv6.0[[#This Row],[Tipo]])</f>
        <v>SC00SFW00006</v>
      </c>
      <c r="R524" s="7">
        <v>1</v>
      </c>
      <c r="S524" s="7" t="s">
        <v>84</v>
      </c>
      <c r="T524" s="14" t="s">
        <v>3500</v>
      </c>
      <c r="U524" s="7" t="s">
        <v>605</v>
      </c>
      <c r="V524" s="7" t="s">
        <v>2312</v>
      </c>
      <c r="W524" s="7" t="s">
        <v>1488</v>
      </c>
      <c r="X524" s="7"/>
      <c r="Y524" s="5">
        <v>45195</v>
      </c>
      <c r="Z524" s="5">
        <v>45195</v>
      </c>
      <c r="AA524" s="11">
        <f t="shared" si="24"/>
        <v>2023</v>
      </c>
      <c r="AB524" s="7">
        <f t="shared" si="23"/>
        <v>0</v>
      </c>
      <c r="AC524" s="5" t="e" cm="1">
        <f t="array" ref="AC524">_xlfn._xlws.FILTER(Created_Date,(Customer_ID=NovasLicençasv6.0[[#This Row],[User ID]])*(Type = "OFFLINE"))</f>
        <v>#REF!</v>
      </c>
      <c r="AD524" s="32" t="s">
        <v>3501</v>
      </c>
      <c r="AE524" s="7"/>
      <c r="AF524" s="7"/>
      <c r="AG524" s="7"/>
      <c r="AH524" s="7" t="str">
        <f t="shared" ref="AH524:AH561" ca="1" si="25">IF(AND(Z524&lt;TODAY()-7, AF524=""), "Aviso: SC ainda não criada!", "")</f>
        <v>Aviso: SC ainda não criada!</v>
      </c>
      <c r="AI524" s="7"/>
      <c r="AJ524" s="7"/>
      <c r="AK524" s="7"/>
      <c r="AL524" s="7"/>
      <c r="AM524" s="7"/>
      <c r="AN524" s="7"/>
      <c r="AO524" s="11"/>
      <c r="AP524" s="14"/>
      <c r="AQ524" s="14" t="s">
        <v>2985</v>
      </c>
      <c r="AR524" s="7"/>
      <c r="AS524" s="7"/>
      <c r="AT524" s="7" t="s">
        <v>3502</v>
      </c>
      <c r="AU524" s="7" t="s">
        <v>380</v>
      </c>
      <c r="AV524" s="9" t="s">
        <v>315</v>
      </c>
      <c r="AW524" s="19"/>
      <c r="AX524" s="25">
        <v>2023</v>
      </c>
    </row>
    <row r="525" spans="1:50" ht="18" customHeight="1" x14ac:dyDescent="0.2">
      <c r="A525" s="21" t="s">
        <v>3503</v>
      </c>
      <c r="B525" s="7" cm="1">
        <f t="array" ref="B525">COUNTA(_xlfn._xlws.FILTER(CustomerID,CustomerID=NovasLicençasv6.0[[#This Row],[User ID]],""))</f>
        <v>1</v>
      </c>
      <c r="C525" s="7" t="str">
        <f>IF(NovasLicençasv6.0[[#This Row],[Usuário ativo]]&gt;=2,"OFFLINE","ONLINE")</f>
        <v>ONLINE</v>
      </c>
      <c r="D525" s="18" t="str" cm="1">
        <f t="array" ref="D525">IFERROR(IF(SUM(_xlfn._xlws.FILTER(CustomerID,CustomerID=NovasLicençasv6.0[[#This Row],[User ID]]))=0,"Existe","Não Existe"),"Não Existe")</f>
        <v>Não Existe</v>
      </c>
      <c r="E525" s="7"/>
      <c r="F525" s="7" t="s">
        <v>3504</v>
      </c>
      <c r="G525" s="7" t="s">
        <v>8</v>
      </c>
      <c r="H525" s="7" t="s">
        <v>130</v>
      </c>
      <c r="I525" s="7" t="s">
        <v>912</v>
      </c>
      <c r="J525" s="7" t="s">
        <v>913</v>
      </c>
      <c r="K525" s="7" t="s">
        <v>83</v>
      </c>
      <c r="L525" s="7" t="str" cm="1">
        <f t="array" ref="L525">IFERROR(_xlfn._xlws.FILTER(CódigoAntigo,[0]!Descrição=NovasLicençasv6.0[[#This Row],[Descrição da atualização]]),"")</f>
        <v/>
      </c>
      <c r="M525" s="7" t="str" cm="1">
        <f t="array" ref="M525">IFERROR(_xlfn._xlws.FILTER(NovoCódigo,[0]!Descrição=NovasLicençasv6.0[[#This Row],[Descrição da atualização]]),"")</f>
        <v/>
      </c>
      <c r="N525" s="1"/>
      <c r="O525" s="7" t="s">
        <v>18</v>
      </c>
      <c r="P525" s="7" t="str" cm="1">
        <f t="array" ref="P525">_xlfn._xlws.FILTER(CodigoLicença,Tipo=NovasLicençasv6.0[[#This Row],[Tipo]])</f>
        <v>SC00SFW00003</v>
      </c>
      <c r="Q525" s="7" t="str" cm="1">
        <f t="array" ref="Q525">_xlfn._xlws.FILTER(CodigoManutenção,Tipo=NovasLicençasv6.0[[#This Row],[Tipo]])</f>
        <v>SC00SFW00006</v>
      </c>
      <c r="R525" s="7">
        <v>1</v>
      </c>
      <c r="S525" s="7" t="s">
        <v>84</v>
      </c>
      <c r="T525" s="14" t="s">
        <v>3505</v>
      </c>
      <c r="U525" s="7" t="s">
        <v>3043</v>
      </c>
      <c r="V525" s="7" t="s">
        <v>3506</v>
      </c>
      <c r="W525" s="7" t="s">
        <v>3507</v>
      </c>
      <c r="X525" s="7"/>
      <c r="Y525" s="5">
        <v>45201</v>
      </c>
      <c r="Z525" s="5"/>
      <c r="AA525" s="11">
        <f t="shared" si="24"/>
        <v>2023</v>
      </c>
      <c r="AB525" s="7">
        <f t="shared" si="23"/>
        <v>-45201</v>
      </c>
      <c r="AC525" s="5" t="e" cm="1">
        <f t="array" ref="AC525">_xlfn._xlws.FILTER(Created_Date,(Customer_ID=NovasLicençasv6.0[[#This Row],[User ID]])*(Type = "OFFLINE"))</f>
        <v>#REF!</v>
      </c>
      <c r="AD525" s="32" t="s">
        <v>3508</v>
      </c>
      <c r="AE525" s="7"/>
      <c r="AF525" s="7"/>
      <c r="AG525" s="7"/>
      <c r="AH525" s="7" t="str">
        <f t="shared" ca="1" si="25"/>
        <v>Aviso: SC ainda não criada!</v>
      </c>
      <c r="AI525" s="7"/>
      <c r="AJ525" s="7"/>
      <c r="AK525" s="7"/>
      <c r="AL525" s="7"/>
      <c r="AM525" s="7"/>
      <c r="AN525" s="7"/>
      <c r="AO525" s="11">
        <v>116522655</v>
      </c>
      <c r="AP525" s="14"/>
      <c r="AQ525" s="7">
        <v>15019</v>
      </c>
      <c r="AR525" s="7"/>
      <c r="AS525" s="7"/>
      <c r="AT525" s="7"/>
      <c r="AU525" s="7"/>
      <c r="AV525" s="9"/>
      <c r="AW525" s="19"/>
      <c r="AX525" s="25">
        <v>2023</v>
      </c>
    </row>
    <row r="526" spans="1:50" ht="18" customHeight="1" x14ac:dyDescent="0.2">
      <c r="A526" s="21" t="s">
        <v>3509</v>
      </c>
      <c r="B526" s="7" cm="1">
        <f t="array" ref="B526">COUNTA(_xlfn._xlws.FILTER(CustomerID,CustomerID=NovasLicençasv6.0[[#This Row],[User ID]],""))</f>
        <v>1</v>
      </c>
      <c r="C526" s="7" t="str">
        <f>IF(NovasLicençasv6.0[[#This Row],[Usuário ativo]]&gt;=2,"OFFLINE","ONLINE")</f>
        <v>ONLINE</v>
      </c>
      <c r="D526" s="18" t="str" cm="1">
        <f t="array" ref="D526">IFERROR(IF(SUM(_xlfn._xlws.FILTER(CustomerID,CustomerID=NovasLicençasv6.0[[#This Row],[User ID]]))=0,"Existe","Não Existe"),"Não Existe")</f>
        <v>Não Existe</v>
      </c>
      <c r="E526" s="7"/>
      <c r="F526" s="7" t="s">
        <v>3510</v>
      </c>
      <c r="G526" s="7" t="s">
        <v>8</v>
      </c>
      <c r="H526" s="7" t="s">
        <v>130</v>
      </c>
      <c r="I526" s="7" t="s">
        <v>912</v>
      </c>
      <c r="J526" s="7" t="s">
        <v>913</v>
      </c>
      <c r="K526" s="7" t="s">
        <v>83</v>
      </c>
      <c r="L526" s="7" t="str" cm="1">
        <f t="array" ref="L526">IFERROR(_xlfn._xlws.FILTER(CódigoAntigo,[0]!Descrição=NovasLicençasv6.0[[#This Row],[Descrição da atualização]]),"")</f>
        <v/>
      </c>
      <c r="M526" s="7" t="str" cm="1">
        <f t="array" ref="M526">IFERROR(_xlfn._xlws.FILTER(NovoCódigo,[0]!Descrição=NovasLicençasv6.0[[#This Row],[Descrição da atualização]]),"")</f>
        <v/>
      </c>
      <c r="N526" s="1"/>
      <c r="O526" s="7" t="s">
        <v>18</v>
      </c>
      <c r="P526" s="7" t="str" cm="1">
        <f t="array" ref="P526">_xlfn._xlws.FILTER(CodigoLicença,Tipo=NovasLicençasv6.0[[#This Row],[Tipo]])</f>
        <v>SC00SFW00003</v>
      </c>
      <c r="Q526" s="7" t="str" cm="1">
        <f t="array" ref="Q526">_xlfn._xlws.FILTER(CodigoManutenção,Tipo=NovasLicençasv6.0[[#This Row],[Tipo]])</f>
        <v>SC00SFW00006</v>
      </c>
      <c r="R526" s="7">
        <v>1</v>
      </c>
      <c r="S526" s="7" t="s">
        <v>84</v>
      </c>
      <c r="T526" s="14" t="s">
        <v>3511</v>
      </c>
      <c r="U526" s="7" t="s">
        <v>3043</v>
      </c>
      <c r="V526" s="7" t="s">
        <v>3506</v>
      </c>
      <c r="W526" s="7" t="s">
        <v>3512</v>
      </c>
      <c r="X526" s="7"/>
      <c r="Y526" s="5">
        <v>45201</v>
      </c>
      <c r="Z526" s="5"/>
      <c r="AA526" s="11">
        <f t="shared" si="24"/>
        <v>2023</v>
      </c>
      <c r="AB526" s="7">
        <f t="shared" si="23"/>
        <v>-45201</v>
      </c>
      <c r="AC526" s="5" t="e" cm="1">
        <f t="array" ref="AC526">_xlfn._xlws.FILTER(Created_Date,(Customer_ID=NovasLicençasv6.0[[#This Row],[User ID]])*(Type = "OFFLINE"))</f>
        <v>#REF!</v>
      </c>
      <c r="AD526" s="32" t="s">
        <v>3513</v>
      </c>
      <c r="AE526" s="7"/>
      <c r="AF526" s="7"/>
      <c r="AG526" s="7"/>
      <c r="AH526" s="7" t="str">
        <f t="shared" ca="1" si="25"/>
        <v>Aviso: SC ainda não criada!</v>
      </c>
      <c r="AI526" s="7"/>
      <c r="AJ526" s="7"/>
      <c r="AK526" s="7"/>
      <c r="AL526" s="7"/>
      <c r="AM526" s="7"/>
      <c r="AN526" s="7"/>
      <c r="AO526" s="11">
        <v>116522655</v>
      </c>
      <c r="AP526" s="14"/>
      <c r="AQ526" s="14">
        <v>15019</v>
      </c>
      <c r="AR526" s="7"/>
      <c r="AS526" s="7"/>
      <c r="AT526" s="7"/>
      <c r="AU526" s="7"/>
      <c r="AV526" s="9"/>
      <c r="AW526" s="19"/>
      <c r="AX526" s="25">
        <v>2023</v>
      </c>
    </row>
    <row r="527" spans="1:50" ht="18" customHeight="1" x14ac:dyDescent="0.2">
      <c r="A527" s="21" t="s">
        <v>3514</v>
      </c>
      <c r="B527" s="7" cm="1">
        <f t="array" ref="B527">COUNTA(_xlfn._xlws.FILTER(CustomerID,CustomerID=NovasLicençasv6.0[[#This Row],[User ID]],""))</f>
        <v>1</v>
      </c>
      <c r="C527" s="7" t="str">
        <f>IF(NovasLicençasv6.0[[#This Row],[Usuário ativo]]&gt;=2,"OFFLINE","ONLINE")</f>
        <v>ONLINE</v>
      </c>
      <c r="D527" s="18" t="str" cm="1">
        <f t="array" ref="D527">IFERROR(IF(SUM(_xlfn._xlws.FILTER(CustomerID,CustomerID=NovasLicençasv6.0[[#This Row],[User ID]]))=0,"Existe","Não Existe"),"Não Existe")</f>
        <v>Não Existe</v>
      </c>
      <c r="E527" s="7"/>
      <c r="F527" s="7" t="s">
        <v>3515</v>
      </c>
      <c r="G527" s="7" t="s">
        <v>8</v>
      </c>
      <c r="H527" s="7" t="s">
        <v>130</v>
      </c>
      <c r="I527" s="7" t="s">
        <v>912</v>
      </c>
      <c r="J527" s="7" t="s">
        <v>913</v>
      </c>
      <c r="K527" s="7" t="s">
        <v>83</v>
      </c>
      <c r="L527" s="7" t="str" cm="1">
        <f t="array" ref="L527">IFERROR(_xlfn._xlws.FILTER(CódigoAntigo,[0]!Descrição=NovasLicençasv6.0[[#This Row],[Descrição da atualização]]),"")</f>
        <v/>
      </c>
      <c r="M527" s="7" t="str" cm="1">
        <f t="array" ref="M527">IFERROR(_xlfn._xlws.FILTER(NovoCódigo,[0]!Descrição=NovasLicençasv6.0[[#This Row],[Descrição da atualização]]),"")</f>
        <v/>
      </c>
      <c r="N527" s="1"/>
      <c r="O527" s="7" t="s">
        <v>18</v>
      </c>
      <c r="P527" s="7" t="str" cm="1">
        <f t="array" ref="P527">_xlfn._xlws.FILTER(CodigoLicença,Tipo=NovasLicençasv6.0[[#This Row],[Tipo]])</f>
        <v>SC00SFW00003</v>
      </c>
      <c r="Q527" s="7" t="str" cm="1">
        <f t="array" ref="Q527">_xlfn._xlws.FILTER(CodigoManutenção,Tipo=NovasLicençasv6.0[[#This Row],[Tipo]])</f>
        <v>SC00SFW00006</v>
      </c>
      <c r="R527" s="7">
        <v>1</v>
      </c>
      <c r="S527" s="7" t="s">
        <v>84</v>
      </c>
      <c r="T527" s="14" t="s">
        <v>3516</v>
      </c>
      <c r="U527" s="7" t="s">
        <v>3043</v>
      </c>
      <c r="V527" s="7" t="s">
        <v>3506</v>
      </c>
      <c r="W527" s="7" t="s">
        <v>3517</v>
      </c>
      <c r="X527" s="7"/>
      <c r="Y527" s="5">
        <v>45201</v>
      </c>
      <c r="Z527" s="5"/>
      <c r="AA527" s="11">
        <f t="shared" si="24"/>
        <v>2023</v>
      </c>
      <c r="AB527" s="7">
        <f t="shared" si="23"/>
        <v>-45201</v>
      </c>
      <c r="AC527" s="5" t="e" cm="1">
        <f t="array" ref="AC527">_xlfn._xlws.FILTER(Created_Date,(Customer_ID=NovasLicençasv6.0[[#This Row],[User ID]])*(Type = "OFFLINE"))</f>
        <v>#REF!</v>
      </c>
      <c r="AD527" s="32" t="s">
        <v>3518</v>
      </c>
      <c r="AE527" s="7"/>
      <c r="AF527" s="7"/>
      <c r="AG527" s="7"/>
      <c r="AH527" s="7" t="str">
        <f t="shared" ca="1" si="25"/>
        <v>Aviso: SC ainda não criada!</v>
      </c>
      <c r="AI527" s="7"/>
      <c r="AJ527" s="7"/>
      <c r="AK527" s="7"/>
      <c r="AL527" s="7"/>
      <c r="AM527" s="7"/>
      <c r="AN527" s="7"/>
      <c r="AO527" s="11">
        <v>116522655</v>
      </c>
      <c r="AP527" s="14"/>
      <c r="AQ527" s="14">
        <v>15019</v>
      </c>
      <c r="AR527" s="7"/>
      <c r="AS527" s="7"/>
      <c r="AT527" s="7"/>
      <c r="AU527" s="7"/>
      <c r="AV527" s="9"/>
      <c r="AW527" s="19"/>
      <c r="AX527" s="25">
        <v>2023</v>
      </c>
    </row>
    <row r="528" spans="1:50" ht="18" customHeight="1" x14ac:dyDescent="0.2">
      <c r="A528" s="21" t="s">
        <v>3519</v>
      </c>
      <c r="B528" s="7" cm="1">
        <f t="array" ref="B528">COUNTA(_xlfn._xlws.FILTER(CustomerID,CustomerID=NovasLicençasv6.0[[#This Row],[User ID]],""))</f>
        <v>1</v>
      </c>
      <c r="C528" s="7" t="str">
        <f>IF(NovasLicençasv6.0[[#This Row],[Usuário ativo]]&gt;=2,"OFFLINE","ONLINE")</f>
        <v>ONLINE</v>
      </c>
      <c r="D528" s="18" t="str" cm="1">
        <f t="array" ref="D528">IFERROR(IF(SUM(_xlfn._xlws.FILTER(CustomerID,CustomerID=NovasLicençasv6.0[[#This Row],[User ID]]))=0,"Existe","Não Existe"),"Não Existe")</f>
        <v>Não Existe</v>
      </c>
      <c r="E528" s="7"/>
      <c r="F528" s="7" t="s">
        <v>3520</v>
      </c>
      <c r="G528" s="7" t="s">
        <v>8</v>
      </c>
      <c r="H528" s="7" t="s">
        <v>130</v>
      </c>
      <c r="I528" s="7" t="s">
        <v>912</v>
      </c>
      <c r="J528" s="7" t="s">
        <v>913</v>
      </c>
      <c r="K528" s="7" t="s">
        <v>83</v>
      </c>
      <c r="L528" s="7" t="str" cm="1">
        <f t="array" ref="L528">IFERROR(_xlfn._xlws.FILTER(CódigoAntigo,[0]!Descrição=NovasLicençasv6.0[[#This Row],[Descrição da atualização]]),"")</f>
        <v/>
      </c>
      <c r="M528" s="7" t="str" cm="1">
        <f t="array" ref="M528">IFERROR(_xlfn._xlws.FILTER(NovoCódigo,[0]!Descrição=NovasLicençasv6.0[[#This Row],[Descrição da atualização]]),"")</f>
        <v/>
      </c>
      <c r="N528" s="1"/>
      <c r="O528" s="7" t="s">
        <v>18</v>
      </c>
      <c r="P528" s="7" t="str" cm="1">
        <f t="array" ref="P528">_xlfn._xlws.FILTER(CodigoLicença,Tipo=NovasLicençasv6.0[[#This Row],[Tipo]])</f>
        <v>SC00SFW00003</v>
      </c>
      <c r="Q528" s="7" t="str" cm="1">
        <f t="array" ref="Q528">_xlfn._xlws.FILTER(CodigoManutenção,Tipo=NovasLicençasv6.0[[#This Row],[Tipo]])</f>
        <v>SC00SFW00006</v>
      </c>
      <c r="R528" s="7">
        <v>1</v>
      </c>
      <c r="S528" s="7" t="s">
        <v>84</v>
      </c>
      <c r="T528" s="14" t="s">
        <v>3521</v>
      </c>
      <c r="U528" s="7" t="s">
        <v>3043</v>
      </c>
      <c r="V528" s="7" t="s">
        <v>3506</v>
      </c>
      <c r="W528" s="7" t="s">
        <v>3522</v>
      </c>
      <c r="X528" s="7"/>
      <c r="Y528" s="5">
        <v>45201</v>
      </c>
      <c r="Z528" s="5"/>
      <c r="AA528" s="11">
        <f t="shared" si="24"/>
        <v>2023</v>
      </c>
      <c r="AB528" s="7">
        <f t="shared" si="23"/>
        <v>-45201</v>
      </c>
      <c r="AC528" s="5" t="e" cm="1">
        <f t="array" ref="AC528">_xlfn._xlws.FILTER(Created_Date,(Customer_ID=NovasLicençasv6.0[[#This Row],[User ID]])*(Type = "OFFLINE"))</f>
        <v>#REF!</v>
      </c>
      <c r="AD528" s="32" t="s">
        <v>3523</v>
      </c>
      <c r="AE528" s="7"/>
      <c r="AF528" s="7"/>
      <c r="AG528" s="7"/>
      <c r="AH528" s="7" t="str">
        <f t="shared" ca="1" si="25"/>
        <v>Aviso: SC ainda não criada!</v>
      </c>
      <c r="AI528" s="7"/>
      <c r="AJ528" s="7"/>
      <c r="AK528" s="7"/>
      <c r="AL528" s="7"/>
      <c r="AM528" s="7"/>
      <c r="AN528" s="7"/>
      <c r="AO528" s="11">
        <v>116522655</v>
      </c>
      <c r="AP528" s="14"/>
      <c r="AQ528" s="14">
        <v>15019</v>
      </c>
      <c r="AR528" s="7"/>
      <c r="AS528" s="7"/>
      <c r="AT528" s="7"/>
      <c r="AU528" s="7"/>
      <c r="AV528" s="9"/>
      <c r="AW528" s="19"/>
      <c r="AX528" s="25">
        <v>2023</v>
      </c>
    </row>
    <row r="529" spans="1:67" ht="18" customHeight="1" x14ac:dyDescent="0.2">
      <c r="A529" s="21" t="s">
        <v>3524</v>
      </c>
      <c r="B529" s="7" cm="1">
        <f t="array" ref="B529">COUNTA(_xlfn._xlws.FILTER(CustomerID,CustomerID=NovasLicençasv6.0[[#This Row],[User ID]],""))</f>
        <v>1</v>
      </c>
      <c r="C529" s="7" t="str">
        <f>IF(NovasLicençasv6.0[[#This Row],[Usuário ativo]]&gt;=2,"OFFLINE","ONLINE")</f>
        <v>ONLINE</v>
      </c>
      <c r="D529" s="18" t="str" cm="1">
        <f t="array" ref="D529">IFERROR(IF(SUM(_xlfn._xlws.FILTER(CustomerID,CustomerID=NovasLicençasv6.0[[#This Row],[User ID]]))=0,"Existe","Não Existe"),"Não Existe")</f>
        <v>Não Existe</v>
      </c>
      <c r="E529" s="7"/>
      <c r="F529" s="7" t="s">
        <v>3525</v>
      </c>
      <c r="G529" s="7" t="s">
        <v>8</v>
      </c>
      <c r="H529" s="7" t="s">
        <v>130</v>
      </c>
      <c r="I529" s="7" t="s">
        <v>912</v>
      </c>
      <c r="J529" s="7" t="s">
        <v>913</v>
      </c>
      <c r="K529" s="7" t="s">
        <v>83</v>
      </c>
      <c r="L529" s="7" t="str" cm="1">
        <f t="array" ref="L529">IFERROR(_xlfn._xlws.FILTER(CódigoAntigo,[0]!Descrição=NovasLicençasv6.0[[#This Row],[Descrição da atualização]]),"")</f>
        <v/>
      </c>
      <c r="M529" s="7" t="str" cm="1">
        <f t="array" ref="M529">IFERROR(_xlfn._xlws.FILTER(NovoCódigo,[0]!Descrição=NovasLicençasv6.0[[#This Row],[Descrição da atualização]]),"")</f>
        <v/>
      </c>
      <c r="N529" s="1"/>
      <c r="O529" s="7" t="s">
        <v>18</v>
      </c>
      <c r="P529" s="7" t="str" cm="1">
        <f t="array" ref="P529">_xlfn._xlws.FILTER(CodigoLicença,Tipo=NovasLicençasv6.0[[#This Row],[Tipo]])</f>
        <v>SC00SFW00003</v>
      </c>
      <c r="Q529" s="7" t="str" cm="1">
        <f t="array" ref="Q529">_xlfn._xlws.FILTER(CodigoManutenção,Tipo=NovasLicençasv6.0[[#This Row],[Tipo]])</f>
        <v>SC00SFW00006</v>
      </c>
      <c r="R529" s="7">
        <v>1</v>
      </c>
      <c r="S529" s="7" t="s">
        <v>84</v>
      </c>
      <c r="T529" s="14" t="s">
        <v>3526</v>
      </c>
      <c r="U529" s="7" t="s">
        <v>3043</v>
      </c>
      <c r="V529" s="7" t="s">
        <v>3506</v>
      </c>
      <c r="W529" s="7" t="s">
        <v>3527</v>
      </c>
      <c r="X529" s="7"/>
      <c r="Y529" s="5">
        <v>45201</v>
      </c>
      <c r="Z529" s="5"/>
      <c r="AA529" s="11">
        <f t="shared" si="24"/>
        <v>2023</v>
      </c>
      <c r="AB529" s="7">
        <f t="shared" si="23"/>
        <v>-45201</v>
      </c>
      <c r="AC529" s="5" t="e" cm="1">
        <f t="array" ref="AC529">_xlfn._xlws.FILTER(Created_Date,(Customer_ID=NovasLicençasv6.0[[#This Row],[User ID]])*(Type = "OFFLINE"))</f>
        <v>#REF!</v>
      </c>
      <c r="AD529" s="32" t="s">
        <v>3528</v>
      </c>
      <c r="AE529" s="7"/>
      <c r="AF529" s="7"/>
      <c r="AG529" s="7"/>
      <c r="AH529" s="7" t="str">
        <f t="shared" ca="1" si="25"/>
        <v>Aviso: SC ainda não criada!</v>
      </c>
      <c r="AI529" s="7"/>
      <c r="AJ529" s="7"/>
      <c r="AK529" s="7"/>
      <c r="AL529" s="7"/>
      <c r="AM529" s="7"/>
      <c r="AN529" s="7"/>
      <c r="AO529" s="11">
        <v>116522655</v>
      </c>
      <c r="AP529" s="14"/>
      <c r="AQ529" s="14">
        <v>15019</v>
      </c>
      <c r="AR529" s="7"/>
      <c r="AS529" s="7"/>
      <c r="AT529" s="7"/>
      <c r="AU529" s="7"/>
      <c r="AV529" s="9"/>
      <c r="AW529" s="19"/>
      <c r="AX529" s="25">
        <v>2023</v>
      </c>
    </row>
    <row r="530" spans="1:67" ht="18" customHeight="1" x14ac:dyDescent="0.2">
      <c r="A530" s="21" t="s">
        <v>3529</v>
      </c>
      <c r="B530" s="7" cm="1">
        <f t="array" ref="B530">COUNTA(_xlfn._xlws.FILTER(CustomerID,CustomerID=NovasLicençasv6.0[[#This Row],[User ID]],""))</f>
        <v>1</v>
      </c>
      <c r="C530" s="7" t="str">
        <f>IF(NovasLicençasv6.0[[#This Row],[Usuário ativo]]&gt;=2,"OFFLINE","ONLINE")</f>
        <v>ONLINE</v>
      </c>
      <c r="D530" s="18" t="str" cm="1">
        <f t="array" ref="D530">IFERROR(IF(SUM(_xlfn._xlws.FILTER(CustomerID,CustomerID=NovasLicençasv6.0[[#This Row],[User ID]]))=0,"Existe","Não Existe"),"Não Existe")</f>
        <v>Não Existe</v>
      </c>
      <c r="E530" s="7"/>
      <c r="F530" s="7" t="s">
        <v>3530</v>
      </c>
      <c r="G530" s="7" t="s">
        <v>8</v>
      </c>
      <c r="H530" s="7" t="s">
        <v>130</v>
      </c>
      <c r="I530" s="7" t="s">
        <v>912</v>
      </c>
      <c r="J530" s="7" t="s">
        <v>913</v>
      </c>
      <c r="K530" s="7" t="s">
        <v>83</v>
      </c>
      <c r="L530" s="7" t="str" cm="1">
        <f t="array" ref="L530">IFERROR(_xlfn._xlws.FILTER(CódigoAntigo,[0]!Descrição=NovasLicençasv6.0[[#This Row],[Descrição da atualização]]),"")</f>
        <v/>
      </c>
      <c r="M530" s="7" t="str" cm="1">
        <f t="array" ref="M530">IFERROR(_xlfn._xlws.FILTER(NovoCódigo,[0]!Descrição=NovasLicençasv6.0[[#This Row],[Descrição da atualização]]),"")</f>
        <v/>
      </c>
      <c r="N530" s="1"/>
      <c r="O530" s="7" t="s">
        <v>18</v>
      </c>
      <c r="P530" s="7" t="str" cm="1">
        <f t="array" ref="P530">_xlfn._xlws.FILTER(CodigoLicença,Tipo=NovasLicençasv6.0[[#This Row],[Tipo]])</f>
        <v>SC00SFW00003</v>
      </c>
      <c r="Q530" s="7" t="str" cm="1">
        <f t="array" ref="Q530">_xlfn._xlws.FILTER(CodigoManutenção,Tipo=NovasLicençasv6.0[[#This Row],[Tipo]])</f>
        <v>SC00SFW00006</v>
      </c>
      <c r="R530" s="7">
        <v>1</v>
      </c>
      <c r="S530" s="7" t="s">
        <v>84</v>
      </c>
      <c r="T530" s="14" t="s">
        <v>3531</v>
      </c>
      <c r="U530" s="7" t="s">
        <v>3043</v>
      </c>
      <c r="V530" s="7" t="s">
        <v>3506</v>
      </c>
      <c r="W530" s="7" t="s">
        <v>3532</v>
      </c>
      <c r="X530" s="7"/>
      <c r="Y530" s="5">
        <v>45201</v>
      </c>
      <c r="Z530" s="5"/>
      <c r="AA530" s="11">
        <f t="shared" si="24"/>
        <v>2023</v>
      </c>
      <c r="AB530" s="7">
        <f t="shared" si="23"/>
        <v>-45201</v>
      </c>
      <c r="AC530" s="5" t="e" cm="1">
        <f t="array" ref="AC530">_xlfn._xlws.FILTER(Created_Date,(Customer_ID=NovasLicençasv6.0[[#This Row],[User ID]])*(Type = "OFFLINE"))</f>
        <v>#REF!</v>
      </c>
      <c r="AD530" s="32" t="s">
        <v>3533</v>
      </c>
      <c r="AE530" s="7"/>
      <c r="AF530" s="7"/>
      <c r="AG530" s="7"/>
      <c r="AH530" s="7" t="str">
        <f t="shared" ca="1" si="25"/>
        <v>Aviso: SC ainda não criada!</v>
      </c>
      <c r="AI530" s="7"/>
      <c r="AJ530" s="7"/>
      <c r="AK530" s="7"/>
      <c r="AL530" s="7"/>
      <c r="AM530" s="7"/>
      <c r="AN530" s="7"/>
      <c r="AO530" s="11">
        <v>116522655</v>
      </c>
      <c r="AP530" s="14"/>
      <c r="AQ530" s="14">
        <v>15019</v>
      </c>
      <c r="AR530" s="7"/>
      <c r="AS530" s="7"/>
      <c r="AT530" s="7"/>
      <c r="AU530" s="7"/>
      <c r="AV530" s="9"/>
      <c r="AW530" s="19"/>
      <c r="AX530" s="25">
        <v>2023</v>
      </c>
    </row>
    <row r="531" spans="1:67" ht="18" customHeight="1" x14ac:dyDescent="0.2">
      <c r="A531" s="60" t="s">
        <v>3534</v>
      </c>
      <c r="B531" s="13" cm="1">
        <f t="array" ref="B531">COUNTA(_xlfn._xlws.FILTER(CustomerID,CustomerID=NovasLicençasv6.0[[#This Row],[User ID]],""))</f>
        <v>1</v>
      </c>
      <c r="C531" s="7" t="str">
        <f>IF(NovasLicençasv6.0[[#This Row],[Usuário ativo]]&gt;=2,"OFFLINE","ONLINE")</f>
        <v>ONLINE</v>
      </c>
      <c r="D531" s="18" t="str" cm="1">
        <f t="array" ref="D531">IFERROR(IF(SUM(_xlfn._xlws.FILTER(CustomerID,CustomerID=NovasLicençasv6.0[[#This Row],[User ID]]))=0,"Existe","Não Existe"),"Não Existe")</f>
        <v>Não Existe</v>
      </c>
      <c r="E531" s="7" t="s">
        <v>3535</v>
      </c>
      <c r="F531" s="13" t="s">
        <v>3536</v>
      </c>
      <c r="G531" s="13" t="s">
        <v>141</v>
      </c>
      <c r="H531" s="13" t="s">
        <v>130</v>
      </c>
      <c r="I531" s="13" t="s">
        <v>101</v>
      </c>
      <c r="J531" s="13" t="s">
        <v>102</v>
      </c>
      <c r="K531" s="13" t="s">
        <v>83</v>
      </c>
      <c r="L531" s="7" t="str" cm="1">
        <f t="array" ref="L531">IFERROR(_xlfn._xlws.FILTER(CódigoAntigo,[0]!Descrição=NovasLicençasv6.0[[#This Row],[Descrição da atualização]]),"")</f>
        <v/>
      </c>
      <c r="M531" s="7" t="str" cm="1">
        <f t="array" ref="M531">IFERROR(_xlfn._xlws.FILTER(NovoCódigo,[0]!Descrição=NovasLicençasv6.0[[#This Row],[Descrição da atualização]]),"")</f>
        <v/>
      </c>
      <c r="N531" s="1"/>
      <c r="O531" s="13" t="s">
        <v>157</v>
      </c>
      <c r="P531" s="13" t="str" cm="1">
        <f t="array" ref="P531">_xlfn._xlws.FILTER(CodigoLicença,Tipo=NovasLicençasv6.0[[#This Row],[Tipo]])</f>
        <v>IR0000000001</v>
      </c>
      <c r="Q531" s="13" t="str" cm="1">
        <f t="array" ref="Q531">_xlfn._xlws.FILTER(CodigoManutenção,Tipo=NovasLicençasv6.0[[#This Row],[Tipo]])</f>
        <v>Sem custo</v>
      </c>
      <c r="R531" s="13">
        <v>1</v>
      </c>
      <c r="S531" s="13" t="s">
        <v>84</v>
      </c>
      <c r="T531" s="34"/>
      <c r="U531" s="13" t="s">
        <v>802</v>
      </c>
      <c r="V531" s="13"/>
      <c r="W531" s="13"/>
      <c r="X531" s="7"/>
      <c r="Y531" s="29">
        <v>45204</v>
      </c>
      <c r="Z531" s="29"/>
      <c r="AA531" s="35">
        <f t="shared" si="24"/>
        <v>2023</v>
      </c>
      <c r="AB531" s="13">
        <f t="shared" si="23"/>
        <v>-45204</v>
      </c>
      <c r="AC531" s="29" t="e" cm="1">
        <f t="array" ref="AC531">_xlfn._xlws.FILTER(Created_Date,(Customer_ID=NovasLicençasv6.0[[#This Row],[User ID]])*(Type = "OFFLINE"))</f>
        <v>#REF!</v>
      </c>
      <c r="AD531" s="91" t="s">
        <v>3537</v>
      </c>
      <c r="AE531" s="13"/>
      <c r="AF531" s="13"/>
      <c r="AG531" s="13"/>
      <c r="AH531" s="13" t="str">
        <f t="shared" ca="1" si="25"/>
        <v>Aviso: SC ainda não criada!</v>
      </c>
      <c r="AI531" s="13"/>
      <c r="AJ531" s="13"/>
      <c r="AK531" s="13"/>
      <c r="AL531" s="13"/>
      <c r="AM531" s="13"/>
      <c r="AN531" s="13"/>
      <c r="AO531" s="35">
        <v>116522655</v>
      </c>
      <c r="AP531" s="34"/>
      <c r="AQ531" s="34" t="s">
        <v>3538</v>
      </c>
      <c r="AR531" s="13"/>
      <c r="AS531" s="13"/>
      <c r="AT531" s="13" t="s">
        <v>3539</v>
      </c>
      <c r="AU531" s="13" t="s">
        <v>380</v>
      </c>
      <c r="AV531" s="61" t="s">
        <v>380</v>
      </c>
      <c r="AW531" s="98"/>
      <c r="AX531" s="92">
        <v>2023</v>
      </c>
    </row>
    <row r="532" spans="1:67" ht="18" customHeight="1" x14ac:dyDescent="0.2">
      <c r="A532" s="21" t="s">
        <v>3540</v>
      </c>
      <c r="B532" s="7" cm="1">
        <f t="array" ref="B532">COUNTA(_xlfn._xlws.FILTER(CustomerID,CustomerID=NovasLicençasv6.0[[#This Row],[User ID]],""))</f>
        <v>1</v>
      </c>
      <c r="C532" s="7" t="str">
        <f>IF(NovasLicençasv6.0[[#This Row],[Usuário ativo]]&gt;=2,"OFFLINE","ONLINE")</f>
        <v>ONLINE</v>
      </c>
      <c r="D532" s="18" t="str" cm="1">
        <f t="array" ref="D532">IFERROR(IF(SUM(_xlfn._xlws.FILTER(CustomerID,CustomerID=NovasLicençasv6.0[[#This Row],[User ID]]))=0,"Existe","Não Existe"),"Não Existe")</f>
        <v>Não Existe</v>
      </c>
      <c r="E532" s="7"/>
      <c r="F532" s="7" t="s">
        <v>3541</v>
      </c>
      <c r="G532" s="7" t="s">
        <v>8</v>
      </c>
      <c r="H532" s="7" t="s">
        <v>130</v>
      </c>
      <c r="I532" s="7" t="s">
        <v>579</v>
      </c>
      <c r="J532" s="7" t="s">
        <v>3542</v>
      </c>
      <c r="K532" s="7" t="s">
        <v>83</v>
      </c>
      <c r="L532" s="7"/>
      <c r="M532" s="7"/>
      <c r="N532" s="1"/>
      <c r="O532" s="7" t="s">
        <v>18</v>
      </c>
      <c r="P532" s="7" t="str" cm="1">
        <f t="array" ref="P532">_xlfn._xlws.FILTER(CodigoLicença,Tipo=NovasLicençasv6.0[[#This Row],[Tipo]])</f>
        <v>SC00SFW00003</v>
      </c>
      <c r="Q532" s="7" t="str" cm="1">
        <f t="array" ref="Q532">_xlfn._xlws.FILTER(CodigoManutenção,Tipo=NovasLicençasv6.0[[#This Row],[Tipo]])</f>
        <v>SC00SFW00006</v>
      </c>
      <c r="R532" s="7">
        <v>1</v>
      </c>
      <c r="S532" s="7" t="s">
        <v>1100</v>
      </c>
      <c r="T532" s="14" t="s">
        <v>3543</v>
      </c>
      <c r="U532" s="7" t="s">
        <v>3043</v>
      </c>
      <c r="V532" s="7" t="s">
        <v>3544</v>
      </c>
      <c r="W532" s="7" t="s">
        <v>3545</v>
      </c>
      <c r="X532" s="7"/>
      <c r="Y532" s="5">
        <v>45264</v>
      </c>
      <c r="Z532" s="5">
        <v>45265</v>
      </c>
      <c r="AA532" s="11">
        <f t="shared" si="24"/>
        <v>2023</v>
      </c>
      <c r="AB532" s="7">
        <f t="shared" si="23"/>
        <v>1</v>
      </c>
      <c r="AC532" s="5" t="e" cm="1">
        <f t="array" ref="AC532">_xlfn._xlws.FILTER(Created_Date,(Customer_ID=NovasLicençasv6.0[[#This Row],[User ID]])*(Type = "OFFLINE"))</f>
        <v>#REF!</v>
      </c>
      <c r="AD532" s="32" t="s">
        <v>3546</v>
      </c>
      <c r="AE532" s="7"/>
      <c r="AF532" s="7"/>
      <c r="AG532" s="7"/>
      <c r="AH532" s="7" t="str">
        <f t="shared" ca="1" si="25"/>
        <v>Aviso: SC ainda não criada!</v>
      </c>
      <c r="AI532" s="7"/>
      <c r="AJ532" s="7"/>
      <c r="AK532" s="7"/>
      <c r="AL532" s="7"/>
      <c r="AM532" s="7"/>
      <c r="AN532" s="7"/>
      <c r="AO532" s="11">
        <v>116522880</v>
      </c>
      <c r="AP532" s="14"/>
      <c r="AQ532" s="14">
        <v>15019</v>
      </c>
      <c r="AR532" s="7"/>
      <c r="AS532" s="7"/>
      <c r="AT532" s="7" t="s">
        <v>254</v>
      </c>
      <c r="AU532" s="7" t="s">
        <v>380</v>
      </c>
      <c r="AV532" s="9"/>
      <c r="AW532" s="19"/>
      <c r="AX532" s="25">
        <v>2023</v>
      </c>
    </row>
    <row r="533" spans="1:67" ht="18" customHeight="1" x14ac:dyDescent="0.2">
      <c r="A533" s="21" t="s">
        <v>3547</v>
      </c>
      <c r="B533" s="7" cm="1">
        <f t="array" ref="B533">COUNTA(_xlfn._xlws.FILTER(CustomerID,CustomerID=NovasLicençasv6.0[[#This Row],[User ID]],""))</f>
        <v>1</v>
      </c>
      <c r="C533" s="7" t="str">
        <f>IF(NovasLicençasv6.0[[#This Row],[Usuário ativo]]&gt;=2,"OFFLINE","ONLINE")</f>
        <v>ONLINE</v>
      </c>
      <c r="D533" s="18" t="str" cm="1">
        <f t="array" ref="D533">IFERROR(IF(SUM(_xlfn._xlws.FILTER(CustomerID,CustomerID=NovasLicençasv6.0[[#This Row],[User ID]]))=0,"Existe","Não Existe"),"Não Existe")</f>
        <v>Não Existe</v>
      </c>
      <c r="E533" s="7"/>
      <c r="F533" s="7" t="s">
        <v>3548</v>
      </c>
      <c r="G533" s="7" t="s">
        <v>8</v>
      </c>
      <c r="H533" s="7" t="s">
        <v>130</v>
      </c>
      <c r="I533" s="7" t="s">
        <v>579</v>
      </c>
      <c r="J533" s="7" t="s">
        <v>3542</v>
      </c>
      <c r="K533" s="7" t="s">
        <v>83</v>
      </c>
      <c r="L533" s="7"/>
      <c r="M533" s="7"/>
      <c r="N533" s="1"/>
      <c r="O533" s="7" t="s">
        <v>18</v>
      </c>
      <c r="P533" s="7" t="str" cm="1">
        <f t="array" ref="P533">_xlfn._xlws.FILTER(CodigoLicença,Tipo=NovasLicençasv6.0[[#This Row],[Tipo]])</f>
        <v>SC00SFW00003</v>
      </c>
      <c r="Q533" s="7" t="str" cm="1">
        <f t="array" ref="Q533">_xlfn._xlws.FILTER(CodigoManutenção,Tipo=NovasLicençasv6.0[[#This Row],[Tipo]])</f>
        <v>SC00SFW00006</v>
      </c>
      <c r="R533" s="7">
        <v>1</v>
      </c>
      <c r="S533" s="7" t="s">
        <v>84</v>
      </c>
      <c r="T533" s="14">
        <v>3353529855</v>
      </c>
      <c r="U533" s="7" t="s">
        <v>3043</v>
      </c>
      <c r="V533" s="7" t="s">
        <v>3549</v>
      </c>
      <c r="W533" s="7" t="s">
        <v>3550</v>
      </c>
      <c r="X533" s="7"/>
      <c r="Y533" s="5">
        <v>45264</v>
      </c>
      <c r="Z533" s="5">
        <v>45265</v>
      </c>
      <c r="AA533" s="11">
        <f t="shared" si="24"/>
        <v>2023</v>
      </c>
      <c r="AB533" s="7">
        <f t="shared" si="23"/>
        <v>1</v>
      </c>
      <c r="AC533" s="5" t="e" cm="1">
        <f t="array" ref="AC533">_xlfn._xlws.FILTER(Created_Date,(Customer_ID=NovasLicençasv6.0[[#This Row],[User ID]])*(Type = "OFFLINE"))</f>
        <v>#REF!</v>
      </c>
      <c r="AD533" s="32" t="s">
        <v>3551</v>
      </c>
      <c r="AE533" s="7"/>
      <c r="AF533" s="7"/>
      <c r="AG533" s="7"/>
      <c r="AH533" s="7" t="str">
        <f t="shared" ca="1" si="25"/>
        <v>Aviso: SC ainda não criada!</v>
      </c>
      <c r="AI533" s="7"/>
      <c r="AJ533" s="7"/>
      <c r="AK533" s="7"/>
      <c r="AL533" s="7"/>
      <c r="AM533" s="7"/>
      <c r="AN533" s="7"/>
      <c r="AO533" s="11">
        <v>116522880</v>
      </c>
      <c r="AP533" s="14"/>
      <c r="AQ533" s="14">
        <v>15019</v>
      </c>
      <c r="AR533" s="7"/>
      <c r="AS533" s="7"/>
      <c r="AT533" s="7" t="s">
        <v>254</v>
      </c>
      <c r="AU533" s="7" t="s">
        <v>380</v>
      </c>
      <c r="AV533" s="9"/>
      <c r="AW533" s="19"/>
      <c r="AX533" s="25">
        <v>2023</v>
      </c>
    </row>
    <row r="534" spans="1:67" s="45" customFormat="1" ht="18" customHeight="1" x14ac:dyDescent="0.2">
      <c r="A534" s="21" t="s">
        <v>3552</v>
      </c>
      <c r="B534" s="7" cm="1">
        <f t="array" ref="B534">COUNTA(_xlfn._xlws.FILTER(CustomerID,CustomerID=NovasLicençasv6.0[[#This Row],[User ID]],""))</f>
        <v>1</v>
      </c>
      <c r="C534" s="7" t="str">
        <f>IF(NovasLicençasv6.0[[#This Row],[Usuário ativo]]&gt;=2,"OFFLINE","ONLINE")</f>
        <v>ONLINE</v>
      </c>
      <c r="D534" s="18" t="str" cm="1">
        <f t="array" ref="D534">IFERROR(IF(SUM(_xlfn._xlws.FILTER(CustomerID,CustomerID=NovasLicençasv6.0[[#This Row],[User ID]]))=0,"Existe","Não Existe"),"Não Existe")</f>
        <v>Não Existe</v>
      </c>
      <c r="E534" s="7"/>
      <c r="F534" s="7" t="s">
        <v>3553</v>
      </c>
      <c r="G534" s="7" t="s">
        <v>8</v>
      </c>
      <c r="H534" s="7" t="s">
        <v>130</v>
      </c>
      <c r="I534" s="7" t="s">
        <v>579</v>
      </c>
      <c r="J534" s="7" t="s">
        <v>3542</v>
      </c>
      <c r="K534" s="7" t="s">
        <v>83</v>
      </c>
      <c r="L534" s="7"/>
      <c r="M534" s="7"/>
      <c r="N534" s="1"/>
      <c r="O534" s="7" t="s">
        <v>18</v>
      </c>
      <c r="P534" s="7" t="str" cm="1">
        <f t="array" ref="P534">_xlfn._xlws.FILTER(CodigoLicença,Tipo=NovasLicençasv6.0[[#This Row],[Tipo]])</f>
        <v>SC00SFW00003</v>
      </c>
      <c r="Q534" s="7" t="str" cm="1">
        <f t="array" ref="Q534">_xlfn._xlws.FILTER(CodigoManutenção,Tipo=NovasLicençasv6.0[[#This Row],[Tipo]])</f>
        <v>SC00SFW00006</v>
      </c>
      <c r="R534" s="7">
        <v>1</v>
      </c>
      <c r="S534" s="7" t="s">
        <v>84</v>
      </c>
      <c r="T534" s="14">
        <v>28129287567</v>
      </c>
      <c r="U534" s="7" t="s">
        <v>3043</v>
      </c>
      <c r="V534" s="7" t="s">
        <v>3549</v>
      </c>
      <c r="W534" s="7" t="s">
        <v>3554</v>
      </c>
      <c r="X534" s="7"/>
      <c r="Y534" s="5">
        <v>45264</v>
      </c>
      <c r="Z534" s="5">
        <v>45265</v>
      </c>
      <c r="AA534" s="11">
        <f t="shared" si="24"/>
        <v>2023</v>
      </c>
      <c r="AB534" s="7">
        <f t="shared" si="23"/>
        <v>1</v>
      </c>
      <c r="AC534" s="5" t="e" cm="1">
        <f t="array" ref="AC534">_xlfn._xlws.FILTER(Created_Date,(Customer_ID=NovasLicençasv6.0[[#This Row],[User ID]])*(Type = "OFFLINE"))</f>
        <v>#REF!</v>
      </c>
      <c r="AD534" s="32" t="s">
        <v>3555</v>
      </c>
      <c r="AE534" s="7"/>
      <c r="AF534" s="7"/>
      <c r="AG534" s="7"/>
      <c r="AH534" s="7" t="str">
        <f t="shared" ca="1" si="25"/>
        <v>Aviso: SC ainda não criada!</v>
      </c>
      <c r="AI534" s="7"/>
      <c r="AJ534" s="7"/>
      <c r="AK534" s="7"/>
      <c r="AL534" s="7"/>
      <c r="AM534" s="7"/>
      <c r="AN534" s="7"/>
      <c r="AO534" s="11">
        <v>116522880</v>
      </c>
      <c r="AP534" s="14"/>
      <c r="AQ534" s="14">
        <v>15019</v>
      </c>
      <c r="AR534" s="7"/>
      <c r="AS534" s="7"/>
      <c r="AT534" s="7" t="s">
        <v>254</v>
      </c>
      <c r="AU534" s="7" t="s">
        <v>380</v>
      </c>
      <c r="AV534" s="9"/>
      <c r="AW534" s="19"/>
      <c r="AX534" s="25">
        <v>2023</v>
      </c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s="45" customFormat="1" ht="18" customHeight="1" x14ac:dyDescent="0.2">
      <c r="A535" s="24" t="s">
        <v>3556</v>
      </c>
      <c r="B535" s="7" cm="1">
        <f t="array" ref="B535">COUNTA(_xlfn._xlws.FILTER(CustomerID,CustomerID=NovasLicençasv6.0[[#This Row],[User ID]],""))</f>
        <v>1</v>
      </c>
      <c r="C535" s="18" t="str">
        <f>IF(NovasLicençasv6.0[[#This Row],[Usuário ativo]]&gt;=2,"OFFLINE","ONLINE")</f>
        <v>ONLINE</v>
      </c>
      <c r="D535" s="18" t="str" cm="1">
        <f t="array" ref="D535">IFERROR(IF(SUM(_xlfn._xlws.FILTER(CustomerID,CustomerID=NovasLicençasv6.0[[#This Row],[User ID]]))=0,"Existe","Não Existe"),"Não Existe")</f>
        <v>Não Existe</v>
      </c>
      <c r="E535" s="18"/>
      <c r="F535" s="18" t="s">
        <v>3557</v>
      </c>
      <c r="G535" s="18" t="s">
        <v>8</v>
      </c>
      <c r="H535" s="7" t="s">
        <v>130</v>
      </c>
      <c r="I535" s="18" t="s">
        <v>579</v>
      </c>
      <c r="J535" s="18" t="s">
        <v>3542</v>
      </c>
      <c r="K535" s="18" t="s">
        <v>83</v>
      </c>
      <c r="L535" s="18"/>
      <c r="M535" s="18"/>
      <c r="N535" s="1"/>
      <c r="O535" s="7" t="s">
        <v>18</v>
      </c>
      <c r="P535" s="7" t="str" cm="1">
        <f t="array" ref="P535">_xlfn._xlws.FILTER(CodigoLicença,Tipo=NovasLicençasv6.0[[#This Row],[Tipo]])</f>
        <v>SC00SFW00003</v>
      </c>
      <c r="Q535" s="7" t="str" cm="1">
        <f t="array" ref="Q535">_xlfn._xlws.FILTER(CodigoManutenção,Tipo=NovasLicençasv6.0[[#This Row],[Tipo]])</f>
        <v>SC00SFW00006</v>
      </c>
      <c r="R535" s="18">
        <v>1</v>
      </c>
      <c r="S535" s="18" t="s">
        <v>84</v>
      </c>
      <c r="T535" s="58">
        <v>4852585659</v>
      </c>
      <c r="U535" s="7" t="s">
        <v>3043</v>
      </c>
      <c r="V535" s="18" t="s">
        <v>3549</v>
      </c>
      <c r="W535" s="18" t="s">
        <v>3558</v>
      </c>
      <c r="X535" s="18"/>
      <c r="Y535" s="20">
        <v>45264</v>
      </c>
      <c r="Z535" s="20">
        <v>45265</v>
      </c>
      <c r="AA535" s="28">
        <f t="shared" si="24"/>
        <v>2023</v>
      </c>
      <c r="AB535" s="18">
        <f t="shared" si="23"/>
        <v>1</v>
      </c>
      <c r="AC535" s="20" t="e" cm="1">
        <f t="array" ref="AC535">_xlfn._xlws.FILTER(Created_Date,(Customer_ID=NovasLicençasv6.0[[#This Row],[User ID]])*(Type = "OFFLINE"))</f>
        <v>#REF!</v>
      </c>
      <c r="AD535" s="32" t="s">
        <v>3559</v>
      </c>
      <c r="AE535" s="18"/>
      <c r="AF535" s="18"/>
      <c r="AG535" s="18"/>
      <c r="AH535" s="18" t="str">
        <f t="shared" ca="1" si="25"/>
        <v>Aviso: SC ainda não criada!</v>
      </c>
      <c r="AI535" s="18"/>
      <c r="AJ535" s="18"/>
      <c r="AK535" s="18"/>
      <c r="AL535" s="18"/>
      <c r="AM535" s="18"/>
      <c r="AN535" s="18"/>
      <c r="AO535" s="28">
        <v>116522880</v>
      </c>
      <c r="AP535" s="58"/>
      <c r="AQ535" s="58">
        <v>15019</v>
      </c>
      <c r="AR535" s="18"/>
      <c r="AS535" s="18"/>
      <c r="AT535" s="7" t="s">
        <v>254</v>
      </c>
      <c r="AU535" s="18" t="s">
        <v>380</v>
      </c>
      <c r="AV535" s="23"/>
      <c r="AW535" s="42"/>
      <c r="AX535" s="25">
        <v>2023</v>
      </c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8" customHeight="1" x14ac:dyDescent="0.2">
      <c r="A536" s="24" t="s">
        <v>3560</v>
      </c>
      <c r="B536" s="7" cm="1">
        <f t="array" ref="B536">COUNTA(_xlfn._xlws.FILTER(CustomerID,CustomerID=NovasLicençasv6.0[[#This Row],[User ID]],""))</f>
        <v>1</v>
      </c>
      <c r="C536" s="18" t="str">
        <f>IF(NovasLicençasv6.0[[#This Row],[Usuário ativo]]&gt;=2,"OFFLINE","ONLINE")</f>
        <v>ONLINE</v>
      </c>
      <c r="D536" s="18" t="str" cm="1">
        <f t="array" ref="D536">IFERROR(IF(SUM(_xlfn._xlws.FILTER(CustomerID,CustomerID=NovasLicençasv6.0[[#This Row],[User ID]]))=0,"Existe","Não Existe"),"Não Existe")</f>
        <v>Não Existe</v>
      </c>
      <c r="E536" s="18"/>
      <c r="F536" s="18" t="s">
        <v>3561</v>
      </c>
      <c r="G536" s="18" t="s">
        <v>8</v>
      </c>
      <c r="H536" s="18" t="s">
        <v>130</v>
      </c>
      <c r="I536" s="18" t="s">
        <v>579</v>
      </c>
      <c r="J536" s="18" t="s">
        <v>3542</v>
      </c>
      <c r="K536" s="18" t="s">
        <v>83</v>
      </c>
      <c r="L536" s="18"/>
      <c r="M536" s="18"/>
      <c r="N536" s="1"/>
      <c r="O536" s="18" t="s">
        <v>18</v>
      </c>
      <c r="P536" s="7" t="str" cm="1">
        <f t="array" ref="P536">_xlfn._xlws.FILTER(CodigoLicença,Tipo=NovasLicençasv6.0[[#This Row],[Tipo]])</f>
        <v>SC00SFW00003</v>
      </c>
      <c r="Q536" s="7" t="str" cm="1">
        <f t="array" ref="Q536">_xlfn._xlws.FILTER(CodigoManutenção,Tipo=NovasLicençasv6.0[[#This Row],[Tipo]])</f>
        <v>SC00SFW00006</v>
      </c>
      <c r="R536" s="18">
        <v>1</v>
      </c>
      <c r="S536" s="18" t="s">
        <v>84</v>
      </c>
      <c r="T536" s="58">
        <v>18810352514</v>
      </c>
      <c r="U536" s="18" t="s">
        <v>458</v>
      </c>
      <c r="V536" s="18" t="s">
        <v>3562</v>
      </c>
      <c r="W536" s="18" t="s">
        <v>3563</v>
      </c>
      <c r="X536" s="18"/>
      <c r="Y536" s="20">
        <v>45264</v>
      </c>
      <c r="Z536" s="20">
        <v>45265</v>
      </c>
      <c r="AA536" s="28">
        <f t="shared" si="24"/>
        <v>2023</v>
      </c>
      <c r="AB536" s="18">
        <f t="shared" si="23"/>
        <v>1</v>
      </c>
      <c r="AC536" s="20" t="e" cm="1">
        <f t="array" ref="AC536">_xlfn._xlws.FILTER(Created_Date,(Customer_ID=NovasLicençasv6.0[[#This Row],[User ID]])*(Type = "OFFLINE"))</f>
        <v>#REF!</v>
      </c>
      <c r="AD536" s="32" t="s">
        <v>3564</v>
      </c>
      <c r="AE536" s="18"/>
      <c r="AF536" s="18"/>
      <c r="AG536" s="18"/>
      <c r="AH536" s="7" t="str">
        <f t="shared" ca="1" si="25"/>
        <v>Aviso: SC ainda não criada!</v>
      </c>
      <c r="AI536" s="18"/>
      <c r="AJ536" s="18"/>
      <c r="AK536" s="18"/>
      <c r="AL536" s="18"/>
      <c r="AM536" s="18"/>
      <c r="AN536" s="18"/>
      <c r="AO536" s="28">
        <v>116522880</v>
      </c>
      <c r="AP536" s="58"/>
      <c r="AQ536" s="58">
        <v>15019</v>
      </c>
      <c r="AR536" s="18"/>
      <c r="AS536" s="18"/>
      <c r="AT536" s="18" t="s">
        <v>254</v>
      </c>
      <c r="AU536" s="18" t="s">
        <v>380</v>
      </c>
      <c r="AV536" s="23"/>
      <c r="AW536" s="42"/>
      <c r="AX536" s="25">
        <v>2023</v>
      </c>
    </row>
    <row r="537" spans="1:67" ht="18" customHeight="1" x14ac:dyDescent="0.2">
      <c r="A537" s="24" t="s">
        <v>3565</v>
      </c>
      <c r="B537" s="7" cm="1">
        <f t="array" ref="B537">COUNTA(_xlfn._xlws.FILTER(CustomerID,CustomerID=NovasLicençasv6.0[[#This Row],[User ID]],""))</f>
        <v>1</v>
      </c>
      <c r="C537" s="18" t="str">
        <f>IF(NovasLicençasv6.0[[#This Row],[Usuário ativo]]&gt;=2,"OFFLINE","ONLINE")</f>
        <v>ONLINE</v>
      </c>
      <c r="D537" s="18" t="str" cm="1">
        <f t="array" ref="D537">IFERROR(IF(SUM(_xlfn._xlws.FILTER(CustomerID,CustomerID=NovasLicençasv6.0[[#This Row],[User ID]]))=0,"Existe","Não Existe"),"Não Existe")</f>
        <v>Não Existe</v>
      </c>
      <c r="E537" s="18"/>
      <c r="F537" s="18" t="s">
        <v>3566</v>
      </c>
      <c r="G537" s="7" t="s">
        <v>8</v>
      </c>
      <c r="H537" s="7" t="s">
        <v>130</v>
      </c>
      <c r="I537" s="7" t="s">
        <v>579</v>
      </c>
      <c r="J537" s="7" t="s">
        <v>3542</v>
      </c>
      <c r="K537" s="7" t="s">
        <v>83</v>
      </c>
      <c r="L537" s="18"/>
      <c r="M537" s="18"/>
      <c r="N537" s="1"/>
      <c r="O537" s="7" t="s">
        <v>18</v>
      </c>
      <c r="P537" s="7" t="str" cm="1">
        <f t="array" ref="P537">_xlfn._xlws.FILTER(CodigoLicença,Tipo=NovasLicençasv6.0[[#This Row],[Tipo]])</f>
        <v>SC00SFW00003</v>
      </c>
      <c r="Q537" s="7" t="str" cm="1">
        <f t="array" ref="Q537">_xlfn._xlws.FILTER(CodigoManutenção,Tipo=NovasLicençasv6.0[[#This Row],[Tipo]])</f>
        <v>SC00SFW00006</v>
      </c>
      <c r="R537" s="18">
        <v>1</v>
      </c>
      <c r="S537" s="18" t="s">
        <v>84</v>
      </c>
      <c r="T537" s="14">
        <v>38189017551</v>
      </c>
      <c r="U537" s="18" t="s">
        <v>3043</v>
      </c>
      <c r="V537" s="18" t="s">
        <v>2967</v>
      </c>
      <c r="W537" s="18" t="s">
        <v>3567</v>
      </c>
      <c r="X537" s="18"/>
      <c r="Y537" s="20">
        <v>45264</v>
      </c>
      <c r="Z537" s="20">
        <v>45265</v>
      </c>
      <c r="AA537" s="28">
        <f t="shared" ref="AA537:AA550" si="26">YEAR(Y537)</f>
        <v>2023</v>
      </c>
      <c r="AB537" s="18">
        <f t="shared" si="23"/>
        <v>1</v>
      </c>
      <c r="AC537" s="20" t="e" cm="1">
        <f t="array" ref="AC537">_xlfn._xlws.FILTER(Created_Date,(Customer_ID=NovasLicençasv6.0[[#This Row],[User ID]])*(Type = "OFFLINE"))</f>
        <v>#REF!</v>
      </c>
      <c r="AD537" s="32" t="s">
        <v>3568</v>
      </c>
      <c r="AE537" s="18"/>
      <c r="AF537" s="18"/>
      <c r="AG537" s="18"/>
      <c r="AH537" s="18" t="str">
        <f t="shared" ca="1" si="25"/>
        <v>Aviso: SC ainda não criada!</v>
      </c>
      <c r="AI537" s="18"/>
      <c r="AJ537" s="18"/>
      <c r="AK537" s="18"/>
      <c r="AL537" s="18"/>
      <c r="AM537" s="18"/>
      <c r="AN537" s="18"/>
      <c r="AO537" s="28">
        <v>116522880</v>
      </c>
      <c r="AP537" s="58"/>
      <c r="AQ537" s="58">
        <v>15019</v>
      </c>
      <c r="AR537" s="18"/>
      <c r="AS537" s="18"/>
      <c r="AT537" s="18" t="s">
        <v>254</v>
      </c>
      <c r="AU537" s="18" t="s">
        <v>380</v>
      </c>
      <c r="AV537" s="23"/>
      <c r="AW537" s="42"/>
      <c r="AX537" s="25">
        <v>2023</v>
      </c>
    </row>
    <row r="538" spans="1:67" ht="18" customHeight="1" x14ac:dyDescent="0.2">
      <c r="A538" s="24" t="s">
        <v>3569</v>
      </c>
      <c r="B538" s="7" cm="1">
        <f t="array" ref="B538">COUNTA(_xlfn._xlws.FILTER(CustomerID,CustomerID=NovasLicençasv6.0[[#This Row],[User ID]],""))</f>
        <v>1</v>
      </c>
      <c r="C538" s="18" t="str">
        <f>IF(NovasLicençasv6.0[[#This Row],[Usuário ativo]]&gt;=2,"OFFLINE","ONLINE")</f>
        <v>ONLINE</v>
      </c>
      <c r="D538" s="18" t="str" cm="1">
        <f t="array" ref="D538">IFERROR(IF(SUM(_xlfn._xlws.FILTER(CustomerID,CustomerID=NovasLicençasv6.0[[#This Row],[User ID]]))=0,"Existe","Não Existe"),"Não Existe")</f>
        <v>Não Existe</v>
      </c>
      <c r="E538" s="18"/>
      <c r="F538" s="18" t="s">
        <v>3570</v>
      </c>
      <c r="G538" s="7" t="s">
        <v>8</v>
      </c>
      <c r="H538" s="7" t="s">
        <v>130</v>
      </c>
      <c r="I538" s="18" t="s">
        <v>579</v>
      </c>
      <c r="J538" s="7" t="s">
        <v>3542</v>
      </c>
      <c r="K538" s="7" t="s">
        <v>83</v>
      </c>
      <c r="L538" s="18"/>
      <c r="M538" s="18"/>
      <c r="N538" s="1"/>
      <c r="O538" s="7" t="s">
        <v>18</v>
      </c>
      <c r="P538" s="7" t="str" cm="1">
        <f t="array" ref="P538">_xlfn._xlws.FILTER(CodigoLicença,Tipo=NovasLicençasv6.0[[#This Row],[Tipo]])</f>
        <v>SC00SFW00003</v>
      </c>
      <c r="Q538" s="7" t="str" cm="1">
        <f t="array" ref="Q538">_xlfn._xlws.FILTER(CodigoManutenção,Tipo=NovasLicençasv6.0[[#This Row],[Tipo]])</f>
        <v>SC00SFW00006</v>
      </c>
      <c r="R538" s="7">
        <v>1</v>
      </c>
      <c r="S538" s="18" t="s">
        <v>84</v>
      </c>
      <c r="T538" s="58">
        <v>4457208783</v>
      </c>
      <c r="U538" s="18" t="s">
        <v>3043</v>
      </c>
      <c r="V538" s="18" t="s">
        <v>3549</v>
      </c>
      <c r="W538" s="18" t="s">
        <v>3571</v>
      </c>
      <c r="X538" s="18"/>
      <c r="Y538" s="20">
        <v>45264</v>
      </c>
      <c r="Z538" s="20">
        <v>45265</v>
      </c>
      <c r="AA538" s="28">
        <f t="shared" si="26"/>
        <v>2023</v>
      </c>
      <c r="AB538" s="18">
        <f t="shared" si="23"/>
        <v>1</v>
      </c>
      <c r="AC538" s="20" t="e" cm="1">
        <f t="array" ref="AC538">_xlfn._xlws.FILTER(Created_Date,(Customer_ID=NovasLicençasv6.0[[#This Row],[User ID]])*(Type = "OFFLINE"))</f>
        <v>#REF!</v>
      </c>
      <c r="AD538" s="32" t="s">
        <v>3572</v>
      </c>
      <c r="AE538" s="18"/>
      <c r="AF538" s="18"/>
      <c r="AG538" s="18"/>
      <c r="AH538" s="18" t="str">
        <f t="shared" ca="1" si="25"/>
        <v>Aviso: SC ainda não criada!</v>
      </c>
      <c r="AI538" s="18"/>
      <c r="AJ538" s="18"/>
      <c r="AK538" s="18"/>
      <c r="AL538" s="18"/>
      <c r="AM538" s="18"/>
      <c r="AN538" s="18"/>
      <c r="AO538" s="28">
        <v>116522880</v>
      </c>
      <c r="AP538" s="58"/>
      <c r="AQ538" s="14">
        <v>15019</v>
      </c>
      <c r="AR538" s="18"/>
      <c r="AS538" s="18"/>
      <c r="AT538" s="18" t="s">
        <v>254</v>
      </c>
      <c r="AU538" s="18" t="s">
        <v>380</v>
      </c>
      <c r="AV538" s="23"/>
      <c r="AW538" s="42"/>
      <c r="AX538" s="25">
        <v>2023</v>
      </c>
    </row>
    <row r="539" spans="1:67" ht="18" customHeight="1" x14ac:dyDescent="0.2">
      <c r="A539" s="24" t="s">
        <v>3573</v>
      </c>
      <c r="B539" s="7" cm="1">
        <f t="array" ref="B539">COUNTA(_xlfn._xlws.FILTER(CustomerID,CustomerID=NovasLicençasv6.0[[#This Row],[User ID]],""))</f>
        <v>1</v>
      </c>
      <c r="C539" s="18" t="str">
        <f>IF(NovasLicençasv6.0[[#This Row],[Usuário ativo]]&gt;=2,"OFFLINE","ONLINE")</f>
        <v>ONLINE</v>
      </c>
      <c r="D539" s="18" t="str" cm="1">
        <f t="array" ref="D539">IFERROR(IF(SUM(_xlfn._xlws.FILTER(CustomerID,CustomerID=NovasLicençasv6.0[[#This Row],[User ID]]))=0,"Existe","Não Existe"),"Não Existe")</f>
        <v>Não Existe</v>
      </c>
      <c r="E539" s="18"/>
      <c r="F539" s="18" t="s">
        <v>3574</v>
      </c>
      <c r="G539" s="18" t="s">
        <v>8</v>
      </c>
      <c r="H539" s="7" t="s">
        <v>1785</v>
      </c>
      <c r="I539" s="7" t="s">
        <v>579</v>
      </c>
      <c r="J539" s="7" t="s">
        <v>580</v>
      </c>
      <c r="K539" s="7" t="s">
        <v>83</v>
      </c>
      <c r="L539" s="18"/>
      <c r="M539" s="18"/>
      <c r="N539" s="1"/>
      <c r="O539" s="7" t="s">
        <v>157</v>
      </c>
      <c r="P539" s="7" t="str" cm="1">
        <f t="array" ref="P539">_xlfn._xlws.FILTER(CodigoLicença,Tipo=NovasLicençasv6.0[[#This Row],[Tipo]])</f>
        <v>IR0000000001</v>
      </c>
      <c r="Q539" s="7" t="str" cm="1">
        <f t="array" ref="Q539">_xlfn._xlws.FILTER(CodigoManutenção,Tipo=NovasLicençasv6.0[[#This Row],[Tipo]])</f>
        <v>Sem custo</v>
      </c>
      <c r="R539" s="7">
        <v>1</v>
      </c>
      <c r="S539" s="18" t="s">
        <v>84</v>
      </c>
      <c r="T539" s="58">
        <v>35088994983</v>
      </c>
      <c r="U539" s="18" t="s">
        <v>3043</v>
      </c>
      <c r="V539" s="18" t="s">
        <v>3575</v>
      </c>
      <c r="W539" s="18" t="s">
        <v>3576</v>
      </c>
      <c r="X539" s="18"/>
      <c r="Y539" s="20">
        <v>45264</v>
      </c>
      <c r="Z539" s="20">
        <v>45300</v>
      </c>
      <c r="AA539" s="28">
        <f t="shared" si="26"/>
        <v>2023</v>
      </c>
      <c r="AB539" s="18">
        <f t="shared" si="23"/>
        <v>36</v>
      </c>
      <c r="AC539" s="20" t="e" cm="1">
        <f t="array" ref="AC539">_xlfn._xlws.FILTER(Created_Date,(Customer_ID=NovasLicençasv6.0[[#This Row],[User ID]])*(Type = "OFFLINE"))</f>
        <v>#REF!</v>
      </c>
      <c r="AD539" s="32" t="s">
        <v>3577</v>
      </c>
      <c r="AE539" s="18"/>
      <c r="AF539" s="18"/>
      <c r="AG539" s="18"/>
      <c r="AH539" s="18" t="str">
        <f t="shared" ca="1" si="25"/>
        <v>Aviso: SC ainda não criada!</v>
      </c>
      <c r="AI539" s="18"/>
      <c r="AJ539" s="18"/>
      <c r="AK539" s="18"/>
      <c r="AL539" s="18"/>
      <c r="AM539" s="18"/>
      <c r="AN539" s="18"/>
      <c r="AO539" s="28" t="s">
        <v>313</v>
      </c>
      <c r="AP539" s="58"/>
      <c r="AQ539" s="58" t="s">
        <v>1369</v>
      </c>
      <c r="AR539" s="18"/>
      <c r="AS539" s="18"/>
      <c r="AT539" s="18" t="s">
        <v>254</v>
      </c>
      <c r="AU539" s="18" t="s">
        <v>380</v>
      </c>
      <c r="AV539" s="23" t="s">
        <v>315</v>
      </c>
      <c r="AW539" s="42"/>
      <c r="AX539" s="25">
        <v>2023</v>
      </c>
    </row>
    <row r="540" spans="1:67" ht="18" customHeight="1" x14ac:dyDescent="0.2">
      <c r="A540" s="21" t="s">
        <v>3578</v>
      </c>
      <c r="B540" s="7" cm="1">
        <f t="array" ref="B540">COUNTA(_xlfn._xlws.FILTER(CustomerID,CustomerID=NovasLicençasv6.0[[#This Row],[User ID]],""))</f>
        <v>1</v>
      </c>
      <c r="C540" s="7" t="str">
        <f>IF(NovasLicençasv6.0[[#This Row],[Usuário ativo]]&gt;=2,"OFFLINE","ONLINE")</f>
        <v>ONLINE</v>
      </c>
      <c r="D540" s="18" t="str" cm="1">
        <f t="array" ref="D540">IFERROR(IF(SUM(_xlfn._xlws.FILTER(CustomerID,CustomerID=NovasLicençasv6.0[[#This Row],[User ID]]))=0,"Existe","Não Existe"),"Não Existe")</f>
        <v>Não Existe</v>
      </c>
      <c r="E540" s="7"/>
      <c r="F540" s="7" t="s">
        <v>3579</v>
      </c>
      <c r="G540" s="7" t="s">
        <v>8</v>
      </c>
      <c r="H540" s="7" t="s">
        <v>1785</v>
      </c>
      <c r="I540" s="18" t="s">
        <v>579</v>
      </c>
      <c r="J540" s="7" t="s">
        <v>580</v>
      </c>
      <c r="K540" s="7" t="s">
        <v>83</v>
      </c>
      <c r="L540" s="7"/>
      <c r="M540" s="7"/>
      <c r="N540" s="1"/>
      <c r="O540" s="7" t="s">
        <v>157</v>
      </c>
      <c r="P540" s="7" t="str" cm="1">
        <f t="array" ref="P540">_xlfn._xlws.FILTER(CodigoLicença,Tipo=NovasLicençasv6.0[[#This Row],[Tipo]])</f>
        <v>IR0000000001</v>
      </c>
      <c r="Q540" s="7" t="str" cm="1">
        <f t="array" ref="Q540">_xlfn._xlws.FILTER(CodigoManutenção,Tipo=NovasLicençasv6.0[[#This Row],[Tipo]])</f>
        <v>Sem custo</v>
      </c>
      <c r="R540" s="7">
        <v>1</v>
      </c>
      <c r="S540" s="7" t="s">
        <v>84</v>
      </c>
      <c r="T540" s="14">
        <v>14473816203</v>
      </c>
      <c r="U540" s="7" t="s">
        <v>3043</v>
      </c>
      <c r="V540" s="18" t="s">
        <v>3580</v>
      </c>
      <c r="W540" s="7" t="s">
        <v>3581</v>
      </c>
      <c r="X540" s="7"/>
      <c r="Y540" s="20">
        <v>45264</v>
      </c>
      <c r="Z540" s="5">
        <v>45300</v>
      </c>
      <c r="AA540" s="11">
        <f t="shared" si="26"/>
        <v>2023</v>
      </c>
      <c r="AB540" s="7">
        <f t="shared" si="23"/>
        <v>36</v>
      </c>
      <c r="AC540" s="5" t="e" cm="1">
        <f t="array" ref="AC540">_xlfn._xlws.FILTER(Created_Date,(Customer_ID=NovasLicençasv6.0[[#This Row],[User ID]])*(Type = "OFFLINE"))</f>
        <v>#REF!</v>
      </c>
      <c r="AD540" s="32" t="s">
        <v>3582</v>
      </c>
      <c r="AE540" s="7"/>
      <c r="AF540" s="7"/>
      <c r="AG540" s="7"/>
      <c r="AH540" s="7" t="str">
        <f t="shared" ca="1" si="25"/>
        <v>Aviso: SC ainda não criada!</v>
      </c>
      <c r="AI540" s="7"/>
      <c r="AJ540" s="7"/>
      <c r="AK540" s="7"/>
      <c r="AL540" s="7"/>
      <c r="AM540" s="7"/>
      <c r="AN540" s="7"/>
      <c r="AO540" s="28" t="s">
        <v>313</v>
      </c>
      <c r="AP540" s="14"/>
      <c r="AQ540" s="14" t="s">
        <v>1369</v>
      </c>
      <c r="AR540" s="7"/>
      <c r="AS540" s="7"/>
      <c r="AT540" s="7" t="s">
        <v>254</v>
      </c>
      <c r="AU540" s="7" t="s">
        <v>380</v>
      </c>
      <c r="AV540" s="9" t="s">
        <v>315</v>
      </c>
      <c r="AW540" s="19"/>
      <c r="AX540" s="25">
        <v>2023</v>
      </c>
    </row>
    <row r="541" spans="1:67" ht="18" customHeight="1" x14ac:dyDescent="0.2">
      <c r="A541" s="24" t="s">
        <v>3583</v>
      </c>
      <c r="B541" s="7" cm="1">
        <f t="array" ref="B541">COUNTA(_xlfn._xlws.FILTER(CustomerID,CustomerID=NovasLicençasv6.0[[#This Row],[User ID]],""))</f>
        <v>1</v>
      </c>
      <c r="C541" s="18" t="str">
        <f>IF(NovasLicençasv6.0[[#This Row],[Usuário ativo]]&gt;=2,"OFFLINE","ONLINE")</f>
        <v>ONLINE</v>
      </c>
      <c r="D541" s="18" t="str" cm="1">
        <f t="array" ref="D541">IFERROR(IF(SUM(_xlfn._xlws.FILTER(CustomerID,CustomerID=NovasLicençasv6.0[[#This Row],[User ID]]))=0,"Existe","Não Existe"),"Não Existe")</f>
        <v>Não Existe</v>
      </c>
      <c r="E541" s="18"/>
      <c r="F541" s="18" t="s">
        <v>3584</v>
      </c>
      <c r="G541" s="18" t="s">
        <v>8</v>
      </c>
      <c r="H541" s="7" t="s">
        <v>1785</v>
      </c>
      <c r="I541" s="7" t="s">
        <v>3585</v>
      </c>
      <c r="J541" s="7" t="s">
        <v>1067</v>
      </c>
      <c r="K541" s="7" t="s">
        <v>83</v>
      </c>
      <c r="L541" s="18"/>
      <c r="M541" s="18"/>
      <c r="N541" s="1"/>
      <c r="O541" s="7" t="s">
        <v>157</v>
      </c>
      <c r="P541" s="7" t="str" cm="1">
        <f t="array" ref="P541">_xlfn._xlws.FILTER(CodigoLicença,Tipo=NovasLicençasv6.0[[#This Row],[Tipo]])</f>
        <v>IR0000000001</v>
      </c>
      <c r="Q541" s="7" t="str" cm="1">
        <f t="array" ref="Q541">_xlfn._xlws.FILTER(CodigoManutenção,Tipo=NovasLicençasv6.0[[#This Row],[Tipo]])</f>
        <v>Sem custo</v>
      </c>
      <c r="R541" s="7">
        <v>1</v>
      </c>
      <c r="S541" s="7" t="s">
        <v>1568</v>
      </c>
      <c r="T541" s="58" t="s">
        <v>3586</v>
      </c>
      <c r="U541" s="7" t="s">
        <v>605</v>
      </c>
      <c r="V541" s="18" t="s">
        <v>3587</v>
      </c>
      <c r="W541" s="18" t="s">
        <v>3588</v>
      </c>
      <c r="X541" s="18"/>
      <c r="Y541" s="20">
        <v>45279</v>
      </c>
      <c r="Z541" s="20">
        <v>45287</v>
      </c>
      <c r="AA541" s="28">
        <f t="shared" si="26"/>
        <v>2023</v>
      </c>
      <c r="AB541" s="18">
        <f t="shared" si="23"/>
        <v>8</v>
      </c>
      <c r="AC541" s="20" t="e" cm="1">
        <f t="array" ref="AC541">_xlfn._xlws.FILTER(Created_Date,(Customer_ID=NovasLicençasv6.0[[#This Row],[User ID]])*(Type = "OFFLINE"))</f>
        <v>#REF!</v>
      </c>
      <c r="AD541" s="32" t="s">
        <v>3589</v>
      </c>
      <c r="AE541" s="18"/>
      <c r="AF541" s="18"/>
      <c r="AG541" s="18"/>
      <c r="AH541" s="18" t="str">
        <f t="shared" ca="1" si="25"/>
        <v>Aviso: SC ainda não criada!</v>
      </c>
      <c r="AI541" s="18"/>
      <c r="AJ541" s="18"/>
      <c r="AK541" s="18"/>
      <c r="AL541" s="18"/>
      <c r="AM541" s="18"/>
      <c r="AN541" s="18"/>
      <c r="AO541" s="28" t="s">
        <v>313</v>
      </c>
      <c r="AP541" s="58"/>
      <c r="AQ541" s="58" t="s">
        <v>1369</v>
      </c>
      <c r="AR541" s="18"/>
      <c r="AS541" s="18"/>
      <c r="AT541" s="18" t="s">
        <v>254</v>
      </c>
      <c r="AU541" s="18" t="s">
        <v>92</v>
      </c>
      <c r="AV541" s="23" t="s">
        <v>315</v>
      </c>
      <c r="AW541" s="42"/>
      <c r="AX541" s="25">
        <v>2023</v>
      </c>
    </row>
    <row r="542" spans="1:67" ht="18" customHeight="1" x14ac:dyDescent="0.2">
      <c r="A542" s="21" t="s">
        <v>3590</v>
      </c>
      <c r="B542" s="7" cm="1">
        <f t="array" ref="B542">COUNTA(_xlfn._xlws.FILTER(CustomerID,CustomerID=NovasLicençasv6.0[[#This Row],[User ID]],""))</f>
        <v>1</v>
      </c>
      <c r="C542" s="7" t="str">
        <f>IF(NovasLicençasv6.0[[#This Row],[Usuário ativo]]&gt;=2,"OFFLINE","ONLINE")</f>
        <v>ONLINE</v>
      </c>
      <c r="D542" s="18" t="str" cm="1">
        <f t="array" ref="D542">IFERROR(IF(SUM(_xlfn._xlws.FILTER(CustomerID,CustomerID=NovasLicençasv6.0[[#This Row],[User ID]]))=0,"Existe","Não Existe"),"Não Existe")</f>
        <v>Não Existe</v>
      </c>
      <c r="E542" s="7"/>
      <c r="F542" s="7" t="s">
        <v>3591</v>
      </c>
      <c r="G542" s="7" t="s">
        <v>8</v>
      </c>
      <c r="H542" s="7" t="s">
        <v>1785</v>
      </c>
      <c r="I542" s="18" t="s">
        <v>3585</v>
      </c>
      <c r="J542" s="7" t="s">
        <v>1067</v>
      </c>
      <c r="K542" s="7" t="s">
        <v>83</v>
      </c>
      <c r="L542" s="7"/>
      <c r="M542" s="7"/>
      <c r="N542" s="1"/>
      <c r="O542" s="7" t="s">
        <v>157</v>
      </c>
      <c r="P542" s="7" t="str" cm="1">
        <f t="array" ref="P542">_xlfn._xlws.FILTER(CodigoLicença,Tipo=NovasLicençasv6.0[[#This Row],[Tipo]])</f>
        <v>IR0000000001</v>
      </c>
      <c r="Q542" s="7" t="str" cm="1">
        <f t="array" ref="Q542">_xlfn._xlws.FILTER(CodigoManutenção,Tipo=NovasLicençasv6.0[[#This Row],[Tipo]])</f>
        <v>Sem custo</v>
      </c>
      <c r="R542" s="7">
        <v>1</v>
      </c>
      <c r="S542" s="7" t="s">
        <v>1568</v>
      </c>
      <c r="T542" s="14" t="s">
        <v>3592</v>
      </c>
      <c r="U542" s="7" t="s">
        <v>605</v>
      </c>
      <c r="V542" s="18" t="s">
        <v>3593</v>
      </c>
      <c r="W542" s="7" t="s">
        <v>3594</v>
      </c>
      <c r="X542" s="7"/>
      <c r="Y542" s="20">
        <v>45279</v>
      </c>
      <c r="Z542" s="5">
        <v>45287</v>
      </c>
      <c r="AA542" s="11">
        <f t="shared" si="26"/>
        <v>2023</v>
      </c>
      <c r="AB542" s="7">
        <f t="shared" si="23"/>
        <v>8</v>
      </c>
      <c r="AC542" s="5" t="e" cm="1">
        <f t="array" ref="AC542">_xlfn._xlws.FILTER(Created_Date,(Customer_ID=NovasLicençasv6.0[[#This Row],[User ID]])*(Type = "OFFLINE"))</f>
        <v>#REF!</v>
      </c>
      <c r="AD542" s="32" t="s">
        <v>3595</v>
      </c>
      <c r="AE542" s="7"/>
      <c r="AF542" s="7"/>
      <c r="AG542" s="7"/>
      <c r="AH542" s="7" t="str">
        <f t="shared" ca="1" si="25"/>
        <v>Aviso: SC ainda não criada!</v>
      </c>
      <c r="AI542" s="7"/>
      <c r="AJ542" s="7"/>
      <c r="AK542" s="7"/>
      <c r="AL542" s="7"/>
      <c r="AM542" s="7"/>
      <c r="AN542" s="7"/>
      <c r="AO542" s="28" t="s">
        <v>313</v>
      </c>
      <c r="AP542" s="14"/>
      <c r="AQ542" s="14" t="s">
        <v>1369</v>
      </c>
      <c r="AR542" s="7"/>
      <c r="AS542" s="7"/>
      <c r="AT542" s="7" t="s">
        <v>254</v>
      </c>
      <c r="AU542" s="7" t="s">
        <v>92</v>
      </c>
      <c r="AV542" s="9" t="s">
        <v>315</v>
      </c>
      <c r="AW542" s="19"/>
      <c r="AX542" s="25">
        <v>2023</v>
      </c>
    </row>
    <row r="543" spans="1:67" ht="18" customHeight="1" x14ac:dyDescent="0.2">
      <c r="A543" s="93" t="s">
        <v>3596</v>
      </c>
      <c r="B543" s="13" cm="1">
        <f t="array" ref="B543">COUNTA(_xlfn._xlws.FILTER(CustomerID,CustomerID=NovasLicençasv6.0[[#This Row],[User ID]],""))</f>
        <v>1</v>
      </c>
      <c r="C543" s="59" t="str">
        <f>IF(NovasLicençasv6.0[[#This Row],[Usuário ativo]]&gt;=2,"OFFLINE","ONLINE")</f>
        <v>ONLINE</v>
      </c>
      <c r="D543" s="59" t="str" cm="1">
        <f t="array" ref="D543">IFERROR(IF(SUM(_xlfn._xlws.FILTER(CustomerID,CustomerID=NovasLicençasv6.0[[#This Row],[User ID]]))=0,"Existe","Não Existe"),"Não Existe")</f>
        <v>Não Existe</v>
      </c>
      <c r="E543" s="59"/>
      <c r="F543" s="59" t="s">
        <v>3597</v>
      </c>
      <c r="G543" s="59" t="s">
        <v>141</v>
      </c>
      <c r="H543" s="13" t="s">
        <v>130</v>
      </c>
      <c r="I543" s="13" t="s">
        <v>101</v>
      </c>
      <c r="J543" s="13" t="s">
        <v>102</v>
      </c>
      <c r="K543" s="13" t="s">
        <v>83</v>
      </c>
      <c r="L543" s="59" t="str" cm="1">
        <f t="array" ref="L543">IFERROR(_xlfn._xlws.FILTER(CódigoAntigo,[0]!Descrição=NovasLicençasv6.0[[#This Row],[Descrição da atualização]]),"")</f>
        <v/>
      </c>
      <c r="M543" s="59" t="str" cm="1">
        <f t="array" ref="M543">IFERROR(_xlfn._xlws.FILTER(NovoCódigo,[0]!Descrição=NovasLicençasv6.0[[#This Row],[Descrição da atualização]]),"")</f>
        <v/>
      </c>
      <c r="N543" s="12"/>
      <c r="O543" s="13" t="s">
        <v>18</v>
      </c>
      <c r="P543" s="13" t="str" cm="1">
        <f t="array" ref="P543">_xlfn._xlws.FILTER(CodigoLicença,Tipo=NovasLicençasv6.0[[#This Row],[Tipo]])</f>
        <v>SC00SFW00003</v>
      </c>
      <c r="Q543" s="13" t="str" cm="1">
        <f t="array" ref="Q543">_xlfn._xlws.FILTER(CodigoManutenção,Tipo=NovasLicençasv6.0[[#This Row],[Tipo]])</f>
        <v>SC00SFW00006</v>
      </c>
      <c r="R543" s="13">
        <v>1</v>
      </c>
      <c r="S543" s="59"/>
      <c r="T543" s="94"/>
      <c r="U543" s="13" t="s">
        <v>1845</v>
      </c>
      <c r="V543" s="59" t="s">
        <v>1627</v>
      </c>
      <c r="W543" s="59" t="s">
        <v>3598</v>
      </c>
      <c r="X543" s="59" t="s">
        <v>1116</v>
      </c>
      <c r="Y543" s="137">
        <v>45282</v>
      </c>
      <c r="Z543" s="137"/>
      <c r="AA543" s="95">
        <f t="shared" si="26"/>
        <v>2023</v>
      </c>
      <c r="AB543" s="59">
        <f t="shared" si="23"/>
        <v>-45282</v>
      </c>
      <c r="AC543" s="137" t="e" cm="1">
        <f t="array" ref="AC543">_xlfn._xlws.FILTER(Created_Date,(Customer_ID=NovasLicençasv6.0[[#This Row],[User ID]])*(Type = "OFFLINE"))</f>
        <v>#REF!</v>
      </c>
      <c r="AD543" s="91" t="s">
        <v>3599</v>
      </c>
      <c r="AE543" s="59"/>
      <c r="AF543" s="59"/>
      <c r="AG543" s="59"/>
      <c r="AH543" s="59" t="str">
        <f t="shared" ca="1" si="25"/>
        <v>Aviso: SC ainda não criada!</v>
      </c>
      <c r="AI543" s="59"/>
      <c r="AJ543" s="59"/>
      <c r="AK543" s="59"/>
      <c r="AL543" s="59"/>
      <c r="AM543" s="59"/>
      <c r="AN543" s="59"/>
      <c r="AO543" s="95"/>
      <c r="AP543" s="59"/>
      <c r="AQ543" s="94" t="s">
        <v>896</v>
      </c>
      <c r="AR543" s="59"/>
      <c r="AS543" s="59"/>
      <c r="AT543" s="59"/>
      <c r="AU543" s="59" t="s">
        <v>380</v>
      </c>
      <c r="AV543" s="138" t="s">
        <v>315</v>
      </c>
      <c r="AW543" s="139"/>
      <c r="AX543" s="92">
        <v>2023</v>
      </c>
    </row>
    <row r="544" spans="1:67" ht="18" customHeight="1" x14ac:dyDescent="0.2">
      <c r="A544" s="21" t="s">
        <v>3600</v>
      </c>
      <c r="B544" s="7" cm="1">
        <f t="array" ref="B544">COUNTA(_xlfn._xlws.FILTER(CustomerID,CustomerID=NovasLicençasv6.0[[#This Row],[User ID]],""))</f>
        <v>1</v>
      </c>
      <c r="C544" s="7" t="str">
        <f>IF(NovasLicençasv6.0[[#This Row],[Usuário ativo]]&gt;=2,"OFFLINE","ONLINE")</f>
        <v>ONLINE</v>
      </c>
      <c r="D544" s="18" t="str" cm="1">
        <f t="array" ref="D544">IFERROR(IF(SUM(_xlfn._xlws.FILTER(CustomerID,CustomerID=NovasLicençasv6.0[[#This Row],[User ID]]))=0,"Existe","Não Existe"),"Não Existe")</f>
        <v>Não Existe</v>
      </c>
      <c r="E544" s="7"/>
      <c r="F544" s="7" t="s">
        <v>3601</v>
      </c>
      <c r="G544" s="18" t="s">
        <v>141</v>
      </c>
      <c r="H544" s="7" t="s">
        <v>130</v>
      </c>
      <c r="I544" s="18" t="s">
        <v>101</v>
      </c>
      <c r="J544" s="18" t="s">
        <v>102</v>
      </c>
      <c r="K544" s="18" t="s">
        <v>83</v>
      </c>
      <c r="L544" s="7" t="str" cm="1">
        <f t="array" ref="L544">IFERROR(_xlfn._xlws.FILTER(CódigoAntigo,[0]!Descrição=NovasLicençasv6.0[[#This Row],[Descrição da atualização]]),"")</f>
        <v/>
      </c>
      <c r="M544" s="7" t="str" cm="1">
        <f t="array" ref="M544">IFERROR(_xlfn._xlws.FILTER(NovoCódigo,[0]!Descrição=NovasLicençasv6.0[[#This Row],[Descrição da atualização]]),"")</f>
        <v/>
      </c>
      <c r="N544" s="7"/>
      <c r="O544" s="7" t="s">
        <v>18</v>
      </c>
      <c r="P544" s="7" t="str" cm="1">
        <f t="array" ref="P544">_xlfn._xlws.FILTER(CodigoLicença,Tipo=NovasLicençasv6.0[[#This Row],[Tipo]])</f>
        <v>SC00SFW00003</v>
      </c>
      <c r="Q544" s="7" t="str" cm="1">
        <f t="array" ref="Q544">_xlfn._xlws.FILTER(CodigoManutenção,Tipo=NovasLicençasv6.0[[#This Row],[Tipo]])</f>
        <v>SC00SFW00006</v>
      </c>
      <c r="R544" s="7">
        <v>1</v>
      </c>
      <c r="S544" s="7"/>
      <c r="T544" s="14"/>
      <c r="U544" s="7"/>
      <c r="V544" s="7"/>
      <c r="W544" s="7"/>
      <c r="X544" s="7"/>
      <c r="Y544" s="5"/>
      <c r="Z544" s="5"/>
      <c r="AA544" s="11">
        <f>YEAR(Y544)</f>
        <v>1900</v>
      </c>
      <c r="AB544" s="7">
        <f>Z544-Y544</f>
        <v>0</v>
      </c>
      <c r="AC544" s="5" t="e" cm="1">
        <f t="array" ref="AC544">_xlfn._xlws.FILTER(Created_Date,(Customer_ID=NovasLicençasv6.0[[#This Row],[User ID]])*(Type = "OFFLINE"))</f>
        <v>#REF!</v>
      </c>
      <c r="AD544" s="22" t="s">
        <v>3602</v>
      </c>
      <c r="AE544" s="7"/>
      <c r="AF544" s="7"/>
      <c r="AG544" s="22"/>
      <c r="AH544" s="7" t="str">
        <f ca="1">IF(AND(Z544&lt;TODAY()-7, AF544=""), "Aviso: SC ainda não criada!", "")</f>
        <v>Aviso: SC ainda não criada!</v>
      </c>
      <c r="AI544" s="7"/>
      <c r="AJ544" s="7"/>
      <c r="AK544" s="7"/>
      <c r="AL544" s="7"/>
      <c r="AM544" s="7"/>
      <c r="AN544" s="7"/>
      <c r="AO544" s="11"/>
      <c r="AP544" s="7"/>
      <c r="AQ544" s="58" t="s">
        <v>896</v>
      </c>
      <c r="AR544" s="7"/>
      <c r="AS544" s="7"/>
      <c r="AT544" s="7" t="s">
        <v>3603</v>
      </c>
      <c r="AU544" s="7"/>
      <c r="AV544" s="9"/>
      <c r="AW544" s="9"/>
      <c r="AX544" s="7">
        <v>2023</v>
      </c>
    </row>
    <row r="545" spans="1:50" ht="18" customHeight="1" x14ac:dyDescent="0.2">
      <c r="A545" s="24" t="s">
        <v>3604</v>
      </c>
      <c r="B545" s="7" cm="1">
        <f t="array" ref="B545">COUNTA(_xlfn._xlws.FILTER(CustomerID,CustomerID=NovasLicençasv6.0[[#This Row],[User ID]],""))</f>
        <v>1</v>
      </c>
      <c r="C545" s="18" t="str">
        <f>IF(NovasLicençasv6.0[[#This Row],[Usuário ativo]]&gt;=2,"OFFLINE","ONLINE")</f>
        <v>ONLINE</v>
      </c>
      <c r="D545" s="18" t="str" cm="1">
        <f t="array" ref="D545">IFERROR(IF(SUM(_xlfn._xlws.FILTER(CustomerID,CustomerID=NovasLicençasv6.0[[#This Row],[User ID]]))=0,"Existe","Não Existe"),"Não Existe")</f>
        <v>Não Existe</v>
      </c>
      <c r="E545" s="18"/>
      <c r="F545" s="18" t="s">
        <v>1047</v>
      </c>
      <c r="G545" s="18" t="s">
        <v>141</v>
      </c>
      <c r="H545" s="7" t="s">
        <v>130</v>
      </c>
      <c r="I545" s="18" t="s">
        <v>101</v>
      </c>
      <c r="J545" s="18" t="s">
        <v>102</v>
      </c>
      <c r="K545" s="18" t="s">
        <v>83</v>
      </c>
      <c r="L545" s="18" t="str" cm="1">
        <f t="array" ref="L545">IFERROR(_xlfn._xlws.FILTER(CódigoAntigo,[0]!Descrição=NovasLicençasv6.0[[#This Row],[Descrição da atualização]]),"")</f>
        <v/>
      </c>
      <c r="M545" s="18" t="str" cm="1">
        <f t="array" ref="M545">IFERROR(_xlfn._xlws.FILTER(NovoCódigo,[0]!Descrição=NovasLicençasv6.0[[#This Row],[Descrição da atualização]]),"")</f>
        <v/>
      </c>
      <c r="N545" s="1"/>
      <c r="O545" s="7" t="s">
        <v>19</v>
      </c>
      <c r="P545" s="7" t="str" cm="1">
        <f t="array" ref="P545">_xlfn._xlws.FILTER(CodigoLicença,Tipo=NovasLicençasv6.0[[#This Row],[Tipo]])</f>
        <v>SC00SFW00004</v>
      </c>
      <c r="Q545" s="7" t="str" cm="1">
        <f t="array" ref="Q545">_xlfn._xlws.FILTER(CodigoManutenção,Tipo=NovasLicençasv6.0[[#This Row],[Tipo]])</f>
        <v>SC00SFW00007</v>
      </c>
      <c r="R545" s="7">
        <v>1</v>
      </c>
      <c r="S545" s="18" t="s">
        <v>142</v>
      </c>
      <c r="T545" s="58" t="s">
        <v>3605</v>
      </c>
      <c r="U545" s="7" t="s">
        <v>86</v>
      </c>
      <c r="V545" s="18" t="s">
        <v>2312</v>
      </c>
      <c r="W545" s="18" t="s">
        <v>1488</v>
      </c>
      <c r="X545" s="18" t="s">
        <v>3606</v>
      </c>
      <c r="Y545" s="20">
        <v>45282</v>
      </c>
      <c r="Z545" s="20"/>
      <c r="AA545" s="28">
        <f t="shared" si="26"/>
        <v>2023</v>
      </c>
      <c r="AB545" s="18">
        <f t="shared" si="23"/>
        <v>-45282</v>
      </c>
      <c r="AC545" s="20" t="e" cm="1">
        <f t="array" ref="AC545">_xlfn._xlws.FILTER(Created_Date,(Customer_ID=NovasLicençasv6.0[[#This Row],[User ID]])*(Type = "OFFLINE"))</f>
        <v>#REF!</v>
      </c>
      <c r="AD545" s="32" t="s">
        <v>3607</v>
      </c>
      <c r="AE545" s="18"/>
      <c r="AF545" s="18"/>
      <c r="AG545" s="18"/>
      <c r="AH545" s="18" t="str">
        <f t="shared" ca="1" si="25"/>
        <v>Aviso: SC ainda não criada!</v>
      </c>
      <c r="AI545" s="18"/>
      <c r="AJ545" s="18"/>
      <c r="AK545" s="18"/>
      <c r="AL545" s="18"/>
      <c r="AM545" s="18"/>
      <c r="AN545" s="18"/>
      <c r="AO545" s="28"/>
      <c r="AP545" s="18"/>
      <c r="AQ545" s="58" t="s">
        <v>3608</v>
      </c>
      <c r="AR545" s="18"/>
      <c r="AS545" s="18"/>
      <c r="AT545" s="18" t="s">
        <v>3609</v>
      </c>
      <c r="AU545" s="18" t="s">
        <v>92</v>
      </c>
      <c r="AV545" s="23" t="s">
        <v>315</v>
      </c>
      <c r="AW545" s="25"/>
      <c r="AX545" s="25">
        <v>2023</v>
      </c>
    </row>
    <row r="546" spans="1:50" ht="18" customHeight="1" x14ac:dyDescent="0.2">
      <c r="A546" s="24" t="s">
        <v>3610</v>
      </c>
      <c r="B546" s="7" cm="1">
        <f t="array" ref="B546">COUNTA(_xlfn._xlws.FILTER(CustomerID,CustomerID=NovasLicençasv6.0[[#This Row],[User ID]],""))</f>
        <v>1</v>
      </c>
      <c r="C546" s="18" t="str">
        <f>IF(NovasLicençasv6.0[[#This Row],[Usuário ativo]]&gt;=2,"OFFLINE","ONLINE")</f>
        <v>ONLINE</v>
      </c>
      <c r="D546" s="18" t="str" cm="1">
        <f t="array" ref="D546">IFERROR(IF(SUM(_xlfn._xlws.FILTER(CustomerID,CustomerID=NovasLicençasv6.0[[#This Row],[User ID]]))=0,"Existe","Não Existe"),"Não Existe")</f>
        <v>Não Existe</v>
      </c>
      <c r="E546" s="18"/>
      <c r="F546" s="18" t="s">
        <v>3611</v>
      </c>
      <c r="G546" s="18" t="s">
        <v>8</v>
      </c>
      <c r="H546" s="18" t="s">
        <v>1785</v>
      </c>
      <c r="I546" s="18" t="s">
        <v>3585</v>
      </c>
      <c r="J546" s="18" t="s">
        <v>1067</v>
      </c>
      <c r="K546" s="18" t="s">
        <v>83</v>
      </c>
      <c r="L546" s="18"/>
      <c r="M546" s="18"/>
      <c r="N546" s="1"/>
      <c r="O546" s="7" t="s">
        <v>157</v>
      </c>
      <c r="P546" s="7" t="str" cm="1">
        <f t="array" ref="P546">_xlfn._xlws.FILTER(CodigoLicença,Tipo=NovasLicençasv6.0[[#This Row],[Tipo]])</f>
        <v>IR0000000001</v>
      </c>
      <c r="Q546" s="7" t="str" cm="1">
        <f t="array" ref="Q546">_xlfn._xlws.FILTER(CodigoManutenção,Tipo=NovasLicençasv6.0[[#This Row],[Tipo]])</f>
        <v>Sem custo</v>
      </c>
      <c r="R546" s="18">
        <v>1</v>
      </c>
      <c r="S546" s="18" t="s">
        <v>1100</v>
      </c>
      <c r="T546" s="58" t="s">
        <v>3612</v>
      </c>
      <c r="U546" s="18" t="s">
        <v>3043</v>
      </c>
      <c r="V546" s="18" t="s">
        <v>3613</v>
      </c>
      <c r="W546" s="18" t="s">
        <v>3614</v>
      </c>
      <c r="X546" s="18"/>
      <c r="Y546" s="20">
        <v>45286</v>
      </c>
      <c r="Z546" s="20">
        <v>45287</v>
      </c>
      <c r="AA546" s="28">
        <f t="shared" si="26"/>
        <v>2023</v>
      </c>
      <c r="AB546" s="18">
        <f t="shared" ref="AB546:AB593" si="27">Z546-Y546</f>
        <v>1</v>
      </c>
      <c r="AC546" s="20" t="e" cm="1">
        <f t="array" ref="AC546">_xlfn._xlws.FILTER(Created_Date,(Customer_ID=NovasLicençasv6.0[[#This Row],[User ID]])*(Type = "OFFLINE"))</f>
        <v>#REF!</v>
      </c>
      <c r="AD546" s="32" t="s">
        <v>3615</v>
      </c>
      <c r="AE546" s="18"/>
      <c r="AF546" s="18"/>
      <c r="AG546" s="18"/>
      <c r="AH546" s="18" t="str">
        <f t="shared" ca="1" si="25"/>
        <v>Aviso: SC ainda não criada!</v>
      </c>
      <c r="AI546" s="18"/>
      <c r="AJ546" s="18"/>
      <c r="AK546" s="18"/>
      <c r="AL546" s="18"/>
      <c r="AM546" s="18"/>
      <c r="AN546" s="18"/>
      <c r="AO546" s="28" t="s">
        <v>313</v>
      </c>
      <c r="AP546" s="58"/>
      <c r="AQ546" s="58" t="s">
        <v>1369</v>
      </c>
      <c r="AR546" s="18"/>
      <c r="AS546" s="18"/>
      <c r="AT546" s="18" t="s">
        <v>254</v>
      </c>
      <c r="AU546" s="18" t="s">
        <v>92</v>
      </c>
      <c r="AV546" s="23" t="s">
        <v>315</v>
      </c>
      <c r="AW546" s="42"/>
      <c r="AX546" s="25">
        <v>2023</v>
      </c>
    </row>
    <row r="547" spans="1:50" ht="18" customHeight="1" x14ac:dyDescent="0.2">
      <c r="A547" s="24" t="s">
        <v>3616</v>
      </c>
      <c r="B547" s="7" cm="1">
        <f t="array" ref="B547">COUNTA(_xlfn._xlws.FILTER(CustomerID,CustomerID=NovasLicençasv6.0[[#This Row],[User ID]],""))</f>
        <v>1</v>
      </c>
      <c r="C547" s="18" t="str">
        <f>IF(NovasLicençasv6.0[[#This Row],[Usuário ativo]]&gt;=2,"OFFLINE","ONLINE")</f>
        <v>ONLINE</v>
      </c>
      <c r="D547" s="18" t="str" cm="1">
        <f t="array" ref="D547">IFERROR(IF(SUM(_xlfn._xlws.FILTER(CustomerID,CustomerID=NovasLicençasv6.0[[#This Row],[User ID]]))=0,"Existe","Não Existe"),"Não Existe")</f>
        <v>Não Existe</v>
      </c>
      <c r="E547" s="7"/>
      <c r="F547" s="7" t="s">
        <v>3617</v>
      </c>
      <c r="G547" s="7" t="s">
        <v>8</v>
      </c>
      <c r="H547" s="7" t="s">
        <v>1785</v>
      </c>
      <c r="I547" s="7" t="s">
        <v>3585</v>
      </c>
      <c r="J547" s="7" t="s">
        <v>1067</v>
      </c>
      <c r="K547" s="7" t="s">
        <v>83</v>
      </c>
      <c r="L547" s="7"/>
      <c r="M547" s="7"/>
      <c r="N547" s="1"/>
      <c r="O547" s="7" t="s">
        <v>157</v>
      </c>
      <c r="P547" s="7" t="str" cm="1">
        <f t="array" ref="P547">_xlfn._xlws.FILTER(CodigoLicença,Tipo=NovasLicençasv6.0[[#This Row],[Tipo]])</f>
        <v>IR0000000001</v>
      </c>
      <c r="Q547" s="7" t="str" cm="1">
        <f t="array" ref="Q547">_xlfn._xlws.FILTER(CodigoManutenção,Tipo=NovasLicençasv6.0[[#This Row],[Tipo]])</f>
        <v>Sem custo</v>
      </c>
      <c r="R547" s="7">
        <v>1</v>
      </c>
      <c r="S547" s="7" t="s">
        <v>2432</v>
      </c>
      <c r="T547" s="14" t="s">
        <v>3618</v>
      </c>
      <c r="U547" s="7" t="s">
        <v>3043</v>
      </c>
      <c r="V547" s="7" t="s">
        <v>3613</v>
      </c>
      <c r="W547" s="7" t="s">
        <v>3619</v>
      </c>
      <c r="X547" s="7"/>
      <c r="Y547" s="5">
        <v>45286</v>
      </c>
      <c r="Z547" s="5">
        <v>45287</v>
      </c>
      <c r="AA547" s="28">
        <f t="shared" si="26"/>
        <v>2023</v>
      </c>
      <c r="AB547" s="18">
        <f t="shared" si="27"/>
        <v>1</v>
      </c>
      <c r="AC547" s="5" t="e" cm="1">
        <f t="array" ref="AC547">_xlfn._xlws.FILTER(Created_Date,(Customer_ID=NovasLicençasv6.0[[#This Row],[User ID]])*(Type = "OFFLINE"))</f>
        <v>#REF!</v>
      </c>
      <c r="AD547" s="32" t="s">
        <v>3620</v>
      </c>
      <c r="AE547" s="7"/>
      <c r="AF547" s="7"/>
      <c r="AG547" s="18"/>
      <c r="AH547" s="18" t="str">
        <f t="shared" ca="1" si="25"/>
        <v>Aviso: SC ainda não criada!</v>
      </c>
      <c r="AI547" s="7"/>
      <c r="AJ547" s="7"/>
      <c r="AK547" s="7"/>
      <c r="AL547" s="7"/>
      <c r="AM547" s="7"/>
      <c r="AN547" s="7"/>
      <c r="AO547" s="28" t="s">
        <v>313</v>
      </c>
      <c r="AP547" s="14"/>
      <c r="AQ547" s="58" t="s">
        <v>1369</v>
      </c>
      <c r="AR547" s="7"/>
      <c r="AS547" s="7"/>
      <c r="AT547" s="18" t="s">
        <v>254</v>
      </c>
      <c r="AU547" s="7" t="s">
        <v>92</v>
      </c>
      <c r="AV547" s="9" t="s">
        <v>315</v>
      </c>
      <c r="AW547" s="19"/>
      <c r="AX547" s="25">
        <v>2023</v>
      </c>
    </row>
    <row r="548" spans="1:50" ht="18" customHeight="1" x14ac:dyDescent="0.2">
      <c r="A548" s="24" t="s">
        <v>3621</v>
      </c>
      <c r="B548" s="7" cm="1">
        <f t="array" ref="B548">COUNTA(_xlfn._xlws.FILTER(CustomerID,CustomerID=NovasLicençasv6.0[[#This Row],[User ID]],""))</f>
        <v>1</v>
      </c>
      <c r="C548" s="18" t="str">
        <f>IF(NovasLicençasv6.0[[#This Row],[Usuário ativo]]&gt;=2,"OFFLINE","ONLINE")</f>
        <v>ONLINE</v>
      </c>
      <c r="D548" s="18" t="str" cm="1">
        <f t="array" ref="D548">IFERROR(IF(SUM(_xlfn._xlws.FILTER(CustomerID,CustomerID=NovasLicençasv6.0[[#This Row],[User ID]]))=0,"Existe","Não Existe"),"Não Existe")</f>
        <v>Não Existe</v>
      </c>
      <c r="E548" s="7"/>
      <c r="F548" s="7" t="s">
        <v>3445</v>
      </c>
      <c r="G548" s="7" t="s">
        <v>141</v>
      </c>
      <c r="H548" s="7" t="s">
        <v>130</v>
      </c>
      <c r="I548" s="7" t="s">
        <v>101</v>
      </c>
      <c r="J548" s="7" t="s">
        <v>102</v>
      </c>
      <c r="K548" s="7" t="s">
        <v>83</v>
      </c>
      <c r="L548" s="7" t="str" cm="1">
        <f t="array" ref="L548">IFERROR(_xlfn._xlws.FILTER(CódigoAntigo,[0]!Descrição=NovasLicençasv6.0[[#This Row],[Descrição da atualização]]),"")</f>
        <v/>
      </c>
      <c r="M548" s="7" t="str" cm="1">
        <f t="array" ref="M548">IFERROR(_xlfn._xlws.FILTER(NovoCódigo,[0]!Descrição=NovasLicençasv6.0[[#This Row],[Descrição da atualização]]),"")</f>
        <v/>
      </c>
      <c r="N548" s="1"/>
      <c r="O548" s="7" t="s">
        <v>19</v>
      </c>
      <c r="P548" s="7" t="str" cm="1">
        <f t="array" ref="P548">_xlfn._xlws.FILTER(CodigoLicença,Tipo=NovasLicençasv6.0[[#This Row],[Tipo]])</f>
        <v>SC00SFW00004</v>
      </c>
      <c r="Q548" s="7" t="str" cm="1">
        <f t="array" ref="Q548">_xlfn._xlws.FILTER(CodigoManutenção,Tipo=NovasLicençasv6.0[[#This Row],[Tipo]])</f>
        <v>SC00SFW00007</v>
      </c>
      <c r="R548" s="7">
        <v>1</v>
      </c>
      <c r="S548" s="7" t="s">
        <v>84</v>
      </c>
      <c r="T548" s="14"/>
      <c r="U548" s="7" t="s">
        <v>802</v>
      </c>
      <c r="V548" s="7" t="s">
        <v>597</v>
      </c>
      <c r="W548" s="7" t="s">
        <v>3622</v>
      </c>
      <c r="X548" s="7"/>
      <c r="Y548" s="5">
        <v>45287</v>
      </c>
      <c r="Z548" s="5">
        <v>45287</v>
      </c>
      <c r="AA548" s="28">
        <f t="shared" si="26"/>
        <v>2023</v>
      </c>
      <c r="AB548" s="18">
        <f t="shared" si="27"/>
        <v>0</v>
      </c>
      <c r="AC548" s="5" t="e" cm="1">
        <f t="array" ref="AC548">_xlfn._xlws.FILTER(Created_Date,(Customer_ID=NovasLicençasv6.0[[#This Row],[User ID]])*(Type = "OFFLINE"))</f>
        <v>#REF!</v>
      </c>
      <c r="AD548" s="32" t="s">
        <v>3623</v>
      </c>
      <c r="AE548" s="7"/>
      <c r="AF548" s="7"/>
      <c r="AG548" s="18"/>
      <c r="AH548" s="18" t="str">
        <f t="shared" ca="1" si="25"/>
        <v>Aviso: SC ainda não criada!</v>
      </c>
      <c r="AI548" s="7"/>
      <c r="AJ548" s="7"/>
      <c r="AK548" s="7"/>
      <c r="AL548" s="7"/>
      <c r="AM548" s="7"/>
      <c r="AN548" s="7"/>
      <c r="AO548" s="28"/>
      <c r="AP548" s="14"/>
      <c r="AQ548" s="58" t="s">
        <v>2985</v>
      </c>
      <c r="AR548" s="7"/>
      <c r="AS548" s="7"/>
      <c r="AT548" s="18" t="s">
        <v>254</v>
      </c>
      <c r="AU548" s="7" t="s">
        <v>92</v>
      </c>
      <c r="AV548" s="9" t="s">
        <v>315</v>
      </c>
      <c r="AW548" s="19"/>
      <c r="AX548" s="25">
        <v>2023</v>
      </c>
    </row>
    <row r="549" spans="1:50" ht="18" customHeight="1" x14ac:dyDescent="0.2">
      <c r="A549" s="24" t="s">
        <v>3624</v>
      </c>
      <c r="B549" s="7" cm="1">
        <f t="array" ref="B549">COUNTA(_xlfn._xlws.FILTER(CustomerID,CustomerID=NovasLicençasv6.0[[#This Row],[User ID]],""))</f>
        <v>1</v>
      </c>
      <c r="C549" s="18" t="str">
        <f>IF(NovasLicençasv6.0[[#This Row],[Usuário ativo]]&gt;=2,"OFFLINE","ONLINE")</f>
        <v>ONLINE</v>
      </c>
      <c r="D549" s="18" t="str" cm="1">
        <f t="array" ref="D549">IFERROR(IF(SUM(_xlfn._xlws.FILTER(CustomerID,CustomerID=NovasLicençasv6.0[[#This Row],[User ID]]))=0,"Existe","Não Existe"),"Não Existe")</f>
        <v>Não Existe</v>
      </c>
      <c r="E549" s="7"/>
      <c r="F549" s="7" t="s">
        <v>3625</v>
      </c>
      <c r="G549" s="7" t="s">
        <v>81</v>
      </c>
      <c r="H549" s="7" t="s">
        <v>130</v>
      </c>
      <c r="I549" s="7" t="s">
        <v>3626</v>
      </c>
      <c r="J549" s="7" t="s">
        <v>82</v>
      </c>
      <c r="K549" s="7" t="s">
        <v>83</v>
      </c>
      <c r="L549" s="7"/>
      <c r="M549" s="7"/>
      <c r="N549" s="1"/>
      <c r="O549" s="7" t="s">
        <v>18</v>
      </c>
      <c r="P549" s="7" t="str" cm="1">
        <f t="array" ref="P549">_xlfn._xlws.FILTER(CodigoLicença,Tipo=NovasLicençasv6.0[[#This Row],[Tipo]])</f>
        <v>SC00SFW00003</v>
      </c>
      <c r="Q549" s="7" t="str" cm="1">
        <f t="array" ref="Q549">_xlfn._xlws.FILTER(CodigoManutenção,Tipo=NovasLicençasv6.0[[#This Row],[Tipo]])</f>
        <v>SC00SFW00006</v>
      </c>
      <c r="R549" s="7">
        <v>1</v>
      </c>
      <c r="S549" s="7" t="s">
        <v>84</v>
      </c>
      <c r="T549" s="14" t="s">
        <v>3627</v>
      </c>
      <c r="U549" s="7" t="s">
        <v>3628</v>
      </c>
      <c r="V549" s="7" t="s">
        <v>2258</v>
      </c>
      <c r="W549" s="7" t="s">
        <v>3629</v>
      </c>
      <c r="X549" s="7"/>
      <c r="Y549" s="5">
        <v>45287</v>
      </c>
      <c r="Z549" s="5">
        <v>45287</v>
      </c>
      <c r="AA549" s="28">
        <f t="shared" si="26"/>
        <v>2023</v>
      </c>
      <c r="AB549" s="18">
        <f t="shared" si="27"/>
        <v>0</v>
      </c>
      <c r="AC549" s="5" t="e" cm="1">
        <f t="array" ref="AC549">_xlfn._xlws.FILTER(Created_Date,(Customer_ID=NovasLicençasv6.0[[#This Row],[User ID]])*(Type = "OFFLINE"))</f>
        <v>#REF!</v>
      </c>
      <c r="AD549" s="7" t="s">
        <v>3630</v>
      </c>
      <c r="AE549" s="7"/>
      <c r="AF549" s="7"/>
      <c r="AG549" s="18"/>
      <c r="AH549" s="18" t="str">
        <f t="shared" ca="1" si="25"/>
        <v>Aviso: SC ainda não criada!</v>
      </c>
      <c r="AI549" s="7"/>
      <c r="AJ549" s="7"/>
      <c r="AK549" s="7"/>
      <c r="AL549" s="7"/>
      <c r="AM549" s="7"/>
      <c r="AN549" s="7"/>
      <c r="AO549" s="28" t="s">
        <v>313</v>
      </c>
      <c r="AP549" s="14"/>
      <c r="AQ549" s="58" t="s">
        <v>409</v>
      </c>
      <c r="AR549" s="7"/>
      <c r="AS549" s="7"/>
      <c r="AT549" s="18" t="s">
        <v>254</v>
      </c>
      <c r="AU549" s="7" t="s">
        <v>315</v>
      </c>
      <c r="AV549" s="9" t="s">
        <v>315</v>
      </c>
      <c r="AW549" s="19"/>
      <c r="AX549" s="25">
        <v>2023</v>
      </c>
    </row>
    <row r="550" spans="1:50" ht="18" customHeight="1" x14ac:dyDescent="0.2">
      <c r="A550" s="93" t="s">
        <v>3631</v>
      </c>
      <c r="B550" s="13" cm="1">
        <f t="array" ref="B550">COUNTA(_xlfn._xlws.FILTER(CustomerID,CustomerID=NovasLicençasv6.0[[#This Row],[User ID]],""))</f>
        <v>1</v>
      </c>
      <c r="C550" s="59" t="str">
        <f>IF(NovasLicençasv6.0[[#This Row],[Usuário ativo]]&gt;=2,"OFFLINE","ONLINE")</f>
        <v>ONLINE</v>
      </c>
      <c r="D550" s="59" t="str" cm="1">
        <f t="array" ref="D550">IFERROR(IF(SUM(_xlfn._xlws.FILTER(CustomerID,CustomerID=NovasLicençasv6.0[[#This Row],[User ID]]))=0,"Existe","Não Existe"),"Não Existe")</f>
        <v>Não Existe</v>
      </c>
      <c r="E550" s="13"/>
      <c r="F550" s="13" t="s">
        <v>3632</v>
      </c>
      <c r="G550" s="13" t="s">
        <v>81</v>
      </c>
      <c r="H550" s="13" t="s">
        <v>2870</v>
      </c>
      <c r="I550" s="13" t="s">
        <v>81</v>
      </c>
      <c r="J550" s="13" t="s">
        <v>82</v>
      </c>
      <c r="K550" s="13" t="s">
        <v>83</v>
      </c>
      <c r="L550" s="13"/>
      <c r="M550" s="13"/>
      <c r="N550" s="12"/>
      <c r="O550" s="13" t="s">
        <v>18</v>
      </c>
      <c r="P550" s="13" t="str" cm="1">
        <f t="array" ref="P550">_xlfn._xlws.FILTER(CodigoLicença,Tipo=NovasLicençasv6.0[[#This Row],[Tipo]])</f>
        <v>SC00SFW00003</v>
      </c>
      <c r="Q550" s="13" t="str" cm="1">
        <f t="array" ref="Q550">_xlfn._xlws.FILTER(CodigoManutenção,Tipo=NovasLicençasv6.0[[#This Row],[Tipo]])</f>
        <v>SC00SFW00006</v>
      </c>
      <c r="R550" s="13">
        <v>1</v>
      </c>
      <c r="S550" s="13" t="s">
        <v>84</v>
      </c>
      <c r="T550" s="34">
        <v>7853820877</v>
      </c>
      <c r="U550" s="13" t="s">
        <v>605</v>
      </c>
      <c r="V550" s="13" t="s">
        <v>3633</v>
      </c>
      <c r="W550" s="91" t="s">
        <v>3634</v>
      </c>
      <c r="X550" s="13"/>
      <c r="Y550" s="29">
        <v>45287</v>
      </c>
      <c r="Z550" s="29">
        <v>45287</v>
      </c>
      <c r="AA550" s="95">
        <f t="shared" si="26"/>
        <v>2023</v>
      </c>
      <c r="AB550" s="59">
        <f t="shared" si="27"/>
        <v>0</v>
      </c>
      <c r="AC550" s="29" t="e" cm="1">
        <f t="array" ref="AC550">_xlfn._xlws.FILTER(Created_Date,(Customer_ID=NovasLicençasv6.0[[#This Row],[User ID]])*(Type = "OFFLINE"))</f>
        <v>#REF!</v>
      </c>
      <c r="AD550" s="91" t="s">
        <v>3635</v>
      </c>
      <c r="AE550" s="13"/>
      <c r="AF550" s="13"/>
      <c r="AG550" s="59"/>
      <c r="AH550" s="59" t="str">
        <f t="shared" ca="1" si="25"/>
        <v>Aviso: SC ainda não criada!</v>
      </c>
      <c r="AI550" s="13"/>
      <c r="AJ550" s="13"/>
      <c r="AK550" s="13"/>
      <c r="AL550" s="13"/>
      <c r="AM550" s="13"/>
      <c r="AN550" s="13"/>
      <c r="AO550" s="95" t="s">
        <v>313</v>
      </c>
      <c r="AP550" s="34"/>
      <c r="AQ550" s="94" t="s">
        <v>3636</v>
      </c>
      <c r="AR550" s="13"/>
      <c r="AS550" s="13"/>
      <c r="AT550" s="59" t="s">
        <v>3637</v>
      </c>
      <c r="AU550" s="13" t="s">
        <v>92</v>
      </c>
      <c r="AV550" s="61" t="s">
        <v>315</v>
      </c>
      <c r="AW550" s="98"/>
      <c r="AX550" s="92">
        <v>2023</v>
      </c>
    </row>
    <row r="551" spans="1:50" ht="18" customHeight="1" x14ac:dyDescent="0.2">
      <c r="A551" s="21" t="s">
        <v>3638</v>
      </c>
      <c r="B551" s="7" cm="1">
        <f t="array" ref="B551">COUNTA(_xlfn._xlws.FILTER(CustomerID,CustomerID=NovasLicençasv6.0[[#This Row],[User ID]],""))</f>
        <v>1</v>
      </c>
      <c r="C551" s="7" t="str">
        <f>IF(NovasLicençasv6.0[[#This Row],[Usuário ativo]]&gt;=2,"OFFLINE","ONLINE")</f>
        <v>ONLINE</v>
      </c>
      <c r="D551" s="18" t="str" cm="1">
        <f t="array" ref="D551">IFERROR(IF(SUM(_xlfn._xlws.FILTER(CustomerID,CustomerID=NovasLicençasv6.0[[#This Row],[User ID]]))=0,"Existe","Não Existe"),"Não Existe")</f>
        <v>Não Existe</v>
      </c>
      <c r="E551" s="7"/>
      <c r="F551" s="7" t="s">
        <v>3639</v>
      </c>
      <c r="G551" s="7" t="s">
        <v>81</v>
      </c>
      <c r="H551" s="7" t="s">
        <v>2870</v>
      </c>
      <c r="I551" s="7" t="s">
        <v>81</v>
      </c>
      <c r="J551" s="7" t="s">
        <v>82</v>
      </c>
      <c r="K551" s="7" t="s">
        <v>83</v>
      </c>
      <c r="L551" s="7"/>
      <c r="M551" s="7"/>
      <c r="N551" s="1"/>
      <c r="O551" s="7" t="s">
        <v>18</v>
      </c>
      <c r="P551" s="7" t="str" cm="1">
        <f t="array" ref="P551">_xlfn._xlws.FILTER(CodigoLicença,Tipo=NovasLicençasv6.0[[#This Row],[Tipo]])</f>
        <v>SC00SFW00003</v>
      </c>
      <c r="Q551" s="7" t="str" cm="1">
        <f t="array" ref="Q551">_xlfn._xlws.FILTER(CodigoManutenção,Tipo=NovasLicençasv6.0[[#This Row],[Tipo]])</f>
        <v>SC00SFW00006</v>
      </c>
      <c r="R551" s="7">
        <v>1</v>
      </c>
      <c r="S551" s="7"/>
      <c r="T551" s="14"/>
      <c r="U551" s="7"/>
      <c r="V551" s="7"/>
      <c r="W551" s="7"/>
      <c r="X551" s="7"/>
      <c r="Y551" s="5"/>
      <c r="Z551" s="5"/>
      <c r="AA551" s="11">
        <f>YEAR(Y551)</f>
        <v>1900</v>
      </c>
      <c r="AB551" s="7">
        <f>Z551-Y551</f>
        <v>0</v>
      </c>
      <c r="AC551" s="5" t="e" cm="1">
        <f t="array" ref="AC551">_xlfn._xlws.FILTER(Created_Date,(Customer_ID=NovasLicençasv6.0[[#This Row],[User ID]])*(Type = "OFFLINE"))</f>
        <v>#REF!</v>
      </c>
      <c r="AD551" s="7" t="s">
        <v>3640</v>
      </c>
      <c r="AE551" s="7"/>
      <c r="AF551" s="7"/>
      <c r="AG551" s="27"/>
      <c r="AH551" s="7" t="str">
        <f ca="1">IF(AND(Z551&lt;TODAY()-7, AF551=""), "Aviso: SC ainda não criada!", "")</f>
        <v>Aviso: SC ainda não criada!</v>
      </c>
      <c r="AI551" s="7"/>
      <c r="AJ551" s="7"/>
      <c r="AK551" s="7"/>
      <c r="AL551" s="7"/>
      <c r="AM551" s="7"/>
      <c r="AN551" s="7"/>
      <c r="AO551" s="28" t="s">
        <v>313</v>
      </c>
      <c r="AP551" s="14"/>
      <c r="AQ551" s="14"/>
      <c r="AR551" s="7"/>
      <c r="AS551" s="7"/>
      <c r="AT551" s="7"/>
      <c r="AU551" s="7"/>
      <c r="AV551" s="9"/>
      <c r="AW551" s="9"/>
      <c r="AX551" s="7"/>
    </row>
    <row r="552" spans="1:50" ht="18" customHeight="1" x14ac:dyDescent="0.2">
      <c r="A552" s="93" t="s">
        <v>3641</v>
      </c>
      <c r="B552" s="7" cm="1">
        <f t="array" ref="B552">COUNTA(_xlfn._xlws.FILTER(CustomerID,CustomerID=NovasLicençasv6.0[[#This Row],[User ID]],""))</f>
        <v>1</v>
      </c>
      <c r="C552" s="59" t="str">
        <f>IF(NovasLicençasv6.0[[#This Row],[Usuário ativo]]&gt;=2,"OFFLINE","ONLINE")</f>
        <v>ONLINE</v>
      </c>
      <c r="D552" s="59" t="str" cm="1">
        <f t="array" ref="D552">IFERROR(IF(SUM(_xlfn._xlws.FILTER(CustomerID,CustomerID=NovasLicençasv6.0[[#This Row],[User ID]]))=0,"Existe","Não Existe"),"Não Existe")</f>
        <v>Não Existe</v>
      </c>
      <c r="E552" s="13" t="s">
        <v>3642</v>
      </c>
      <c r="F552" s="13" t="s">
        <v>3643</v>
      </c>
      <c r="G552" s="13" t="s">
        <v>81</v>
      </c>
      <c r="H552" s="13" t="s">
        <v>3644</v>
      </c>
      <c r="I552" s="13" t="s">
        <v>101</v>
      </c>
      <c r="J552" s="13" t="s">
        <v>102</v>
      </c>
      <c r="K552" s="13" t="s">
        <v>83</v>
      </c>
      <c r="L552" s="13"/>
      <c r="M552" s="13"/>
      <c r="N552" s="1"/>
      <c r="O552" s="13" t="s">
        <v>18</v>
      </c>
      <c r="P552" s="13" t="str" cm="1">
        <f t="array" ref="P552">_xlfn._xlws.FILTER(CodigoLicença,Tipo=NovasLicençasv6.0[[#This Row],[Tipo]])</f>
        <v>SC00SFW00003</v>
      </c>
      <c r="Q552" s="13" t="str" cm="1">
        <f t="array" ref="Q552">_xlfn._xlws.FILTER(CodigoManutenção,Tipo=NovasLicençasv6.0[[#This Row],[Tipo]])</f>
        <v>SC00SFW00006</v>
      </c>
      <c r="R552" s="13">
        <v>1</v>
      </c>
      <c r="S552" s="13" t="s">
        <v>84</v>
      </c>
      <c r="T552" s="34"/>
      <c r="U552" s="13" t="s">
        <v>605</v>
      </c>
      <c r="V552" s="13" t="s">
        <v>104</v>
      </c>
      <c r="W552" s="13"/>
      <c r="X552" s="13"/>
      <c r="Y552" s="29">
        <v>45287</v>
      </c>
      <c r="Z552" s="29">
        <v>45287</v>
      </c>
      <c r="AA552" s="95">
        <v>2023</v>
      </c>
      <c r="AB552" s="59">
        <f t="shared" si="27"/>
        <v>0</v>
      </c>
      <c r="AC552" s="29" t="e" cm="1">
        <f t="array" ref="AC552">_xlfn._xlws.FILTER(Created_Date,(Customer_ID=NovasLicençasv6.0[[#This Row],[User ID]])*(Type = "OFFLINE"))</f>
        <v>#REF!</v>
      </c>
      <c r="AD552" s="91" t="s">
        <v>3645</v>
      </c>
      <c r="AE552" s="13"/>
      <c r="AF552" s="13"/>
      <c r="AG552" s="59"/>
      <c r="AH552" s="59" t="str">
        <f t="shared" ca="1" si="25"/>
        <v>Aviso: SC ainda não criada!</v>
      </c>
      <c r="AI552" s="13"/>
      <c r="AJ552" s="13"/>
      <c r="AK552" s="13"/>
      <c r="AL552" s="13"/>
      <c r="AM552" s="13"/>
      <c r="AN552" s="13"/>
      <c r="AO552" s="95" t="s">
        <v>313</v>
      </c>
      <c r="AP552" s="34"/>
      <c r="AQ552" s="94" t="s">
        <v>951</v>
      </c>
      <c r="AR552" s="13"/>
      <c r="AS552" s="13"/>
      <c r="AT552" s="59" t="s">
        <v>3646</v>
      </c>
      <c r="AU552" s="13" t="s">
        <v>92</v>
      </c>
      <c r="AV552" s="61" t="s">
        <v>315</v>
      </c>
      <c r="AW552" s="98"/>
      <c r="AX552" s="92">
        <v>2023</v>
      </c>
    </row>
    <row r="553" spans="1:50" ht="18" customHeight="1" x14ac:dyDescent="0.2">
      <c r="A553" s="21" t="s">
        <v>3647</v>
      </c>
      <c r="B553" s="7" cm="1">
        <f t="array" ref="B553">COUNTA(_xlfn._xlws.FILTER(CustomerID,CustomerID=NovasLicençasv6.0[[#This Row],[User ID]],""))</f>
        <v>1</v>
      </c>
      <c r="C553" s="7" t="str">
        <f>IF(NovasLicençasv6.0[[#This Row],[Usuário ativo]]&gt;=2,"OFFLINE","ONLINE")</f>
        <v>ONLINE</v>
      </c>
      <c r="D553" s="18" t="str" cm="1">
        <f t="array" ref="D553">IFERROR(IF(SUM(_xlfn._xlws.FILTER(CustomerID,CustomerID=NovasLicençasv6.0[[#This Row],[User ID]]))=0,"Existe","Não Existe"),"Não Existe")</f>
        <v>Não Existe</v>
      </c>
      <c r="E553" s="7"/>
      <c r="F553" s="7" t="s">
        <v>3642</v>
      </c>
      <c r="G553" s="7" t="s">
        <v>141</v>
      </c>
      <c r="H553" s="7" t="s">
        <v>384</v>
      </c>
      <c r="I553" s="7" t="s">
        <v>101</v>
      </c>
      <c r="J553" s="7" t="s">
        <v>102</v>
      </c>
      <c r="K553" s="7" t="s">
        <v>83</v>
      </c>
      <c r="L553" s="7" t="str" cm="1">
        <f t="array" ref="L553">IFERROR(_xlfn._xlws.FILTER(CódigoAntigo,[0]!Descrição=NovasLicençasv6.0[[#This Row],[Descrição da atualização]]),"")</f>
        <v/>
      </c>
      <c r="M553" s="7" t="str" cm="1">
        <f t="array" ref="M553">IFERROR(_xlfn._xlws.FILTER(NovoCódigo,[0]!Descrição=NovasLicençasv6.0[[#This Row],[Descrição da atualização]]),"")</f>
        <v/>
      </c>
      <c r="N553" s="1"/>
      <c r="O553" s="7" t="s">
        <v>18</v>
      </c>
      <c r="P553" s="7" t="str" cm="1">
        <f t="array" ref="P553">_xlfn._xlws.FILTER(CodigoLicença,Tipo=NovasLicençasv6.0[[#This Row],[Tipo]])</f>
        <v>SC00SFW00003</v>
      </c>
      <c r="Q553" s="7" t="str" cm="1">
        <f t="array" ref="Q553">_xlfn._xlws.FILTER(CodigoManutenção,Tipo=NovasLicençasv6.0[[#This Row],[Tipo]])</f>
        <v>SC00SFW00006</v>
      </c>
      <c r="R553" s="7">
        <v>1</v>
      </c>
      <c r="S553" s="7" t="s">
        <v>84</v>
      </c>
      <c r="T553" s="14" t="s">
        <v>3648</v>
      </c>
      <c r="U553" s="7" t="s">
        <v>605</v>
      </c>
      <c r="V553" s="7" t="s">
        <v>104</v>
      </c>
      <c r="W553" s="7" t="s">
        <v>3649</v>
      </c>
      <c r="X553" s="7"/>
      <c r="Y553" s="5">
        <v>45429</v>
      </c>
      <c r="Z553" s="5">
        <v>45431</v>
      </c>
      <c r="AA553" s="11">
        <f>YEAR(Y553)</f>
        <v>2024</v>
      </c>
      <c r="AB553" s="7">
        <f t="shared" si="27"/>
        <v>2</v>
      </c>
      <c r="AC553" s="5" t="e" cm="1">
        <f t="array" ref="AC553">_xlfn._xlws.FILTER(Created_Date,(Customer_ID=NovasLicençasv6.0[[#This Row],[User ID]])*(Type = "OFFLINE"))</f>
        <v>#REF!</v>
      </c>
      <c r="AD553" s="27" t="s">
        <v>3650</v>
      </c>
      <c r="AE553" s="7"/>
      <c r="AF553" s="7"/>
      <c r="AG553" s="7"/>
      <c r="AH553" s="7" t="str">
        <f t="shared" ca="1" si="25"/>
        <v>Aviso: SC ainda não criada!</v>
      </c>
      <c r="AI553" s="7"/>
      <c r="AJ553" s="7"/>
      <c r="AK553" s="7"/>
      <c r="AL553" s="7"/>
      <c r="AM553" s="7"/>
      <c r="AN553" s="7"/>
      <c r="AO553" s="11" t="s">
        <v>313</v>
      </c>
      <c r="AP553" s="14"/>
      <c r="AQ553" s="14" t="s">
        <v>951</v>
      </c>
      <c r="AR553" s="7"/>
      <c r="AS553" s="7"/>
      <c r="AT553" s="7" t="s">
        <v>3651</v>
      </c>
      <c r="AU553" s="7" t="s">
        <v>315</v>
      </c>
      <c r="AV553" s="9" t="s">
        <v>315</v>
      </c>
      <c r="AW553" s="9"/>
      <c r="AX553" s="7">
        <v>2024</v>
      </c>
    </row>
    <row r="554" spans="1:50" ht="18" customHeight="1" x14ac:dyDescent="0.2">
      <c r="A554" s="24" t="s">
        <v>3652</v>
      </c>
      <c r="B554" s="7" cm="1">
        <f t="array" ref="B554">COUNTA(_xlfn._xlws.FILTER(CustomerID,CustomerID=NovasLicençasv6.0[[#This Row],[User ID]],""))</f>
        <v>1</v>
      </c>
      <c r="C554" s="18" t="str">
        <f>IF(NovasLicençasv6.0[[#This Row],[Usuário ativo]]&gt;=2,"OFFLINE","ONLINE")</f>
        <v>ONLINE</v>
      </c>
      <c r="D554" s="18" t="str" cm="1">
        <f t="array" ref="D554">IFERROR(IF(SUM(_xlfn._xlws.FILTER(CustomerID,CustomerID=NovasLicençasv6.0[[#This Row],[User ID]]))=0,"Existe","Não Existe"),"Não Existe")</f>
        <v>Não Existe</v>
      </c>
      <c r="E554" s="7"/>
      <c r="F554" s="7" t="s">
        <v>3653</v>
      </c>
      <c r="G554" s="7" t="s">
        <v>141</v>
      </c>
      <c r="H554" s="7" t="s">
        <v>130</v>
      </c>
      <c r="I554" s="7" t="s">
        <v>9</v>
      </c>
      <c r="J554" s="7" t="s">
        <v>613</v>
      </c>
      <c r="K554" s="7" t="s">
        <v>614</v>
      </c>
      <c r="L554" s="7" t="s">
        <v>273</v>
      </c>
      <c r="M554" s="7" t="s">
        <v>275</v>
      </c>
      <c r="N554" s="1"/>
      <c r="O554" s="7" t="s">
        <v>19</v>
      </c>
      <c r="P554" s="7" t="str" cm="1">
        <f t="array" ref="P554">_xlfn._xlws.FILTER(CodigoLicença,Tipo=NovasLicençasv6.0[[#This Row],[Tipo]])</f>
        <v>SC00SFW00004</v>
      </c>
      <c r="Q554" s="7" t="str" cm="1">
        <f t="array" ref="Q554">_xlfn._xlws.FILTER(CodigoManutenção,Tipo=NovasLicençasv6.0[[#This Row],[Tipo]])</f>
        <v>SC00SFW00007</v>
      </c>
      <c r="R554" s="7">
        <v>1</v>
      </c>
      <c r="S554" s="7" t="s">
        <v>84</v>
      </c>
      <c r="T554" s="14"/>
      <c r="U554" s="7" t="s">
        <v>3043</v>
      </c>
      <c r="V554" s="7"/>
      <c r="W554" s="7" t="s">
        <v>3654</v>
      </c>
      <c r="X554" s="7"/>
      <c r="Y554" s="5">
        <v>45287</v>
      </c>
      <c r="Z554" s="5">
        <v>45288</v>
      </c>
      <c r="AA554" s="28">
        <f t="shared" ref="AA554:AA592" si="28">YEAR(Y554)</f>
        <v>2023</v>
      </c>
      <c r="AB554" s="18">
        <f t="shared" si="27"/>
        <v>1</v>
      </c>
      <c r="AC554" s="5" t="e" cm="1">
        <f t="array" ref="AC554">_xlfn._xlws.FILTER(Created_Date,(Customer_ID=NovasLicençasv6.0[[#This Row],[User ID]])*(Type = "OFFLINE"))</f>
        <v>#REF!</v>
      </c>
      <c r="AD554" s="7" t="s">
        <v>3655</v>
      </c>
      <c r="AE554" s="7">
        <v>2553218</v>
      </c>
      <c r="AF554" s="7">
        <v>72562</v>
      </c>
      <c r="AG554" s="18"/>
      <c r="AH554" s="18" t="str">
        <f t="shared" ca="1" si="25"/>
        <v/>
      </c>
      <c r="AI554" s="7"/>
      <c r="AJ554" s="7"/>
      <c r="AK554" s="7"/>
      <c r="AL554" s="7"/>
      <c r="AM554" s="7"/>
      <c r="AN554" s="7"/>
      <c r="AO554" s="28">
        <v>116523534</v>
      </c>
      <c r="AP554" s="14"/>
      <c r="AQ554" s="58" t="s">
        <v>3656</v>
      </c>
      <c r="AR554" s="7"/>
      <c r="AS554" s="7"/>
      <c r="AT554" s="18" t="s">
        <v>3657</v>
      </c>
      <c r="AU554" s="7" t="s">
        <v>92</v>
      </c>
      <c r="AV554" s="9" t="s">
        <v>315</v>
      </c>
      <c r="AW554" s="19"/>
      <c r="AX554" s="25">
        <v>2023</v>
      </c>
    </row>
    <row r="555" spans="1:50" ht="18" customHeight="1" x14ac:dyDescent="0.2">
      <c r="A555" s="24" t="s">
        <v>3658</v>
      </c>
      <c r="B555" s="7" cm="1">
        <f t="array" ref="B555">COUNTA(_xlfn._xlws.FILTER(CustomerID,CustomerID=NovasLicençasv6.0[[#This Row],[User ID]],""))</f>
        <v>1</v>
      </c>
      <c r="C555" s="18" t="str">
        <f>IF(NovasLicençasv6.0[[#This Row],[Usuário ativo]]&gt;=2,"OFFLINE","ONLINE")</f>
        <v>ONLINE</v>
      </c>
      <c r="D555" s="18" t="str" cm="1">
        <f t="array" ref="D555">IFERROR(IF(SUM(_xlfn._xlws.FILTER(CustomerID,CustomerID=NovasLicençasv6.0[[#This Row],[User ID]]))=0,"Existe","Não Existe"),"Não Existe")</f>
        <v>Não Existe</v>
      </c>
      <c r="E555" s="7"/>
      <c r="F555" s="7" t="s">
        <v>3659</v>
      </c>
      <c r="G555" s="7" t="s">
        <v>141</v>
      </c>
      <c r="H555" s="7" t="s">
        <v>130</v>
      </c>
      <c r="I555" s="7" t="s">
        <v>9</v>
      </c>
      <c r="J555" s="7" t="s">
        <v>613</v>
      </c>
      <c r="K555" s="7" t="s">
        <v>614</v>
      </c>
      <c r="L555" s="7" t="s">
        <v>273</v>
      </c>
      <c r="M555" s="7" t="s">
        <v>275</v>
      </c>
      <c r="N555" s="1"/>
      <c r="O555" s="7" t="s">
        <v>19</v>
      </c>
      <c r="P555" s="7" t="str" cm="1">
        <f t="array" ref="P555">_xlfn._xlws.FILTER(CodigoLicença,Tipo=NovasLicençasv6.0[[#This Row],[Tipo]])</f>
        <v>SC00SFW00004</v>
      </c>
      <c r="Q555" s="7" t="str" cm="1">
        <f t="array" ref="Q555">_xlfn._xlws.FILTER(CodigoManutenção,Tipo=NovasLicençasv6.0[[#This Row],[Tipo]])</f>
        <v>SC00SFW00007</v>
      </c>
      <c r="R555" s="7">
        <v>1</v>
      </c>
      <c r="S555" s="7" t="s">
        <v>84</v>
      </c>
      <c r="T555" s="14"/>
      <c r="U555" s="7" t="s">
        <v>3043</v>
      </c>
      <c r="V555" s="7"/>
      <c r="W555" s="7" t="s">
        <v>3660</v>
      </c>
      <c r="X555" s="7"/>
      <c r="Y555" s="5">
        <v>45287</v>
      </c>
      <c r="Z555" s="5">
        <v>45288</v>
      </c>
      <c r="AA555" s="28">
        <f t="shared" si="28"/>
        <v>2023</v>
      </c>
      <c r="AB555" s="18">
        <f t="shared" si="27"/>
        <v>1</v>
      </c>
      <c r="AC555" s="5" t="e" cm="1">
        <f t="array" ref="AC555">_xlfn._xlws.FILTER(Created_Date,(Customer_ID=NovasLicençasv6.0[[#This Row],[User ID]])*(Type = "OFFLINE"))</f>
        <v>#REF!</v>
      </c>
      <c r="AD555" s="7" t="s">
        <v>3661</v>
      </c>
      <c r="AE555" s="7">
        <v>2553577</v>
      </c>
      <c r="AF555" s="7">
        <v>72586</v>
      </c>
      <c r="AG555" s="18"/>
      <c r="AH555" s="18" t="str">
        <f t="shared" ca="1" si="25"/>
        <v/>
      </c>
      <c r="AI555" s="7"/>
      <c r="AJ555" s="7"/>
      <c r="AK555" s="7"/>
      <c r="AL555" s="7"/>
      <c r="AM555" s="7"/>
      <c r="AN555" s="7"/>
      <c r="AO555" s="28">
        <v>116523534</v>
      </c>
      <c r="AP555" s="14"/>
      <c r="AQ555" s="58" t="s">
        <v>3662</v>
      </c>
      <c r="AR555" s="7"/>
      <c r="AS555" s="7"/>
      <c r="AT555" s="18" t="s">
        <v>3657</v>
      </c>
      <c r="AU555" s="7" t="s">
        <v>92</v>
      </c>
      <c r="AV555" s="9" t="s">
        <v>315</v>
      </c>
      <c r="AW555" s="19"/>
      <c r="AX555" s="25">
        <v>2023</v>
      </c>
    </row>
    <row r="556" spans="1:50" ht="18" customHeight="1" x14ac:dyDescent="0.2">
      <c r="A556" s="21" t="s">
        <v>3663</v>
      </c>
      <c r="B556" s="7" cm="1">
        <f t="array" ref="B556">COUNTA(_xlfn._xlws.FILTER(CustomerID,CustomerID=NovasLicençasv6.0[[#This Row],[User ID]],""))</f>
        <v>1</v>
      </c>
      <c r="C556" s="18" t="str">
        <f>IF(NovasLicençasv6.0[[#This Row],[Usuário ativo]]&gt;=2,"OFFLINE","ONLINE")</f>
        <v>ONLINE</v>
      </c>
      <c r="D556" s="18" t="str" cm="1">
        <f t="array" ref="D556">IFERROR(IF(SUM(_xlfn._xlws.FILTER(CustomerID,CustomerID=NovasLicençasv6.0[[#This Row],[User ID]]))=0,"Existe","Não Existe"),"Não Existe")</f>
        <v>Não Existe</v>
      </c>
      <c r="E556" s="7"/>
      <c r="F556" s="7" t="s">
        <v>3664</v>
      </c>
      <c r="G556" s="7" t="s">
        <v>141</v>
      </c>
      <c r="H556" s="7" t="s">
        <v>130</v>
      </c>
      <c r="I556" s="7" t="s">
        <v>9</v>
      </c>
      <c r="J556" s="7" t="s">
        <v>613</v>
      </c>
      <c r="K556" s="7" t="s">
        <v>614</v>
      </c>
      <c r="L556" s="7" t="s">
        <v>273</v>
      </c>
      <c r="M556" s="7" t="s">
        <v>275</v>
      </c>
      <c r="N556" s="1"/>
      <c r="O556" s="7" t="s">
        <v>19</v>
      </c>
      <c r="P556" s="7" t="str" cm="1">
        <f t="array" ref="P556">_xlfn._xlws.FILTER(CodigoLicença,Tipo=NovasLicençasv6.0[[#This Row],[Tipo]])</f>
        <v>SC00SFW00004</v>
      </c>
      <c r="Q556" s="7" t="str" cm="1">
        <f t="array" ref="Q556">_xlfn._xlws.FILTER(CodigoManutenção,Tipo=NovasLicençasv6.0[[#This Row],[Tipo]])</f>
        <v>SC00SFW00007</v>
      </c>
      <c r="R556" s="7">
        <v>1</v>
      </c>
      <c r="S556" s="7" t="s">
        <v>84</v>
      </c>
      <c r="T556" s="14"/>
      <c r="U556" s="7" t="s">
        <v>3043</v>
      </c>
      <c r="V556" s="7"/>
      <c r="W556" s="7" t="s">
        <v>3665</v>
      </c>
      <c r="X556" s="7"/>
      <c r="Y556" s="5">
        <v>45287</v>
      </c>
      <c r="Z556" s="5">
        <v>45288</v>
      </c>
      <c r="AA556" s="28">
        <f t="shared" si="28"/>
        <v>2023</v>
      </c>
      <c r="AB556" s="18">
        <f t="shared" si="27"/>
        <v>1</v>
      </c>
      <c r="AC556" s="5" t="e" cm="1">
        <f t="array" ref="AC556">_xlfn._xlws.FILTER(Created_Date,(Customer_ID=NovasLicençasv6.0[[#This Row],[User ID]])*(Type = "OFFLINE"))</f>
        <v>#REF!</v>
      </c>
      <c r="AD556" s="7" t="s">
        <v>3666</v>
      </c>
      <c r="AE556" s="7">
        <v>2553219</v>
      </c>
      <c r="AF556" s="7">
        <v>72563</v>
      </c>
      <c r="AG556" s="18"/>
      <c r="AH556" s="18" t="str">
        <f t="shared" ca="1" si="25"/>
        <v/>
      </c>
      <c r="AI556" s="7"/>
      <c r="AJ556" s="7"/>
      <c r="AK556" s="7"/>
      <c r="AL556" s="7"/>
      <c r="AM556" s="7"/>
      <c r="AN556" s="7"/>
      <c r="AO556" s="28">
        <v>116523534</v>
      </c>
      <c r="AP556" s="14"/>
      <c r="AQ556" s="58" t="s">
        <v>3667</v>
      </c>
      <c r="AR556" s="7"/>
      <c r="AS556" s="7"/>
      <c r="AT556" s="7" t="s">
        <v>3657</v>
      </c>
      <c r="AU556" s="7" t="s">
        <v>92</v>
      </c>
      <c r="AV556" s="9" t="s">
        <v>315</v>
      </c>
      <c r="AW556" s="19"/>
      <c r="AX556" s="25">
        <v>2023</v>
      </c>
    </row>
    <row r="557" spans="1:50" ht="18" customHeight="1" x14ac:dyDescent="0.2">
      <c r="A557" s="21" t="s">
        <v>3668</v>
      </c>
      <c r="B557" s="7" cm="1">
        <f t="array" ref="B557">COUNTA(_xlfn._xlws.FILTER(CustomerID,CustomerID=NovasLicençasv6.0[[#This Row],[User ID]],""))</f>
        <v>1</v>
      </c>
      <c r="C557" s="18" t="str">
        <f>IF(NovasLicençasv6.0[[#This Row],[Usuário ativo]]&gt;=2,"OFFLINE","ONLINE")</f>
        <v>ONLINE</v>
      </c>
      <c r="D557" s="18" t="str" cm="1">
        <f t="array" ref="D557">IFERROR(IF(SUM(_xlfn._xlws.FILTER(CustomerID,CustomerID=NovasLicençasv6.0[[#This Row],[User ID]]))=0,"Existe","Não Existe"),"Não Existe")</f>
        <v>Não Existe</v>
      </c>
      <c r="E557" s="7"/>
      <c r="F557" s="7" t="s">
        <v>335</v>
      </c>
      <c r="G557" s="7" t="s">
        <v>141</v>
      </c>
      <c r="H557" s="7" t="s">
        <v>358</v>
      </c>
      <c r="I557" s="7" t="s">
        <v>101</v>
      </c>
      <c r="J557" s="7" t="s">
        <v>102</v>
      </c>
      <c r="K557" s="7" t="s">
        <v>83</v>
      </c>
      <c r="L557" s="7" t="str" cm="1">
        <f t="array" ref="L557">IFERROR(_xlfn._xlws.FILTER(CódigoAntigo,[0]!Descrição=NovasLicençasv6.0[[#This Row],[Descrição da atualização]]),"")</f>
        <v/>
      </c>
      <c r="M557" s="7" t="str" cm="1">
        <f t="array" ref="M557">IFERROR(_xlfn._xlws.FILTER(NovoCódigo,[0]!Descrição=NovasLicençasv6.0[[#This Row],[Descrição da atualização]]),"")</f>
        <v/>
      </c>
      <c r="N557" s="1" t="s">
        <v>274</v>
      </c>
      <c r="O557" s="7" t="s">
        <v>19</v>
      </c>
      <c r="P557" s="7" t="str" cm="1">
        <f t="array" ref="P557">_xlfn._xlws.FILTER(CodigoLicença,Tipo=NovasLicençasv6.0[[#This Row],[Tipo]])</f>
        <v>SC00SFW00004</v>
      </c>
      <c r="Q557" s="7" t="str" cm="1">
        <f t="array" ref="Q557">_xlfn._xlws.FILTER(CodigoManutenção,Tipo=NovasLicençasv6.0[[#This Row],[Tipo]])</f>
        <v>SC00SFW00007</v>
      </c>
      <c r="R557" s="7">
        <v>1</v>
      </c>
      <c r="S557" s="7" t="s">
        <v>84</v>
      </c>
      <c r="T557" s="14" t="s">
        <v>3669</v>
      </c>
      <c r="U557" s="7" t="s">
        <v>1845</v>
      </c>
      <c r="V557" s="7" t="s">
        <v>3670</v>
      </c>
      <c r="W557" s="7" t="s">
        <v>3671</v>
      </c>
      <c r="X557" s="7"/>
      <c r="Y557" s="5">
        <v>45288</v>
      </c>
      <c r="Z557" s="5">
        <v>45314</v>
      </c>
      <c r="AA557" s="28">
        <f t="shared" si="28"/>
        <v>2023</v>
      </c>
      <c r="AB557" s="18">
        <f t="shared" si="27"/>
        <v>26</v>
      </c>
      <c r="AC557" s="5" t="e" cm="1">
        <f t="array" ref="AC557">_xlfn._xlws.FILTER(Created_Date,(Customer_ID=NovasLicençasv6.0[[#This Row],[User ID]])*(Type = "OFFLINE"))</f>
        <v>#REF!</v>
      </c>
      <c r="AD557" s="32" t="s">
        <v>3672</v>
      </c>
      <c r="AE557" s="7">
        <v>2573074</v>
      </c>
      <c r="AF557" s="7">
        <v>74259</v>
      </c>
      <c r="AG557" s="18"/>
      <c r="AH557" s="18" t="str">
        <f t="shared" ca="1" si="25"/>
        <v/>
      </c>
      <c r="AI557" s="7"/>
      <c r="AJ557" s="7"/>
      <c r="AK557" s="7"/>
      <c r="AL557" s="7"/>
      <c r="AM557" s="7">
        <v>116523784</v>
      </c>
      <c r="AN557" s="5">
        <v>45436</v>
      </c>
      <c r="AO557" s="28"/>
      <c r="AP557" s="7"/>
      <c r="AQ557" s="58" t="s">
        <v>2886</v>
      </c>
      <c r="AR557" s="7"/>
      <c r="AS557" s="7"/>
      <c r="AT557" s="7" t="s">
        <v>3673</v>
      </c>
      <c r="AU557" s="7" t="s">
        <v>92</v>
      </c>
      <c r="AV557" s="9" t="s">
        <v>201</v>
      </c>
      <c r="AW557" s="19" t="s">
        <v>3674</v>
      </c>
      <c r="AX557" s="25">
        <v>2023</v>
      </c>
    </row>
    <row r="558" spans="1:50" ht="18" customHeight="1" x14ac:dyDescent="0.2">
      <c r="A558" s="21" t="s">
        <v>3675</v>
      </c>
      <c r="B558" s="7" cm="1">
        <f t="array" ref="B558">COUNTA(_xlfn._xlws.FILTER(CustomerID,CustomerID=NovasLicençasv6.0[[#This Row],[User ID]],""))</f>
        <v>1</v>
      </c>
      <c r="C558" s="18" t="str">
        <f>IF(NovasLicençasv6.0[[#This Row],[Usuário ativo]]&gt;=2,"OFFLINE","ONLINE")</f>
        <v>ONLINE</v>
      </c>
      <c r="D558" s="18" t="str" cm="1">
        <f t="array" ref="D558">IFERROR(IF(SUM(_xlfn._xlws.FILTER(CustomerID,CustomerID=NovasLicençasv6.0[[#This Row],[User ID]]))=0,"Existe","Não Existe"),"Não Existe")</f>
        <v>Não Existe</v>
      </c>
      <c r="E558" s="7"/>
      <c r="F558" s="7" t="s">
        <v>2210</v>
      </c>
      <c r="G558" s="7" t="s">
        <v>8</v>
      </c>
      <c r="H558" s="7" t="s">
        <v>384</v>
      </c>
      <c r="I558" s="7" t="s">
        <v>579</v>
      </c>
      <c r="J558" s="7" t="s">
        <v>580</v>
      </c>
      <c r="K558" s="7" t="s">
        <v>83</v>
      </c>
      <c r="L558" s="7" t="str" cm="1">
        <f t="array" ref="L558">IFERROR(_xlfn._xlws.FILTER(CódigoAntigo,[0]!Descrição=NovasLicençasv6.0[[#This Row],[Descrição da atualização]]),"")</f>
        <v/>
      </c>
      <c r="M558" s="7" t="str" cm="1">
        <f t="array" ref="M558">IFERROR(_xlfn._xlws.FILTER(NovoCódigo,[0]!Descrição=NovasLicençasv6.0[[#This Row],[Descrição da atualização]]),"")</f>
        <v/>
      </c>
      <c r="N558" s="1"/>
      <c r="O558" s="7" t="s">
        <v>18</v>
      </c>
      <c r="P558" s="7" t="str" cm="1">
        <f t="array" ref="P558">_xlfn._xlws.FILTER(CodigoLicença,Tipo=NovasLicençasv6.0[[#This Row],[Tipo]])</f>
        <v>SC00SFW00003</v>
      </c>
      <c r="Q558" s="7" t="str" cm="1">
        <f t="array" ref="Q558">_xlfn._xlws.FILTER(CodigoManutenção,Tipo=NovasLicençasv6.0[[#This Row],[Tipo]])</f>
        <v>SC00SFW00006</v>
      </c>
      <c r="R558" s="7">
        <v>1</v>
      </c>
      <c r="S558" s="7" t="s">
        <v>84</v>
      </c>
      <c r="T558" s="14">
        <v>27418256319</v>
      </c>
      <c r="U558" s="7" t="s">
        <v>3676</v>
      </c>
      <c r="V558" s="11" t="s">
        <v>3677</v>
      </c>
      <c r="W558" s="7" t="s">
        <v>3678</v>
      </c>
      <c r="X558" s="7"/>
      <c r="Y558" s="5">
        <v>45302</v>
      </c>
      <c r="Z558" s="5">
        <v>45306</v>
      </c>
      <c r="AA558" s="28">
        <f t="shared" si="28"/>
        <v>2024</v>
      </c>
      <c r="AB558" s="18">
        <f t="shared" si="27"/>
        <v>4</v>
      </c>
      <c r="AC558" s="5" t="e" cm="1">
        <f t="array" ref="AC558">_xlfn._xlws.FILTER(Created_Date,(Customer_ID=NovasLicençasv6.0[[#This Row],[User ID]])*(Type = "OFFLINE"))</f>
        <v>#REF!</v>
      </c>
      <c r="AD558" s="32" t="s">
        <v>3679</v>
      </c>
      <c r="AE558" s="7"/>
      <c r="AF558" s="7"/>
      <c r="AG558" s="18"/>
      <c r="AH558" s="18" t="str">
        <f t="shared" ca="1" si="25"/>
        <v>Aviso: SC ainda não criada!</v>
      </c>
      <c r="AI558" s="7"/>
      <c r="AJ558" s="7"/>
      <c r="AK558" s="7"/>
      <c r="AL558" s="7"/>
      <c r="AM558" s="7"/>
      <c r="AN558" s="7"/>
      <c r="AO558" s="28"/>
      <c r="AP558" s="14"/>
      <c r="AQ558" s="58" t="s">
        <v>1369</v>
      </c>
      <c r="AR558" s="7"/>
      <c r="AS558" s="7"/>
      <c r="AT558" s="7" t="s">
        <v>254</v>
      </c>
      <c r="AU558" s="7" t="s">
        <v>92</v>
      </c>
      <c r="AV558" s="9" t="s">
        <v>315</v>
      </c>
      <c r="AW558" s="19"/>
      <c r="AX558" s="25">
        <v>2023</v>
      </c>
    </row>
    <row r="559" spans="1:50" ht="18" customHeight="1" x14ac:dyDescent="0.2">
      <c r="A559" s="21" t="s">
        <v>3680</v>
      </c>
      <c r="B559" s="7" cm="1">
        <f t="array" ref="B559">COUNTA(_xlfn._xlws.FILTER(CustomerID,CustomerID=NovasLicençasv6.0[[#This Row],[User ID]],""))</f>
        <v>1</v>
      </c>
      <c r="C559" s="18" t="str">
        <f>IF(NovasLicençasv6.0[[#This Row],[Usuário ativo]]&gt;=2,"OFFLINE","ONLINE")</f>
        <v>ONLINE</v>
      </c>
      <c r="D559" s="18" t="str" cm="1">
        <f t="array" ref="D559">IFERROR(IF(SUM(_xlfn._xlws.FILTER(CustomerID,CustomerID=NovasLicençasv6.0[[#This Row],[User ID]]))=0,"Existe","Não Existe"),"Não Existe")</f>
        <v>Não Existe</v>
      </c>
      <c r="E559" s="7"/>
      <c r="F559" s="7" t="s">
        <v>3681</v>
      </c>
      <c r="G559" s="7" t="s">
        <v>141</v>
      </c>
      <c r="H559" s="7" t="s">
        <v>358</v>
      </c>
      <c r="I559" s="7" t="s">
        <v>101</v>
      </c>
      <c r="J559" s="7" t="s">
        <v>102</v>
      </c>
      <c r="K559" s="7" t="s">
        <v>83</v>
      </c>
      <c r="L559" s="7"/>
      <c r="M559" s="7" t="str" cm="1">
        <f t="array" ref="M559">IFERROR(_xlfn._xlws.FILTER(NovoCódigo,[0]!Descrição=NovasLicençasv6.0[[#This Row],[Descrição da atualização]]),"")</f>
        <v/>
      </c>
      <c r="N559" s="1"/>
      <c r="O559" s="7" t="s">
        <v>18</v>
      </c>
      <c r="P559" s="7" t="str" cm="1">
        <f t="array" ref="P559">_xlfn._xlws.FILTER(CodigoLicença,Tipo=NovasLicençasv6.0[[#This Row],[Tipo]])</f>
        <v>SC00SFW00003</v>
      </c>
      <c r="Q559" s="7" t="str" cm="1">
        <f t="array" ref="Q559">_xlfn._xlws.FILTER(CodigoManutenção,Tipo=NovasLicençasv6.0[[#This Row],[Tipo]])</f>
        <v>SC00SFW00006</v>
      </c>
      <c r="R559" s="7">
        <v>1</v>
      </c>
      <c r="S559" s="7" t="s">
        <v>84</v>
      </c>
      <c r="T559" s="14" t="s">
        <v>3682</v>
      </c>
      <c r="U559" s="7" t="s">
        <v>290</v>
      </c>
      <c r="V559" s="7" t="s">
        <v>2823</v>
      </c>
      <c r="W559" s="7" t="s">
        <v>3683</v>
      </c>
      <c r="X559" s="7"/>
      <c r="Y559" s="5">
        <v>45308</v>
      </c>
      <c r="Z559" s="5">
        <v>45327</v>
      </c>
      <c r="AA559" s="28">
        <f t="shared" si="28"/>
        <v>2024</v>
      </c>
      <c r="AB559" s="18">
        <f t="shared" si="27"/>
        <v>19</v>
      </c>
      <c r="AC559" s="5" t="e" cm="1">
        <f t="array" ref="AC559">_xlfn._xlws.FILTER(Created_Date,(Customer_ID=NovasLicençasv6.0[[#This Row],[User ID]])*(Type = "OFFLINE"))</f>
        <v>#REF!</v>
      </c>
      <c r="AD559" s="32" t="s">
        <v>3684</v>
      </c>
      <c r="AE559" s="7"/>
      <c r="AF559" s="7"/>
      <c r="AG559" s="18"/>
      <c r="AH559" s="18" t="str">
        <f t="shared" ca="1" si="25"/>
        <v>Aviso: SC ainda não criada!</v>
      </c>
      <c r="AI559" s="7"/>
      <c r="AJ559" s="7"/>
      <c r="AK559" s="7"/>
      <c r="AL559" s="7"/>
      <c r="AM559" s="7"/>
      <c r="AN559" s="7"/>
      <c r="AO559" s="28" t="s">
        <v>2716</v>
      </c>
      <c r="AP559" s="14"/>
      <c r="AQ559" s="58" t="s">
        <v>3685</v>
      </c>
      <c r="AR559" s="7"/>
      <c r="AS559" s="7"/>
      <c r="AT559" s="7"/>
      <c r="AU559" s="7"/>
      <c r="AV559" s="9"/>
      <c r="AW559" s="19"/>
      <c r="AX559" s="25">
        <v>2023</v>
      </c>
    </row>
    <row r="560" spans="1:50" ht="18" customHeight="1" x14ac:dyDescent="0.2">
      <c r="A560" s="21" t="s">
        <v>3686</v>
      </c>
      <c r="B560" s="7" cm="1">
        <f t="array" ref="B560">COUNTA(_xlfn._xlws.FILTER(CustomerID,CustomerID=NovasLicençasv6.0[[#This Row],[User ID]],""))</f>
        <v>1</v>
      </c>
      <c r="C560" s="18" t="str">
        <f>IF(NovasLicençasv6.0[[#This Row],[Usuário ativo]]&gt;=2,"OFFLINE","ONLINE")</f>
        <v>ONLINE</v>
      </c>
      <c r="D560" s="18" t="str" cm="1">
        <f t="array" ref="D560">IFERROR(IF(SUM(_xlfn._xlws.FILTER(CustomerID,CustomerID=NovasLicençasv6.0[[#This Row],[User ID]]))=0,"Existe","Não Existe"),"Não Existe")</f>
        <v>Não Existe</v>
      </c>
      <c r="E560" s="7"/>
      <c r="F560" s="7" t="s">
        <v>2271</v>
      </c>
      <c r="G560" s="7" t="s">
        <v>141</v>
      </c>
      <c r="H560" s="7" t="s">
        <v>632</v>
      </c>
      <c r="I560" s="7" t="s">
        <v>101</v>
      </c>
      <c r="J560" s="7" t="s">
        <v>102</v>
      </c>
      <c r="K560" s="7" t="s">
        <v>83</v>
      </c>
      <c r="L560" s="7" t="str" cm="1">
        <f t="array" ref="L560">IFERROR(_xlfn._xlws.FILTER(CódigoAntigo,[0]!Descrição=NovasLicençasv6.0[[#This Row],[Descrição da atualização]]),"")</f>
        <v/>
      </c>
      <c r="M560" s="7" t="str" cm="1">
        <f t="array" ref="M560">IFERROR(_xlfn._xlws.FILTER(NovoCódigo,[0]!Descrição=NovasLicençasv6.0[[#This Row],[Descrição da atualização]]),"")</f>
        <v/>
      </c>
      <c r="N560" s="1"/>
      <c r="O560" s="7" t="s">
        <v>19</v>
      </c>
      <c r="P560" s="7" t="str" cm="1">
        <f t="array" ref="P560">_xlfn._xlws.FILTER(CodigoLicença,Tipo=NovasLicençasv6.0[[#This Row],[Tipo]])</f>
        <v>SC00SFW00004</v>
      </c>
      <c r="Q560" s="7" t="str" cm="1">
        <f t="array" ref="Q560">_xlfn._xlws.FILTER(CodigoManutenção,Tipo=NovasLicençasv6.0[[#This Row],[Tipo]])</f>
        <v>SC00SFW00007</v>
      </c>
      <c r="R560" s="7">
        <v>1</v>
      </c>
      <c r="S560" s="7" t="s">
        <v>84</v>
      </c>
      <c r="T560" s="14" t="s">
        <v>3687</v>
      </c>
      <c r="U560" s="7" t="s">
        <v>1845</v>
      </c>
      <c r="V560" s="7" t="s">
        <v>2720</v>
      </c>
      <c r="W560" s="2" t="s">
        <v>3688</v>
      </c>
      <c r="X560" s="7"/>
      <c r="Y560" s="5">
        <v>45320</v>
      </c>
      <c r="Z560" s="5">
        <v>45323</v>
      </c>
      <c r="AA560" s="28">
        <f t="shared" si="28"/>
        <v>2024</v>
      </c>
      <c r="AB560" s="18">
        <f t="shared" si="27"/>
        <v>3</v>
      </c>
      <c r="AC560" s="5" t="e" cm="1">
        <f t="array" ref="AC560">_xlfn._xlws.FILTER(Created_Date,(Customer_ID=NovasLicençasv6.0[[#This Row],[User ID]])*(Type = "OFFLINE"))</f>
        <v>#REF!</v>
      </c>
      <c r="AD560" s="7" t="s">
        <v>3689</v>
      </c>
      <c r="AE560" s="7"/>
      <c r="AF560" s="7"/>
      <c r="AG560" s="18"/>
      <c r="AH560" s="18" t="str">
        <f t="shared" ca="1" si="25"/>
        <v>Aviso: SC ainda não criada!</v>
      </c>
      <c r="AI560" s="7"/>
      <c r="AJ560" s="7"/>
      <c r="AK560" s="7"/>
      <c r="AL560" s="7"/>
      <c r="AM560" s="7"/>
      <c r="AN560" s="5"/>
      <c r="AO560" s="28"/>
      <c r="AP560" s="7"/>
      <c r="AQ560" s="58" t="s">
        <v>3690</v>
      </c>
      <c r="AR560" s="7"/>
      <c r="AS560" s="7"/>
      <c r="AT560" s="7" t="s">
        <v>3691</v>
      </c>
      <c r="AU560" s="7" t="s">
        <v>92</v>
      </c>
      <c r="AV560" s="9" t="s">
        <v>315</v>
      </c>
      <c r="AW560" s="19"/>
      <c r="AX560" s="25">
        <v>2023</v>
      </c>
    </row>
    <row r="561" spans="1:50" ht="18" customHeight="1" x14ac:dyDescent="0.2">
      <c r="A561" s="21" t="s">
        <v>3692</v>
      </c>
      <c r="B561" s="7" cm="1">
        <f t="array" ref="B561">COUNTA(_xlfn._xlws.FILTER(CustomerID,CustomerID=NovasLicençasv6.0[[#This Row],[User ID]],""))</f>
        <v>1</v>
      </c>
      <c r="C561" s="18" t="str">
        <f>IF(NovasLicençasv6.0[[#This Row],[Usuário ativo]]&gt;=2,"OFFLINE","ONLINE")</f>
        <v>ONLINE</v>
      </c>
      <c r="D561" s="18" t="str" cm="1">
        <f t="array" ref="D561">IFERROR(IF(SUM(_xlfn._xlws.FILTER(CustomerID,CustomerID=NovasLicençasv6.0[[#This Row],[User ID]]))=0,"Existe","Não Existe"),"Não Existe")</f>
        <v>Não Existe</v>
      </c>
      <c r="E561" s="7"/>
      <c r="F561" s="7" t="s">
        <v>3693</v>
      </c>
      <c r="G561" s="7" t="s">
        <v>141</v>
      </c>
      <c r="H561" s="7" t="s">
        <v>130</v>
      </c>
      <c r="I561" s="7" t="s">
        <v>101</v>
      </c>
      <c r="J561" s="7" t="s">
        <v>102</v>
      </c>
      <c r="K561" s="7" t="s">
        <v>83</v>
      </c>
      <c r="L561" s="7" t="str" cm="1">
        <f t="array" ref="L561">IFERROR(_xlfn._xlws.FILTER(CódigoAntigo,[0]!Descrição=NovasLicençasv6.0[[#This Row],[Descrição da atualização]]),"")</f>
        <v/>
      </c>
      <c r="M561" s="7" t="str" cm="1">
        <f t="array" ref="M561">IFERROR(_xlfn._xlws.FILTER(NovoCódigo,[0]!Descrição=NovasLicençasv6.0[[#This Row],[Descrição da atualização]]),"")</f>
        <v/>
      </c>
      <c r="N561" s="1"/>
      <c r="O561" s="7" t="s">
        <v>19</v>
      </c>
      <c r="P561" s="7" t="str" cm="1">
        <f t="array" ref="P561">_xlfn._xlws.FILTER(CodigoLicença,Tipo=NovasLicençasv6.0[[#This Row],[Tipo]])</f>
        <v>SC00SFW00004</v>
      </c>
      <c r="Q561" s="7" t="str" cm="1">
        <f t="array" ref="Q561">_xlfn._xlws.FILTER(CodigoManutenção,Tipo=NovasLicençasv6.0[[#This Row],[Tipo]])</f>
        <v>SC00SFW00007</v>
      </c>
      <c r="R561" s="7">
        <v>1</v>
      </c>
      <c r="S561" s="7" t="s">
        <v>84</v>
      </c>
      <c r="T561" s="14" t="s">
        <v>3694</v>
      </c>
      <c r="U561" s="7" t="s">
        <v>290</v>
      </c>
      <c r="V561" s="7" t="s">
        <v>3695</v>
      </c>
      <c r="W561" s="7" t="s">
        <v>3696</v>
      </c>
      <c r="X561" s="7"/>
      <c r="Y561" s="5">
        <v>45327</v>
      </c>
      <c r="Z561" s="5">
        <v>45331</v>
      </c>
      <c r="AA561" s="11">
        <f t="shared" si="28"/>
        <v>2024</v>
      </c>
      <c r="AB561" s="18">
        <f t="shared" si="27"/>
        <v>4</v>
      </c>
      <c r="AC561" s="5" t="e" cm="1">
        <f t="array" ref="AC561">_xlfn._xlws.FILTER(Created_Date,(Customer_ID=NovasLicençasv6.0[[#This Row],[User ID]])*(Type = "OFFLINE"))</f>
        <v>#REF!</v>
      </c>
      <c r="AD561" s="32" t="s">
        <v>3697</v>
      </c>
      <c r="AE561" s="7"/>
      <c r="AF561" s="7"/>
      <c r="AG561" s="18"/>
      <c r="AH561" s="18" t="str">
        <f t="shared" ca="1" si="25"/>
        <v>Aviso: SC ainda não criada!</v>
      </c>
      <c r="AI561" s="7"/>
      <c r="AJ561" s="7"/>
      <c r="AK561" s="7"/>
      <c r="AL561" s="7"/>
      <c r="AM561" s="7"/>
      <c r="AN561" s="7"/>
      <c r="AO561" s="28"/>
      <c r="AP561" s="7"/>
      <c r="AQ561" s="58" t="s">
        <v>3698</v>
      </c>
      <c r="AR561" s="7"/>
      <c r="AS561" s="7"/>
      <c r="AT561" s="7" t="s">
        <v>3699</v>
      </c>
      <c r="AU561" s="7" t="s">
        <v>92</v>
      </c>
      <c r="AV561" s="9" t="s">
        <v>315</v>
      </c>
      <c r="AW561" s="19"/>
      <c r="AX561" s="25">
        <v>2023</v>
      </c>
    </row>
    <row r="562" spans="1:50" ht="18" customHeight="1" x14ac:dyDescent="0.2">
      <c r="A562" s="21" t="s">
        <v>3700</v>
      </c>
      <c r="B562" s="7" cm="1">
        <f t="array" ref="B562">COUNTA(_xlfn._xlws.FILTER(CustomerID,CustomerID=NovasLicençasv6.0[[#This Row],[User ID]],""))</f>
        <v>1</v>
      </c>
      <c r="C562" s="18" t="str">
        <f>IF(NovasLicençasv6.0[[#This Row],[Usuário ativo]]&gt;=2,"OFFLINE","ONLINE")</f>
        <v>ONLINE</v>
      </c>
      <c r="D562" s="18" t="str" cm="1">
        <f t="array" ref="D562">IFERROR(IF(SUM(_xlfn._xlws.FILTER(CustomerID,CustomerID=NovasLicençasv6.0[[#This Row],[User ID]]))=0,"Existe","Não Existe"),"Não Existe")</f>
        <v>Não Existe</v>
      </c>
      <c r="E562" s="7"/>
      <c r="F562" s="7" t="s">
        <v>3701</v>
      </c>
      <c r="G562" s="7" t="s">
        <v>809</v>
      </c>
      <c r="H562" s="7" t="s">
        <v>3702</v>
      </c>
      <c r="I562" s="7" t="s">
        <v>101</v>
      </c>
      <c r="J562" s="7" t="s">
        <v>102</v>
      </c>
      <c r="K562" s="7" t="s">
        <v>83</v>
      </c>
      <c r="L562" s="7" t="str" cm="1">
        <f t="array" ref="L562">IFERROR(_xlfn._xlws.FILTER(CódigoAntigo,[0]!Descrição=NovasLicençasv6.0[[#This Row],[Descrição da atualização]]),"")</f>
        <v/>
      </c>
      <c r="M562" s="7" t="str" cm="1">
        <f t="array" ref="M562">IFERROR(_xlfn._xlws.FILTER(NovoCódigo,[0]!Descrição=NovasLicençasv6.0[[#This Row],[Descrição da atualização]]),"")</f>
        <v/>
      </c>
      <c r="N562" s="1"/>
      <c r="O562" s="7" t="s">
        <v>19</v>
      </c>
      <c r="P562" s="7" t="str" cm="1">
        <f t="array" ref="P562">_xlfn._xlws.FILTER(CodigoLicença,Tipo=NovasLicençasv6.0[[#This Row],[Tipo]])</f>
        <v>SC00SFW00004</v>
      </c>
      <c r="Q562" s="7" t="str" cm="1">
        <f t="array" ref="Q562">_xlfn._xlws.FILTER(CodigoManutenção,Tipo=NovasLicençasv6.0[[#This Row],[Tipo]])</f>
        <v>SC00SFW00007</v>
      </c>
      <c r="R562" s="7">
        <v>1</v>
      </c>
      <c r="S562" s="7"/>
      <c r="T562" s="14"/>
      <c r="U562" s="7"/>
      <c r="V562" s="7"/>
      <c r="W562" s="7"/>
      <c r="X562" s="7"/>
      <c r="Y562" s="5">
        <v>45370</v>
      </c>
      <c r="Z562" s="5">
        <v>45370</v>
      </c>
      <c r="AA562" s="11">
        <f t="shared" si="28"/>
        <v>2024</v>
      </c>
      <c r="AB562" s="18">
        <f t="shared" si="27"/>
        <v>0</v>
      </c>
      <c r="AC562" s="5" t="e" cm="1">
        <f t="array" ref="AC562">_xlfn._xlws.FILTER(Created_Date,(Customer_ID=NovasLicençasv6.0[[#This Row],[User ID]])*(Type = "OFFLINE"))</f>
        <v>#REF!</v>
      </c>
      <c r="AD562" s="7" t="s">
        <v>3703</v>
      </c>
      <c r="AE562" s="63">
        <v>2546967</v>
      </c>
      <c r="AF562" s="63">
        <v>72024</v>
      </c>
      <c r="AG562" s="123"/>
      <c r="AH562" s="18"/>
      <c r="AI562" s="7"/>
      <c r="AJ562" s="7"/>
      <c r="AK562" s="7"/>
      <c r="AL562" s="7"/>
      <c r="AM562" s="7"/>
      <c r="AN562" s="7"/>
      <c r="AO562" s="28">
        <v>116523417</v>
      </c>
      <c r="AP562" s="14"/>
      <c r="AQ562" s="58" t="s">
        <v>811</v>
      </c>
      <c r="AR562" s="7"/>
      <c r="AS562" s="7"/>
      <c r="AT562" s="7" t="s">
        <v>3704</v>
      </c>
      <c r="AU562" s="7" t="s">
        <v>92</v>
      </c>
      <c r="AV562" s="9" t="s">
        <v>201</v>
      </c>
      <c r="AW562" s="19"/>
      <c r="AX562" s="25">
        <v>2023</v>
      </c>
    </row>
    <row r="563" spans="1:50" ht="18" customHeight="1" x14ac:dyDescent="0.2">
      <c r="A563" s="21" t="s">
        <v>3705</v>
      </c>
      <c r="B563" s="7" cm="1">
        <f t="array" ref="B563">COUNTA(_xlfn._xlws.FILTER(CustomerID,CustomerID=NovasLicençasv6.0[[#This Row],[User ID]],""))</f>
        <v>1</v>
      </c>
      <c r="C563" s="18" t="str">
        <f>IF(NovasLicençasv6.0[[#This Row],[Usuário ativo]]&gt;=2,"OFFLINE","ONLINE")</f>
        <v>ONLINE</v>
      </c>
      <c r="D563" s="18" t="str" cm="1">
        <f t="array" ref="D563">IFERROR(IF(SUM(_xlfn._xlws.FILTER(CustomerID,CustomerID=NovasLicençasv6.0[[#This Row],[User ID]]))=0,"Existe","Não Existe"),"Não Existe")</f>
        <v>Não Existe</v>
      </c>
      <c r="E563" s="18"/>
      <c r="F563" s="7" t="s">
        <v>3706</v>
      </c>
      <c r="G563" s="7" t="s">
        <v>141</v>
      </c>
      <c r="H563" s="7" t="s">
        <v>130</v>
      </c>
      <c r="I563" s="7" t="s">
        <v>101</v>
      </c>
      <c r="J563" s="7" t="s">
        <v>102</v>
      </c>
      <c r="K563" s="7" t="s">
        <v>83</v>
      </c>
      <c r="L563" s="18" t="str" cm="1">
        <f t="array" ref="L563">IFERROR(_xlfn._xlws.FILTER(CódigoAntigo,[0]!Descrição=NovasLicençasv6.0[[#This Row],[Descrição da atualização]]),"")</f>
        <v/>
      </c>
      <c r="M563" s="18" t="str" cm="1">
        <f t="array" ref="M563">IFERROR(_xlfn._xlws.FILTER(NovoCódigo,[0]!Descrição=NovasLicençasv6.0[[#This Row],[Descrição da atualização]]),"")</f>
        <v/>
      </c>
      <c r="N563" s="1"/>
      <c r="O563" s="7" t="s">
        <v>18</v>
      </c>
      <c r="P563" s="7" t="str" cm="1">
        <f t="array" ref="P563">_xlfn._xlws.FILTER(CodigoLicença,Tipo=NovasLicençasv6.0[[#This Row],[Tipo]])</f>
        <v>SC00SFW00003</v>
      </c>
      <c r="Q563" s="7" t="str" cm="1">
        <f t="array" ref="Q563">_xlfn._xlws.FILTER(CodigoManutenção,Tipo=NovasLicençasv6.0[[#This Row],[Tipo]])</f>
        <v>SC00SFW00006</v>
      </c>
      <c r="R563" s="7">
        <v>1</v>
      </c>
      <c r="S563" s="18"/>
      <c r="T563" s="58"/>
      <c r="U563" s="7"/>
      <c r="V563" s="18"/>
      <c r="W563" s="18"/>
      <c r="X563" s="18"/>
      <c r="Y563" s="5">
        <v>45328.474773252317</v>
      </c>
      <c r="Z563" s="5">
        <v>45314</v>
      </c>
      <c r="AA563" s="11">
        <f t="shared" si="28"/>
        <v>2024</v>
      </c>
      <c r="AB563" s="18">
        <f t="shared" si="27"/>
        <v>-14.474773252317391</v>
      </c>
      <c r="AC563" s="20" t="e" cm="1">
        <f t="array" ref="AC563">_xlfn._xlws.FILTER(Created_Date,(Customer_ID=NovasLicençasv6.0[[#This Row],[User ID]])*(Type = "OFFLINE"))</f>
        <v>#REF!</v>
      </c>
      <c r="AD563" s="32" t="s">
        <v>3707</v>
      </c>
      <c r="AE563" s="18"/>
      <c r="AF563" s="18"/>
      <c r="AG563" s="18"/>
      <c r="AH563" s="18" t="str">
        <f ca="1">IF(AND(Z563&lt;TODAY()-7, AF563=""), "Aviso: SC ainda não criada!", "")</f>
        <v>Aviso: SC ainda não criada!</v>
      </c>
      <c r="AI563" s="18"/>
      <c r="AJ563" s="18"/>
      <c r="AK563" s="18"/>
      <c r="AL563" s="18"/>
      <c r="AM563" s="18"/>
      <c r="AN563" s="18"/>
      <c r="AO563" s="28" t="s">
        <v>2716</v>
      </c>
      <c r="AP563" s="58"/>
      <c r="AQ563" s="58" t="s">
        <v>3708</v>
      </c>
      <c r="AR563" s="18"/>
      <c r="AS563" s="18"/>
      <c r="AT563" s="18" t="s">
        <v>3709</v>
      </c>
      <c r="AU563" s="7" t="s">
        <v>92</v>
      </c>
      <c r="AV563" s="9" t="s">
        <v>315</v>
      </c>
      <c r="AW563" s="19"/>
      <c r="AX563" s="25">
        <v>2023</v>
      </c>
    </row>
    <row r="564" spans="1:50" ht="18" customHeight="1" x14ac:dyDescent="0.2">
      <c r="A564" s="21" t="s">
        <v>3638</v>
      </c>
      <c r="B564" s="7" cm="1">
        <f t="array" ref="B564">COUNTA(_xlfn._xlws.FILTER(CustomerID,CustomerID=NovasLicençasv6.0[[#This Row],[User ID]],""))</f>
        <v>1</v>
      </c>
      <c r="C564" s="18" t="str">
        <f>IF(NovasLicençasv6.0[[#This Row],[Usuário ativo]]&gt;=2,"OFFLINE","ONLINE")</f>
        <v>ONLINE</v>
      </c>
      <c r="D564" s="18" t="str" cm="1">
        <f t="array" ref="D564">IFERROR(IF(SUM(_xlfn._xlws.FILTER(CustomerID,CustomerID=NovasLicençasv6.0[[#This Row],[User ID]]))=0,"Existe","Não Existe"),"Não Existe")</f>
        <v>Não Existe</v>
      </c>
      <c r="E564" s="18"/>
      <c r="F564" s="7" t="s">
        <v>3639</v>
      </c>
      <c r="G564" s="7" t="s">
        <v>81</v>
      </c>
      <c r="H564" s="7" t="s">
        <v>3710</v>
      </c>
      <c r="I564" s="7" t="s">
        <v>81</v>
      </c>
      <c r="J564" s="7" t="s">
        <v>82</v>
      </c>
      <c r="K564" s="7" t="s">
        <v>83</v>
      </c>
      <c r="L564" s="18" t="str" cm="1">
        <f t="array" ref="L564">IFERROR(_xlfn._xlws.FILTER(CódigoAntigo,[0]!Descrição=NovasLicençasv6.0[[#This Row],[Descrição da atualização]]),"")</f>
        <v/>
      </c>
      <c r="M564" s="18" t="str" cm="1">
        <f t="array" ref="M564">IFERROR(_xlfn._xlws.FILTER(NovoCódigo,[0]!Descrição=NovasLicençasv6.0[[#This Row],[Descrição da atualização]]),"")</f>
        <v/>
      </c>
      <c r="N564" s="1"/>
      <c r="O564" s="7" t="s">
        <v>157</v>
      </c>
      <c r="P564" s="7" t="str" cm="1">
        <f t="array" ref="P564">_xlfn._xlws.FILTER(CodigoLicença,Tipo=NovasLicençasv6.0[[#This Row],[Tipo]])</f>
        <v>IR0000000001</v>
      </c>
      <c r="Q564" s="7" t="str" cm="1">
        <f t="array" ref="Q564">_xlfn._xlws.FILTER(CodigoManutenção,Tipo=NovasLicençasv6.0[[#This Row],[Tipo]])</f>
        <v>Sem custo</v>
      </c>
      <c r="R564" s="7">
        <v>1</v>
      </c>
      <c r="S564" s="18"/>
      <c r="T564" s="58"/>
      <c r="U564" s="18"/>
      <c r="V564" s="18"/>
      <c r="W564" s="18"/>
      <c r="X564" s="18"/>
      <c r="Y564" s="5"/>
      <c r="Z564" s="5"/>
      <c r="AA564" s="11">
        <f t="shared" si="28"/>
        <v>1900</v>
      </c>
      <c r="AB564" s="18">
        <f t="shared" si="27"/>
        <v>0</v>
      </c>
      <c r="AC564" s="20" t="e" cm="1">
        <f t="array" ref="AC564">_xlfn._xlws.FILTER(Created_Date,(Customer_ID=NovasLicençasv6.0[[#This Row],[User ID]])*(Type = "OFFLINE"))</f>
        <v>#REF!</v>
      </c>
      <c r="AD564" s="32" t="s">
        <v>3640</v>
      </c>
      <c r="AE564" s="18"/>
      <c r="AF564" s="18"/>
      <c r="AG564" s="18"/>
      <c r="AH564" s="18" t="str">
        <f ca="1">IF(AND(Z564&lt;TODAY()-7, AF564=""), "Aviso: SC ainda não criada!", "")</f>
        <v>Aviso: SC ainda não criada!</v>
      </c>
      <c r="AI564" s="18"/>
      <c r="AJ564" s="18"/>
      <c r="AK564" s="18"/>
      <c r="AL564" s="18"/>
      <c r="AM564" s="18"/>
      <c r="AN564" s="18"/>
      <c r="AO564" s="28"/>
      <c r="AP564" s="58"/>
      <c r="AQ564" s="58">
        <v>0</v>
      </c>
      <c r="AR564" s="18"/>
      <c r="AS564" s="18"/>
      <c r="AT564" s="18" t="s">
        <v>254</v>
      </c>
      <c r="AU564" s="7" t="s">
        <v>380</v>
      </c>
      <c r="AV564" s="9" t="s">
        <v>315</v>
      </c>
      <c r="AW564" s="19"/>
      <c r="AX564" s="25">
        <v>2023</v>
      </c>
    </row>
    <row r="565" spans="1:50" ht="18" customHeight="1" x14ac:dyDescent="0.2">
      <c r="A565" s="21" t="s">
        <v>3711</v>
      </c>
      <c r="B565" s="7" cm="1">
        <f t="array" ref="B565">COUNTA(_xlfn._xlws.FILTER(CustomerID,CustomerID=NovasLicençasv6.0[[#This Row],[User ID]],""))</f>
        <v>1</v>
      </c>
      <c r="C565" s="18" t="str">
        <f>IF(NovasLicençasv6.0[[#This Row],[Usuário ativo]]&gt;=2,"OFFLINE","ONLINE")</f>
        <v>ONLINE</v>
      </c>
      <c r="D565" s="18" t="str" cm="1">
        <f t="array" ref="D565">IFERROR(IF(SUM(_xlfn._xlws.FILTER(CustomerID,CustomerID=NovasLicençasv6.0[[#This Row],[User ID]]))=0,"Existe","Não Existe"),"Não Existe")</f>
        <v>Não Existe</v>
      </c>
      <c r="E565" s="18"/>
      <c r="F565" s="18" t="s">
        <v>3712</v>
      </c>
      <c r="G565" s="18" t="s">
        <v>141</v>
      </c>
      <c r="H565" s="18" t="s">
        <v>130</v>
      </c>
      <c r="I565" s="18" t="s">
        <v>101</v>
      </c>
      <c r="J565" s="18" t="s">
        <v>102</v>
      </c>
      <c r="K565" s="18" t="s">
        <v>83</v>
      </c>
      <c r="L565" s="18" t="s">
        <v>273</v>
      </c>
      <c r="M565" s="18" t="s">
        <v>275</v>
      </c>
      <c r="N565" s="1"/>
      <c r="O565" s="18" t="s">
        <v>19</v>
      </c>
      <c r="P565" s="7" t="str" cm="1">
        <f t="array" ref="P565">_xlfn._xlws.FILTER(CodigoLicença,Tipo=NovasLicençasv6.0[[#This Row],[Tipo]])</f>
        <v>SC00SFW00004</v>
      </c>
      <c r="Q565" s="7" t="str" cm="1">
        <f t="array" ref="Q565">_xlfn._xlws.FILTER(CodigoManutenção,Tipo=NovasLicençasv6.0[[#This Row],[Tipo]])</f>
        <v>SC00SFW00007</v>
      </c>
      <c r="R565" s="7">
        <v>1</v>
      </c>
      <c r="S565" s="18"/>
      <c r="T565" s="58"/>
      <c r="U565" s="18"/>
      <c r="V565" s="18"/>
      <c r="W565" s="18"/>
      <c r="X565" s="18"/>
      <c r="Y565" s="5">
        <v>45398</v>
      </c>
      <c r="Z565" s="5"/>
      <c r="AA565" s="11">
        <f t="shared" si="28"/>
        <v>2024</v>
      </c>
      <c r="AB565" s="18">
        <f t="shared" si="27"/>
        <v>-45398</v>
      </c>
      <c r="AC565" s="20" t="e" cm="1">
        <f t="array" ref="AC565">_xlfn._xlws.FILTER(Created_Date,(Customer_ID=NovasLicençasv6.0[[#This Row],[User ID]])*(Type = "OFFLINE"))</f>
        <v>#REF!</v>
      </c>
      <c r="AD565" s="32" t="s">
        <v>3713</v>
      </c>
      <c r="AE565" s="18">
        <v>2553844</v>
      </c>
      <c r="AF565" s="18">
        <v>72588</v>
      </c>
      <c r="AG565" s="18"/>
      <c r="AH565" s="18" t="str">
        <f ca="1">IF(AND(Z565&lt;TODAY()-7, AF565=""), "Aviso: SC ainda não criada!", "")</f>
        <v/>
      </c>
      <c r="AI565" s="18"/>
      <c r="AJ565" s="18"/>
      <c r="AK565" s="18"/>
      <c r="AL565" s="18"/>
      <c r="AM565" s="18"/>
      <c r="AN565" s="18"/>
      <c r="AO565" s="28">
        <v>116523535</v>
      </c>
      <c r="AP565" s="18"/>
      <c r="AQ565" s="58" t="s">
        <v>3714</v>
      </c>
      <c r="AR565" s="18"/>
      <c r="AS565" s="18"/>
      <c r="AT565" s="18" t="s">
        <v>3715</v>
      </c>
      <c r="AU565" s="18" t="s">
        <v>92</v>
      </c>
      <c r="AV565" s="23" t="s">
        <v>201</v>
      </c>
      <c r="AW565" s="42"/>
      <c r="AX565" s="25">
        <v>2023</v>
      </c>
    </row>
    <row r="566" spans="1:50" ht="18" customHeight="1" x14ac:dyDescent="0.2">
      <c r="A566" s="24" t="s">
        <v>3716</v>
      </c>
      <c r="B566" s="7" cm="1">
        <f t="array" ref="B566">COUNTA(_xlfn._xlws.FILTER(CustomerID,CustomerID=NovasLicençasv6.0[[#This Row],[User ID]],""))</f>
        <v>1</v>
      </c>
      <c r="C566" s="18" t="str">
        <f>IF(NovasLicençasv6.0[[#This Row],[Usuário ativo]]&gt;=2,"OFFLINE","ONLINE")</f>
        <v>ONLINE</v>
      </c>
      <c r="D566" s="18" t="str" cm="1">
        <f t="array" ref="D566">IFERROR(IF(SUM(_xlfn._xlws.FILTER(CustomerID,CustomerID=NovasLicençasv6.0[[#This Row],[User ID]]))=0,"Existe","Não Existe"),"Não Existe")</f>
        <v>Não Existe</v>
      </c>
      <c r="E566" s="18"/>
      <c r="F566" s="18" t="s">
        <v>3717</v>
      </c>
      <c r="G566" s="18" t="s">
        <v>129</v>
      </c>
      <c r="H566" s="18" t="s">
        <v>3718</v>
      </c>
      <c r="I566" s="18" t="s">
        <v>101</v>
      </c>
      <c r="J566" s="18" t="s">
        <v>102</v>
      </c>
      <c r="K566" s="18" t="s">
        <v>83</v>
      </c>
      <c r="L566" s="18" t="str" cm="1">
        <f t="array" ref="L566">IFERROR(_xlfn._xlws.FILTER(CódigoAntigo,[0]!Descrição=NovasLicençasv6.0[[#This Row],[Descrição da atualização]]),"")</f>
        <v/>
      </c>
      <c r="M566" s="18" t="str" cm="1">
        <f t="array" ref="M566">IFERROR(_xlfn._xlws.FILTER(NovoCódigo,[0]!Descrição=NovasLicençasv6.0[[#This Row],[Descrição da atualização]]),"")</f>
        <v/>
      </c>
      <c r="N566" s="1"/>
      <c r="O566" s="18" t="s">
        <v>157</v>
      </c>
      <c r="P566" s="7" t="str" cm="1">
        <f t="array" ref="P566">_xlfn._xlws.FILTER(CodigoLicença,Tipo=NovasLicençasv6.0[[#This Row],[Tipo]])</f>
        <v>IR0000000001</v>
      </c>
      <c r="Q566" s="7" t="str" cm="1">
        <f t="array" ref="Q566">_xlfn._xlws.FILTER(CodigoManutenção,Tipo=NovasLicençasv6.0[[#This Row],[Tipo]])</f>
        <v>Sem custo</v>
      </c>
      <c r="R566" s="7">
        <v>1</v>
      </c>
      <c r="S566" s="18"/>
      <c r="T566" s="58"/>
      <c r="U566" s="18" t="s">
        <v>1262</v>
      </c>
      <c r="V566" s="18"/>
      <c r="W566" s="18"/>
      <c r="X566" s="18"/>
      <c r="Y566" s="5"/>
      <c r="Z566" s="5"/>
      <c r="AA566" s="11">
        <f t="shared" si="28"/>
        <v>1900</v>
      </c>
      <c r="AB566" s="18">
        <f t="shared" si="27"/>
        <v>0</v>
      </c>
      <c r="AC566" s="20" t="e" cm="1">
        <f t="array" ref="AC566">_xlfn._xlws.FILTER(Created_Date,(Customer_ID=NovasLicençasv6.0[[#This Row],[User ID]])*(Type = "OFFLINE"))</f>
        <v>#REF!</v>
      </c>
      <c r="AD566" s="32" t="s">
        <v>3719</v>
      </c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28"/>
      <c r="AP566" s="58"/>
      <c r="AQ566" s="58">
        <v>15019</v>
      </c>
      <c r="AR566" s="18"/>
      <c r="AS566" s="18"/>
      <c r="AT566" s="18" t="s">
        <v>254</v>
      </c>
      <c r="AU566" s="18" t="s">
        <v>92</v>
      </c>
      <c r="AV566" s="23" t="s">
        <v>315</v>
      </c>
      <c r="AW566" s="42"/>
      <c r="AX566" s="25">
        <v>2023</v>
      </c>
    </row>
    <row r="567" spans="1:50" ht="18" customHeight="1" x14ac:dyDescent="0.2">
      <c r="A567" s="24" t="s">
        <v>3720</v>
      </c>
      <c r="B567" s="7" cm="1">
        <f t="array" ref="B567">COUNTA(_xlfn._xlws.FILTER(CustomerID,CustomerID=NovasLicençasv6.0[[#This Row],[User ID]],""))</f>
        <v>1</v>
      </c>
      <c r="C567" s="18" t="s">
        <v>3721</v>
      </c>
      <c r="D567" s="18" t="str" cm="1">
        <f t="array" ref="D567">IFERROR(IF(SUM(_xlfn._xlws.FILTER(CustomerID,CustomerID=NovasLicençasv6.0[[#This Row],[User ID]]))=0,"Existe","Não Existe"),"Não Existe")</f>
        <v>Não Existe</v>
      </c>
      <c r="E567" s="18"/>
      <c r="F567" s="18" t="s">
        <v>3722</v>
      </c>
      <c r="G567" s="18" t="s">
        <v>8</v>
      </c>
      <c r="H567" s="18" t="s">
        <v>214</v>
      </c>
      <c r="I567" s="18" t="s">
        <v>579</v>
      </c>
      <c r="J567" s="18" t="s">
        <v>580</v>
      </c>
      <c r="K567" s="18" t="s">
        <v>83</v>
      </c>
      <c r="L567" s="18" t="str" cm="1">
        <f t="array" ref="L567">IFERROR(_xlfn._xlws.FILTER(CódigoAntigo,[0]!Descrição=NovasLicençasv6.0[[#This Row],[Descrição da atualização]]),"")</f>
        <v/>
      </c>
      <c r="M567" s="18" t="str" cm="1">
        <f t="array" ref="M567">IFERROR(_xlfn._xlws.FILTER(NovoCódigo,[0]!Descrição=NovasLicençasv6.0[[#This Row],[Descrição da atualização]]),"")</f>
        <v/>
      </c>
      <c r="N567" s="1"/>
      <c r="O567" s="18" t="s">
        <v>19</v>
      </c>
      <c r="P567" s="7" t="str" cm="1">
        <f t="array" ref="P567">_xlfn._xlws.FILTER(CodigoLicença,Tipo=NovasLicençasv6.0[[#This Row],[Tipo]])</f>
        <v>SC00SFW00004</v>
      </c>
      <c r="Q567" s="7" t="str" cm="1">
        <f t="array" ref="Q567">_xlfn._xlws.FILTER(CodigoManutenção,Tipo=NovasLicençasv6.0[[#This Row],[Tipo]])</f>
        <v>SC00SFW00007</v>
      </c>
      <c r="R567" s="7">
        <v>1</v>
      </c>
      <c r="S567" s="18" t="s">
        <v>84</v>
      </c>
      <c r="T567" s="58" t="s">
        <v>3723</v>
      </c>
      <c r="U567" s="18" t="s">
        <v>2245</v>
      </c>
      <c r="V567" s="18" t="s">
        <v>3147</v>
      </c>
      <c r="W567" s="18" t="s">
        <v>3724</v>
      </c>
      <c r="X567" s="18"/>
      <c r="Y567" s="5">
        <v>45278</v>
      </c>
      <c r="Z567" s="5">
        <v>45293</v>
      </c>
      <c r="AA567" s="11">
        <f t="shared" si="28"/>
        <v>2023</v>
      </c>
      <c r="AB567" s="18">
        <f t="shared" si="27"/>
        <v>15</v>
      </c>
      <c r="AC567" s="20" t="e" cm="1">
        <f t="array" ref="AC567">_xlfn._xlws.FILTER(Created_Date,(Customer_ID=NovasLicençasv6.0[[#This Row],[User ID]])*(Type = "OFFLINE"))</f>
        <v>#REF!</v>
      </c>
      <c r="AD567" s="32" t="s">
        <v>3725</v>
      </c>
      <c r="AE567" s="18"/>
      <c r="AF567" s="18"/>
      <c r="AG567" s="18"/>
      <c r="AH567" s="18" t="str">
        <f ca="1">IF(AND(Z567&lt;TODAY()-7, AF567=""), "Aviso: SC ainda não criada!", "")</f>
        <v>Aviso: SC ainda não criada!</v>
      </c>
      <c r="AI567" s="96">
        <v>900946</v>
      </c>
      <c r="AJ567" s="96">
        <v>27102</v>
      </c>
      <c r="AK567" s="18"/>
      <c r="AL567" s="18"/>
      <c r="AM567" s="18"/>
      <c r="AN567" s="18"/>
      <c r="AO567" s="28">
        <v>116523038</v>
      </c>
      <c r="AP567" s="58"/>
      <c r="AQ567" s="58">
        <v>15019</v>
      </c>
      <c r="AR567" s="18"/>
      <c r="AS567" s="18"/>
      <c r="AT567" s="18" t="s">
        <v>3383</v>
      </c>
      <c r="AU567" s="18" t="s">
        <v>92</v>
      </c>
      <c r="AV567" s="23" t="s">
        <v>315</v>
      </c>
      <c r="AW567" s="42"/>
      <c r="AX567" s="92">
        <v>2024</v>
      </c>
    </row>
    <row r="568" spans="1:50" ht="18" customHeight="1" x14ac:dyDescent="0.2">
      <c r="A568" s="24" t="s">
        <v>3726</v>
      </c>
      <c r="B568" s="7" cm="1">
        <f t="array" ref="B568">COUNTA(_xlfn._xlws.FILTER(CustomerID,CustomerID=NovasLicençasv6.0[[#This Row],[User ID]],""))</f>
        <v>1</v>
      </c>
      <c r="C568" s="18" t="str">
        <f>IF(NovasLicençasv6.0[[#This Row],[Usuário ativo]]&gt;=2,"OFFLINE","ONLINE")</f>
        <v>ONLINE</v>
      </c>
      <c r="D568" s="18" t="str" cm="1">
        <f t="array" ref="D568">IFERROR(IF(SUM(_xlfn._xlws.FILTER(CustomerID,CustomerID=NovasLicençasv6.0[[#This Row],[User ID]]))=0,"Existe","Não Existe"),"Não Existe")</f>
        <v>Não Existe</v>
      </c>
      <c r="E568" s="18"/>
      <c r="F568" s="7" t="s">
        <v>3727</v>
      </c>
      <c r="G568" s="7" t="s">
        <v>81</v>
      </c>
      <c r="H568" s="7" t="s">
        <v>2870</v>
      </c>
      <c r="I568" s="7" t="s">
        <v>81</v>
      </c>
      <c r="J568" s="7" t="s">
        <v>82</v>
      </c>
      <c r="K568" s="7" t="s">
        <v>83</v>
      </c>
      <c r="L568" s="18" t="str" cm="1">
        <f t="array" ref="L568">IFERROR(_xlfn._xlws.FILTER(CódigoAntigo,[0]!Descrição=NovasLicençasv6.0[[#This Row],[Descrição da atualização]]),"")</f>
        <v/>
      </c>
      <c r="M568" s="18" t="str" cm="1">
        <f t="array" ref="M568">IFERROR(_xlfn._xlws.FILTER(NovoCódigo,[0]!Descrição=NovasLicençasv6.0[[#This Row],[Descrição da atualização]]),"")</f>
        <v/>
      </c>
      <c r="N568" s="1"/>
      <c r="O568" s="18" t="s">
        <v>18</v>
      </c>
      <c r="P568" s="7" t="str" cm="1">
        <f t="array" ref="P568">_xlfn._xlws.FILTER(CodigoLicença,Tipo=NovasLicençasv6.0[[#This Row],[Tipo]])</f>
        <v>SC00SFW00003</v>
      </c>
      <c r="Q568" s="7" t="str" cm="1">
        <f t="array" ref="Q568">_xlfn._xlws.FILTER(CodigoManutenção,Tipo=NovasLicençasv6.0[[#This Row],[Tipo]])</f>
        <v>SC00SFW00006</v>
      </c>
      <c r="R568" s="18">
        <v>1</v>
      </c>
      <c r="S568" s="18" t="s">
        <v>84</v>
      </c>
      <c r="T568" s="58" t="s">
        <v>3728</v>
      </c>
      <c r="U568" s="18" t="s">
        <v>3628</v>
      </c>
      <c r="V568" s="18" t="s">
        <v>2823</v>
      </c>
      <c r="W568" s="18" t="s">
        <v>3729</v>
      </c>
      <c r="X568" s="18"/>
      <c r="Y568" s="5">
        <v>45293</v>
      </c>
      <c r="Z568" s="5">
        <v>45314</v>
      </c>
      <c r="AA568" s="28">
        <f t="shared" si="28"/>
        <v>2024</v>
      </c>
      <c r="AB568" s="18">
        <f t="shared" si="27"/>
        <v>21</v>
      </c>
      <c r="AC568" s="20" t="e" cm="1">
        <f t="array" ref="AC568">_xlfn._xlws.FILTER(Created_Date,(Customer_ID=NovasLicençasv6.0[[#This Row],[User ID]])*(Type = "OFFLINE"))</f>
        <v>#REF!</v>
      </c>
      <c r="AD568" s="27" t="s">
        <v>3730</v>
      </c>
      <c r="AE568" s="18">
        <v>2510753</v>
      </c>
      <c r="AF568" s="18">
        <v>68812</v>
      </c>
      <c r="AG568" s="18"/>
      <c r="AH568" s="18" t="str">
        <f ca="1">IF(AND(Z568&lt;TODAY()-7, AF568=""), "Aviso: SC ainda não criada!", "")</f>
        <v/>
      </c>
      <c r="AK568" s="18"/>
      <c r="AL568" s="18"/>
      <c r="AM568" s="18"/>
      <c r="AN568" s="18"/>
      <c r="AO568" s="28">
        <v>116523098</v>
      </c>
      <c r="AP568" s="58"/>
      <c r="AQ568" s="14" t="s">
        <v>3731</v>
      </c>
      <c r="AR568" s="18"/>
      <c r="AS568" s="18"/>
      <c r="AT568" s="18" t="s">
        <v>254</v>
      </c>
      <c r="AU568" s="18"/>
      <c r="AV568" s="23"/>
      <c r="AW568" s="23"/>
      <c r="AX568" s="13">
        <v>2024</v>
      </c>
    </row>
    <row r="569" spans="1:50" ht="18" customHeight="1" x14ac:dyDescent="0.2">
      <c r="A569" s="24" t="s">
        <v>3732</v>
      </c>
      <c r="B569" s="7" cm="1">
        <f t="array" ref="B569">COUNTA(_xlfn._xlws.FILTER(CustomerID,CustomerID=NovasLicençasv6.0[[#This Row],[User ID]],""))</f>
        <v>1</v>
      </c>
      <c r="C569" s="18" t="str">
        <f>IF(NovasLicençasv6.0[[#This Row],[Usuário ativo]]&gt;=2,"OFFLINE","ONLINE")</f>
        <v>ONLINE</v>
      </c>
      <c r="D569" s="18" t="str" cm="1">
        <f t="array" ref="D569">IFERROR(IF(SUM(_xlfn._xlws.FILTER(CustomerID,CustomerID=NovasLicençasv6.0[[#This Row],[User ID]]))=0,"Existe","Não Existe"),"Não Existe")</f>
        <v>Não Existe</v>
      </c>
      <c r="E569" s="18"/>
      <c r="F569" s="18" t="s">
        <v>3733</v>
      </c>
      <c r="G569" s="18" t="s">
        <v>81</v>
      </c>
      <c r="H569" s="18" t="s">
        <v>3734</v>
      </c>
      <c r="I569" s="7" t="s">
        <v>101</v>
      </c>
      <c r="J569" s="7" t="s">
        <v>102</v>
      </c>
      <c r="K569" s="7" t="s">
        <v>83</v>
      </c>
      <c r="L569" s="18" t="str" cm="1">
        <f t="array" ref="L569">IFERROR(_xlfn._xlws.FILTER(CódigoAntigo,[0]!Descrição=NovasLicençasv6.0[[#This Row],[Descrição da atualização]]),"")</f>
        <v/>
      </c>
      <c r="M569" s="18" t="str" cm="1">
        <f t="array" ref="M569">IFERROR(_xlfn._xlws.FILTER(NovoCódigo,[0]!Descrição=NovasLicençasv6.0[[#This Row],[Descrição da atualização]]),"")</f>
        <v/>
      </c>
      <c r="N569" s="1"/>
      <c r="O569" s="7" t="s">
        <v>17</v>
      </c>
      <c r="P569" s="7" t="str" cm="1">
        <f t="array" ref="P569">_xlfn._xlws.FILTER(CodigoLicença,Tipo=NovasLicençasv6.0[[#This Row],[Tipo]])</f>
        <v>SC00SFW00002</v>
      </c>
      <c r="Q569" s="7" t="str" cm="1">
        <f t="array" ref="Q569">_xlfn._xlws.FILTER(CodigoManutenção,Tipo=NovasLicençasv6.0[[#This Row],[Tipo]])</f>
        <v>SC00SFW00005</v>
      </c>
      <c r="R569" s="7">
        <v>1</v>
      </c>
      <c r="S569" s="18" t="s">
        <v>84</v>
      </c>
      <c r="T569" s="58" t="s">
        <v>3735</v>
      </c>
      <c r="U569" s="18" t="s">
        <v>3628</v>
      </c>
      <c r="V569" s="18" t="s">
        <v>2720</v>
      </c>
      <c r="W569" s="18" t="s">
        <v>3736</v>
      </c>
      <c r="X569" s="18"/>
      <c r="Y569" s="5">
        <v>45301</v>
      </c>
      <c r="Z569" s="5">
        <v>45302</v>
      </c>
      <c r="AA569" s="28">
        <f t="shared" si="28"/>
        <v>2024</v>
      </c>
      <c r="AB569" s="18">
        <f t="shared" si="27"/>
        <v>1</v>
      </c>
      <c r="AC569" s="20" t="e" cm="1">
        <f t="array" ref="AC569">_xlfn._xlws.FILTER(Created_Date,(Customer_ID=NovasLicençasv6.0[[#This Row],[User ID]])*(Type = "OFFLINE"))</f>
        <v>#REF!</v>
      </c>
      <c r="AD569" s="7" t="s">
        <v>3737</v>
      </c>
      <c r="AE569" s="18"/>
      <c r="AF569" s="123">
        <v>85329</v>
      </c>
      <c r="AG569" s="123"/>
      <c r="AH569" s="18" t="str">
        <f ca="1">IF(AND(Z569&lt;TODAY()-7, AF569=""), "Aviso: SC ainda não criada!", "")</f>
        <v/>
      </c>
      <c r="AI569" s="18"/>
      <c r="AJ569" s="18"/>
      <c r="AK569" s="18"/>
      <c r="AL569" s="18"/>
      <c r="AM569" s="18"/>
      <c r="AN569" s="18"/>
      <c r="AO569" s="28">
        <v>116525142</v>
      </c>
      <c r="AP569" s="58"/>
      <c r="AQ569" s="14" t="s">
        <v>769</v>
      </c>
      <c r="AR569" s="18"/>
      <c r="AS569" s="18"/>
      <c r="AT569" s="18" t="s">
        <v>3738</v>
      </c>
      <c r="AU569" s="7" t="s">
        <v>380</v>
      </c>
      <c r="AV569" s="9" t="s">
        <v>380</v>
      </c>
      <c r="AW569" s="9" t="s">
        <v>3739</v>
      </c>
      <c r="AX569" s="13">
        <v>2025</v>
      </c>
    </row>
    <row r="570" spans="1:50" ht="18" customHeight="1" x14ac:dyDescent="0.2">
      <c r="A570" s="24" t="s">
        <v>3740</v>
      </c>
      <c r="B570" s="7" cm="1">
        <f t="array" ref="B570">COUNTA(_xlfn._xlws.FILTER(CustomerID,CustomerID=NovasLicençasv6.0[[#This Row],[User ID]],""))</f>
        <v>1</v>
      </c>
      <c r="C570" s="18" t="str">
        <f>IF(NovasLicençasv6.0[[#This Row],[Usuário ativo]]&gt;=2,"OFFLINE","ONLINE")</f>
        <v>ONLINE</v>
      </c>
      <c r="D570" s="18" t="str" cm="1">
        <f t="array" ref="D570">IFERROR(IF(SUM(_xlfn._xlws.FILTER(CustomerID,CustomerID=NovasLicençasv6.0[[#This Row],[User ID]]))=0,"Existe","Não Existe"),"Não Existe")</f>
        <v>Não Existe</v>
      </c>
      <c r="E570" s="18"/>
      <c r="F570" s="18" t="s">
        <v>3741</v>
      </c>
      <c r="G570" s="18" t="s">
        <v>8</v>
      </c>
      <c r="H570" s="18" t="s">
        <v>704</v>
      </c>
      <c r="I570" s="7" t="s">
        <v>579</v>
      </c>
      <c r="J570" s="7" t="s">
        <v>3542</v>
      </c>
      <c r="K570" s="7" t="s">
        <v>83</v>
      </c>
      <c r="L570" s="18" t="str" cm="1">
        <f t="array" ref="L570">IFERROR(_xlfn._xlws.FILTER(CódigoAntigo,[0]!Descrição=NovasLicençasv6.0[[#This Row],[Descrição da atualização]]),"")</f>
        <v/>
      </c>
      <c r="M570" s="18" t="str" cm="1">
        <f t="array" ref="M570">IFERROR(_xlfn._xlws.FILTER(NovoCódigo,[0]!Descrição=NovasLicençasv6.0[[#This Row],[Descrição da atualização]]),"")</f>
        <v/>
      </c>
      <c r="N570" s="1"/>
      <c r="O570" s="7" t="s">
        <v>157</v>
      </c>
      <c r="P570" s="7" t="str" cm="1">
        <f t="array" ref="P570">_xlfn._xlws.FILTER(CodigoLicença,Tipo=NovasLicençasv6.0[[#This Row],[Tipo]])</f>
        <v>IR0000000001</v>
      </c>
      <c r="Q570" s="7" t="str" cm="1">
        <f t="array" ref="Q570">_xlfn._xlws.FILTER(CodigoManutenção,Tipo=NovasLicençasv6.0[[#This Row],[Tipo]])</f>
        <v>Sem custo</v>
      </c>
      <c r="R570" s="7">
        <v>1</v>
      </c>
      <c r="S570" s="18" t="s">
        <v>84</v>
      </c>
      <c r="T570" s="58">
        <v>28401814479</v>
      </c>
      <c r="U570" s="18" t="s">
        <v>2245</v>
      </c>
      <c r="V570" s="18" t="s">
        <v>3580</v>
      </c>
      <c r="W570" s="18" t="s">
        <v>3742</v>
      </c>
      <c r="X570" s="18"/>
      <c r="Y570" s="5">
        <v>45301</v>
      </c>
      <c r="Z570" s="5">
        <v>45302</v>
      </c>
      <c r="AA570" s="28">
        <f t="shared" si="28"/>
        <v>2024</v>
      </c>
      <c r="AB570" s="18">
        <f t="shared" si="27"/>
        <v>1</v>
      </c>
      <c r="AC570" s="20" t="e" cm="1">
        <f t="array" ref="AC570">_xlfn._xlws.FILTER(Created_Date,(Customer_ID=NovasLicençasv6.0[[#This Row],[User ID]])*(Type = "OFFLINE"))</f>
        <v>#REF!</v>
      </c>
      <c r="AD570" s="32" t="s">
        <v>3743</v>
      </c>
      <c r="AE570" s="18"/>
      <c r="AF570" s="18"/>
      <c r="AG570" s="18"/>
      <c r="AH570" s="18"/>
      <c r="AI570" s="62"/>
      <c r="AJ570" s="18"/>
      <c r="AK570" s="18"/>
      <c r="AL570" s="18"/>
      <c r="AM570" s="18"/>
      <c r="AN570" s="18"/>
      <c r="AO570" s="28" t="s">
        <v>313</v>
      </c>
      <c r="AP570" s="58"/>
      <c r="AQ570" s="14">
        <v>15019</v>
      </c>
      <c r="AR570" s="18"/>
      <c r="AS570" s="18"/>
      <c r="AT570" s="18" t="s">
        <v>254</v>
      </c>
      <c r="AU570" s="7" t="s">
        <v>380</v>
      </c>
      <c r="AV570" s="9" t="s">
        <v>315</v>
      </c>
      <c r="AW570" s="9"/>
      <c r="AX570" s="13">
        <v>2024</v>
      </c>
    </row>
    <row r="571" spans="1:50" ht="18" customHeight="1" x14ac:dyDescent="0.2">
      <c r="A571" s="24" t="s">
        <v>3744</v>
      </c>
      <c r="B571" s="7" cm="1">
        <f t="array" ref="B571">COUNTA(_xlfn._xlws.FILTER(CustomerID,CustomerID=NovasLicençasv6.0[[#This Row],[User ID]],""))</f>
        <v>1</v>
      </c>
      <c r="C571" s="18" t="str">
        <f>IF(NovasLicençasv6.0[[#This Row],[Usuário ativo]]&gt;=2,"OFFLINE","ONLINE")</f>
        <v>ONLINE</v>
      </c>
      <c r="D571" s="18" t="str" cm="1">
        <f t="array" ref="D571">IFERROR(IF(SUM(_xlfn._xlws.FILTER(CustomerID,CustomerID=NovasLicençasv6.0[[#This Row],[User ID]]))=0,"Existe","Não Existe"),"Não Existe")</f>
        <v>Não Existe</v>
      </c>
      <c r="E571" s="18"/>
      <c r="F571" s="18" t="s">
        <v>3745</v>
      </c>
      <c r="G571" s="18" t="s">
        <v>8</v>
      </c>
      <c r="H571" s="18" t="s">
        <v>1785</v>
      </c>
      <c r="I571" s="7" t="s">
        <v>579</v>
      </c>
      <c r="J571" s="7" t="s">
        <v>3542</v>
      </c>
      <c r="K571" s="7" t="s">
        <v>83</v>
      </c>
      <c r="L571" s="18" t="str" cm="1">
        <f t="array" ref="L571">IFERROR(_xlfn._xlws.FILTER(CódigoAntigo,[0]!Descrição=NovasLicençasv6.0[[#This Row],[Descrição da atualização]]),"")</f>
        <v/>
      </c>
      <c r="M571" s="18" t="str" cm="1">
        <f t="array" ref="M571">IFERROR(_xlfn._xlws.FILTER(NovoCódigo,[0]!Descrição=NovasLicençasv6.0[[#This Row],[Descrição da atualização]]),"")</f>
        <v/>
      </c>
      <c r="N571" s="1"/>
      <c r="O571" s="7" t="s">
        <v>157</v>
      </c>
      <c r="P571" s="7" t="str" cm="1">
        <f t="array" ref="P571">_xlfn._xlws.FILTER(CodigoLicença,Tipo=NovasLicençasv6.0[[#This Row],[Tipo]])</f>
        <v>IR0000000001</v>
      </c>
      <c r="Q571" s="7" t="str" cm="1">
        <f t="array" ref="Q571">_xlfn._xlws.FILTER(CodigoManutenção,Tipo=NovasLicençasv6.0[[#This Row],[Tipo]])</f>
        <v>Sem custo</v>
      </c>
      <c r="R571" s="7">
        <v>1</v>
      </c>
      <c r="S571" s="18" t="s">
        <v>84</v>
      </c>
      <c r="T571" s="58">
        <v>14856481623</v>
      </c>
      <c r="U571" s="18" t="s">
        <v>2245</v>
      </c>
      <c r="V571" s="18" t="s">
        <v>3746</v>
      </c>
      <c r="W571" s="18" t="s">
        <v>3747</v>
      </c>
      <c r="X571" s="18"/>
      <c r="Y571" s="5">
        <v>45301</v>
      </c>
      <c r="Z571" s="5">
        <v>45302</v>
      </c>
      <c r="AA571" s="28">
        <f t="shared" si="28"/>
        <v>2024</v>
      </c>
      <c r="AB571" s="18">
        <f t="shared" si="27"/>
        <v>1</v>
      </c>
      <c r="AC571" s="20" t="e" cm="1">
        <f t="array" ref="AC571">_xlfn._xlws.FILTER(Created_Date,(Customer_ID=NovasLicençasv6.0[[#This Row],[User ID]])*(Type = "OFFLINE"))</f>
        <v>#REF!</v>
      </c>
      <c r="AD571" s="32" t="s">
        <v>3748</v>
      </c>
      <c r="AE571" s="18"/>
      <c r="AF571" s="18"/>
      <c r="AG571" s="18"/>
      <c r="AH571" s="18" t="str">
        <f t="shared" ref="AH571:AH583" ca="1" si="29">IF(AND(Z571&lt;TODAY()-7, AF571=""), "Aviso: SC ainda não criada!", "")</f>
        <v>Aviso: SC ainda não criada!</v>
      </c>
      <c r="AI571" s="62"/>
      <c r="AJ571" s="18"/>
      <c r="AK571" s="18"/>
      <c r="AL571" s="18"/>
      <c r="AM571" s="18"/>
      <c r="AN571" s="18"/>
      <c r="AO571" s="28" t="s">
        <v>313</v>
      </c>
      <c r="AP571" s="58"/>
      <c r="AQ571" s="14">
        <v>15019</v>
      </c>
      <c r="AR571" s="18"/>
      <c r="AS571" s="18"/>
      <c r="AT571" s="18" t="s">
        <v>254</v>
      </c>
      <c r="AU571" s="7" t="s">
        <v>380</v>
      </c>
      <c r="AV571" s="9" t="s">
        <v>315</v>
      </c>
      <c r="AW571" s="9"/>
      <c r="AX571" s="13">
        <v>2024</v>
      </c>
    </row>
    <row r="572" spans="1:50" ht="18" customHeight="1" x14ac:dyDescent="0.2">
      <c r="A572" s="24" t="s">
        <v>3749</v>
      </c>
      <c r="B572" s="7" cm="1">
        <f t="array" ref="B572">COUNTA(_xlfn._xlws.FILTER(CustomerID,CustomerID=NovasLicençasv6.0[[#This Row],[User ID]],""))</f>
        <v>1</v>
      </c>
      <c r="C572" s="18" t="str">
        <f>IF(NovasLicençasv6.0[[#This Row],[Usuário ativo]]&gt;=2,"OFFLINE","ONLINE")</f>
        <v>ONLINE</v>
      </c>
      <c r="D572" s="18" t="str" cm="1">
        <f t="array" ref="D572">IFERROR(IF(SUM(_xlfn._xlws.FILTER(CustomerID,CustomerID=NovasLicençasv6.0[[#This Row],[User ID]]))=0,"Existe","Não Existe"),"Não Existe")</f>
        <v>Não Existe</v>
      </c>
      <c r="E572" s="18"/>
      <c r="F572" s="18" t="s">
        <v>3750</v>
      </c>
      <c r="G572" s="18" t="s">
        <v>8</v>
      </c>
      <c r="H572" s="18" t="s">
        <v>1785</v>
      </c>
      <c r="I572" s="18" t="s">
        <v>579</v>
      </c>
      <c r="J572" s="18" t="s">
        <v>3542</v>
      </c>
      <c r="K572" s="18" t="s">
        <v>83</v>
      </c>
      <c r="L572" s="18" t="str" cm="1">
        <f t="array" ref="L572">IFERROR(_xlfn._xlws.FILTER(CódigoAntigo,[0]!Descrição=NovasLicençasv6.0[[#This Row],[Descrição da atualização]]),"")</f>
        <v/>
      </c>
      <c r="M572" s="18" t="str" cm="1">
        <f t="array" ref="M572">IFERROR(_xlfn._xlws.FILTER(NovoCódigo,[0]!Descrição=NovasLicençasv6.0[[#This Row],[Descrição da atualização]]),"")</f>
        <v/>
      </c>
      <c r="N572" s="1"/>
      <c r="O572" s="7" t="s">
        <v>157</v>
      </c>
      <c r="P572" s="7" t="str" cm="1">
        <f t="array" ref="P572">_xlfn._xlws.FILTER(CodigoLicença,Tipo=NovasLicençasv6.0[[#This Row],[Tipo]])</f>
        <v>IR0000000001</v>
      </c>
      <c r="Q572" s="7" t="str" cm="1">
        <f t="array" ref="Q572">_xlfn._xlws.FILTER(CodigoManutenção,Tipo=NovasLicençasv6.0[[#This Row],[Tipo]])</f>
        <v>Sem custo</v>
      </c>
      <c r="R572" s="18">
        <v>1</v>
      </c>
      <c r="S572" s="18" t="s">
        <v>84</v>
      </c>
      <c r="T572" s="58">
        <v>42150371691</v>
      </c>
      <c r="U572" s="7" t="s">
        <v>2245</v>
      </c>
      <c r="V572" s="18" t="s">
        <v>2354</v>
      </c>
      <c r="W572" s="18" t="s">
        <v>3751</v>
      </c>
      <c r="X572" s="18"/>
      <c r="Y572" s="5">
        <v>45301</v>
      </c>
      <c r="Z572" s="5">
        <v>45302</v>
      </c>
      <c r="AA572" s="28">
        <f t="shared" si="28"/>
        <v>2024</v>
      </c>
      <c r="AB572" s="18">
        <f t="shared" si="27"/>
        <v>1</v>
      </c>
      <c r="AC572" s="20" t="e" cm="1">
        <f t="array" ref="AC572">_xlfn._xlws.FILTER(Created_Date,(Customer_ID=NovasLicençasv6.0[[#This Row],[User ID]])*(Type = "OFFLINE"))</f>
        <v>#REF!</v>
      </c>
      <c r="AD572" s="32" t="s">
        <v>3752</v>
      </c>
      <c r="AE572" s="18"/>
      <c r="AF572" s="18"/>
      <c r="AG572" s="18"/>
      <c r="AH572" s="18" t="str">
        <f t="shared" ca="1" si="29"/>
        <v>Aviso: SC ainda não criada!</v>
      </c>
      <c r="AI572" s="18"/>
      <c r="AJ572" s="18"/>
      <c r="AK572" s="18"/>
      <c r="AL572" s="18"/>
      <c r="AM572" s="18"/>
      <c r="AN572" s="18"/>
      <c r="AO572" s="28" t="s">
        <v>313</v>
      </c>
      <c r="AP572" s="58"/>
      <c r="AQ572" s="14">
        <v>15019</v>
      </c>
      <c r="AR572" s="18"/>
      <c r="AS572" s="18"/>
      <c r="AT572" s="18" t="s">
        <v>254</v>
      </c>
      <c r="AU572" s="18" t="s">
        <v>380</v>
      </c>
      <c r="AV572" s="23" t="s">
        <v>315</v>
      </c>
      <c r="AW572" s="23"/>
      <c r="AX572" s="13">
        <v>2024</v>
      </c>
    </row>
    <row r="573" spans="1:50" ht="18" customHeight="1" x14ac:dyDescent="0.2">
      <c r="A573" s="24" t="s">
        <v>3753</v>
      </c>
      <c r="B573" s="7" cm="1">
        <f t="array" ref="B573">COUNTA(_xlfn._xlws.FILTER(CustomerID,CustomerID=NovasLicençasv6.0[[#This Row],[User ID]],""))</f>
        <v>1</v>
      </c>
      <c r="C573" s="18" t="str">
        <f>IF(NovasLicençasv6.0[[#This Row],[Usuário ativo]]&gt;=2,"OFFLINE","ONLINE")</f>
        <v>ONLINE</v>
      </c>
      <c r="D573" s="18" t="str" cm="1">
        <f t="array" ref="D573">IFERROR(IF(SUM(_xlfn._xlws.FILTER(CustomerID,CustomerID=NovasLicençasv6.0[[#This Row],[User ID]]))=0,"Existe","Não Existe"),"Não Existe")</f>
        <v>Não Existe</v>
      </c>
      <c r="E573" s="18"/>
      <c r="F573" s="18" t="s">
        <v>3754</v>
      </c>
      <c r="G573" s="18" t="s">
        <v>8</v>
      </c>
      <c r="H573" s="18" t="s">
        <v>1785</v>
      </c>
      <c r="I573" s="18" t="s">
        <v>579</v>
      </c>
      <c r="J573" s="18" t="s">
        <v>3542</v>
      </c>
      <c r="K573" s="18" t="s">
        <v>83</v>
      </c>
      <c r="L573" s="18" t="str" cm="1">
        <f t="array" ref="L573">IFERROR(_xlfn._xlws.FILTER(CódigoAntigo,[0]!Descrição=NovasLicençasv6.0[[#This Row],[Descrição da atualização]]),"")</f>
        <v/>
      </c>
      <c r="M573" s="18" t="str" cm="1">
        <f t="array" ref="M573">IFERROR(_xlfn._xlws.FILTER(NovoCódigo,[0]!Descrição=NovasLicençasv6.0[[#This Row],[Descrição da atualização]]),"")</f>
        <v/>
      </c>
      <c r="N573" s="1"/>
      <c r="O573" s="7" t="s">
        <v>157</v>
      </c>
      <c r="P573" s="7" t="str" cm="1">
        <f t="array" ref="P573">_xlfn._xlws.FILTER(CodigoLicença,Tipo=NovasLicençasv6.0[[#This Row],[Tipo]])</f>
        <v>IR0000000001</v>
      </c>
      <c r="Q573" s="7" t="str" cm="1">
        <f t="array" ref="Q573">_xlfn._xlws.FILTER(CodigoManutenção,Tipo=NovasLicençasv6.0[[#This Row],[Tipo]])</f>
        <v>Sem custo</v>
      </c>
      <c r="R573" s="18">
        <v>1</v>
      </c>
      <c r="S573" s="18" t="s">
        <v>84</v>
      </c>
      <c r="T573" s="58">
        <v>33188883879</v>
      </c>
      <c r="U573" s="7" t="s">
        <v>2245</v>
      </c>
      <c r="V573" s="18" t="s">
        <v>3755</v>
      </c>
      <c r="W573" s="18" t="s">
        <v>3756</v>
      </c>
      <c r="X573" s="18"/>
      <c r="Y573" s="5">
        <v>45316</v>
      </c>
      <c r="Z573" s="5"/>
      <c r="AA573" s="28">
        <f t="shared" si="28"/>
        <v>2024</v>
      </c>
      <c r="AB573" s="18">
        <f t="shared" si="27"/>
        <v>-45316</v>
      </c>
      <c r="AC573" s="20" t="e" cm="1">
        <f t="array" ref="AC573">_xlfn._xlws.FILTER(Created_Date,(Customer_ID=NovasLicençasv6.0[[#This Row],[User ID]])*(Type = "OFFLINE"))</f>
        <v>#REF!</v>
      </c>
      <c r="AD573" s="32" t="s">
        <v>3757</v>
      </c>
      <c r="AE573" s="18"/>
      <c r="AF573" s="18"/>
      <c r="AG573" s="18"/>
      <c r="AH573" s="18" t="str">
        <f t="shared" ca="1" si="29"/>
        <v>Aviso: SC ainda não criada!</v>
      </c>
      <c r="AI573" s="62"/>
      <c r="AJ573" s="18"/>
      <c r="AK573" s="18"/>
      <c r="AL573" s="18"/>
      <c r="AM573" s="18"/>
      <c r="AN573" s="18"/>
      <c r="AO573" s="28" t="s">
        <v>313</v>
      </c>
      <c r="AP573" s="58"/>
      <c r="AQ573" s="58">
        <v>15019</v>
      </c>
      <c r="AR573" s="18"/>
      <c r="AS573" s="18"/>
      <c r="AT573" s="18"/>
      <c r="AU573" s="18"/>
      <c r="AV573" s="23"/>
      <c r="AW573" s="23"/>
      <c r="AX573" s="13">
        <v>2024</v>
      </c>
    </row>
    <row r="574" spans="1:50" ht="18" customHeight="1" x14ac:dyDescent="0.2">
      <c r="A574" s="24" t="s">
        <v>3758</v>
      </c>
      <c r="B574" s="7" cm="1">
        <f t="array" ref="B574">COUNTA(_xlfn._xlws.FILTER(CustomerID,CustomerID=NovasLicençasv6.0[[#This Row],[User ID]],""))</f>
        <v>1</v>
      </c>
      <c r="C574" s="18" t="str">
        <f>IF(NovasLicençasv6.0[[#This Row],[Usuário ativo]]&gt;=2,"OFFLINE","ONLINE")</f>
        <v>ONLINE</v>
      </c>
      <c r="D574" s="18" t="str" cm="1">
        <f t="array" ref="D574">IFERROR(IF(SUM(_xlfn._xlws.FILTER(CustomerID,CustomerID=NovasLicençasv6.0[[#This Row],[User ID]]))=0,"Existe","Não Existe"),"Não Existe")</f>
        <v>Não Existe</v>
      </c>
      <c r="E574" s="18"/>
      <c r="F574" s="18" t="s">
        <v>3759</v>
      </c>
      <c r="G574" s="18" t="s">
        <v>8</v>
      </c>
      <c r="H574" s="7" t="s">
        <v>1785</v>
      </c>
      <c r="I574" s="7" t="s">
        <v>579</v>
      </c>
      <c r="J574" s="7" t="s">
        <v>3542</v>
      </c>
      <c r="K574" s="7" t="s">
        <v>83</v>
      </c>
      <c r="L574" s="18" t="str" cm="1">
        <f t="array" ref="L574">IFERROR(_xlfn._xlws.FILTER(CódigoAntigo,[0]!Descrição=NovasLicençasv6.0[[#This Row],[Descrição da atualização]]),"")</f>
        <v/>
      </c>
      <c r="M574" s="18" t="str" cm="1">
        <f t="array" ref="M574">IFERROR(_xlfn._xlws.FILTER(NovoCódigo,[0]!Descrição=NovasLicençasv6.0[[#This Row],[Descrição da atualização]]),"")</f>
        <v/>
      </c>
      <c r="N574" s="1"/>
      <c r="O574" s="7" t="s">
        <v>157</v>
      </c>
      <c r="P574" s="7" t="str" cm="1">
        <f t="array" ref="P574">_xlfn._xlws.FILTER(CodigoLicença,Tipo=NovasLicençasv6.0[[#This Row],[Tipo]])</f>
        <v>IR0000000001</v>
      </c>
      <c r="Q574" s="7" t="str" cm="1">
        <f t="array" ref="Q574">_xlfn._xlws.FILTER(CodigoManutenção,Tipo=NovasLicençasv6.0[[#This Row],[Tipo]])</f>
        <v>Sem custo</v>
      </c>
      <c r="R574" s="18">
        <v>1</v>
      </c>
      <c r="S574" s="18" t="s">
        <v>84</v>
      </c>
      <c r="T574" s="58">
        <v>9218560756</v>
      </c>
      <c r="U574" s="7" t="s">
        <v>2245</v>
      </c>
      <c r="V574" s="18" t="s">
        <v>3677</v>
      </c>
      <c r="W574" s="18" t="s">
        <v>3760</v>
      </c>
      <c r="X574" s="18"/>
      <c r="Y574" s="5">
        <v>45316</v>
      </c>
      <c r="Z574" s="5"/>
      <c r="AA574" s="28">
        <f t="shared" si="28"/>
        <v>2024</v>
      </c>
      <c r="AB574" s="18">
        <f t="shared" si="27"/>
        <v>-45316</v>
      </c>
      <c r="AC574" s="20" t="e" cm="1">
        <f t="array" ref="AC574">_xlfn._xlws.FILTER(Created_Date,(Customer_ID=NovasLicençasv6.0[[#This Row],[User ID]])*(Type = "OFFLINE"))</f>
        <v>#REF!</v>
      </c>
      <c r="AD574" s="27" t="s">
        <v>3761</v>
      </c>
      <c r="AE574" s="18"/>
      <c r="AF574" s="18"/>
      <c r="AG574" s="18"/>
      <c r="AH574" s="18" t="str">
        <f t="shared" ca="1" si="29"/>
        <v>Aviso: SC ainda não criada!</v>
      </c>
      <c r="AI574" s="18"/>
      <c r="AJ574" s="18"/>
      <c r="AK574" s="18"/>
      <c r="AL574" s="18"/>
      <c r="AM574" s="18"/>
      <c r="AN574" s="18"/>
      <c r="AO574" s="28" t="s">
        <v>313</v>
      </c>
      <c r="AP574" s="58"/>
      <c r="AQ574" s="58">
        <v>15019</v>
      </c>
      <c r="AR574" s="18"/>
      <c r="AS574" s="18"/>
      <c r="AT574" s="18" t="s">
        <v>254</v>
      </c>
      <c r="AU574" s="18"/>
      <c r="AV574" s="23"/>
      <c r="AW574" s="23"/>
      <c r="AX574" s="13">
        <v>2024</v>
      </c>
    </row>
    <row r="575" spans="1:50" ht="18" customHeight="1" x14ac:dyDescent="0.2">
      <c r="A575" s="24" t="s">
        <v>3762</v>
      </c>
      <c r="B575" s="7" cm="1">
        <f t="array" ref="B575">COUNTA(_xlfn._xlws.FILTER(CustomerID,CustomerID=NovasLicençasv6.0[[#This Row],[User ID]],""))</f>
        <v>1</v>
      </c>
      <c r="C575" s="7" t="str">
        <f>IF(NovasLicençasv6.0[[#This Row],[Usuário ativo]]&gt;=2,"OFFLINE","ONLINE")</f>
        <v>ONLINE</v>
      </c>
      <c r="D575" s="18" t="str" cm="1">
        <f t="array" ref="D575">IFERROR(IF(SUM(_xlfn._xlws.FILTER(CustomerID,CustomerID=NovasLicençasv6.0[[#This Row],[User ID]]))=0,"Existe","Não Existe"),"Não Existe")</f>
        <v>Não Existe</v>
      </c>
      <c r="E575" s="7"/>
      <c r="F575" s="7" t="s">
        <v>3763</v>
      </c>
      <c r="G575" s="7" t="s">
        <v>8</v>
      </c>
      <c r="H575" s="7" t="s">
        <v>704</v>
      </c>
      <c r="I575" s="7" t="s">
        <v>579</v>
      </c>
      <c r="J575" s="7" t="s">
        <v>3542</v>
      </c>
      <c r="K575" s="7" t="s">
        <v>83</v>
      </c>
      <c r="L575" s="7" t="str" cm="1">
        <f t="array" ref="L575">IFERROR(_xlfn._xlws.FILTER(CódigoAntigo,[0]!Descrição=NovasLicençasv6.0[[#This Row],[Descrição da atualização]]),"")</f>
        <v/>
      </c>
      <c r="M575" s="7" t="str" cm="1">
        <f t="array" ref="M575">IFERROR(_xlfn._xlws.FILTER(NovoCódigo,[0]!Descrição=NovasLicençasv6.0[[#This Row],[Descrição da atualização]]),"")</f>
        <v/>
      </c>
      <c r="N575" s="1"/>
      <c r="O575" s="7" t="s">
        <v>157</v>
      </c>
      <c r="P575" s="7" t="str" cm="1">
        <f t="array" ref="P575">_xlfn._xlws.FILTER(CodigoLicença,Tipo=NovasLicençasv6.0[[#This Row],[Tipo]])</f>
        <v>IR0000000001</v>
      </c>
      <c r="Q575" s="7" t="str" cm="1">
        <f t="array" ref="Q575">_xlfn._xlws.FILTER(CodigoManutenção,Tipo=NovasLicençasv6.0[[#This Row],[Tipo]])</f>
        <v>Sem custo</v>
      </c>
      <c r="R575" s="7">
        <v>1</v>
      </c>
      <c r="S575" s="7" t="s">
        <v>84</v>
      </c>
      <c r="T575" s="14">
        <v>34209665351</v>
      </c>
      <c r="U575" s="7" t="s">
        <v>2245</v>
      </c>
      <c r="V575" s="7" t="s">
        <v>3764</v>
      </c>
      <c r="W575" s="7" t="s">
        <v>3765</v>
      </c>
      <c r="X575" s="7"/>
      <c r="Y575" s="5">
        <v>45316</v>
      </c>
      <c r="Z575" s="5"/>
      <c r="AA575" s="11">
        <f t="shared" si="28"/>
        <v>2024</v>
      </c>
      <c r="AB575" s="7">
        <f t="shared" si="27"/>
        <v>-45316</v>
      </c>
      <c r="AC575" s="5" t="e" cm="1">
        <f t="array" ref="AC575">_xlfn._xlws.FILTER(Created_Date,(Customer_ID=NovasLicençasv6.0[[#This Row],[User ID]])*(Type = "OFFLINE"))</f>
        <v>#REF!</v>
      </c>
      <c r="AD575" s="32" t="s">
        <v>3766</v>
      </c>
      <c r="AE575" s="7"/>
      <c r="AF575" s="7"/>
      <c r="AG575" s="7"/>
      <c r="AH575" s="7" t="str">
        <f t="shared" ca="1" si="29"/>
        <v>Aviso: SC ainda não criada!</v>
      </c>
      <c r="AI575" s="65"/>
      <c r="AJ575" s="7"/>
      <c r="AK575" s="7"/>
      <c r="AL575" s="7"/>
      <c r="AM575" s="7"/>
      <c r="AN575" s="7"/>
      <c r="AO575" s="11" t="s">
        <v>313</v>
      </c>
      <c r="AP575" s="14"/>
      <c r="AQ575" s="14">
        <v>15019</v>
      </c>
      <c r="AR575" s="7"/>
      <c r="AS575" s="7"/>
      <c r="AT575" s="7"/>
      <c r="AU575" s="7"/>
      <c r="AV575" s="9"/>
      <c r="AW575" s="9"/>
      <c r="AX575" s="13">
        <v>2024</v>
      </c>
    </row>
    <row r="576" spans="1:50" ht="18" customHeight="1" x14ac:dyDescent="0.2">
      <c r="A576" s="24" t="s">
        <v>3767</v>
      </c>
      <c r="B576" s="7" cm="1">
        <f t="array" ref="B576">COUNTA(_xlfn._xlws.FILTER(CustomerID,CustomerID=NovasLicençasv6.0[[#This Row],[User ID]],""))</f>
        <v>1</v>
      </c>
      <c r="C576" s="7" t="str">
        <f>IF(NovasLicençasv6.0[[#This Row],[Usuário ativo]]&gt;=2,"OFFLINE","ONLINE")</f>
        <v>ONLINE</v>
      </c>
      <c r="D576" s="64" t="str" cm="1">
        <f t="array" ref="D576">IFERROR(IF(SUM(_xlfn._xlws.FILTER(CustomerID,CustomerID=NovasLicençasv6.0[[#This Row],[User ID]]))=0,"Existe","Não Existe"),"Não Existe")</f>
        <v>Não Existe</v>
      </c>
      <c r="E576" s="7"/>
      <c r="F576" s="7" t="s">
        <v>3768</v>
      </c>
      <c r="G576" s="7" t="s">
        <v>8</v>
      </c>
      <c r="H576" s="7" t="s">
        <v>1785</v>
      </c>
      <c r="I576" s="7" t="s">
        <v>9</v>
      </c>
      <c r="J576" s="7" t="s">
        <v>835</v>
      </c>
      <c r="K576" s="7" t="s">
        <v>53</v>
      </c>
      <c r="L576" s="7" t="str" cm="1">
        <f t="array" ref="L576">IFERROR(_xlfn._xlws.FILTER(CódigoAntigo,[0]!Descrição=NovasLicençasv6.0[[#This Row],[Descrição da atualização]]),"")</f>
        <v/>
      </c>
      <c r="M576" s="7" t="str" cm="1">
        <f t="array" ref="M576">IFERROR(_xlfn._xlws.FILTER(NovoCódigo,[0]!Descrição=NovasLicençasv6.0[[#This Row],[Descrição da atualização]]),"")</f>
        <v/>
      </c>
      <c r="N576" s="1"/>
      <c r="O576" s="7" t="s">
        <v>157</v>
      </c>
      <c r="P576" s="7" t="str" cm="1">
        <f t="array" ref="P576">_xlfn._xlws.FILTER(CodigoLicença,Tipo=NovasLicençasv6.0[[#This Row],[Tipo]])</f>
        <v>IR0000000001</v>
      </c>
      <c r="Q576" s="7" t="str" cm="1">
        <f t="array" ref="Q576">_xlfn._xlws.FILTER(CodigoManutenção,Tipo=NovasLicençasv6.0[[#This Row],[Tipo]])</f>
        <v>Sem custo</v>
      </c>
      <c r="R576" s="7">
        <v>1</v>
      </c>
      <c r="S576" s="7" t="s">
        <v>1100</v>
      </c>
      <c r="T576" s="14" t="s">
        <v>3769</v>
      </c>
      <c r="U576" s="7" t="s">
        <v>3770</v>
      </c>
      <c r="V576" s="7" t="s">
        <v>3125</v>
      </c>
      <c r="W576" s="7" t="s">
        <v>3771</v>
      </c>
      <c r="X576" s="7"/>
      <c r="Y576" s="5">
        <v>45322</v>
      </c>
      <c r="Z576" s="5">
        <v>45331</v>
      </c>
      <c r="AA576" s="11">
        <f t="shared" si="28"/>
        <v>2024</v>
      </c>
      <c r="AB576" s="7">
        <f t="shared" si="27"/>
        <v>9</v>
      </c>
      <c r="AC576" s="5" t="e" cm="1">
        <f t="array" ref="AC576">_xlfn._xlws.FILTER(Created_Date,(Customer_ID=NovasLicençasv6.0[[#This Row],[User ID]])*(Type = "OFFLINE"))</f>
        <v>#REF!</v>
      </c>
      <c r="AD576" s="101" t="s">
        <v>3772</v>
      </c>
      <c r="AE576" s="7"/>
      <c r="AF576" s="7"/>
      <c r="AG576" s="7"/>
      <c r="AH576" s="7" t="str">
        <f t="shared" ca="1" si="29"/>
        <v>Aviso: SC ainda não criada!</v>
      </c>
      <c r="AI576" s="7"/>
      <c r="AJ576" s="7"/>
      <c r="AK576" s="7"/>
      <c r="AL576" s="7"/>
      <c r="AM576" s="7"/>
      <c r="AN576" s="7"/>
      <c r="AO576" s="11" t="s">
        <v>313</v>
      </c>
      <c r="AP576" s="14"/>
      <c r="AQ576" s="14" t="s">
        <v>1369</v>
      </c>
      <c r="AR576" s="7"/>
      <c r="AS576" s="7"/>
      <c r="AT576" s="7" t="s">
        <v>3773</v>
      </c>
      <c r="AU576" s="7" t="s">
        <v>92</v>
      </c>
      <c r="AV576" s="9"/>
      <c r="AW576" s="9"/>
      <c r="AX576" s="13">
        <v>2024</v>
      </c>
    </row>
    <row r="577" spans="1:50" ht="18" customHeight="1" x14ac:dyDescent="0.2">
      <c r="A577" s="24" t="s">
        <v>3774</v>
      </c>
      <c r="B577" s="7" cm="1">
        <f t="array" ref="B577">COUNTA(_xlfn._xlws.FILTER(CustomerID,CustomerID=NovasLicençasv6.0[[#This Row],[User ID]],""))</f>
        <v>1</v>
      </c>
      <c r="C577" s="18" t="str">
        <f>IF(NovasLicençasv6.0[[#This Row],[Usuário ativo]]&gt;=2,"OFFLINE","ONLINE")</f>
        <v>ONLINE</v>
      </c>
      <c r="D577" s="64" t="str" cm="1">
        <f t="array" ref="D577">IFERROR(IF(SUM(_xlfn._xlws.FILTER(CustomerID,CustomerID=NovasLicençasv6.0[[#This Row],[User ID]]))=0,"Existe","Não Existe"),"Não Existe")</f>
        <v>Não Existe</v>
      </c>
      <c r="E577" s="18"/>
      <c r="F577" s="18" t="s">
        <v>3775</v>
      </c>
      <c r="G577" s="18" t="s">
        <v>8</v>
      </c>
      <c r="H577" s="18" t="s">
        <v>1785</v>
      </c>
      <c r="I577" s="18" t="s">
        <v>9</v>
      </c>
      <c r="J577" s="18" t="s">
        <v>613</v>
      </c>
      <c r="K577" s="18" t="s">
        <v>614</v>
      </c>
      <c r="L577" s="18" t="str" cm="1">
        <f t="array" ref="L577">IFERROR(_xlfn._xlws.FILTER(CódigoAntigo,[0]!Descrição=NovasLicençasv6.0[[#This Row],[Descrição da atualização]]),"")</f>
        <v/>
      </c>
      <c r="M577" s="18" t="str" cm="1">
        <f t="array" ref="M577">IFERROR(_xlfn._xlws.FILTER(NovoCódigo,[0]!Descrição=NovasLicençasv6.0[[#This Row],[Descrição da atualização]]),"")</f>
        <v/>
      </c>
      <c r="N577" s="1"/>
      <c r="O577" s="18" t="s">
        <v>157</v>
      </c>
      <c r="P577" s="18" t="str" cm="1">
        <f t="array" ref="P577">_xlfn._xlws.FILTER(CodigoLicença,Tipo=NovasLicençasv6.0[[#This Row],[Tipo]])</f>
        <v>IR0000000001</v>
      </c>
      <c r="Q577" s="18" t="str" cm="1">
        <f t="array" ref="Q577">_xlfn._xlws.FILTER(CodigoManutenção,Tipo=NovasLicençasv6.0[[#This Row],[Tipo]])</f>
        <v>Sem custo</v>
      </c>
      <c r="R577" s="18">
        <v>1</v>
      </c>
      <c r="S577" s="18" t="s">
        <v>1100</v>
      </c>
      <c r="T577" s="58" t="s">
        <v>3776</v>
      </c>
      <c r="U577" s="18" t="s">
        <v>3770</v>
      </c>
      <c r="V577" s="7" t="s">
        <v>3125</v>
      </c>
      <c r="W577" s="7" t="s">
        <v>3777</v>
      </c>
      <c r="X577" s="18"/>
      <c r="Y577" s="5">
        <v>45322</v>
      </c>
      <c r="Z577" s="5">
        <v>45331</v>
      </c>
      <c r="AA577" s="28">
        <f t="shared" si="28"/>
        <v>2024</v>
      </c>
      <c r="AB577" s="18">
        <f t="shared" si="27"/>
        <v>9</v>
      </c>
      <c r="AC577" s="20" t="e" cm="1">
        <f t="array" ref="AC577">_xlfn._xlws.FILTER(Created_Date,(Customer_ID=NovasLicençasv6.0[[#This Row],[User ID]])*(Type = "OFFLINE"))</f>
        <v>#REF!</v>
      </c>
      <c r="AD577" s="32" t="s">
        <v>3778</v>
      </c>
      <c r="AE577" s="18"/>
      <c r="AF577" s="18"/>
      <c r="AG577" s="18"/>
      <c r="AH577" s="18" t="str">
        <f t="shared" ca="1" si="29"/>
        <v>Aviso: SC ainda não criada!</v>
      </c>
      <c r="AI577" s="18"/>
      <c r="AJ577" s="18"/>
      <c r="AK577" s="18"/>
      <c r="AL577" s="18"/>
      <c r="AM577" s="18"/>
      <c r="AN577" s="18"/>
      <c r="AO577" s="28" t="s">
        <v>313</v>
      </c>
      <c r="AP577" s="58"/>
      <c r="AQ577" s="58" t="s">
        <v>1369</v>
      </c>
      <c r="AR577" s="18"/>
      <c r="AS577" s="18"/>
      <c r="AT577" s="18" t="s">
        <v>3773</v>
      </c>
      <c r="AU577" s="18" t="s">
        <v>92</v>
      </c>
      <c r="AV577" s="23"/>
      <c r="AW577" s="23"/>
      <c r="AX577" s="13">
        <v>2024</v>
      </c>
    </row>
    <row r="578" spans="1:50" ht="18" customHeight="1" x14ac:dyDescent="0.2">
      <c r="A578" s="24" t="s">
        <v>3779</v>
      </c>
      <c r="B578" s="7" cm="1">
        <f t="array" ref="B578">COUNTA(_xlfn._xlws.FILTER(CustomerID,CustomerID=NovasLicençasv6.0[[#This Row],[User ID]],""))</f>
        <v>1</v>
      </c>
      <c r="C578" s="7" t="str">
        <f>IF(NovasLicençasv6.0[[#This Row],[Usuário ativo]]&gt;=2,"OFFLINE","ONLINE")</f>
        <v>ONLINE</v>
      </c>
      <c r="D578" s="18" t="str" cm="1">
        <f t="array" ref="D578">IFERROR(IF(SUM(_xlfn._xlws.FILTER(CustomerID,CustomerID=NovasLicençasv6.0[[#This Row],[User ID]]))=0,"Existe","Não Existe"),"Não Existe")</f>
        <v>Não Existe</v>
      </c>
      <c r="E578" s="7"/>
      <c r="F578" s="7" t="s">
        <v>3780</v>
      </c>
      <c r="G578" s="7" t="s">
        <v>3781</v>
      </c>
      <c r="H578" s="7" t="s">
        <v>130</v>
      </c>
      <c r="I578" s="7" t="s">
        <v>3782</v>
      </c>
      <c r="J578" s="7" t="s">
        <v>3783</v>
      </c>
      <c r="K578" s="7" t="s">
        <v>83</v>
      </c>
      <c r="L578" s="7" t="str" cm="1">
        <f t="array" ref="L578">IFERROR(_xlfn._xlws.FILTER(CódigoAntigo,[0]!Descrição=NovasLicençasv6.0[[#This Row],[Descrição da atualização]]),"")</f>
        <v/>
      </c>
      <c r="M578" s="7" t="str" cm="1">
        <f t="array" ref="M578">IFERROR(_xlfn._xlws.FILTER(NovoCódigo,[0]!Descrição=NovasLicençasv6.0[[#This Row],[Descrição da atualização]]),"")</f>
        <v/>
      </c>
      <c r="N578" s="1"/>
      <c r="O578" s="18" t="s">
        <v>18</v>
      </c>
      <c r="P578" s="7" t="str" cm="1">
        <f t="array" ref="P578">_xlfn._xlws.FILTER(CodigoLicença,Tipo=NovasLicençasv6.0[[#This Row],[Tipo]])</f>
        <v>SC00SFW00003</v>
      </c>
      <c r="Q578" s="7" t="str" cm="1">
        <f t="array" ref="Q578">_xlfn._xlws.FILTER(CodigoManutenção,Tipo=NovasLicençasv6.0[[#This Row],[Tipo]])</f>
        <v>SC00SFW00006</v>
      </c>
      <c r="R578" s="7">
        <v>1</v>
      </c>
      <c r="S578" s="7" t="s">
        <v>1568</v>
      </c>
      <c r="T578" s="14" t="s">
        <v>3784</v>
      </c>
      <c r="U578" s="7" t="s">
        <v>605</v>
      </c>
      <c r="V578" s="7" t="s">
        <v>3785</v>
      </c>
      <c r="W578" s="7" t="s">
        <v>3786</v>
      </c>
      <c r="X578" s="7"/>
      <c r="Y578" s="5">
        <v>45322</v>
      </c>
      <c r="Z578" s="5"/>
      <c r="AA578" s="11">
        <f t="shared" si="28"/>
        <v>2024</v>
      </c>
      <c r="AB578" s="7">
        <f t="shared" si="27"/>
        <v>-45322</v>
      </c>
      <c r="AC578" s="5" t="e" cm="1">
        <f t="array" ref="AC578">_xlfn._xlws.FILTER(Created_Date,(Customer_ID=NovasLicençasv6.0[[#This Row],[User ID]])*(Type = "OFFLINE"))</f>
        <v>#REF!</v>
      </c>
      <c r="AD578" s="32" t="s">
        <v>3787</v>
      </c>
      <c r="AE578" s="7"/>
      <c r="AF578" s="7"/>
      <c r="AG578" s="7"/>
      <c r="AH578" s="7" t="str">
        <f t="shared" ca="1" si="29"/>
        <v>Aviso: SC ainda não criada!</v>
      </c>
      <c r="AI578" s="7"/>
      <c r="AJ578" s="7"/>
      <c r="AK578" s="7"/>
      <c r="AL578" s="7"/>
      <c r="AM578" s="7"/>
      <c r="AN578" s="7"/>
      <c r="AO578" s="11"/>
      <c r="AP578" s="14"/>
      <c r="AQ578" s="14" t="s">
        <v>1369</v>
      </c>
      <c r="AR578" s="7"/>
      <c r="AS578" s="7"/>
      <c r="AT578" s="7" t="s">
        <v>3788</v>
      </c>
      <c r="AU578" s="7" t="s">
        <v>315</v>
      </c>
      <c r="AV578" s="9"/>
      <c r="AW578" s="9"/>
      <c r="AX578" s="13">
        <v>2024</v>
      </c>
    </row>
    <row r="579" spans="1:50" ht="18" customHeight="1" x14ac:dyDescent="0.2">
      <c r="A579" s="24" t="s">
        <v>3789</v>
      </c>
      <c r="B579" s="7" cm="1">
        <f t="array" ref="B579">COUNTA(_xlfn._xlws.FILTER(CustomerID,CustomerID=NovasLicençasv6.0[[#This Row],[User ID]],""))</f>
        <v>1</v>
      </c>
      <c r="C579" s="7" t="str">
        <f>IF(NovasLicençasv6.0[[#This Row],[Usuário ativo]]&gt;=2,"OFFLINE","ONLINE")</f>
        <v>ONLINE</v>
      </c>
      <c r="D579" s="18" t="str" cm="1">
        <f t="array" ref="D579">IFERROR(IF(SUM(_xlfn._xlws.FILTER(CustomerID,CustomerID=NovasLicençasv6.0[[#This Row],[User ID]]))=0,"Existe","Não Existe"),"Não Existe")</f>
        <v>Não Existe</v>
      </c>
      <c r="E579" s="7"/>
      <c r="F579" s="7" t="s">
        <v>3790</v>
      </c>
      <c r="G579" s="7" t="s">
        <v>3781</v>
      </c>
      <c r="H579" s="7" t="s">
        <v>130</v>
      </c>
      <c r="I579" s="7" t="s">
        <v>3782</v>
      </c>
      <c r="J579" s="7" t="s">
        <v>3783</v>
      </c>
      <c r="K579" s="7" t="s">
        <v>83</v>
      </c>
      <c r="L579" s="7" t="str" cm="1">
        <f t="array" ref="L579">IFERROR(_xlfn._xlws.FILTER(CódigoAntigo,[0]!Descrição=NovasLicençasv6.0[[#This Row],[Descrição da atualização]]),"")</f>
        <v/>
      </c>
      <c r="M579" s="7" t="str" cm="1">
        <f t="array" ref="M579">IFERROR(_xlfn._xlws.FILTER(NovoCódigo,[0]!Descrição=NovasLicençasv6.0[[#This Row],[Descrição da atualização]]),"")</f>
        <v/>
      </c>
      <c r="N579" s="1"/>
      <c r="O579" s="7" t="s">
        <v>18</v>
      </c>
      <c r="P579" s="7" t="str" cm="1">
        <f t="array" ref="P579">_xlfn._xlws.FILTER(CodigoLicença,Tipo=NovasLicençasv6.0[[#This Row],[Tipo]])</f>
        <v>SC00SFW00003</v>
      </c>
      <c r="Q579" s="7" t="str" cm="1">
        <f t="array" ref="Q579">_xlfn._xlws.FILTER(CodigoManutenção,Tipo=NovasLicençasv6.0[[#This Row],[Tipo]])</f>
        <v>SC00SFW00006</v>
      </c>
      <c r="R579" s="7">
        <v>1</v>
      </c>
      <c r="S579" s="7" t="s">
        <v>181</v>
      </c>
      <c r="T579" s="14" t="s">
        <v>3791</v>
      </c>
      <c r="U579" s="7" t="s">
        <v>605</v>
      </c>
      <c r="V579" s="7" t="s">
        <v>3792</v>
      </c>
      <c r="W579" s="7" t="s">
        <v>3786</v>
      </c>
      <c r="X579" s="7"/>
      <c r="Y579" s="5">
        <v>45322</v>
      </c>
      <c r="Z579" s="5"/>
      <c r="AA579" s="11">
        <f t="shared" si="28"/>
        <v>2024</v>
      </c>
      <c r="AB579" s="7">
        <f t="shared" si="27"/>
        <v>-45322</v>
      </c>
      <c r="AC579" s="5" t="e" cm="1">
        <f t="array" ref="AC579">_xlfn._xlws.FILTER(Created_Date,(Customer_ID=NovasLicençasv6.0[[#This Row],[User ID]])*(Type = "OFFLINE"))</f>
        <v>#REF!</v>
      </c>
      <c r="AD579" s="32" t="s">
        <v>3793</v>
      </c>
      <c r="AE579" s="7"/>
      <c r="AF579" s="7"/>
      <c r="AG579" s="7"/>
      <c r="AH579" s="7" t="str">
        <f t="shared" ca="1" si="29"/>
        <v>Aviso: SC ainda não criada!</v>
      </c>
      <c r="AI579" s="7"/>
      <c r="AJ579" s="7"/>
      <c r="AK579" s="7"/>
      <c r="AL579" s="7"/>
      <c r="AM579" s="7"/>
      <c r="AN579" s="7"/>
      <c r="AO579" s="11"/>
      <c r="AP579" s="14"/>
      <c r="AQ579" s="14" t="s">
        <v>1369</v>
      </c>
      <c r="AR579" s="7"/>
      <c r="AS579" s="7"/>
      <c r="AT579" s="7" t="s">
        <v>3794</v>
      </c>
      <c r="AU579" s="7" t="s">
        <v>315</v>
      </c>
      <c r="AV579" s="9"/>
      <c r="AW579" s="9"/>
      <c r="AX579" s="13">
        <v>2024</v>
      </c>
    </row>
    <row r="580" spans="1:50" ht="18" customHeight="1" x14ac:dyDescent="0.2">
      <c r="A580" s="24" t="s">
        <v>3795</v>
      </c>
      <c r="B580" s="7" cm="1">
        <f t="array" ref="B580">COUNTA(_xlfn._xlws.FILTER(CustomerID,CustomerID=NovasLicençasv6.0[[#This Row],[User ID]],""))</f>
        <v>1</v>
      </c>
      <c r="C580" s="7" t="str">
        <f>IF(NovasLicençasv6.0[[#This Row],[Usuário ativo]]&gt;=2,"OFFLINE","ONLINE")</f>
        <v>ONLINE</v>
      </c>
      <c r="D580" s="18" t="str" cm="1">
        <f t="array" ref="D580">IFERROR(IF(SUM(_xlfn._xlws.FILTER(CustomerID,CustomerID=NovasLicençasv6.0[[#This Row],[User ID]]))=0,"Existe","Não Existe"),"Não Existe")</f>
        <v>Não Existe</v>
      </c>
      <c r="E580" s="7"/>
      <c r="F580" s="7" t="s">
        <v>3796</v>
      </c>
      <c r="G580" s="7" t="s">
        <v>8</v>
      </c>
      <c r="H580" s="7" t="s">
        <v>1785</v>
      </c>
      <c r="I580" s="7" t="s">
        <v>9</v>
      </c>
      <c r="J580" s="7" t="s">
        <v>835</v>
      </c>
      <c r="K580" s="7" t="s">
        <v>53</v>
      </c>
      <c r="L580" s="7" t="str" cm="1">
        <f t="array" ref="L580">IFERROR(_xlfn._xlws.FILTER(CódigoAntigo,[0]!Descrição=NovasLicençasv6.0[[#This Row],[Descrição da atualização]]),"")</f>
        <v/>
      </c>
      <c r="M580" s="7" t="str" cm="1">
        <f t="array" ref="M580">IFERROR(_xlfn._xlws.FILTER(NovoCódigo,[0]!Descrição=NovasLicençasv6.0[[#This Row],[Descrição da atualização]]),"")</f>
        <v/>
      </c>
      <c r="N580" s="1"/>
      <c r="O580" s="7" t="s">
        <v>157</v>
      </c>
      <c r="P580" s="7" t="str" cm="1">
        <f t="array" ref="P580">_xlfn._xlws.FILTER(CodigoLicença,Tipo=NovasLicençasv6.0[[#This Row],[Tipo]])</f>
        <v>IR0000000001</v>
      </c>
      <c r="Q580" s="7" t="str" cm="1">
        <f t="array" ref="Q580">_xlfn._xlws.FILTER(CodigoManutenção,Tipo=NovasLicençasv6.0[[#This Row],[Tipo]])</f>
        <v>Sem custo</v>
      </c>
      <c r="R580" s="7">
        <v>1</v>
      </c>
      <c r="S580" s="7" t="s">
        <v>1100</v>
      </c>
      <c r="T580" s="14" t="s">
        <v>3797</v>
      </c>
      <c r="U580" s="7" t="s">
        <v>3770</v>
      </c>
      <c r="V580" s="7" t="s">
        <v>3125</v>
      </c>
      <c r="W580" s="7" t="s">
        <v>3798</v>
      </c>
      <c r="X580" s="7"/>
      <c r="Y580" s="5">
        <v>45322</v>
      </c>
      <c r="Z580" s="5">
        <v>45331</v>
      </c>
      <c r="AA580" s="11">
        <f t="shared" si="28"/>
        <v>2024</v>
      </c>
      <c r="AB580" s="7">
        <f t="shared" si="27"/>
        <v>9</v>
      </c>
      <c r="AC580" s="5" t="e" cm="1">
        <f t="array" ref="AC580">_xlfn._xlws.FILTER(Created_Date,(Customer_ID=NovasLicençasv6.0[[#This Row],[User ID]])*(Type = "OFFLINE"))</f>
        <v>#REF!</v>
      </c>
      <c r="AD580" s="32" t="s">
        <v>3799</v>
      </c>
      <c r="AE580" s="7"/>
      <c r="AF580" s="7"/>
      <c r="AG580" s="7"/>
      <c r="AH580" s="7" t="str">
        <f t="shared" ca="1" si="29"/>
        <v>Aviso: SC ainda não criada!</v>
      </c>
      <c r="AI580" s="7"/>
      <c r="AJ580" s="7"/>
      <c r="AK580" s="7"/>
      <c r="AL580" s="7"/>
      <c r="AM580" s="7"/>
      <c r="AN580" s="7"/>
      <c r="AO580" s="11" t="s">
        <v>313</v>
      </c>
      <c r="AP580" s="14"/>
      <c r="AQ580" s="14" t="s">
        <v>1369</v>
      </c>
      <c r="AR580" s="7"/>
      <c r="AS580" s="7"/>
      <c r="AT580" s="7" t="s">
        <v>3773</v>
      </c>
      <c r="AU580" s="7" t="s">
        <v>92</v>
      </c>
      <c r="AV580" s="9"/>
      <c r="AW580" s="9"/>
      <c r="AX580" s="13">
        <v>2024</v>
      </c>
    </row>
    <row r="581" spans="1:50" ht="18" customHeight="1" x14ac:dyDescent="0.2">
      <c r="A581" s="24" t="s">
        <v>3800</v>
      </c>
      <c r="B581" s="7" cm="1">
        <f t="array" ref="B581">COUNTA(_xlfn._xlws.FILTER(CustomerID,CustomerID=NovasLicençasv6.0[[#This Row],[User ID]],""))</f>
        <v>1</v>
      </c>
      <c r="C581" s="7" t="str">
        <f>IF(NovasLicençasv6.0[[#This Row],[Usuário ativo]]&gt;=2,"OFFLINE","ONLINE")</f>
        <v>ONLINE</v>
      </c>
      <c r="D581" s="18" t="str" cm="1">
        <f t="array" ref="D581">IFERROR(IF(SUM(_xlfn._xlws.FILTER(CustomerID,CustomerID=NovasLicençasv6.0[[#This Row],[User ID]]))=0,"Existe","Não Existe"),"Não Existe")</f>
        <v>Não Existe</v>
      </c>
      <c r="E581" s="7"/>
      <c r="F581" s="7" t="s">
        <v>3801</v>
      </c>
      <c r="G581" s="7" t="s">
        <v>3781</v>
      </c>
      <c r="H581" s="7" t="s">
        <v>921</v>
      </c>
      <c r="I581" s="7" t="s">
        <v>3802</v>
      </c>
      <c r="J581" s="7" t="s">
        <v>3803</v>
      </c>
      <c r="K581" s="7" t="s">
        <v>83</v>
      </c>
      <c r="L581" s="7" t="str" cm="1">
        <f t="array" ref="L581">IFERROR(_xlfn._xlws.FILTER(CódigoAntigo,[0]!Descrição=NovasLicençasv6.0[[#This Row],[Descrição da atualização]]),"")</f>
        <v/>
      </c>
      <c r="M581" s="7" t="str" cm="1">
        <f t="array" ref="M581">IFERROR(_xlfn._xlws.FILTER(NovoCódigo,[0]!Descrição=NovasLicençasv6.0[[#This Row],[Descrição da atualização]]),"")</f>
        <v/>
      </c>
      <c r="N581" s="1"/>
      <c r="O581" s="7" t="s">
        <v>19</v>
      </c>
      <c r="P581" s="7" t="str" cm="1">
        <f t="array" ref="P581">_xlfn._xlws.FILTER(CodigoLicença,Tipo=NovasLicençasv6.0[[#This Row],[Tipo]])</f>
        <v>SC00SFW00004</v>
      </c>
      <c r="Q581" s="7" t="str" cm="1">
        <f t="array" ref="Q581">_xlfn._xlws.FILTER(CodigoManutenção,Tipo=NovasLicençasv6.0[[#This Row],[Tipo]])</f>
        <v>SC00SFW00007</v>
      </c>
      <c r="R581" s="7">
        <v>1</v>
      </c>
      <c r="S581" s="7" t="s">
        <v>84</v>
      </c>
      <c r="T581" s="14" t="s">
        <v>3804</v>
      </c>
      <c r="U581" s="7" t="s">
        <v>3628</v>
      </c>
      <c r="V581" s="7" t="s">
        <v>2720</v>
      </c>
      <c r="W581" s="7" t="s">
        <v>3805</v>
      </c>
      <c r="X581" s="7"/>
      <c r="Y581" s="5">
        <v>45324</v>
      </c>
      <c r="Z581" s="5">
        <v>45327</v>
      </c>
      <c r="AA581" s="11">
        <f t="shared" si="28"/>
        <v>2024</v>
      </c>
      <c r="AB581" s="7">
        <f t="shared" si="27"/>
        <v>3</v>
      </c>
      <c r="AC581" s="5" t="e" cm="1">
        <f t="array" ref="AC581">_xlfn._xlws.FILTER(Created_Date,(Customer_ID=NovasLicençasv6.0[[#This Row],[User ID]])*(Type = "OFFLINE"))</f>
        <v>#REF!</v>
      </c>
      <c r="AD581" s="7" t="s">
        <v>3806</v>
      </c>
      <c r="AE581" s="7"/>
      <c r="AF581" s="7"/>
      <c r="AG581" s="7"/>
      <c r="AH581" s="7" t="str">
        <f t="shared" ca="1" si="29"/>
        <v>Aviso: SC ainda não criada!</v>
      </c>
      <c r="AI581" s="7"/>
      <c r="AJ581" s="7"/>
      <c r="AK581" s="7"/>
      <c r="AL581" s="7"/>
      <c r="AM581" s="7"/>
      <c r="AN581" s="7"/>
      <c r="AO581" s="11">
        <v>116523139</v>
      </c>
      <c r="AP581" s="14"/>
      <c r="AQ581" s="14" t="s">
        <v>1369</v>
      </c>
      <c r="AR581" s="7"/>
      <c r="AS581" s="7"/>
      <c r="AT581" s="7" t="s">
        <v>3807</v>
      </c>
      <c r="AU581" s="7" t="s">
        <v>380</v>
      </c>
      <c r="AV581" s="9" t="s">
        <v>380</v>
      </c>
      <c r="AW581" s="9"/>
      <c r="AX581" s="13">
        <v>2024</v>
      </c>
    </row>
    <row r="582" spans="1:50" ht="18" customHeight="1" x14ac:dyDescent="0.2">
      <c r="A582" s="24" t="s">
        <v>3808</v>
      </c>
      <c r="B582" s="7" cm="1">
        <f t="array" ref="B582">COUNTA(_xlfn._xlws.FILTER(CustomerID,CustomerID=NovasLicençasv6.0[[#This Row],[User ID]],""))</f>
        <v>1</v>
      </c>
      <c r="C582" s="7" t="str">
        <f>IF(NovasLicençasv6.0[[#This Row],[Usuário ativo]]&gt;=2,"OFFLINE","ONLINE")</f>
        <v>ONLINE</v>
      </c>
      <c r="D582" s="18" t="str" cm="1">
        <f t="array" ref="D582">IFERROR(IF(SUM(_xlfn._xlws.FILTER(CustomerID,CustomerID=NovasLicençasv6.0[[#This Row],[User ID]]))=0,"Existe","Não Existe"),"Não Existe")</f>
        <v>Não Existe</v>
      </c>
      <c r="E582" s="7"/>
      <c r="F582" s="7" t="s">
        <v>3809</v>
      </c>
      <c r="G582" s="7" t="s">
        <v>8</v>
      </c>
      <c r="H582" s="7" t="s">
        <v>384</v>
      </c>
      <c r="I582" s="7" t="s">
        <v>9</v>
      </c>
      <c r="J582" s="7" t="s">
        <v>835</v>
      </c>
      <c r="K582" s="7" t="s">
        <v>53</v>
      </c>
      <c r="L582" s="7" t="str" cm="1">
        <f t="array" ref="L582">IFERROR(_xlfn._xlws.FILTER(CódigoAntigo,[0]!Descrição=NovasLicençasv6.0[[#This Row],[Descrição da atualização]]),"")</f>
        <v/>
      </c>
      <c r="M582" s="7" t="str" cm="1">
        <f t="array" ref="M582">IFERROR(_xlfn._xlws.FILTER(NovoCódigo,[0]!Descrição=NovasLicençasv6.0[[#This Row],[Descrição da atualização]]),"")</f>
        <v/>
      </c>
      <c r="N582" s="1"/>
      <c r="O582" s="7" t="s">
        <v>18</v>
      </c>
      <c r="P582" s="7" t="str" cm="1">
        <f t="array" ref="P582">_xlfn._xlws.FILTER(CodigoLicença,Tipo=NovasLicençasv6.0[[#This Row],[Tipo]])</f>
        <v>SC00SFW00003</v>
      </c>
      <c r="Q582" s="7" t="str" cm="1">
        <f t="array" ref="Q582">_xlfn._xlws.FILTER(CodigoManutenção,Tipo=NovasLicençasv6.0[[#This Row],[Tipo]])</f>
        <v>SC00SFW00006</v>
      </c>
      <c r="R582" s="7">
        <v>1</v>
      </c>
      <c r="S582" s="7" t="s">
        <v>84</v>
      </c>
      <c r="T582" s="14" t="s">
        <v>3810</v>
      </c>
      <c r="U582" s="7" t="s">
        <v>2353</v>
      </c>
      <c r="V582" s="7" t="s">
        <v>3811</v>
      </c>
      <c r="W582" s="7" t="s">
        <v>3812</v>
      </c>
      <c r="X582" s="7"/>
      <c r="Y582" s="5">
        <v>45337</v>
      </c>
      <c r="Z582" s="5"/>
      <c r="AA582" s="11">
        <f t="shared" si="28"/>
        <v>2024</v>
      </c>
      <c r="AB582" s="7">
        <f t="shared" si="27"/>
        <v>-45337</v>
      </c>
      <c r="AC582" s="5" t="e" cm="1">
        <f t="array" ref="AC582">_xlfn._xlws.FILTER(Created_Date,(Customer_ID=NovasLicençasv6.0[[#This Row],[User ID]])*(Type = "OFFLINE"))</f>
        <v>#REF!</v>
      </c>
      <c r="AD582" s="32" t="s">
        <v>3813</v>
      </c>
      <c r="AE582" s="7"/>
      <c r="AF582" s="7"/>
      <c r="AG582" s="7"/>
      <c r="AH582" s="7" t="str">
        <f t="shared" ca="1" si="29"/>
        <v>Aviso: SC ainda não criada!</v>
      </c>
      <c r="AI582" s="7">
        <v>936152</v>
      </c>
      <c r="AJ582" s="7">
        <v>22185</v>
      </c>
      <c r="AK582" s="7"/>
      <c r="AL582" s="7"/>
      <c r="AM582" s="7"/>
      <c r="AN582" s="7"/>
      <c r="AO582" s="11">
        <v>116523559</v>
      </c>
      <c r="AP582" s="14"/>
      <c r="AQ582" s="14" t="s">
        <v>1369</v>
      </c>
      <c r="AR582" s="7"/>
      <c r="AS582" s="7"/>
      <c r="AT582" s="7" t="s">
        <v>3814</v>
      </c>
      <c r="AU582" s="7" t="s">
        <v>92</v>
      </c>
      <c r="AV582" s="9" t="s">
        <v>201</v>
      </c>
      <c r="AW582" s="9" t="s">
        <v>3815</v>
      </c>
      <c r="AX582" s="13">
        <v>2024</v>
      </c>
    </row>
    <row r="583" spans="1:50" ht="18" customHeight="1" x14ac:dyDescent="0.2">
      <c r="A583" s="24" t="s">
        <v>3816</v>
      </c>
      <c r="B583" s="7" cm="1">
        <f t="array" ref="B583">COUNTA(_xlfn._xlws.FILTER(CustomerID,CustomerID=NovasLicençasv6.0[[#This Row],[User ID]],""))</f>
        <v>1</v>
      </c>
      <c r="C583" s="7" t="str">
        <f>IF(NovasLicençasv6.0[[#This Row],[Usuário ativo]]&gt;=2,"OFFLINE","ONLINE")</f>
        <v>ONLINE</v>
      </c>
      <c r="D583" s="18" t="str" cm="1">
        <f t="array" ref="D583">IFERROR(IF(SUM(_xlfn._xlws.FILTER(CustomerID,CustomerID=NovasLicençasv6.0[[#This Row],[User ID]]))=0,"Existe","Não Existe"),"Não Existe")</f>
        <v>Não Existe</v>
      </c>
      <c r="E583" s="7"/>
      <c r="F583" s="7" t="s">
        <v>3817</v>
      </c>
      <c r="G583" s="7" t="s">
        <v>8</v>
      </c>
      <c r="H583" s="7" t="s">
        <v>384</v>
      </c>
      <c r="I583" s="7" t="s">
        <v>9</v>
      </c>
      <c r="J583" s="7" t="s">
        <v>835</v>
      </c>
      <c r="K583" s="7" t="s">
        <v>53</v>
      </c>
      <c r="L583" s="7" t="str" cm="1">
        <f t="array" ref="L583">IFERROR(_xlfn._xlws.FILTER(CódigoAntigo,[0]!Descrição=NovasLicençasv6.0[[#This Row],[Descrição da atualização]]),"")</f>
        <v/>
      </c>
      <c r="M583" s="7" t="str" cm="1">
        <f t="array" ref="M583">IFERROR(_xlfn._xlws.FILTER(NovoCódigo,[0]!Descrição=NovasLicençasv6.0[[#This Row],[Descrição da atualização]]),"")</f>
        <v/>
      </c>
      <c r="N583" s="1"/>
      <c r="O583" s="7" t="s">
        <v>18</v>
      </c>
      <c r="P583" s="7" t="str" cm="1">
        <f t="array" ref="P583">_xlfn._xlws.FILTER(CodigoLicença,Tipo=NovasLicençasv6.0[[#This Row],[Tipo]])</f>
        <v>SC00SFW00003</v>
      </c>
      <c r="Q583" s="7" t="str" cm="1">
        <f t="array" ref="Q583">_xlfn._xlws.FILTER(CodigoManutenção,Tipo=NovasLicençasv6.0[[#This Row],[Tipo]])</f>
        <v>SC00SFW00006</v>
      </c>
      <c r="R583" s="7">
        <v>1</v>
      </c>
      <c r="S583" s="7" t="s">
        <v>84</v>
      </c>
      <c r="T583" s="14" t="s">
        <v>3818</v>
      </c>
      <c r="U583" s="7" t="s">
        <v>2353</v>
      </c>
      <c r="V583" s="7" t="s">
        <v>3811</v>
      </c>
      <c r="W583" s="7" t="s">
        <v>3819</v>
      </c>
      <c r="X583" s="7"/>
      <c r="Y583" s="5">
        <v>45337</v>
      </c>
      <c r="Z583" s="5"/>
      <c r="AA583" s="11">
        <f t="shared" si="28"/>
        <v>2024</v>
      </c>
      <c r="AB583" s="7">
        <f t="shared" si="27"/>
        <v>-45337</v>
      </c>
      <c r="AC583" s="5" t="e" cm="1">
        <f t="array" ref="AC583">_xlfn._xlws.FILTER(Created_Date,(Customer_ID=NovasLicençasv6.0[[#This Row],[User ID]])*(Type = "OFFLINE"))</f>
        <v>#REF!</v>
      </c>
      <c r="AD583" s="32" t="s">
        <v>3820</v>
      </c>
      <c r="AE583" s="7"/>
      <c r="AF583" s="7"/>
      <c r="AG583" s="7"/>
      <c r="AH583" s="7" t="str">
        <f t="shared" ca="1" si="29"/>
        <v>Aviso: SC ainda não criada!</v>
      </c>
      <c r="AI583" s="7">
        <v>936152</v>
      </c>
      <c r="AJ583" s="7">
        <v>22185</v>
      </c>
      <c r="AK583" s="7"/>
      <c r="AL583" s="7"/>
      <c r="AM583" s="7"/>
      <c r="AN583" s="7"/>
      <c r="AO583" s="11">
        <v>116523559</v>
      </c>
      <c r="AP583" s="14"/>
      <c r="AQ583" s="14" t="s">
        <v>1369</v>
      </c>
      <c r="AR583" s="7"/>
      <c r="AS583" s="7"/>
      <c r="AT583" s="7" t="s">
        <v>3814</v>
      </c>
      <c r="AU583" s="7" t="s">
        <v>92</v>
      </c>
      <c r="AV583" s="9" t="s">
        <v>201</v>
      </c>
      <c r="AW583" s="9"/>
      <c r="AX583" s="13">
        <v>2024</v>
      </c>
    </row>
    <row r="584" spans="1:50" ht="18" customHeight="1" x14ac:dyDescent="0.2">
      <c r="A584" s="21" t="s">
        <v>3821</v>
      </c>
      <c r="B584" s="7" cm="1">
        <f t="array" ref="B584">COUNTA(_xlfn._xlws.FILTER(CustomerID,CustomerID=NovasLicençasv6.0[[#This Row],[User ID]],""))</f>
        <v>1</v>
      </c>
      <c r="C584" s="7" t="str">
        <f>IF(NovasLicençasv6.0[[#This Row],[Usuário ativo]]&gt;=2,"OFFLINE","ONLINE")</f>
        <v>ONLINE</v>
      </c>
      <c r="D584" s="18" t="str" cm="1">
        <f t="array" ref="D584">IFERROR(IF(SUM(_xlfn._xlws.FILTER(CustomerID,CustomerID=NovasLicençasv6.0[[#This Row],[User ID]]))=0,"Existe","Não Existe"),"Não Existe")</f>
        <v>Não Existe</v>
      </c>
      <c r="E584" s="7"/>
      <c r="F584" s="7" t="s">
        <v>3822</v>
      </c>
      <c r="G584" s="7" t="s">
        <v>141</v>
      </c>
      <c r="H584" s="7" t="s">
        <v>2538</v>
      </c>
      <c r="I584" s="7" t="s">
        <v>101</v>
      </c>
      <c r="J584" s="7" t="s">
        <v>102</v>
      </c>
      <c r="K584" s="7" t="s">
        <v>83</v>
      </c>
      <c r="L584" s="7" t="str" cm="1">
        <f t="array" ref="L584">IFERROR(_xlfn._xlws.FILTER(CódigoAntigo,[0]!Descrição=NovasLicençasv6.0[[#This Row],[Descrição da atualização]]),"")</f>
        <v/>
      </c>
      <c r="M584" s="7" t="str" cm="1">
        <f t="array" ref="M584">IFERROR(_xlfn._xlws.FILTER(NovoCódigo,[0]!Descrição=NovasLicençasv6.0[[#This Row],[Descrição da atualização]]),"")</f>
        <v/>
      </c>
      <c r="N584" s="1"/>
      <c r="O584" s="7" t="s">
        <v>18</v>
      </c>
      <c r="P584" s="7" t="str" cm="1">
        <f t="array" ref="P584">_xlfn._xlws.FILTER(CodigoLicença,Tipo=NovasLicençasv6.0[[#This Row],[Tipo]])</f>
        <v>SC00SFW00003</v>
      </c>
      <c r="Q584" s="7" t="str" cm="1">
        <f t="array" ref="Q584">_xlfn._xlws.FILTER(CodigoManutenção,Tipo=NovasLicençasv6.0[[#This Row],[Tipo]])</f>
        <v>SC00SFW00006</v>
      </c>
      <c r="R584" s="7">
        <v>1</v>
      </c>
      <c r="S584" s="7" t="s">
        <v>84</v>
      </c>
      <c r="T584" s="14" t="s">
        <v>3823</v>
      </c>
      <c r="U584" s="7" t="s">
        <v>3628</v>
      </c>
      <c r="V584" s="7" t="s">
        <v>104</v>
      </c>
      <c r="W584" s="7" t="s">
        <v>3824</v>
      </c>
      <c r="X584" s="7"/>
      <c r="Y584" s="20">
        <v>45358</v>
      </c>
      <c r="Z584" s="5"/>
      <c r="AA584" s="11">
        <f t="shared" si="28"/>
        <v>2024</v>
      </c>
      <c r="AB584" s="7">
        <f t="shared" si="27"/>
        <v>-45358</v>
      </c>
      <c r="AC584" s="5" t="e" cm="1">
        <f t="array" ref="AC584">_xlfn._xlws.FILTER(Created_Date,(Customer_ID=NovasLicençasv6.0[[#This Row],[User ID]])*(Type = "OFFLINE"))</f>
        <v>#REF!</v>
      </c>
      <c r="AD584" s="32" t="s">
        <v>3825</v>
      </c>
      <c r="AE584" s="7">
        <v>2542868</v>
      </c>
      <c r="AF584" s="7">
        <v>71547</v>
      </c>
      <c r="AG584" s="7"/>
      <c r="AH584" s="7" t="str">
        <f ca="1">IF(AND(Z584&lt;TODAY()-7, AF584=""), "Aviso: SC ainda não criada!", "Criada")</f>
        <v>Criada</v>
      </c>
      <c r="AI584" s="7"/>
      <c r="AJ584" s="7"/>
      <c r="AK584" s="7"/>
      <c r="AL584" s="7"/>
      <c r="AM584" s="7"/>
      <c r="AN584" s="7"/>
      <c r="AO584" s="11">
        <v>116523391</v>
      </c>
      <c r="AP584" s="14"/>
      <c r="AQ584" s="14" t="s">
        <v>592</v>
      </c>
      <c r="AR584" s="7"/>
      <c r="AS584" s="7"/>
      <c r="AT584" s="7" t="s">
        <v>3826</v>
      </c>
      <c r="AU584" s="7" t="s">
        <v>92</v>
      </c>
      <c r="AV584" s="9" t="s">
        <v>380</v>
      </c>
      <c r="AW584" s="9"/>
      <c r="AX584" s="13">
        <v>2024</v>
      </c>
    </row>
    <row r="585" spans="1:50" ht="18" customHeight="1" x14ac:dyDescent="0.2">
      <c r="A585" s="21" t="s">
        <v>3827</v>
      </c>
      <c r="B585" s="7" cm="1">
        <f t="array" ref="B585">COUNTA(_xlfn._xlws.FILTER(CustomerID,CustomerID=NovasLicençasv6.0[[#This Row],[User ID]],""))</f>
        <v>1</v>
      </c>
      <c r="C585" s="7" t="str">
        <f>IF(NovasLicençasv6.0[[#This Row],[Usuário ativo]]&gt;=2,"OFFLINE","ONLINE")</f>
        <v>ONLINE</v>
      </c>
      <c r="D585" s="18" t="str" cm="1">
        <f t="array" ref="D585">IFERROR(IF(SUM(_xlfn._xlws.FILTER(CustomerID,CustomerID=NovasLicençasv6.0[[#This Row],[User ID]]))=0,"Existe","Não Existe"),"Não Existe")</f>
        <v>Não Existe</v>
      </c>
      <c r="E585" s="7"/>
      <c r="F585" s="7" t="s">
        <v>526</v>
      </c>
      <c r="G585" s="7" t="s">
        <v>141</v>
      </c>
      <c r="H585" s="7" t="s">
        <v>130</v>
      </c>
      <c r="I585" s="7" t="s">
        <v>101</v>
      </c>
      <c r="J585" s="7" t="s">
        <v>102</v>
      </c>
      <c r="K585" s="7" t="s">
        <v>83</v>
      </c>
      <c r="L585" s="7" t="str" cm="1">
        <f t="array" ref="L585">IFERROR(_xlfn._xlws.FILTER(CódigoAntigo,[0]!Descrição=NovasLicençasv6.0[[#This Row],[Descrição da atualização]]),"")</f>
        <v/>
      </c>
      <c r="M585" s="7" t="str" cm="1">
        <f t="array" ref="M585">IFERROR(_xlfn._xlws.FILTER(NovoCódigo,[0]!Descrição=NovasLicençasv6.0[[#This Row],[Descrição da atualização]]),"")</f>
        <v/>
      </c>
      <c r="N585" s="1"/>
      <c r="O585" s="7" t="s">
        <v>18</v>
      </c>
      <c r="P585" s="7" t="str" cm="1">
        <f t="array" ref="P585">_xlfn._xlws.FILTER(CodigoLicença,Tipo=NovasLicençasv6.0[[#This Row],[Tipo]])</f>
        <v>SC00SFW00003</v>
      </c>
      <c r="Q585" s="7" t="str" cm="1">
        <f t="array" ref="Q585">_xlfn._xlws.FILTER(CodigoManutenção,Tipo=NovasLicençasv6.0[[#This Row],[Tipo]])</f>
        <v>SC00SFW00006</v>
      </c>
      <c r="R585" s="7">
        <v>1</v>
      </c>
      <c r="S585" s="7" t="s">
        <v>237</v>
      </c>
      <c r="T585" s="14" t="s">
        <v>3828</v>
      </c>
      <c r="U585" s="7" t="s">
        <v>1845</v>
      </c>
      <c r="V585" s="7" t="s">
        <v>597</v>
      </c>
      <c r="W585" s="7" t="s">
        <v>3829</v>
      </c>
      <c r="X585" s="7"/>
      <c r="Y585" s="5">
        <v>45359</v>
      </c>
      <c r="Z585" s="5"/>
      <c r="AA585" s="11">
        <f t="shared" si="28"/>
        <v>2024</v>
      </c>
      <c r="AB585" s="7">
        <f t="shared" si="27"/>
        <v>-45359</v>
      </c>
      <c r="AC585" s="5" t="e" cm="1">
        <f t="array" ref="AC585">_xlfn._xlws.FILTER(Created_Date,(Customer_ID=NovasLicençasv6.0[[#This Row],[User ID]])*(Type = "OFFLINE"))</f>
        <v>#REF!</v>
      </c>
      <c r="AD585" s="32" t="s">
        <v>3830</v>
      </c>
      <c r="AE585" s="7"/>
      <c r="AF585" s="7"/>
      <c r="AG585" s="7"/>
      <c r="AH585" s="7" t="str">
        <f t="shared" ref="AH585:AH593" ca="1" si="30">IF(AND(Z585&lt;TODAY()-7, AF585=""), "Aviso: SC ainda não criada!", "")</f>
        <v>Aviso: SC ainda não criada!</v>
      </c>
      <c r="AI585" s="7"/>
      <c r="AJ585" s="7"/>
      <c r="AK585" s="7"/>
      <c r="AL585" s="7"/>
      <c r="AM585" s="7"/>
      <c r="AN585" s="7"/>
      <c r="AO585" s="11"/>
      <c r="AP585" s="7"/>
      <c r="AQ585" s="14" t="s">
        <v>485</v>
      </c>
      <c r="AR585" s="7"/>
      <c r="AS585" s="7"/>
      <c r="AT585" s="7" t="s">
        <v>2667</v>
      </c>
      <c r="AU585" s="7" t="s">
        <v>92</v>
      </c>
      <c r="AV585" s="9" t="s">
        <v>315</v>
      </c>
      <c r="AW585" s="9"/>
      <c r="AX585" s="7">
        <v>2024</v>
      </c>
    </row>
    <row r="586" spans="1:50" ht="18" customHeight="1" x14ac:dyDescent="0.2">
      <c r="A586" s="21" t="s">
        <v>3831</v>
      </c>
      <c r="B586" s="7" cm="1">
        <f t="array" ref="B586">COUNTA(_xlfn._xlws.FILTER(CustomerID,CustomerID=NovasLicençasv6.0[[#This Row],[User ID]],""))</f>
        <v>1</v>
      </c>
      <c r="C586" s="7" t="str">
        <f>IF(NovasLicençasv6.0[[#This Row],[Usuário ativo]]&gt;=2,"OFFLINE","ONLINE")</f>
        <v>ONLINE</v>
      </c>
      <c r="D586" s="18" t="str" cm="1">
        <f t="array" ref="D586">IFERROR(IF(SUM(_xlfn._xlws.FILTER(CustomerID,CustomerID=NovasLicençasv6.0[[#This Row],[User ID]]))=0,"Existe","Não Existe"),"Não Existe")</f>
        <v>Não Existe</v>
      </c>
      <c r="E586" s="7"/>
      <c r="F586" s="7" t="s">
        <v>1842</v>
      </c>
      <c r="G586" s="7" t="s">
        <v>8</v>
      </c>
      <c r="H586" s="7" t="s">
        <v>384</v>
      </c>
      <c r="I586" s="7" t="s">
        <v>385</v>
      </c>
      <c r="J586" s="7" t="s">
        <v>386</v>
      </c>
      <c r="K586" s="7" t="s">
        <v>3480</v>
      </c>
      <c r="L586" s="7" t="str" cm="1">
        <f t="array" ref="L586">IFERROR(_xlfn._xlws.FILTER(CódigoAntigo,[0]!Descrição=NovasLicençasv6.0[[#This Row],[Descrição da atualização]]),"")</f>
        <v/>
      </c>
      <c r="M586" s="7" t="str" cm="1">
        <f t="array" ref="M586">IFERROR(_xlfn._xlws.FILTER(NovoCódigo,[0]!Descrição=NovasLicençasv6.0[[#This Row],[Descrição da atualização]]),"")</f>
        <v/>
      </c>
      <c r="N586" s="1"/>
      <c r="O586" s="7" t="s">
        <v>18</v>
      </c>
      <c r="P586" s="7" t="str" cm="1">
        <f t="array" ref="P586">_xlfn._xlws.FILTER(CodigoLicença,Tipo=NovasLicençasv6.0[[#This Row],[Tipo]])</f>
        <v>SC00SFW00003</v>
      </c>
      <c r="Q586" s="7" t="str" cm="1">
        <f t="array" ref="Q586">_xlfn._xlws.FILTER(CodigoManutenção,Tipo=NovasLicençasv6.0[[#This Row],[Tipo]])</f>
        <v>SC00SFW00006</v>
      </c>
      <c r="R586" s="7">
        <v>1</v>
      </c>
      <c r="S586" s="7" t="s">
        <v>1100</v>
      </c>
      <c r="T586" s="14" t="s">
        <v>3832</v>
      </c>
      <c r="U586" s="7" t="s">
        <v>3833</v>
      </c>
      <c r="V586" s="7" t="s">
        <v>3834</v>
      </c>
      <c r="W586" s="7" t="s">
        <v>3835</v>
      </c>
      <c r="X586" s="7"/>
      <c r="Y586" s="17">
        <v>45362</v>
      </c>
      <c r="Z586" s="5"/>
      <c r="AA586" s="11">
        <f t="shared" si="28"/>
        <v>2024</v>
      </c>
      <c r="AB586" s="7">
        <f t="shared" si="27"/>
        <v>-45362</v>
      </c>
      <c r="AC586" s="5" t="e" cm="1">
        <f t="array" ref="AC586">_xlfn._xlws.FILTER(Created_Date,(Customer_ID=NovasLicençasv6.0[[#This Row],[User ID]])*(Type = "OFFLINE"))</f>
        <v>#REF!</v>
      </c>
      <c r="AD586" s="32" t="s">
        <v>3836</v>
      </c>
      <c r="AE586" s="7"/>
      <c r="AF586" s="7"/>
      <c r="AG586" s="7"/>
      <c r="AH586" s="7" t="str">
        <f t="shared" ca="1" si="30"/>
        <v>Aviso: SC ainda não criada!</v>
      </c>
      <c r="AI586" s="7"/>
      <c r="AJ586" s="7"/>
      <c r="AK586" s="7"/>
      <c r="AL586" s="7"/>
      <c r="AM586" s="7"/>
      <c r="AN586" s="7"/>
      <c r="AO586" s="11"/>
      <c r="AP586" s="14"/>
      <c r="AQ586" s="14" t="s">
        <v>1369</v>
      </c>
      <c r="AR586" s="7"/>
      <c r="AS586" s="7"/>
      <c r="AT586" s="7" t="s">
        <v>3837</v>
      </c>
      <c r="AU586" s="7" t="s">
        <v>92</v>
      </c>
      <c r="AV586" s="9" t="s">
        <v>315</v>
      </c>
      <c r="AW586" s="9"/>
      <c r="AX586" s="13">
        <v>2024</v>
      </c>
    </row>
    <row r="587" spans="1:50" ht="18" customHeight="1" x14ac:dyDescent="0.2">
      <c r="A587" s="21" t="s">
        <v>3838</v>
      </c>
      <c r="B587" s="7" cm="1">
        <f t="array" ref="B587">COUNTA(_xlfn._xlws.FILTER(CustomerID,CustomerID=NovasLicençasv6.0[[#This Row],[User ID]],""))</f>
        <v>1</v>
      </c>
      <c r="C587" s="7" t="str">
        <f>IF(NovasLicençasv6.0[[#This Row],[Usuário ativo]]&gt;=2,"OFFLINE","ONLINE")</f>
        <v>ONLINE</v>
      </c>
      <c r="D587" s="18" t="str" cm="1">
        <f t="array" ref="D587">IFERROR(IF(SUM(_xlfn._xlws.FILTER(CustomerID,CustomerID=NovasLicençasv6.0[[#This Row],[User ID]]))=0,"Existe","Não Existe"),"Não Existe")</f>
        <v>Não Existe</v>
      </c>
      <c r="E587" s="7"/>
      <c r="F587" s="7" t="s">
        <v>3839</v>
      </c>
      <c r="G587" s="7" t="s">
        <v>8</v>
      </c>
      <c r="H587" s="7" t="s">
        <v>1785</v>
      </c>
      <c r="I587" s="7" t="s">
        <v>579</v>
      </c>
      <c r="J587" s="7" t="s">
        <v>580</v>
      </c>
      <c r="K587" s="7" t="s">
        <v>83</v>
      </c>
      <c r="L587" s="7" t="str" cm="1">
        <f t="array" ref="L587">IFERROR(_xlfn._xlws.FILTER(CódigoAntigo,[0]!Descrição=NovasLicençasv6.0[[#This Row],[Descrição da atualização]]),"")</f>
        <v/>
      </c>
      <c r="M587" s="7" t="str" cm="1">
        <f t="array" ref="M587">IFERROR(_xlfn._xlws.FILTER(NovoCódigo,[0]!Descrição=NovasLicençasv6.0[[#This Row],[Descrição da atualização]]),"")</f>
        <v/>
      </c>
      <c r="N587" s="1"/>
      <c r="O587" s="7" t="s">
        <v>157</v>
      </c>
      <c r="P587" s="7" t="str" cm="1">
        <f t="array" ref="P587">_xlfn._xlws.FILTER(CodigoLicença,Tipo=NovasLicençasv6.0[[#This Row],[Tipo]])</f>
        <v>IR0000000001</v>
      </c>
      <c r="Q587" s="7" t="str" cm="1">
        <f t="array" ref="Q587">_xlfn._xlws.FILTER(CodigoManutenção,Tipo=NovasLicençasv6.0[[#This Row],[Tipo]])</f>
        <v>Sem custo</v>
      </c>
      <c r="R587" s="7">
        <v>1</v>
      </c>
      <c r="S587" s="7" t="s">
        <v>84</v>
      </c>
      <c r="T587" s="14" t="s">
        <v>3840</v>
      </c>
      <c r="U587" s="7" t="s">
        <v>3833</v>
      </c>
      <c r="V587" s="7" t="s">
        <v>3841</v>
      </c>
      <c r="W587" s="7" t="s">
        <v>3842</v>
      </c>
      <c r="X587" s="7"/>
      <c r="Y587" s="5">
        <v>45392</v>
      </c>
      <c r="Z587" s="5"/>
      <c r="AA587" s="11">
        <f t="shared" si="28"/>
        <v>2024</v>
      </c>
      <c r="AB587" s="7">
        <f t="shared" si="27"/>
        <v>-45392</v>
      </c>
      <c r="AC587" s="5" t="e" cm="1">
        <f t="array" ref="AC587">_xlfn._xlws.FILTER(Created_Date,(Customer_ID=NovasLicençasv6.0[[#This Row],[User ID]])*(Type = "OFFLINE"))</f>
        <v>#REF!</v>
      </c>
      <c r="AD587" s="32" t="s">
        <v>3843</v>
      </c>
      <c r="AE587" s="7"/>
      <c r="AF587" s="7"/>
      <c r="AG587" s="7"/>
      <c r="AH587" s="7" t="str">
        <f t="shared" ca="1" si="30"/>
        <v>Aviso: SC ainda não criada!</v>
      </c>
      <c r="AI587" s="7"/>
      <c r="AJ587" s="7"/>
      <c r="AK587" s="7"/>
      <c r="AL587" s="7"/>
      <c r="AM587" s="7"/>
      <c r="AN587" s="7"/>
      <c r="AO587" s="11"/>
      <c r="AP587" s="14"/>
      <c r="AQ587" s="14" t="s">
        <v>1369</v>
      </c>
      <c r="AR587" s="7"/>
      <c r="AS587" s="7"/>
      <c r="AT587" s="7" t="s">
        <v>3773</v>
      </c>
      <c r="AU587" s="7" t="s">
        <v>92</v>
      </c>
      <c r="AV587" s="9" t="s">
        <v>315</v>
      </c>
      <c r="AW587" s="9"/>
      <c r="AX587" s="13">
        <v>2024</v>
      </c>
    </row>
    <row r="588" spans="1:50" ht="18" customHeight="1" x14ac:dyDescent="0.2">
      <c r="A588" s="21" t="s">
        <v>3844</v>
      </c>
      <c r="B588" s="7" cm="1">
        <f t="array" ref="B588">COUNTA(_xlfn._xlws.FILTER(CustomerID,CustomerID=NovasLicençasv6.0[[#This Row],[User ID]],""))</f>
        <v>1</v>
      </c>
      <c r="C588" s="7" t="str">
        <f>IF(NovasLicençasv6.0[[#This Row],[Usuário ativo]]&gt;=2,"OFFLINE","ONLINE")</f>
        <v>ONLINE</v>
      </c>
      <c r="D588" s="18" t="str" cm="1">
        <f t="array" ref="D588">IFERROR(IF(SUM(_xlfn._xlws.FILTER(CustomerID,CustomerID=NovasLicençasv6.0[[#This Row],[User ID]]))=0,"Existe","Não Existe"),"Não Existe")</f>
        <v>Não Existe</v>
      </c>
      <c r="E588" s="7"/>
      <c r="F588" s="7" t="s">
        <v>3845</v>
      </c>
      <c r="G588" s="7" t="s">
        <v>8</v>
      </c>
      <c r="H588" s="7" t="s">
        <v>3220</v>
      </c>
      <c r="I588" s="7" t="s">
        <v>579</v>
      </c>
      <c r="J588" s="7" t="s">
        <v>580</v>
      </c>
      <c r="K588" s="7" t="s">
        <v>83</v>
      </c>
      <c r="L588" s="7" t="str" cm="1">
        <f t="array" ref="L588">IFERROR(_xlfn._xlws.FILTER(CódigoAntigo,[0]!Descrição=NovasLicençasv6.0[[#This Row],[Descrição da atualização]]),"")</f>
        <v/>
      </c>
      <c r="M588" s="7" t="str" cm="1">
        <f t="array" ref="M588">IFERROR(_xlfn._xlws.FILTER(NovoCódigo,[0]!Descrição=NovasLicençasv6.0[[#This Row],[Descrição da atualização]]),"")</f>
        <v/>
      </c>
      <c r="N588" s="1"/>
      <c r="O588" s="7" t="s">
        <v>19</v>
      </c>
      <c r="P588" s="7" t="str" cm="1">
        <f t="array" ref="P588">_xlfn._xlws.FILTER(CodigoLicença,Tipo=NovasLicençasv6.0[[#This Row],[Tipo]])</f>
        <v>SC00SFW00004</v>
      </c>
      <c r="Q588" s="7" t="str" cm="1">
        <f t="array" ref="Q588">_xlfn._xlws.FILTER(CodigoManutenção,Tipo=NovasLicençasv6.0[[#This Row],[Tipo]])</f>
        <v>SC00SFW00007</v>
      </c>
      <c r="R588" s="7">
        <v>1</v>
      </c>
      <c r="S588" s="7" t="s">
        <v>84</v>
      </c>
      <c r="T588" s="14" t="s">
        <v>3846</v>
      </c>
      <c r="U588" s="7" t="s">
        <v>2353</v>
      </c>
      <c r="V588" s="7" t="s">
        <v>3847</v>
      </c>
      <c r="W588" s="7" t="s">
        <v>3848</v>
      </c>
      <c r="X588" s="7"/>
      <c r="Y588" s="5">
        <v>45398</v>
      </c>
      <c r="Z588" s="5">
        <v>45429</v>
      </c>
      <c r="AA588" s="11">
        <f t="shared" si="28"/>
        <v>2024</v>
      </c>
      <c r="AB588" s="7">
        <f t="shared" si="27"/>
        <v>31</v>
      </c>
      <c r="AC588" s="5">
        <v>45429</v>
      </c>
      <c r="AD588" s="22" t="s">
        <v>3849</v>
      </c>
      <c r="AE588" s="7"/>
      <c r="AF588" s="7">
        <v>74789</v>
      </c>
      <c r="AG588" s="7"/>
      <c r="AH588" s="7" t="str">
        <f t="shared" ca="1" si="30"/>
        <v/>
      </c>
      <c r="AI588" s="7">
        <v>934770</v>
      </c>
      <c r="AJ588" s="7">
        <v>30556</v>
      </c>
      <c r="AK588" s="7"/>
      <c r="AL588" s="7"/>
      <c r="AM588" s="7"/>
      <c r="AN588" s="7"/>
      <c r="AO588" s="11">
        <v>116523707</v>
      </c>
      <c r="AP588" s="14"/>
      <c r="AQ588" s="14" t="s">
        <v>1369</v>
      </c>
      <c r="AR588" s="7"/>
      <c r="AS588" s="7"/>
      <c r="AT588" s="7" t="s">
        <v>3850</v>
      </c>
      <c r="AU588" s="7" t="s">
        <v>380</v>
      </c>
      <c r="AV588" s="9" t="s">
        <v>201</v>
      </c>
      <c r="AW588" s="9" t="s">
        <v>3851</v>
      </c>
      <c r="AX588" s="13">
        <v>2024</v>
      </c>
    </row>
    <row r="589" spans="1:50" ht="18" customHeight="1" x14ac:dyDescent="0.2">
      <c r="A589" s="21" t="s">
        <v>3852</v>
      </c>
      <c r="B589" s="7" cm="1">
        <f t="array" ref="B589">COUNTA(_xlfn._xlws.FILTER(CustomerID,CustomerID=NovasLicençasv6.0[[#This Row],[User ID]],""))</f>
        <v>1</v>
      </c>
      <c r="C589" s="7" t="str">
        <f>IF(NovasLicençasv6.0[[#This Row],[Usuário ativo]]&gt;=2,"OFFLINE","ONLINE")</f>
        <v>ONLINE</v>
      </c>
      <c r="D589" s="18" t="str" cm="1">
        <f t="array" ref="D589">IFERROR(IF(SUM(_xlfn._xlws.FILTER(CustomerID,CustomerID=NovasLicençasv6.0[[#This Row],[User ID]]))=0,"Existe","Não Existe"),"Não Existe")</f>
        <v>Não Existe</v>
      </c>
      <c r="E589" s="7"/>
      <c r="F589" s="7" t="s">
        <v>3853</v>
      </c>
      <c r="G589" s="7" t="s">
        <v>8</v>
      </c>
      <c r="H589" s="7" t="s">
        <v>1320</v>
      </c>
      <c r="I589" s="7" t="s">
        <v>579</v>
      </c>
      <c r="J589" s="7" t="s">
        <v>580</v>
      </c>
      <c r="K589" s="7" t="s">
        <v>83</v>
      </c>
      <c r="L589" s="7" t="str" cm="1">
        <f t="array" ref="L589">IFERROR(_xlfn._xlws.FILTER(CódigoAntigo,[0]!Descrição=NovasLicençasv6.0[[#This Row],[Descrição da atualização]]),"")</f>
        <v/>
      </c>
      <c r="M589" s="7" t="str" cm="1">
        <f t="array" ref="M589">IFERROR(_xlfn._xlws.FILTER(NovoCódigo,[0]!Descrição=NovasLicençasv6.0[[#This Row],[Descrição da atualização]]),"")</f>
        <v/>
      </c>
      <c r="N589" s="1"/>
      <c r="O589" s="7" t="s">
        <v>19</v>
      </c>
      <c r="P589" s="7" t="str" cm="1">
        <f t="array" ref="P589">_xlfn._xlws.FILTER(CodigoLicença,Tipo=NovasLicençasv6.0[[#This Row],[Tipo]])</f>
        <v>SC00SFW00004</v>
      </c>
      <c r="Q589" s="7" t="str" cm="1">
        <f t="array" ref="Q589">_xlfn._xlws.FILTER(CodigoManutenção,Tipo=NovasLicençasv6.0[[#This Row],[Tipo]])</f>
        <v>SC00SFW00007</v>
      </c>
      <c r="R589" s="7">
        <v>1</v>
      </c>
      <c r="S589" s="7" t="s">
        <v>84</v>
      </c>
      <c r="T589" s="14" t="s">
        <v>3854</v>
      </c>
      <c r="U589" s="7" t="s">
        <v>2353</v>
      </c>
      <c r="V589" s="7" t="s">
        <v>3855</v>
      </c>
      <c r="W589" s="7" t="s">
        <v>3856</v>
      </c>
      <c r="X589" s="7"/>
      <c r="Y589" s="5">
        <v>45398</v>
      </c>
      <c r="Z589" s="5">
        <v>45429</v>
      </c>
      <c r="AA589" s="11">
        <f t="shared" si="28"/>
        <v>2024</v>
      </c>
      <c r="AB589" s="7">
        <f t="shared" si="27"/>
        <v>31</v>
      </c>
      <c r="AC589" s="5">
        <v>45429</v>
      </c>
      <c r="AD589" s="22" t="s">
        <v>3857</v>
      </c>
      <c r="AE589" s="7"/>
      <c r="AF589" s="7">
        <v>74789</v>
      </c>
      <c r="AG589" s="7"/>
      <c r="AH589" s="7" t="str">
        <f t="shared" ca="1" si="30"/>
        <v/>
      </c>
      <c r="AI589" s="7">
        <v>934770</v>
      </c>
      <c r="AJ589" s="7">
        <v>30556</v>
      </c>
      <c r="AK589" s="7"/>
      <c r="AL589" s="7"/>
      <c r="AM589" s="7"/>
      <c r="AN589" s="7"/>
      <c r="AO589" s="11">
        <v>116523707</v>
      </c>
      <c r="AP589" s="14"/>
      <c r="AQ589" s="14" t="s">
        <v>1369</v>
      </c>
      <c r="AR589" s="7"/>
      <c r="AS589" s="7"/>
      <c r="AT589" s="7" t="s">
        <v>3850</v>
      </c>
      <c r="AU589" s="7" t="s">
        <v>380</v>
      </c>
      <c r="AV589" s="9" t="s">
        <v>201</v>
      </c>
      <c r="AW589" s="9" t="s">
        <v>3851</v>
      </c>
      <c r="AX589" s="13">
        <v>2024</v>
      </c>
    </row>
    <row r="590" spans="1:50" ht="18" customHeight="1" x14ac:dyDescent="0.2">
      <c r="A590" s="60" t="s">
        <v>3858</v>
      </c>
      <c r="B590" s="7" cm="1">
        <f t="array" ref="B590">COUNTA(_xlfn._xlws.FILTER(CustomerID,CustomerID=NovasLicençasv6.0[[#This Row],[User ID]],""))</f>
        <v>1</v>
      </c>
      <c r="C590" s="13" t="str">
        <f>IF(NovasLicençasv6.0[[#This Row],[Usuário ativo]]&gt;=2,"OFFLINE","ONLINE")</f>
        <v>ONLINE</v>
      </c>
      <c r="D590" s="59" t="str" cm="1">
        <f t="array" ref="D590">IFERROR(IF(SUM(_xlfn._xlws.FILTER(CustomerID,CustomerID=NovasLicençasv6.0[[#This Row],[User ID]]))=0,"Existe","Não Existe"),"Não Existe")</f>
        <v>Não Existe</v>
      </c>
      <c r="E590" s="13" t="s">
        <v>3859</v>
      </c>
      <c r="F590" s="13" t="s">
        <v>3860</v>
      </c>
      <c r="G590" s="13" t="s">
        <v>141</v>
      </c>
      <c r="H590" s="13" t="s">
        <v>358</v>
      </c>
      <c r="I590" s="13" t="s">
        <v>101</v>
      </c>
      <c r="J590" s="13" t="s">
        <v>102</v>
      </c>
      <c r="K590" s="13" t="s">
        <v>83</v>
      </c>
      <c r="L590" s="7" t="str" cm="1">
        <f t="array" ref="L590">IFERROR(_xlfn._xlws.FILTER(CódigoAntigo,[0]!Descrição=NovasLicençasv6.0[[#This Row],[Descrição da atualização]]),"")</f>
        <v/>
      </c>
      <c r="M590" s="7" t="str" cm="1">
        <f t="array" ref="M590">IFERROR(_xlfn._xlws.FILTER(NovoCódigo,[0]!Descrição=NovasLicençasv6.0[[#This Row],[Descrição da atualização]]),"")</f>
        <v/>
      </c>
      <c r="N590" s="1"/>
      <c r="O590" s="13" t="s">
        <v>18</v>
      </c>
      <c r="P590" s="7" t="str" cm="1">
        <f t="array" ref="P590">_xlfn._xlws.FILTER(CodigoLicença,Tipo=NovasLicençasv6.0[[#This Row],[Tipo]])</f>
        <v>SC00SFW00003</v>
      </c>
      <c r="Q590" s="7" t="str" cm="1">
        <f t="array" ref="Q590">_xlfn._xlws.FILTER(CodigoManutenção,Tipo=NovasLicençasv6.0[[#This Row],[Tipo]])</f>
        <v>SC00SFW00006</v>
      </c>
      <c r="R590" s="7">
        <v>1</v>
      </c>
      <c r="S590" s="7" t="s">
        <v>84</v>
      </c>
      <c r="T590" s="14"/>
      <c r="U590" s="7" t="s">
        <v>605</v>
      </c>
      <c r="V590" s="7"/>
      <c r="W590" s="7"/>
      <c r="X590" s="7"/>
      <c r="Y590" s="5"/>
      <c r="Z590" s="5"/>
      <c r="AA590" s="11">
        <f t="shared" si="28"/>
        <v>1900</v>
      </c>
      <c r="AB590" s="7">
        <f t="shared" si="27"/>
        <v>0</v>
      </c>
      <c r="AC590" s="5" t="e" cm="1">
        <f t="array" ref="AC590">_xlfn._xlws.FILTER(Created_Date,(Customer_ID=NovasLicençasv6.0[[#This Row],[User ID]])*(Type = "OFFLINE"))</f>
        <v>#REF!</v>
      </c>
      <c r="AD590" s="69" t="s">
        <v>3861</v>
      </c>
      <c r="AE590" s="13"/>
      <c r="AF590" s="13"/>
      <c r="AG590" s="13"/>
      <c r="AH590" s="13" t="str">
        <f t="shared" ca="1" si="30"/>
        <v>Aviso: SC ainda não criada!</v>
      </c>
      <c r="AI590" s="13"/>
      <c r="AJ590" s="13"/>
      <c r="AK590" s="13"/>
      <c r="AL590" s="13"/>
      <c r="AM590" s="13"/>
      <c r="AN590" s="13"/>
      <c r="AO590" s="35"/>
      <c r="AP590" s="34"/>
      <c r="AQ590" s="34" t="s">
        <v>485</v>
      </c>
      <c r="AR590" s="13"/>
      <c r="AS590" s="13"/>
      <c r="AT590" s="13" t="s">
        <v>3862</v>
      </c>
      <c r="AU590" s="13" t="s">
        <v>380</v>
      </c>
      <c r="AV590" s="61" t="s">
        <v>315</v>
      </c>
      <c r="AW590" s="61"/>
      <c r="AX590" s="13">
        <v>2024</v>
      </c>
    </row>
    <row r="591" spans="1:50" ht="18" customHeight="1" x14ac:dyDescent="0.2">
      <c r="A591" s="53" t="s">
        <v>3863</v>
      </c>
      <c r="B591" s="7" cm="1">
        <f t="array" ref="B591">COUNTA(_xlfn._xlws.FILTER(CustomerID,CustomerID=NovasLicençasv6.0[[#This Row],[User ID]],""))</f>
        <v>1</v>
      </c>
      <c r="C591" s="43" t="str">
        <f>IF(NovasLicençasv6.0[[#This Row],[Usuário ativo]]&gt;=2,"OFFLINE","ONLINE")</f>
        <v>ONLINE</v>
      </c>
      <c r="D591" s="54" t="str" cm="1">
        <f t="array" ref="D591">IFERROR(IF(SUM(_xlfn._xlws.FILTER(CustomerID,CustomerID=NovasLicençasv6.0[[#This Row],[User ID]]))=0,"Existe","Não Existe"),"Não Existe")</f>
        <v>Não Existe</v>
      </c>
      <c r="E591" s="43"/>
      <c r="F591" s="43" t="s">
        <v>3859</v>
      </c>
      <c r="G591" s="43" t="s">
        <v>141</v>
      </c>
      <c r="H591" s="43" t="s">
        <v>130</v>
      </c>
      <c r="I591" s="43" t="s">
        <v>101</v>
      </c>
      <c r="J591" s="43" t="s">
        <v>102</v>
      </c>
      <c r="K591" s="43" t="s">
        <v>83</v>
      </c>
      <c r="L591" s="43" t="str" cm="1">
        <f t="array" ref="L591">IFERROR(_xlfn._xlws.FILTER(CódigoAntigo,[0]!Descrição=NovasLicençasv6.0[[#This Row],[Descrição da atualização]]),"")</f>
        <v/>
      </c>
      <c r="M591" s="43" t="str" cm="1">
        <f t="array" ref="M591">IFERROR(_xlfn._xlws.FILTER(NovoCódigo,[0]!Descrição=NovasLicençasv6.0[[#This Row],[Descrição da atualização]]),"")</f>
        <v/>
      </c>
      <c r="N591" s="43"/>
      <c r="O591" s="43" t="s">
        <v>18</v>
      </c>
      <c r="P591" s="43" t="str" cm="1">
        <f t="array" ref="P591">_xlfn._xlws.FILTER(CodigoLicença,Tipo=NovasLicençasv6.0[[#This Row],[Tipo]])</f>
        <v>SC00SFW00003</v>
      </c>
      <c r="Q591" s="43" t="str" cm="1">
        <f t="array" ref="Q591">_xlfn._xlws.FILTER(CodigoManutenção,Tipo=NovasLicençasv6.0[[#This Row],[Tipo]])</f>
        <v>SC00SFW00006</v>
      </c>
      <c r="R591" s="43">
        <v>1</v>
      </c>
      <c r="S591" s="43" t="s">
        <v>84</v>
      </c>
      <c r="T591" s="55" t="s">
        <v>3208</v>
      </c>
      <c r="U591" s="43" t="s">
        <v>605</v>
      </c>
      <c r="V591" s="43" t="s">
        <v>3239</v>
      </c>
      <c r="W591" s="43" t="s">
        <v>3209</v>
      </c>
      <c r="X591" s="43"/>
      <c r="Y591" s="5">
        <v>45475</v>
      </c>
      <c r="Z591" s="17"/>
      <c r="AA591" s="44">
        <f>YEAR(Y591)</f>
        <v>2024</v>
      </c>
      <c r="AB591" s="43">
        <f>Z591-Y591</f>
        <v>-45475</v>
      </c>
      <c r="AC591" s="17" t="e" cm="1">
        <f t="array" ref="AC591">_xlfn._xlws.FILTER(Created_Date,(Customer_ID=NovasLicençasv6.0[[#This Row],[User ID]])*(Type = "OFFLINE"))</f>
        <v>#REF!</v>
      </c>
      <c r="AD591" s="103" t="s">
        <v>3864</v>
      </c>
      <c r="AE591" s="43"/>
      <c r="AF591" s="43"/>
      <c r="AG591" s="43"/>
      <c r="AH591" s="43" t="str">
        <f ca="1">IF(AND(Z591&lt;TODAY()-7, AF591=""), "Aviso: SC ainda não criada!", "")</f>
        <v>Aviso: SC ainda não criada!</v>
      </c>
      <c r="AI591" s="43"/>
      <c r="AJ591" s="43"/>
      <c r="AK591" s="43"/>
      <c r="AL591" s="43"/>
      <c r="AM591" s="43"/>
      <c r="AN591" s="43"/>
      <c r="AO591" s="44"/>
      <c r="AP591" s="55"/>
      <c r="AQ591" s="55" t="s">
        <v>592</v>
      </c>
      <c r="AR591" s="43"/>
      <c r="AS591" s="43"/>
      <c r="AT591" s="43" t="s">
        <v>3865</v>
      </c>
      <c r="AU591" s="43" t="s">
        <v>315</v>
      </c>
      <c r="AV591" s="56" t="s">
        <v>315</v>
      </c>
      <c r="AW591" s="56"/>
      <c r="AX591" s="43">
        <v>2024</v>
      </c>
    </row>
    <row r="592" spans="1:50" ht="18" customHeight="1" x14ac:dyDescent="0.2">
      <c r="A592" s="21" t="s">
        <v>3866</v>
      </c>
      <c r="B592" s="7" cm="1">
        <f t="array" ref="B592">COUNTA(_xlfn._xlws.FILTER(CustomerID,CustomerID=NovasLicençasv6.0[[#This Row],[User ID]],""))</f>
        <v>1</v>
      </c>
      <c r="C592" s="7" t="str">
        <f>IF(NovasLicençasv6.0[[#This Row],[Usuário ativo]]&gt;=2,"OFFLINE","ONLINE")</f>
        <v>ONLINE</v>
      </c>
      <c r="D592" s="18" t="str" cm="1">
        <f t="array" ref="D592">IFERROR(IF(SUM(_xlfn._xlws.FILTER(CustomerID,CustomerID=NovasLicençasv6.0[[#This Row],[User ID]]))=0,"Existe","Não Existe"),"Não Existe")</f>
        <v>Não Existe</v>
      </c>
      <c r="E592" s="7"/>
      <c r="F592" s="7" t="s">
        <v>3867</v>
      </c>
      <c r="G592" s="7" t="s">
        <v>8</v>
      </c>
      <c r="H592" s="7" t="s">
        <v>1785</v>
      </c>
      <c r="I592" s="7" t="s">
        <v>579</v>
      </c>
      <c r="J592" s="7" t="s">
        <v>3542</v>
      </c>
      <c r="K592" s="7" t="s">
        <v>83</v>
      </c>
      <c r="L592" s="7" t="str" cm="1">
        <f t="array" ref="L592">IFERROR(_xlfn._xlws.FILTER(CódigoAntigo,[0]!Descrição=NovasLicençasv6.0[[#This Row],[Descrição da atualização]]),"")</f>
        <v/>
      </c>
      <c r="M592" s="7" t="str" cm="1">
        <f t="array" ref="M592">IFERROR(_xlfn._xlws.FILTER(NovoCódigo,[0]!Descrição=NovasLicençasv6.0[[#This Row],[Descrição da atualização]]),"")</f>
        <v/>
      </c>
      <c r="N592" s="1"/>
      <c r="O592" s="7" t="s">
        <v>157</v>
      </c>
      <c r="P592" s="7" t="str" cm="1">
        <f t="array" ref="P592">_xlfn._xlws.FILTER(CodigoLicença,Tipo=NovasLicençasv6.0[[#This Row],[Tipo]])</f>
        <v>IR0000000001</v>
      </c>
      <c r="Q592" s="7" t="str" cm="1">
        <f t="array" ref="Q592">_xlfn._xlws.FILTER(CodigoManutenção,Tipo=NovasLicençasv6.0[[#This Row],[Tipo]])</f>
        <v>Sem custo</v>
      </c>
      <c r="R592" s="7">
        <v>1</v>
      </c>
      <c r="S592" s="7"/>
      <c r="T592" s="14"/>
      <c r="U592" s="7"/>
      <c r="V592" s="7"/>
      <c r="W592" s="7"/>
      <c r="X592" s="7"/>
      <c r="Y592" s="5"/>
      <c r="Z592" s="5"/>
      <c r="AA592" s="11">
        <f t="shared" si="28"/>
        <v>1900</v>
      </c>
      <c r="AB592" s="7">
        <f t="shared" si="27"/>
        <v>0</v>
      </c>
      <c r="AC592" s="5" t="e" cm="1">
        <f t="array" ref="AC592">_xlfn._xlws.FILTER(Created_Date,(Customer_ID=NovasLicençasv6.0[[#This Row],[User ID]])*(Type = "OFFLINE"))</f>
        <v>#REF!</v>
      </c>
      <c r="AD592" s="27" t="s">
        <v>3868</v>
      </c>
      <c r="AE592" s="7"/>
      <c r="AF592" s="7"/>
      <c r="AG592" s="7"/>
      <c r="AH592" s="7" t="str">
        <f t="shared" ca="1" si="30"/>
        <v>Aviso: SC ainda não criada!</v>
      </c>
      <c r="AI592" s="7"/>
      <c r="AJ592" s="7"/>
      <c r="AK592" s="7"/>
      <c r="AL592" s="7"/>
      <c r="AM592" s="7"/>
      <c r="AN592" s="7"/>
      <c r="AO592" s="11" t="s">
        <v>313</v>
      </c>
      <c r="AP592" s="14"/>
      <c r="AQ592" s="14" t="s">
        <v>1369</v>
      </c>
      <c r="AR592" s="7"/>
      <c r="AS592" s="7"/>
      <c r="AT592" s="7" t="s">
        <v>3869</v>
      </c>
      <c r="AU592" s="7" t="s">
        <v>315</v>
      </c>
      <c r="AV592" s="9" t="s">
        <v>315</v>
      </c>
      <c r="AW592" s="9"/>
      <c r="AX592" s="7">
        <v>2024</v>
      </c>
    </row>
    <row r="593" spans="1:50" ht="18" customHeight="1" x14ac:dyDescent="0.2">
      <c r="A593" s="21" t="s">
        <v>3870</v>
      </c>
      <c r="B593" s="7" cm="1">
        <f t="array" ref="B593">COUNTA(_xlfn._xlws.FILTER(CustomerID,CustomerID=NovasLicençasv6.0[[#This Row],[User ID]],""))</f>
        <v>1</v>
      </c>
      <c r="C593" s="7" t="str">
        <f>IF(NovasLicençasv6.0[[#This Row],[Usuário ativo]]&gt;=2,"OFFLINE","ONLINE")</f>
        <v>ONLINE</v>
      </c>
      <c r="D593" s="18" t="str" cm="1">
        <f t="array" ref="D593">IFERROR(IF(SUM(_xlfn._xlws.FILTER(CustomerID,CustomerID=NovasLicençasv6.0[[#This Row],[User ID]]))=0,"Existe","Não Existe"),"Não Existe")</f>
        <v>Não Existe</v>
      </c>
      <c r="E593" s="7"/>
      <c r="F593" s="7" t="s">
        <v>3871</v>
      </c>
      <c r="G593" s="7" t="s">
        <v>8</v>
      </c>
      <c r="H593" s="7" t="s">
        <v>1320</v>
      </c>
      <c r="I593" s="7" t="s">
        <v>1129</v>
      </c>
      <c r="J593" s="7" t="s">
        <v>913</v>
      </c>
      <c r="K593" s="7" t="s">
        <v>83</v>
      </c>
      <c r="L593" s="7" t="str" cm="1">
        <f t="array" ref="L593">IFERROR(_xlfn._xlws.FILTER(CódigoAntigo,[0]!Descrição=NovasLicençasv6.0[[#This Row],[Descrição da atualização]]),"")</f>
        <v/>
      </c>
      <c r="M593" s="7" t="str" cm="1">
        <f t="array" ref="M593">IFERROR(_xlfn._xlws.FILTER(NovoCódigo,[0]!Descrição=NovasLicençasv6.0[[#This Row],[Descrição da atualização]]),"")</f>
        <v/>
      </c>
      <c r="N593" s="1"/>
      <c r="O593" s="7" t="s">
        <v>18</v>
      </c>
      <c r="P593" s="7" t="str" cm="1">
        <f t="array" ref="P593">_xlfn._xlws.FILTER(CodigoLicença,Tipo=NovasLicençasv6.0[[#This Row],[Tipo]])</f>
        <v>SC00SFW00003</v>
      </c>
      <c r="Q593" s="7" t="str" cm="1">
        <f t="array" ref="Q593">_xlfn._xlws.FILTER(CodigoManutenção,Tipo=NovasLicençasv6.0[[#This Row],[Tipo]])</f>
        <v>SC00SFW00006</v>
      </c>
      <c r="R593" s="7">
        <v>1</v>
      </c>
      <c r="S593" s="7" t="s">
        <v>1100</v>
      </c>
      <c r="T593" s="14" t="s">
        <v>3872</v>
      </c>
      <c r="U593" s="7" t="s">
        <v>605</v>
      </c>
      <c r="V593" s="7" t="s">
        <v>3873</v>
      </c>
      <c r="W593" s="7" t="s">
        <v>3874</v>
      </c>
      <c r="X593" s="7"/>
      <c r="Y593" s="5">
        <v>45342</v>
      </c>
      <c r="Z593" s="5"/>
      <c r="AA593" s="11">
        <f t="shared" ref="AA593:AA598" si="31">YEAR(Y593)</f>
        <v>2024</v>
      </c>
      <c r="AB593" s="7">
        <f t="shared" si="27"/>
        <v>-45342</v>
      </c>
      <c r="AC593" s="5" t="e" cm="1">
        <f t="array" ref="AC593">_xlfn._xlws.FILTER(Created_Date,(Customer_ID=NovasLicençasv6.0[[#This Row],[User ID]])*(Type = "OFFLINE"))</f>
        <v>#REF!</v>
      </c>
      <c r="AD593" s="27" t="s">
        <v>3875</v>
      </c>
      <c r="AE593" s="7"/>
      <c r="AF593" s="7">
        <v>74805</v>
      </c>
      <c r="AG593" s="7"/>
      <c r="AH593" s="7" t="str">
        <f t="shared" ca="1" si="30"/>
        <v/>
      </c>
      <c r="AI593" s="7">
        <v>911012</v>
      </c>
      <c r="AJ593" s="7">
        <v>5331</v>
      </c>
      <c r="AK593" s="7"/>
      <c r="AL593" s="7"/>
      <c r="AM593" s="7"/>
      <c r="AN593" s="7"/>
      <c r="AO593" s="11">
        <v>116523711</v>
      </c>
      <c r="AP593" s="14"/>
      <c r="AQ593" s="14" t="s">
        <v>1369</v>
      </c>
      <c r="AR593" s="7"/>
      <c r="AS593" s="7"/>
      <c r="AT593" s="7" t="s">
        <v>3876</v>
      </c>
      <c r="AU593" s="7" t="s">
        <v>380</v>
      </c>
      <c r="AV593" s="9" t="s">
        <v>201</v>
      </c>
      <c r="AW593" s="9" t="s">
        <v>3877</v>
      </c>
      <c r="AX593" s="7">
        <v>2024</v>
      </c>
    </row>
    <row r="594" spans="1:50" ht="18" customHeight="1" x14ac:dyDescent="0.2">
      <c r="A594" s="21" t="s">
        <v>3878</v>
      </c>
      <c r="B594" s="7" cm="1">
        <f t="array" ref="B594">COUNTA(_xlfn._xlws.FILTER(CustomerID,CustomerID=NovasLicençasv6.0[[#This Row],[User ID]],""))</f>
        <v>1</v>
      </c>
      <c r="C594" s="7" t="str">
        <f>IF(NovasLicençasv6.0[[#This Row],[Usuário ativo]]&gt;=2,"OFFLINE","ONLINE")</f>
        <v>ONLINE</v>
      </c>
      <c r="D594" s="18" t="str" cm="1">
        <f t="array" ref="D594">IFERROR(IF(SUM(_xlfn._xlws.FILTER(CustomerID,CustomerID=NovasLicençasv6.0[[#This Row],[User ID]]))=0,"Existe","Não Existe"),"Não Existe")</f>
        <v>Não Existe</v>
      </c>
      <c r="E594" s="7" t="s">
        <v>3879</v>
      </c>
      <c r="F594" s="7" t="s">
        <v>3880</v>
      </c>
      <c r="G594" s="7" t="s">
        <v>141</v>
      </c>
      <c r="H594" s="7" t="s">
        <v>3220</v>
      </c>
      <c r="I594" s="7" t="s">
        <v>101</v>
      </c>
      <c r="J594" s="7" t="s">
        <v>102</v>
      </c>
      <c r="K594" s="7" t="s">
        <v>83</v>
      </c>
      <c r="L594" s="7" t="str" cm="1">
        <f t="array" ref="L594">IFERROR(_xlfn._xlws.FILTER(CódigoAntigo,[0]!Descrição=NovasLicençasv6.0[[#This Row],[Descrição da atualização]]),"")</f>
        <v/>
      </c>
      <c r="M594" s="7" t="str" cm="1">
        <f t="array" ref="M594">IFERROR(_xlfn._xlws.FILTER(NovoCódigo,[0]!Descrição=NovasLicençasv6.0[[#This Row],[Descrição da atualização]]),"")</f>
        <v/>
      </c>
      <c r="N594" s="1"/>
      <c r="O594" s="7" t="s">
        <v>18</v>
      </c>
      <c r="P594" s="7" t="str" cm="1">
        <f t="array" ref="P594">_xlfn._xlws.FILTER(CodigoLicença,Tipo=NovasLicençasv6.0[[#This Row],[Tipo]])</f>
        <v>SC00SFW00003</v>
      </c>
      <c r="Q594" s="7" t="str" cm="1">
        <f t="array" ref="Q594">_xlfn._xlws.FILTER(CodigoManutenção,Tipo=NovasLicençasv6.0[[#This Row],[Tipo]])</f>
        <v>SC00SFW00006</v>
      </c>
      <c r="R594" s="7">
        <v>1</v>
      </c>
      <c r="S594" s="7" t="s">
        <v>84</v>
      </c>
      <c r="T594" s="14" t="s">
        <v>3881</v>
      </c>
      <c r="U594" s="7" t="s">
        <v>605</v>
      </c>
      <c r="V594" s="7" t="s">
        <v>2258</v>
      </c>
      <c r="W594" s="7" t="s">
        <v>3882</v>
      </c>
      <c r="X594" s="7"/>
      <c r="Y594" s="5">
        <v>45432</v>
      </c>
      <c r="Z594" s="5">
        <v>45433</v>
      </c>
      <c r="AA594" s="11">
        <f t="shared" si="31"/>
        <v>2024</v>
      </c>
      <c r="AB594" s="7">
        <f t="shared" ref="AB594:AB605" si="32">Z594-Y594</f>
        <v>1</v>
      </c>
      <c r="AC594" s="5" t="e" cm="1">
        <f t="array" ref="AC594">_xlfn._xlws.FILTER(Created_Date,(Customer_ID=NovasLicençasv6.0[[#This Row],[User ID]])*(Type = "OFFLINE"))</f>
        <v>#REF!</v>
      </c>
      <c r="AD594" s="27" t="s">
        <v>3883</v>
      </c>
      <c r="AE594" s="7"/>
      <c r="AF594" s="7"/>
      <c r="AG594" s="7"/>
      <c r="AH594" s="7" t="str">
        <f t="shared" ref="AH594:AH605" ca="1" si="33">IF(AND(Z594&lt;TODAY()-7, AF594=""), "Aviso: SC ainda não criada!", "")</f>
        <v>Aviso: SC ainda não criada!</v>
      </c>
      <c r="AI594" s="7"/>
      <c r="AJ594" s="7"/>
      <c r="AK594" s="7"/>
      <c r="AL594" s="7"/>
      <c r="AM594" s="7"/>
      <c r="AN594" s="7"/>
      <c r="AO594" s="11"/>
      <c r="AP594" s="14"/>
      <c r="AQ594" s="14" t="s">
        <v>1120</v>
      </c>
      <c r="AR594" s="7"/>
      <c r="AS594" s="7"/>
      <c r="AT594" s="7" t="s">
        <v>254</v>
      </c>
      <c r="AU594" s="7" t="s">
        <v>380</v>
      </c>
      <c r="AV594" s="9" t="s">
        <v>315</v>
      </c>
      <c r="AW594" s="9"/>
      <c r="AX594" s="7">
        <v>2024</v>
      </c>
    </row>
    <row r="595" spans="1:50" ht="18" customHeight="1" x14ac:dyDescent="0.2">
      <c r="A595" s="21" t="s">
        <v>3884</v>
      </c>
      <c r="B595" s="7" cm="1">
        <f t="array" ref="B595">COUNTA(_xlfn._xlws.FILTER(CustomerID,CustomerID=NovasLicençasv6.0[[#This Row],[User ID]],""))</f>
        <v>1</v>
      </c>
      <c r="C595" s="7" t="str">
        <f>IF(NovasLicençasv6.0[[#This Row],[Usuário ativo]]&gt;=2,"OFFLINE","ONLINE")</f>
        <v>ONLINE</v>
      </c>
      <c r="D595" s="18" t="str" cm="1">
        <f t="array" ref="D595">IFERROR(IF(SUM(_xlfn._xlws.FILTER(CustomerID,CustomerID=NovasLicençasv6.0[[#This Row],[User ID]]))=0,"Existe","Não Existe"),"Não Existe")</f>
        <v>Não Existe</v>
      </c>
      <c r="E595" s="7" t="s">
        <v>3885</v>
      </c>
      <c r="F595" s="7" t="s">
        <v>3886</v>
      </c>
      <c r="G595" s="7" t="s">
        <v>141</v>
      </c>
      <c r="H595" s="7" t="s">
        <v>3220</v>
      </c>
      <c r="I595" s="7" t="s">
        <v>101</v>
      </c>
      <c r="J595" s="7" t="s">
        <v>102</v>
      </c>
      <c r="K595" s="7" t="s">
        <v>83</v>
      </c>
      <c r="L595" s="7" t="str" cm="1">
        <f t="array" ref="L595">IFERROR(_xlfn._xlws.FILTER(CódigoAntigo,[0]!Descrição=NovasLicençasv6.0[[#This Row],[Descrição da atualização]]),"")</f>
        <v/>
      </c>
      <c r="M595" s="7" t="str" cm="1">
        <f t="array" ref="M595">IFERROR(_xlfn._xlws.FILTER(NovoCódigo,[0]!Descrição=NovasLicençasv6.0[[#This Row],[Descrição da atualização]]),"")</f>
        <v/>
      </c>
      <c r="N595" s="1"/>
      <c r="O595" s="7" t="s">
        <v>17</v>
      </c>
      <c r="P595" s="7" t="str" cm="1">
        <f t="array" ref="P595">_xlfn._xlws.FILTER(CodigoLicença,Tipo=NovasLicençasv6.0[[#This Row],[Tipo]])</f>
        <v>SC00SFW00002</v>
      </c>
      <c r="Q595" s="7" t="str" cm="1">
        <f t="array" ref="Q595">_xlfn._xlws.FILTER(CodigoManutenção,Tipo=NovasLicençasv6.0[[#This Row],[Tipo]])</f>
        <v>SC00SFW00005</v>
      </c>
      <c r="R595" s="7">
        <v>1</v>
      </c>
      <c r="S595" s="7" t="s">
        <v>84</v>
      </c>
      <c r="T595" s="14" t="s">
        <v>3887</v>
      </c>
      <c r="U595" s="7" t="s">
        <v>605</v>
      </c>
      <c r="V595" s="7" t="s">
        <v>3888</v>
      </c>
      <c r="W595" s="7" t="s">
        <v>3889</v>
      </c>
      <c r="X595" s="7"/>
      <c r="Y595" s="5">
        <v>45432</v>
      </c>
      <c r="Z595" s="5"/>
      <c r="AA595" s="11">
        <f t="shared" si="31"/>
        <v>2024</v>
      </c>
      <c r="AB595" s="7">
        <f t="shared" si="32"/>
        <v>-45432</v>
      </c>
      <c r="AC595" s="5" t="e" cm="1">
        <f t="array" ref="AC595">_xlfn._xlws.FILTER(Created_Date,(Customer_ID=NovasLicençasv6.0[[#This Row],[User ID]])*(Type = "OFFLINE"))</f>
        <v>#REF!</v>
      </c>
      <c r="AD595" s="27" t="s">
        <v>3890</v>
      </c>
      <c r="AE595" s="7"/>
      <c r="AF595" s="7"/>
      <c r="AG595" s="7"/>
      <c r="AH595" s="7" t="str">
        <f t="shared" ca="1" si="33"/>
        <v>Aviso: SC ainda não criada!</v>
      </c>
      <c r="AI595" s="7"/>
      <c r="AJ595" s="7"/>
      <c r="AK595" s="7"/>
      <c r="AL595" s="7"/>
      <c r="AM595" s="7"/>
      <c r="AN595" s="7"/>
      <c r="AO595" s="11"/>
      <c r="AP595" s="14"/>
      <c r="AQ595" s="14" t="s">
        <v>2931</v>
      </c>
      <c r="AR595" s="7"/>
      <c r="AS595" s="7"/>
      <c r="AT595" s="7" t="s">
        <v>254</v>
      </c>
      <c r="AU595" s="7" t="s">
        <v>380</v>
      </c>
      <c r="AV595" s="9" t="s">
        <v>315</v>
      </c>
      <c r="AW595" s="9"/>
      <c r="AX595" s="7">
        <v>2024</v>
      </c>
    </row>
    <row r="596" spans="1:50" ht="18" customHeight="1" x14ac:dyDescent="0.2">
      <c r="A596" s="21" t="s">
        <v>3891</v>
      </c>
      <c r="B596" s="7" cm="1">
        <f t="array" ref="B596">COUNTA(_xlfn._xlws.FILTER(CustomerID,CustomerID=NovasLicençasv6.0[[#This Row],[User ID]],""))</f>
        <v>1</v>
      </c>
      <c r="C596" s="7" t="str">
        <f>IF(NovasLicençasv6.0[[#This Row],[Usuário ativo]]&gt;=2,"OFFLINE","ONLINE")</f>
        <v>ONLINE</v>
      </c>
      <c r="D596" s="18" t="str" cm="1">
        <f t="array" ref="D596">IFERROR(IF(SUM(_xlfn._xlws.FILTER(CustomerID,CustomerID=NovasLicençasv6.0[[#This Row],[User ID]]))=0,"Existe","Não Existe"),"Não Existe")</f>
        <v>Não Existe</v>
      </c>
      <c r="E596" s="7"/>
      <c r="F596" s="7" t="s">
        <v>3892</v>
      </c>
      <c r="G596" s="7" t="s">
        <v>8</v>
      </c>
      <c r="H596" s="7" t="s">
        <v>384</v>
      </c>
      <c r="I596" s="7" t="s">
        <v>9</v>
      </c>
      <c r="J596" s="7" t="s">
        <v>570</v>
      </c>
      <c r="K596" s="7" t="s">
        <v>53</v>
      </c>
      <c r="L596" s="7" t="str" cm="1">
        <f t="array" ref="L596">IFERROR(_xlfn._xlws.FILTER(CódigoAntigo,[0]!Descrição=NovasLicençasv6.0[[#This Row],[Descrição da atualização]]),"")</f>
        <v/>
      </c>
      <c r="M596" s="7" t="str" cm="1">
        <f t="array" ref="M596">IFERROR(_xlfn._xlws.FILTER(NovoCódigo,[0]!Descrição=NovasLicençasv6.0[[#This Row],[Descrição da atualização]]),"")</f>
        <v/>
      </c>
      <c r="N596" s="1"/>
      <c r="O596" s="7" t="s">
        <v>18</v>
      </c>
      <c r="P596" s="7" t="str" cm="1">
        <f t="array" ref="P596">_xlfn._xlws.FILTER(CodigoLicença,Tipo=NovasLicençasv6.0[[#This Row],[Tipo]])</f>
        <v>SC00SFW00003</v>
      </c>
      <c r="Q596" s="7" t="str" cm="1">
        <f t="array" ref="Q596">_xlfn._xlws.FILTER(CodigoManutenção,Tipo=NovasLicençasv6.0[[#This Row],[Tipo]])</f>
        <v>SC00SFW00006</v>
      </c>
      <c r="R596" s="7">
        <v>1</v>
      </c>
      <c r="S596" s="7" t="s">
        <v>84</v>
      </c>
      <c r="T596" s="14" t="s">
        <v>3893</v>
      </c>
      <c r="U596" s="7" t="s">
        <v>3043</v>
      </c>
      <c r="V596" s="7" t="s">
        <v>3894</v>
      </c>
      <c r="W596" s="7" t="s">
        <v>3895</v>
      </c>
      <c r="X596" s="7"/>
      <c r="Y596" s="5">
        <v>45434</v>
      </c>
      <c r="Z596" s="5"/>
      <c r="AA596" s="11">
        <f t="shared" si="31"/>
        <v>2024</v>
      </c>
      <c r="AB596" s="7">
        <f t="shared" si="32"/>
        <v>-45434</v>
      </c>
      <c r="AC596" s="5" t="e" cm="1">
        <f t="array" ref="AC596">_xlfn._xlws.FILTER(Created_Date,(Customer_ID=NovasLicençasv6.0[[#This Row],[User ID]])*(Type = "OFFLINE"))</f>
        <v>#REF!</v>
      </c>
      <c r="AD596" s="27" t="s">
        <v>3896</v>
      </c>
      <c r="AE596" s="7"/>
      <c r="AF596" s="7">
        <v>74783</v>
      </c>
      <c r="AG596" s="7"/>
      <c r="AH596" s="7" t="str">
        <f t="shared" ca="1" si="33"/>
        <v/>
      </c>
      <c r="AI596" s="7">
        <v>966143</v>
      </c>
      <c r="AJ596" s="7">
        <v>16498</v>
      </c>
      <c r="AK596" s="7"/>
      <c r="AL596" s="7"/>
      <c r="AM596" s="7"/>
      <c r="AN596" s="7"/>
      <c r="AO596" s="11">
        <v>116523785</v>
      </c>
      <c r="AP596" s="14"/>
      <c r="AQ596" s="14" t="s">
        <v>1369</v>
      </c>
      <c r="AR596" s="7"/>
      <c r="AS596" s="7"/>
      <c r="AT596" s="7" t="s">
        <v>3897</v>
      </c>
      <c r="AU596" s="7" t="s">
        <v>92</v>
      </c>
      <c r="AV596" s="9" t="s">
        <v>201</v>
      </c>
      <c r="AW596" s="9" t="s">
        <v>3898</v>
      </c>
      <c r="AX596" s="7">
        <v>2024</v>
      </c>
    </row>
    <row r="597" spans="1:50" ht="18" customHeight="1" x14ac:dyDescent="0.2">
      <c r="A597" s="21" t="s">
        <v>3899</v>
      </c>
      <c r="B597" s="7" cm="1">
        <f t="array" ref="B597">COUNTA(_xlfn._xlws.FILTER(CustomerID,CustomerID=NovasLicençasv6.0[[#This Row],[User ID]],""))</f>
        <v>1</v>
      </c>
      <c r="C597" s="7" t="str">
        <f>IF(NovasLicençasv6.0[[#This Row],[Usuário ativo]]&gt;=2,"OFFLINE","ONLINE")</f>
        <v>ONLINE</v>
      </c>
      <c r="D597" s="18" t="str" cm="1">
        <f t="array" ref="D597">IFERROR(IF(SUM(_xlfn._xlws.FILTER(CustomerID,CustomerID=NovasLicençasv6.0[[#This Row],[User ID]]))=0,"Existe","Não Existe"),"Não Existe")</f>
        <v>Não Existe</v>
      </c>
      <c r="E597" s="7"/>
      <c r="F597" s="7" t="s">
        <v>3900</v>
      </c>
      <c r="G597" s="7" t="s">
        <v>141</v>
      </c>
      <c r="H597" s="7" t="s">
        <v>384</v>
      </c>
      <c r="I597" s="7" t="s">
        <v>101</v>
      </c>
      <c r="J597" s="7" t="s">
        <v>102</v>
      </c>
      <c r="K597" s="7" t="s">
        <v>83</v>
      </c>
      <c r="L597" s="7" t="str" cm="1">
        <f t="array" ref="L597">IFERROR(_xlfn._xlws.FILTER(CódigoAntigo,[0]!Descrição=NovasLicençasv6.0[[#This Row],[Descrição da atualização]]),"")</f>
        <v/>
      </c>
      <c r="M597" s="7" t="str" cm="1">
        <f t="array" ref="M597">IFERROR(_xlfn._xlws.FILTER(NovoCódigo,[0]!Descrição=NovasLicençasv6.0[[#This Row],[Descrição da atualização]]),"")</f>
        <v/>
      </c>
      <c r="N597" s="1"/>
      <c r="O597" s="7" t="s">
        <v>18</v>
      </c>
      <c r="P597" s="7" t="str" cm="1">
        <f t="array" ref="P597">_xlfn._xlws.FILTER(CodigoLicença,Tipo=NovasLicençasv6.0[[#This Row],[Tipo]])</f>
        <v>SC00SFW00003</v>
      </c>
      <c r="Q597" s="7" t="str" cm="1">
        <f t="array" ref="Q597">_xlfn._xlws.FILTER(CodigoManutenção,Tipo=NovasLicençasv6.0[[#This Row],[Tipo]])</f>
        <v>SC00SFW00006</v>
      </c>
      <c r="R597" s="7">
        <v>1</v>
      </c>
      <c r="S597" s="7" t="s">
        <v>84</v>
      </c>
      <c r="T597" s="14" t="s">
        <v>3901</v>
      </c>
      <c r="U597" s="7" t="s">
        <v>605</v>
      </c>
      <c r="V597" s="7" t="s">
        <v>104</v>
      </c>
      <c r="W597" s="7" t="s">
        <v>3902</v>
      </c>
      <c r="X597" s="7"/>
      <c r="Y597" s="5">
        <v>45433</v>
      </c>
      <c r="Z597" s="5"/>
      <c r="AA597" s="11">
        <f t="shared" si="31"/>
        <v>2024</v>
      </c>
      <c r="AB597" s="7">
        <f t="shared" si="32"/>
        <v>-45433</v>
      </c>
      <c r="AC597" s="5" t="e" cm="1">
        <f t="array" ref="AC597">_xlfn._xlws.FILTER(Created_Date,(Customer_ID=NovasLicençasv6.0[[#This Row],[User ID]])*(Type = "OFFLINE"))</f>
        <v>#REF!</v>
      </c>
      <c r="AD597" s="27" t="s">
        <v>3903</v>
      </c>
      <c r="AE597" s="7">
        <v>2573074</v>
      </c>
      <c r="AF597" s="7">
        <v>74259</v>
      </c>
      <c r="AG597" s="7"/>
      <c r="AH597" s="7" t="str">
        <f t="shared" ca="1" si="33"/>
        <v/>
      </c>
      <c r="AI597" s="7"/>
      <c r="AJ597" s="7"/>
      <c r="AK597" s="7"/>
      <c r="AL597" s="7"/>
      <c r="AM597" s="7"/>
      <c r="AN597" s="7"/>
      <c r="AO597" s="11"/>
      <c r="AP597" s="14"/>
      <c r="AQ597" s="14" t="s">
        <v>2886</v>
      </c>
      <c r="AR597" s="7"/>
      <c r="AS597" s="7"/>
      <c r="AT597" s="7" t="s">
        <v>3904</v>
      </c>
      <c r="AU597" s="7" t="s">
        <v>315</v>
      </c>
      <c r="AV597" s="9" t="s">
        <v>315</v>
      </c>
      <c r="AW597" s="9"/>
      <c r="AX597" s="7">
        <v>2024</v>
      </c>
    </row>
    <row r="598" spans="1:50" ht="18" customHeight="1" x14ac:dyDescent="0.2">
      <c r="A598" s="21" t="s">
        <v>3905</v>
      </c>
      <c r="B598" s="7" cm="1">
        <f t="array" ref="B598">COUNTA(_xlfn._xlws.FILTER(CustomerID,CustomerID=NovasLicençasv6.0[[#This Row],[User ID]],""))</f>
        <v>1</v>
      </c>
      <c r="C598" s="7" t="str">
        <f>IF(NovasLicençasv6.0[[#This Row],[Usuário ativo]]&gt;=2,"OFFLINE","ONLINE")</f>
        <v>ONLINE</v>
      </c>
      <c r="D598" s="18" t="str" cm="1">
        <f t="array" ref="D598">IFERROR(IF(SUM(_xlfn._xlws.FILTER(CustomerID,CustomerID=NovasLicençasv6.0[[#This Row],[User ID]]))=0,"Existe","Não Existe"),"Não Existe")</f>
        <v>Não Existe</v>
      </c>
      <c r="E598" s="7"/>
      <c r="F598" s="7" t="s">
        <v>3906</v>
      </c>
      <c r="G598" s="7" t="s">
        <v>8</v>
      </c>
      <c r="H598" s="7" t="s">
        <v>1785</v>
      </c>
      <c r="I598" s="7" t="s">
        <v>3907</v>
      </c>
      <c r="J598" s="7" t="s">
        <v>3908</v>
      </c>
      <c r="K598" s="7" t="s">
        <v>1075</v>
      </c>
      <c r="L598" s="7" t="str" cm="1">
        <f t="array" ref="L598">IFERROR(_xlfn._xlws.FILTER(CódigoAntigo,[0]!Descrição=NovasLicençasv6.0[[#This Row],[Descrição da atualização]]),"")</f>
        <v/>
      </c>
      <c r="M598" s="7" t="str" cm="1">
        <f t="array" ref="M598">IFERROR(_xlfn._xlws.FILTER(NovoCódigo,[0]!Descrição=NovasLicençasv6.0[[#This Row],[Descrição da atualização]]),"")</f>
        <v/>
      </c>
      <c r="N598" s="7" t="s">
        <v>265</v>
      </c>
      <c r="O598" s="7" t="s">
        <v>18</v>
      </c>
      <c r="P598" s="7" t="str" cm="1">
        <f t="array" ref="P598">_xlfn._xlws.FILTER(CodigoLicença,Tipo=NovasLicençasv6.0[[#This Row],[Tipo]])</f>
        <v>SC00SFW00003</v>
      </c>
      <c r="Q598" s="7" t="str" cm="1">
        <f t="array" ref="Q598">_xlfn._xlws.FILTER(CodigoManutenção,Tipo=NovasLicençasv6.0[[#This Row],[Tipo]])</f>
        <v>SC00SFW00006</v>
      </c>
      <c r="R598" s="7">
        <v>1</v>
      </c>
      <c r="S598" s="7" t="s">
        <v>3909</v>
      </c>
      <c r="T598" s="14" t="s">
        <v>3910</v>
      </c>
      <c r="U598" s="7" t="s">
        <v>3911</v>
      </c>
      <c r="V598" s="7" t="s">
        <v>3912</v>
      </c>
      <c r="W598" s="7" t="s">
        <v>3913</v>
      </c>
      <c r="X598" s="7"/>
      <c r="Y598" s="5">
        <v>45435</v>
      </c>
      <c r="Z598" s="5"/>
      <c r="AA598" s="11">
        <f t="shared" si="31"/>
        <v>2024</v>
      </c>
      <c r="AB598" s="7">
        <f t="shared" si="32"/>
        <v>-45435</v>
      </c>
      <c r="AC598" s="5" t="e" cm="1">
        <f t="array" ref="AC598">_xlfn._xlws.FILTER(Created_Date,(Customer_ID=NovasLicençasv6.0[[#This Row],[User ID]])*(Type = "OFFLINE"))</f>
        <v>#REF!</v>
      </c>
      <c r="AD598" s="27" t="s">
        <v>3914</v>
      </c>
      <c r="AE598" s="7"/>
      <c r="AF598" s="7">
        <v>74787</v>
      </c>
      <c r="AG598" s="7"/>
      <c r="AH598" s="7" t="str">
        <f t="shared" ca="1" si="33"/>
        <v/>
      </c>
      <c r="AI598" s="7">
        <v>984644</v>
      </c>
      <c r="AJ598" s="7">
        <v>110</v>
      </c>
      <c r="AK598" s="7"/>
      <c r="AL598" s="7"/>
      <c r="AM598" s="7"/>
      <c r="AN598" s="7"/>
      <c r="AO598" s="11">
        <v>116524242</v>
      </c>
      <c r="AP598" s="14"/>
      <c r="AQ598" s="14" t="s">
        <v>1369</v>
      </c>
      <c r="AR598" s="7"/>
      <c r="AS598" s="7"/>
      <c r="AT598" s="7" t="s">
        <v>3915</v>
      </c>
      <c r="AU598" s="7" t="s">
        <v>380</v>
      </c>
      <c r="AV598" s="9" t="s">
        <v>201</v>
      </c>
      <c r="AW598" s="9"/>
      <c r="AX598" s="7">
        <v>2024</v>
      </c>
    </row>
    <row r="599" spans="1:50" ht="18" customHeight="1" x14ac:dyDescent="0.2">
      <c r="A599" s="21" t="s">
        <v>3916</v>
      </c>
      <c r="B599" s="7" cm="1">
        <f t="array" ref="B599">COUNTA(_xlfn._xlws.FILTER(CustomerID,CustomerID=NovasLicençasv6.0[[#This Row],[User ID]],""))</f>
        <v>1</v>
      </c>
      <c r="C599" s="7" t="str">
        <f>IF(NovasLicençasv6.0[[#This Row],[Usuário ativo]]&gt;=2,"OFFLINE","ONLINE")</f>
        <v>ONLINE</v>
      </c>
      <c r="D599" s="18" t="str" cm="1">
        <f t="array" ref="D599">IFERROR(IF(SUM(_xlfn._xlws.FILTER(CustomerID,CustomerID=NovasLicençasv6.0[[#This Row],[User ID]]))=0,"Existe","Não Existe"),"Não Existe")</f>
        <v>Não Existe</v>
      </c>
      <c r="E599" s="7"/>
      <c r="F599" s="7" t="s">
        <v>3917</v>
      </c>
      <c r="G599" s="7" t="s">
        <v>402</v>
      </c>
      <c r="H599" s="7" t="s">
        <v>3918</v>
      </c>
      <c r="I599" s="7" t="s">
        <v>101</v>
      </c>
      <c r="J599" s="7" t="s">
        <v>82</v>
      </c>
      <c r="K599" s="7" t="s">
        <v>83</v>
      </c>
      <c r="L599" s="7" t="str" cm="1">
        <f t="array" ref="L599">IFERROR(_xlfn._xlws.FILTER(CódigoAntigo,[0]!Descrição=NovasLicençasv6.0[[#This Row],[Descrição da atualização]]),"")</f>
        <v/>
      </c>
      <c r="M599" s="7" t="str" cm="1">
        <f t="array" ref="M599">IFERROR(_xlfn._xlws.FILTER(NovoCódigo,[0]!Descrição=NovasLicençasv6.0[[#This Row],[Descrição da atualização]]),"")</f>
        <v/>
      </c>
      <c r="N599" s="7"/>
      <c r="O599" s="7" t="s">
        <v>157</v>
      </c>
      <c r="P599" s="7" t="str" cm="1">
        <f t="array" ref="P599">_xlfn._xlws.FILTER(CodigoLicença,Tipo=NovasLicençasv6.0[[#This Row],[Tipo]])</f>
        <v>IR0000000001</v>
      </c>
      <c r="Q599" s="7" t="str" cm="1">
        <f t="array" ref="Q599">_xlfn._xlws.FILTER(CodigoManutenção,Tipo=NovasLicençasv6.0[[#This Row],[Tipo]])</f>
        <v>Sem custo</v>
      </c>
      <c r="R599" s="7">
        <v>1</v>
      </c>
      <c r="S599" s="7" t="s">
        <v>84</v>
      </c>
      <c r="T599" s="14" t="s">
        <v>3919</v>
      </c>
      <c r="U599" s="7" t="s">
        <v>691</v>
      </c>
      <c r="V599" s="7" t="s">
        <v>3920</v>
      </c>
      <c r="W599" s="7" t="s">
        <v>3921</v>
      </c>
      <c r="X599" s="7"/>
      <c r="Y599" s="5">
        <v>45449</v>
      </c>
      <c r="Z599" s="5">
        <v>45449</v>
      </c>
      <c r="AA599" s="11">
        <f t="shared" ref="AA599:AA605" si="34">YEAR(Y599)</f>
        <v>2024</v>
      </c>
      <c r="AB599" s="7">
        <f t="shared" si="32"/>
        <v>0</v>
      </c>
      <c r="AC599" s="5"/>
      <c r="AD599" s="27" t="s">
        <v>3922</v>
      </c>
      <c r="AE599" s="7"/>
      <c r="AF599" s="7"/>
      <c r="AG599" s="7"/>
      <c r="AH599" s="7" t="str">
        <f t="shared" ca="1" si="33"/>
        <v>Aviso: SC ainda não criada!</v>
      </c>
      <c r="AI599" s="7"/>
      <c r="AJ599" s="7"/>
      <c r="AK599" s="7"/>
      <c r="AL599" s="7"/>
      <c r="AM599" s="7"/>
      <c r="AN599" s="7"/>
      <c r="AO599" s="11"/>
      <c r="AP599" s="14"/>
      <c r="AQ599" s="14" t="s">
        <v>3405</v>
      </c>
      <c r="AR599" s="7"/>
      <c r="AS599" s="7"/>
      <c r="AT599" s="7" t="s">
        <v>3923</v>
      </c>
      <c r="AU599" s="7" t="s">
        <v>380</v>
      </c>
      <c r="AV599" s="9" t="s">
        <v>315</v>
      </c>
      <c r="AW599" s="9"/>
      <c r="AX599" s="7"/>
    </row>
    <row r="600" spans="1:50" ht="18" customHeight="1" x14ac:dyDescent="0.2">
      <c r="A600" s="21" t="s">
        <v>3924</v>
      </c>
      <c r="B600" s="7" cm="1">
        <f t="array" ref="B600">COUNTA(_xlfn._xlws.FILTER(CustomerID,CustomerID=NovasLicençasv6.0[[#This Row],[User ID]],""))</f>
        <v>1</v>
      </c>
      <c r="C600" s="7" t="str">
        <f>IF(NovasLicençasv6.0[[#This Row],[Usuário ativo]]&gt;=2,"OFFLINE","ONLINE")</f>
        <v>ONLINE</v>
      </c>
      <c r="D600" s="18" t="str" cm="1">
        <f t="array" ref="D600">IFERROR(IF(SUM(_xlfn._xlws.FILTER(CustomerID,CustomerID=NovasLicençasv6.0[[#This Row],[User ID]]))=0,"Existe","Não Existe"),"Não Existe")</f>
        <v>Não Existe</v>
      </c>
      <c r="E600" s="7"/>
      <c r="F600" s="7" t="s">
        <v>3925</v>
      </c>
      <c r="G600" s="7" t="s">
        <v>402</v>
      </c>
      <c r="H600" s="7" t="s">
        <v>3926</v>
      </c>
      <c r="I600" s="7" t="s">
        <v>101</v>
      </c>
      <c r="J600" s="7" t="s">
        <v>82</v>
      </c>
      <c r="K600" s="7" t="s">
        <v>83</v>
      </c>
      <c r="L600" s="7" t="str" cm="1">
        <f t="array" ref="L600">IFERROR(_xlfn._xlws.FILTER(CódigoAntigo,[0]!Descrição=NovasLicençasv6.0[[#This Row],[Descrição da atualização]]),"")</f>
        <v/>
      </c>
      <c r="M600" s="7" t="str" cm="1">
        <f t="array" ref="M600">IFERROR(_xlfn._xlws.FILTER(NovoCódigo,[0]!Descrição=NovasLicençasv6.0[[#This Row],[Descrição da atualização]]),"")</f>
        <v/>
      </c>
      <c r="N600" s="7"/>
      <c r="O600" s="7" t="s">
        <v>157</v>
      </c>
      <c r="P600" s="7" t="str" cm="1">
        <f t="array" ref="P600">_xlfn._xlws.FILTER(CodigoLicença,Tipo=NovasLicençasv6.0[[#This Row],[Tipo]])</f>
        <v>IR0000000001</v>
      </c>
      <c r="Q600" s="7" t="str" cm="1">
        <f t="array" ref="Q600">_xlfn._xlws.FILTER(CodigoManutenção,Tipo=NovasLicençasv6.0[[#This Row],[Tipo]])</f>
        <v>Sem custo</v>
      </c>
      <c r="R600" s="7">
        <v>1</v>
      </c>
      <c r="S600" s="7" t="s">
        <v>84</v>
      </c>
      <c r="T600" s="14" t="s">
        <v>3927</v>
      </c>
      <c r="U600" s="7" t="s">
        <v>691</v>
      </c>
      <c r="V600" s="7" t="s">
        <v>3920</v>
      </c>
      <c r="W600" s="7" t="s">
        <v>3928</v>
      </c>
      <c r="X600" s="7"/>
      <c r="Y600" s="5">
        <v>45449</v>
      </c>
      <c r="Z600" s="5">
        <v>45449</v>
      </c>
      <c r="AA600" s="11">
        <f t="shared" si="34"/>
        <v>2024</v>
      </c>
      <c r="AB600" s="7">
        <f t="shared" si="32"/>
        <v>0</v>
      </c>
      <c r="AC600" s="5"/>
      <c r="AD600" s="27" t="s">
        <v>3929</v>
      </c>
      <c r="AE600" s="7"/>
      <c r="AF600" s="7"/>
      <c r="AG600" s="7"/>
      <c r="AH600" s="7" t="str">
        <f t="shared" ca="1" si="33"/>
        <v>Aviso: SC ainda não criada!</v>
      </c>
      <c r="AI600" s="7"/>
      <c r="AJ600" s="7"/>
      <c r="AK600" s="7"/>
      <c r="AL600" s="7"/>
      <c r="AM600" s="7"/>
      <c r="AN600" s="7"/>
      <c r="AO600" s="11"/>
      <c r="AP600" s="14"/>
      <c r="AQ600" s="14" t="s">
        <v>3405</v>
      </c>
      <c r="AR600" s="7"/>
      <c r="AS600" s="7"/>
      <c r="AT600" s="7" t="s">
        <v>3923</v>
      </c>
      <c r="AU600" s="7" t="s">
        <v>380</v>
      </c>
      <c r="AV600" s="9" t="s">
        <v>315</v>
      </c>
      <c r="AW600" s="9"/>
      <c r="AX600" s="7"/>
    </row>
    <row r="601" spans="1:50" ht="18" customHeight="1" x14ac:dyDescent="0.2">
      <c r="A601" s="21" t="s">
        <v>3930</v>
      </c>
      <c r="B601" s="7" cm="1">
        <f t="array" ref="B601">COUNTA(_xlfn._xlws.FILTER(CustomerID,CustomerID=NovasLicençasv6.0[[#This Row],[User ID]],""))</f>
        <v>1</v>
      </c>
      <c r="C601" s="7" t="str">
        <f>IF(NovasLicençasv6.0[[#This Row],[Usuário ativo]]&gt;=2,"OFFLINE","ONLINE")</f>
        <v>ONLINE</v>
      </c>
      <c r="D601" s="18" t="str" cm="1">
        <f t="array" ref="D601">IFERROR(IF(SUM(_xlfn._xlws.FILTER(CustomerID,CustomerID=NovasLicençasv6.0[[#This Row],[User ID]]))=0,"Existe","Não Existe"),"Não Existe")</f>
        <v>Não Existe</v>
      </c>
      <c r="E601" s="7"/>
      <c r="F601" s="7" t="s">
        <v>3931</v>
      </c>
      <c r="G601" s="7" t="s">
        <v>402</v>
      </c>
      <c r="H601" s="7" t="s">
        <v>3932</v>
      </c>
      <c r="I601" s="7" t="s">
        <v>101</v>
      </c>
      <c r="J601" s="7" t="s">
        <v>82</v>
      </c>
      <c r="K601" s="7" t="s">
        <v>83</v>
      </c>
      <c r="L601" s="7" t="str" cm="1">
        <f t="array" ref="L601">IFERROR(_xlfn._xlws.FILTER(CódigoAntigo,[0]!Descrição=NovasLicençasv6.0[[#This Row],[Descrição da atualização]]),"")</f>
        <v/>
      </c>
      <c r="M601" s="7" t="str" cm="1">
        <f t="array" ref="M601">IFERROR(_xlfn._xlws.FILTER(NovoCódigo,[0]!Descrição=NovasLicençasv6.0[[#This Row],[Descrição da atualização]]),"")</f>
        <v/>
      </c>
      <c r="N601" s="7"/>
      <c r="O601" s="7" t="s">
        <v>157</v>
      </c>
      <c r="P601" s="7" t="str" cm="1">
        <f t="array" ref="P601">_xlfn._xlws.FILTER(CodigoLicença,Tipo=NovasLicençasv6.0[[#This Row],[Tipo]])</f>
        <v>IR0000000001</v>
      </c>
      <c r="Q601" s="7" t="str" cm="1">
        <f t="array" ref="Q601">_xlfn._xlws.FILTER(CodigoManutenção,Tipo=NovasLicençasv6.0[[#This Row],[Tipo]])</f>
        <v>Sem custo</v>
      </c>
      <c r="R601" s="7">
        <v>1</v>
      </c>
      <c r="S601" s="7" t="s">
        <v>84</v>
      </c>
      <c r="T601" s="14" t="s">
        <v>3933</v>
      </c>
      <c r="U601" s="7" t="s">
        <v>691</v>
      </c>
      <c r="V601" s="7" t="s">
        <v>1713</v>
      </c>
      <c r="W601" s="7" t="s">
        <v>3934</v>
      </c>
      <c r="X601" s="7"/>
      <c r="Y601" s="5">
        <v>45449</v>
      </c>
      <c r="Z601" s="5">
        <v>45449</v>
      </c>
      <c r="AA601" s="11">
        <f t="shared" si="34"/>
        <v>2024</v>
      </c>
      <c r="AB601" s="7">
        <f t="shared" si="32"/>
        <v>0</v>
      </c>
      <c r="AC601" s="5"/>
      <c r="AD601" s="27" t="s">
        <v>3935</v>
      </c>
      <c r="AE601" s="7"/>
      <c r="AF601" s="7"/>
      <c r="AG601" s="7"/>
      <c r="AH601" s="7" t="str">
        <f t="shared" ca="1" si="33"/>
        <v>Aviso: SC ainda não criada!</v>
      </c>
      <c r="AI601" s="7"/>
      <c r="AJ601" s="7"/>
      <c r="AK601" s="7"/>
      <c r="AL601" s="7"/>
      <c r="AM601" s="7"/>
      <c r="AN601" s="7"/>
      <c r="AO601" s="11"/>
      <c r="AP601" s="14"/>
      <c r="AQ601" s="14" t="s">
        <v>3405</v>
      </c>
      <c r="AR601" s="7"/>
      <c r="AS601" s="7"/>
      <c r="AT601" s="7" t="s">
        <v>3923</v>
      </c>
      <c r="AU601" s="7" t="s">
        <v>380</v>
      </c>
      <c r="AV601" s="9" t="s">
        <v>315</v>
      </c>
      <c r="AW601" s="9"/>
      <c r="AX601" s="7"/>
    </row>
    <row r="602" spans="1:50" ht="18" customHeight="1" x14ac:dyDescent="0.2">
      <c r="A602" s="21" t="s">
        <v>3936</v>
      </c>
      <c r="B602" s="7" cm="1">
        <f t="array" ref="B602">COUNTA(_xlfn._xlws.FILTER(CustomerID,CustomerID=NovasLicençasv6.0[[#This Row],[User ID]],""))</f>
        <v>1</v>
      </c>
      <c r="C602" s="7" t="str">
        <f>IF(NovasLicençasv6.0[[#This Row],[Usuário ativo]]&gt;=2,"OFFLINE","ONLINE")</f>
        <v>ONLINE</v>
      </c>
      <c r="D602" s="18" t="str" cm="1">
        <f t="array" ref="D602">IFERROR(IF(SUM(_xlfn._xlws.FILTER(CustomerID,CustomerID=NovasLicençasv6.0[[#This Row],[User ID]]))=0,"Existe","Não Existe"),"Não Existe")</f>
        <v>Não Existe</v>
      </c>
      <c r="E602" s="7"/>
      <c r="F602" s="7" t="s">
        <v>3937</v>
      </c>
      <c r="G602" s="7" t="s">
        <v>402</v>
      </c>
      <c r="H602" s="7" t="s">
        <v>3938</v>
      </c>
      <c r="I602" s="7" t="s">
        <v>101</v>
      </c>
      <c r="J602" s="7" t="s">
        <v>82</v>
      </c>
      <c r="K602" s="7" t="s">
        <v>83</v>
      </c>
      <c r="L602" s="7" t="str" cm="1">
        <f t="array" ref="L602">IFERROR(_xlfn._xlws.FILTER(CódigoAntigo,[0]!Descrição=NovasLicençasv6.0[[#This Row],[Descrição da atualização]]),"")</f>
        <v/>
      </c>
      <c r="M602" s="7" t="str" cm="1">
        <f t="array" ref="M602">IFERROR(_xlfn._xlws.FILTER(NovoCódigo,[0]!Descrição=NovasLicençasv6.0[[#This Row],[Descrição da atualização]]),"")</f>
        <v/>
      </c>
      <c r="N602" s="7"/>
      <c r="O602" s="7" t="s">
        <v>157</v>
      </c>
      <c r="P602" s="7" t="str" cm="1">
        <f t="array" ref="P602">_xlfn._xlws.FILTER(CodigoLicença,Tipo=NovasLicençasv6.0[[#This Row],[Tipo]])</f>
        <v>IR0000000001</v>
      </c>
      <c r="Q602" s="7" t="str" cm="1">
        <f t="array" ref="Q602">_xlfn._xlws.FILTER(CodigoManutenção,Tipo=NovasLicençasv6.0[[#This Row],[Tipo]])</f>
        <v>Sem custo</v>
      </c>
      <c r="R602" s="7">
        <v>1</v>
      </c>
      <c r="S602" s="7" t="s">
        <v>84</v>
      </c>
      <c r="T602" s="14" t="s">
        <v>3939</v>
      </c>
      <c r="U602" s="7" t="s">
        <v>691</v>
      </c>
      <c r="V602" s="7" t="s">
        <v>3940</v>
      </c>
      <c r="W602" s="7" t="s">
        <v>3941</v>
      </c>
      <c r="X602" s="7"/>
      <c r="Y602" s="5">
        <v>45449</v>
      </c>
      <c r="Z602" s="5">
        <v>45449</v>
      </c>
      <c r="AA602" s="11">
        <f t="shared" si="34"/>
        <v>2024</v>
      </c>
      <c r="AB602" s="7">
        <f t="shared" si="32"/>
        <v>0</v>
      </c>
      <c r="AC602" s="5"/>
      <c r="AD602" s="27" t="s">
        <v>3942</v>
      </c>
      <c r="AE602" s="7"/>
      <c r="AF602" s="7"/>
      <c r="AG602" s="7"/>
      <c r="AH602" s="7" t="str">
        <f t="shared" ca="1" si="33"/>
        <v>Aviso: SC ainda não criada!</v>
      </c>
      <c r="AI602" s="7"/>
      <c r="AJ602" s="7"/>
      <c r="AK602" s="7"/>
      <c r="AL602" s="7"/>
      <c r="AM602" s="7"/>
      <c r="AN602" s="7"/>
      <c r="AO602" s="11"/>
      <c r="AP602" s="14"/>
      <c r="AQ602" s="14" t="s">
        <v>3405</v>
      </c>
      <c r="AR602" s="7"/>
      <c r="AS602" s="7"/>
      <c r="AT602" s="7" t="s">
        <v>3923</v>
      </c>
      <c r="AU602" s="7" t="s">
        <v>380</v>
      </c>
      <c r="AV602" s="9" t="s">
        <v>315</v>
      </c>
      <c r="AW602" s="9"/>
      <c r="AX602" s="7"/>
    </row>
    <row r="603" spans="1:50" ht="18" customHeight="1" x14ac:dyDescent="0.2">
      <c r="A603" s="21" t="s">
        <v>3943</v>
      </c>
      <c r="B603" s="7" cm="1">
        <f t="array" ref="B603">COUNTA(_xlfn._xlws.FILTER(CustomerID,CustomerID=NovasLicençasv6.0[[#This Row],[User ID]],""))</f>
        <v>1</v>
      </c>
      <c r="C603" s="7" t="str">
        <f>IF(NovasLicençasv6.0[[#This Row],[Usuário ativo]]&gt;=2,"OFFLINE","ONLINE")</f>
        <v>ONLINE</v>
      </c>
      <c r="D603" s="18" t="str" cm="1">
        <f t="array" ref="D603">IFERROR(IF(SUM(_xlfn._xlws.FILTER(CustomerID,CustomerID=NovasLicençasv6.0[[#This Row],[User ID]]))=0,"Existe","Não Existe"),"Não Existe")</f>
        <v>Não Existe</v>
      </c>
      <c r="E603" s="7"/>
      <c r="F603" s="7" t="s">
        <v>3944</v>
      </c>
      <c r="G603" s="7" t="s">
        <v>402</v>
      </c>
      <c r="H603" s="7" t="s">
        <v>3945</v>
      </c>
      <c r="I603" s="7" t="s">
        <v>101</v>
      </c>
      <c r="J603" s="7" t="s">
        <v>82</v>
      </c>
      <c r="K603" s="7" t="s">
        <v>83</v>
      </c>
      <c r="L603" s="7" t="str" cm="1">
        <f t="array" ref="L603">IFERROR(_xlfn._xlws.FILTER(CódigoAntigo,[0]!Descrição=NovasLicençasv6.0[[#This Row],[Descrição da atualização]]),"")</f>
        <v/>
      </c>
      <c r="M603" s="7" t="str" cm="1">
        <f t="array" ref="M603">IFERROR(_xlfn._xlws.FILTER(NovoCódigo,[0]!Descrição=NovasLicençasv6.0[[#This Row],[Descrição da atualização]]),"")</f>
        <v/>
      </c>
      <c r="N603" s="7"/>
      <c r="O603" s="7" t="s">
        <v>157</v>
      </c>
      <c r="P603" s="7" t="str" cm="1">
        <f t="array" ref="P603">_xlfn._xlws.FILTER(CodigoLicença,Tipo=NovasLicençasv6.0[[#This Row],[Tipo]])</f>
        <v>IR0000000001</v>
      </c>
      <c r="Q603" s="7" t="str" cm="1">
        <f t="array" ref="Q603">_xlfn._xlws.FILTER(CodigoManutenção,Tipo=NovasLicençasv6.0[[#This Row],[Tipo]])</f>
        <v>Sem custo</v>
      </c>
      <c r="R603" s="7">
        <v>1</v>
      </c>
      <c r="S603" s="7" t="s">
        <v>84</v>
      </c>
      <c r="T603" s="14" t="s">
        <v>3946</v>
      </c>
      <c r="U603" s="7" t="s">
        <v>691</v>
      </c>
      <c r="V603" s="7" t="s">
        <v>2258</v>
      </c>
      <c r="W603" s="7" t="s">
        <v>3947</v>
      </c>
      <c r="X603" s="7"/>
      <c r="Y603" s="5">
        <v>45449</v>
      </c>
      <c r="Z603" s="5">
        <v>45449</v>
      </c>
      <c r="AA603" s="11">
        <f t="shared" si="34"/>
        <v>2024</v>
      </c>
      <c r="AB603" s="7">
        <f t="shared" si="32"/>
        <v>0</v>
      </c>
      <c r="AC603" s="5"/>
      <c r="AD603" s="27" t="s">
        <v>3948</v>
      </c>
      <c r="AE603" s="7"/>
      <c r="AF603" s="7"/>
      <c r="AG603" s="7"/>
      <c r="AH603" s="7" t="str">
        <f t="shared" ca="1" si="33"/>
        <v>Aviso: SC ainda não criada!</v>
      </c>
      <c r="AI603" s="7"/>
      <c r="AJ603" s="7"/>
      <c r="AK603" s="7"/>
      <c r="AL603" s="7"/>
      <c r="AM603" s="7"/>
      <c r="AN603" s="7"/>
      <c r="AO603" s="11"/>
      <c r="AP603" s="14"/>
      <c r="AQ603" s="14" t="s">
        <v>3405</v>
      </c>
      <c r="AR603" s="7"/>
      <c r="AS603" s="7"/>
      <c r="AT603" s="7" t="s">
        <v>3923</v>
      </c>
      <c r="AU603" s="7" t="s">
        <v>380</v>
      </c>
      <c r="AV603" s="9" t="s">
        <v>315</v>
      </c>
      <c r="AW603" s="9"/>
      <c r="AX603" s="7"/>
    </row>
    <row r="604" spans="1:50" ht="18" customHeight="1" x14ac:dyDescent="0.2">
      <c r="A604" s="21" t="s">
        <v>3949</v>
      </c>
      <c r="B604" s="7" cm="1">
        <f t="array" ref="B604">COUNTA(_xlfn._xlws.FILTER(CustomerID,CustomerID=NovasLicençasv6.0[[#This Row],[User ID]],""))</f>
        <v>1</v>
      </c>
      <c r="C604" s="7" t="str">
        <f>IF(NovasLicençasv6.0[[#This Row],[Usuário ativo]]&gt;=2,"OFFLINE","ONLINE")</f>
        <v>ONLINE</v>
      </c>
      <c r="D604" s="18" t="str" cm="1">
        <f t="array" ref="D604">IFERROR(IF(SUM(_xlfn._xlws.FILTER(CustomerID,CustomerID=NovasLicençasv6.0[[#This Row],[User ID]]))=0,"Existe","Não Existe"),"Não Existe")</f>
        <v>Não Existe</v>
      </c>
      <c r="E604" s="7"/>
      <c r="F604" s="7" t="s">
        <v>3950</v>
      </c>
      <c r="G604" s="7" t="s">
        <v>402</v>
      </c>
      <c r="H604" s="7" t="s">
        <v>3945</v>
      </c>
      <c r="I604" s="7" t="s">
        <v>101</v>
      </c>
      <c r="J604" s="7" t="s">
        <v>82</v>
      </c>
      <c r="K604" s="7" t="s">
        <v>83</v>
      </c>
      <c r="L604" s="7" t="str" cm="1">
        <f t="array" ref="L604">IFERROR(_xlfn._xlws.FILTER(CódigoAntigo,[0]!Descrição=NovasLicençasv6.0[[#This Row],[Descrição da atualização]]),"")</f>
        <v/>
      </c>
      <c r="M604" s="7" t="str" cm="1">
        <f t="array" ref="M604">IFERROR(_xlfn._xlws.FILTER(NovoCódigo,[0]!Descrição=NovasLicençasv6.0[[#This Row],[Descrição da atualização]]),"")</f>
        <v/>
      </c>
      <c r="N604" s="7"/>
      <c r="O604" s="7" t="s">
        <v>157</v>
      </c>
      <c r="P604" s="7" t="str" cm="1">
        <f t="array" ref="P604">_xlfn._xlws.FILTER(CodigoLicença,Tipo=NovasLicençasv6.0[[#This Row],[Tipo]])</f>
        <v>IR0000000001</v>
      </c>
      <c r="Q604" s="7" t="str" cm="1">
        <f t="array" ref="Q604">_xlfn._xlws.FILTER(CodigoManutenção,Tipo=NovasLicençasv6.0[[#This Row],[Tipo]])</f>
        <v>Sem custo</v>
      </c>
      <c r="R604" s="7">
        <v>1</v>
      </c>
      <c r="S604" s="7" t="s">
        <v>84</v>
      </c>
      <c r="T604" s="14" t="s">
        <v>3951</v>
      </c>
      <c r="U604" s="7" t="s">
        <v>691</v>
      </c>
      <c r="V604" s="7" t="s">
        <v>104</v>
      </c>
      <c r="W604" s="7" t="s">
        <v>3952</v>
      </c>
      <c r="X604" s="7"/>
      <c r="Y604" s="5">
        <v>45449</v>
      </c>
      <c r="Z604" s="5">
        <v>45449</v>
      </c>
      <c r="AA604" s="11">
        <f t="shared" si="34"/>
        <v>2024</v>
      </c>
      <c r="AB604" s="7">
        <f t="shared" si="32"/>
        <v>0</v>
      </c>
      <c r="AC604" s="5"/>
      <c r="AD604" s="27" t="s">
        <v>3953</v>
      </c>
      <c r="AE604" s="7"/>
      <c r="AF604" s="7"/>
      <c r="AG604" s="7"/>
      <c r="AH604" s="7" t="str">
        <f t="shared" ca="1" si="33"/>
        <v>Aviso: SC ainda não criada!</v>
      </c>
      <c r="AI604" s="7"/>
      <c r="AJ604" s="7"/>
      <c r="AK604" s="7"/>
      <c r="AL604" s="7"/>
      <c r="AM604" s="7"/>
      <c r="AN604" s="7"/>
      <c r="AO604" s="11"/>
      <c r="AP604" s="14"/>
      <c r="AQ604" s="14" t="s">
        <v>3405</v>
      </c>
      <c r="AR604" s="7"/>
      <c r="AS604" s="7"/>
      <c r="AT604" s="7" t="s">
        <v>3923</v>
      </c>
      <c r="AU604" s="7" t="s">
        <v>380</v>
      </c>
      <c r="AV604" s="9" t="s">
        <v>315</v>
      </c>
      <c r="AW604" s="9"/>
      <c r="AX604" s="7"/>
    </row>
    <row r="605" spans="1:50" ht="18" customHeight="1" x14ac:dyDescent="0.2">
      <c r="A605" s="24" t="s">
        <v>3954</v>
      </c>
      <c r="B605" s="7" cm="1">
        <f t="array" ref="B605">COUNTA(_xlfn._xlws.FILTER(CustomerID,CustomerID=NovasLicençasv6.0[[#This Row],[User ID]],""))</f>
        <v>1</v>
      </c>
      <c r="C605" s="18" t="str">
        <f>IF(NovasLicençasv6.0[[#This Row],[Usuário ativo]]&gt;=2,"OFFLINE","ONLINE")</f>
        <v>ONLINE</v>
      </c>
      <c r="D605" s="18" t="str" cm="1">
        <f t="array" ref="D605">IFERROR(IF(SUM(_xlfn._xlws.FILTER(CustomerID,CustomerID=NovasLicençasv6.0[[#This Row],[User ID]]))=0,"Existe","Não Existe"),"Não Existe")</f>
        <v>Não Existe</v>
      </c>
      <c r="E605" s="18"/>
      <c r="F605" s="18" t="s">
        <v>3955</v>
      </c>
      <c r="G605" s="7" t="s">
        <v>402</v>
      </c>
      <c r="H605" s="7" t="s">
        <v>3945</v>
      </c>
      <c r="I605" s="7" t="s">
        <v>101</v>
      </c>
      <c r="J605" s="7" t="s">
        <v>82</v>
      </c>
      <c r="K605" s="7" t="s">
        <v>83</v>
      </c>
      <c r="L605" s="18" t="str" cm="1">
        <f t="array" ref="L605">IFERROR(_xlfn._xlws.FILTER(CódigoAntigo,[0]!Descrição=NovasLicençasv6.0[[#This Row],[Descrição da atualização]]),"")</f>
        <v/>
      </c>
      <c r="M605" s="18" t="str" cm="1">
        <f t="array" ref="M605">IFERROR(_xlfn._xlws.FILTER(NovoCódigo,[0]!Descrição=NovasLicençasv6.0[[#This Row],[Descrição da atualização]]),"")</f>
        <v/>
      </c>
      <c r="N605" s="18"/>
      <c r="O605" s="7" t="s">
        <v>157</v>
      </c>
      <c r="P605" s="18" t="str" cm="1">
        <f t="array" ref="P605">_xlfn._xlws.FILTER(CodigoLicença,Tipo=NovasLicençasv6.0[[#This Row],[Tipo]])</f>
        <v>IR0000000001</v>
      </c>
      <c r="Q605" s="18" t="str" cm="1">
        <f t="array" ref="Q605">_xlfn._xlws.FILTER(CodigoManutenção,Tipo=NovasLicençasv6.0[[#This Row],[Tipo]])</f>
        <v>Sem custo</v>
      </c>
      <c r="R605" s="7">
        <v>1</v>
      </c>
      <c r="S605" s="7" t="s">
        <v>84</v>
      </c>
      <c r="T605" s="58" t="s">
        <v>3956</v>
      </c>
      <c r="U605" s="7" t="s">
        <v>691</v>
      </c>
      <c r="V605" s="18" t="s">
        <v>2720</v>
      </c>
      <c r="W605" s="18" t="s">
        <v>3957</v>
      </c>
      <c r="X605" s="18"/>
      <c r="Y605" s="5">
        <v>45449</v>
      </c>
      <c r="Z605" s="5">
        <v>45449</v>
      </c>
      <c r="AA605" s="28">
        <f t="shared" si="34"/>
        <v>2024</v>
      </c>
      <c r="AB605" s="18">
        <f t="shared" si="32"/>
        <v>0</v>
      </c>
      <c r="AC605" s="20"/>
      <c r="AD605" s="27" t="s">
        <v>3958</v>
      </c>
      <c r="AE605" s="18"/>
      <c r="AF605" s="102"/>
      <c r="AG605" s="102"/>
      <c r="AH605" s="18" t="str">
        <f t="shared" ca="1" si="33"/>
        <v>Aviso: SC ainda não criada!</v>
      </c>
      <c r="AI605" s="18"/>
      <c r="AJ605" s="18"/>
      <c r="AK605" s="18"/>
      <c r="AL605" s="18"/>
      <c r="AM605" s="18"/>
      <c r="AN605" s="18"/>
      <c r="AO605" s="28"/>
      <c r="AP605" s="18"/>
      <c r="AQ605" s="14" t="s">
        <v>3405</v>
      </c>
      <c r="AR605" s="58"/>
      <c r="AS605" s="18"/>
      <c r="AT605" s="7" t="s">
        <v>3923</v>
      </c>
      <c r="AU605" s="7" t="s">
        <v>380</v>
      </c>
      <c r="AV605" s="9" t="s">
        <v>315</v>
      </c>
      <c r="AW605" s="23"/>
      <c r="AX605" s="18"/>
    </row>
    <row r="606" spans="1:50" ht="18" customHeight="1" x14ac:dyDescent="0.2">
      <c r="A606" s="21" t="s">
        <v>3959</v>
      </c>
      <c r="B606" s="7" cm="1">
        <f t="array" ref="B606">COUNTA(_xlfn._xlws.FILTER(CustomerID,CustomerID=NovasLicençasv6.0[[#This Row],[User ID]],""))</f>
        <v>1</v>
      </c>
      <c r="C606" s="7" t="str">
        <f>IF(NovasLicençasv6.0[[#This Row],[Usuário ativo]]&gt;=2,"OFFLINE","ONLINE")</f>
        <v>ONLINE</v>
      </c>
      <c r="D606" s="18" t="str" cm="1">
        <f t="array" ref="D606">IFERROR(IF(SUM(_xlfn._xlws.FILTER(CustomerID,CustomerID=NovasLicençasv6.0[[#This Row],[User ID]]))=0,"Existe","Não Existe"),"Não Existe")</f>
        <v>Não Existe</v>
      </c>
      <c r="E606" s="7"/>
      <c r="F606" s="7" t="s">
        <v>3960</v>
      </c>
      <c r="G606" s="7" t="s">
        <v>8</v>
      </c>
      <c r="H606" s="7" t="s">
        <v>384</v>
      </c>
      <c r="I606" s="7" t="s">
        <v>579</v>
      </c>
      <c r="J606" s="7" t="s">
        <v>580</v>
      </c>
      <c r="K606" s="7" t="s">
        <v>83</v>
      </c>
      <c r="L606" s="7" t="str" cm="1">
        <f t="array" ref="L606">IFERROR(_xlfn._xlws.FILTER(CódigoAntigo,[0]!Descrição=NovasLicençasv6.0[[#This Row],[Descrição da atualização]]),"")</f>
        <v/>
      </c>
      <c r="M606" s="7" t="str" cm="1">
        <f t="array" ref="M606">IFERROR(_xlfn._xlws.FILTER(NovoCódigo,[0]!Descrição=NovasLicençasv6.0[[#This Row],[Descrição da atualização]]),"")</f>
        <v/>
      </c>
      <c r="N606" s="7"/>
      <c r="O606" s="7" t="s">
        <v>18</v>
      </c>
      <c r="P606" s="7" t="str" cm="1">
        <f t="array" ref="P606">_xlfn._xlws.FILTER(CodigoLicença,Tipo=NovasLicençasv6.0[[#This Row],[Tipo]])</f>
        <v>SC00SFW00003</v>
      </c>
      <c r="Q606" s="7" t="str" cm="1">
        <f t="array" ref="Q606">_xlfn._xlws.FILTER(CodigoManutenção,Tipo=NovasLicençasv6.0[[#This Row],[Tipo]])</f>
        <v>SC00SFW00006</v>
      </c>
      <c r="R606" s="7">
        <v>1</v>
      </c>
      <c r="S606" s="7" t="s">
        <v>84</v>
      </c>
      <c r="T606" s="14" t="s">
        <v>3961</v>
      </c>
      <c r="U606" s="7" t="s">
        <v>2245</v>
      </c>
      <c r="V606" s="7" t="s">
        <v>3147</v>
      </c>
      <c r="W606" s="7" t="s">
        <v>3962</v>
      </c>
      <c r="X606" s="7"/>
      <c r="Y606" s="5">
        <v>45450</v>
      </c>
      <c r="Z606" s="5">
        <v>45456</v>
      </c>
      <c r="AA606" s="11">
        <f t="shared" ref="AA606:AA611" si="35">YEAR(Y606)</f>
        <v>2024</v>
      </c>
      <c r="AB606" s="7">
        <f t="shared" ref="AB606:AB611" si="36">Z606-Y606</f>
        <v>6</v>
      </c>
      <c r="AC606" s="5" t="e" cm="1">
        <f t="array" ref="AC606">_xlfn._xlws.FILTER(Created_Date,(Customer_ID=NovasLicençasv6.0[[#This Row],[User ID]])*(Type = "OFFLINE"))</f>
        <v>#REF!</v>
      </c>
      <c r="AD606" s="27" t="s">
        <v>3963</v>
      </c>
      <c r="AE606" s="7"/>
      <c r="AF606" s="22"/>
      <c r="AG606" s="22"/>
      <c r="AH606" s="7" t="str">
        <f t="shared" ref="AH606:AH611" ca="1" si="37">IF(AND(Z606&lt;TODAY()-7, AF606=""), "Aviso: SC ainda não criada!", "")</f>
        <v>Aviso: SC ainda não criada!</v>
      </c>
      <c r="AI606" s="7">
        <v>940894</v>
      </c>
      <c r="AJ606" s="7">
        <v>1431</v>
      </c>
      <c r="AK606" s="7"/>
      <c r="AL606" s="7"/>
      <c r="AM606" s="7"/>
      <c r="AN606" s="7"/>
      <c r="AO606" s="11">
        <v>116523859</v>
      </c>
      <c r="AP606" s="7"/>
      <c r="AQ606" s="14" t="s">
        <v>1369</v>
      </c>
      <c r="AR606" s="14"/>
      <c r="AS606" s="7"/>
      <c r="AT606" s="7" t="s">
        <v>2862</v>
      </c>
      <c r="AU606" s="7" t="s">
        <v>380</v>
      </c>
      <c r="AV606" s="9" t="s">
        <v>201</v>
      </c>
      <c r="AW606" s="9"/>
      <c r="AX606" s="7">
        <v>2024</v>
      </c>
    </row>
    <row r="607" spans="1:50" ht="18" customHeight="1" x14ac:dyDescent="0.2">
      <c r="A607" s="21" t="s">
        <v>3964</v>
      </c>
      <c r="B607" s="7" cm="1">
        <f t="array" ref="B607">COUNTA(_xlfn._xlws.FILTER(CustomerID,CustomerID=NovasLicençasv6.0[[#This Row],[User ID]],""))</f>
        <v>1</v>
      </c>
      <c r="C607" s="7" t="str">
        <f>IF(NovasLicençasv6.0[[#This Row],[Usuário ativo]]&gt;=2,"OFFLINE","ONLINE")</f>
        <v>ONLINE</v>
      </c>
      <c r="D607" s="18" t="str" cm="1">
        <f t="array" ref="D607">IFERROR(IF(SUM(_xlfn._xlws.FILTER(CustomerID,CustomerID=NovasLicençasv6.0[[#This Row],[User ID]]))=0,"Existe","Não Existe"),"Não Existe")</f>
        <v>Não Existe</v>
      </c>
      <c r="E607" s="7"/>
      <c r="F607" s="7" t="s">
        <v>3965</v>
      </c>
      <c r="G607" s="7" t="s">
        <v>8</v>
      </c>
      <c r="H607" s="7" t="s">
        <v>1785</v>
      </c>
      <c r="I607" s="7" t="s">
        <v>579</v>
      </c>
      <c r="J607" s="7" t="s">
        <v>580</v>
      </c>
      <c r="K607" s="7" t="s">
        <v>83</v>
      </c>
      <c r="L607" s="7" t="str" cm="1">
        <f t="array" ref="L607">IFERROR(_xlfn._xlws.FILTER(CódigoAntigo,[0]!Descrição=NovasLicençasv6.0[[#This Row],[Descrição da atualização]]),"")</f>
        <v/>
      </c>
      <c r="M607" s="7" t="str" cm="1">
        <f t="array" ref="M607">IFERROR(_xlfn._xlws.FILTER(NovoCódigo,[0]!Descrição=NovasLicençasv6.0[[#This Row],[Descrição da atualização]]),"")</f>
        <v/>
      </c>
      <c r="N607" s="7"/>
      <c r="O607" s="7" t="s">
        <v>157</v>
      </c>
      <c r="P607" s="7" t="str" cm="1">
        <f t="array" ref="P607">_xlfn._xlws.FILTER(CodigoLicença,Tipo=NovasLicençasv6.0[[#This Row],[Tipo]])</f>
        <v>IR0000000001</v>
      </c>
      <c r="Q607" s="7" t="str" cm="1">
        <f t="array" ref="Q607">_xlfn._xlws.FILTER(CodigoManutenção,Tipo=NovasLicençasv6.0[[#This Row],[Tipo]])</f>
        <v>Sem custo</v>
      </c>
      <c r="R607" s="7">
        <v>1</v>
      </c>
      <c r="S607" s="7" t="s">
        <v>84</v>
      </c>
      <c r="T607" s="14" t="s">
        <v>3966</v>
      </c>
      <c r="U607" s="7" t="s">
        <v>2245</v>
      </c>
      <c r="V607" s="7" t="s">
        <v>3967</v>
      </c>
      <c r="W607" s="7" t="s">
        <v>3968</v>
      </c>
      <c r="X607" s="7"/>
      <c r="Y607" s="5">
        <v>45450</v>
      </c>
      <c r="Z607" s="5"/>
      <c r="AA607" s="11">
        <f t="shared" si="35"/>
        <v>2024</v>
      </c>
      <c r="AB607" s="7">
        <f t="shared" si="36"/>
        <v>-45450</v>
      </c>
      <c r="AC607" s="5" t="e" cm="1">
        <f t="array" ref="AC607">_xlfn._xlws.FILTER(Created_Date,(Customer_ID=NovasLicençasv6.0[[#This Row],[User ID]])*(Type = "OFFLINE"))</f>
        <v>#REF!</v>
      </c>
      <c r="AD607" s="27" t="s">
        <v>3969</v>
      </c>
      <c r="AE607" s="7"/>
      <c r="AF607" s="22"/>
      <c r="AG607" s="22"/>
      <c r="AH607" s="7" t="str">
        <f t="shared" ca="1" si="37"/>
        <v>Aviso: SC ainda não criada!</v>
      </c>
      <c r="AI607" s="7"/>
      <c r="AJ607" s="7"/>
      <c r="AK607" s="7"/>
      <c r="AL607" s="7"/>
      <c r="AM607" s="7"/>
      <c r="AN607" s="7"/>
      <c r="AO607" s="11" t="s">
        <v>313</v>
      </c>
      <c r="AP607" s="7"/>
      <c r="AQ607" s="14" t="s">
        <v>1369</v>
      </c>
      <c r="AR607" s="14"/>
      <c r="AS607" s="7"/>
      <c r="AT607" s="7" t="s">
        <v>3651</v>
      </c>
      <c r="AU607" s="7" t="s">
        <v>315</v>
      </c>
      <c r="AV607" s="9"/>
      <c r="AW607" s="9"/>
      <c r="AX607" s="7"/>
    </row>
    <row r="608" spans="1:50" ht="18" customHeight="1" x14ac:dyDescent="0.2">
      <c r="A608" s="21" t="s">
        <v>3970</v>
      </c>
      <c r="B608" s="7" cm="1">
        <f t="array" ref="B608">COUNTA(_xlfn._xlws.FILTER(CustomerID,CustomerID=NovasLicençasv6.0[[#This Row],[User ID]],""))</f>
        <v>1</v>
      </c>
      <c r="C608" s="7" t="str">
        <f>IF(NovasLicençasv6.0[[#This Row],[Usuário ativo]]&gt;=2,"OFFLINE","ONLINE")</f>
        <v>ONLINE</v>
      </c>
      <c r="D608" s="18" t="str" cm="1">
        <f t="array" ref="D608">IFERROR(IF(SUM(_xlfn._xlws.FILTER(CustomerID,CustomerID=NovasLicençasv6.0[[#This Row],[User ID]]))=0,"Existe","Não Existe"),"Não Existe")</f>
        <v>Não Existe</v>
      </c>
      <c r="E608" s="7"/>
      <c r="F608" s="7" t="s">
        <v>3971</v>
      </c>
      <c r="G608" s="7" t="s">
        <v>141</v>
      </c>
      <c r="H608" s="7" t="s">
        <v>130</v>
      </c>
      <c r="I608" s="7" t="s">
        <v>101</v>
      </c>
      <c r="J608" s="7" t="s">
        <v>102</v>
      </c>
      <c r="K608" s="7" t="s">
        <v>83</v>
      </c>
      <c r="L608" s="7" t="str" cm="1">
        <f t="array" ref="L608">IFERROR(_xlfn._xlws.FILTER(CódigoAntigo,[0]!Descrição=NovasLicençasv6.0[[#This Row],[Descrição da atualização]]),"")</f>
        <v/>
      </c>
      <c r="M608" s="7" t="s">
        <v>275</v>
      </c>
      <c r="N608" s="7" t="s">
        <v>135</v>
      </c>
      <c r="O608" s="7" t="s">
        <v>19</v>
      </c>
      <c r="P608" s="7" t="str" cm="1">
        <f t="array" ref="P608">_xlfn._xlws.FILTER(CodigoLicença,Tipo=NovasLicençasv6.0[[#This Row],[Tipo]])</f>
        <v>SC00SFW00004</v>
      </c>
      <c r="Q608" s="7" t="str" cm="1">
        <f t="array" ref="Q608">_xlfn._xlws.FILTER(CodigoManutenção,Tipo=NovasLicençasv6.0[[#This Row],[Tipo]])</f>
        <v>SC00SFW00007</v>
      </c>
      <c r="R608" s="7">
        <v>1</v>
      </c>
      <c r="S608" s="7" t="s">
        <v>84</v>
      </c>
      <c r="T608" s="14" t="s">
        <v>3972</v>
      </c>
      <c r="U608" s="7" t="s">
        <v>2619</v>
      </c>
      <c r="V608" s="7" t="s">
        <v>3973</v>
      </c>
      <c r="W608" s="7" t="s">
        <v>3974</v>
      </c>
      <c r="X608" s="7"/>
      <c r="Y608" s="5">
        <v>45448</v>
      </c>
      <c r="Z608" s="5">
        <v>45474</v>
      </c>
      <c r="AA608" s="11">
        <f t="shared" si="35"/>
        <v>2024</v>
      </c>
      <c r="AB608" s="7">
        <f t="shared" si="36"/>
        <v>26</v>
      </c>
      <c r="AC608" s="5" t="e" cm="1">
        <f t="array" ref="AC608">_xlfn._xlws.FILTER(Created_Date,(Customer_ID=NovasLicençasv6.0[[#This Row],[User ID]])*(Type = "OFFLINE"))</f>
        <v>#REF!</v>
      </c>
      <c r="AD608" s="27" t="s">
        <v>3975</v>
      </c>
      <c r="AE608" s="7">
        <v>2624601</v>
      </c>
      <c r="AF608" s="22">
        <v>78820</v>
      </c>
      <c r="AG608" s="22"/>
      <c r="AH608" s="7" t="str">
        <f t="shared" ca="1" si="37"/>
        <v/>
      </c>
      <c r="AI608" s="7"/>
      <c r="AJ608" s="7"/>
      <c r="AK608" s="7"/>
      <c r="AL608" s="7"/>
      <c r="AM608" s="7"/>
      <c r="AN608" s="7"/>
      <c r="AO608" s="11">
        <v>116524345</v>
      </c>
      <c r="AP608" s="7"/>
      <c r="AQ608" s="14" t="s">
        <v>3976</v>
      </c>
      <c r="AR608" s="14"/>
      <c r="AS608" s="7"/>
      <c r="AT608" s="7" t="s">
        <v>3977</v>
      </c>
      <c r="AU608" s="7" t="s">
        <v>380</v>
      </c>
      <c r="AV608" s="9" t="s">
        <v>201</v>
      </c>
      <c r="AW608" s="9" t="s">
        <v>3978</v>
      </c>
      <c r="AX608" s="7">
        <v>2024</v>
      </c>
    </row>
    <row r="609" spans="1:50" ht="18" customHeight="1" x14ac:dyDescent="0.2">
      <c r="A609" s="21" t="s">
        <v>3979</v>
      </c>
      <c r="B609" s="7" cm="1">
        <f t="array" ref="B609">COUNTA(_xlfn._xlws.FILTER(CustomerID,CustomerID=NovasLicençasv6.0[[#This Row],[User ID]],""))</f>
        <v>1</v>
      </c>
      <c r="C609" s="7" t="str">
        <f>IF(NovasLicençasv6.0[[#This Row],[Usuário ativo]]&gt;=2,"OFFLINE","ONLINE")</f>
        <v>ONLINE</v>
      </c>
      <c r="D609" s="18" t="str" cm="1">
        <f t="array" ref="D609">IFERROR(IF(SUM(_xlfn._xlws.FILTER(CustomerID,CustomerID=NovasLicençasv6.0[[#This Row],[User ID]]))=0,"Existe","Não Existe"),"Não Existe")</f>
        <v>Não Existe</v>
      </c>
      <c r="E609" s="7"/>
      <c r="F609" s="7" t="s">
        <v>3980</v>
      </c>
      <c r="G609" s="7" t="s">
        <v>8</v>
      </c>
      <c r="H609" s="7" t="s">
        <v>704</v>
      </c>
      <c r="I609" s="7" t="s">
        <v>579</v>
      </c>
      <c r="J609" s="7" t="s">
        <v>580</v>
      </c>
      <c r="K609" s="7" t="s">
        <v>83</v>
      </c>
      <c r="L609" s="7" t="str" cm="1">
        <f t="array" ref="L609">IFERROR(_xlfn._xlws.FILTER(CódigoAntigo,[0]!Descrição=NovasLicençasv6.0[[#This Row],[Descrição da atualização]]),"")</f>
        <v/>
      </c>
      <c r="M609" s="7" t="str" cm="1">
        <f t="array" ref="M609">IFERROR(_xlfn._xlws.FILTER(NovoCódigo,[0]!Descrição=NovasLicençasv6.0[[#This Row],[Descrição da atualização]]),"")</f>
        <v/>
      </c>
      <c r="N609" s="7"/>
      <c r="O609" s="7" t="s">
        <v>157</v>
      </c>
      <c r="P609" s="7" t="str" cm="1">
        <f t="array" ref="P609">_xlfn._xlws.FILTER(CodigoLicença,Tipo=NovasLicençasv6.0[[#This Row],[Tipo]])</f>
        <v>IR0000000001</v>
      </c>
      <c r="Q609" s="7" t="str" cm="1">
        <f t="array" ref="Q609">_xlfn._xlws.FILTER(CodigoManutenção,Tipo=NovasLicençasv6.0[[#This Row],[Tipo]])</f>
        <v>Sem custo</v>
      </c>
      <c r="R609" s="7">
        <v>1</v>
      </c>
      <c r="S609" s="7" t="s">
        <v>84</v>
      </c>
      <c r="T609" s="14" t="s">
        <v>3981</v>
      </c>
      <c r="U609" s="7" t="s">
        <v>2245</v>
      </c>
      <c r="V609" s="7" t="s">
        <v>3982</v>
      </c>
      <c r="W609" s="7" t="s">
        <v>3983</v>
      </c>
      <c r="X609" s="7"/>
      <c r="Y609" s="5">
        <v>45440</v>
      </c>
      <c r="Z609" s="5"/>
      <c r="AA609" s="11">
        <f t="shared" si="35"/>
        <v>2024</v>
      </c>
      <c r="AB609" s="7">
        <f t="shared" si="36"/>
        <v>-45440</v>
      </c>
      <c r="AC609" s="5" t="e" cm="1">
        <f t="array" ref="AC609">_xlfn._xlws.FILTER(Created_Date,(Customer_ID=NovasLicençasv6.0[[#This Row],[User ID]])*(Type = "OFFLINE"))</f>
        <v>#REF!</v>
      </c>
      <c r="AD609" s="27" t="s">
        <v>3984</v>
      </c>
      <c r="AE609" s="7"/>
      <c r="AF609" s="22"/>
      <c r="AG609" s="22"/>
      <c r="AH609" s="7" t="str">
        <f t="shared" ca="1" si="37"/>
        <v>Aviso: SC ainda não criada!</v>
      </c>
      <c r="AI609" s="7"/>
      <c r="AJ609" s="7"/>
      <c r="AK609" s="7"/>
      <c r="AL609" s="7"/>
      <c r="AM609" s="7"/>
      <c r="AN609" s="7"/>
      <c r="AO609" s="11"/>
      <c r="AP609" s="7"/>
      <c r="AQ609" s="14" t="s">
        <v>1369</v>
      </c>
      <c r="AR609" s="14"/>
      <c r="AS609" s="7"/>
      <c r="AT609" s="7" t="s">
        <v>254</v>
      </c>
      <c r="AU609" s="7" t="s">
        <v>315</v>
      </c>
      <c r="AV609" s="9" t="s">
        <v>315</v>
      </c>
      <c r="AW609" s="9"/>
      <c r="AX609" s="7"/>
    </row>
    <row r="610" spans="1:50" ht="18" customHeight="1" x14ac:dyDescent="0.2">
      <c r="A610" s="21" t="s">
        <v>3985</v>
      </c>
      <c r="B610" s="7" cm="1">
        <f t="array" ref="B610">COUNTA(_xlfn._xlws.FILTER(CustomerID,CustomerID=NovasLicençasv6.0[[#This Row],[User ID]],""))</f>
        <v>1</v>
      </c>
      <c r="C610" s="7" t="str">
        <f>IF(NovasLicençasv6.0[[#This Row],[Usuário ativo]]&gt;=2,"OFFLINE","ONLINE")</f>
        <v>ONLINE</v>
      </c>
      <c r="D610" s="18" t="str" cm="1">
        <f t="array" ref="D610">IFERROR(IF(SUM(_xlfn._xlws.FILTER(CustomerID,CustomerID=NovasLicençasv6.0[[#This Row],[User ID]]))=0,"Existe","Não Existe"),"Não Existe")</f>
        <v>Não Existe</v>
      </c>
      <c r="E610" s="7"/>
      <c r="F610" s="7" t="s">
        <v>3986</v>
      </c>
      <c r="G610" s="7" t="s">
        <v>8</v>
      </c>
      <c r="H610" s="7" t="s">
        <v>1785</v>
      </c>
      <c r="I610" s="7" t="s">
        <v>579</v>
      </c>
      <c r="J610" s="7" t="s">
        <v>580</v>
      </c>
      <c r="K610" s="7" t="s">
        <v>83</v>
      </c>
      <c r="L610" s="7" t="str" cm="1">
        <f t="array" ref="L610">IFERROR(_xlfn._xlws.FILTER(CódigoAntigo,[0]!Descrição=NovasLicençasv6.0[[#This Row],[Descrição da atualização]]),"")</f>
        <v/>
      </c>
      <c r="M610" s="7" t="str" cm="1">
        <f t="array" ref="M610">IFERROR(_xlfn._xlws.FILTER(NovoCódigo,[0]!Descrição=NovasLicençasv6.0[[#This Row],[Descrição da atualização]]),"")</f>
        <v/>
      </c>
      <c r="N610" s="7"/>
      <c r="O610" s="7" t="s">
        <v>157</v>
      </c>
      <c r="P610" s="7" t="str" cm="1">
        <f t="array" ref="P610">_xlfn._xlws.FILTER(CodigoLicença,Tipo=NovasLicençasv6.0[[#This Row],[Tipo]])</f>
        <v>IR0000000001</v>
      </c>
      <c r="Q610" s="7" t="str" cm="1">
        <f t="array" ref="Q610">_xlfn._xlws.FILTER(CodigoManutenção,Tipo=NovasLicençasv6.0[[#This Row],[Tipo]])</f>
        <v>Sem custo</v>
      </c>
      <c r="R610" s="7">
        <v>1</v>
      </c>
      <c r="S610" s="7" t="s">
        <v>3987</v>
      </c>
      <c r="T610" s="14" t="s">
        <v>3988</v>
      </c>
      <c r="U610" s="7" t="s">
        <v>2245</v>
      </c>
      <c r="V610" s="7" t="s">
        <v>3989</v>
      </c>
      <c r="W610" s="7" t="s">
        <v>3990</v>
      </c>
      <c r="X610" s="7"/>
      <c r="Y610" s="5">
        <v>45440</v>
      </c>
      <c r="Z610" s="5"/>
      <c r="AA610" s="11">
        <f t="shared" si="35"/>
        <v>2024</v>
      </c>
      <c r="AB610" s="7">
        <f t="shared" si="36"/>
        <v>-45440</v>
      </c>
      <c r="AC610" s="5" t="e" cm="1">
        <f t="array" ref="AC610">_xlfn._xlws.FILTER(Created_Date,(Customer_ID=NovasLicençasv6.0[[#This Row],[User ID]])*(Type = "OFFLINE"))</f>
        <v>#REF!</v>
      </c>
      <c r="AD610" s="27" t="s">
        <v>3991</v>
      </c>
      <c r="AE610" s="7"/>
      <c r="AF610" s="22"/>
      <c r="AG610" s="22"/>
      <c r="AH610" s="7" t="str">
        <f t="shared" ca="1" si="37"/>
        <v>Aviso: SC ainda não criada!</v>
      </c>
      <c r="AI610" s="7"/>
      <c r="AJ610" s="7"/>
      <c r="AK610" s="7"/>
      <c r="AL610" s="7"/>
      <c r="AM610" s="7"/>
      <c r="AN610" s="7"/>
      <c r="AO610" s="11"/>
      <c r="AP610" s="7"/>
      <c r="AQ610" s="14" t="s">
        <v>1369</v>
      </c>
      <c r="AR610" s="14"/>
      <c r="AS610" s="7"/>
      <c r="AT610" s="7" t="s">
        <v>254</v>
      </c>
      <c r="AU610" s="7" t="s">
        <v>315</v>
      </c>
      <c r="AV610" s="9" t="s">
        <v>315</v>
      </c>
      <c r="AW610" s="9"/>
      <c r="AX610" s="7"/>
    </row>
    <row r="611" spans="1:50" ht="18" customHeight="1" x14ac:dyDescent="0.2">
      <c r="A611" s="21" t="s">
        <v>3992</v>
      </c>
      <c r="B611" s="7" cm="1">
        <f t="array" ref="B611">COUNTA(_xlfn._xlws.FILTER(CustomerID,CustomerID=NovasLicençasv6.0[[#This Row],[User ID]],""))</f>
        <v>1</v>
      </c>
      <c r="C611" s="7" t="str">
        <f>IF(NovasLicençasv6.0[[#This Row],[Usuário ativo]]&gt;=2,"OFFLINE","ONLINE")</f>
        <v>ONLINE</v>
      </c>
      <c r="D611" s="18" t="str" cm="1">
        <f t="array" ref="D611">IFERROR(IF(SUM(_xlfn._xlws.FILTER(CustomerID,CustomerID=NovasLicençasv6.0[[#This Row],[User ID]]))=0,"Existe","Não Existe"),"Não Existe")</f>
        <v>Não Existe</v>
      </c>
      <c r="E611" s="7"/>
      <c r="F611" s="7" t="s">
        <v>3993</v>
      </c>
      <c r="G611" s="7" t="s">
        <v>8</v>
      </c>
      <c r="H611" s="7" t="s">
        <v>704</v>
      </c>
      <c r="I611" s="7" t="s">
        <v>579</v>
      </c>
      <c r="J611" s="7" t="s">
        <v>580</v>
      </c>
      <c r="K611" s="7" t="s">
        <v>83</v>
      </c>
      <c r="L611" s="7" t="str" cm="1">
        <f t="array" ref="L611">IFERROR(_xlfn._xlws.FILTER(CódigoAntigo,[0]!Descrição=NovasLicençasv6.0[[#This Row],[Descrição da atualização]]),"")</f>
        <v/>
      </c>
      <c r="M611" s="7" t="str" cm="1">
        <f t="array" ref="M611">IFERROR(_xlfn._xlws.FILTER(NovoCódigo,[0]!Descrição=NovasLicençasv6.0[[#This Row],[Descrição da atualização]]),"")</f>
        <v/>
      </c>
      <c r="N611" s="7"/>
      <c r="O611" s="7" t="s">
        <v>157</v>
      </c>
      <c r="P611" s="7" t="str" cm="1">
        <f t="array" ref="P611">_xlfn._xlws.FILTER(CodigoLicença,Tipo=NovasLicençasv6.0[[#This Row],[Tipo]])</f>
        <v>IR0000000001</v>
      </c>
      <c r="Q611" s="7" t="str" cm="1">
        <f t="array" ref="Q611">_xlfn._xlws.FILTER(CodigoManutenção,Tipo=NovasLicençasv6.0[[#This Row],[Tipo]])</f>
        <v>Sem custo</v>
      </c>
      <c r="R611" s="7">
        <v>1</v>
      </c>
      <c r="S611" s="7" t="s">
        <v>3987</v>
      </c>
      <c r="T611" s="14" t="s">
        <v>3994</v>
      </c>
      <c r="U611" s="7" t="s">
        <v>2245</v>
      </c>
      <c r="V611" s="7" t="s">
        <v>3989</v>
      </c>
      <c r="W611" s="7" t="s">
        <v>3995</v>
      </c>
      <c r="X611" s="7"/>
      <c r="Y611" s="5">
        <v>45440</v>
      </c>
      <c r="Z611" s="5"/>
      <c r="AA611" s="11">
        <f t="shared" si="35"/>
        <v>2024</v>
      </c>
      <c r="AB611" s="7">
        <f t="shared" si="36"/>
        <v>-45440</v>
      </c>
      <c r="AC611" s="5" t="e" cm="1">
        <f t="array" ref="AC611">_xlfn._xlws.FILTER(Created_Date,(Customer_ID=NovasLicençasv6.0[[#This Row],[User ID]])*(Type = "OFFLINE"))</f>
        <v>#REF!</v>
      </c>
      <c r="AD611" s="27" t="s">
        <v>3996</v>
      </c>
      <c r="AE611" s="7"/>
      <c r="AF611" s="22"/>
      <c r="AG611" s="22"/>
      <c r="AH611" s="7" t="str">
        <f t="shared" ca="1" si="37"/>
        <v>Aviso: SC ainda não criada!</v>
      </c>
      <c r="AI611" s="7"/>
      <c r="AJ611" s="7"/>
      <c r="AK611" s="7"/>
      <c r="AL611" s="7"/>
      <c r="AM611" s="7"/>
      <c r="AN611" s="7"/>
      <c r="AO611" s="11"/>
      <c r="AP611" s="7"/>
      <c r="AQ611" s="14" t="s">
        <v>1369</v>
      </c>
      <c r="AR611" s="14"/>
      <c r="AS611" s="7"/>
      <c r="AT611" s="7" t="s">
        <v>254</v>
      </c>
      <c r="AU611" s="7" t="s">
        <v>315</v>
      </c>
      <c r="AV611" s="9" t="s">
        <v>315</v>
      </c>
      <c r="AW611" s="9"/>
      <c r="AX611" s="7"/>
    </row>
    <row r="612" spans="1:50" ht="18" customHeight="1" x14ac:dyDescent="0.2">
      <c r="A612" s="21" t="s">
        <v>3997</v>
      </c>
      <c r="B612" s="7" cm="1">
        <f t="array" ref="B612">COUNTA(_xlfn._xlws.FILTER(CustomerID,CustomerID=NovasLicençasv6.0[[#This Row],[User ID]],""))</f>
        <v>1</v>
      </c>
      <c r="C612" s="7" t="str">
        <f>IF(NovasLicençasv6.0[[#This Row],[Usuário ativo]]&gt;=2,"OFFLINE","ONLINE")</f>
        <v>ONLINE</v>
      </c>
      <c r="D612" s="18" t="str" cm="1">
        <f t="array" ref="D612">IFERROR(IF(SUM(_xlfn._xlws.FILTER(CustomerID,CustomerID=NovasLicençasv6.0[[#This Row],[User ID]]))=0,"Existe","Não Existe"),"Não Existe")</f>
        <v>Não Existe</v>
      </c>
      <c r="E612" s="7"/>
      <c r="F612" s="7" t="s">
        <v>3998</v>
      </c>
      <c r="G612" s="7" t="s">
        <v>8</v>
      </c>
      <c r="H612" s="7" t="s">
        <v>698</v>
      </c>
      <c r="I612" s="7" t="s">
        <v>9</v>
      </c>
      <c r="J612" s="7" t="s">
        <v>933</v>
      </c>
      <c r="K612" s="7" t="s">
        <v>83</v>
      </c>
      <c r="L612" s="7" t="str" cm="1">
        <f t="array" ref="L612">IFERROR(_xlfn._xlws.FILTER(CódigoAntigo,[0]!Descrição=NovasLicençasv6.0[[#This Row],[Descrição da atualização]]),"")</f>
        <v/>
      </c>
      <c r="M612" s="7" t="str" cm="1">
        <f t="array" ref="M612">IFERROR(_xlfn._xlws.FILTER(NovoCódigo,[0]!Descrição=NovasLicençasv6.0[[#This Row],[Descrição da atualização]]),"")</f>
        <v/>
      </c>
      <c r="N612" s="7"/>
      <c r="O612" s="7" t="s">
        <v>19</v>
      </c>
      <c r="P612" s="7" t="str" cm="1">
        <f t="array" ref="P612">_xlfn._xlws.FILTER(CodigoLicença,Tipo=NovasLicençasv6.0[[#This Row],[Tipo]])</f>
        <v>SC00SFW00004</v>
      </c>
      <c r="Q612" s="7" t="str" cm="1">
        <f t="array" ref="Q612">_xlfn._xlws.FILTER(CodigoManutenção,Tipo=NovasLicençasv6.0[[#This Row],[Tipo]])</f>
        <v>SC00SFW00007</v>
      </c>
      <c r="R612" s="7">
        <v>1</v>
      </c>
      <c r="S612" s="7" t="s">
        <v>84</v>
      </c>
      <c r="T612" s="14" t="s">
        <v>3999</v>
      </c>
      <c r="U612" s="7" t="s">
        <v>2245</v>
      </c>
      <c r="V612" s="7" t="s">
        <v>3811</v>
      </c>
      <c r="W612" s="7" t="s">
        <v>4000</v>
      </c>
      <c r="X612" s="7"/>
      <c r="Y612" s="5">
        <v>45427</v>
      </c>
      <c r="Z612" s="5"/>
      <c r="AA612" s="11">
        <f t="shared" ref="AA612:AA619" si="38">YEAR(Y612)</f>
        <v>2024</v>
      </c>
      <c r="AB612" s="7">
        <f t="shared" ref="AB612:AB619" si="39">Z612-Y612</f>
        <v>-45427</v>
      </c>
      <c r="AC612" s="5" t="e" cm="1">
        <f t="array" ref="AC612">_xlfn._xlws.FILTER(Created_Date,(Customer_ID=NovasLicençasv6.0[[#This Row],[User ID]])*(Type = "OFFLINE"))</f>
        <v>#REF!</v>
      </c>
      <c r="AD612" s="27" t="s">
        <v>4001</v>
      </c>
      <c r="AE612" s="7"/>
      <c r="AF612" s="22">
        <v>76037</v>
      </c>
      <c r="AG612" s="22"/>
      <c r="AH612" s="7" t="str">
        <f t="shared" ref="AH612:AH619" ca="1" si="40">IF(AND(Z612&lt;TODAY()-7, AF612=""), "Aviso: SC ainda não criada!", "")</f>
        <v/>
      </c>
      <c r="AI612" s="7">
        <v>952318</v>
      </c>
      <c r="AJ612" s="7">
        <v>59</v>
      </c>
      <c r="AK612" s="7"/>
      <c r="AL612" s="7"/>
      <c r="AM612" s="7"/>
      <c r="AN612" s="7"/>
      <c r="AO612" s="11">
        <v>116524005</v>
      </c>
      <c r="AP612" s="7"/>
      <c r="AQ612" s="14" t="s">
        <v>1369</v>
      </c>
      <c r="AR612" s="14"/>
      <c r="AS612" s="7"/>
      <c r="AT612" s="7" t="s">
        <v>4002</v>
      </c>
      <c r="AU612" s="7" t="s">
        <v>380</v>
      </c>
      <c r="AV612" s="9" t="s">
        <v>380</v>
      </c>
      <c r="AW612" s="9" t="s">
        <v>4003</v>
      </c>
      <c r="AX612" s="7"/>
    </row>
    <row r="613" spans="1:50" ht="18" customHeight="1" x14ac:dyDescent="0.2">
      <c r="A613" s="21" t="s">
        <v>4004</v>
      </c>
      <c r="B613" s="7" cm="1">
        <f t="array" ref="B613">COUNTA(_xlfn._xlws.FILTER(CustomerID,CustomerID=NovasLicençasv6.0[[#This Row],[User ID]],""))</f>
        <v>1</v>
      </c>
      <c r="C613" s="7" t="str">
        <f>IF(NovasLicençasv6.0[[#This Row],[Usuário ativo]]&gt;=2,"OFFLINE","ONLINE")</f>
        <v>ONLINE</v>
      </c>
      <c r="D613" s="18" t="str" cm="1">
        <f t="array" ref="D613">IFERROR(IF(SUM(_xlfn._xlws.FILTER(CustomerID,CustomerID=NovasLicençasv6.0[[#This Row],[User ID]]))=0,"Existe","Não Existe"),"Não Existe")</f>
        <v>Não Existe</v>
      </c>
      <c r="E613" s="7"/>
      <c r="F613" s="7" t="s">
        <v>4005</v>
      </c>
      <c r="G613" s="7" t="s">
        <v>8</v>
      </c>
      <c r="H613" s="7" t="s">
        <v>1785</v>
      </c>
      <c r="I613" s="7" t="s">
        <v>579</v>
      </c>
      <c r="J613" s="7" t="s">
        <v>580</v>
      </c>
      <c r="K613" s="7" t="s">
        <v>83</v>
      </c>
      <c r="L613" s="7" t="str" cm="1">
        <f t="array" ref="L613">IFERROR(_xlfn._xlws.FILTER(CódigoAntigo,[0]!Descrição=NovasLicençasv6.0[[#This Row],[Descrição da atualização]]),"")</f>
        <v/>
      </c>
      <c r="M613" s="7" t="str" cm="1">
        <f t="array" ref="M613">IFERROR(_xlfn._xlws.FILTER(NovoCódigo,[0]!Descrição=NovasLicençasv6.0[[#This Row],[Descrição da atualização]]),"")</f>
        <v/>
      </c>
      <c r="N613" s="7"/>
      <c r="O613" s="7" t="s">
        <v>157</v>
      </c>
      <c r="P613" s="7" t="str" cm="1">
        <f t="array" ref="P613">_xlfn._xlws.FILTER(CodigoLicença,Tipo=NovasLicençasv6.0[[#This Row],[Tipo]])</f>
        <v>IR0000000001</v>
      </c>
      <c r="Q613" s="7" t="str" cm="1">
        <f t="array" ref="Q613">_xlfn._xlws.FILTER(CodigoManutenção,Tipo=NovasLicençasv6.0[[#This Row],[Tipo]])</f>
        <v>Sem custo</v>
      </c>
      <c r="R613" s="7">
        <v>1</v>
      </c>
      <c r="S613" s="7" t="s">
        <v>84</v>
      </c>
      <c r="T613" s="14" t="s">
        <v>4006</v>
      </c>
      <c r="U613" s="7" t="s">
        <v>2245</v>
      </c>
      <c r="V613" s="7" t="s">
        <v>3549</v>
      </c>
      <c r="W613" s="7" t="s">
        <v>4007</v>
      </c>
      <c r="X613" s="7"/>
      <c r="Y613" s="5">
        <v>45476</v>
      </c>
      <c r="Z613" s="5">
        <v>45548</v>
      </c>
      <c r="AA613" s="11">
        <f t="shared" si="38"/>
        <v>2024</v>
      </c>
      <c r="AB613" s="7">
        <f t="shared" si="39"/>
        <v>72</v>
      </c>
      <c r="AC613" s="5" t="e" cm="1">
        <f t="array" ref="AC613">_xlfn._xlws.FILTER(Created_Date,(Customer_ID=NovasLicençasv6.0[[#This Row],[User ID]])*(Type = "OFFLINE"))</f>
        <v>#REF!</v>
      </c>
      <c r="AD613" s="27" t="s">
        <v>4008</v>
      </c>
      <c r="AE613" s="7"/>
      <c r="AF613" s="22"/>
      <c r="AG613" s="22"/>
      <c r="AH613" s="7" t="str">
        <f t="shared" ca="1" si="40"/>
        <v>Aviso: SC ainda não criada!</v>
      </c>
      <c r="AI613" s="7"/>
      <c r="AJ613" s="7"/>
      <c r="AK613" s="7"/>
      <c r="AL613" s="7"/>
      <c r="AM613" s="7"/>
      <c r="AN613" s="7"/>
      <c r="AO613" s="11"/>
      <c r="AP613" s="7"/>
      <c r="AQ613" s="14" t="s">
        <v>1369</v>
      </c>
      <c r="AR613" s="14"/>
      <c r="AS613" s="7"/>
      <c r="AT613" s="7" t="s">
        <v>254</v>
      </c>
      <c r="AU613" s="7" t="s">
        <v>315</v>
      </c>
      <c r="AV613" s="9" t="s">
        <v>315</v>
      </c>
      <c r="AW613" s="9"/>
      <c r="AX613" s="7"/>
    </row>
    <row r="614" spans="1:50" ht="18" customHeight="1" x14ac:dyDescent="0.2">
      <c r="A614" s="21" t="s">
        <v>4009</v>
      </c>
      <c r="B614" s="7" cm="1">
        <f t="array" ref="B614">COUNTA(_xlfn._xlws.FILTER(CustomerID,CustomerID=NovasLicençasv6.0[[#This Row],[User ID]],""))</f>
        <v>1</v>
      </c>
      <c r="C614" s="7" t="str">
        <f>IF(NovasLicençasv6.0[[#This Row],[Usuário ativo]]&gt;=2,"OFFLINE","ONLINE")</f>
        <v>ONLINE</v>
      </c>
      <c r="D614" s="18" t="str" cm="1">
        <f t="array" ref="D614">IFERROR(IF(SUM(_xlfn._xlws.FILTER(CustomerID,CustomerID=NovasLicençasv6.0[[#This Row],[User ID]]))=0,"Existe","Não Existe"),"Não Existe")</f>
        <v>Não Existe</v>
      </c>
      <c r="E614" s="7"/>
      <c r="F614" s="7" t="s">
        <v>4010</v>
      </c>
      <c r="G614" s="7" t="s">
        <v>8</v>
      </c>
      <c r="H614" s="7" t="s">
        <v>1785</v>
      </c>
      <c r="I614" s="7" t="s">
        <v>579</v>
      </c>
      <c r="J614" s="7" t="s">
        <v>580</v>
      </c>
      <c r="K614" s="7" t="s">
        <v>83</v>
      </c>
      <c r="L614" s="7" t="str" cm="1">
        <f t="array" ref="L614">IFERROR(_xlfn._xlws.FILTER(CódigoAntigo,[0]!Descrição=NovasLicençasv6.0[[#This Row],[Descrição da atualização]]),"")</f>
        <v/>
      </c>
      <c r="M614" s="7" t="str" cm="1">
        <f t="array" ref="M614">IFERROR(_xlfn._xlws.FILTER(NovoCódigo,[0]!Descrição=NovasLicençasv6.0[[#This Row],[Descrição da atualização]]),"")</f>
        <v/>
      </c>
      <c r="N614" s="7"/>
      <c r="O614" s="7" t="s">
        <v>157</v>
      </c>
      <c r="P614" s="7" t="str" cm="1">
        <f t="array" ref="P614">_xlfn._xlws.FILTER(CodigoLicença,Tipo=NovasLicençasv6.0[[#This Row],[Tipo]])</f>
        <v>IR0000000001</v>
      </c>
      <c r="Q614" s="7" t="str" cm="1">
        <f t="array" ref="Q614">_xlfn._xlws.FILTER(CodigoManutenção,Tipo=NovasLicençasv6.0[[#This Row],[Tipo]])</f>
        <v>Sem custo</v>
      </c>
      <c r="R614" s="7">
        <v>1</v>
      </c>
      <c r="S614" s="7" t="s">
        <v>84</v>
      </c>
      <c r="T614" s="14" t="s">
        <v>4011</v>
      </c>
      <c r="U614" s="7" t="s">
        <v>2245</v>
      </c>
      <c r="V614" s="7" t="s">
        <v>4012</v>
      </c>
      <c r="W614" s="7" t="s">
        <v>4013</v>
      </c>
      <c r="X614" s="7"/>
      <c r="Y614" s="5">
        <v>45476</v>
      </c>
      <c r="Z614" s="5">
        <v>45548</v>
      </c>
      <c r="AA614" s="11">
        <f t="shared" si="38"/>
        <v>2024</v>
      </c>
      <c r="AB614" s="7">
        <f t="shared" si="39"/>
        <v>72</v>
      </c>
      <c r="AC614" s="5" t="e" cm="1">
        <f t="array" ref="AC614">_xlfn._xlws.FILTER(Created_Date,(Customer_ID=NovasLicençasv6.0[[#This Row],[User ID]])*(Type = "OFFLINE"))</f>
        <v>#REF!</v>
      </c>
      <c r="AD614" s="27" t="s">
        <v>4014</v>
      </c>
      <c r="AE614" s="7"/>
      <c r="AF614" s="22"/>
      <c r="AG614" s="22"/>
      <c r="AH614" s="7" t="str">
        <f t="shared" ca="1" si="40"/>
        <v>Aviso: SC ainda não criada!</v>
      </c>
      <c r="AI614" s="7"/>
      <c r="AJ614" s="7"/>
      <c r="AK614" s="7"/>
      <c r="AL614" s="7"/>
      <c r="AM614" s="7"/>
      <c r="AN614" s="7"/>
      <c r="AO614" s="11"/>
      <c r="AP614" s="7"/>
      <c r="AQ614" s="14" t="s">
        <v>1369</v>
      </c>
      <c r="AR614" s="14"/>
      <c r="AS614" s="7"/>
      <c r="AT614" s="7" t="s">
        <v>254</v>
      </c>
      <c r="AU614" s="7" t="s">
        <v>315</v>
      </c>
      <c r="AV614" s="9" t="s">
        <v>315</v>
      </c>
      <c r="AW614" s="9"/>
      <c r="AX614" s="7"/>
    </row>
    <row r="615" spans="1:50" ht="18" customHeight="1" x14ac:dyDescent="0.2">
      <c r="A615" s="21" t="s">
        <v>4015</v>
      </c>
      <c r="B615" s="7" cm="1">
        <f t="array" ref="B615">COUNTA(_xlfn._xlws.FILTER(CustomerID,CustomerID=NovasLicençasv6.0[[#This Row],[User ID]],""))</f>
        <v>1</v>
      </c>
      <c r="C615" s="7" t="str">
        <f>IF(NovasLicençasv6.0[[#This Row],[Usuário ativo]]&gt;=2,"OFFLINE","ONLINE")</f>
        <v>ONLINE</v>
      </c>
      <c r="D615" s="18" t="str" cm="1">
        <f t="array" ref="D615">IFERROR(IF(SUM(_xlfn._xlws.FILTER(CustomerID,CustomerID=NovasLicençasv6.0[[#This Row],[User ID]]))=0,"Existe","Não Existe"),"Não Existe")</f>
        <v>Não Existe</v>
      </c>
      <c r="E615" s="7"/>
      <c r="F615" s="7" t="s">
        <v>4016</v>
      </c>
      <c r="G615" s="7" t="s">
        <v>8</v>
      </c>
      <c r="H615" s="7" t="s">
        <v>1785</v>
      </c>
      <c r="I615" s="7" t="s">
        <v>579</v>
      </c>
      <c r="J615" s="7" t="s">
        <v>580</v>
      </c>
      <c r="K615" s="7" t="s">
        <v>83</v>
      </c>
      <c r="L615" s="7" t="str" cm="1">
        <f t="array" ref="L615">IFERROR(_xlfn._xlws.FILTER(CódigoAntigo,[0]!Descrição=NovasLicençasv6.0[[#This Row],[Descrição da atualização]]),"")</f>
        <v/>
      </c>
      <c r="M615" s="7" t="str" cm="1">
        <f t="array" ref="M615">IFERROR(_xlfn._xlws.FILTER(NovoCódigo,[0]!Descrição=NovasLicençasv6.0[[#This Row],[Descrição da atualização]]),"")</f>
        <v/>
      </c>
      <c r="N615" s="7"/>
      <c r="O615" s="7" t="s">
        <v>157</v>
      </c>
      <c r="P615" s="7" t="str" cm="1">
        <f t="array" ref="P615">_xlfn._xlws.FILTER(CodigoLicença,Tipo=NovasLicençasv6.0[[#This Row],[Tipo]])</f>
        <v>IR0000000001</v>
      </c>
      <c r="Q615" s="7" t="str" cm="1">
        <f t="array" ref="Q615">_xlfn._xlws.FILTER(CodigoManutenção,Tipo=NovasLicençasv6.0[[#This Row],[Tipo]])</f>
        <v>Sem custo</v>
      </c>
      <c r="R615" s="7">
        <v>1</v>
      </c>
      <c r="S615" s="7" t="s">
        <v>84</v>
      </c>
      <c r="T615" s="14" t="s">
        <v>4017</v>
      </c>
      <c r="U615" s="7" t="s">
        <v>2245</v>
      </c>
      <c r="V615" s="7" t="s">
        <v>4012</v>
      </c>
      <c r="W615" s="7" t="s">
        <v>4018</v>
      </c>
      <c r="X615" s="7"/>
      <c r="Y615" s="5">
        <v>45476</v>
      </c>
      <c r="Z615" s="5">
        <v>45548</v>
      </c>
      <c r="AA615" s="11">
        <f t="shared" si="38"/>
        <v>2024</v>
      </c>
      <c r="AB615" s="7">
        <f t="shared" si="39"/>
        <v>72</v>
      </c>
      <c r="AC615" s="5" t="e" cm="1">
        <f t="array" ref="AC615">_xlfn._xlws.FILTER(Created_Date,(Customer_ID=NovasLicençasv6.0[[#This Row],[User ID]])*(Type = "OFFLINE"))</f>
        <v>#REF!</v>
      </c>
      <c r="AD615" s="27" t="s">
        <v>4019</v>
      </c>
      <c r="AE615" s="7"/>
      <c r="AF615" s="22"/>
      <c r="AG615" s="22"/>
      <c r="AH615" s="7" t="str">
        <f t="shared" ca="1" si="40"/>
        <v>Aviso: SC ainda não criada!</v>
      </c>
      <c r="AI615" s="7"/>
      <c r="AJ615" s="7"/>
      <c r="AK615" s="7"/>
      <c r="AL615" s="7"/>
      <c r="AM615" s="7"/>
      <c r="AN615" s="7"/>
      <c r="AO615" s="11"/>
      <c r="AP615" s="7"/>
      <c r="AQ615" s="14" t="s">
        <v>1369</v>
      </c>
      <c r="AR615" s="14"/>
      <c r="AS615" s="7"/>
      <c r="AT615" s="7" t="s">
        <v>254</v>
      </c>
      <c r="AU615" s="7" t="s">
        <v>315</v>
      </c>
      <c r="AV615" s="9" t="s">
        <v>315</v>
      </c>
      <c r="AW615" s="9"/>
      <c r="AX615" s="7"/>
    </row>
    <row r="616" spans="1:50" ht="18" customHeight="1" x14ac:dyDescent="0.2">
      <c r="A616" s="21" t="s">
        <v>4020</v>
      </c>
      <c r="B616" s="7" cm="1">
        <f t="array" ref="B616">COUNTA(_xlfn._xlws.FILTER(CustomerID,CustomerID=NovasLicençasv6.0[[#This Row],[User ID]],""))</f>
        <v>1</v>
      </c>
      <c r="C616" s="7" t="str">
        <f>IF(NovasLicençasv6.0[[#This Row],[Usuário ativo]]&gt;=2,"OFFLINE","ONLINE")</f>
        <v>ONLINE</v>
      </c>
      <c r="D616" s="18" t="str" cm="1">
        <f t="array" ref="D616">IFERROR(IF(SUM(_xlfn._xlws.FILTER(CustomerID,CustomerID=NovasLicençasv6.0[[#This Row],[User ID]]))=0,"Existe","Não Existe"),"Não Existe")</f>
        <v>Não Existe</v>
      </c>
      <c r="E616" s="7"/>
      <c r="F616" s="7" t="s">
        <v>4021</v>
      </c>
      <c r="G616" s="7" t="s">
        <v>8</v>
      </c>
      <c r="H616" s="7" t="s">
        <v>1785</v>
      </c>
      <c r="I616" s="7" t="s">
        <v>579</v>
      </c>
      <c r="J616" s="7" t="s">
        <v>580</v>
      </c>
      <c r="K616" s="7" t="s">
        <v>83</v>
      </c>
      <c r="L616" s="7" t="str" cm="1">
        <f t="array" ref="L616">IFERROR(_xlfn._xlws.FILTER(CódigoAntigo,[0]!Descrição=NovasLicençasv6.0[[#This Row],[Descrição da atualização]]),"")</f>
        <v/>
      </c>
      <c r="M616" s="7" t="str" cm="1">
        <f t="array" ref="M616">IFERROR(_xlfn._xlws.FILTER(NovoCódigo,[0]!Descrição=NovasLicençasv6.0[[#This Row],[Descrição da atualização]]),"")</f>
        <v/>
      </c>
      <c r="N616" s="7"/>
      <c r="O616" s="7" t="s">
        <v>157</v>
      </c>
      <c r="P616" s="7" t="str" cm="1">
        <f t="array" ref="P616">_xlfn._xlws.FILTER(CodigoLicença,Tipo=NovasLicençasv6.0[[#This Row],[Tipo]])</f>
        <v>IR0000000001</v>
      </c>
      <c r="Q616" s="7" t="str" cm="1">
        <f t="array" ref="Q616">_xlfn._xlws.FILTER(CodigoManutenção,Tipo=NovasLicençasv6.0[[#This Row],[Tipo]])</f>
        <v>Sem custo</v>
      </c>
      <c r="R616" s="7">
        <v>1</v>
      </c>
      <c r="S616" s="7" t="s">
        <v>237</v>
      </c>
      <c r="T616" s="14" t="s">
        <v>4022</v>
      </c>
      <c r="U616" s="7" t="s">
        <v>2245</v>
      </c>
      <c r="V616" s="7" t="s">
        <v>4012</v>
      </c>
      <c r="W616" s="7" t="s">
        <v>4023</v>
      </c>
      <c r="X616" s="7"/>
      <c r="Y616" s="5">
        <v>45478</v>
      </c>
      <c r="Z616" s="5"/>
      <c r="AA616" s="11">
        <f t="shared" si="38"/>
        <v>2024</v>
      </c>
      <c r="AB616" s="7">
        <f t="shared" si="39"/>
        <v>-45478</v>
      </c>
      <c r="AC616" s="5" t="e" cm="1">
        <f t="array" ref="AC616">_xlfn._xlws.FILTER(Created_Date,(Customer_ID=NovasLicençasv6.0[[#This Row],[User ID]])*(Type = "OFFLINE"))</f>
        <v>#REF!</v>
      </c>
      <c r="AD616" s="27" t="s">
        <v>4024</v>
      </c>
      <c r="AE616" s="7"/>
      <c r="AF616" s="22"/>
      <c r="AG616" s="22"/>
      <c r="AH616" s="7" t="str">
        <f t="shared" ca="1" si="40"/>
        <v>Aviso: SC ainda não criada!</v>
      </c>
      <c r="AI616" s="7"/>
      <c r="AJ616" s="7"/>
      <c r="AK616" s="7"/>
      <c r="AL616" s="7"/>
      <c r="AM616" s="7"/>
      <c r="AN616" s="7"/>
      <c r="AO616" s="11"/>
      <c r="AP616" s="7"/>
      <c r="AQ616" s="14" t="s">
        <v>1369</v>
      </c>
      <c r="AR616" s="14"/>
      <c r="AS616" s="7"/>
      <c r="AT616" s="7" t="s">
        <v>4025</v>
      </c>
      <c r="AU616" s="7" t="s">
        <v>315</v>
      </c>
      <c r="AV616" s="9" t="s">
        <v>315</v>
      </c>
      <c r="AW616" s="9"/>
      <c r="AX616" s="7">
        <v>2024</v>
      </c>
    </row>
    <row r="617" spans="1:50" ht="18" customHeight="1" x14ac:dyDescent="0.2">
      <c r="A617" s="21" t="s">
        <v>4026</v>
      </c>
      <c r="B617" s="7" cm="1">
        <f t="array" ref="B617">COUNTA(_xlfn._xlws.FILTER(CustomerID,CustomerID=NovasLicençasv6.0[[#This Row],[User ID]],""))</f>
        <v>1</v>
      </c>
      <c r="C617" s="7" t="str">
        <f>IF(NovasLicençasv6.0[[#This Row],[Usuário ativo]]&gt;=2,"OFFLINE","ONLINE")</f>
        <v>ONLINE</v>
      </c>
      <c r="D617" s="18" t="str" cm="1">
        <f t="array" ref="D617">IFERROR(IF(SUM(_xlfn._xlws.FILTER(CustomerID,CustomerID=NovasLicençasv6.0[[#This Row],[User ID]]))=0,"Existe","Não Existe"),"Não Existe")</f>
        <v>Não Existe</v>
      </c>
      <c r="E617" s="7"/>
      <c r="F617" s="7" t="s">
        <v>4027</v>
      </c>
      <c r="G617" s="7" t="s">
        <v>8</v>
      </c>
      <c r="H617" s="7" t="s">
        <v>1785</v>
      </c>
      <c r="I617" s="7" t="s">
        <v>579</v>
      </c>
      <c r="J617" s="7" t="s">
        <v>580</v>
      </c>
      <c r="K617" s="7" t="s">
        <v>83</v>
      </c>
      <c r="L617" s="7" t="str" cm="1">
        <f t="array" ref="L617">IFERROR(_xlfn._xlws.FILTER(CódigoAntigo,[0]!Descrição=NovasLicençasv6.0[[#This Row],[Descrição da atualização]]),"")</f>
        <v/>
      </c>
      <c r="M617" s="7" t="str" cm="1">
        <f t="array" ref="M617">IFERROR(_xlfn._xlws.FILTER(NovoCódigo,[0]!Descrição=NovasLicençasv6.0[[#This Row],[Descrição da atualização]]),"")</f>
        <v/>
      </c>
      <c r="N617" s="7"/>
      <c r="O617" s="7" t="s">
        <v>157</v>
      </c>
      <c r="P617" s="7" t="str" cm="1">
        <f t="array" ref="P617">_xlfn._xlws.FILTER(CodigoLicença,Tipo=NovasLicençasv6.0[[#This Row],[Tipo]])</f>
        <v>IR0000000001</v>
      </c>
      <c r="Q617" s="7" t="str" cm="1">
        <f t="array" ref="Q617">_xlfn._xlws.FILTER(CodigoManutenção,Tipo=NovasLicençasv6.0[[#This Row],[Tipo]])</f>
        <v>Sem custo</v>
      </c>
      <c r="R617" s="7">
        <v>1</v>
      </c>
      <c r="S617" s="7" t="s">
        <v>237</v>
      </c>
      <c r="T617" s="14" t="s">
        <v>4028</v>
      </c>
      <c r="U617" s="7" t="s">
        <v>2245</v>
      </c>
      <c r="V617" s="7" t="s">
        <v>4012</v>
      </c>
      <c r="W617" s="7" t="s">
        <v>4029</v>
      </c>
      <c r="X617" s="7"/>
      <c r="Y617" s="5">
        <v>45478</v>
      </c>
      <c r="Z617" s="5"/>
      <c r="AA617" s="11">
        <f t="shared" si="38"/>
        <v>2024</v>
      </c>
      <c r="AB617" s="7">
        <f t="shared" si="39"/>
        <v>-45478</v>
      </c>
      <c r="AC617" s="5" t="e" cm="1">
        <f t="array" ref="AC617">_xlfn._xlws.FILTER(Created_Date,(Customer_ID=NovasLicençasv6.0[[#This Row],[User ID]])*(Type = "OFFLINE"))</f>
        <v>#REF!</v>
      </c>
      <c r="AD617" s="27" t="s">
        <v>4030</v>
      </c>
      <c r="AE617" s="7"/>
      <c r="AF617" s="22"/>
      <c r="AG617" s="22"/>
      <c r="AH617" s="7" t="str">
        <f t="shared" ca="1" si="40"/>
        <v>Aviso: SC ainda não criada!</v>
      </c>
      <c r="AI617" s="7"/>
      <c r="AJ617" s="7"/>
      <c r="AK617" s="7"/>
      <c r="AL617" s="7"/>
      <c r="AM617" s="7"/>
      <c r="AN617" s="7"/>
      <c r="AO617" s="11"/>
      <c r="AP617" s="7"/>
      <c r="AQ617" s="14" t="s">
        <v>1369</v>
      </c>
      <c r="AR617" s="14"/>
      <c r="AS617" s="7"/>
      <c r="AT617" s="7" t="s">
        <v>4025</v>
      </c>
      <c r="AU617" s="7" t="s">
        <v>315</v>
      </c>
      <c r="AV617" s="9" t="s">
        <v>315</v>
      </c>
      <c r="AW617" s="9"/>
      <c r="AX617" s="7">
        <v>2024</v>
      </c>
    </row>
    <row r="618" spans="1:50" ht="18" customHeight="1" x14ac:dyDescent="0.2">
      <c r="A618" s="21" t="s">
        <v>4031</v>
      </c>
      <c r="B618" s="7" cm="1">
        <f t="array" ref="B618">COUNTA(_xlfn._xlws.FILTER(CustomerID,CustomerID=NovasLicençasv6.0[[#This Row],[User ID]],""))</f>
        <v>1</v>
      </c>
      <c r="C618" s="7" t="str">
        <f>IF(NovasLicençasv6.0[[#This Row],[Usuário ativo]]&gt;=2,"OFFLINE","ONLINE")</f>
        <v>ONLINE</v>
      </c>
      <c r="D618" s="18" t="str" cm="1">
        <f t="array" ref="D618">IFERROR(IF(SUM(_xlfn._xlws.FILTER(CustomerID,CustomerID=NovasLicençasv6.0[[#This Row],[User ID]]))=0,"Existe","Não Existe"),"Não Existe")</f>
        <v>Não Existe</v>
      </c>
      <c r="E618" s="7"/>
      <c r="F618" s="7" t="s">
        <v>4032</v>
      </c>
      <c r="G618" s="7" t="s">
        <v>8</v>
      </c>
      <c r="H618" s="7" t="s">
        <v>358</v>
      </c>
      <c r="I618" s="7" t="s">
        <v>9</v>
      </c>
      <c r="J618" s="7" t="s">
        <v>835</v>
      </c>
      <c r="K618" s="7" t="s">
        <v>53</v>
      </c>
      <c r="L618" s="7" t="str" cm="1">
        <f t="array" ref="L618">IFERROR(_xlfn._xlws.FILTER(CódigoAntigo,[0]!Descrição=NovasLicençasv6.0[[#This Row],[Descrição da atualização]]),"")</f>
        <v/>
      </c>
      <c r="M618" s="7" t="str" cm="1">
        <f t="array" ref="M618">IFERROR(_xlfn._xlws.FILTER(NovoCódigo,[0]!Descrição=NovasLicençasv6.0[[#This Row],[Descrição da atualização]]),"")</f>
        <v/>
      </c>
      <c r="N618" s="7"/>
      <c r="O618" s="7" t="s">
        <v>18</v>
      </c>
      <c r="P618" s="7" t="str" cm="1">
        <f t="array" ref="P618">_xlfn._xlws.FILTER(CodigoLicença,Tipo=NovasLicençasv6.0[[#This Row],[Tipo]])</f>
        <v>SC00SFW00003</v>
      </c>
      <c r="Q618" s="7" t="str" cm="1">
        <f t="array" ref="Q618">_xlfn._xlws.FILTER(CodigoManutenção,Tipo=NovasLicençasv6.0[[#This Row],[Tipo]])</f>
        <v>SC00SFW00006</v>
      </c>
      <c r="R618" s="7">
        <v>1</v>
      </c>
      <c r="S618" s="7" t="s">
        <v>237</v>
      </c>
      <c r="T618" s="14" t="s">
        <v>4033</v>
      </c>
      <c r="U618" s="7" t="s">
        <v>2245</v>
      </c>
      <c r="V618" s="7" t="s">
        <v>3811</v>
      </c>
      <c r="W618" s="7" t="s">
        <v>4034</v>
      </c>
      <c r="X618" s="7"/>
      <c r="Y618" s="5">
        <v>45478</v>
      </c>
      <c r="Z618" s="5"/>
      <c r="AA618" s="11">
        <f t="shared" si="38"/>
        <v>2024</v>
      </c>
      <c r="AB618" s="7">
        <f t="shared" si="39"/>
        <v>-45478</v>
      </c>
      <c r="AC618" s="5" t="e" cm="1">
        <f t="array" ref="AC618">_xlfn._xlws.FILTER(Created_Date,(Customer_ID=NovasLicençasv6.0[[#This Row],[User ID]])*(Type = "OFFLINE"))</f>
        <v>#REF!</v>
      </c>
      <c r="AD618" s="27" t="s">
        <v>4035</v>
      </c>
      <c r="AE618" s="7"/>
      <c r="AF618" s="22"/>
      <c r="AG618" s="22"/>
      <c r="AH618" s="7" t="str">
        <f t="shared" ca="1" si="40"/>
        <v>Aviso: SC ainda não criada!</v>
      </c>
      <c r="AI618" s="7">
        <v>968965</v>
      </c>
      <c r="AJ618" s="7">
        <v>24216</v>
      </c>
      <c r="AK618" s="7"/>
      <c r="AL618" s="7"/>
      <c r="AM618" s="7"/>
      <c r="AN618" s="7"/>
      <c r="AO618" s="11">
        <v>116524217</v>
      </c>
      <c r="AP618" s="7"/>
      <c r="AQ618" s="14" t="s">
        <v>1369</v>
      </c>
      <c r="AR618" s="14"/>
      <c r="AS618" s="7"/>
      <c r="AT618" s="7" t="s">
        <v>4036</v>
      </c>
      <c r="AU618" s="7" t="s">
        <v>380</v>
      </c>
      <c r="AV618" s="9" t="s">
        <v>380</v>
      </c>
      <c r="AW618" s="9"/>
      <c r="AX618" s="7">
        <v>2024</v>
      </c>
    </row>
    <row r="619" spans="1:50" ht="18" customHeight="1" x14ac:dyDescent="0.2">
      <c r="A619" s="21" t="s">
        <v>4037</v>
      </c>
      <c r="B619" s="7" cm="1">
        <f t="array" ref="B619">COUNTA(_xlfn._xlws.FILTER(CustomerID,CustomerID=NovasLicençasv6.0[[#This Row],[User ID]],""))</f>
        <v>1</v>
      </c>
      <c r="C619" s="7" t="str">
        <f>IF(NovasLicençasv6.0[[#This Row],[Usuário ativo]]&gt;=2,"OFFLINE","ONLINE")</f>
        <v>ONLINE</v>
      </c>
      <c r="D619" s="18" t="str" cm="1">
        <f t="array" ref="D619">IFERROR(IF(SUM(_xlfn._xlws.FILTER(CustomerID,CustomerID=NovasLicençasv6.0[[#This Row],[User ID]]))=0,"Existe","Não Existe"),"Não Existe")</f>
        <v>Não Existe</v>
      </c>
      <c r="E619" s="7"/>
      <c r="F619" s="7" t="s">
        <v>4038</v>
      </c>
      <c r="G619" s="7" t="s">
        <v>8</v>
      </c>
      <c r="H619" s="7" t="s">
        <v>1785</v>
      </c>
      <c r="I619" s="7" t="s">
        <v>579</v>
      </c>
      <c r="J619" s="7" t="s">
        <v>580</v>
      </c>
      <c r="K619" s="7" t="s">
        <v>83</v>
      </c>
      <c r="L619" s="7" t="str" cm="1">
        <f t="array" ref="L619">IFERROR(_xlfn._xlws.FILTER(CódigoAntigo,[0]!Descrição=NovasLicençasv6.0[[#This Row],[Descrição da atualização]]),"")</f>
        <v/>
      </c>
      <c r="M619" s="7" t="str" cm="1">
        <f t="array" ref="M619">IFERROR(_xlfn._xlws.FILTER(NovoCódigo,[0]!Descrição=NovasLicençasv6.0[[#This Row],[Descrição da atualização]]),"")</f>
        <v/>
      </c>
      <c r="N619" s="7"/>
      <c r="O619" s="7" t="s">
        <v>157</v>
      </c>
      <c r="P619" s="7" t="str" cm="1">
        <f t="array" ref="P619">_xlfn._xlws.FILTER(CodigoLicença,Tipo=NovasLicençasv6.0[[#This Row],[Tipo]])</f>
        <v>IR0000000001</v>
      </c>
      <c r="Q619" s="7" t="str" cm="1">
        <f t="array" ref="Q619">_xlfn._xlws.FILTER(CodigoManutenção,Tipo=NovasLicençasv6.0[[#This Row],[Tipo]])</f>
        <v>Sem custo</v>
      </c>
      <c r="R619" s="7">
        <v>1</v>
      </c>
      <c r="S619" s="7" t="s">
        <v>84</v>
      </c>
      <c r="T619" s="14" t="s">
        <v>4039</v>
      </c>
      <c r="U619" s="7" t="s">
        <v>2245</v>
      </c>
      <c r="V619" s="7" t="s">
        <v>4012</v>
      </c>
      <c r="W619" s="7" t="s">
        <v>4040</v>
      </c>
      <c r="X619" s="7"/>
      <c r="Y619" s="5">
        <v>45485</v>
      </c>
      <c r="Z619" s="5">
        <v>45530</v>
      </c>
      <c r="AA619" s="11">
        <f t="shared" si="38"/>
        <v>2024</v>
      </c>
      <c r="AB619" s="7">
        <f t="shared" si="39"/>
        <v>45</v>
      </c>
      <c r="AC619" s="5" t="e" cm="1">
        <f t="array" ref="AC619">_xlfn._xlws.FILTER(Created_Date,(Customer_ID=NovasLicençasv6.0[[#This Row],[User ID]])*(Type = "OFFLINE"))</f>
        <v>#REF!</v>
      </c>
      <c r="AD619" s="27" t="s">
        <v>4041</v>
      </c>
      <c r="AE619" s="7"/>
      <c r="AF619" s="22"/>
      <c r="AG619" s="22"/>
      <c r="AH619" s="7" t="str">
        <f t="shared" ca="1" si="40"/>
        <v>Aviso: SC ainda não criada!</v>
      </c>
      <c r="AI619" s="7"/>
      <c r="AJ619" s="7"/>
      <c r="AK619" s="7"/>
      <c r="AL619" s="7"/>
      <c r="AM619" s="7"/>
      <c r="AN619" s="7"/>
      <c r="AO619" s="11"/>
      <c r="AP619" s="7"/>
      <c r="AQ619" s="14" t="s">
        <v>1369</v>
      </c>
      <c r="AR619" s="14"/>
      <c r="AS619" s="7"/>
      <c r="AT619" s="7" t="s">
        <v>4025</v>
      </c>
      <c r="AU619" s="7" t="s">
        <v>315</v>
      </c>
      <c r="AV619" s="9" t="s">
        <v>315</v>
      </c>
      <c r="AW619" s="9"/>
      <c r="AX619" s="7">
        <v>2024</v>
      </c>
    </row>
    <row r="620" spans="1:50" ht="18" customHeight="1" x14ac:dyDescent="0.2">
      <c r="A620" s="21" t="s">
        <v>4042</v>
      </c>
      <c r="B620" s="7" cm="1">
        <f t="array" ref="B620">COUNTA(_xlfn._xlws.FILTER(CustomerID,CustomerID=NovasLicençasv6.0[[#This Row],[User ID]],""))</f>
        <v>1</v>
      </c>
      <c r="C620" s="7" t="str">
        <f>IF(NovasLicençasv6.0[[#This Row],[Usuário ativo]]&gt;=2,"OFFLINE","ONLINE")</f>
        <v>ONLINE</v>
      </c>
      <c r="D620" s="18" t="str" cm="1">
        <f t="array" ref="D620">IFERROR(IF(SUM(_xlfn._xlws.FILTER(CustomerID,CustomerID=NovasLicençasv6.0[[#This Row],[User ID]]))=0,"Existe","Não Existe"),"Não Existe")</f>
        <v>Não Existe</v>
      </c>
      <c r="E620" s="7"/>
      <c r="F620" s="7" t="s">
        <v>4043</v>
      </c>
      <c r="G620" s="7" t="s">
        <v>8</v>
      </c>
      <c r="H620" s="7" t="s">
        <v>1785</v>
      </c>
      <c r="I620" s="7" t="s">
        <v>579</v>
      </c>
      <c r="J620" s="7" t="s">
        <v>580</v>
      </c>
      <c r="K620" s="7" t="s">
        <v>83</v>
      </c>
      <c r="L620" s="7" t="str" cm="1">
        <f t="array" ref="L620">IFERROR(_xlfn._xlws.FILTER(CódigoAntigo,[0]!Descrição=NovasLicençasv6.0[[#This Row],[Descrição da atualização]]),"")</f>
        <v/>
      </c>
      <c r="M620" s="7" t="str" cm="1">
        <f t="array" ref="M620">IFERROR(_xlfn._xlws.FILTER(NovoCódigo,[0]!Descrição=NovasLicençasv6.0[[#This Row],[Descrição da atualização]]),"")</f>
        <v/>
      </c>
      <c r="N620" s="7"/>
      <c r="O620" s="7" t="s">
        <v>157</v>
      </c>
      <c r="P620" s="7" t="str" cm="1">
        <f t="array" ref="P620">_xlfn._xlws.FILTER(CodigoLicença,Tipo=NovasLicençasv6.0[[#This Row],[Tipo]])</f>
        <v>IR0000000001</v>
      </c>
      <c r="Q620" s="7" t="str" cm="1">
        <f t="array" ref="Q620">_xlfn._xlws.FILTER(CodigoManutenção,Tipo=NovasLicençasv6.0[[#This Row],[Tipo]])</f>
        <v>Sem custo</v>
      </c>
      <c r="R620" s="7">
        <v>1</v>
      </c>
      <c r="S620" s="7" t="s">
        <v>84</v>
      </c>
      <c r="T620" s="14" t="s">
        <v>4044</v>
      </c>
      <c r="U620" s="7" t="s">
        <v>2245</v>
      </c>
      <c r="V620" s="7" t="s">
        <v>4012</v>
      </c>
      <c r="W620" s="7" t="s">
        <v>4045</v>
      </c>
      <c r="X620" s="7"/>
      <c r="Y620" s="5">
        <v>45485</v>
      </c>
      <c r="Z620" s="5">
        <v>45530</v>
      </c>
      <c r="AA620" s="11">
        <f t="shared" ref="AA620:AA627" si="41">YEAR(Y620)</f>
        <v>2024</v>
      </c>
      <c r="AB620" s="7">
        <f t="shared" ref="AB620:AB627" si="42">Z620-Y620</f>
        <v>45</v>
      </c>
      <c r="AC620" s="5" t="e" cm="1">
        <f t="array" ref="AC620">_xlfn._xlws.FILTER(Created_Date,(Customer_ID=NovasLicençasv6.0[[#This Row],[User ID]])*(Type = "OFFLINE"))</f>
        <v>#REF!</v>
      </c>
      <c r="AD620" s="27" t="s">
        <v>4046</v>
      </c>
      <c r="AE620" s="7"/>
      <c r="AF620" s="22"/>
      <c r="AG620" s="22"/>
      <c r="AH620" s="7" t="str">
        <f t="shared" ref="AH620:AH627" ca="1" si="43">IF(AND(Z620&lt;TODAY()-7, AF620=""), "Aviso: SC ainda não criada!", "")</f>
        <v>Aviso: SC ainda não criada!</v>
      </c>
      <c r="AI620" s="7"/>
      <c r="AJ620" s="7"/>
      <c r="AK620" s="7"/>
      <c r="AL620" s="7"/>
      <c r="AM620" s="7"/>
      <c r="AN620" s="7"/>
      <c r="AO620" s="11"/>
      <c r="AP620" s="7"/>
      <c r="AQ620" s="14" t="s">
        <v>1369</v>
      </c>
      <c r="AR620" s="14"/>
      <c r="AS620" s="7"/>
      <c r="AT620" s="7" t="s">
        <v>4025</v>
      </c>
      <c r="AU620" s="7" t="s">
        <v>315</v>
      </c>
      <c r="AV620" s="9" t="s">
        <v>315</v>
      </c>
      <c r="AW620" s="9"/>
      <c r="AX620" s="7">
        <v>2024</v>
      </c>
    </row>
    <row r="621" spans="1:50" ht="18" customHeight="1" x14ac:dyDescent="0.2">
      <c r="A621" s="21" t="s">
        <v>4042</v>
      </c>
      <c r="B621" s="7" cm="1">
        <f t="array" ref="B621">COUNTA(_xlfn._xlws.FILTER(CustomerID,CustomerID=NovasLicençasv6.0[[#This Row],[User ID]],""))</f>
        <v>1</v>
      </c>
      <c r="C621" s="7" t="str">
        <f>IF(NovasLicençasv6.0[[#This Row],[Usuário ativo]]&gt;=2,"OFFLINE","ONLINE")</f>
        <v>ONLINE</v>
      </c>
      <c r="D621" s="18" t="str" cm="1">
        <f t="array" ref="D621">IFERROR(IF(SUM(_xlfn._xlws.FILTER(CustomerID,CustomerID=NovasLicençasv6.0[[#This Row],[User ID]]))=0,"Existe","Não Existe"),"Não Existe")</f>
        <v>Não Existe</v>
      </c>
      <c r="E621" s="7"/>
      <c r="F621" s="7" t="s">
        <v>4047</v>
      </c>
      <c r="G621" s="7" t="s">
        <v>8</v>
      </c>
      <c r="H621" s="7" t="s">
        <v>1785</v>
      </c>
      <c r="I621" s="7" t="s">
        <v>579</v>
      </c>
      <c r="J621" s="7" t="s">
        <v>580</v>
      </c>
      <c r="K621" s="7" t="s">
        <v>83</v>
      </c>
      <c r="L621" s="7" t="str" cm="1">
        <f t="array" ref="L621">IFERROR(_xlfn._xlws.FILTER(CódigoAntigo,[0]!Descrição=NovasLicençasv6.0[[#This Row],[Descrição da atualização]]),"")</f>
        <v/>
      </c>
      <c r="M621" s="7" t="str" cm="1">
        <f t="array" ref="M621">IFERROR(_xlfn._xlws.FILTER(NovoCódigo,[0]!Descrição=NovasLicençasv6.0[[#This Row],[Descrição da atualização]]),"")</f>
        <v/>
      </c>
      <c r="N621" s="7"/>
      <c r="O621" s="7" t="s">
        <v>157</v>
      </c>
      <c r="P621" s="7" t="str" cm="1">
        <f t="array" ref="P621">_xlfn._xlws.FILTER(CodigoLicença,Tipo=NovasLicençasv6.0[[#This Row],[Tipo]])</f>
        <v>IR0000000001</v>
      </c>
      <c r="Q621" s="7" t="str" cm="1">
        <f t="array" ref="Q621">_xlfn._xlws.FILTER(CodigoManutenção,Tipo=NovasLicençasv6.0[[#This Row],[Tipo]])</f>
        <v>Sem custo</v>
      </c>
      <c r="R621" s="7">
        <v>1</v>
      </c>
      <c r="S621" s="7"/>
      <c r="T621" s="14"/>
      <c r="U621" s="7" t="s">
        <v>2245</v>
      </c>
      <c r="V621" s="7"/>
      <c r="W621" s="7"/>
      <c r="X621" s="7"/>
      <c r="Y621" s="5"/>
      <c r="Z621" s="5"/>
      <c r="AA621" s="11">
        <f t="shared" si="41"/>
        <v>1900</v>
      </c>
      <c r="AB621" s="7">
        <f t="shared" si="42"/>
        <v>0</v>
      </c>
      <c r="AC621" s="5" t="e" cm="1">
        <f t="array" ref="AC621">_xlfn._xlws.FILTER(Created_Date,(Customer_ID=NovasLicençasv6.0[[#This Row],[User ID]])*(Type = "OFFLINE"))</f>
        <v>#REF!</v>
      </c>
      <c r="AD621" s="27" t="s">
        <v>4048</v>
      </c>
      <c r="AE621" s="7"/>
      <c r="AF621" s="22"/>
      <c r="AG621" s="22"/>
      <c r="AH621" s="7" t="str">
        <f t="shared" ca="1" si="43"/>
        <v>Aviso: SC ainda não criada!</v>
      </c>
      <c r="AI621" s="7"/>
      <c r="AJ621" s="7"/>
      <c r="AK621" s="7"/>
      <c r="AL621" s="7"/>
      <c r="AM621" s="7"/>
      <c r="AN621" s="7"/>
      <c r="AO621" s="11"/>
      <c r="AP621" s="7"/>
      <c r="AQ621" s="14" t="s">
        <v>1369</v>
      </c>
      <c r="AR621" s="14"/>
      <c r="AS621" s="7"/>
      <c r="AT621" s="7" t="s">
        <v>4025</v>
      </c>
      <c r="AU621" s="7" t="s">
        <v>315</v>
      </c>
      <c r="AV621" s="9" t="s">
        <v>315</v>
      </c>
      <c r="AW621" s="9"/>
      <c r="AX621" s="7">
        <v>2024</v>
      </c>
    </row>
    <row r="622" spans="1:50" ht="18" customHeight="1" x14ac:dyDescent="0.2">
      <c r="A622" s="21" t="s">
        <v>4049</v>
      </c>
      <c r="B622" s="7" cm="1">
        <f t="array" ref="B622">COUNTA(_xlfn._xlws.FILTER(CustomerID,CustomerID=NovasLicençasv6.0[[#This Row],[User ID]],""))</f>
        <v>1</v>
      </c>
      <c r="C622" s="7" t="str">
        <f>IF(NovasLicençasv6.0[[#This Row],[Usuário ativo]]&gt;=2,"OFFLINE","ONLINE")</f>
        <v>ONLINE</v>
      </c>
      <c r="D622" s="18" t="str" cm="1">
        <f t="array" ref="D622">IFERROR(IF(SUM(_xlfn._xlws.FILTER(CustomerID,CustomerID=NovasLicençasv6.0[[#This Row],[User ID]]))=0,"Existe","Não Existe"),"Não Existe")</f>
        <v>Não Existe</v>
      </c>
      <c r="E622" s="7"/>
      <c r="F622" s="7" t="s">
        <v>4050</v>
      </c>
      <c r="G622" s="7" t="s">
        <v>8</v>
      </c>
      <c r="H622" s="7" t="s">
        <v>3220</v>
      </c>
      <c r="I622" s="7" t="s">
        <v>579</v>
      </c>
      <c r="J622" s="7" t="s">
        <v>580</v>
      </c>
      <c r="K622" s="7" t="s">
        <v>83</v>
      </c>
      <c r="L622" s="7" t="str" cm="1">
        <f t="array" ref="L622">IFERROR(_xlfn._xlws.FILTER(CódigoAntigo,[0]!Descrição=NovasLicençasv6.0[[#This Row],[Descrição da atualização]]),"")</f>
        <v/>
      </c>
      <c r="M622" s="7" t="str" cm="1">
        <f t="array" ref="M622">IFERROR(_xlfn._xlws.FILTER(NovoCódigo,[0]!Descrição=NovasLicençasv6.0[[#This Row],[Descrição da atualização]]),"")</f>
        <v/>
      </c>
      <c r="N622" s="7"/>
      <c r="O622" s="7" t="s">
        <v>19</v>
      </c>
      <c r="P622" s="7" t="str" cm="1">
        <f t="array" ref="P622">_xlfn._xlws.FILTER(CodigoLicença,Tipo=NovasLicençasv6.0[[#This Row],[Tipo]])</f>
        <v>SC00SFW00004</v>
      </c>
      <c r="Q622" s="7" t="str" cm="1">
        <f t="array" ref="Q622">_xlfn._xlws.FILTER(CodigoManutenção,Tipo=NovasLicençasv6.0[[#This Row],[Tipo]])</f>
        <v>SC00SFW00007</v>
      </c>
      <c r="R622" s="7">
        <v>1</v>
      </c>
      <c r="S622" s="7" t="s">
        <v>84</v>
      </c>
      <c r="T622" s="14" t="s">
        <v>4051</v>
      </c>
      <c r="U622" s="7" t="s">
        <v>2245</v>
      </c>
      <c r="V622" s="7" t="s">
        <v>4052</v>
      </c>
      <c r="W622" s="7" t="s">
        <v>4053</v>
      </c>
      <c r="X622" s="7"/>
      <c r="Y622" s="5">
        <v>45531</v>
      </c>
      <c r="Z622" s="5"/>
      <c r="AA622" s="11">
        <f t="shared" si="41"/>
        <v>2024</v>
      </c>
      <c r="AB622" s="7">
        <f t="shared" si="42"/>
        <v>-45531</v>
      </c>
      <c r="AC622" s="5" t="e" cm="1">
        <f t="array" ref="AC622">_xlfn._xlws.FILTER(Created_Date,(Customer_ID=NovasLicençasv6.0[[#This Row],[User ID]])*(Type = "OFFLINE"))</f>
        <v>#REF!</v>
      </c>
      <c r="AD622" s="27" t="s">
        <v>4054</v>
      </c>
      <c r="AE622" s="7"/>
      <c r="AF622" s="22"/>
      <c r="AG622" s="22"/>
      <c r="AH622" s="7" t="str">
        <f t="shared" ca="1" si="43"/>
        <v>Aviso: SC ainda não criada!</v>
      </c>
      <c r="AI622" s="7">
        <v>973070</v>
      </c>
      <c r="AJ622" s="7">
        <v>35977</v>
      </c>
      <c r="AK622" s="7"/>
      <c r="AL622" s="7"/>
      <c r="AM622" s="7"/>
      <c r="AN622" s="7"/>
      <c r="AO622" s="11">
        <v>116524282</v>
      </c>
      <c r="AP622" s="7"/>
      <c r="AQ622" s="14" t="s">
        <v>1369</v>
      </c>
      <c r="AR622" s="14"/>
      <c r="AS622" s="7"/>
      <c r="AT622" s="7" t="s">
        <v>4055</v>
      </c>
      <c r="AU622" s="7" t="s">
        <v>380</v>
      </c>
      <c r="AV622" s="9" t="s">
        <v>92</v>
      </c>
      <c r="AW622" s="9" t="s">
        <v>4056</v>
      </c>
      <c r="AX622" s="7">
        <v>2024</v>
      </c>
    </row>
    <row r="623" spans="1:50" ht="18" customHeight="1" x14ac:dyDescent="0.2">
      <c r="A623" s="60" t="s">
        <v>4057</v>
      </c>
      <c r="B623" s="13" cm="1">
        <f t="array" ref="B623">COUNTA(_xlfn._xlws.FILTER(CustomerID,CustomerID=NovasLicençasv6.0[[#This Row],[User ID]],""))</f>
        <v>1</v>
      </c>
      <c r="C623" s="13" t="str">
        <f>IF(NovasLicençasv6.0[[#This Row],[Usuário ativo]]&gt;=2,"OFFLINE","ONLINE")</f>
        <v>ONLINE</v>
      </c>
      <c r="D623" s="59" t="str" cm="1">
        <f t="array" ref="D623">IFERROR(IF(SUM(_xlfn._xlws.FILTER(CustomerID,CustomerID=NovasLicençasv6.0[[#This Row],[User ID]]))=0,"Existe","Não Existe"),"Não Existe")</f>
        <v>Não Existe</v>
      </c>
      <c r="E623" s="13"/>
      <c r="F623" s="13" t="s">
        <v>4058</v>
      </c>
      <c r="G623" s="13" t="s">
        <v>141</v>
      </c>
      <c r="H623" s="13" t="s">
        <v>1320</v>
      </c>
      <c r="I623" s="13" t="s">
        <v>101</v>
      </c>
      <c r="J623" s="13" t="s">
        <v>102</v>
      </c>
      <c r="K623" s="13" t="s">
        <v>83</v>
      </c>
      <c r="L623" s="13" t="str" cm="1">
        <f t="array" ref="L623">IFERROR(_xlfn._xlws.FILTER(CódigoAntigo,[0]!Descrição=NovasLicençasv6.0[[#This Row],[Descrição da atualização]]),"")</f>
        <v/>
      </c>
      <c r="M623" s="13" t="str" cm="1">
        <f t="array" ref="M623">IFERROR(_xlfn._xlws.FILTER(NovoCódigo,[0]!Descrição=NovasLicençasv6.0[[#This Row],[Descrição da atualização]]),"")</f>
        <v/>
      </c>
      <c r="N623" s="13"/>
      <c r="O623" s="13" t="s">
        <v>18</v>
      </c>
      <c r="P623" s="13" t="str" cm="1">
        <f t="array" ref="P623">_xlfn._xlws.FILTER(CodigoLicença,Tipo=NovasLicençasv6.0[[#This Row],[Tipo]])</f>
        <v>SC00SFW00003</v>
      </c>
      <c r="Q623" s="13" t="str" cm="1">
        <f t="array" ref="Q623">_xlfn._xlws.FILTER(CodigoManutenção,Tipo=NovasLicençasv6.0[[#This Row],[Tipo]])</f>
        <v>SC00SFW00006</v>
      </c>
      <c r="R623" s="13">
        <v>1</v>
      </c>
      <c r="S623" s="13" t="s">
        <v>84</v>
      </c>
      <c r="T623" s="34" t="s">
        <v>4059</v>
      </c>
      <c r="U623" s="13" t="s">
        <v>458</v>
      </c>
      <c r="V623" s="13" t="s">
        <v>2720</v>
      </c>
      <c r="W623" s="13" t="s">
        <v>4060</v>
      </c>
      <c r="X623" s="13"/>
      <c r="Y623" s="29">
        <v>45530</v>
      </c>
      <c r="Z623" s="29"/>
      <c r="AA623" s="35">
        <f t="shared" si="41"/>
        <v>2024</v>
      </c>
      <c r="AB623" s="13">
        <f t="shared" si="42"/>
        <v>-45530</v>
      </c>
      <c r="AC623" s="29" t="e" cm="1">
        <f t="array" ref="AC623">_xlfn._xlws.FILTER(Created_Date,(Customer_ID=NovasLicençasv6.0[[#This Row],[User ID]])*(Type = "OFFLINE"))</f>
        <v>#REF!</v>
      </c>
      <c r="AD623" s="69" t="s">
        <v>4061</v>
      </c>
      <c r="AE623" s="13">
        <v>2608478</v>
      </c>
      <c r="AF623" s="69">
        <v>77407</v>
      </c>
      <c r="AG623" s="69"/>
      <c r="AH623" s="13" t="str">
        <f t="shared" ca="1" si="43"/>
        <v/>
      </c>
      <c r="AI623" s="13"/>
      <c r="AJ623" s="13"/>
      <c r="AK623" s="13"/>
      <c r="AL623" s="13"/>
      <c r="AM623" s="13"/>
      <c r="AN623" s="13"/>
      <c r="AO623" s="35">
        <v>116524280</v>
      </c>
      <c r="AP623" s="13"/>
      <c r="AQ623" s="34" t="s">
        <v>4062</v>
      </c>
      <c r="AR623" s="34"/>
      <c r="AS623" s="13"/>
      <c r="AT623" s="13" t="s">
        <v>4063</v>
      </c>
      <c r="AU623" s="13" t="s">
        <v>380</v>
      </c>
      <c r="AV623" s="61" t="s">
        <v>201</v>
      </c>
      <c r="AW623" s="61" t="s">
        <v>4064</v>
      </c>
      <c r="AX623" s="13">
        <v>2024</v>
      </c>
    </row>
    <row r="624" spans="1:50" ht="18" customHeight="1" x14ac:dyDescent="0.2">
      <c r="A624" s="21" t="s">
        <v>4065</v>
      </c>
      <c r="B624" s="7" cm="1">
        <f t="array" ref="B624">COUNTA(_xlfn._xlws.FILTER(CustomerID,CustomerID=NovasLicençasv6.0[[#This Row],[User ID]],""))</f>
        <v>1</v>
      </c>
      <c r="C624" s="7" t="str">
        <f>IF(NovasLicençasv6.0[[#This Row],[Usuário ativo]]&gt;=2,"OFFLINE","ONLINE")</f>
        <v>ONLINE</v>
      </c>
      <c r="D624" s="18" t="str" cm="1">
        <f t="array" ref="D624">IFERROR(IF(SUM(_xlfn._xlws.FILTER(CustomerID,CustomerID=NovasLicençasv6.0[[#This Row],[User ID]]))=0,"Existe","Não Existe"),"Não Existe")</f>
        <v>Não Existe</v>
      </c>
      <c r="E624" s="7"/>
      <c r="F624" s="7" t="s">
        <v>4066</v>
      </c>
      <c r="G624" s="7" t="s">
        <v>141</v>
      </c>
      <c r="H624" s="7" t="s">
        <v>4067</v>
      </c>
      <c r="I624" s="7" t="s">
        <v>101</v>
      </c>
      <c r="J624" s="7" t="s">
        <v>102</v>
      </c>
      <c r="K624" s="7" t="s">
        <v>83</v>
      </c>
      <c r="L624" s="7" t="str" cm="1">
        <f t="array" ref="L624">IFERROR(_xlfn._xlws.FILTER(CódigoAntigo,[0]!Descrição=NovasLicençasv6.0[[#This Row],[Descrição da atualização]]),"")</f>
        <v/>
      </c>
      <c r="M624" s="7" t="str" cm="1">
        <f t="array" ref="M624">IFERROR(_xlfn._xlws.FILTER(NovoCódigo,[0]!Descrição=NovasLicençasv6.0[[#This Row],[Descrição da atualização]]),"")</f>
        <v/>
      </c>
      <c r="N624" s="7"/>
      <c r="O624" s="7" t="s">
        <v>18</v>
      </c>
      <c r="P624" s="7" t="str" cm="1">
        <f t="array" ref="P624">_xlfn._xlws.FILTER(CodigoLicença,Tipo=NovasLicençasv6.0[[#This Row],[Tipo]])</f>
        <v>SC00SFW00003</v>
      </c>
      <c r="Q624" s="7" t="str" cm="1">
        <f t="array" ref="Q624">_xlfn._xlws.FILTER(CodigoManutenção,Tipo=NovasLicençasv6.0[[#This Row],[Tipo]])</f>
        <v>SC00SFW00006</v>
      </c>
      <c r="R624" s="7">
        <v>1</v>
      </c>
      <c r="S624" s="7"/>
      <c r="T624" s="14"/>
      <c r="U624" s="7"/>
      <c r="V624" s="7"/>
      <c r="W624" s="7"/>
      <c r="X624" s="7"/>
      <c r="Y624" s="5"/>
      <c r="Z624" s="5"/>
      <c r="AA624" s="11">
        <f>YEAR(Y624)</f>
        <v>1900</v>
      </c>
      <c r="AB624" s="7">
        <f>Z624-Y624</f>
        <v>0</v>
      </c>
      <c r="AC624" s="5" t="e" cm="1">
        <f t="array" ref="AC624">_xlfn._xlws.FILTER(Created_Date,(Customer_ID=NovasLicençasv6.0[[#This Row],[User ID]])*(Type = "OFFLINE"))</f>
        <v>#REF!</v>
      </c>
      <c r="AD624" s="27" t="s">
        <v>4068</v>
      </c>
      <c r="AE624" s="7"/>
      <c r="AF624" s="22"/>
      <c r="AG624" s="22"/>
      <c r="AH624" s="7" t="str">
        <f ca="1">IF(AND(Z624&lt;TODAY()-7, AF624=""), "Aviso: SC ainda não criada!", "")</f>
        <v>Aviso: SC ainda não criada!</v>
      </c>
      <c r="AI624" s="7"/>
      <c r="AJ624" s="7"/>
      <c r="AK624" s="7"/>
      <c r="AL624" s="7"/>
      <c r="AM624" s="7"/>
      <c r="AN624" s="7"/>
      <c r="AO624" s="11" t="s">
        <v>313</v>
      </c>
      <c r="AP624" s="7"/>
      <c r="AQ624" s="14" t="s">
        <v>4062</v>
      </c>
      <c r="AR624" s="14"/>
      <c r="AS624" s="7"/>
      <c r="AT624" s="7" t="s">
        <v>4069</v>
      </c>
      <c r="AU624" s="7"/>
      <c r="AV624" s="9"/>
      <c r="AW624" s="9"/>
      <c r="AX624" s="7"/>
    </row>
    <row r="625" spans="1:50" ht="18" customHeight="1" x14ac:dyDescent="0.2">
      <c r="A625" s="7" t="s">
        <v>4070</v>
      </c>
      <c r="B625" s="7" cm="1">
        <f t="array" ref="B625">COUNTA(_xlfn._xlws.FILTER(CustomerID,CustomerID=NovasLicençasv6.0[[#This Row],[User ID]],""))</f>
        <v>1</v>
      </c>
      <c r="C625" s="7" t="str">
        <f>IF(NovasLicençasv6.0[[#This Row],[Usuário ativo]]&gt;=2,"OFFLINE","ONLINE")</f>
        <v>ONLINE</v>
      </c>
      <c r="D625" s="18" t="str" cm="1">
        <f t="array" ref="D625">IFERROR(IF(SUM(_xlfn._xlws.FILTER(CustomerID,CustomerID=NovasLicençasv6.0[[#This Row],[User ID]]))=0,"Existe","Não Existe"),"Não Existe")</f>
        <v>Não Existe</v>
      </c>
      <c r="E625" s="7"/>
      <c r="F625" s="7" t="s">
        <v>4071</v>
      </c>
      <c r="G625" s="7" t="s">
        <v>141</v>
      </c>
      <c r="H625" s="7" t="s">
        <v>656</v>
      </c>
      <c r="I625" s="7" t="s">
        <v>101</v>
      </c>
      <c r="J625" s="7" t="s">
        <v>102</v>
      </c>
      <c r="K625" s="7" t="s">
        <v>83</v>
      </c>
      <c r="L625" s="7"/>
      <c r="M625" s="7"/>
      <c r="N625" s="7"/>
      <c r="O625" s="7" t="s">
        <v>18</v>
      </c>
      <c r="P625" s="7" t="str" cm="1">
        <f t="array" ref="P625">_xlfn._xlws.FILTER(CodigoLicença,Tipo=NovasLicençasv6.0[[#This Row],[Tipo]])</f>
        <v>SC00SFW00003</v>
      </c>
      <c r="Q625" s="7" t="str" cm="1">
        <f t="array" ref="Q625">_xlfn._xlws.FILTER(CodigoManutenção,Tipo=NovasLicençasv6.0[[#This Row],[Tipo]])</f>
        <v>SC00SFW00006</v>
      </c>
      <c r="R625" s="7">
        <v>1</v>
      </c>
      <c r="S625" s="7" t="s">
        <v>84</v>
      </c>
      <c r="T625" s="14" t="s">
        <v>4072</v>
      </c>
      <c r="U625" s="7" t="s">
        <v>1177</v>
      </c>
      <c r="V625" s="7" t="s">
        <v>3695</v>
      </c>
      <c r="W625" s="7" t="s">
        <v>4073</v>
      </c>
      <c r="X625" s="7"/>
      <c r="Y625" s="5">
        <v>45531</v>
      </c>
      <c r="Z625" s="5"/>
      <c r="AA625" s="11">
        <f t="shared" si="41"/>
        <v>2024</v>
      </c>
      <c r="AB625" s="7">
        <f t="shared" si="42"/>
        <v>-45531</v>
      </c>
      <c r="AC625" s="5" t="e" cm="1">
        <f t="array" ref="AC625">_xlfn._xlws.FILTER(Created_Date,(Customer_ID=NovasLicençasv6.0[[#This Row],[User ID]])*(Type = "OFFLINE"))</f>
        <v>#REF!</v>
      </c>
      <c r="AD625" s="27" t="s">
        <v>4074</v>
      </c>
      <c r="AE625" s="7">
        <v>2608479</v>
      </c>
      <c r="AF625" s="22">
        <v>77408</v>
      </c>
      <c r="AG625" s="22"/>
      <c r="AH625" s="7" t="str">
        <f t="shared" ca="1" si="43"/>
        <v/>
      </c>
      <c r="AI625" s="7"/>
      <c r="AJ625" s="7"/>
      <c r="AK625" s="7"/>
      <c r="AL625" s="7"/>
      <c r="AM625" s="7"/>
      <c r="AN625" s="7"/>
      <c r="AO625" s="11">
        <v>116524280</v>
      </c>
      <c r="AP625" s="7"/>
      <c r="AQ625" s="14" t="s">
        <v>4075</v>
      </c>
      <c r="AR625" s="14"/>
      <c r="AS625" s="7"/>
      <c r="AT625" s="7" t="s">
        <v>3657</v>
      </c>
      <c r="AU625" s="7" t="s">
        <v>380</v>
      </c>
      <c r="AV625" s="9" t="s">
        <v>201</v>
      </c>
      <c r="AW625" s="9" t="s">
        <v>4064</v>
      </c>
      <c r="AX625" s="7">
        <v>2024</v>
      </c>
    </row>
    <row r="626" spans="1:50" ht="18" customHeight="1" x14ac:dyDescent="0.2">
      <c r="A626" s="21" t="s">
        <v>4076</v>
      </c>
      <c r="B626" s="7" cm="1">
        <f t="array" ref="B626">COUNTA(_xlfn._xlws.FILTER(CustomerID,CustomerID=NovasLicençasv6.0[[#This Row],[User ID]],""))</f>
        <v>1</v>
      </c>
      <c r="C626" s="7" t="str">
        <f>IF(NovasLicençasv6.0[[#This Row],[Usuário ativo]]&gt;=2,"OFFLINE","ONLINE")</f>
        <v>ONLINE</v>
      </c>
      <c r="D626" s="18" t="str" cm="1">
        <f t="array" ref="D626">IFERROR(IF(SUM(_xlfn._xlws.FILTER(CustomerID,CustomerID=NovasLicençasv6.0[[#This Row],[User ID]]))=0,"Existe","Não Existe"),"Não Existe")</f>
        <v>Não Existe</v>
      </c>
      <c r="E626" s="7"/>
      <c r="F626" s="7" t="s">
        <v>4077</v>
      </c>
      <c r="G626" s="7" t="s">
        <v>8</v>
      </c>
      <c r="H626" s="7" t="s">
        <v>3220</v>
      </c>
      <c r="I626" s="7" t="s">
        <v>579</v>
      </c>
      <c r="J626" s="7" t="s">
        <v>580</v>
      </c>
      <c r="K626" s="7" t="s">
        <v>83</v>
      </c>
      <c r="L626" s="7" t="str" cm="1">
        <f t="array" ref="L626">IFERROR(_xlfn._xlws.FILTER(CódigoAntigo,[0]!Descrição=NovasLicençasv6.0[[#This Row],[Descrição da atualização]]),"")</f>
        <v/>
      </c>
      <c r="M626" s="7" t="str" cm="1">
        <f t="array" ref="M626">IFERROR(_xlfn._xlws.FILTER(NovoCódigo,[0]!Descrição=NovasLicençasv6.0[[#This Row],[Descrição da atualização]]),"")</f>
        <v/>
      </c>
      <c r="N626" s="7"/>
      <c r="O626" s="7" t="s">
        <v>18</v>
      </c>
      <c r="P626" s="7" t="str" cm="1">
        <f t="array" ref="P626">_xlfn._xlws.FILTER(CodigoLicença,Tipo=NovasLicençasv6.0[[#This Row],[Tipo]])</f>
        <v>SC00SFW00003</v>
      </c>
      <c r="Q626" s="7" t="str" cm="1">
        <f t="array" ref="Q626">_xlfn._xlws.FILTER(CodigoManutenção,Tipo=NovasLicençasv6.0[[#This Row],[Tipo]])</f>
        <v>SC00SFW00006</v>
      </c>
      <c r="R626" s="7">
        <v>1</v>
      </c>
      <c r="S626" s="7" t="s">
        <v>84</v>
      </c>
      <c r="T626" s="14" t="s">
        <v>4078</v>
      </c>
      <c r="U626" s="7" t="s">
        <v>2245</v>
      </c>
      <c r="V626" s="7" t="s">
        <v>4079</v>
      </c>
      <c r="W626" s="7" t="s">
        <v>4080</v>
      </c>
      <c r="X626" s="7"/>
      <c r="Y626" s="5">
        <v>45532</v>
      </c>
      <c r="Z626" s="5"/>
      <c r="AA626" s="11">
        <f t="shared" si="41"/>
        <v>2024</v>
      </c>
      <c r="AB626" s="7">
        <f t="shared" si="42"/>
        <v>-45532</v>
      </c>
      <c r="AC626" s="5" t="e" cm="1">
        <f t="array" ref="AC626">_xlfn._xlws.FILTER(Created_Date,(Customer_ID=NovasLicençasv6.0[[#This Row],[User ID]])*(Type = "OFFLINE"))</f>
        <v>#REF!</v>
      </c>
      <c r="AD626" s="27" t="s">
        <v>4081</v>
      </c>
      <c r="AE626" s="7"/>
      <c r="AF626" s="22"/>
      <c r="AG626" s="22"/>
      <c r="AH626" s="7" t="str">
        <f t="shared" ca="1" si="43"/>
        <v>Aviso: SC ainda não criada!</v>
      </c>
      <c r="AI626" s="7">
        <v>973070</v>
      </c>
      <c r="AJ626" s="7">
        <v>35977</v>
      </c>
      <c r="AK626" s="7"/>
      <c r="AL626" s="7"/>
      <c r="AM626" s="7"/>
      <c r="AN626" s="7"/>
      <c r="AO626" s="11">
        <v>116524283</v>
      </c>
      <c r="AP626" s="7"/>
      <c r="AQ626" s="14" t="s">
        <v>1369</v>
      </c>
      <c r="AR626" s="14"/>
      <c r="AS626" s="7"/>
      <c r="AT626" s="7" t="s">
        <v>4055</v>
      </c>
      <c r="AU626" s="7" t="s">
        <v>380</v>
      </c>
      <c r="AV626" s="9" t="s">
        <v>92</v>
      </c>
      <c r="AW626" s="9" t="s">
        <v>4082</v>
      </c>
      <c r="AX626" s="7">
        <v>2024</v>
      </c>
    </row>
    <row r="627" spans="1:50" ht="18" customHeight="1" x14ac:dyDescent="0.2">
      <c r="A627" s="21" t="s">
        <v>4083</v>
      </c>
      <c r="B627" s="7" cm="1">
        <f t="array" ref="B627">COUNTA(_xlfn._xlws.FILTER(CustomerID,CustomerID=NovasLicençasv6.0[[#This Row],[User ID]],""))</f>
        <v>1</v>
      </c>
      <c r="C627" s="7" t="str">
        <f>IF(NovasLicençasv6.0[[#This Row],[Usuário ativo]]&gt;=2,"OFFLINE","ONLINE")</f>
        <v>ONLINE</v>
      </c>
      <c r="D627" s="18" t="str" cm="1">
        <f t="array" ref="D627">IFERROR(IF(SUM(_xlfn._xlws.FILTER(CustomerID,CustomerID=NovasLicençasv6.0[[#This Row],[User ID]]))=0,"Existe","Não Existe"),"Não Existe")</f>
        <v>Não Existe</v>
      </c>
      <c r="E627" s="7"/>
      <c r="F627" s="7" t="s">
        <v>4084</v>
      </c>
      <c r="G627" s="7" t="s">
        <v>8</v>
      </c>
      <c r="H627" s="7" t="s">
        <v>3220</v>
      </c>
      <c r="I627" s="7" t="s">
        <v>579</v>
      </c>
      <c r="J627" s="7" t="s">
        <v>580</v>
      </c>
      <c r="K627" s="7" t="s">
        <v>83</v>
      </c>
      <c r="L627" s="7" t="str" cm="1">
        <f t="array" ref="L627">IFERROR(_xlfn._xlws.FILTER(CódigoAntigo,[0]!Descrição=NovasLicençasv6.0[[#This Row],[Descrição da atualização]]),"")</f>
        <v/>
      </c>
      <c r="M627" s="7" t="str" cm="1">
        <f t="array" ref="M627">IFERROR(_xlfn._xlws.FILTER(NovoCódigo,[0]!Descrição=NovasLicençasv6.0[[#This Row],[Descrição da atualização]]),"")</f>
        <v/>
      </c>
      <c r="N627" s="7"/>
      <c r="O627" s="7" t="s">
        <v>18</v>
      </c>
      <c r="P627" s="7" t="str" cm="1">
        <f t="array" ref="P627">_xlfn._xlws.FILTER(CodigoLicença,Tipo=NovasLicençasv6.0[[#This Row],[Tipo]])</f>
        <v>SC00SFW00003</v>
      </c>
      <c r="Q627" s="7" t="str" cm="1">
        <f t="array" ref="Q627">_xlfn._xlws.FILTER(CodigoManutenção,Tipo=NovasLicençasv6.0[[#This Row],[Tipo]])</f>
        <v>SC00SFW00006</v>
      </c>
      <c r="R627" s="7">
        <v>1</v>
      </c>
      <c r="S627" s="7" t="s">
        <v>84</v>
      </c>
      <c r="T627" s="14" t="s">
        <v>4085</v>
      </c>
      <c r="U627" s="7" t="s">
        <v>2245</v>
      </c>
      <c r="V627" s="7" t="s">
        <v>4079</v>
      </c>
      <c r="W627" s="7" t="s">
        <v>4086</v>
      </c>
      <c r="X627" s="7"/>
      <c r="Y627" s="5">
        <v>45532</v>
      </c>
      <c r="Z627" s="5"/>
      <c r="AA627" s="11">
        <f t="shared" si="41"/>
        <v>2024</v>
      </c>
      <c r="AB627" s="7">
        <f t="shared" si="42"/>
        <v>-45532</v>
      </c>
      <c r="AC627" s="5" t="e" cm="1">
        <f t="array" ref="AC627">_xlfn._xlws.FILTER(Created_Date,(Customer_ID=NovasLicençasv6.0[[#This Row],[User ID]])*(Type = "OFFLINE"))</f>
        <v>#REF!</v>
      </c>
      <c r="AD627" s="27" t="s">
        <v>4087</v>
      </c>
      <c r="AE627" s="7"/>
      <c r="AF627" s="22"/>
      <c r="AG627" s="22"/>
      <c r="AH627" s="7" t="str">
        <f t="shared" ca="1" si="43"/>
        <v>Aviso: SC ainda não criada!</v>
      </c>
      <c r="AI627" s="7">
        <v>973070</v>
      </c>
      <c r="AJ627" s="7">
        <v>35977</v>
      </c>
      <c r="AK627" s="7"/>
      <c r="AL627" s="7"/>
      <c r="AM627" s="7"/>
      <c r="AN627" s="7"/>
      <c r="AO627" s="11">
        <v>116524283</v>
      </c>
      <c r="AP627" s="7"/>
      <c r="AQ627" s="14" t="s">
        <v>1369</v>
      </c>
      <c r="AR627" s="14"/>
      <c r="AS627" s="7"/>
      <c r="AT627" s="7" t="s">
        <v>4055</v>
      </c>
      <c r="AU627" s="7" t="s">
        <v>380</v>
      </c>
      <c r="AV627" s="9" t="s">
        <v>92</v>
      </c>
      <c r="AW627" s="9" t="s">
        <v>4082</v>
      </c>
      <c r="AX627" s="7">
        <v>2024</v>
      </c>
    </row>
    <row r="628" spans="1:50" ht="18" customHeight="1" x14ac:dyDescent="0.2">
      <c r="A628" s="21" t="s">
        <v>4088</v>
      </c>
      <c r="B628" s="7" cm="1">
        <f t="array" ref="B628">COUNTA(_xlfn._xlws.FILTER(CustomerID,CustomerID=NovasLicençasv6.0[[#This Row],[User ID]],""))</f>
        <v>1</v>
      </c>
      <c r="C628" s="7" t="str">
        <f>IF(NovasLicençasv6.0[[#This Row],[Usuário ativo]]&gt;=2,"OFFLINE","ONLINE")</f>
        <v>ONLINE</v>
      </c>
      <c r="D628" s="18" t="str" cm="1">
        <f t="array" ref="D628">IFERROR(IF(SUM(_xlfn._xlws.FILTER(CustomerID,CustomerID=NovasLicençasv6.0[[#This Row],[User ID]]))=0,"Existe","Não Existe"),"Não Existe")</f>
        <v>Não Existe</v>
      </c>
      <c r="E628" s="7"/>
      <c r="F628" s="7" t="s">
        <v>4089</v>
      </c>
      <c r="G628" s="7" t="s">
        <v>8</v>
      </c>
      <c r="H628" s="7" t="s">
        <v>1785</v>
      </c>
      <c r="I628" s="7" t="s">
        <v>579</v>
      </c>
      <c r="J628" s="7" t="s">
        <v>580</v>
      </c>
      <c r="K628" s="7" t="s">
        <v>83</v>
      </c>
      <c r="L628" s="7" t="str" cm="1">
        <f t="array" ref="L628">IFERROR(_xlfn._xlws.FILTER(CódigoAntigo,[0]!Descrição=NovasLicençasv6.0[[#This Row],[Descrição da atualização]]),"")</f>
        <v/>
      </c>
      <c r="M628" s="7" t="str" cm="1">
        <f t="array" ref="M628">IFERROR(_xlfn._xlws.FILTER(NovoCódigo,[0]!Descrição=NovasLicençasv6.0[[#This Row],[Descrição da atualização]]),"")</f>
        <v/>
      </c>
      <c r="N628" s="7"/>
      <c r="O628" s="7" t="s">
        <v>157</v>
      </c>
      <c r="P628" s="7" t="str" cm="1">
        <f t="array" ref="P628">_xlfn._xlws.FILTER(CodigoLicença,Tipo=NovasLicençasv6.0[[#This Row],[Tipo]])</f>
        <v>IR0000000001</v>
      </c>
      <c r="Q628" s="7" t="str" cm="1">
        <f t="array" ref="Q628">_xlfn._xlws.FILTER(CodigoManutenção,Tipo=NovasLicençasv6.0[[#This Row],[Tipo]])</f>
        <v>Sem custo</v>
      </c>
      <c r="R628" s="7">
        <v>1</v>
      </c>
      <c r="S628" s="7" t="s">
        <v>84</v>
      </c>
      <c r="T628" s="14" t="s">
        <v>4090</v>
      </c>
      <c r="U628" s="7" t="s">
        <v>2245</v>
      </c>
      <c r="V628" s="7" t="s">
        <v>4012</v>
      </c>
      <c r="W628" s="7" t="s">
        <v>4091</v>
      </c>
      <c r="X628" s="7"/>
      <c r="Y628" s="5">
        <v>45538</v>
      </c>
      <c r="Z628" s="5">
        <v>45551</v>
      </c>
      <c r="AA628" s="11">
        <f t="shared" ref="AA628:AA633" si="44">YEAR(Y628)</f>
        <v>2024</v>
      </c>
      <c r="AB628" s="7">
        <f t="shared" ref="AB628:AB633" si="45">Z628-Y628</f>
        <v>13</v>
      </c>
      <c r="AC628" s="5" t="e" cm="1">
        <f t="array" ref="AC628">_xlfn._xlws.FILTER(Created_Date,(Customer_ID=NovasLicençasv6.0[[#This Row],[User ID]])*(Type = "OFFLINE"))</f>
        <v>#REF!</v>
      </c>
      <c r="AD628" s="27" t="s">
        <v>4092</v>
      </c>
      <c r="AE628" s="7"/>
      <c r="AF628" s="22"/>
      <c r="AG628" s="22"/>
      <c r="AH628" s="7" t="str">
        <f t="shared" ref="AH628:AH633" ca="1" si="46">IF(AND(Z628&lt;TODAY()-7, AF628=""), "Aviso: SC ainda não criada!", "")</f>
        <v>Aviso: SC ainda não criada!</v>
      </c>
      <c r="AI628" s="7"/>
      <c r="AJ628" s="7"/>
      <c r="AK628" s="7"/>
      <c r="AL628" s="7"/>
      <c r="AM628" s="7"/>
      <c r="AN628" s="7"/>
      <c r="AO628" s="11" t="s">
        <v>313</v>
      </c>
      <c r="AP628" s="7"/>
      <c r="AQ628" s="14" t="s">
        <v>1369</v>
      </c>
      <c r="AR628" s="14"/>
      <c r="AS628" s="7"/>
      <c r="AT628" s="7" t="s">
        <v>4093</v>
      </c>
      <c r="AU628" s="7" t="s">
        <v>380</v>
      </c>
      <c r="AV628" s="9" t="s">
        <v>315</v>
      </c>
      <c r="AW628" s="9"/>
      <c r="AX628" s="7">
        <v>2024</v>
      </c>
    </row>
    <row r="629" spans="1:50" ht="18" customHeight="1" x14ac:dyDescent="0.2">
      <c r="A629" s="21" t="s">
        <v>4094</v>
      </c>
      <c r="B629" s="7" cm="1">
        <f t="array" ref="B629">COUNTA(_xlfn._xlws.FILTER(CustomerID,CustomerID=NovasLicençasv6.0[[#This Row],[User ID]],""))</f>
        <v>1</v>
      </c>
      <c r="C629" s="7" t="str">
        <f>IF(NovasLicençasv6.0[[#This Row],[Usuário ativo]]&gt;=2,"OFFLINE","ONLINE")</f>
        <v>ONLINE</v>
      </c>
      <c r="D629" s="18" t="str" cm="1">
        <f t="array" ref="D629">IFERROR(IF(SUM(_xlfn._xlws.FILTER(CustomerID,CustomerID=NovasLicençasv6.0[[#This Row],[User ID]]))=0,"Existe","Não Existe"),"Não Existe")</f>
        <v>Não Existe</v>
      </c>
      <c r="E629" s="7"/>
      <c r="F629" s="7" t="s">
        <v>4095</v>
      </c>
      <c r="G629" s="7" t="s">
        <v>8</v>
      </c>
      <c r="H629" s="7" t="s">
        <v>1785</v>
      </c>
      <c r="I629" s="7" t="s">
        <v>579</v>
      </c>
      <c r="J629" s="7" t="s">
        <v>580</v>
      </c>
      <c r="K629" s="7" t="s">
        <v>83</v>
      </c>
      <c r="L629" s="7" t="str" cm="1">
        <f t="array" ref="L629">IFERROR(_xlfn._xlws.FILTER(CódigoAntigo,[0]!Descrição=NovasLicençasv6.0[[#This Row],[Descrição da atualização]]),"")</f>
        <v/>
      </c>
      <c r="M629" s="7" t="str" cm="1">
        <f t="array" ref="M629">IFERROR(_xlfn._xlws.FILTER(NovoCódigo,[0]!Descrição=NovasLicençasv6.0[[#This Row],[Descrição da atualização]]),"")</f>
        <v/>
      </c>
      <c r="N629" s="7"/>
      <c r="O629" s="7" t="s">
        <v>157</v>
      </c>
      <c r="P629" s="7" t="str" cm="1">
        <f t="array" ref="P629">_xlfn._xlws.FILTER(CodigoLicença,Tipo=NovasLicençasv6.0[[#This Row],[Tipo]])</f>
        <v>IR0000000001</v>
      </c>
      <c r="Q629" s="7" t="str" cm="1">
        <f t="array" ref="Q629">_xlfn._xlws.FILTER(CodigoManutenção,Tipo=NovasLicençasv6.0[[#This Row],[Tipo]])</f>
        <v>Sem custo</v>
      </c>
      <c r="R629" s="7">
        <v>1</v>
      </c>
      <c r="S629" s="7" t="s">
        <v>84</v>
      </c>
      <c r="T629" s="14" t="s">
        <v>4096</v>
      </c>
      <c r="U629" s="7" t="s">
        <v>2245</v>
      </c>
      <c r="V629" s="7" t="s">
        <v>4012</v>
      </c>
      <c r="W629" s="7" t="s">
        <v>4097</v>
      </c>
      <c r="X629" s="7"/>
      <c r="Y629" s="5">
        <v>45547</v>
      </c>
      <c r="Z629" s="5"/>
      <c r="AA629" s="11">
        <f t="shared" si="44"/>
        <v>2024</v>
      </c>
      <c r="AB629" s="7">
        <f t="shared" si="45"/>
        <v>-45547</v>
      </c>
      <c r="AC629" s="5" t="e" cm="1">
        <f t="array" ref="AC629">_xlfn._xlws.FILTER(Created_Date,(Customer_ID=NovasLicençasv6.0[[#This Row],[User ID]])*(Type = "OFFLINE"))</f>
        <v>#REF!</v>
      </c>
      <c r="AD629" s="27" t="s">
        <v>4098</v>
      </c>
      <c r="AE629" s="7"/>
      <c r="AF629" s="22"/>
      <c r="AG629" s="22"/>
      <c r="AH629" s="7" t="str">
        <f t="shared" ca="1" si="46"/>
        <v>Aviso: SC ainda não criada!</v>
      </c>
      <c r="AI629" s="7"/>
      <c r="AJ629" s="7"/>
      <c r="AK629" s="7"/>
      <c r="AL629" s="7"/>
      <c r="AM629" s="7"/>
      <c r="AN629" s="7"/>
      <c r="AO629" s="11"/>
      <c r="AP629" s="7"/>
      <c r="AQ629" s="14" t="s">
        <v>1369</v>
      </c>
      <c r="AR629" s="14"/>
      <c r="AS629" s="7"/>
      <c r="AT629" s="7" t="s">
        <v>4099</v>
      </c>
      <c r="AU629" s="7" t="s">
        <v>380</v>
      </c>
      <c r="AV629" s="9" t="s">
        <v>315</v>
      </c>
      <c r="AW629" s="9"/>
      <c r="AX629" s="7">
        <v>2024</v>
      </c>
    </row>
    <row r="630" spans="1:50" ht="18" customHeight="1" x14ac:dyDescent="0.2">
      <c r="A630" s="24" t="s">
        <v>4100</v>
      </c>
      <c r="B630" s="7" cm="1">
        <f t="array" ref="B630">COUNTA(_xlfn._xlws.FILTER(CustomerID,CustomerID=NovasLicençasv6.0[[#This Row],[User ID]],""))</f>
        <v>1</v>
      </c>
      <c r="C630" s="7" t="str">
        <f>IF(NovasLicençasv6.0[[#This Row],[Usuário ativo]]&gt;=2,"OFFLINE","ONLINE")</f>
        <v>ONLINE</v>
      </c>
      <c r="D630" s="18" t="str" cm="1">
        <f t="array" ref="D630">IFERROR(IF(SUM(_xlfn._xlws.FILTER(CustomerID,CustomerID=NovasLicençasv6.0[[#This Row],[User ID]]))=0,"Existe","Não Existe"),"Não Existe")</f>
        <v>Não Existe</v>
      </c>
      <c r="E630" s="7"/>
      <c r="F630" s="7" t="s">
        <v>4101</v>
      </c>
      <c r="G630" s="7" t="s">
        <v>8</v>
      </c>
      <c r="H630" s="7" t="s">
        <v>1785</v>
      </c>
      <c r="I630" s="7" t="s">
        <v>4102</v>
      </c>
      <c r="J630" s="7" t="s">
        <v>4103</v>
      </c>
      <c r="K630" s="7" t="s">
        <v>156</v>
      </c>
      <c r="L630" s="7" t="str" cm="1">
        <f t="array" ref="L630">IFERROR(_xlfn._xlws.FILTER(CódigoAntigo,[0]!Descrição=NovasLicençasv6.0[[#This Row],[Descrição da atualização]]),"")</f>
        <v/>
      </c>
      <c r="M630" s="7" t="str" cm="1">
        <f t="array" ref="M630">IFERROR(_xlfn._xlws.FILTER(NovoCódigo,[0]!Descrição=NovasLicençasv6.0[[#This Row],[Descrição da atualização]]),"")</f>
        <v/>
      </c>
      <c r="N630" s="7"/>
      <c r="O630" s="7" t="s">
        <v>18</v>
      </c>
      <c r="P630" s="7" t="str" cm="1">
        <f t="array" ref="P630">_xlfn._xlws.FILTER(CodigoLicença,Tipo=NovasLicençasv6.0[[#This Row],[Tipo]])</f>
        <v>SC00SFW00003</v>
      </c>
      <c r="Q630" s="7" t="str" cm="1">
        <f t="array" ref="Q630">_xlfn._xlws.FILTER(CodigoManutenção,Tipo=NovasLicençasv6.0[[#This Row],[Tipo]])</f>
        <v>SC00SFW00006</v>
      </c>
      <c r="R630" s="7">
        <v>1</v>
      </c>
      <c r="S630" s="7"/>
      <c r="T630" s="14"/>
      <c r="U630" s="7"/>
      <c r="V630" s="7"/>
      <c r="W630" s="7"/>
      <c r="X630" s="7"/>
      <c r="Y630" s="5"/>
      <c r="Z630" s="5"/>
      <c r="AA630" s="11">
        <f t="shared" si="44"/>
        <v>1900</v>
      </c>
      <c r="AB630" s="7">
        <f t="shared" si="45"/>
        <v>0</v>
      </c>
      <c r="AC630" s="5" t="e" cm="1">
        <f t="array" ref="AC630">_xlfn._xlws.FILTER(Created_Date,(Customer_ID=NovasLicençasv6.0[[#This Row],[User ID]])*(Type = "OFFLINE"))</f>
        <v>#REF!</v>
      </c>
      <c r="AD630" s="27" t="s">
        <v>4104</v>
      </c>
      <c r="AE630" s="7"/>
      <c r="AF630" s="7">
        <v>86009</v>
      </c>
      <c r="AG630" s="7">
        <f>254.61+277.76</f>
        <v>532.37</v>
      </c>
      <c r="AH630" s="7" t="str">
        <f t="shared" ca="1" si="46"/>
        <v/>
      </c>
      <c r="AI630" s="7">
        <v>1053034</v>
      </c>
      <c r="AJ630" s="7" t="s">
        <v>4105</v>
      </c>
      <c r="AK630" s="7"/>
      <c r="AL630" s="7"/>
      <c r="AM630" s="7"/>
      <c r="AN630" s="7"/>
      <c r="AO630" s="11">
        <v>116525222</v>
      </c>
      <c r="AP630" s="7"/>
      <c r="AQ630" s="14" t="s">
        <v>1369</v>
      </c>
      <c r="AR630" s="14"/>
      <c r="AS630" s="7"/>
      <c r="AT630" s="7" t="s">
        <v>4106</v>
      </c>
      <c r="AU630" s="7" t="s">
        <v>92</v>
      </c>
      <c r="AV630" s="9" t="s">
        <v>315</v>
      </c>
      <c r="AW630" s="9" t="s">
        <v>4107</v>
      </c>
      <c r="AX630" s="7">
        <v>2026</v>
      </c>
    </row>
    <row r="631" spans="1:50" ht="18" customHeight="1" x14ac:dyDescent="0.2">
      <c r="A631" s="106" t="s">
        <v>4108</v>
      </c>
      <c r="B631" s="7" cm="1">
        <f t="array" ref="B631">COUNTA(_xlfn._xlws.FILTER(CustomerID,CustomerID=NovasLicençasv6.0[[#This Row],[User ID]],""))</f>
        <v>1</v>
      </c>
      <c r="C631" s="18" t="str">
        <f>IF(NovasLicençasv6.0[[#This Row],[Usuário ativo]]&gt;=2,"OFFLINE","ONLINE")</f>
        <v>ONLINE</v>
      </c>
      <c r="D631" s="18" t="str" cm="1">
        <f t="array" ref="D631">IFERROR(IF(SUM(_xlfn._xlws.FILTER(CustomerID,CustomerID=NovasLicençasv6.0[[#This Row],[User ID]]))=0,"Existe","Não Existe"),"Não Existe")</f>
        <v>Não Existe</v>
      </c>
      <c r="E631" s="18"/>
      <c r="F631" s="7" t="s">
        <v>4109</v>
      </c>
      <c r="G631" s="18" t="s">
        <v>81</v>
      </c>
      <c r="H631" s="18" t="s">
        <v>4110</v>
      </c>
      <c r="I631" s="18" t="s">
        <v>81</v>
      </c>
      <c r="J631" s="18" t="s">
        <v>82</v>
      </c>
      <c r="K631" s="18" t="s">
        <v>83</v>
      </c>
      <c r="L631" s="18" t="str" cm="1">
        <f t="array" ref="L631">IFERROR(_xlfn._xlws.FILTER(CódigoAntigo,[0]!Descrição=NovasLicençasv6.0[[#This Row],[Descrição da atualização]]),"")</f>
        <v/>
      </c>
      <c r="M631" s="18" t="str" cm="1">
        <f t="array" ref="M631">IFERROR(_xlfn._xlws.FILTER(NovoCódigo,[0]!Descrição=NovasLicençasv6.0[[#This Row],[Descrição da atualização]]),"")</f>
        <v/>
      </c>
      <c r="N631" s="18"/>
      <c r="O631" s="7" t="s">
        <v>18</v>
      </c>
      <c r="P631" s="7" t="str" cm="1">
        <f t="array" ref="P631">_xlfn._xlws.FILTER(CodigoLicença,Tipo=NovasLicençasv6.0[[#This Row],[Tipo]])</f>
        <v>SC00SFW00003</v>
      </c>
      <c r="Q631" s="7" t="str" cm="1">
        <f t="array" ref="Q631">_xlfn._xlws.FILTER(CodigoManutenção,Tipo=NovasLicençasv6.0[[#This Row],[Tipo]])</f>
        <v>SC00SFW00006</v>
      </c>
      <c r="R631" s="18">
        <v>1</v>
      </c>
      <c r="S631" s="7" t="s">
        <v>84</v>
      </c>
      <c r="T631" s="58" t="s">
        <v>4111</v>
      </c>
      <c r="U631" s="7" t="s">
        <v>458</v>
      </c>
      <c r="V631" s="18" t="s">
        <v>4112</v>
      </c>
      <c r="W631" s="18" t="s">
        <v>4113</v>
      </c>
      <c r="X631" s="18"/>
      <c r="Y631" s="5">
        <v>45523</v>
      </c>
      <c r="Z631" s="20"/>
      <c r="AA631" s="11">
        <f t="shared" si="44"/>
        <v>2024</v>
      </c>
      <c r="AB631" s="18">
        <f t="shared" si="45"/>
        <v>-45523</v>
      </c>
      <c r="AC631" s="20" t="e" cm="1">
        <f t="array" ref="AC631">_xlfn._xlws.FILTER(Created_Date,(Customer_ID=NovasLicençasv6.0[[#This Row],[User ID]])*(Type = "OFFLINE"))</f>
        <v>#REF!</v>
      </c>
      <c r="AD631" s="107" t="s">
        <v>4114</v>
      </c>
      <c r="AE631" s="18"/>
      <c r="AF631" s="102"/>
      <c r="AG631" s="102"/>
      <c r="AH631" s="18" t="str">
        <f t="shared" ca="1" si="46"/>
        <v>Aviso: SC ainda não criada!</v>
      </c>
      <c r="AI631" s="18"/>
      <c r="AJ631" s="18"/>
      <c r="AK631" s="18"/>
      <c r="AL631" s="18"/>
      <c r="AM631" s="18"/>
      <c r="AN631" s="18"/>
      <c r="AO631" s="28">
        <v>116524341</v>
      </c>
      <c r="AP631" s="18"/>
      <c r="AQ631" s="58" t="s">
        <v>3217</v>
      </c>
      <c r="AR631" s="58"/>
      <c r="AS631" s="18"/>
      <c r="AT631" s="18"/>
      <c r="AU631" s="18"/>
      <c r="AV631" s="23"/>
      <c r="AW631" s="23"/>
      <c r="AX631" s="7">
        <v>2024</v>
      </c>
    </row>
    <row r="632" spans="1:50" ht="18" customHeight="1" x14ac:dyDescent="0.2">
      <c r="A632" s="105" t="s">
        <v>4115</v>
      </c>
      <c r="B632" s="7" cm="1">
        <f t="array" ref="B632">COUNTA(_xlfn._xlws.FILTER(CustomerID,CustomerID=NovasLicençasv6.0[[#This Row],[User ID]],""))</f>
        <v>1</v>
      </c>
      <c r="C632" s="18" t="str">
        <f>IF(NovasLicençasv6.0[[#This Row],[Usuário ativo]]&gt;=2,"OFFLINE","ONLINE")</f>
        <v>ONLINE</v>
      </c>
      <c r="D632" s="18" t="str" cm="1">
        <f t="array" ref="D632">IFERROR(IF(SUM(_xlfn._xlws.FILTER(CustomerID,CustomerID=NovasLicençasv6.0[[#This Row],[User ID]]))=0,"Existe","Não Existe"),"Não Existe")</f>
        <v>Não Existe</v>
      </c>
      <c r="E632" s="18"/>
      <c r="F632" s="7" t="s">
        <v>2195</v>
      </c>
      <c r="G632" s="7" t="s">
        <v>141</v>
      </c>
      <c r="H632" s="7" t="s">
        <v>130</v>
      </c>
      <c r="I632" s="7" t="s">
        <v>101</v>
      </c>
      <c r="J632" s="7" t="s">
        <v>102</v>
      </c>
      <c r="K632" s="7" t="s">
        <v>83</v>
      </c>
      <c r="L632" s="18" t="str" cm="1">
        <f t="array" ref="L632">IFERROR(_xlfn._xlws.FILTER(CódigoAntigo,[0]!Descrição=NovasLicençasv6.0[[#This Row],[Descrição da atualização]]),"")</f>
        <v/>
      </c>
      <c r="M632" s="18" t="str" cm="1">
        <f t="array" ref="M632">IFERROR(_xlfn._xlws.FILTER(NovoCódigo,[0]!Descrição=NovasLicençasv6.0[[#This Row],[Descrição da atualização]]),"")</f>
        <v/>
      </c>
      <c r="N632" s="18"/>
      <c r="O632" s="7" t="s">
        <v>18</v>
      </c>
      <c r="P632" s="7" t="str" cm="1">
        <f t="array" ref="P632">_xlfn._xlws.FILTER(CodigoLicença,Tipo=NovasLicençasv6.0[[#This Row],[Tipo]])</f>
        <v>SC00SFW00003</v>
      </c>
      <c r="Q632" s="7" t="str" cm="1">
        <f t="array" ref="Q632">_xlfn._xlws.FILTER(CodigoManutenção,Tipo=NovasLicençasv6.0[[#This Row],[Tipo]])</f>
        <v>SC00SFW00006</v>
      </c>
      <c r="R632" s="7">
        <v>1</v>
      </c>
      <c r="S632" s="7" t="s">
        <v>84</v>
      </c>
      <c r="T632" s="58" t="s">
        <v>2203</v>
      </c>
      <c r="U632" s="7" t="s">
        <v>458</v>
      </c>
      <c r="V632" s="18" t="s">
        <v>3670</v>
      </c>
      <c r="W632" s="18" t="s">
        <v>2205</v>
      </c>
      <c r="X632" s="18"/>
      <c r="Y632" s="5">
        <v>45553</v>
      </c>
      <c r="Z632" s="20"/>
      <c r="AA632" s="11">
        <f t="shared" si="44"/>
        <v>2024</v>
      </c>
      <c r="AB632" s="18">
        <f t="shared" si="45"/>
        <v>-45553</v>
      </c>
      <c r="AC632" s="20" t="e" cm="1">
        <f t="array" ref="AC632">_xlfn._xlws.FILTER(Created_Date,(Customer_ID=NovasLicençasv6.0[[#This Row],[User ID]])*(Type = "OFFLINE"))</f>
        <v>#REF!</v>
      </c>
      <c r="AD632" s="111" t="s">
        <v>4116</v>
      </c>
      <c r="AE632" s="18"/>
      <c r="AF632" s="109"/>
      <c r="AG632" s="109"/>
      <c r="AH632" s="18" t="str">
        <f t="shared" ca="1" si="46"/>
        <v>Aviso: SC ainda não criada!</v>
      </c>
      <c r="AI632" s="18"/>
      <c r="AJ632" s="18"/>
      <c r="AK632" s="18"/>
      <c r="AL632" s="18"/>
      <c r="AM632" s="18"/>
      <c r="AN632" s="18"/>
      <c r="AO632" s="28"/>
      <c r="AP632" s="18"/>
      <c r="AQ632" s="58" t="s">
        <v>2207</v>
      </c>
      <c r="AR632" s="58"/>
      <c r="AS632" s="18"/>
      <c r="AT632" s="18"/>
      <c r="AU632" s="18"/>
      <c r="AV632" s="23"/>
      <c r="AW632" s="23"/>
      <c r="AX632" s="7">
        <v>2024</v>
      </c>
    </row>
    <row r="633" spans="1:50" ht="18" customHeight="1" x14ac:dyDescent="0.2">
      <c r="A633" s="105" t="s">
        <v>4117</v>
      </c>
      <c r="B633" s="7" cm="1">
        <f t="array" ref="B633">COUNTA(_xlfn._xlws.FILTER(CustomerID,CustomerID=NovasLicençasv6.0[[#This Row],[User ID]],""))</f>
        <v>1</v>
      </c>
      <c r="C633" s="7" t="str">
        <f>IF(NovasLicençasv6.0[[#This Row],[Usuário ativo]]&gt;=2,"OFFLINE","ONLINE")</f>
        <v>ONLINE</v>
      </c>
      <c r="D633" s="18" t="str" cm="1">
        <f t="array" ref="D633">IFERROR(IF(SUM(_xlfn._xlws.FILTER(CustomerID,CustomerID=NovasLicençasv6.0[[#This Row],[User ID]]))=0,"Existe","Não Existe"),"Não Existe")</f>
        <v>Não Existe</v>
      </c>
      <c r="E633" s="7"/>
      <c r="F633" s="7" t="s">
        <v>1318</v>
      </c>
      <c r="G633" s="7" t="s">
        <v>8</v>
      </c>
      <c r="H633" s="7" t="s">
        <v>3220</v>
      </c>
      <c r="I633" s="7" t="s">
        <v>1073</v>
      </c>
      <c r="J633" s="7" t="s">
        <v>1074</v>
      </c>
      <c r="K633" s="7" t="s">
        <v>1075</v>
      </c>
      <c r="L633" s="7" t="str" cm="1">
        <f t="array" ref="L633">IFERROR(_xlfn._xlws.FILTER(CódigoAntigo,[0]!Descrição=NovasLicençasv6.0[[#This Row],[Descrição da atualização]]),"")</f>
        <v/>
      </c>
      <c r="M633" s="7" t="str" cm="1">
        <f t="array" ref="M633">IFERROR(_xlfn._xlws.FILTER(NovoCódigo,[0]!Descrição=NovasLicençasv6.0[[#This Row],[Descrição da atualização]]),"")</f>
        <v/>
      </c>
      <c r="N633" s="7"/>
      <c r="O633" s="7" t="s">
        <v>18</v>
      </c>
      <c r="P633" s="7" t="str" cm="1">
        <f t="array" ref="P633">_xlfn._xlws.FILTER(CodigoLicença,Tipo=NovasLicençasv6.0[[#This Row],[Tipo]])</f>
        <v>SC00SFW00003</v>
      </c>
      <c r="Q633" s="7" t="str" cm="1">
        <f t="array" ref="Q633">_xlfn._xlws.FILTER(CodigoManutenção,Tipo=NovasLicençasv6.0[[#This Row],[Tipo]])</f>
        <v>SC00SFW00006</v>
      </c>
      <c r="R633" s="7">
        <v>1</v>
      </c>
      <c r="S633" s="7" t="s">
        <v>227</v>
      </c>
      <c r="T633" s="14" t="s">
        <v>4118</v>
      </c>
      <c r="U633" s="7" t="s">
        <v>4119</v>
      </c>
      <c r="V633" s="7" t="s">
        <v>4120</v>
      </c>
      <c r="W633" s="7" t="s">
        <v>4121</v>
      </c>
      <c r="X633" s="7"/>
      <c r="Y633" s="5">
        <v>45565</v>
      </c>
      <c r="Z633" s="5">
        <v>45567</v>
      </c>
      <c r="AA633" s="11">
        <f t="shared" si="44"/>
        <v>2024</v>
      </c>
      <c r="AB633" s="7">
        <f t="shared" si="45"/>
        <v>2</v>
      </c>
      <c r="AC633" s="5" t="e" cm="1">
        <f t="array" ref="AC633">_xlfn._xlws.FILTER(Created_Date,(Customer_ID=NovasLicençasv6.0[[#This Row],[User ID]])*(Type = "OFFLINE"))</f>
        <v>#REF!</v>
      </c>
      <c r="AD633" s="113" t="s">
        <v>4122</v>
      </c>
      <c r="AE633" s="7"/>
      <c r="AF633" s="27"/>
      <c r="AG633" s="27"/>
      <c r="AH633" s="7" t="str">
        <f t="shared" ca="1" si="46"/>
        <v>Aviso: SC ainda não criada!</v>
      </c>
      <c r="AI633" s="7"/>
      <c r="AJ633" s="7"/>
      <c r="AK633" s="7"/>
      <c r="AL633" s="7"/>
      <c r="AM633" s="7"/>
      <c r="AN633" s="7"/>
      <c r="AO633" s="11" t="s">
        <v>313</v>
      </c>
      <c r="AP633" s="7"/>
      <c r="AQ633" s="14" t="s">
        <v>1369</v>
      </c>
      <c r="AR633" s="14"/>
      <c r="AS633" s="7"/>
      <c r="AT633" s="7" t="s">
        <v>4123</v>
      </c>
      <c r="AU633" s="7" t="s">
        <v>380</v>
      </c>
      <c r="AV633" s="9" t="s">
        <v>315</v>
      </c>
      <c r="AW633" s="9"/>
      <c r="AX633" s="7">
        <v>2024</v>
      </c>
    </row>
    <row r="634" spans="1:50" ht="18" customHeight="1" x14ac:dyDescent="0.2">
      <c r="A634" s="105" t="s">
        <v>4124</v>
      </c>
      <c r="B634" s="7" cm="1">
        <f t="array" ref="B634">COUNTA(_xlfn._xlws.FILTER(CustomerID,CustomerID=NovasLicençasv6.0[[#This Row],[User ID]],""))</f>
        <v>1</v>
      </c>
      <c r="C634" s="7" t="str">
        <f>IF(NovasLicençasv6.0[[#This Row],[Usuário ativo]]&gt;=2,"OFFLINE","ONLINE")</f>
        <v>ONLINE</v>
      </c>
      <c r="D634" s="18" t="str" cm="1">
        <f t="array" ref="D634">IFERROR(IF(SUM(_xlfn._xlws.FILTER(CustomerID,CustomerID=NovasLicençasv6.0[[#This Row],[User ID]]))=0,"Existe","Não Existe"),"Não Existe")</f>
        <v>Não Existe</v>
      </c>
      <c r="E634" s="7"/>
      <c r="F634" s="7" t="s">
        <v>4125</v>
      </c>
      <c r="G634" s="7" t="s">
        <v>8</v>
      </c>
      <c r="H634" s="7" t="s">
        <v>704</v>
      </c>
      <c r="I634" s="7" t="s">
        <v>579</v>
      </c>
      <c r="J634" s="7" t="s">
        <v>580</v>
      </c>
      <c r="K634" s="7" t="s">
        <v>83</v>
      </c>
      <c r="L634" s="7" t="str" cm="1">
        <f t="array" ref="L634">IFERROR(_xlfn._xlws.FILTER(CódigoAntigo,[0]!Descrição=NovasLicençasv6.0[[#This Row],[Descrição da atualização]]),"")</f>
        <v/>
      </c>
      <c r="M634" s="7" t="str" cm="1">
        <f t="array" ref="M634">IFERROR(_xlfn._xlws.FILTER(NovoCódigo,[0]!Descrição=NovasLicençasv6.0[[#This Row],[Descrição da atualização]]),"")</f>
        <v/>
      </c>
      <c r="N634" s="7"/>
      <c r="O634" s="7" t="s">
        <v>157</v>
      </c>
      <c r="P634" s="7" t="str" cm="1">
        <f t="array" ref="P634">_xlfn._xlws.FILTER(CodigoLicença,Tipo=NovasLicençasv6.0[[#This Row],[Tipo]])</f>
        <v>IR0000000001</v>
      </c>
      <c r="Q634" s="7" t="str" cm="1">
        <f t="array" ref="Q634">_xlfn._xlws.FILTER(CodigoManutenção,Tipo=NovasLicençasv6.0[[#This Row],[Tipo]])</f>
        <v>Sem custo</v>
      </c>
      <c r="R634" s="7">
        <v>1</v>
      </c>
      <c r="S634" s="7" t="s">
        <v>84</v>
      </c>
      <c r="T634" s="14" t="s">
        <v>4126</v>
      </c>
      <c r="U634" s="7" t="s">
        <v>2245</v>
      </c>
      <c r="V634" s="7" t="s">
        <v>4127</v>
      </c>
      <c r="W634" s="7" t="s">
        <v>4128</v>
      </c>
      <c r="X634" s="7"/>
      <c r="Y634" s="5">
        <v>45572</v>
      </c>
      <c r="Z634" s="5"/>
      <c r="AA634" s="11">
        <f t="shared" ref="AA634:AA640" si="47">YEAR(Y634)</f>
        <v>2024</v>
      </c>
      <c r="AB634" s="7">
        <f t="shared" ref="AB634:AB640" si="48">Z634-Y634</f>
        <v>-45572</v>
      </c>
      <c r="AC634" s="5" t="e" cm="1">
        <f t="array" ref="AC634">_xlfn._xlws.FILTER(Created_Date,(CustomerID=NovasLicençasv6.0[[#This Row],[User ID]])*(Type = "OFFLINE"))</f>
        <v>#REF!</v>
      </c>
      <c r="AD634" s="113" t="s">
        <v>4129</v>
      </c>
      <c r="AE634" s="7"/>
      <c r="AF634" s="27"/>
      <c r="AG634" s="27"/>
      <c r="AH634" s="7" t="str">
        <f t="shared" ref="AH634:AH640" ca="1" si="49">IF(AND(Z634&lt;TODAY()-7, AF634=""), "Aviso: SC ainda não criada!", "")</f>
        <v>Aviso: SC ainda não criada!</v>
      </c>
      <c r="AI634" s="7"/>
      <c r="AJ634" s="7"/>
      <c r="AK634" s="7"/>
      <c r="AL634" s="7"/>
      <c r="AM634" s="7"/>
      <c r="AN634" s="7"/>
      <c r="AO634" s="11" t="s">
        <v>313</v>
      </c>
      <c r="AP634" s="7"/>
      <c r="AQ634" s="14" t="s">
        <v>1369</v>
      </c>
      <c r="AR634" s="14"/>
      <c r="AS634" s="7"/>
      <c r="AT634" s="7" t="s">
        <v>254</v>
      </c>
      <c r="AU634" s="7" t="s">
        <v>380</v>
      </c>
      <c r="AV634" s="9" t="s">
        <v>315</v>
      </c>
      <c r="AW634" s="9"/>
      <c r="AX634" s="7">
        <v>2024</v>
      </c>
    </row>
    <row r="635" spans="1:50" ht="18" customHeight="1" x14ac:dyDescent="0.2">
      <c r="A635" s="105" t="s">
        <v>4130</v>
      </c>
      <c r="B635" s="7" cm="1">
        <f t="array" ref="B635">COUNTA(_xlfn._xlws.FILTER(CustomerID,CustomerID=NovasLicençasv6.0[[#This Row],[User ID]],""))</f>
        <v>1</v>
      </c>
      <c r="C635" s="7" t="str">
        <f>IF(NovasLicençasv6.0[[#This Row],[Usuário ativo]]&gt;=2,"OFFLINE","ONLINE")</f>
        <v>ONLINE</v>
      </c>
      <c r="D635" s="18" t="str" cm="1">
        <f t="array" ref="D635">IFERROR(IF(SUM(_xlfn._xlws.FILTER(CustomerID,CustomerID=NovasLicençasv6.0[[#This Row],[User ID]]))=0,"Existe","Não Existe"),"Não Existe")</f>
        <v>Não Existe</v>
      </c>
      <c r="E635" s="7"/>
      <c r="F635" s="7" t="s">
        <v>4131</v>
      </c>
      <c r="G635" s="7" t="s">
        <v>141</v>
      </c>
      <c r="H635" s="7" t="s">
        <v>384</v>
      </c>
      <c r="I635" s="7" t="s">
        <v>101</v>
      </c>
      <c r="J635" s="7" t="s">
        <v>102</v>
      </c>
      <c r="K635" s="7" t="s">
        <v>83</v>
      </c>
      <c r="L635" s="7" t="str" cm="1">
        <f t="array" ref="L635">IFERROR(_xlfn._xlws.FILTER(CódigoAntigo,[0]!Descrição=NovasLicençasv6.0[[#This Row],[Descrição da atualização]]),"")</f>
        <v/>
      </c>
      <c r="M635" s="7" t="str" cm="1">
        <f t="array" ref="M635">IFERROR(_xlfn._xlws.FILTER(NovoCódigo,[0]!Descrição=NovasLicençasv6.0[[#This Row],[Descrição da atualização]]),"")</f>
        <v/>
      </c>
      <c r="N635" s="7"/>
      <c r="O635" s="7" t="s">
        <v>18</v>
      </c>
      <c r="P635" s="7" t="str" cm="1">
        <f t="array" ref="P635">_xlfn._xlws.FILTER(CodigoLicença,Tipo=NovasLicençasv6.0[[#This Row],[Tipo]])</f>
        <v>SC00SFW00003</v>
      </c>
      <c r="Q635" s="7" t="str" cm="1">
        <f t="array" ref="Q635">_xlfn._xlws.FILTER(CodigoManutenção,Tipo=NovasLicençasv6.0[[#This Row],[Tipo]])</f>
        <v>SC00SFW00006</v>
      </c>
      <c r="R635" s="7">
        <v>1</v>
      </c>
      <c r="S635" s="7" t="s">
        <v>84</v>
      </c>
      <c r="T635" s="14" t="s">
        <v>4132</v>
      </c>
      <c r="U635" s="7" t="s">
        <v>1262</v>
      </c>
      <c r="V635" s="7" t="s">
        <v>117</v>
      </c>
      <c r="W635" s="7" t="s">
        <v>4133</v>
      </c>
      <c r="X635" s="7"/>
      <c r="Y635" s="5">
        <v>45581</v>
      </c>
      <c r="Z635" s="5"/>
      <c r="AA635" s="11">
        <f t="shared" si="47"/>
        <v>2024</v>
      </c>
      <c r="AB635" s="7">
        <f t="shared" si="48"/>
        <v>-45581</v>
      </c>
      <c r="AC635" s="5" t="e" cm="1">
        <f t="array" ref="AC635">_xlfn._xlws.FILTER(Created_Date,(Customer_ID=NovasLicençasv6.0[[#This Row],[User ID]])*(Type = "OFFLINE"))</f>
        <v>#REF!</v>
      </c>
      <c r="AD635" s="113" t="s">
        <v>521</v>
      </c>
      <c r="AE635" s="7"/>
      <c r="AF635" s="27"/>
      <c r="AG635" s="27"/>
      <c r="AH635" s="7" t="str">
        <f t="shared" ca="1" si="49"/>
        <v>Aviso: SC ainda não criada!</v>
      </c>
      <c r="AI635" s="7"/>
      <c r="AJ635" s="7"/>
      <c r="AK635" s="7"/>
      <c r="AL635" s="7"/>
      <c r="AM635" s="7"/>
      <c r="AN635" s="7"/>
      <c r="AO635" s="11"/>
      <c r="AP635" s="7"/>
      <c r="AQ635" s="14" t="s">
        <v>592</v>
      </c>
      <c r="AR635" s="14"/>
      <c r="AS635" s="7"/>
      <c r="AT635" s="7" t="s">
        <v>4134</v>
      </c>
      <c r="AU635" s="7" t="s">
        <v>315</v>
      </c>
      <c r="AV635" s="9" t="s">
        <v>315</v>
      </c>
      <c r="AW635" s="9"/>
      <c r="AX635" s="7">
        <v>2023</v>
      </c>
    </row>
    <row r="636" spans="1:50" ht="18" customHeight="1" x14ac:dyDescent="0.2">
      <c r="A636" s="105" t="s">
        <v>4135</v>
      </c>
      <c r="B636" s="7" cm="1">
        <f t="array" ref="B636">COUNTA(_xlfn._xlws.FILTER(CustomerID,CustomerID=NovasLicençasv6.0[[#This Row],[User ID]],""))</f>
        <v>1</v>
      </c>
      <c r="C636" s="7" t="str">
        <f>IF(NovasLicençasv6.0[[#This Row],[Usuário ativo]]&gt;=2,"OFFLINE","ONLINE")</f>
        <v>ONLINE</v>
      </c>
      <c r="D636" s="18" t="str" cm="1">
        <f t="array" ref="D636">IFERROR(IF(SUM(_xlfn._xlws.FILTER(CustomerID,CustomerID=NovasLicençasv6.0[[#This Row],[User ID]]))=0,"Existe","Não Existe"),"Não Existe")</f>
        <v>Não Existe</v>
      </c>
      <c r="E636" s="7"/>
      <c r="F636" s="7" t="s">
        <v>4136</v>
      </c>
      <c r="G636" s="7" t="s">
        <v>141</v>
      </c>
      <c r="H636" s="7" t="s">
        <v>384</v>
      </c>
      <c r="I636" s="7" t="s">
        <v>101</v>
      </c>
      <c r="J636" s="7" t="s">
        <v>102</v>
      </c>
      <c r="K636" s="7" t="s">
        <v>83</v>
      </c>
      <c r="L636" s="7" t="str" cm="1">
        <f t="array" ref="L636">IFERROR(_xlfn._xlws.FILTER(CódigoAntigo,[0]!Descrição=NovasLicençasv6.0[[#This Row],[Descrição da atualização]]),"")</f>
        <v/>
      </c>
      <c r="M636" s="7" t="str" cm="1">
        <f t="array" ref="M636">IFERROR(_xlfn._xlws.FILTER(NovoCódigo,[0]!Descrição=NovasLicençasv6.0[[#This Row],[Descrição da atualização]]),"")</f>
        <v/>
      </c>
      <c r="N636" s="7"/>
      <c r="O636" s="7" t="s">
        <v>18</v>
      </c>
      <c r="P636" s="7" t="str" cm="1">
        <f t="array" ref="P636">_xlfn._xlws.FILTER(CodigoLicença,Tipo=NovasLicençasv6.0[[#This Row],[Tipo]])</f>
        <v>SC00SFW00003</v>
      </c>
      <c r="Q636" s="7" t="str" cm="1">
        <f t="array" ref="Q636">_xlfn._xlws.FILTER(CodigoManutenção,Tipo=NovasLicençasv6.0[[#This Row],[Tipo]])</f>
        <v>SC00SFW00006</v>
      </c>
      <c r="R636" s="7">
        <v>1</v>
      </c>
      <c r="S636" s="7" t="s">
        <v>84</v>
      </c>
      <c r="T636" s="14" t="s">
        <v>4137</v>
      </c>
      <c r="U636" s="7" t="s">
        <v>1262</v>
      </c>
      <c r="V636" s="7" t="s">
        <v>117</v>
      </c>
      <c r="W636" s="7" t="s">
        <v>4138</v>
      </c>
      <c r="X636" s="7"/>
      <c r="Y636" s="5">
        <v>45582</v>
      </c>
      <c r="Z636" s="5">
        <v>45589</v>
      </c>
      <c r="AA636" s="11">
        <f t="shared" si="47"/>
        <v>2024</v>
      </c>
      <c r="AB636" s="7">
        <f t="shared" si="48"/>
        <v>7</v>
      </c>
      <c r="AC636" s="5" t="e" cm="1">
        <f t="array" ref="AC636">_xlfn._xlws.FILTER(Created_Date,(Customer_ID=NovasLicençasv6.0[[#This Row],[User ID]])*(Type = "OFFLINE"))</f>
        <v>#REF!</v>
      </c>
      <c r="AD636" s="113" t="s">
        <v>4139</v>
      </c>
      <c r="AE636" s="7"/>
      <c r="AF636" s="27"/>
      <c r="AG636" s="27"/>
      <c r="AH636" s="7" t="str">
        <f t="shared" ca="1" si="49"/>
        <v>Aviso: SC ainda não criada!</v>
      </c>
      <c r="AI636" s="7"/>
      <c r="AJ636" s="7"/>
      <c r="AK636" s="7"/>
      <c r="AL636" s="7"/>
      <c r="AM636" s="7"/>
      <c r="AN636" s="7"/>
      <c r="AO636" s="11"/>
      <c r="AP636" s="7"/>
      <c r="AQ636" s="14" t="s">
        <v>4140</v>
      </c>
      <c r="AR636" s="14"/>
      <c r="AS636" s="7"/>
      <c r="AT636" s="7" t="s">
        <v>4141</v>
      </c>
      <c r="AU636" s="7" t="s">
        <v>315</v>
      </c>
      <c r="AV636" s="9" t="s">
        <v>315</v>
      </c>
      <c r="AW636" s="9"/>
      <c r="AX636" s="7">
        <v>2023</v>
      </c>
    </row>
    <row r="637" spans="1:50" ht="18" customHeight="1" x14ac:dyDescent="0.2">
      <c r="A637" s="105" t="s">
        <v>4142</v>
      </c>
      <c r="B637" s="7" cm="1">
        <f t="array" ref="B637">COUNTA(_xlfn._xlws.FILTER(CustomerID,CustomerID=NovasLicençasv6.0[[#This Row],[User ID]],""))</f>
        <v>1</v>
      </c>
      <c r="C637" s="7" t="str">
        <f>IF(NovasLicençasv6.0[[#This Row],[Usuário ativo]]&gt;=2,"OFFLINE","ONLINE")</f>
        <v>ONLINE</v>
      </c>
      <c r="D637" s="18" t="str" cm="1">
        <f t="array" ref="D637">IFERROR(IF(SUM(_xlfn._xlws.FILTER(CustomerID,CustomerID=NovasLicençasv6.0[[#This Row],[User ID]]))=0,"Existe","Não Existe"),"Não Existe")</f>
        <v>Não Existe</v>
      </c>
      <c r="E637" s="7"/>
      <c r="F637" s="7" t="s">
        <v>4143</v>
      </c>
      <c r="G637" s="7" t="s">
        <v>8</v>
      </c>
      <c r="H637" s="7" t="s">
        <v>3220</v>
      </c>
      <c r="I637" s="7" t="s">
        <v>9</v>
      </c>
      <c r="J637" s="7" t="s">
        <v>613</v>
      </c>
      <c r="K637" s="7" t="s">
        <v>614</v>
      </c>
      <c r="L637" s="7" t="str" cm="1">
        <f t="array" ref="L637">IFERROR(_xlfn._xlws.FILTER(CódigoAntigo,[0]!Descrição=NovasLicençasv6.0[[#This Row],[Descrição da atualização]]),"")</f>
        <v/>
      </c>
      <c r="M637" s="7" t="str" cm="1">
        <f t="array" ref="M637">IFERROR(_xlfn._xlws.FILTER(NovoCódigo,[0]!Descrição=NovasLicençasv6.0[[#This Row],[Descrição da atualização]]),"")</f>
        <v/>
      </c>
      <c r="N637" s="7"/>
      <c r="O637" s="7" t="s">
        <v>18</v>
      </c>
      <c r="P637" s="7" t="str" cm="1">
        <f t="array" ref="P637">_xlfn._xlws.FILTER(CodigoLicença,Tipo=NovasLicençasv6.0[[#This Row],[Tipo]])</f>
        <v>SC00SFW00003</v>
      </c>
      <c r="Q637" s="7" t="str" cm="1">
        <f t="array" ref="Q637">_xlfn._xlws.FILTER(CodigoManutenção,Tipo=NovasLicençasv6.0[[#This Row],[Tipo]])</f>
        <v>SC00SFW00006</v>
      </c>
      <c r="R637" s="7">
        <v>1</v>
      </c>
      <c r="S637" s="7" t="s">
        <v>84</v>
      </c>
      <c r="T637" s="14" t="s">
        <v>4144</v>
      </c>
      <c r="U637" s="7" t="s">
        <v>596</v>
      </c>
      <c r="V637" s="7" t="s">
        <v>3811</v>
      </c>
      <c r="W637" s="7" t="s">
        <v>4145</v>
      </c>
      <c r="X637" s="7"/>
      <c r="Y637" s="5">
        <v>45582</v>
      </c>
      <c r="Z637" s="5">
        <v>45586</v>
      </c>
      <c r="AA637" s="11">
        <f t="shared" si="47"/>
        <v>2024</v>
      </c>
      <c r="AB637" s="7">
        <f t="shared" si="48"/>
        <v>4</v>
      </c>
      <c r="AC637" s="5" t="e" cm="1">
        <f t="array" ref="AC637">_xlfn._xlws.FILTER(Created_Date,(Customer_ID=NovasLicençasv6.0[[#This Row],[User ID]])*(Type = "OFFLINE"))</f>
        <v>#REF!</v>
      </c>
      <c r="AD637" s="113" t="s">
        <v>4146</v>
      </c>
      <c r="AE637" s="7"/>
      <c r="AF637" s="27"/>
      <c r="AG637" s="27"/>
      <c r="AH637" s="7" t="str">
        <f t="shared" ca="1" si="49"/>
        <v>Aviso: SC ainda não criada!</v>
      </c>
      <c r="AI637" s="7">
        <v>1003943</v>
      </c>
      <c r="AJ637" s="7">
        <v>12890</v>
      </c>
      <c r="AK637" s="7"/>
      <c r="AL637" s="7"/>
      <c r="AM637" s="7"/>
      <c r="AN637" s="7"/>
      <c r="AO637" s="11">
        <v>116524417</v>
      </c>
      <c r="AP637" s="7"/>
      <c r="AQ637" s="14" t="s">
        <v>1369</v>
      </c>
      <c r="AR637" s="14"/>
      <c r="AS637" s="7"/>
      <c r="AT637" s="7" t="s">
        <v>4036</v>
      </c>
      <c r="AU637" s="7" t="s">
        <v>380</v>
      </c>
      <c r="AV637" s="9" t="s">
        <v>201</v>
      </c>
      <c r="AW637" s="9" t="s">
        <v>4147</v>
      </c>
      <c r="AX637" s="7">
        <v>2024</v>
      </c>
    </row>
    <row r="638" spans="1:50" ht="18" customHeight="1" x14ac:dyDescent="0.2">
      <c r="A638" s="105" t="s">
        <v>4148</v>
      </c>
      <c r="B638" s="7" cm="1">
        <f t="array" ref="B638">COUNTA(_xlfn._xlws.FILTER(CustomerID,CustomerID=NovasLicençasv6.0[[#This Row],[User ID]],""))</f>
        <v>1</v>
      </c>
      <c r="C638" s="7" t="str">
        <f>IF(NovasLicençasv6.0[[#This Row],[Usuário ativo]]&gt;=2,"OFFLINE","ONLINE")</f>
        <v>ONLINE</v>
      </c>
      <c r="D638" s="18" t="str" cm="1">
        <f t="array" ref="D638">IFERROR(IF(SUM(_xlfn._xlws.FILTER(CustomerID,CustomerID=NovasLicençasv6.0[[#This Row],[User ID]]))=0,"Existe","Não Existe"),"Não Existe")</f>
        <v>Não Existe</v>
      </c>
      <c r="E638" s="7"/>
      <c r="F638" s="7" t="s">
        <v>4149</v>
      </c>
      <c r="G638" s="7" t="s">
        <v>402</v>
      </c>
      <c r="H638" s="7" t="s">
        <v>632</v>
      </c>
      <c r="I638" s="7" t="s">
        <v>101</v>
      </c>
      <c r="J638" s="7" t="s">
        <v>82</v>
      </c>
      <c r="K638" s="7" t="s">
        <v>83</v>
      </c>
      <c r="L638" s="7" t="s">
        <v>274</v>
      </c>
      <c r="M638" s="7" t="s">
        <v>275</v>
      </c>
      <c r="N638" s="7" t="s">
        <v>18</v>
      </c>
      <c r="O638" s="7" t="s">
        <v>19</v>
      </c>
      <c r="P638" s="7" t="str" cm="1">
        <f t="array" ref="P638">_xlfn._xlws.FILTER(CodigoLicença,Tipo=NovasLicençasv6.0[[#This Row],[Tipo]])</f>
        <v>SC00SFW00004</v>
      </c>
      <c r="Q638" s="7" t="str" cm="1">
        <f t="array" ref="Q638">_xlfn._xlws.FILTER(CodigoManutenção,Tipo=NovasLicençasv6.0[[#This Row],[Tipo]])</f>
        <v>SC00SFW00007</v>
      </c>
      <c r="R638" s="7">
        <v>1</v>
      </c>
      <c r="S638" s="7" t="s">
        <v>84</v>
      </c>
      <c r="T638" s="14" t="s">
        <v>4150</v>
      </c>
      <c r="U638" s="7" t="s">
        <v>1262</v>
      </c>
      <c r="V638" s="7" t="s">
        <v>117</v>
      </c>
      <c r="W638" s="7" t="s">
        <v>4151</v>
      </c>
      <c r="X638" s="7"/>
      <c r="Y638" s="5">
        <v>45631</v>
      </c>
      <c r="Z638" s="5">
        <v>45631</v>
      </c>
      <c r="AA638" s="11">
        <f t="shared" si="47"/>
        <v>2024</v>
      </c>
      <c r="AB638" s="7">
        <f t="shared" si="48"/>
        <v>0</v>
      </c>
      <c r="AC638" s="5" t="e" cm="1">
        <f t="array" ref="AC638">_xlfn._xlws.FILTER(Created_Date,(Customer_ID=NovasLicençasv6.0[[#This Row],[User ID]])*(Type = "OFFLINE"))</f>
        <v>#REF!</v>
      </c>
      <c r="AD638" s="113" t="s">
        <v>4152</v>
      </c>
      <c r="AE638" s="7"/>
      <c r="AF638" s="27">
        <v>81807</v>
      </c>
      <c r="AG638" s="27"/>
      <c r="AH638" s="7" t="str">
        <f t="shared" ca="1" si="49"/>
        <v/>
      </c>
      <c r="AI638" s="7"/>
      <c r="AJ638" s="7"/>
      <c r="AK638" s="7"/>
      <c r="AL638" s="7"/>
      <c r="AM638" s="7"/>
      <c r="AN638" s="7"/>
      <c r="AO638" s="11">
        <v>116524654</v>
      </c>
      <c r="AP638" s="7"/>
      <c r="AQ638" s="14" t="s">
        <v>409</v>
      </c>
      <c r="AR638" s="14"/>
      <c r="AS638" s="7"/>
      <c r="AT638" s="7" t="s">
        <v>254</v>
      </c>
      <c r="AU638" s="7" t="s">
        <v>92</v>
      </c>
      <c r="AV638" s="9" t="s">
        <v>315</v>
      </c>
      <c r="AW638" s="9" t="s">
        <v>4153</v>
      </c>
      <c r="AX638" s="7">
        <v>2024</v>
      </c>
    </row>
    <row r="639" spans="1:50" ht="18" customHeight="1" x14ac:dyDescent="0.2">
      <c r="A639" s="105" t="s">
        <v>4154</v>
      </c>
      <c r="B639" s="7" cm="1">
        <f t="array" ref="B639">COUNTA(_xlfn._xlws.FILTER(CustomerID,CustomerID=NovasLicençasv6.0[[#This Row],[User ID]],""))</f>
        <v>1</v>
      </c>
      <c r="C639" s="7" t="str">
        <f>IF(NovasLicençasv6.0[[#This Row],[Usuário ativo]]&gt;=2,"OFFLINE","ONLINE")</f>
        <v>ONLINE</v>
      </c>
      <c r="D639" s="18" t="str" cm="1">
        <f t="array" ref="D639">IFERROR(IF(SUM(_xlfn._xlws.FILTER(CustomerID,CustomerID=NovasLicençasv6.0[[#This Row],[User ID]]))=0,"Existe","Não Existe"),"Não Existe")</f>
        <v>Não Existe</v>
      </c>
      <c r="E639" s="7"/>
      <c r="F639" s="65" t="s">
        <v>4155</v>
      </c>
      <c r="G639" s="7" t="s">
        <v>8</v>
      </c>
      <c r="H639" s="7" t="s">
        <v>4156</v>
      </c>
      <c r="I639" s="7" t="s">
        <v>359</v>
      </c>
      <c r="J639" s="7" t="s">
        <v>287</v>
      </c>
      <c r="K639" s="7" t="s">
        <v>288</v>
      </c>
      <c r="L639" s="7" t="str" cm="1">
        <f t="array" ref="L639">IFERROR(_xlfn._xlws.FILTER(CódigoAntigo,[0]!Descrição=NovasLicençasv6.0[[#This Row],[Descrição da atualização]]),"")</f>
        <v/>
      </c>
      <c r="M639" s="7" t="str" cm="1">
        <f t="array" ref="M639">IFERROR(_xlfn._xlws.FILTER(NovoCódigo,[0]!Descrição=NovasLicençasv6.0[[#This Row],[Descrição da atualização]]),"")</f>
        <v/>
      </c>
      <c r="N639" s="7"/>
      <c r="O639" s="7" t="s">
        <v>157</v>
      </c>
      <c r="P639" s="7" t="str" cm="1">
        <f t="array" ref="P639">_xlfn._xlws.FILTER(CodigoLicença,Tipo=NovasLicençasv6.0[[#This Row],[Tipo]])</f>
        <v>IR0000000001</v>
      </c>
      <c r="Q639" s="7" t="str" cm="1">
        <f t="array" ref="Q639">_xlfn._xlws.FILTER(CodigoManutenção,Tipo=NovasLicençasv6.0[[#This Row],[Tipo]])</f>
        <v>Sem custo</v>
      </c>
      <c r="R639" s="7">
        <v>1</v>
      </c>
      <c r="S639" s="7" t="s">
        <v>646</v>
      </c>
      <c r="T639" s="14" t="s">
        <v>4157</v>
      </c>
      <c r="U639" s="7" t="s">
        <v>1761</v>
      </c>
      <c r="V639" s="7" t="s">
        <v>4158</v>
      </c>
      <c r="W639" s="7" t="s">
        <v>4159</v>
      </c>
      <c r="X639" s="7"/>
      <c r="Y639" s="5">
        <v>45587</v>
      </c>
      <c r="Z639" s="5">
        <v>45587</v>
      </c>
      <c r="AA639" s="11">
        <f t="shared" si="47"/>
        <v>2024</v>
      </c>
      <c r="AB639" s="7">
        <f t="shared" si="48"/>
        <v>0</v>
      </c>
      <c r="AC639" s="5" t="e" cm="1">
        <f t="array" ref="AC639">_xlfn._xlws.FILTER(Created_Date,(Customer_ID=NovasLicençasv6.0[[#This Row],[User ID]])*(Type = "OFFLINE"))</f>
        <v>#REF!</v>
      </c>
      <c r="AD639" s="113" t="s">
        <v>4160</v>
      </c>
      <c r="AE639" s="7"/>
      <c r="AF639" s="27"/>
      <c r="AG639" s="27"/>
      <c r="AH639" s="7" t="str">
        <f t="shared" ca="1" si="49"/>
        <v>Aviso: SC ainda não criada!</v>
      </c>
      <c r="AI639" s="7"/>
      <c r="AJ639" s="7"/>
      <c r="AK639" s="7"/>
      <c r="AL639" s="7"/>
      <c r="AM639" s="7" t="s">
        <v>313</v>
      </c>
      <c r="AN639" s="7"/>
      <c r="AO639" s="11" t="s">
        <v>313</v>
      </c>
      <c r="AP639" s="7"/>
      <c r="AQ639" s="14" t="s">
        <v>1369</v>
      </c>
      <c r="AR639" s="14"/>
      <c r="AS639" s="7"/>
      <c r="AT639" s="7" t="s">
        <v>254</v>
      </c>
      <c r="AU639" s="7" t="s">
        <v>315</v>
      </c>
      <c r="AV639" s="9" t="s">
        <v>315</v>
      </c>
      <c r="AW639" s="9"/>
      <c r="AX639" s="7">
        <v>2024</v>
      </c>
    </row>
    <row r="640" spans="1:50" ht="18" customHeight="1" x14ac:dyDescent="0.2">
      <c r="A640" s="105" t="s">
        <v>4161</v>
      </c>
      <c r="B640" s="7" cm="1">
        <f t="array" ref="B640">COUNTA(_xlfn._xlws.FILTER(CustomerID,CustomerID=NovasLicençasv6.0[[#This Row],[User ID]],""))</f>
        <v>1</v>
      </c>
      <c r="C640" s="7" t="str">
        <f>IF(NovasLicençasv6.0[[#This Row],[Usuário ativo]]&gt;=2,"OFFLINE","ONLINE")</f>
        <v>ONLINE</v>
      </c>
      <c r="D640" s="18" t="str" cm="1">
        <f t="array" ref="D640">IFERROR(IF(SUM(_xlfn._xlws.FILTER(CustomerID,CustomerID=NovasLicençasv6.0[[#This Row],[User ID]]))=0,"Existe","Não Existe"),"Não Existe")</f>
        <v>Não Existe</v>
      </c>
      <c r="E640" s="7"/>
      <c r="F640" s="65" t="s">
        <v>4162</v>
      </c>
      <c r="G640" s="7" t="s">
        <v>81</v>
      </c>
      <c r="H640" s="7" t="s">
        <v>3932</v>
      </c>
      <c r="I640" s="7" t="s">
        <v>81</v>
      </c>
      <c r="J640" s="7" t="s">
        <v>82</v>
      </c>
      <c r="K640" s="7" t="s">
        <v>83</v>
      </c>
      <c r="L640" s="7" t="str" cm="1">
        <f t="array" ref="L640">IFERROR(_xlfn._xlws.FILTER(CódigoAntigo,[0]!Descrição=NovasLicençasv6.0[[#This Row],[Descrição da atualização]]),"")</f>
        <v/>
      </c>
      <c r="M640" s="7" t="str" cm="1">
        <f t="array" ref="M640">IFERROR(_xlfn._xlws.FILTER(NovoCódigo,[0]!Descrição=NovasLicençasv6.0[[#This Row],[Descrição da atualização]]),"")</f>
        <v/>
      </c>
      <c r="N640" s="7"/>
      <c r="O640" s="7" t="s">
        <v>157</v>
      </c>
      <c r="P640" s="7" t="str" cm="1">
        <f t="array" ref="P640">_xlfn._xlws.FILTER(CodigoLicença,Tipo=NovasLicençasv6.0[[#This Row],[Tipo]])</f>
        <v>IR0000000001</v>
      </c>
      <c r="Q640" s="7" t="str" cm="1">
        <f t="array" ref="Q640">_xlfn._xlws.FILTER(CodigoManutenção,Tipo=NovasLicençasv6.0[[#This Row],[Tipo]])</f>
        <v>Sem custo</v>
      </c>
      <c r="R640" s="7">
        <v>1</v>
      </c>
      <c r="S640" s="7" t="s">
        <v>84</v>
      </c>
      <c r="T640" s="14"/>
      <c r="U640" s="7" t="s">
        <v>605</v>
      </c>
      <c r="V640" s="7"/>
      <c r="W640" s="7"/>
      <c r="X640" s="7"/>
      <c r="Y640" s="5">
        <v>45589</v>
      </c>
      <c r="Z640" s="5">
        <v>45590</v>
      </c>
      <c r="AA640" s="11">
        <f t="shared" si="47"/>
        <v>2024</v>
      </c>
      <c r="AB640" s="7">
        <f t="shared" si="48"/>
        <v>1</v>
      </c>
      <c r="AC640" s="5" t="e" cm="1">
        <f t="array" ref="AC640">_xlfn._xlws.FILTER(Created_Date,(Customer_ID=NovasLicençasv6.0[[#This Row],[User ID]])*(Type = "OFFLINE"))</f>
        <v>#REF!</v>
      </c>
      <c r="AD640" s="113" t="s">
        <v>4163</v>
      </c>
      <c r="AE640" s="7"/>
      <c r="AF640" s="27"/>
      <c r="AG640" s="27"/>
      <c r="AH640" s="7" t="str">
        <f t="shared" ca="1" si="49"/>
        <v>Aviso: SC ainda não criada!</v>
      </c>
      <c r="AI640" s="7"/>
      <c r="AJ640" s="7"/>
      <c r="AK640" s="7"/>
      <c r="AL640" s="7"/>
      <c r="AM640" s="7"/>
      <c r="AN640" s="7"/>
      <c r="AO640" s="11" t="s">
        <v>313</v>
      </c>
      <c r="AP640" s="7"/>
      <c r="AQ640" s="14" t="s">
        <v>4164</v>
      </c>
      <c r="AR640" s="14"/>
      <c r="AS640" s="7"/>
      <c r="AT640" s="7" t="s">
        <v>4165</v>
      </c>
      <c r="AU640" s="7" t="s">
        <v>380</v>
      </c>
      <c r="AV640" s="9" t="s">
        <v>315</v>
      </c>
      <c r="AW640" s="9"/>
      <c r="AX640" s="7">
        <v>2024</v>
      </c>
    </row>
    <row r="641" spans="1:50" ht="18" customHeight="1" x14ac:dyDescent="0.2">
      <c r="A641" s="105" t="s">
        <v>4166</v>
      </c>
      <c r="B641" s="7" cm="1">
        <f t="array" ref="B641">COUNTA(_xlfn._xlws.FILTER(CustomerID,CustomerID=NovasLicençasv6.0[[#This Row],[User ID]],""))</f>
        <v>1</v>
      </c>
      <c r="C641" s="7" t="str">
        <f>IF(NovasLicençasv6.0[[#This Row],[Usuário ativo]]&gt;=2,"OFFLINE","ONLINE")</f>
        <v>ONLINE</v>
      </c>
      <c r="D641" s="18" t="str" cm="1">
        <f t="array" ref="D641">IFERROR(IF(SUM(_xlfn._xlws.FILTER(CustomerID,CustomerID=NovasLicençasv6.0[[#This Row],[User ID]]))=0,"Existe","Não Existe"),"Não Existe")</f>
        <v>Não Existe</v>
      </c>
      <c r="E641" s="7"/>
      <c r="F641" s="65" t="s">
        <v>4167</v>
      </c>
      <c r="G641" s="7" t="s">
        <v>8</v>
      </c>
      <c r="H641" s="7" t="s">
        <v>1785</v>
      </c>
      <c r="I641" s="7" t="s">
        <v>9</v>
      </c>
      <c r="J641" s="7" t="s">
        <v>613</v>
      </c>
      <c r="K641" s="7" t="s">
        <v>614</v>
      </c>
      <c r="L641" s="7" t="str" cm="1">
        <f t="array" ref="L641">IFERROR(_xlfn._xlws.FILTER(CódigoAntigo,[0]!Descrição=NovasLicençasv6.0[[#This Row],[Descrição da atualização]]),"")</f>
        <v/>
      </c>
      <c r="M641" s="7" t="str" cm="1">
        <f t="array" ref="M641">IFERROR(_xlfn._xlws.FILTER(NovoCódigo,[0]!Descrição=NovasLicençasv6.0[[#This Row],[Descrição da atualização]]),"")</f>
        <v/>
      </c>
      <c r="N641" s="7"/>
      <c r="O641" s="7" t="s">
        <v>157</v>
      </c>
      <c r="P641" s="7" t="str" cm="1">
        <f t="array" ref="P641">_xlfn._xlws.FILTER(CodigoLicença,Tipo=NovasLicençasv6.0[[#This Row],[Tipo]])</f>
        <v>IR0000000001</v>
      </c>
      <c r="Q641" s="7" t="str" cm="1">
        <f t="array" ref="Q641">_xlfn._xlws.FILTER(CodigoManutenção,Tipo=NovasLicençasv6.0[[#This Row],[Tipo]])</f>
        <v>Sem custo</v>
      </c>
      <c r="R641" s="7">
        <v>1</v>
      </c>
      <c r="S641" s="7" t="s">
        <v>1100</v>
      </c>
      <c r="T641" s="14" t="s">
        <v>4168</v>
      </c>
      <c r="U641" s="7" t="s">
        <v>3043</v>
      </c>
      <c r="V641" s="7" t="s">
        <v>4169</v>
      </c>
      <c r="W641" s="7" t="s">
        <v>4170</v>
      </c>
      <c r="X641" s="7"/>
      <c r="Y641" s="5">
        <v>45595</v>
      </c>
      <c r="Z641" s="5">
        <v>45597</v>
      </c>
      <c r="AA641" s="11">
        <f t="shared" ref="AA641:AA646" si="50">YEAR(Y641)</f>
        <v>2024</v>
      </c>
      <c r="AB641" s="7">
        <f t="shared" ref="AB641:AB646" si="51">Z641-Y641</f>
        <v>2</v>
      </c>
      <c r="AC641" s="5" t="e" cm="1">
        <f t="array" ref="AC641">_xlfn._xlws.FILTER(Created_Date,(Customer_ID=NovasLicençasv6.0[[#This Row],[User ID]])*(Type = "OFFLINE"))</f>
        <v>#REF!</v>
      </c>
      <c r="AD641" s="113" t="s">
        <v>4171</v>
      </c>
      <c r="AE641" s="7"/>
      <c r="AF641" s="27"/>
      <c r="AG641" s="27"/>
      <c r="AH641" s="7" t="str">
        <f t="shared" ref="AH641:AH646" ca="1" si="52">IF(AND(Z641&lt;TODAY()-7, AF641=""), "Aviso: SC ainda não criada!", "")</f>
        <v>Aviso: SC ainda não criada!</v>
      </c>
      <c r="AI641" s="7"/>
      <c r="AJ641" s="7"/>
      <c r="AK641" s="7"/>
      <c r="AL641" s="7"/>
      <c r="AM641" s="7"/>
      <c r="AN641" s="7"/>
      <c r="AO641" s="11" t="s">
        <v>313</v>
      </c>
      <c r="AP641" s="7"/>
      <c r="AQ641" s="14" t="s">
        <v>1369</v>
      </c>
      <c r="AR641" s="14"/>
      <c r="AS641" s="7"/>
      <c r="AT641" s="7" t="s">
        <v>4172</v>
      </c>
      <c r="AU641" s="7" t="s">
        <v>380</v>
      </c>
      <c r="AV641" s="9" t="s">
        <v>315</v>
      </c>
      <c r="AW641" s="9"/>
      <c r="AX641" s="7">
        <v>2024</v>
      </c>
    </row>
    <row r="642" spans="1:50" ht="18" customHeight="1" x14ac:dyDescent="0.2">
      <c r="A642" s="105" t="s">
        <v>4173</v>
      </c>
      <c r="B642" s="7" cm="1">
        <f t="array" ref="B642">COUNTA(_xlfn._xlws.FILTER(CustomerID,CustomerID=NovasLicençasv6.0[[#This Row],[User ID]],""))</f>
        <v>1</v>
      </c>
      <c r="C642" s="7" t="str">
        <f>IF(NovasLicençasv6.0[[#This Row],[Usuário ativo]]&gt;=2,"OFFLINE","ONLINE")</f>
        <v>ONLINE</v>
      </c>
      <c r="D642" s="7" t="str" cm="1">
        <f t="array" ref="D642">IFERROR(IF(SUM(_xlfn._xlws.FILTER(CustomerID,CustomerID=NovasLicençasv6.0[[#This Row],[User ID]]))=0,"Existe","Não Existe"),"Não Existe")</f>
        <v>Não Existe</v>
      </c>
      <c r="E642" s="7"/>
      <c r="F642" s="65" t="s">
        <v>4174</v>
      </c>
      <c r="G642" s="7" t="s">
        <v>141</v>
      </c>
      <c r="H642" s="7" t="s">
        <v>384</v>
      </c>
      <c r="I642" s="7" t="s">
        <v>101</v>
      </c>
      <c r="J642" s="7" t="s">
        <v>102</v>
      </c>
      <c r="K642" s="7" t="s">
        <v>83</v>
      </c>
      <c r="L642" s="7" t="str" cm="1">
        <f t="array" ref="L642">IFERROR(_xlfn._xlws.FILTER(CódigoAntigo,[0]!Descrição=NovasLicençasv6.0[[#This Row],[Descrição da atualização]]),"")</f>
        <v/>
      </c>
      <c r="M642" s="7" t="str" cm="1">
        <f t="array" ref="M642">IFERROR(_xlfn._xlws.FILTER(NovoCódigo,[0]!Descrição=NovasLicençasv6.0[[#This Row],[Descrição da atualização]]),"")</f>
        <v/>
      </c>
      <c r="N642" s="7"/>
      <c r="O642" s="7" t="s">
        <v>18</v>
      </c>
      <c r="P642" s="7" t="str" cm="1">
        <f t="array" ref="P642">_xlfn._xlws.FILTER(CodigoLicença,Tipo=NovasLicençasv6.0[[#This Row],[Tipo]])</f>
        <v>SC00SFW00003</v>
      </c>
      <c r="Q642" s="7" t="str" cm="1">
        <f t="array" ref="Q642">_xlfn._xlws.FILTER(CodigoManutenção,Tipo=NovasLicençasv6.0[[#This Row],[Tipo]])</f>
        <v>SC00SFW00006</v>
      </c>
      <c r="R642" s="7">
        <v>1</v>
      </c>
      <c r="S642" s="7" t="s">
        <v>84</v>
      </c>
      <c r="T642" s="14" t="s">
        <v>3095</v>
      </c>
      <c r="U642" s="7" t="s">
        <v>802</v>
      </c>
      <c r="V642" s="7" t="s">
        <v>2720</v>
      </c>
      <c r="W642" s="7" t="s">
        <v>3096</v>
      </c>
      <c r="X642" s="7"/>
      <c r="Y642" s="5">
        <v>45590</v>
      </c>
      <c r="Z642" s="5"/>
      <c r="AA642" s="11">
        <f t="shared" si="50"/>
        <v>2024</v>
      </c>
      <c r="AB642" s="7">
        <f t="shared" si="51"/>
        <v>-45590</v>
      </c>
      <c r="AC642" s="5" t="e" cm="1">
        <f t="array" ref="AC642">_xlfn._xlws.FILTER(Created_Date,(Customer_ID=NovasLicençasv6.0[[#This Row],[User ID]])*(Type = "OFFLINE"))</f>
        <v>#REF!</v>
      </c>
      <c r="AD642" s="113" t="s">
        <v>4175</v>
      </c>
      <c r="AE642" s="7"/>
      <c r="AF642" s="27"/>
      <c r="AG642" s="27"/>
      <c r="AH642" s="7" t="str">
        <f t="shared" ca="1" si="52"/>
        <v>Aviso: SC ainda não criada!</v>
      </c>
      <c r="AI642" s="7"/>
      <c r="AJ642" s="7"/>
      <c r="AK642" s="7"/>
      <c r="AL642" s="7"/>
      <c r="AM642" s="7"/>
      <c r="AN642" s="7"/>
      <c r="AO642" s="11" t="s">
        <v>1368</v>
      </c>
      <c r="AP642" s="7"/>
      <c r="AQ642" s="14" t="s">
        <v>3098</v>
      </c>
      <c r="AR642" s="14"/>
      <c r="AS642" s="7"/>
      <c r="AT642" s="7" t="s">
        <v>4176</v>
      </c>
      <c r="AU642" s="7" t="s">
        <v>380</v>
      </c>
      <c r="AV642" s="9" t="s">
        <v>315</v>
      </c>
      <c r="AW642" s="9"/>
      <c r="AX642" s="7">
        <v>2024</v>
      </c>
    </row>
    <row r="643" spans="1:50" ht="18" customHeight="1" x14ac:dyDescent="0.2">
      <c r="A643" s="105" t="s">
        <v>4177</v>
      </c>
      <c r="B643" s="7" cm="1">
        <f t="array" ref="B643">COUNTA(_xlfn._xlws.FILTER(CustomerID,CustomerID=NovasLicençasv6.0[[#This Row],[User ID]],""))</f>
        <v>1</v>
      </c>
      <c r="C643" s="7" t="str">
        <f>IF(NovasLicençasv6.0[[#This Row],[Usuário ativo]]&gt;=2,"OFFLINE","ONLINE")</f>
        <v>ONLINE</v>
      </c>
      <c r="D643" s="18" t="str" cm="1">
        <f t="array" ref="D643">IFERROR(IF(SUM(_xlfn._xlws.FILTER(CustomerID,CustomerID=NovasLicençasv6.0[[#This Row],[User ID]]))=0,"Existe","Não Existe"),"Não Existe")</f>
        <v>Não Existe</v>
      </c>
      <c r="E643" s="7"/>
      <c r="F643" s="65" t="s">
        <v>4178</v>
      </c>
      <c r="G643" s="7" t="s">
        <v>141</v>
      </c>
      <c r="H643" s="7" t="s">
        <v>3220</v>
      </c>
      <c r="I643" s="7" t="s">
        <v>101</v>
      </c>
      <c r="J643" s="7" t="s">
        <v>102</v>
      </c>
      <c r="K643" s="7" t="s">
        <v>83</v>
      </c>
      <c r="L643" s="7" t="str" cm="1">
        <f t="array" ref="L643">IFERROR(_xlfn._xlws.FILTER(CódigoAntigo,[0]!Descrição=NovasLicençasv6.0[[#This Row],[Descrição da atualização]]),"")</f>
        <v/>
      </c>
      <c r="M643" s="7" t="str" cm="1">
        <f t="array" ref="M643">IFERROR(_xlfn._xlws.FILTER(NovoCódigo,[0]!Descrição=NovasLicençasv6.0[[#This Row],[Descrição da atualização]]),"")</f>
        <v/>
      </c>
      <c r="N643" s="7"/>
      <c r="O643" s="7" t="s">
        <v>18</v>
      </c>
      <c r="P643" s="7" t="str" cm="1">
        <f t="array" ref="P643">_xlfn._xlws.FILTER(CodigoLicença,Tipo=NovasLicençasv6.0[[#This Row],[Tipo]])</f>
        <v>SC00SFW00003</v>
      </c>
      <c r="Q643" s="7" t="str" cm="1">
        <f t="array" ref="Q643">_xlfn._xlws.FILTER(CodigoManutenção,Tipo=NovasLicençasv6.0[[#This Row],[Tipo]])</f>
        <v>SC00SFW00006</v>
      </c>
      <c r="R643" s="116">
        <v>1</v>
      </c>
      <c r="S643" s="7" t="s">
        <v>84</v>
      </c>
      <c r="T643" s="14" t="s">
        <v>4179</v>
      </c>
      <c r="U643" s="7" t="s">
        <v>802</v>
      </c>
      <c r="V643" s="7" t="s">
        <v>2720</v>
      </c>
      <c r="W643" s="7" t="s">
        <v>4180</v>
      </c>
      <c r="X643" s="7"/>
      <c r="Y643" s="5">
        <v>45597</v>
      </c>
      <c r="Z643" s="5"/>
      <c r="AA643" s="11">
        <f t="shared" si="50"/>
        <v>2024</v>
      </c>
      <c r="AB643" s="7">
        <f t="shared" si="51"/>
        <v>-45597</v>
      </c>
      <c r="AC643" s="5" t="e" cm="1">
        <f t="array" ref="AC643">_xlfn._xlws.FILTER(Created_Date,(Customer_ID=NovasLicençasv6.0[[#This Row],[User ID]])*(Type = "OFFLINE"))</f>
        <v>#REF!</v>
      </c>
      <c r="AD643" s="113" t="s">
        <v>4181</v>
      </c>
      <c r="AE643" s="7"/>
      <c r="AF643" s="27"/>
      <c r="AG643" s="27"/>
      <c r="AH643" s="7" t="str">
        <f t="shared" ca="1" si="52"/>
        <v>Aviso: SC ainda não criada!</v>
      </c>
      <c r="AI643" s="7"/>
      <c r="AJ643" s="7"/>
      <c r="AK643" s="7"/>
      <c r="AL643" s="7"/>
      <c r="AM643" s="7"/>
      <c r="AN643" s="7"/>
      <c r="AO643" s="11" t="s">
        <v>1368</v>
      </c>
      <c r="AP643" s="7"/>
      <c r="AQ643" s="14" t="s">
        <v>3538</v>
      </c>
      <c r="AR643" s="14"/>
      <c r="AS643" s="7"/>
      <c r="AT643" s="7" t="s">
        <v>4182</v>
      </c>
      <c r="AU643" s="7" t="s">
        <v>380</v>
      </c>
      <c r="AV643" s="9" t="s">
        <v>315</v>
      </c>
      <c r="AW643" s="9"/>
      <c r="AX643" s="7">
        <v>2024</v>
      </c>
    </row>
    <row r="644" spans="1:50" ht="18" customHeight="1" x14ac:dyDescent="0.2">
      <c r="A644" s="105" t="s">
        <v>4183</v>
      </c>
      <c r="B644" s="7" cm="1">
        <f t="array" ref="B644">COUNTA(_xlfn._xlws.FILTER(CustomerID,CustomerID=NovasLicençasv6.0[[#This Row],[User ID]],""))</f>
        <v>1</v>
      </c>
      <c r="C644" s="7" t="str">
        <f>IF(NovasLicençasv6.0[[#This Row],[Usuário ativo]]&gt;=2,"OFFLINE","ONLINE")</f>
        <v>ONLINE</v>
      </c>
      <c r="D644" s="18" t="str" cm="1">
        <f t="array" ref="D644">IFERROR(IF(SUM(_xlfn._xlws.FILTER(CustomerID,CustomerID=NovasLicençasv6.0[[#This Row],[User ID]]))=0,"Existe","Não Existe"),"Não Existe")</f>
        <v>Não Existe</v>
      </c>
      <c r="E644" s="7"/>
      <c r="F644" s="65" t="s">
        <v>4184</v>
      </c>
      <c r="G644" s="7" t="s">
        <v>8</v>
      </c>
      <c r="H644" s="7" t="s">
        <v>1785</v>
      </c>
      <c r="I644" s="7" t="s">
        <v>579</v>
      </c>
      <c r="J644" s="7" t="s">
        <v>580</v>
      </c>
      <c r="K644" s="7" t="s">
        <v>83</v>
      </c>
      <c r="L644" s="7" t="str" cm="1">
        <f t="array" ref="L644">IFERROR(_xlfn._xlws.FILTER(CódigoAntigo,[0]!Descrição=NovasLicençasv6.0[[#This Row],[Descrição da atualização]]),"")</f>
        <v/>
      </c>
      <c r="M644" s="7" t="str" cm="1">
        <f t="array" ref="M644">IFERROR(_xlfn._xlws.FILTER(NovoCódigo,[0]!Descrição=NovasLicençasv6.0[[#This Row],[Descrição da atualização]]),"")</f>
        <v/>
      </c>
      <c r="N644" s="7"/>
      <c r="O644" s="7" t="s">
        <v>157</v>
      </c>
      <c r="P644" s="7" t="str" cm="1">
        <f t="array" ref="P644">_xlfn._xlws.FILTER(CodigoLicença,Tipo=NovasLicençasv6.0[[#This Row],[Tipo]])</f>
        <v>IR0000000001</v>
      </c>
      <c r="Q644" s="7" t="str" cm="1">
        <f t="array" ref="Q644">_xlfn._xlws.FILTER(CodigoManutenção,Tipo=NovasLicençasv6.0[[#This Row],[Tipo]])</f>
        <v>Sem custo</v>
      </c>
      <c r="R644" s="116">
        <v>1</v>
      </c>
      <c r="S644" s="7"/>
      <c r="T644" s="14"/>
      <c r="U644" s="7" t="s">
        <v>802</v>
      </c>
      <c r="V644" s="7"/>
      <c r="W644" s="7"/>
      <c r="X644" s="7"/>
      <c r="Y644" s="5"/>
      <c r="Z644" s="5"/>
      <c r="AA644" s="11">
        <f t="shared" si="50"/>
        <v>1900</v>
      </c>
      <c r="AB644" s="7">
        <f t="shared" si="51"/>
        <v>0</v>
      </c>
      <c r="AC644" s="5" t="e" cm="1">
        <f t="array" ref="AC644">_xlfn._xlws.FILTER(Created_Date,(Customer_ID=NovasLicençasv6.0[[#This Row],[User ID]])*(Type = "OFFLINE"))</f>
        <v>#REF!</v>
      </c>
      <c r="AD644" s="113" t="s">
        <v>4185</v>
      </c>
      <c r="AE644" s="7"/>
      <c r="AF644" s="27"/>
      <c r="AG644" s="27"/>
      <c r="AH644" s="7" t="str">
        <f t="shared" ca="1" si="52"/>
        <v>Aviso: SC ainda não criada!</v>
      </c>
      <c r="AI644" s="7"/>
      <c r="AJ644" s="7"/>
      <c r="AK644" s="7"/>
      <c r="AL644" s="7"/>
      <c r="AM644" s="7"/>
      <c r="AN644" s="7"/>
      <c r="AO644" s="11"/>
      <c r="AP644" s="7"/>
      <c r="AQ644" s="14" t="s">
        <v>1369</v>
      </c>
      <c r="AR644" s="14"/>
      <c r="AS644" s="7"/>
      <c r="AT644" s="7"/>
      <c r="AU644" s="7"/>
      <c r="AV644" s="9"/>
      <c r="AW644" s="9"/>
      <c r="AX644" s="7">
        <v>2024</v>
      </c>
    </row>
    <row r="645" spans="1:50" ht="18" customHeight="1" x14ac:dyDescent="0.2">
      <c r="A645" s="105" t="s">
        <v>4186</v>
      </c>
      <c r="B645" s="7" cm="1">
        <f t="array" ref="B645">COUNTA(_xlfn._xlws.FILTER(CustomerID,CustomerID=NovasLicençasv6.0[[#This Row],[User ID]],""))</f>
        <v>1</v>
      </c>
      <c r="C645" s="7" t="str">
        <f>IF(NovasLicençasv6.0[[#This Row],[Usuário ativo]]&gt;=2,"OFFLINE","ONLINE")</f>
        <v>ONLINE</v>
      </c>
      <c r="D645" s="18" t="str" cm="1">
        <f t="array" ref="D645">IFERROR(IF(SUM(_xlfn._xlws.FILTER(CustomerID,CustomerID=NovasLicençasv6.0[[#This Row],[User ID]]))=0,"Existe","Não Existe"),"Não Existe")</f>
        <v>Não Existe</v>
      </c>
      <c r="E645" s="7"/>
      <c r="F645" s="65" t="s">
        <v>4187</v>
      </c>
      <c r="G645" s="7" t="s">
        <v>8</v>
      </c>
      <c r="H645" s="7" t="s">
        <v>384</v>
      </c>
      <c r="I645" s="7" t="s">
        <v>9</v>
      </c>
      <c r="J645" s="7" t="s">
        <v>570</v>
      </c>
      <c r="K645" s="7" t="s">
        <v>53</v>
      </c>
      <c r="L645" s="7" t="str" cm="1">
        <f t="array" ref="L645">IFERROR(_xlfn._xlws.FILTER(CódigoAntigo,[0]!Descrição=NovasLicençasv6.0[[#This Row],[Descrição da atualização]]),"")</f>
        <v/>
      </c>
      <c r="M645" s="7" t="str" cm="1">
        <f t="array" ref="M645">IFERROR(_xlfn._xlws.FILTER(NovoCódigo,[0]!Descrição=NovasLicençasv6.0[[#This Row],[Descrição da atualização]]),"")</f>
        <v/>
      </c>
      <c r="N645" s="7"/>
      <c r="O645" s="7" t="s">
        <v>18</v>
      </c>
      <c r="P645" s="7" t="str" cm="1">
        <f t="array" ref="P645">_xlfn._xlws.FILTER(CodigoLicença,Tipo=NovasLicençasv6.0[[#This Row],[Tipo]])</f>
        <v>SC00SFW00003</v>
      </c>
      <c r="Q645" s="7" t="str" cm="1">
        <f t="array" ref="Q645">_xlfn._xlws.FILTER(CodigoManutenção,Tipo=NovasLicençasv6.0[[#This Row],[Tipo]])</f>
        <v>SC00SFW00006</v>
      </c>
      <c r="R645" s="116">
        <v>1</v>
      </c>
      <c r="S645" s="7" t="s">
        <v>1100</v>
      </c>
      <c r="T645" s="14" t="s">
        <v>4188</v>
      </c>
      <c r="U645" s="7" t="s">
        <v>802</v>
      </c>
      <c r="V645" s="7" t="s">
        <v>3811</v>
      </c>
      <c r="W645" s="7" t="s">
        <v>4189</v>
      </c>
      <c r="X645" s="7"/>
      <c r="Y645" s="5">
        <v>45457</v>
      </c>
      <c r="Z645" s="5">
        <v>45559</v>
      </c>
      <c r="AA645" s="11">
        <f t="shared" si="50"/>
        <v>2024</v>
      </c>
      <c r="AB645" s="7">
        <f t="shared" si="51"/>
        <v>102</v>
      </c>
      <c r="AC645" s="5" t="e" cm="1">
        <f t="array" ref="AC645">_xlfn._xlws.FILTER(Created_Date,(Customer_ID=NovasLicençasv6.0[[#This Row],[User ID]])*(Type = "OFFLINE"))</f>
        <v>#REF!</v>
      </c>
      <c r="AD645" s="113" t="s">
        <v>4190</v>
      </c>
      <c r="AE645" s="7"/>
      <c r="AF645" s="27"/>
      <c r="AG645" s="27"/>
      <c r="AH645" s="7" t="str">
        <f t="shared" ca="1" si="52"/>
        <v>Aviso: SC ainda não criada!</v>
      </c>
      <c r="AI645" s="7"/>
      <c r="AJ645" s="7"/>
      <c r="AK645" s="7"/>
      <c r="AL645" s="7"/>
      <c r="AM645" s="7"/>
      <c r="AN645" s="7"/>
      <c r="AO645" s="11">
        <v>116524341</v>
      </c>
      <c r="AP645" s="7"/>
      <c r="AQ645" s="14" t="s">
        <v>1369</v>
      </c>
      <c r="AR645" s="14"/>
      <c r="AS645" s="7"/>
      <c r="AT645" s="7" t="s">
        <v>254</v>
      </c>
      <c r="AU645" s="7" t="s">
        <v>92</v>
      </c>
      <c r="AV645" s="9" t="s">
        <v>201</v>
      </c>
      <c r="AW645" s="9"/>
      <c r="AX645" s="7">
        <v>2024</v>
      </c>
    </row>
    <row r="646" spans="1:50" ht="18" customHeight="1" x14ac:dyDescent="0.2">
      <c r="A646" s="105" t="s">
        <v>4191</v>
      </c>
      <c r="B646" s="7" cm="1">
        <f t="array" ref="B646">COUNTA(_xlfn._xlws.FILTER(CustomerID,CustomerID=NovasLicençasv6.0[[#This Row],[User ID]],""))</f>
        <v>1</v>
      </c>
      <c r="C646" s="7" t="str">
        <f>IF(NovasLicençasv6.0[[#This Row],[Usuário ativo]]&gt;=2,"OFFLINE","ONLINE")</f>
        <v>ONLINE</v>
      </c>
      <c r="D646" s="18" t="str" cm="1">
        <f t="array" ref="D646">IFERROR(IF(SUM(_xlfn._xlws.FILTER(CustomerID,CustomerID=NovasLicençasv6.0[[#This Row],[User ID]]))=0,"Existe","Não Existe"),"Não Existe")</f>
        <v>Não Existe</v>
      </c>
      <c r="E646" s="7"/>
      <c r="F646" s="65" t="s">
        <v>4192</v>
      </c>
      <c r="G646" s="7" t="s">
        <v>114</v>
      </c>
      <c r="H646" s="7" t="s">
        <v>4193</v>
      </c>
      <c r="I646" s="7" t="s">
        <v>101</v>
      </c>
      <c r="J646" s="7" t="s">
        <v>102</v>
      </c>
      <c r="K646" s="7" t="s">
        <v>83</v>
      </c>
      <c r="L646" s="7" t="str" cm="1">
        <f t="array" ref="L646">IFERROR(_xlfn._xlws.FILTER(CódigoAntigo,[0]!Descrição=NovasLicençasv6.0[[#This Row],[Descrição da atualização]]),"")</f>
        <v/>
      </c>
      <c r="M646" s="7" t="str" cm="1">
        <f t="array" ref="M646">IFERROR(_xlfn._xlws.FILTER(NovoCódigo,[0]!Descrição=NovasLicençasv6.0[[#This Row],[Descrição da atualização]]),"")</f>
        <v/>
      </c>
      <c r="N646" s="7"/>
      <c r="O646" s="7" t="s">
        <v>18</v>
      </c>
      <c r="P646" s="7" t="str" cm="1">
        <f t="array" ref="P646">_xlfn._xlws.FILTER(CodigoLicença,Tipo=NovasLicençasv6.0[[#This Row],[Tipo]])</f>
        <v>SC00SFW00003</v>
      </c>
      <c r="Q646" s="7" t="str" cm="1">
        <f t="array" ref="Q646">_xlfn._xlws.FILTER(CodigoManutenção,Tipo=NovasLicençasv6.0[[#This Row],[Tipo]])</f>
        <v>SC00SFW00006</v>
      </c>
      <c r="R646" s="116">
        <v>1</v>
      </c>
      <c r="S646" s="7" t="s">
        <v>84</v>
      </c>
      <c r="T646" s="14" t="s">
        <v>4194</v>
      </c>
      <c r="U646" s="7" t="s">
        <v>802</v>
      </c>
      <c r="V646" s="7" t="s">
        <v>2720</v>
      </c>
      <c r="W646" s="7" t="s">
        <v>4195</v>
      </c>
      <c r="X646" s="7"/>
      <c r="Y646" s="5">
        <v>45600</v>
      </c>
      <c r="Z646" s="5">
        <v>45604</v>
      </c>
      <c r="AA646" s="11">
        <f t="shared" si="50"/>
        <v>2024</v>
      </c>
      <c r="AB646" s="7">
        <f t="shared" si="51"/>
        <v>4</v>
      </c>
      <c r="AC646" s="5" t="e" cm="1">
        <f t="array" ref="AC646">_xlfn._xlws.FILTER(Created_Date,(Customer_ID=NovasLicençasv6.0[[#This Row],[User ID]])*(Type = "OFFLINE"))</f>
        <v>#REF!</v>
      </c>
      <c r="AD646" s="113" t="s">
        <v>4196</v>
      </c>
      <c r="AE646" s="7"/>
      <c r="AF646" s="27">
        <v>80982</v>
      </c>
      <c r="AG646" s="27"/>
      <c r="AH646" s="7" t="str">
        <f t="shared" ca="1" si="52"/>
        <v/>
      </c>
      <c r="AI646" s="7"/>
      <c r="AJ646" s="7"/>
      <c r="AK646" s="7"/>
      <c r="AL646" s="7"/>
      <c r="AM646" s="7"/>
      <c r="AN646" s="7"/>
      <c r="AO646" s="11">
        <v>116524511</v>
      </c>
      <c r="AP646" s="7"/>
      <c r="AQ646" s="14" t="s">
        <v>121</v>
      </c>
      <c r="AR646" s="14"/>
      <c r="AS646" s="7"/>
      <c r="AT646" s="7" t="s">
        <v>4197</v>
      </c>
      <c r="AU646" s="7" t="s">
        <v>92</v>
      </c>
      <c r="AV646" s="9" t="s">
        <v>201</v>
      </c>
      <c r="AW646" s="9" t="s">
        <v>4198</v>
      </c>
      <c r="AX646" s="7">
        <v>2024</v>
      </c>
    </row>
    <row r="647" spans="1:50" ht="18" customHeight="1" x14ac:dyDescent="0.2">
      <c r="A647" s="105" t="s">
        <v>4199</v>
      </c>
      <c r="B647" s="7" cm="1">
        <f t="array" ref="B647">COUNTA(_xlfn._xlws.FILTER(CustomerID,CustomerID=NovasLicençasv6.0[[#This Row],[User ID]],""))</f>
        <v>1</v>
      </c>
      <c r="C647" s="7" t="str">
        <f>IF(NovasLicençasv6.0[[#This Row],[Usuário ativo]]&gt;=2,"OFFLINE","ONLINE")</f>
        <v>ONLINE</v>
      </c>
      <c r="D647" s="18" t="str" cm="1">
        <f t="array" ref="D647">IFERROR(IF(SUM(_xlfn._xlws.FILTER(CustomerID,CustomerID=NovasLicençasv6.0[[#This Row],[User ID]]))=0,"Existe","Não Existe"),"Não Existe")</f>
        <v>Não Existe</v>
      </c>
      <c r="E647" s="7"/>
      <c r="F647" s="65" t="s">
        <v>4200</v>
      </c>
      <c r="G647" s="7" t="s">
        <v>8</v>
      </c>
      <c r="H647" s="7" t="s">
        <v>130</v>
      </c>
      <c r="I647" s="7" t="s">
        <v>359</v>
      </c>
      <c r="J647" s="7" t="s">
        <v>287</v>
      </c>
      <c r="K647" s="7" t="s">
        <v>156</v>
      </c>
      <c r="L647" s="7" t="str" cm="1">
        <f t="array" ref="L647">IFERROR(_xlfn._xlws.FILTER(CódigoAntigo,[0]!Descrição=NovasLicençasv6.0[[#This Row],[Descrição da atualização]]),"")</f>
        <v/>
      </c>
      <c r="M647" s="7" t="str" cm="1">
        <f t="array" ref="M647">IFERROR(_xlfn._xlws.FILTER(NovoCódigo,[0]!Descrição=NovasLicençasv6.0[[#This Row],[Descrição da atualização]]),"")</f>
        <v/>
      </c>
      <c r="N647" s="7"/>
      <c r="O647" s="7" t="s">
        <v>18</v>
      </c>
      <c r="P647" s="7" t="str" cm="1">
        <f t="array" ref="P647">_xlfn._xlws.FILTER(CodigoLicença,Tipo=NovasLicençasv6.0[[#This Row],[Tipo]])</f>
        <v>SC00SFW00003</v>
      </c>
      <c r="Q647" s="7" t="str" cm="1">
        <f t="array" ref="Q647">_xlfn._xlws.FILTER(CodigoManutenção,Tipo=NovasLicençasv6.0[[#This Row],[Tipo]])</f>
        <v>SC00SFW00006</v>
      </c>
      <c r="R647" s="116">
        <v>1</v>
      </c>
      <c r="S647" s="7" t="s">
        <v>84</v>
      </c>
      <c r="T647" s="14" t="s">
        <v>4201</v>
      </c>
      <c r="U647" s="7" t="s">
        <v>3326</v>
      </c>
      <c r="V647" s="7" t="s">
        <v>4202</v>
      </c>
      <c r="W647" s="7" t="s">
        <v>4203</v>
      </c>
      <c r="X647" s="7"/>
      <c r="Y647" s="5">
        <v>45618</v>
      </c>
      <c r="Z647" s="5">
        <v>45621</v>
      </c>
      <c r="AA647" s="11">
        <f t="shared" ref="AA647:AA652" si="53">YEAR(Y647)</f>
        <v>2024</v>
      </c>
      <c r="AB647" s="7">
        <f t="shared" ref="AB647:AB652" si="54">Z647-Y647</f>
        <v>3</v>
      </c>
      <c r="AC647" s="5" t="e" cm="1">
        <f t="array" ref="AC647">_xlfn._xlws.FILTER(Created_Date,(Customer_ID=NovasLicençasv6.0[[#This Row],[User ID]])*(Type = "OFFLINE"))</f>
        <v>#REF!</v>
      </c>
      <c r="AD647" s="113" t="s">
        <v>4204</v>
      </c>
      <c r="AE647" s="7"/>
      <c r="AF647" s="27"/>
      <c r="AG647" s="27"/>
      <c r="AH647" s="7" t="str">
        <f t="shared" ref="AH647:AH652" ca="1" si="55">IF(AND(Z647&lt;TODAY()-7, AF647=""), "Aviso: SC ainda não criada!", "")</f>
        <v>Aviso: SC ainda não criada!</v>
      </c>
      <c r="AI647" s="7"/>
      <c r="AJ647" s="7"/>
      <c r="AK647" s="7"/>
      <c r="AL647" s="7"/>
      <c r="AM647" s="7"/>
      <c r="AN647" s="7"/>
      <c r="AO647" s="11" t="s">
        <v>1368</v>
      </c>
      <c r="AP647" s="7"/>
      <c r="AQ647" s="14" t="s">
        <v>1369</v>
      </c>
      <c r="AR647" s="14"/>
      <c r="AS647" s="7"/>
      <c r="AT647" s="7" t="s">
        <v>4205</v>
      </c>
      <c r="AU647" s="7" t="s">
        <v>380</v>
      </c>
      <c r="AV647" s="9" t="s">
        <v>315</v>
      </c>
      <c r="AW647" s="9"/>
      <c r="AX647" s="7">
        <v>2024</v>
      </c>
    </row>
    <row r="648" spans="1:50" ht="18" customHeight="1" x14ac:dyDescent="0.2">
      <c r="A648" s="105" t="s">
        <v>4206</v>
      </c>
      <c r="B648" s="7" cm="1">
        <f t="array" ref="B648">COUNTA(_xlfn._xlws.FILTER(CustomerID,CustomerID=NovasLicençasv6.0[[#This Row],[User ID]],""))</f>
        <v>1</v>
      </c>
      <c r="C648" s="7" t="str">
        <f>IF(NovasLicençasv6.0[[#This Row],[Usuário ativo]]&gt;=2,"OFFLINE","ONLINE")</f>
        <v>ONLINE</v>
      </c>
      <c r="D648" s="18" t="str" cm="1">
        <f t="array" ref="D648">IFERROR(IF(SUM(_xlfn._xlws.FILTER(CustomerID,CustomerID=NovasLicençasv6.0[[#This Row],[User ID]]))=0,"Existe","Não Existe"),"Não Existe")</f>
        <v>Não Existe</v>
      </c>
      <c r="E648" s="7"/>
      <c r="F648" s="65" t="s">
        <v>4207</v>
      </c>
      <c r="G648" s="7" t="s">
        <v>8</v>
      </c>
      <c r="H648" s="7" t="s">
        <v>1785</v>
      </c>
      <c r="I648" s="7" t="s">
        <v>579</v>
      </c>
      <c r="J648" s="7" t="s">
        <v>580</v>
      </c>
      <c r="K648" s="7" t="s">
        <v>83</v>
      </c>
      <c r="L648" s="7" t="str" cm="1">
        <f t="array" ref="L648">IFERROR(_xlfn._xlws.FILTER(CódigoAntigo,[0]!Descrição=NovasLicençasv6.0[[#This Row],[Descrição da atualização]]),"")</f>
        <v/>
      </c>
      <c r="M648" s="7" t="str" cm="1">
        <f t="array" ref="M648">IFERROR(_xlfn._xlws.FILTER(NovoCódigo,[0]!Descrição=NovasLicençasv6.0[[#This Row],[Descrição da atualização]]),"")</f>
        <v/>
      </c>
      <c r="N648" s="7"/>
      <c r="O648" s="7" t="s">
        <v>157</v>
      </c>
      <c r="P648" s="7" t="str" cm="1">
        <f t="array" ref="P648">_xlfn._xlws.FILTER(CodigoLicença,Tipo=NovasLicençasv6.0[[#This Row],[Tipo]])</f>
        <v>IR0000000001</v>
      </c>
      <c r="Q648" s="7" t="str" cm="1">
        <f t="array" ref="Q648">_xlfn._xlws.FILTER(CodigoManutenção,Tipo=NovasLicençasv6.0[[#This Row],[Tipo]])</f>
        <v>Sem custo</v>
      </c>
      <c r="R648" s="116">
        <v>1</v>
      </c>
      <c r="S648" s="7" t="s">
        <v>84</v>
      </c>
      <c r="T648" s="14" t="s">
        <v>4208</v>
      </c>
      <c r="U648" s="7" t="s">
        <v>3326</v>
      </c>
      <c r="V648" s="7" t="s">
        <v>4012</v>
      </c>
      <c r="W648" s="7" t="s">
        <v>4209</v>
      </c>
      <c r="X648" s="7"/>
      <c r="Y648" s="5">
        <v>45518</v>
      </c>
      <c r="Z648" s="5">
        <v>45628</v>
      </c>
      <c r="AA648" s="11">
        <f t="shared" si="53"/>
        <v>2024</v>
      </c>
      <c r="AB648" s="7">
        <f t="shared" si="54"/>
        <v>110</v>
      </c>
      <c r="AC648" s="5" t="e" cm="1">
        <f t="array" ref="AC648">_xlfn._xlws.FILTER(Created_Date,(Customer_ID=NovasLicençasv6.0[[#This Row],[User ID]])*(Type = "OFFLINE"))</f>
        <v>#REF!</v>
      </c>
      <c r="AD648" s="113" t="s">
        <v>4210</v>
      </c>
      <c r="AE648" s="7"/>
      <c r="AF648" s="27"/>
      <c r="AG648" s="27"/>
      <c r="AH648" s="7" t="str">
        <f t="shared" ca="1" si="55"/>
        <v>Aviso: SC ainda não criada!</v>
      </c>
      <c r="AI648" s="7"/>
      <c r="AJ648" s="7"/>
      <c r="AK648" s="7"/>
      <c r="AL648" s="7"/>
      <c r="AM648" s="7"/>
      <c r="AN648" s="7"/>
      <c r="AO648" s="11" t="s">
        <v>313</v>
      </c>
      <c r="AP648" s="7"/>
      <c r="AQ648" s="14" t="s">
        <v>1369</v>
      </c>
      <c r="AR648" s="14"/>
      <c r="AS648" s="7"/>
      <c r="AT648" s="7" t="s">
        <v>4211</v>
      </c>
      <c r="AU648" s="7" t="s">
        <v>92</v>
      </c>
      <c r="AV648" s="9" t="s">
        <v>315</v>
      </c>
      <c r="AW648" s="9"/>
      <c r="AX648" s="7">
        <v>2024</v>
      </c>
    </row>
    <row r="649" spans="1:50" ht="18" customHeight="1" x14ac:dyDescent="0.2">
      <c r="A649" s="105" t="s">
        <v>4212</v>
      </c>
      <c r="B649" s="7" cm="1">
        <f t="array" ref="B649">COUNTA(_xlfn._xlws.FILTER(CustomerID,CustomerID=NovasLicençasv6.0[[#This Row],[User ID]],""))</f>
        <v>1</v>
      </c>
      <c r="C649" s="7" t="str">
        <f>IF(NovasLicençasv6.0[[#This Row],[Usuário ativo]]&gt;=2,"OFFLINE","ONLINE")</f>
        <v>ONLINE</v>
      </c>
      <c r="D649" s="18" t="str" cm="1">
        <f t="array" ref="D649">IFERROR(IF(SUM(_xlfn._xlws.FILTER(CustomerID,CustomerID=NovasLicençasv6.0[[#This Row],[User ID]]))=0,"Existe","Não Existe"),"Não Existe")</f>
        <v>Não Existe</v>
      </c>
      <c r="E649" s="7"/>
      <c r="F649" s="65" t="s">
        <v>4213</v>
      </c>
      <c r="G649" s="7" t="s">
        <v>402</v>
      </c>
      <c r="H649" s="7" t="s">
        <v>4214</v>
      </c>
      <c r="I649" s="7" t="s">
        <v>101</v>
      </c>
      <c r="J649" s="7" t="s">
        <v>82</v>
      </c>
      <c r="K649" s="7" t="s">
        <v>83</v>
      </c>
      <c r="L649" s="7" t="str" cm="1">
        <f t="array" ref="L649">IFERROR(_xlfn._xlws.FILTER(CódigoAntigo,[0]!Descrição=NovasLicençasv6.0[[#This Row],[Descrição da atualização]]),"")</f>
        <v/>
      </c>
      <c r="M649" s="7" t="str" cm="1">
        <f t="array" ref="M649">IFERROR(_xlfn._xlws.FILTER(NovoCódigo,[0]!Descrição=NovasLicençasv6.0[[#This Row],[Descrição da atualização]]),"")</f>
        <v/>
      </c>
      <c r="N649" s="7"/>
      <c r="O649" s="7" t="s">
        <v>17</v>
      </c>
      <c r="P649" s="7" t="str" cm="1">
        <f t="array" ref="P649">_xlfn._xlws.FILTER(CodigoLicença,Tipo=NovasLicençasv6.0[[#This Row],[Tipo]])</f>
        <v>SC00SFW00002</v>
      </c>
      <c r="Q649" s="7" t="str" cm="1">
        <f t="array" ref="Q649">_xlfn._xlws.FILTER(CodigoManutenção,Tipo=NovasLicençasv6.0[[#This Row],[Tipo]])</f>
        <v>SC00SFW00005</v>
      </c>
      <c r="R649" s="116">
        <v>1</v>
      </c>
      <c r="S649" s="7" t="s">
        <v>84</v>
      </c>
      <c r="T649" s="14"/>
      <c r="U649" s="7" t="s">
        <v>605</v>
      </c>
      <c r="V649" s="7"/>
      <c r="W649" s="7" t="s">
        <v>4215</v>
      </c>
      <c r="X649" s="7"/>
      <c r="Y649" s="5">
        <v>45631</v>
      </c>
      <c r="Z649" s="5"/>
      <c r="AA649" s="11">
        <f t="shared" si="53"/>
        <v>2024</v>
      </c>
      <c r="AB649" s="7">
        <f t="shared" si="54"/>
        <v>-45631</v>
      </c>
      <c r="AC649" s="5" t="e" cm="1">
        <f t="array" ref="AC649">_xlfn._xlws.FILTER(Created_Date,(Customer_ID=NovasLicençasv6.0[[#This Row],[User ID]])*(Type = "OFFLINE"))</f>
        <v>#REF!</v>
      </c>
      <c r="AD649" s="113" t="s">
        <v>4216</v>
      </c>
      <c r="AE649" s="7"/>
      <c r="AF649" s="27"/>
      <c r="AG649" s="27"/>
      <c r="AH649" s="7" t="str">
        <f t="shared" ca="1" si="55"/>
        <v>Aviso: SC ainda não criada!</v>
      </c>
      <c r="AI649" s="7"/>
      <c r="AJ649" s="7"/>
      <c r="AK649" s="7"/>
      <c r="AL649" s="7"/>
      <c r="AM649" s="7"/>
      <c r="AN649" s="7"/>
      <c r="AO649" s="11"/>
      <c r="AP649" s="7"/>
      <c r="AQ649" s="14" t="s">
        <v>2898</v>
      </c>
      <c r="AR649" s="14"/>
      <c r="AS649" s="7"/>
      <c r="AT649" s="7" t="s">
        <v>4217</v>
      </c>
      <c r="AU649" s="7" t="s">
        <v>92</v>
      </c>
      <c r="AV649" s="9" t="s">
        <v>315</v>
      </c>
      <c r="AW649" s="9"/>
      <c r="AX649" s="7">
        <v>2024</v>
      </c>
    </row>
    <row r="650" spans="1:50" ht="18" customHeight="1" x14ac:dyDescent="0.2">
      <c r="A650" s="105" t="s">
        <v>4218</v>
      </c>
      <c r="B650" s="7" cm="1">
        <f t="array" ref="B650">COUNTA(_xlfn._xlws.FILTER(CustomerID,CustomerID=NovasLicençasv6.0[[#This Row],[User ID]],""))</f>
        <v>1</v>
      </c>
      <c r="C650" s="7" t="str">
        <f>IF(NovasLicençasv6.0[[#This Row],[Usuário ativo]]&gt;=2,"OFFLINE","ONLINE")</f>
        <v>ONLINE</v>
      </c>
      <c r="D650" s="18" t="str" cm="1">
        <f t="array" ref="D650">IFERROR(IF(SUM(_xlfn._xlws.FILTER(CustomerID,CustomerID=NovasLicençasv6.0[[#This Row],[User ID]]))=0,"Existe","Não Existe"),"Não Existe")</f>
        <v>Não Existe</v>
      </c>
      <c r="E650" s="7"/>
      <c r="F650" s="65" t="s">
        <v>4219</v>
      </c>
      <c r="G650" s="7" t="s">
        <v>402</v>
      </c>
      <c r="H650" s="7" t="s">
        <v>4220</v>
      </c>
      <c r="I650" s="7" t="s">
        <v>101</v>
      </c>
      <c r="J650" s="7" t="s">
        <v>82</v>
      </c>
      <c r="K650" s="7" t="s">
        <v>83</v>
      </c>
      <c r="L650" s="7" t="str" cm="1">
        <f t="array" ref="L650">IFERROR(_xlfn._xlws.FILTER(CódigoAntigo,[0]!Descrição=NovasLicençasv6.0[[#This Row],[Descrição da atualização]]),"")</f>
        <v/>
      </c>
      <c r="M650" s="7" t="str" cm="1">
        <f t="array" ref="M650">IFERROR(_xlfn._xlws.FILTER(NovoCódigo,[0]!Descrição=NovasLicençasv6.0[[#This Row],[Descrição da atualização]]),"")</f>
        <v/>
      </c>
      <c r="N650" s="7"/>
      <c r="O650" s="7" t="s">
        <v>18</v>
      </c>
      <c r="P650" s="7" t="str" cm="1">
        <f t="array" ref="P650">_xlfn._xlws.FILTER(CodigoLicença,Tipo=NovasLicençasv6.0[[#This Row],[Tipo]])</f>
        <v>SC00SFW00003</v>
      </c>
      <c r="Q650" s="7" t="str" cm="1">
        <f t="array" ref="Q650">_xlfn._xlws.FILTER(CodigoManutenção,Tipo=NovasLicençasv6.0[[#This Row],[Tipo]])</f>
        <v>SC00SFW00006</v>
      </c>
      <c r="R650" s="116">
        <v>1</v>
      </c>
      <c r="S650" s="7" t="s">
        <v>84</v>
      </c>
      <c r="T650" s="14"/>
      <c r="U650" s="7" t="s">
        <v>605</v>
      </c>
      <c r="V650" s="7"/>
      <c r="W650" s="7" t="s">
        <v>3154</v>
      </c>
      <c r="X650" s="7"/>
      <c r="Y650" s="5">
        <v>45631</v>
      </c>
      <c r="Z650" s="5"/>
      <c r="AA650" s="11">
        <f t="shared" si="53"/>
        <v>2024</v>
      </c>
      <c r="AB650" s="7">
        <f t="shared" si="54"/>
        <v>-45631</v>
      </c>
      <c r="AC650" s="5" t="e" cm="1">
        <f t="array" ref="AC650">_xlfn._xlws.FILTER(Created_Date,(Customer_ID=NovasLicençasv6.0[[#This Row],[User ID]])*(Type = "OFFLINE"))</f>
        <v>#REF!</v>
      </c>
      <c r="AD650" s="113" t="s">
        <v>4221</v>
      </c>
      <c r="AE650" s="7"/>
      <c r="AF650" s="27"/>
      <c r="AG650" s="27"/>
      <c r="AH650" s="7" t="str">
        <f t="shared" ca="1" si="55"/>
        <v>Aviso: SC ainda não criada!</v>
      </c>
      <c r="AI650" s="7"/>
      <c r="AJ650" s="7"/>
      <c r="AK650" s="7"/>
      <c r="AL650" s="7"/>
      <c r="AM650" s="7"/>
      <c r="AN650" s="7"/>
      <c r="AO650" s="11"/>
      <c r="AP650" s="7"/>
      <c r="AQ650" s="14" t="s">
        <v>409</v>
      </c>
      <c r="AR650" s="14"/>
      <c r="AS650" s="7"/>
      <c r="AT650" s="7" t="s">
        <v>4222</v>
      </c>
      <c r="AU650" s="7" t="s">
        <v>92</v>
      </c>
      <c r="AV650" s="9" t="s">
        <v>315</v>
      </c>
      <c r="AW650" s="9"/>
      <c r="AX650" s="7">
        <v>2024</v>
      </c>
    </row>
    <row r="651" spans="1:50" ht="18" customHeight="1" x14ac:dyDescent="0.2">
      <c r="A651" s="105" t="s">
        <v>4223</v>
      </c>
      <c r="B651" s="7" cm="1">
        <f t="array" ref="B651">COUNTA(_xlfn._xlws.FILTER(CustomerID,CustomerID=NovasLicençasv6.0[[#This Row],[User ID]],""))</f>
        <v>1</v>
      </c>
      <c r="C651" s="7" t="str">
        <f>IF(NovasLicençasv6.0[[#This Row],[Usuário ativo]]&gt;=2,"OFFLINE","ONLINE")</f>
        <v>ONLINE</v>
      </c>
      <c r="D651" s="18" t="str" cm="1">
        <f t="array" ref="D651">IFERROR(IF(SUM(_xlfn._xlws.FILTER(CustomerID,CustomerID=NovasLicençasv6.0[[#This Row],[User ID]]))=0,"Existe","Não Existe"),"Não Existe")</f>
        <v>Não Existe</v>
      </c>
      <c r="E651" s="7"/>
      <c r="F651" s="65" t="s">
        <v>4224</v>
      </c>
      <c r="G651" s="7" t="s">
        <v>129</v>
      </c>
      <c r="H651" s="7" t="s">
        <v>130</v>
      </c>
      <c r="I651" s="7" t="s">
        <v>101</v>
      </c>
      <c r="J651" s="7" t="s">
        <v>102</v>
      </c>
      <c r="K651" s="7" t="s">
        <v>83</v>
      </c>
      <c r="L651" s="7" t="str" cm="1">
        <f t="array" ref="L651">IFERROR(_xlfn._xlws.FILTER(CódigoAntigo,[0]!Descrição=NovasLicençasv6.0[[#This Row],[Descrição da atualização]]),"")</f>
        <v/>
      </c>
      <c r="M651" s="7" t="str" cm="1">
        <f t="array" ref="M651">IFERROR(_xlfn._xlws.FILTER(NovoCódigo,[0]!Descrição=NovasLicençasv6.0[[#This Row],[Descrição da atualização]]),"")</f>
        <v/>
      </c>
      <c r="N651" s="7"/>
      <c r="O651" s="7" t="s">
        <v>18</v>
      </c>
      <c r="P651" s="7" t="str" cm="1">
        <f t="array" ref="P651">_xlfn._xlws.FILTER(CodigoLicença,Tipo=NovasLicençasv6.0[[#This Row],[Tipo]])</f>
        <v>SC00SFW00003</v>
      </c>
      <c r="Q651" s="7" t="str" cm="1">
        <f t="array" ref="Q651">_xlfn._xlws.FILTER(CodigoManutenção,Tipo=NovasLicençasv6.0[[#This Row],[Tipo]])</f>
        <v>SC00SFW00006</v>
      </c>
      <c r="R651" s="116">
        <v>1</v>
      </c>
      <c r="S651" s="7" t="s">
        <v>84</v>
      </c>
      <c r="T651" s="14"/>
      <c r="U651" s="7" t="s">
        <v>605</v>
      </c>
      <c r="V651" s="7"/>
      <c r="W651" s="7" t="s">
        <v>4225</v>
      </c>
      <c r="X651" s="7"/>
      <c r="Y651" s="5">
        <v>45631</v>
      </c>
      <c r="Z651" s="5"/>
      <c r="AA651" s="11">
        <f t="shared" si="53"/>
        <v>2024</v>
      </c>
      <c r="AB651" s="7">
        <f t="shared" si="54"/>
        <v>-45631</v>
      </c>
      <c r="AC651" s="5" t="e" cm="1">
        <f t="array" ref="AC651">_xlfn._xlws.FILTER(Created_Date,(Customer_ID=NovasLicençasv6.0[[#This Row],[User ID]])*(Type = "OFFLINE"))</f>
        <v>#REF!</v>
      </c>
      <c r="AD651" s="113" t="s">
        <v>4226</v>
      </c>
      <c r="AE651" s="7"/>
      <c r="AF651" s="27"/>
      <c r="AG651" s="27"/>
      <c r="AH651" s="7" t="str">
        <f t="shared" ca="1" si="55"/>
        <v>Aviso: SC ainda não criada!</v>
      </c>
      <c r="AI651" s="7"/>
      <c r="AJ651" s="7"/>
      <c r="AK651" s="7"/>
      <c r="AL651" s="7"/>
      <c r="AM651" s="7"/>
      <c r="AN651" s="7"/>
      <c r="AO651" s="11"/>
      <c r="AP651" s="7"/>
      <c r="AQ651" s="14" t="s">
        <v>4227</v>
      </c>
      <c r="AR651" s="14"/>
      <c r="AS651" s="7"/>
      <c r="AT651" s="7" t="s">
        <v>4228</v>
      </c>
      <c r="AU651" s="7" t="s">
        <v>92</v>
      </c>
      <c r="AV651" s="9" t="s">
        <v>315</v>
      </c>
      <c r="AW651" s="9"/>
      <c r="AX651" s="7">
        <v>2024</v>
      </c>
    </row>
    <row r="652" spans="1:50" ht="18" customHeight="1" x14ac:dyDescent="0.2">
      <c r="A652" s="105" t="s">
        <v>4229</v>
      </c>
      <c r="B652" s="7" cm="1">
        <f t="array" ref="B652">COUNTA(_xlfn._xlws.FILTER(CustomerID,CustomerID=NovasLicençasv6.0[[#This Row],[User ID]],""))</f>
        <v>1</v>
      </c>
      <c r="C652" s="7" t="str">
        <f>IF(NovasLicençasv6.0[[#This Row],[Usuário ativo]]&gt;=2,"OFFLINE","ONLINE")</f>
        <v>ONLINE</v>
      </c>
      <c r="D652" s="18" t="str" cm="1">
        <f t="array" ref="D652">IFERROR(IF(SUM(_xlfn._xlws.FILTER(CustomerID,CustomerID=NovasLicençasv6.0[[#This Row],[User ID]]))=0,"Existe","Não Existe"),"Não Existe")</f>
        <v>Não Existe</v>
      </c>
      <c r="E652" s="7"/>
      <c r="F652" s="65" t="s">
        <v>4230</v>
      </c>
      <c r="G652" s="7" t="s">
        <v>402</v>
      </c>
      <c r="H652" s="7" t="s">
        <v>130</v>
      </c>
      <c r="I652" s="7" t="s">
        <v>101</v>
      </c>
      <c r="J652" s="7" t="s">
        <v>82</v>
      </c>
      <c r="K652" s="7" t="s">
        <v>83</v>
      </c>
      <c r="L652" s="7" t="str" cm="1">
        <f t="array" ref="L652">IFERROR(_xlfn._xlws.FILTER(CódigoAntigo,[0]!Descrição=NovasLicençasv6.0[[#This Row],[Descrição da atualização]]),"")</f>
        <v/>
      </c>
      <c r="M652" s="7" t="str" cm="1">
        <f t="array" ref="M652">IFERROR(_xlfn._xlws.FILTER(NovoCódigo,[0]!Descrição=NovasLicençasv6.0[[#This Row],[Descrição da atualização]]),"")</f>
        <v/>
      </c>
      <c r="N652" s="7"/>
      <c r="O652" s="7" t="s">
        <v>18</v>
      </c>
      <c r="P652" s="7" t="str" cm="1">
        <f t="array" ref="P652">_xlfn._xlws.FILTER(CodigoLicença,Tipo=NovasLicençasv6.0[[#This Row],[Tipo]])</f>
        <v>SC00SFW00003</v>
      </c>
      <c r="Q652" s="7" t="str" cm="1">
        <f t="array" ref="Q652">_xlfn._xlws.FILTER(CodigoManutenção,Tipo=NovasLicençasv6.0[[#This Row],[Tipo]])</f>
        <v>SC00SFW00006</v>
      </c>
      <c r="R652" s="116">
        <v>1</v>
      </c>
      <c r="S652" s="7" t="s">
        <v>84</v>
      </c>
      <c r="T652" s="14"/>
      <c r="U652" s="7" t="s">
        <v>605</v>
      </c>
      <c r="V652" s="7"/>
      <c r="W652" s="7" t="s">
        <v>4231</v>
      </c>
      <c r="X652" s="7"/>
      <c r="Y652" s="5">
        <v>45631</v>
      </c>
      <c r="Z652" s="5"/>
      <c r="AA652" s="11">
        <f t="shared" si="53"/>
        <v>2024</v>
      </c>
      <c r="AB652" s="7">
        <f t="shared" si="54"/>
        <v>-45631</v>
      </c>
      <c r="AC652" s="5" t="e" cm="1">
        <f t="array" ref="AC652">_xlfn._xlws.FILTER(Created_Date,(Customer_ID=NovasLicençasv6.0[[#This Row],[User ID]])*(Type = "OFFLINE"))</f>
        <v>#REF!</v>
      </c>
      <c r="AD652" s="113" t="s">
        <v>4232</v>
      </c>
      <c r="AE652" s="7"/>
      <c r="AF652" s="27"/>
      <c r="AG652" s="27"/>
      <c r="AH652" s="7" t="str">
        <f t="shared" ca="1" si="55"/>
        <v>Aviso: SC ainda não criada!</v>
      </c>
      <c r="AI652" s="7"/>
      <c r="AJ652" s="7"/>
      <c r="AK652" s="7"/>
      <c r="AL652" s="7"/>
      <c r="AM652" s="7"/>
      <c r="AN652" s="7"/>
      <c r="AO652" s="11"/>
      <c r="AP652" s="7"/>
      <c r="AQ652" s="14" t="s">
        <v>4233</v>
      </c>
      <c r="AR652" s="14"/>
      <c r="AS652" s="7"/>
      <c r="AT652" s="7" t="s">
        <v>4234</v>
      </c>
      <c r="AU652" s="7" t="s">
        <v>92</v>
      </c>
      <c r="AV652" s="9" t="s">
        <v>315</v>
      </c>
      <c r="AW652" s="9"/>
      <c r="AX652" s="7">
        <v>2024</v>
      </c>
    </row>
    <row r="653" spans="1:50" ht="18" customHeight="1" x14ac:dyDescent="0.2">
      <c r="A653" s="105" t="s">
        <v>4235</v>
      </c>
      <c r="B653" s="7" cm="1">
        <f t="array" ref="B653">COUNTA(_xlfn._xlws.FILTER(CustomerID,CustomerID=NovasLicençasv6.0[[#This Row],[User ID]],""))</f>
        <v>1</v>
      </c>
      <c r="C653" s="7" t="str">
        <f>IF(NovasLicençasv6.0[[#This Row],[Usuário ativo]]&gt;=2,"OFFLINE","ONLINE")</f>
        <v>ONLINE</v>
      </c>
      <c r="D653" s="18" t="str" cm="1">
        <f t="array" ref="D653">IFERROR(IF(SUM(_xlfn._xlws.FILTER(CustomerID,CustomerID=NovasLicençasv6.0[[#This Row],[User ID]]))=0,"Existe","Não Existe"),"Não Existe")</f>
        <v>Não Existe</v>
      </c>
      <c r="E653" s="7"/>
      <c r="F653" s="65" t="s">
        <v>4236</v>
      </c>
      <c r="G653" s="7" t="s">
        <v>402</v>
      </c>
      <c r="H653" s="7" t="s">
        <v>130</v>
      </c>
      <c r="I653" s="7" t="s">
        <v>101</v>
      </c>
      <c r="J653" s="7" t="s">
        <v>82</v>
      </c>
      <c r="K653" s="7" t="s">
        <v>83</v>
      </c>
      <c r="L653" s="7" t="str" cm="1">
        <f t="array" ref="L653">IFERROR(_xlfn._xlws.FILTER(CódigoAntigo,[0]!Descrição=NovasLicençasv6.0[[#This Row],[Descrição da atualização]]),"")</f>
        <v/>
      </c>
      <c r="M653" s="7" t="str" cm="1">
        <f t="array" ref="M653">IFERROR(_xlfn._xlws.FILTER(NovoCódigo,[0]!Descrição=NovasLicençasv6.0[[#This Row],[Descrição da atualização]]),"")</f>
        <v/>
      </c>
      <c r="N653" s="7"/>
      <c r="O653" s="7" t="s">
        <v>18</v>
      </c>
      <c r="P653" s="7" t="str" cm="1">
        <f t="array" ref="P653">_xlfn._xlws.FILTER(CodigoLicença,Tipo=NovasLicençasv6.0[[#This Row],[Tipo]])</f>
        <v>SC00SFW00003</v>
      </c>
      <c r="Q653" s="7" t="str" cm="1">
        <f t="array" ref="Q653">_xlfn._xlws.FILTER(CodigoManutenção,Tipo=NovasLicençasv6.0[[#This Row],[Tipo]])</f>
        <v>SC00SFW00006</v>
      </c>
      <c r="R653" s="116">
        <v>1</v>
      </c>
      <c r="S653" s="7" t="s">
        <v>84</v>
      </c>
      <c r="T653" s="14"/>
      <c r="U653" s="7" t="s">
        <v>1845</v>
      </c>
      <c r="V653" s="7"/>
      <c r="W653" s="7" t="s">
        <v>1213</v>
      </c>
      <c r="X653" s="7"/>
      <c r="Y653" s="5">
        <v>45636</v>
      </c>
      <c r="Z653" s="5"/>
      <c r="AA653" s="11">
        <f t="shared" ref="AA653:AA667" si="56">YEAR(Y653)</f>
        <v>2024</v>
      </c>
      <c r="AB653" s="7">
        <f t="shared" ref="AB653:AB667" si="57">Z653-Y653</f>
        <v>-45636</v>
      </c>
      <c r="AC653" s="5" t="e" cm="1">
        <f t="array" ref="AC653">_xlfn._xlws.FILTER(Created_Date,(Customer_ID=NovasLicençasv6.0[[#This Row],[User ID]])*(Type = "OFFLINE"))</f>
        <v>#REF!</v>
      </c>
      <c r="AD653" s="113" t="s">
        <v>4237</v>
      </c>
      <c r="AE653" s="7"/>
      <c r="AF653" s="27"/>
      <c r="AG653" s="27"/>
      <c r="AH653" s="7" t="str">
        <f t="shared" ref="AH653:AH667" ca="1" si="58">IF(AND(Z653&lt;TODAY()-7, AF653=""), "Aviso: SC ainda não criada!", "")</f>
        <v>Aviso: SC ainda não criada!</v>
      </c>
      <c r="AI653" s="7"/>
      <c r="AJ653" s="7"/>
      <c r="AK653" s="7"/>
      <c r="AL653" s="7"/>
      <c r="AM653" s="7"/>
      <c r="AN653" s="7"/>
      <c r="AO653" s="11"/>
      <c r="AP653" s="7"/>
      <c r="AQ653" s="14" t="s">
        <v>4238</v>
      </c>
      <c r="AR653" s="14"/>
      <c r="AS653" s="7"/>
      <c r="AT653" s="7" t="s">
        <v>4239</v>
      </c>
      <c r="AU653" s="7" t="s">
        <v>315</v>
      </c>
      <c r="AV653" s="9" t="s">
        <v>315</v>
      </c>
      <c r="AW653" s="9"/>
      <c r="AX653" s="7">
        <v>2024</v>
      </c>
    </row>
    <row r="654" spans="1:50" ht="18" customHeight="1" x14ac:dyDescent="0.2">
      <c r="A654" s="105" t="s">
        <v>4240</v>
      </c>
      <c r="B654" s="7" cm="1">
        <f t="array" ref="B654">COUNTA(_xlfn._xlws.FILTER(CustomerID,CustomerID=NovasLicençasv6.0[[#This Row],[User ID]],""))</f>
        <v>1</v>
      </c>
      <c r="C654" s="7" t="str">
        <f>IF(NovasLicençasv6.0[[#This Row],[Usuário ativo]]&gt;=2,"OFFLINE","ONLINE")</f>
        <v>ONLINE</v>
      </c>
      <c r="D654" s="18" t="str" cm="1">
        <f t="array" ref="D654">IFERROR(IF(SUM(_xlfn._xlws.FILTER(CustomerID,CustomerID=NovasLicençasv6.0[[#This Row],[User ID]]))=0,"Existe","Não Existe"),"Não Existe")</f>
        <v>Não Existe</v>
      </c>
      <c r="E654" s="7"/>
      <c r="F654" s="65" t="s">
        <v>4241</v>
      </c>
      <c r="G654" s="7" t="s">
        <v>8</v>
      </c>
      <c r="H654" s="7" t="s">
        <v>704</v>
      </c>
      <c r="I654" s="7" t="s">
        <v>359</v>
      </c>
      <c r="J654" s="7" t="s">
        <v>1385</v>
      </c>
      <c r="K654" s="7" t="s">
        <v>156</v>
      </c>
      <c r="L654" s="7" t="str" cm="1">
        <f t="array" ref="L654">IFERROR(_xlfn._xlws.FILTER(CódigoAntigo,[0]!Descrição=NovasLicençasv6.0[[#This Row],[Descrição da atualização]]),"")</f>
        <v/>
      </c>
      <c r="M654" s="7" t="str" cm="1">
        <f t="array" ref="M654">IFERROR(_xlfn._xlws.FILTER(NovoCódigo,[0]!Descrição=NovasLicençasv6.0[[#This Row],[Descrição da atualização]]),"")</f>
        <v/>
      </c>
      <c r="N654" s="7"/>
      <c r="O654" s="7" t="s">
        <v>157</v>
      </c>
      <c r="P654" s="7" t="str" cm="1">
        <f t="array" ref="P654">_xlfn._xlws.FILTER(CodigoLicença,Tipo=NovasLicençasv6.0[[#This Row],[Tipo]])</f>
        <v>IR0000000001</v>
      </c>
      <c r="Q654" s="7" t="str" cm="1">
        <f t="array" ref="Q654">_xlfn._xlws.FILTER(CodigoManutenção,Tipo=NovasLicençasv6.0[[#This Row],[Tipo]])</f>
        <v>Sem custo</v>
      </c>
      <c r="R654" s="116">
        <v>1</v>
      </c>
      <c r="S654" s="7" t="s">
        <v>836</v>
      </c>
      <c r="T654" s="14" t="s">
        <v>4242</v>
      </c>
      <c r="U654" s="7" t="s">
        <v>3326</v>
      </c>
      <c r="V654" s="7" t="s">
        <v>4243</v>
      </c>
      <c r="W654" s="7" t="s">
        <v>4244</v>
      </c>
      <c r="X654" s="7"/>
      <c r="Y654" s="5">
        <v>45644</v>
      </c>
      <c r="Z654" s="5">
        <v>45677</v>
      </c>
      <c r="AA654" s="11">
        <f t="shared" si="56"/>
        <v>2024</v>
      </c>
      <c r="AB654" s="7">
        <f t="shared" si="57"/>
        <v>33</v>
      </c>
      <c r="AC654" s="5" t="e" cm="1">
        <f t="array" ref="AC654">_xlfn._xlws.FILTER(Created_Date,(Customer_ID=NovasLicençasv6.0[[#This Row],[User ID]])*(Type = "OFFLINE"))</f>
        <v>#REF!</v>
      </c>
      <c r="AD654" s="113" t="s">
        <v>4245</v>
      </c>
      <c r="AE654" s="7"/>
      <c r="AF654" s="27"/>
      <c r="AG654" s="27"/>
      <c r="AH654" s="7" t="str">
        <f t="shared" ca="1" si="58"/>
        <v>Aviso: SC ainda não criada!</v>
      </c>
      <c r="AI654" s="7"/>
      <c r="AJ654" s="7"/>
      <c r="AK654" s="7"/>
      <c r="AL654" s="7"/>
      <c r="AM654" s="7"/>
      <c r="AN654" s="7"/>
      <c r="AO654" s="11" t="s">
        <v>313</v>
      </c>
      <c r="AP654" s="7"/>
      <c r="AQ654" s="14" t="s">
        <v>1369</v>
      </c>
      <c r="AR654" s="14"/>
      <c r="AS654" s="7"/>
      <c r="AT654" s="7" t="s">
        <v>4246</v>
      </c>
      <c r="AU654" s="7" t="s">
        <v>92</v>
      </c>
      <c r="AV654" s="9" t="s">
        <v>315</v>
      </c>
      <c r="AW654" s="9"/>
      <c r="AX654" s="7">
        <v>2024</v>
      </c>
    </row>
    <row r="655" spans="1:50" ht="18" customHeight="1" x14ac:dyDescent="0.2">
      <c r="A655" s="105" t="s">
        <v>4247</v>
      </c>
      <c r="B655" s="7" cm="1">
        <f t="array" ref="B655">COUNTA(_xlfn._xlws.FILTER(CustomerID,CustomerID=NovasLicençasv6.0[[#This Row],[User ID]],""))</f>
        <v>1</v>
      </c>
      <c r="C655" s="7" t="str">
        <f>IF(NovasLicençasv6.0[[#This Row],[Usuário ativo]]&gt;=2,"OFFLINE","ONLINE")</f>
        <v>ONLINE</v>
      </c>
      <c r="D655" s="18" t="str" cm="1">
        <f t="array" ref="D655">IFERROR(IF(SUM(_xlfn._xlws.FILTER(CustomerID,CustomerID=NovasLicençasv6.0[[#This Row],[User ID]]))=0,"Existe","Não Existe"),"Não Existe")</f>
        <v>Não Existe</v>
      </c>
      <c r="E655" s="7"/>
      <c r="F655" s="65" t="s">
        <v>4248</v>
      </c>
      <c r="G655" s="7" t="s">
        <v>8</v>
      </c>
      <c r="H655" s="7" t="s">
        <v>1785</v>
      </c>
      <c r="I655" s="7" t="s">
        <v>9</v>
      </c>
      <c r="J655" s="7" t="s">
        <v>613</v>
      </c>
      <c r="K655" s="7" t="s">
        <v>614</v>
      </c>
      <c r="L655" s="7" t="str" cm="1">
        <f t="array" ref="L655">IFERROR(_xlfn._xlws.FILTER(CódigoAntigo,[0]!Descrição=NovasLicençasv6.0[[#This Row],[Descrição da atualização]]),"")</f>
        <v/>
      </c>
      <c r="M655" s="7" t="str" cm="1">
        <f t="array" ref="M655">IFERROR(_xlfn._xlws.FILTER(NovoCódigo,[0]!Descrição=NovasLicençasv6.0[[#This Row],[Descrição da atualização]]),"")</f>
        <v/>
      </c>
      <c r="N655" s="7"/>
      <c r="O655" s="7" t="s">
        <v>157</v>
      </c>
      <c r="P655" s="7" t="str" cm="1">
        <f t="array" ref="P655">_xlfn._xlws.FILTER(CodigoLicença,Tipo=NovasLicençasv6.0[[#This Row],[Tipo]])</f>
        <v>IR0000000001</v>
      </c>
      <c r="Q655" s="7" t="str" cm="1">
        <f t="array" ref="Q655">_xlfn._xlws.FILTER(CodigoManutenção,Tipo=NovasLicençasv6.0[[#This Row],[Tipo]])</f>
        <v>Sem custo</v>
      </c>
      <c r="R655" s="116">
        <v>1</v>
      </c>
      <c r="S655" s="7" t="s">
        <v>1100</v>
      </c>
      <c r="T655" s="14" t="s">
        <v>4249</v>
      </c>
      <c r="U655" s="7" t="s">
        <v>1845</v>
      </c>
      <c r="V655" s="7" t="s">
        <v>3125</v>
      </c>
      <c r="W655" s="7" t="s">
        <v>4250</v>
      </c>
      <c r="X655" s="7"/>
      <c r="Y655" s="5">
        <v>45652</v>
      </c>
      <c r="Z655" s="5"/>
      <c r="AA655" s="11">
        <f t="shared" si="56"/>
        <v>2024</v>
      </c>
      <c r="AB655" s="7">
        <f t="shared" si="57"/>
        <v>-45652</v>
      </c>
      <c r="AC655" s="5" t="e" cm="1">
        <f t="array" ref="AC655">_xlfn._xlws.FILTER(Created_Date,(Customer_ID=NovasLicençasv6.0[[#This Row],[User ID]])*(Type = "OFFLINE"))</f>
        <v>#REF!</v>
      </c>
      <c r="AD655" s="113" t="s">
        <v>2575</v>
      </c>
      <c r="AE655" s="7"/>
      <c r="AF655" s="27"/>
      <c r="AG655" s="27"/>
      <c r="AH655" s="7" t="str">
        <f t="shared" ca="1" si="58"/>
        <v>Aviso: SC ainda não criada!</v>
      </c>
      <c r="AI655" s="7"/>
      <c r="AJ655" s="7"/>
      <c r="AK655" s="7"/>
      <c r="AL655" s="7"/>
      <c r="AM655" s="7"/>
      <c r="AN655" s="7"/>
      <c r="AO655" s="11" t="s">
        <v>313</v>
      </c>
      <c r="AP655" s="7"/>
      <c r="AQ655" s="14" t="s">
        <v>1369</v>
      </c>
      <c r="AR655" s="14"/>
      <c r="AS655" s="7"/>
      <c r="AT655" s="7" t="s">
        <v>254</v>
      </c>
      <c r="AU655" s="7" t="s">
        <v>92</v>
      </c>
      <c r="AV655" s="9" t="s">
        <v>315</v>
      </c>
      <c r="AW655" s="9"/>
      <c r="AX655" s="7">
        <v>2024</v>
      </c>
    </row>
    <row r="656" spans="1:50" ht="18" customHeight="1" x14ac:dyDescent="0.2">
      <c r="A656" s="105" t="s">
        <v>4251</v>
      </c>
      <c r="B656" s="7" cm="1">
        <f t="array" ref="B656">COUNTA(_xlfn._xlws.FILTER(CustomerID,CustomerID=NovasLicençasv6.0[[#This Row],[User ID]],""))</f>
        <v>1</v>
      </c>
      <c r="C656" s="7" t="str">
        <f>IF(NovasLicençasv6.0[[#This Row],[Usuário ativo]]&gt;=2,"OFFLINE","ONLINE")</f>
        <v>ONLINE</v>
      </c>
      <c r="D656" s="18" t="str" cm="1">
        <f t="array" ref="D656">IFERROR(IF(SUM(_xlfn._xlws.FILTER(CustomerID,CustomerID=NovasLicençasv6.0[[#This Row],[User ID]]))=0,"Existe","Não Existe"),"Não Existe")</f>
        <v>Não Existe</v>
      </c>
      <c r="E656" s="7"/>
      <c r="F656" s="65" t="s">
        <v>4252</v>
      </c>
      <c r="G656" s="7" t="s">
        <v>8</v>
      </c>
      <c r="H656" s="7" t="s">
        <v>1785</v>
      </c>
      <c r="I656" s="7" t="s">
        <v>359</v>
      </c>
      <c r="J656" s="7" t="s">
        <v>1385</v>
      </c>
      <c r="K656" s="7" t="s">
        <v>156</v>
      </c>
      <c r="L656" s="7" t="str" cm="1">
        <f t="array" ref="L656">IFERROR(_xlfn._xlws.FILTER(CódigoAntigo,[0]!Descrição=NovasLicençasv6.0[[#This Row],[Descrição da atualização]]),"")</f>
        <v/>
      </c>
      <c r="M656" s="7" t="str" cm="1">
        <f t="array" ref="M656">IFERROR(_xlfn._xlws.FILTER(NovoCódigo,[0]!Descrição=NovasLicençasv6.0[[#This Row],[Descrição da atualização]]),"")</f>
        <v/>
      </c>
      <c r="N656" s="7"/>
      <c r="O656" s="7" t="s">
        <v>157</v>
      </c>
      <c r="P656" s="7" t="str" cm="1">
        <f t="array" ref="P656">_xlfn._xlws.FILTER(CodigoLicença,Tipo=NovasLicençasv6.0[[#This Row],[Tipo]])</f>
        <v>IR0000000001</v>
      </c>
      <c r="Q656" s="7" t="str" cm="1">
        <f t="array" ref="Q656">_xlfn._xlws.FILTER(CodigoManutenção,Tipo=NovasLicençasv6.0[[#This Row],[Tipo]])</f>
        <v>Sem custo</v>
      </c>
      <c r="R656" s="116">
        <v>1</v>
      </c>
      <c r="S656" s="7" t="s">
        <v>84</v>
      </c>
      <c r="T656" s="14" t="s">
        <v>4253</v>
      </c>
      <c r="U656" s="7" t="s">
        <v>3043</v>
      </c>
      <c r="V656" s="7" t="s">
        <v>4254</v>
      </c>
      <c r="W656" s="7" t="s">
        <v>4255</v>
      </c>
      <c r="X656" s="7"/>
      <c r="Y656" s="5">
        <v>45644</v>
      </c>
      <c r="Z656" s="5">
        <v>45677</v>
      </c>
      <c r="AA656" s="11">
        <f t="shared" si="56"/>
        <v>2024</v>
      </c>
      <c r="AB656" s="7">
        <f t="shared" si="57"/>
        <v>33</v>
      </c>
      <c r="AC656" s="5" t="e" cm="1">
        <f t="array" ref="AC656">_xlfn._xlws.FILTER(Created_Date,(Customer_ID=NovasLicençasv6.0[[#This Row],[User ID]])*(Type = "OFFLINE"))</f>
        <v>#REF!</v>
      </c>
      <c r="AD656" s="113" t="s">
        <v>4256</v>
      </c>
      <c r="AE656" s="7"/>
      <c r="AF656" s="27"/>
      <c r="AG656" s="27"/>
      <c r="AH656" s="7" t="str">
        <f t="shared" ca="1" si="58"/>
        <v>Aviso: SC ainda não criada!</v>
      </c>
      <c r="AI656" s="7"/>
      <c r="AJ656" s="7"/>
      <c r="AK656" s="7"/>
      <c r="AL656" s="7"/>
      <c r="AM656" s="7"/>
      <c r="AN656" s="7"/>
      <c r="AO656" s="11" t="s">
        <v>313</v>
      </c>
      <c r="AP656" s="7"/>
      <c r="AQ656" s="14" t="s">
        <v>1369</v>
      </c>
      <c r="AR656" s="14"/>
      <c r="AS656" s="7"/>
      <c r="AT656" s="7" t="s">
        <v>254</v>
      </c>
      <c r="AU656" s="7" t="s">
        <v>92</v>
      </c>
      <c r="AV656" s="9" t="s">
        <v>315</v>
      </c>
      <c r="AW656" s="9"/>
      <c r="AX656" s="7">
        <v>2025</v>
      </c>
    </row>
    <row r="657" spans="1:50" ht="18" customHeight="1" x14ac:dyDescent="0.2">
      <c r="A657" s="105" t="s">
        <v>4257</v>
      </c>
      <c r="B657" s="7" cm="1">
        <f t="array" ref="B657">COUNTA(_xlfn._xlws.FILTER(CustomerID,CustomerID=NovasLicençasv6.0[[#This Row],[User ID]],""))</f>
        <v>1</v>
      </c>
      <c r="C657" s="7" t="str">
        <f>IF(NovasLicençasv6.0[[#This Row],[Usuário ativo]]&gt;=2,"OFFLINE","ONLINE")</f>
        <v>ONLINE</v>
      </c>
      <c r="D657" s="18" t="str" cm="1">
        <f t="array" ref="D657">IFERROR(IF(SUM(_xlfn._xlws.FILTER(CustomerID,CustomerID=NovasLicençasv6.0[[#This Row],[User ID]]))=0,"Existe","Não Existe"),"Não Existe")</f>
        <v>Não Existe</v>
      </c>
      <c r="E657" s="7"/>
      <c r="F657" s="65" t="s">
        <v>4258</v>
      </c>
      <c r="G657" s="7" t="s">
        <v>8</v>
      </c>
      <c r="H657" s="7" t="s">
        <v>704</v>
      </c>
      <c r="I657" s="7" t="s">
        <v>579</v>
      </c>
      <c r="J657" s="7" t="s">
        <v>3542</v>
      </c>
      <c r="K657" s="7" t="s">
        <v>83</v>
      </c>
      <c r="L657" s="7" t="str" cm="1">
        <f t="array" ref="L657">IFERROR(_xlfn._xlws.FILTER(CódigoAntigo,[0]!Descrição=NovasLicençasv6.0[[#This Row],[Descrição da atualização]]),"")</f>
        <v/>
      </c>
      <c r="M657" s="7" t="str" cm="1">
        <f t="array" ref="M657">IFERROR(_xlfn._xlws.FILTER(NovoCódigo,[0]!Descrição=NovasLicençasv6.0[[#This Row],[Descrição da atualização]]),"")</f>
        <v/>
      </c>
      <c r="N657" s="7"/>
      <c r="O657" s="7" t="s">
        <v>157</v>
      </c>
      <c r="P657" s="7" t="str" cm="1">
        <f t="array" ref="P657">_xlfn._xlws.FILTER(CodigoLicença,Tipo=NovasLicençasv6.0[[#This Row],[Tipo]])</f>
        <v>IR0000000001</v>
      </c>
      <c r="Q657" s="7" t="str" cm="1">
        <f t="array" ref="Q657">_xlfn._xlws.FILTER(CodigoManutenção,Tipo=NovasLicençasv6.0[[#This Row],[Tipo]])</f>
        <v>Sem custo</v>
      </c>
      <c r="R657" s="116">
        <v>1</v>
      </c>
      <c r="S657" s="7" t="s">
        <v>84</v>
      </c>
      <c r="T657" s="14" t="s">
        <v>4259</v>
      </c>
      <c r="U657" s="7" t="s">
        <v>2434</v>
      </c>
      <c r="V657" s="7" t="s">
        <v>3549</v>
      </c>
      <c r="W657" s="7" t="s">
        <v>4260</v>
      </c>
      <c r="X657" s="7"/>
      <c r="Y657" s="5">
        <v>45644</v>
      </c>
      <c r="Z657" s="5"/>
      <c r="AA657" s="11">
        <f t="shared" si="56"/>
        <v>2024</v>
      </c>
      <c r="AB657" s="7">
        <f t="shared" si="57"/>
        <v>-45644</v>
      </c>
      <c r="AC657" s="5" t="e" cm="1">
        <f t="array" ref="AC657">_xlfn._xlws.FILTER(Created_Date,(Customer_ID=NovasLicençasv6.0[[#This Row],[User ID]])*(Type = "OFFLINE"))</f>
        <v>#REF!</v>
      </c>
      <c r="AD657" s="113" t="s">
        <v>4261</v>
      </c>
      <c r="AE657" s="7"/>
      <c r="AF657" s="27"/>
      <c r="AG657" s="27"/>
      <c r="AH657" s="7" t="str">
        <f t="shared" ca="1" si="58"/>
        <v>Aviso: SC ainda não criada!</v>
      </c>
      <c r="AI657" s="7"/>
      <c r="AJ657" s="7"/>
      <c r="AK657" s="7"/>
      <c r="AL657" s="7"/>
      <c r="AM657" s="7"/>
      <c r="AN657" s="7"/>
      <c r="AO657" s="11" t="s">
        <v>313</v>
      </c>
      <c r="AP657" s="7"/>
      <c r="AQ657" s="14" t="s">
        <v>1369</v>
      </c>
      <c r="AR657" s="14"/>
      <c r="AS657" s="7"/>
      <c r="AT657" s="7" t="s">
        <v>254</v>
      </c>
      <c r="AU657" s="7" t="s">
        <v>92</v>
      </c>
      <c r="AV657" s="9"/>
      <c r="AW657" s="9"/>
      <c r="AX657" s="7">
        <v>2025</v>
      </c>
    </row>
    <row r="658" spans="1:50" ht="18" customHeight="1" x14ac:dyDescent="0.2">
      <c r="A658" s="105" t="s">
        <v>4262</v>
      </c>
      <c r="B658" s="7" cm="1">
        <f t="array" ref="B658">COUNTA(_xlfn._xlws.FILTER(CustomerID,CustomerID=NovasLicençasv6.0[[#This Row],[User ID]],""))</f>
        <v>1</v>
      </c>
      <c r="C658" s="7" t="str">
        <f>IF(NovasLicençasv6.0[[#This Row],[Usuário ativo]]&gt;=2,"OFFLINE","ONLINE")</f>
        <v>ONLINE</v>
      </c>
      <c r="D658" s="18" t="str" cm="1">
        <f t="array" ref="D658">IFERROR(IF(SUM(_xlfn._xlws.FILTER(CustomerID,CustomerID=NovasLicençasv6.0[[#This Row],[User ID]]))=0,"Existe","Não Existe"),"Não Existe")</f>
        <v>Não Existe</v>
      </c>
      <c r="E658" s="7"/>
      <c r="F658" s="65" t="s">
        <v>4263</v>
      </c>
      <c r="G658" s="7" t="s">
        <v>8</v>
      </c>
      <c r="H658" s="7" t="s">
        <v>1785</v>
      </c>
      <c r="I658" s="7" t="s">
        <v>579</v>
      </c>
      <c r="J658" s="7" t="s">
        <v>3542</v>
      </c>
      <c r="K658" s="7" t="s">
        <v>83</v>
      </c>
      <c r="L658" s="7" t="str" cm="1">
        <f t="array" ref="L658">IFERROR(_xlfn._xlws.FILTER(CódigoAntigo,[0]!Descrição=NovasLicençasv6.0[[#This Row],[Descrição da atualização]]),"")</f>
        <v/>
      </c>
      <c r="M658" s="7" t="str" cm="1">
        <f t="array" ref="M658">IFERROR(_xlfn._xlws.FILTER(NovoCódigo,[0]!Descrição=NovasLicençasv6.0[[#This Row],[Descrição da atualização]]),"")</f>
        <v/>
      </c>
      <c r="N658" s="7"/>
      <c r="O658" s="7" t="s">
        <v>157</v>
      </c>
      <c r="P658" s="7" t="str" cm="1">
        <f t="array" ref="P658">_xlfn._xlws.FILTER(CodigoLicença,Tipo=NovasLicençasv6.0[[#This Row],[Tipo]])</f>
        <v>IR0000000001</v>
      </c>
      <c r="Q658" s="7" t="str" cm="1">
        <f t="array" ref="Q658">_xlfn._xlws.FILTER(CodigoManutenção,Tipo=NovasLicençasv6.0[[#This Row],[Tipo]])</f>
        <v>Sem custo</v>
      </c>
      <c r="R658" s="116">
        <v>1</v>
      </c>
      <c r="S658" s="7" t="s">
        <v>84</v>
      </c>
      <c r="T658" s="14" t="s">
        <v>4264</v>
      </c>
      <c r="U658" s="7" t="s">
        <v>2434</v>
      </c>
      <c r="V658" s="7" t="s">
        <v>4012</v>
      </c>
      <c r="W658" s="7" t="s">
        <v>4265</v>
      </c>
      <c r="X658" s="7"/>
      <c r="Y658" s="5">
        <v>45644</v>
      </c>
      <c r="Z658" s="5"/>
      <c r="AA658" s="11">
        <f t="shared" si="56"/>
        <v>2024</v>
      </c>
      <c r="AB658" s="7">
        <f t="shared" si="57"/>
        <v>-45644</v>
      </c>
      <c r="AC658" s="5" t="e" cm="1">
        <f t="array" ref="AC658">_xlfn._xlws.FILTER(Created_Date,(Customer_ID=NovasLicençasv6.0[[#This Row],[User ID]])*(Type = "OFFLINE"))</f>
        <v>#REF!</v>
      </c>
      <c r="AD658" s="113" t="s">
        <v>4266</v>
      </c>
      <c r="AE658" s="7"/>
      <c r="AF658" s="27"/>
      <c r="AG658" s="27"/>
      <c r="AH658" s="7" t="str">
        <f t="shared" ca="1" si="58"/>
        <v>Aviso: SC ainda não criada!</v>
      </c>
      <c r="AI658" s="7"/>
      <c r="AJ658" s="7"/>
      <c r="AK658" s="7"/>
      <c r="AL658" s="7"/>
      <c r="AM658" s="7"/>
      <c r="AN658" s="7"/>
      <c r="AO658" s="11" t="s">
        <v>313</v>
      </c>
      <c r="AP658" s="7"/>
      <c r="AQ658" s="14" t="s">
        <v>1369</v>
      </c>
      <c r="AR658" s="14"/>
      <c r="AS658" s="7"/>
      <c r="AT658" s="7" t="s">
        <v>254</v>
      </c>
      <c r="AU658" s="7" t="s">
        <v>92</v>
      </c>
      <c r="AV658" s="9"/>
      <c r="AW658" s="9"/>
      <c r="AX658" s="7">
        <v>2025</v>
      </c>
    </row>
    <row r="659" spans="1:50" ht="18" customHeight="1" x14ac:dyDescent="0.2">
      <c r="A659" s="105" t="s">
        <v>4267</v>
      </c>
      <c r="B659" s="7" cm="1">
        <f t="array" ref="B659">COUNTA(_xlfn._xlws.FILTER(CustomerID,CustomerID=NovasLicençasv6.0[[#This Row],[User ID]],""))</f>
        <v>1</v>
      </c>
      <c r="C659" s="7" t="str">
        <f>IF(NovasLicençasv6.0[[#This Row],[Usuário ativo]]&gt;=2,"OFFLINE","ONLINE")</f>
        <v>ONLINE</v>
      </c>
      <c r="D659" s="18" t="str" cm="1">
        <f t="array" ref="D659">IFERROR(IF(SUM(_xlfn._xlws.FILTER(CustomerID,CustomerID=NovasLicençasv6.0[[#This Row],[User ID]]))=0,"Existe","Não Existe"),"Não Existe")</f>
        <v>Não Existe</v>
      </c>
      <c r="E659" s="7"/>
      <c r="F659" s="65" t="s">
        <v>4268</v>
      </c>
      <c r="G659" s="7" t="s">
        <v>8</v>
      </c>
      <c r="H659" s="7" t="s">
        <v>704</v>
      </c>
      <c r="I659" s="7" t="s">
        <v>579</v>
      </c>
      <c r="J659" s="7" t="s">
        <v>3542</v>
      </c>
      <c r="K659" s="7" t="s">
        <v>83</v>
      </c>
      <c r="L659" s="7" t="str" cm="1">
        <f t="array" ref="L659">IFERROR(_xlfn._xlws.FILTER(CódigoAntigo,[0]!Descrição=NovasLicençasv6.0[[#This Row],[Descrição da atualização]]),"")</f>
        <v/>
      </c>
      <c r="M659" s="7" t="str" cm="1">
        <f t="array" ref="M659">IFERROR(_xlfn._xlws.FILTER(NovoCódigo,[0]!Descrição=NovasLicençasv6.0[[#This Row],[Descrição da atualização]]),"")</f>
        <v/>
      </c>
      <c r="N659" s="7"/>
      <c r="O659" s="7" t="s">
        <v>157</v>
      </c>
      <c r="P659" s="7" t="str" cm="1">
        <f t="array" ref="P659">_xlfn._xlws.FILTER(CodigoLicença,Tipo=NovasLicençasv6.0[[#This Row],[Tipo]])</f>
        <v>IR0000000001</v>
      </c>
      <c r="Q659" s="7" t="str" cm="1">
        <f t="array" ref="Q659">_xlfn._xlws.FILTER(CodigoManutenção,Tipo=NovasLicençasv6.0[[#This Row],[Tipo]])</f>
        <v>Sem custo</v>
      </c>
      <c r="R659" s="116">
        <v>1</v>
      </c>
      <c r="S659" s="7" t="s">
        <v>84</v>
      </c>
      <c r="T659" s="14" t="s">
        <v>4269</v>
      </c>
      <c r="U659" s="7" t="s">
        <v>2434</v>
      </c>
      <c r="V659" s="7" t="s">
        <v>4012</v>
      </c>
      <c r="W659" s="7" t="s">
        <v>4270</v>
      </c>
      <c r="X659" s="7"/>
      <c r="Y659" s="5">
        <v>45644</v>
      </c>
      <c r="Z659" s="5"/>
      <c r="AA659" s="11">
        <f t="shared" si="56"/>
        <v>2024</v>
      </c>
      <c r="AB659" s="7">
        <f t="shared" si="57"/>
        <v>-45644</v>
      </c>
      <c r="AC659" s="5" t="e" cm="1">
        <f t="array" ref="AC659">_xlfn._xlws.FILTER(Created_Date,(Customer_ID=NovasLicençasv6.0[[#This Row],[User ID]])*(Type = "OFFLINE"))</f>
        <v>#REF!</v>
      </c>
      <c r="AD659" s="113" t="s">
        <v>4271</v>
      </c>
      <c r="AE659" s="7"/>
      <c r="AF659" s="27"/>
      <c r="AG659" s="27"/>
      <c r="AH659" s="7" t="str">
        <f t="shared" ca="1" si="58"/>
        <v>Aviso: SC ainda não criada!</v>
      </c>
      <c r="AI659" s="7"/>
      <c r="AJ659" s="7"/>
      <c r="AK659" s="7"/>
      <c r="AL659" s="7"/>
      <c r="AM659" s="7"/>
      <c r="AN659" s="7"/>
      <c r="AO659" s="11" t="s">
        <v>313</v>
      </c>
      <c r="AP659" s="7"/>
      <c r="AQ659" s="14" t="s">
        <v>1369</v>
      </c>
      <c r="AR659" s="14"/>
      <c r="AS659" s="7"/>
      <c r="AT659" s="7" t="s">
        <v>254</v>
      </c>
      <c r="AU659" s="7" t="s">
        <v>92</v>
      </c>
      <c r="AV659" s="9"/>
      <c r="AW659" s="9"/>
      <c r="AX659" s="7">
        <v>2025</v>
      </c>
    </row>
    <row r="660" spans="1:50" ht="18" customHeight="1" x14ac:dyDescent="0.2">
      <c r="A660" s="105" t="s">
        <v>4272</v>
      </c>
      <c r="B660" s="7" cm="1">
        <f t="array" ref="B660">COUNTA(_xlfn._xlws.FILTER(CustomerID,CustomerID=NovasLicençasv6.0[[#This Row],[User ID]],""))</f>
        <v>1</v>
      </c>
      <c r="C660" s="7" t="str">
        <f>IF(NovasLicençasv6.0[[#This Row],[Usuário ativo]]&gt;=2,"OFFLINE","ONLINE")</f>
        <v>ONLINE</v>
      </c>
      <c r="D660" s="18" t="str" cm="1">
        <f t="array" ref="D660">IFERROR(IF(SUM(_xlfn._xlws.FILTER(CustomerID,CustomerID=NovasLicençasv6.0[[#This Row],[User ID]]))=0,"Existe","Não Existe"),"Não Existe")</f>
        <v>Não Existe</v>
      </c>
      <c r="E660" s="7"/>
      <c r="F660" s="65" t="s">
        <v>4273</v>
      </c>
      <c r="G660" s="7" t="s">
        <v>8</v>
      </c>
      <c r="H660" s="7" t="s">
        <v>704</v>
      </c>
      <c r="I660" s="7" t="s">
        <v>579</v>
      </c>
      <c r="J660" s="7" t="s">
        <v>3542</v>
      </c>
      <c r="K660" s="7" t="s">
        <v>83</v>
      </c>
      <c r="L660" s="7" t="str" cm="1">
        <f t="array" ref="L660">IFERROR(_xlfn._xlws.FILTER(CódigoAntigo,[0]!Descrição=NovasLicençasv6.0[[#This Row],[Descrição da atualização]]),"")</f>
        <v/>
      </c>
      <c r="M660" s="7" t="str" cm="1">
        <f t="array" ref="M660">IFERROR(_xlfn._xlws.FILTER(NovoCódigo,[0]!Descrição=NovasLicençasv6.0[[#This Row],[Descrição da atualização]]),"")</f>
        <v/>
      </c>
      <c r="N660" s="7"/>
      <c r="O660" s="7" t="s">
        <v>157</v>
      </c>
      <c r="P660" s="7" t="str" cm="1">
        <f t="array" ref="P660">_xlfn._xlws.FILTER(CodigoLicença,Tipo=NovasLicençasv6.0[[#This Row],[Tipo]])</f>
        <v>IR0000000001</v>
      </c>
      <c r="Q660" s="7" t="str" cm="1">
        <f t="array" ref="Q660">_xlfn._xlws.FILTER(CodigoManutenção,Tipo=NovasLicençasv6.0[[#This Row],[Tipo]])</f>
        <v>Sem custo</v>
      </c>
      <c r="R660" s="116">
        <v>1</v>
      </c>
      <c r="S660" s="7" t="s">
        <v>84</v>
      </c>
      <c r="T660" s="14" t="s">
        <v>4274</v>
      </c>
      <c r="U660" s="7" t="s">
        <v>2434</v>
      </c>
      <c r="V660" s="7" t="s">
        <v>4052</v>
      </c>
      <c r="W660" s="7" t="s">
        <v>4275</v>
      </c>
      <c r="X660" s="7"/>
      <c r="Y660" s="5">
        <v>45663</v>
      </c>
      <c r="Z660" s="5"/>
      <c r="AA660" s="11">
        <f t="shared" si="56"/>
        <v>2025</v>
      </c>
      <c r="AB660" s="7">
        <f t="shared" si="57"/>
        <v>-45663</v>
      </c>
      <c r="AC660" s="5" t="e" cm="1">
        <f t="array" ref="AC660">_xlfn._xlws.FILTER(Created_Date,(Customer_ID=NovasLicençasv6.0[[#This Row],[User ID]])*(Type = "OFFLINE"))</f>
        <v>#REF!</v>
      </c>
      <c r="AD660" s="113" t="s">
        <v>4276</v>
      </c>
      <c r="AE660" s="7"/>
      <c r="AF660" s="27"/>
      <c r="AG660" s="27"/>
      <c r="AH660" s="7" t="str">
        <f t="shared" ca="1" si="58"/>
        <v>Aviso: SC ainda não criada!</v>
      </c>
      <c r="AI660" s="7"/>
      <c r="AJ660" s="7"/>
      <c r="AK660" s="7"/>
      <c r="AL660" s="7"/>
      <c r="AM660" s="7"/>
      <c r="AN660" s="7"/>
      <c r="AO660" s="11" t="s">
        <v>313</v>
      </c>
      <c r="AP660" s="7"/>
      <c r="AQ660" s="14" t="s">
        <v>1369</v>
      </c>
      <c r="AR660" s="14"/>
      <c r="AS660" s="7"/>
      <c r="AT660" s="7" t="s">
        <v>4277</v>
      </c>
      <c r="AU660" s="7" t="s">
        <v>92</v>
      </c>
      <c r="AV660" s="9"/>
      <c r="AW660" s="9"/>
      <c r="AX660" s="7">
        <v>2025</v>
      </c>
    </row>
    <row r="661" spans="1:50" ht="18" customHeight="1" x14ac:dyDescent="0.2">
      <c r="A661" s="105" t="s">
        <v>4278</v>
      </c>
      <c r="B661" s="7" cm="1">
        <f t="array" ref="B661">COUNTA(_xlfn._xlws.FILTER(CustomerID,CustomerID=NovasLicençasv6.0[[#This Row],[User ID]],""))</f>
        <v>1</v>
      </c>
      <c r="C661" s="7" t="str">
        <f>IF(NovasLicençasv6.0[[#This Row],[Usuário ativo]]&gt;=2,"OFFLINE","ONLINE")</f>
        <v>ONLINE</v>
      </c>
      <c r="D661" s="18" t="str" cm="1">
        <f t="array" ref="D661">IFERROR(IF(SUM(_xlfn._xlws.FILTER(CustomerID,CustomerID=NovasLicençasv6.0[[#This Row],[User ID]]))=0,"Existe","Não Existe"),"Não Existe")</f>
        <v>Não Existe</v>
      </c>
      <c r="E661" s="7"/>
      <c r="F661" s="65" t="s">
        <v>4279</v>
      </c>
      <c r="G661" s="7" t="s">
        <v>8</v>
      </c>
      <c r="H661" s="7" t="s">
        <v>704</v>
      </c>
      <c r="I661" s="7" t="s">
        <v>579</v>
      </c>
      <c r="J661" s="7" t="s">
        <v>3542</v>
      </c>
      <c r="K661" s="7" t="s">
        <v>83</v>
      </c>
      <c r="L661" s="7" t="str" cm="1">
        <f t="array" ref="L661">IFERROR(_xlfn._xlws.FILTER(CódigoAntigo,[0]!Descrição=NovasLicençasv6.0[[#This Row],[Descrição da atualização]]),"")</f>
        <v/>
      </c>
      <c r="M661" s="7" t="str" cm="1">
        <f t="array" ref="M661">IFERROR(_xlfn._xlws.FILTER(NovoCódigo,[0]!Descrição=NovasLicençasv6.0[[#This Row],[Descrição da atualização]]),"")</f>
        <v/>
      </c>
      <c r="N661" s="7"/>
      <c r="O661" s="7" t="s">
        <v>157</v>
      </c>
      <c r="P661" s="7" t="str" cm="1">
        <f t="array" ref="P661">_xlfn._xlws.FILTER(CodigoLicença,Tipo=NovasLicençasv6.0[[#This Row],[Tipo]])</f>
        <v>IR0000000001</v>
      </c>
      <c r="Q661" s="7" t="str" cm="1">
        <f t="array" ref="Q661">_xlfn._xlws.FILTER(CodigoManutenção,Tipo=NovasLicençasv6.0[[#This Row],[Tipo]])</f>
        <v>Sem custo</v>
      </c>
      <c r="R661" s="116">
        <v>1</v>
      </c>
      <c r="S661" s="7" t="s">
        <v>84</v>
      </c>
      <c r="T661" s="14" t="s">
        <v>4280</v>
      </c>
      <c r="U661" s="7" t="s">
        <v>2434</v>
      </c>
      <c r="V661" s="7" t="s">
        <v>2967</v>
      </c>
      <c r="W661" s="7" t="s">
        <v>4281</v>
      </c>
      <c r="X661" s="7"/>
      <c r="Y661" s="5">
        <v>45673</v>
      </c>
      <c r="Z661" s="5"/>
      <c r="AA661" s="11">
        <f t="shared" si="56"/>
        <v>2025</v>
      </c>
      <c r="AB661" s="7">
        <f t="shared" si="57"/>
        <v>-45673</v>
      </c>
      <c r="AC661" s="5" t="e" cm="1">
        <f t="array" ref="AC661">_xlfn._xlws.FILTER(Created_Date,(Customer_ID=NovasLicençasv6.0[[#This Row],[User ID]])*(Type = "OFFLINE"))</f>
        <v>#REF!</v>
      </c>
      <c r="AD661" s="113" t="s">
        <v>4282</v>
      </c>
      <c r="AE661" s="7"/>
      <c r="AF661" s="27"/>
      <c r="AG661" s="27"/>
      <c r="AH661" s="7" t="str">
        <f t="shared" ca="1" si="58"/>
        <v>Aviso: SC ainda não criada!</v>
      </c>
      <c r="AI661" s="7"/>
      <c r="AJ661" s="7"/>
      <c r="AK661" s="7"/>
      <c r="AL661" s="7"/>
      <c r="AM661" s="7"/>
      <c r="AN661" s="7"/>
      <c r="AO661" s="11" t="s">
        <v>313</v>
      </c>
      <c r="AP661" s="7"/>
      <c r="AQ661" s="14" t="s">
        <v>1369</v>
      </c>
      <c r="AR661" s="14"/>
      <c r="AS661" s="7"/>
      <c r="AT661" s="7" t="s">
        <v>4283</v>
      </c>
      <c r="AU661" s="7" t="s">
        <v>92</v>
      </c>
      <c r="AV661" s="9"/>
      <c r="AW661" s="9"/>
      <c r="AX661" s="7">
        <v>2025</v>
      </c>
    </row>
    <row r="662" spans="1:50" ht="18" customHeight="1" thickBot="1" x14ac:dyDescent="0.25">
      <c r="A662" s="105" t="s">
        <v>4284</v>
      </c>
      <c r="B662" s="7" cm="1">
        <f t="array" ref="B662">COUNTA(_xlfn._xlws.FILTER(CustomerID,CustomerID=NovasLicençasv6.0[[#This Row],[User ID]],""))</f>
        <v>1</v>
      </c>
      <c r="C662" s="7" t="str">
        <f>IF(NovasLicençasv6.0[[#This Row],[Usuário ativo]]&gt;=2,"OFFLINE","ONLINE")</f>
        <v>ONLINE</v>
      </c>
      <c r="D662" s="18" t="str" cm="1">
        <f t="array" ref="D662">IFERROR(IF(SUM(_xlfn._xlws.FILTER(CustomerID,CustomerID=NovasLicençasv6.0[[#This Row],[User ID]]))=0,"Existe","Não Existe"),"Não Existe")</f>
        <v>Não Existe</v>
      </c>
      <c r="E662" s="7"/>
      <c r="F662" s="65" t="s">
        <v>4285</v>
      </c>
      <c r="G662" s="7" t="s">
        <v>8</v>
      </c>
      <c r="H662" s="7" t="s">
        <v>130</v>
      </c>
      <c r="I662" s="7" t="s">
        <v>579</v>
      </c>
      <c r="J662" s="7" t="s">
        <v>3542</v>
      </c>
      <c r="K662" s="7" t="s">
        <v>83</v>
      </c>
      <c r="L662" s="7" t="str" cm="1">
        <f t="array" ref="L662">IFERROR(_xlfn._xlws.FILTER(CódigoAntigo,[0]!Descrição=NovasLicençasv6.0[[#This Row],[Descrição da atualização]]),"")</f>
        <v/>
      </c>
      <c r="M662" s="7" t="str" cm="1">
        <f t="array" ref="M662">IFERROR(_xlfn._xlws.FILTER(NovoCódigo,[0]!Descrição=NovasLicençasv6.0[[#This Row],[Descrição da atualização]]),"")</f>
        <v/>
      </c>
      <c r="N662" s="7"/>
      <c r="O662" s="7" t="s">
        <v>157</v>
      </c>
      <c r="P662" s="7" t="str" cm="1">
        <f t="array" ref="P662">_xlfn._xlws.FILTER(CodigoLicença,Tipo=NovasLicençasv6.0[[#This Row],[Tipo]])</f>
        <v>IR0000000001</v>
      </c>
      <c r="Q662" s="7" t="str" cm="1">
        <f t="array" ref="Q662">_xlfn._xlws.FILTER(CodigoManutenção,Tipo=NovasLicençasv6.0[[#This Row],[Tipo]])</f>
        <v>Sem custo</v>
      </c>
      <c r="R662" s="116">
        <v>1</v>
      </c>
      <c r="S662" s="7" t="s">
        <v>84</v>
      </c>
      <c r="T662" s="14" t="s">
        <v>4286</v>
      </c>
      <c r="U662" s="7" t="s">
        <v>2434</v>
      </c>
      <c r="V662" s="7" t="s">
        <v>4287</v>
      </c>
      <c r="W662" s="7" t="s">
        <v>4288</v>
      </c>
      <c r="X662" s="7"/>
      <c r="Y662" s="5">
        <v>45680</v>
      </c>
      <c r="Z662" s="5"/>
      <c r="AA662" s="11">
        <f t="shared" si="56"/>
        <v>2025</v>
      </c>
      <c r="AB662" s="7">
        <f t="shared" si="57"/>
        <v>-45680</v>
      </c>
      <c r="AC662" s="5" t="e" cm="1">
        <f t="array" ref="AC662">_xlfn._xlws.FILTER(Created_Date,(Customer_ID=NovasLicençasv6.0[[#This Row],[User ID]])*(Type = "OFFLINE"))</f>
        <v>#REF!</v>
      </c>
      <c r="AD662" s="113" t="s">
        <v>4289</v>
      </c>
      <c r="AE662" s="7"/>
      <c r="AF662" s="27"/>
      <c r="AG662" s="27"/>
      <c r="AH662" s="7" t="str">
        <f t="shared" ca="1" si="58"/>
        <v>Aviso: SC ainda não criada!</v>
      </c>
      <c r="AI662" s="7">
        <v>1037822</v>
      </c>
      <c r="AJ662" s="7"/>
      <c r="AK662" s="7"/>
      <c r="AL662" s="7"/>
      <c r="AM662" s="7"/>
      <c r="AN662" s="7"/>
      <c r="AO662" s="11"/>
      <c r="AP662" s="7"/>
      <c r="AQ662" s="14" t="s">
        <v>1369</v>
      </c>
      <c r="AR662" s="14"/>
      <c r="AS662" s="7"/>
      <c r="AT662" s="7" t="s">
        <v>4290</v>
      </c>
      <c r="AU662" s="7" t="s">
        <v>92</v>
      </c>
      <c r="AV662" s="9"/>
      <c r="AW662" s="9"/>
      <c r="AX662" s="7">
        <v>2025</v>
      </c>
    </row>
    <row r="663" spans="1:50" ht="18" customHeight="1" x14ac:dyDescent="0.2">
      <c r="A663" s="122" t="s">
        <v>4291</v>
      </c>
      <c r="B663" s="7" cm="1">
        <f t="array" ref="B663">COUNTA(_xlfn._xlws.FILTER(CustomerID,CustomerID=NovasLicençasv6.0[[#This Row],[User ID]],""))</f>
        <v>1</v>
      </c>
      <c r="C663" s="7" t="str">
        <f>IF(NovasLicençasv6.0[[#This Row],[Usuário ativo]]&gt;=2,"OFFLINE","ONLINE")</f>
        <v>ONLINE</v>
      </c>
      <c r="D663" s="18" t="str" cm="1">
        <f t="array" ref="D663">IFERROR(IF(SUM(_xlfn._xlws.FILTER(CustomerID,CustomerID=NovasLicençasv6.0[[#This Row],[User ID]]))=0,"Existe","Não Existe"),"Não Existe")</f>
        <v>Não Existe</v>
      </c>
      <c r="E663" s="7"/>
      <c r="F663" s="65" t="s">
        <v>4292</v>
      </c>
      <c r="G663" s="7" t="s">
        <v>8</v>
      </c>
      <c r="H663" s="7" t="s">
        <v>3220</v>
      </c>
      <c r="I663" s="7" t="s">
        <v>9</v>
      </c>
      <c r="J663" s="7" t="s">
        <v>570</v>
      </c>
      <c r="K663" s="7" t="s">
        <v>53</v>
      </c>
      <c r="L663" s="7" t="str" cm="1">
        <f t="array" ref="L663">IFERROR(_xlfn._xlws.FILTER(CódigoAntigo,[0]!Descrição=NovasLicençasv6.0[[#This Row],[Descrição da atualização]]),"")</f>
        <v/>
      </c>
      <c r="M663" s="7" t="str" cm="1">
        <f t="array" ref="M663">IFERROR(_xlfn._xlws.FILTER(NovoCódigo,[0]!Descrição=NovasLicençasv6.0[[#This Row],[Descrição da atualização]]),"")</f>
        <v/>
      </c>
      <c r="N663" s="7"/>
      <c r="O663" s="7" t="s">
        <v>18</v>
      </c>
      <c r="P663" s="7" t="str" cm="1">
        <f t="array" ref="P663">_xlfn._xlws.FILTER(CodigoLicença,Tipo=NovasLicençasv6.0[[#This Row],[Tipo]])</f>
        <v>SC00SFW00003</v>
      </c>
      <c r="Q663" s="7" t="str" cm="1">
        <f t="array" ref="Q663">_xlfn._xlws.FILTER(CodigoManutenção,Tipo=NovasLicençasv6.0[[#This Row],[Tipo]])</f>
        <v>SC00SFW00006</v>
      </c>
      <c r="R663" s="116">
        <v>1</v>
      </c>
      <c r="S663" s="7" t="s">
        <v>84</v>
      </c>
      <c r="T663" s="14" t="s">
        <v>4293</v>
      </c>
      <c r="U663" s="7" t="s">
        <v>2434</v>
      </c>
      <c r="V663" s="7" t="s">
        <v>4294</v>
      </c>
      <c r="W663" s="7" t="s">
        <v>4295</v>
      </c>
      <c r="X663" s="7"/>
      <c r="Y663" s="5">
        <v>45684</v>
      </c>
      <c r="Z663" s="5"/>
      <c r="AA663" s="11">
        <f t="shared" si="56"/>
        <v>2025</v>
      </c>
      <c r="AB663" s="7">
        <f t="shared" si="57"/>
        <v>-45684</v>
      </c>
      <c r="AC663" s="5" t="e" cm="1">
        <f t="array" ref="AC663">_xlfn._xlws.FILTER(Created_Date,(Customer_ID=NovasLicençasv6.0[[#This Row],[User ID]])*(Type = "OFFLINE"))</f>
        <v>#REF!</v>
      </c>
      <c r="AD663" s="113" t="s">
        <v>4296</v>
      </c>
      <c r="AE663" s="7"/>
      <c r="AF663" s="27"/>
      <c r="AG663" s="27"/>
      <c r="AH663" s="7" t="str">
        <f t="shared" ca="1" si="58"/>
        <v>Aviso: SC ainda não criada!</v>
      </c>
      <c r="AI663" s="7">
        <v>1035244</v>
      </c>
      <c r="AJ663" s="7">
        <v>20762</v>
      </c>
      <c r="AK663" s="7"/>
      <c r="AL663" s="7"/>
      <c r="AM663" s="7"/>
      <c r="AN663" s="7"/>
      <c r="AO663" s="11">
        <v>116524831</v>
      </c>
      <c r="AP663" s="7"/>
      <c r="AQ663" s="14" t="s">
        <v>1369</v>
      </c>
      <c r="AR663" s="14"/>
      <c r="AS663" s="7"/>
      <c r="AT663" s="7" t="s">
        <v>4297</v>
      </c>
      <c r="AU663" s="7" t="s">
        <v>92</v>
      </c>
      <c r="AV663" s="9" t="s">
        <v>380</v>
      </c>
      <c r="AW663" s="9" t="s">
        <v>4298</v>
      </c>
      <c r="AX663" s="7">
        <v>2025</v>
      </c>
    </row>
    <row r="664" spans="1:50" ht="18" customHeight="1" x14ac:dyDescent="0.2">
      <c r="A664" s="114" t="s">
        <v>4299</v>
      </c>
      <c r="B664" s="7" cm="1">
        <f t="array" ref="B664">COUNTA(_xlfn._xlws.FILTER(CustomerID,CustomerID=NovasLicençasv6.0[[#This Row],[User ID]],""))</f>
        <v>1</v>
      </c>
      <c r="C664" s="7" t="str">
        <f>IF(NovasLicençasv6.0[[#This Row],[Usuário ativo]]&gt;=2,"OFFLINE","ONLINE")</f>
        <v>ONLINE</v>
      </c>
      <c r="D664" s="18" t="str" cm="1">
        <f t="array" ref="D664">IFERROR(IF(SUM(_xlfn._xlws.FILTER(CustomerID,CustomerID=NovasLicençasv6.0[[#This Row],[User ID]]))=0,"Existe","Não Existe"),"Não Existe")</f>
        <v>Não Existe</v>
      </c>
      <c r="E664" s="7"/>
      <c r="F664" s="65" t="s">
        <v>1273</v>
      </c>
      <c r="G664" s="7" t="s">
        <v>8</v>
      </c>
      <c r="H664" s="7" t="s">
        <v>1785</v>
      </c>
      <c r="I664" s="7" t="s">
        <v>579</v>
      </c>
      <c r="J664" s="7" t="s">
        <v>3542</v>
      </c>
      <c r="K664" s="7" t="s">
        <v>83</v>
      </c>
      <c r="L664" s="7" t="s">
        <v>98</v>
      </c>
      <c r="M664" s="7" t="s">
        <v>98</v>
      </c>
      <c r="N664" s="7"/>
      <c r="O664" s="7" t="s">
        <v>157</v>
      </c>
      <c r="P664" s="7" t="s">
        <v>16</v>
      </c>
      <c r="Q664" s="7" t="s">
        <v>187</v>
      </c>
      <c r="R664" s="116">
        <v>1</v>
      </c>
      <c r="S664" s="7" t="s">
        <v>84</v>
      </c>
      <c r="T664" s="14" t="s">
        <v>4300</v>
      </c>
      <c r="U664" s="7" t="s">
        <v>2434</v>
      </c>
      <c r="V664" s="7" t="s">
        <v>4301</v>
      </c>
      <c r="W664" s="7" t="s">
        <v>4302</v>
      </c>
      <c r="X664" s="7"/>
      <c r="Y664" s="5">
        <v>45686</v>
      </c>
      <c r="Z664" s="5"/>
      <c r="AA664" s="11">
        <f t="shared" si="56"/>
        <v>2025</v>
      </c>
      <c r="AB664" s="7">
        <f t="shared" si="57"/>
        <v>-45686</v>
      </c>
      <c r="AC664" s="5" t="e" cm="1">
        <f t="array" ref="AC664">_xlfn._xlws.FILTER(Created_Date,(Customer_ID=NovasLicençasv6.0[[#This Row],[User ID]])*(Type = "OFFLINE"))</f>
        <v>#REF!</v>
      </c>
      <c r="AD664" s="113" t="s">
        <v>4303</v>
      </c>
      <c r="AE664" s="7"/>
      <c r="AF664" s="27"/>
      <c r="AG664" s="27"/>
      <c r="AH664" s="7" t="str">
        <f t="shared" ca="1" si="58"/>
        <v>Aviso: SC ainda não criada!</v>
      </c>
      <c r="AI664" s="7"/>
      <c r="AJ664" s="7"/>
      <c r="AK664" s="7"/>
      <c r="AL664" s="7"/>
      <c r="AM664" s="7"/>
      <c r="AN664" s="7"/>
      <c r="AO664" s="11" t="s">
        <v>313</v>
      </c>
      <c r="AP664" s="7"/>
      <c r="AQ664" s="14" t="s">
        <v>1369</v>
      </c>
      <c r="AR664" s="14"/>
      <c r="AS664" s="7"/>
      <c r="AT664" s="7" t="s">
        <v>4246</v>
      </c>
      <c r="AU664" s="7" t="s">
        <v>92</v>
      </c>
      <c r="AV664" s="9"/>
      <c r="AW664" s="9"/>
      <c r="AX664" s="7">
        <v>2025</v>
      </c>
    </row>
    <row r="665" spans="1:50" ht="18" customHeight="1" x14ac:dyDescent="0.2">
      <c r="A665" s="114" t="s">
        <v>4304</v>
      </c>
      <c r="B665" s="7" cm="1">
        <f t="array" ref="B665">COUNTA(_xlfn._xlws.FILTER(CustomerID,CustomerID=NovasLicençasv6.0[[#This Row],[User ID]],""))</f>
        <v>1</v>
      </c>
      <c r="C665" s="7" t="str">
        <f>IF(NovasLicençasv6.0[[#This Row],[Usuário ativo]]&gt;=2,"OFFLINE","ONLINE")</f>
        <v>ONLINE</v>
      </c>
      <c r="D665" s="18" t="str" cm="1">
        <f t="array" ref="D665">IFERROR(IF(SUM(_xlfn._xlws.FILTER(CustomerID,CustomerID=NovasLicençasv6.0[[#This Row],[User ID]]))=0,"Existe","Não Existe"),"Não Existe")</f>
        <v>Não Existe</v>
      </c>
      <c r="E665" s="7"/>
      <c r="F665" s="65" t="s">
        <v>4305</v>
      </c>
      <c r="G665" s="7" t="s">
        <v>8</v>
      </c>
      <c r="H665" s="7" t="s">
        <v>1785</v>
      </c>
      <c r="I665" s="7" t="s">
        <v>579</v>
      </c>
      <c r="J665" s="7" t="s">
        <v>3542</v>
      </c>
      <c r="K665" s="7" t="s">
        <v>83</v>
      </c>
      <c r="L665" s="7" t="s">
        <v>98</v>
      </c>
      <c r="M665" s="7" t="s">
        <v>98</v>
      </c>
      <c r="N665" s="7"/>
      <c r="O665" s="7" t="s">
        <v>157</v>
      </c>
      <c r="P665" s="7" t="s">
        <v>16</v>
      </c>
      <c r="Q665" s="7" t="s">
        <v>187</v>
      </c>
      <c r="R665" s="116">
        <v>1</v>
      </c>
      <c r="S665" s="7" t="s">
        <v>84</v>
      </c>
      <c r="T665" s="14" t="s">
        <v>4306</v>
      </c>
      <c r="U665" s="7" t="s">
        <v>2434</v>
      </c>
      <c r="V665" s="7" t="s">
        <v>4127</v>
      </c>
      <c r="W665" s="7" t="s">
        <v>4307</v>
      </c>
      <c r="X665" s="7"/>
      <c r="Y665" s="5">
        <v>45686</v>
      </c>
      <c r="Z665" s="5"/>
      <c r="AA665" s="11">
        <f t="shared" si="56"/>
        <v>2025</v>
      </c>
      <c r="AB665" s="7">
        <f t="shared" si="57"/>
        <v>-45686</v>
      </c>
      <c r="AC665" s="5" t="e" cm="1">
        <f t="array" ref="AC665">_xlfn._xlws.FILTER(Created_Date,(Customer_ID=NovasLicençasv6.0[[#This Row],[User ID]])*(Type = "OFFLINE"))</f>
        <v>#REF!</v>
      </c>
      <c r="AD665" s="113" t="s">
        <v>4308</v>
      </c>
      <c r="AE665" s="7"/>
      <c r="AF665" s="27"/>
      <c r="AG665" s="27"/>
      <c r="AH665" s="7" t="str">
        <f t="shared" ca="1" si="58"/>
        <v>Aviso: SC ainda não criada!</v>
      </c>
      <c r="AI665" s="7"/>
      <c r="AJ665" s="7"/>
      <c r="AK665" s="7"/>
      <c r="AL665" s="7"/>
      <c r="AM665" s="7"/>
      <c r="AN665" s="7"/>
      <c r="AO665" s="11" t="s">
        <v>313</v>
      </c>
      <c r="AP665" s="7"/>
      <c r="AQ665" s="14" t="s">
        <v>1369</v>
      </c>
      <c r="AR665" s="14"/>
      <c r="AS665" s="7"/>
      <c r="AT665" s="7" t="s">
        <v>4246</v>
      </c>
      <c r="AU665" s="7" t="s">
        <v>92</v>
      </c>
      <c r="AV665" s="9"/>
      <c r="AW665" s="9"/>
      <c r="AX665" s="7">
        <v>2025</v>
      </c>
    </row>
    <row r="666" spans="1:50" ht="18" customHeight="1" x14ac:dyDescent="0.2">
      <c r="A666" s="114" t="s">
        <v>4309</v>
      </c>
      <c r="B666" s="7" cm="1">
        <f t="array" ref="B666">COUNTA(_xlfn._xlws.FILTER(CustomerID,CustomerID=NovasLicençasv6.0[[#This Row],[User ID]],""))</f>
        <v>1</v>
      </c>
      <c r="C666" s="7" t="str">
        <f>IF(NovasLicençasv6.0[[#This Row],[Usuário ativo]]&gt;=2,"OFFLINE","ONLINE")</f>
        <v>ONLINE</v>
      </c>
      <c r="D666" s="18" t="str" cm="1">
        <f t="array" ref="D666">IFERROR(IF(SUM(_xlfn._xlws.FILTER(CustomerID,CustomerID=NovasLicençasv6.0[[#This Row],[User ID]]))=0,"Existe","Não Existe"),"Não Existe")</f>
        <v>Não Existe</v>
      </c>
      <c r="E666" s="7"/>
      <c r="F666" s="65" t="s">
        <v>4310</v>
      </c>
      <c r="G666" s="7" t="s">
        <v>8</v>
      </c>
      <c r="H666" s="7" t="s">
        <v>1785</v>
      </c>
      <c r="I666" s="7" t="s">
        <v>579</v>
      </c>
      <c r="J666" s="7" t="s">
        <v>3542</v>
      </c>
      <c r="K666" s="7" t="s">
        <v>83</v>
      </c>
      <c r="L666" s="7" t="s">
        <v>98</v>
      </c>
      <c r="M666" s="7" t="s">
        <v>98</v>
      </c>
      <c r="N666" s="7"/>
      <c r="O666" s="7" t="s">
        <v>157</v>
      </c>
      <c r="P666" s="7" t="s">
        <v>16</v>
      </c>
      <c r="Q666" s="7" t="s">
        <v>187</v>
      </c>
      <c r="R666" s="116">
        <v>1</v>
      </c>
      <c r="S666" s="7" t="s">
        <v>84</v>
      </c>
      <c r="T666" s="14" t="s">
        <v>4096</v>
      </c>
      <c r="U666" s="7" t="s">
        <v>2434</v>
      </c>
      <c r="V666" s="7" t="s">
        <v>4012</v>
      </c>
      <c r="W666" s="7" t="s">
        <v>4097</v>
      </c>
      <c r="X666" s="7"/>
      <c r="Y666" s="5">
        <v>45686</v>
      </c>
      <c r="Z666" s="5"/>
      <c r="AA666" s="11">
        <f t="shared" si="56"/>
        <v>2025</v>
      </c>
      <c r="AB666" s="7">
        <f t="shared" si="57"/>
        <v>-45686</v>
      </c>
      <c r="AC666" s="5" t="e" cm="1">
        <f t="array" ref="AC666">_xlfn._xlws.FILTER(Created_Date,(Customer_ID=NovasLicençasv6.0[[#This Row],[User ID]])*(Type = "OFFLINE"))</f>
        <v>#REF!</v>
      </c>
      <c r="AD666" s="113" t="s">
        <v>4311</v>
      </c>
      <c r="AE666" s="7"/>
      <c r="AF666" s="27"/>
      <c r="AG666" s="27"/>
      <c r="AH666" s="7" t="str">
        <f t="shared" ca="1" si="58"/>
        <v>Aviso: SC ainda não criada!</v>
      </c>
      <c r="AI666" s="7"/>
      <c r="AJ666" s="7"/>
      <c r="AK666" s="7"/>
      <c r="AL666" s="7"/>
      <c r="AM666" s="7"/>
      <c r="AN666" s="7"/>
      <c r="AO666" s="11" t="s">
        <v>313</v>
      </c>
      <c r="AP666" s="7"/>
      <c r="AQ666" s="14" t="s">
        <v>1369</v>
      </c>
      <c r="AR666" s="14"/>
      <c r="AS666" s="7"/>
      <c r="AT666" s="7" t="s">
        <v>4246</v>
      </c>
      <c r="AU666" s="7" t="s">
        <v>92</v>
      </c>
      <c r="AV666" s="9"/>
      <c r="AW666" s="9"/>
      <c r="AX666" s="7">
        <v>2025</v>
      </c>
    </row>
    <row r="667" spans="1:50" ht="18" customHeight="1" x14ac:dyDescent="0.2">
      <c r="A667" s="114" t="s">
        <v>4312</v>
      </c>
      <c r="B667" s="7" cm="1">
        <f t="array" ref="B667">COUNTA(_xlfn._xlws.FILTER(CustomerID,CustomerID=NovasLicençasv6.0[[#This Row],[User ID]],""))</f>
        <v>1</v>
      </c>
      <c r="C667" s="7" t="str">
        <f>IF(NovasLicençasv6.0[[#This Row],[Usuário ativo]]&gt;=2,"OFFLINE","ONLINE")</f>
        <v>ONLINE</v>
      </c>
      <c r="D667" s="18" t="str" cm="1">
        <f t="array" ref="D667">IFERROR(IF(SUM(_xlfn._xlws.FILTER(CustomerID,CustomerID=NovasLicençasv6.0[[#This Row],[User ID]]))=0,"Existe","Não Existe"),"Não Existe")</f>
        <v>Não Existe</v>
      </c>
      <c r="E667" s="7"/>
      <c r="F667" s="65" t="s">
        <v>4313</v>
      </c>
      <c r="G667" s="7" t="s">
        <v>141</v>
      </c>
      <c r="H667" s="7" t="s">
        <v>3220</v>
      </c>
      <c r="I667" s="7" t="s">
        <v>101</v>
      </c>
      <c r="J667" s="7" t="s">
        <v>102</v>
      </c>
      <c r="K667" s="7" t="s">
        <v>83</v>
      </c>
      <c r="L667" s="7" t="str" cm="1">
        <f t="array" ref="L667">IFERROR(_xlfn._xlws.FILTER(CódigoAntigo,[0]!Descrição=NovasLicençasv6.0[[#This Row],[Descrição da atualização]]),"")</f>
        <v/>
      </c>
      <c r="M667" s="7" t="str" cm="1">
        <f t="array" ref="M667">IFERROR(_xlfn._xlws.FILTER(NovoCódigo,[0]!Descrição=NovasLicençasv6.0[[#This Row],[Descrição da atualização]]),"")</f>
        <v/>
      </c>
      <c r="N667" s="7"/>
      <c r="O667" s="7" t="s">
        <v>19</v>
      </c>
      <c r="P667" s="7" t="str" cm="1">
        <f t="array" ref="P667">_xlfn._xlws.FILTER(CodigoLicença,Tipo=NovasLicençasv6.0[[#This Row],[Tipo]])</f>
        <v>SC00SFW00004</v>
      </c>
      <c r="Q667" s="7" t="str" cm="1">
        <f t="array" ref="Q667">_xlfn._xlws.FILTER(CodigoManutenção,Tipo=NovasLicençasv6.0[[#This Row],[Tipo]])</f>
        <v>SC00SFW00007</v>
      </c>
      <c r="R667" s="116">
        <v>1</v>
      </c>
      <c r="S667" s="7" t="s">
        <v>84</v>
      </c>
      <c r="T667" s="14" t="s">
        <v>4314</v>
      </c>
      <c r="U667" s="7" t="s">
        <v>605</v>
      </c>
      <c r="V667" s="7" t="s">
        <v>3695</v>
      </c>
      <c r="W667" s="7" t="s">
        <v>4315</v>
      </c>
      <c r="X667" s="7"/>
      <c r="Y667" s="5">
        <v>45688</v>
      </c>
      <c r="Z667" s="5"/>
      <c r="AA667" s="11">
        <f t="shared" si="56"/>
        <v>2025</v>
      </c>
      <c r="AB667" s="7">
        <f t="shared" si="57"/>
        <v>-45688</v>
      </c>
      <c r="AC667" s="5" t="e" cm="1">
        <f t="array" ref="AC667">_xlfn._xlws.FILTER(Created_Date,(Customer_ID=NovasLicençasv6.0[[#This Row],[User ID]])*(Type = "OFFLINE"))</f>
        <v>#REF!</v>
      </c>
      <c r="AD667" s="113" t="s">
        <v>4316</v>
      </c>
      <c r="AE667" s="7"/>
      <c r="AF667" s="27"/>
      <c r="AG667" s="27"/>
      <c r="AH667" s="7" t="str">
        <f t="shared" ca="1" si="58"/>
        <v>Aviso: SC ainda não criada!</v>
      </c>
      <c r="AI667" s="7"/>
      <c r="AJ667" s="7"/>
      <c r="AK667" s="7"/>
      <c r="AL667" s="7"/>
      <c r="AM667" s="7"/>
      <c r="AN667" s="7"/>
      <c r="AO667" s="11" t="s">
        <v>313</v>
      </c>
      <c r="AP667" s="7"/>
      <c r="AQ667" s="14" t="s">
        <v>887</v>
      </c>
      <c r="AR667" s="14"/>
      <c r="AS667" s="7"/>
      <c r="AT667" s="7" t="s">
        <v>4317</v>
      </c>
      <c r="AU667" s="7" t="s">
        <v>92</v>
      </c>
      <c r="AV667" s="9" t="s">
        <v>315</v>
      </c>
      <c r="AW667" s="9"/>
      <c r="AX667" s="7">
        <v>2025</v>
      </c>
    </row>
    <row r="668" spans="1:50" ht="18" customHeight="1" x14ac:dyDescent="0.2">
      <c r="A668" s="114" t="s">
        <v>4318</v>
      </c>
      <c r="B668" s="7" cm="1">
        <f t="array" ref="B668">COUNTA(_xlfn._xlws.FILTER(CustomerID,CustomerID=NovasLicençasv6.0[[#This Row],[User ID]],""))</f>
        <v>1</v>
      </c>
      <c r="C668" s="7" t="str">
        <f>IF(NovasLicençasv6.0[[#This Row],[Usuário ativo]]&gt;=2,"OFFLINE","ONLINE")</f>
        <v>ONLINE</v>
      </c>
      <c r="D668" s="18" t="str" cm="1">
        <f t="array" ref="D668">IFERROR(IF(SUM(_xlfn._xlws.FILTER(CustomerID,CustomerID=NovasLicençasv6.0[[#This Row],[User ID]]))=0,"Existe","Não Existe"),"Não Existe")</f>
        <v>Não Existe</v>
      </c>
      <c r="E668" s="7"/>
      <c r="F668" s="65" t="s">
        <v>4319</v>
      </c>
      <c r="G668" s="7" t="s">
        <v>8</v>
      </c>
      <c r="H668" s="7" t="s">
        <v>130</v>
      </c>
      <c r="I668" s="7" t="s">
        <v>9</v>
      </c>
      <c r="J668" s="7" t="s">
        <v>835</v>
      </c>
      <c r="K668" s="7" t="s">
        <v>53</v>
      </c>
      <c r="L668" s="7" t="str" cm="1">
        <f t="array" ref="L668">IFERROR(_xlfn._xlws.FILTER(CódigoAntigo,[0]!Descrição=NovasLicençasv6.0[[#This Row],[Descrição da atualização]]),"")</f>
        <v/>
      </c>
      <c r="M668" s="7" t="str" cm="1">
        <f t="array" ref="M668">IFERROR(_xlfn._xlws.FILTER(NovoCódigo,[0]!Descrição=NovasLicençasv6.0[[#This Row],[Descrição da atualização]]),"")</f>
        <v/>
      </c>
      <c r="N668" s="7"/>
      <c r="O668" s="7" t="s">
        <v>18</v>
      </c>
      <c r="P668" s="7" t="str" cm="1">
        <f t="array" ref="P668">_xlfn._xlws.FILTER(CodigoLicença,Tipo=NovasLicençasv6.0[[#This Row],[Tipo]])</f>
        <v>SC00SFW00003</v>
      </c>
      <c r="Q668" s="7" t="str" cm="1">
        <f t="array" ref="Q668">_xlfn._xlws.FILTER(CodigoManutenção,Tipo=NovasLicençasv6.0[[#This Row],[Tipo]])</f>
        <v>SC00SFW00006</v>
      </c>
      <c r="R668" s="116">
        <v>1</v>
      </c>
      <c r="S668" s="7" t="s">
        <v>84</v>
      </c>
      <c r="T668" s="14" t="s">
        <v>4320</v>
      </c>
      <c r="U668" s="7" t="s">
        <v>2434</v>
      </c>
      <c r="V668" s="7" t="s">
        <v>4294</v>
      </c>
      <c r="W668" s="7" t="s">
        <v>4321</v>
      </c>
      <c r="X668" s="7"/>
      <c r="Y668" s="5">
        <v>45679</v>
      </c>
      <c r="Z668" s="5"/>
      <c r="AA668" s="11">
        <f t="shared" ref="AA668:AA677" si="59">YEAR(Y668)</f>
        <v>2025</v>
      </c>
      <c r="AB668" s="7">
        <f t="shared" ref="AB668:AB677" si="60">Z668-Y668</f>
        <v>-45679</v>
      </c>
      <c r="AC668" s="5" t="e" cm="1">
        <f t="array" ref="AC668">_xlfn._xlws.FILTER(Created_Date,(Customer_ID=NovasLicençasv6.0[[#This Row],[User ID]])*(Type = "OFFLINE"))</f>
        <v>#REF!</v>
      </c>
      <c r="AD668" s="113" t="s">
        <v>4322</v>
      </c>
      <c r="AE668" s="7"/>
      <c r="AF668" s="27"/>
      <c r="AG668" s="27"/>
      <c r="AH668" s="7" t="str">
        <f t="shared" ref="AH668:AH677" ca="1" si="61">IF(AND(Z668&lt;TODAY()-7, AF668=""), "Aviso: SC ainda não criada!", "")</f>
        <v>Aviso: SC ainda não criada!</v>
      </c>
      <c r="AI668" s="7">
        <v>1033404</v>
      </c>
      <c r="AJ668" s="7">
        <v>26679</v>
      </c>
      <c r="AK668" s="7"/>
      <c r="AL668" s="7"/>
      <c r="AM668" s="7"/>
      <c r="AN668" s="7"/>
      <c r="AO668" s="11">
        <v>116524831</v>
      </c>
      <c r="AP668" s="7"/>
      <c r="AQ668" s="14" t="s">
        <v>1369</v>
      </c>
      <c r="AR668" s="14"/>
      <c r="AS668" s="7"/>
      <c r="AT668" s="7" t="s">
        <v>4297</v>
      </c>
      <c r="AU668" s="7" t="s">
        <v>92</v>
      </c>
      <c r="AV668" s="9" t="s">
        <v>380</v>
      </c>
      <c r="AW668" s="9" t="s">
        <v>4298</v>
      </c>
      <c r="AX668" s="7">
        <v>2025</v>
      </c>
    </row>
    <row r="669" spans="1:50" ht="18" customHeight="1" x14ac:dyDescent="0.2">
      <c r="A669" s="114" t="s">
        <v>4323</v>
      </c>
      <c r="B669" s="7" cm="1">
        <f t="array" ref="B669">COUNTA(_xlfn._xlws.FILTER(CustomerID,CustomerID=NovasLicençasv6.0[[#This Row],[User ID]],""))</f>
        <v>1</v>
      </c>
      <c r="C669" s="7" t="str">
        <f>IF(NovasLicençasv6.0[[#This Row],[Usuário ativo]]&gt;=2,"OFFLINE","ONLINE")</f>
        <v>ONLINE</v>
      </c>
      <c r="D669" s="18" t="str" cm="1">
        <f t="array" ref="D669">IFERROR(IF(SUM(_xlfn._xlws.FILTER(CustomerID,CustomerID=NovasLicençasv6.0[[#This Row],[User ID]]))=0,"Existe","Não Existe"),"Não Existe")</f>
        <v>Não Existe</v>
      </c>
      <c r="E669" s="7"/>
      <c r="F669" s="65" t="s">
        <v>4324</v>
      </c>
      <c r="G669" s="7" t="s">
        <v>129</v>
      </c>
      <c r="H669" s="7" t="s">
        <v>130</v>
      </c>
      <c r="I669" s="7" t="s">
        <v>101</v>
      </c>
      <c r="J669" s="7" t="s">
        <v>82</v>
      </c>
      <c r="K669" s="7" t="s">
        <v>83</v>
      </c>
      <c r="L669" s="7" t="str" cm="1">
        <f t="array" ref="L669">IFERROR(_xlfn._xlws.FILTER(CódigoAntigo,[0]!Descrição=NovasLicençasv6.0[[#This Row],[Descrição da atualização]]),"")</f>
        <v/>
      </c>
      <c r="M669" s="7" t="str" cm="1">
        <f t="array" ref="M669">IFERROR(_xlfn._xlws.FILTER(NovoCódigo,[0]!Descrição=NovasLicençasv6.0[[#This Row],[Descrição da atualização]]),"")</f>
        <v/>
      </c>
      <c r="N669" s="7"/>
      <c r="O669" s="7" t="s">
        <v>18</v>
      </c>
      <c r="P669" s="7" t="str" cm="1">
        <f t="array" ref="P669">_xlfn._xlws.FILTER(CodigoLicença,Tipo=NovasLicençasv6.0[[#This Row],[Tipo]])</f>
        <v>SC00SFW00003</v>
      </c>
      <c r="Q669" s="7" t="str" cm="1">
        <f t="array" ref="Q669">_xlfn._xlws.FILTER(CodigoManutenção,Tipo=NovasLicençasv6.0[[#This Row],[Tipo]])</f>
        <v>SC00SFW00006</v>
      </c>
      <c r="R669" s="116">
        <v>1</v>
      </c>
      <c r="S669" s="7" t="s">
        <v>84</v>
      </c>
      <c r="T669" s="14" t="s">
        <v>4325</v>
      </c>
      <c r="U669" s="7" t="s">
        <v>2434</v>
      </c>
      <c r="V669" s="7" t="s">
        <v>117</v>
      </c>
      <c r="W669" s="7" t="s">
        <v>4326</v>
      </c>
      <c r="X669" s="7"/>
      <c r="Y669" s="5">
        <v>45694</v>
      </c>
      <c r="Z669" s="5"/>
      <c r="AA669" s="11">
        <f t="shared" si="59"/>
        <v>2025</v>
      </c>
      <c r="AB669" s="7">
        <f t="shared" si="60"/>
        <v>-45694</v>
      </c>
      <c r="AC669" s="5" t="e" cm="1">
        <f t="array" ref="AC669">_xlfn._xlws.FILTER(Created_Date,(Customer_ID=NovasLicençasv6.0[[#This Row],[User ID]])*(Type = "OFFLINE"))</f>
        <v>#REF!</v>
      </c>
      <c r="AD669" s="113" t="s">
        <v>4327</v>
      </c>
      <c r="AE669" s="7"/>
      <c r="AF669" s="27"/>
      <c r="AG669" s="27"/>
      <c r="AH669" s="7" t="str">
        <f t="shared" ca="1" si="61"/>
        <v>Aviso: SC ainda não criada!</v>
      </c>
      <c r="AI669" s="7"/>
      <c r="AJ669" s="7"/>
      <c r="AK669" s="7"/>
      <c r="AL669" s="7"/>
      <c r="AM669" s="7"/>
      <c r="AN669" s="7"/>
      <c r="AO669" s="11">
        <v>116524837</v>
      </c>
      <c r="AP669" s="7"/>
      <c r="AQ669" s="14" t="s">
        <v>4233</v>
      </c>
      <c r="AR669" s="14"/>
      <c r="AS669" s="7"/>
      <c r="AT669" s="7" t="s">
        <v>4328</v>
      </c>
      <c r="AU669" s="7" t="s">
        <v>380</v>
      </c>
      <c r="AV669" s="9" t="s">
        <v>380</v>
      </c>
      <c r="AW669" s="9" t="s">
        <v>4329</v>
      </c>
      <c r="AX669" s="7">
        <v>2026</v>
      </c>
    </row>
    <row r="670" spans="1:50" ht="18" customHeight="1" x14ac:dyDescent="0.2">
      <c r="A670" s="114" t="s">
        <v>4330</v>
      </c>
      <c r="B670" s="7" cm="1">
        <f t="array" ref="B670">COUNTA(_xlfn._xlws.FILTER(CustomerID,CustomerID=NovasLicençasv6.0[[#This Row],[User ID]],""))</f>
        <v>1</v>
      </c>
      <c r="C670" s="7" t="str">
        <f>IF(NovasLicençasv6.0[[#This Row],[Usuário ativo]]&gt;=2,"OFFLINE","ONLINE")</f>
        <v>ONLINE</v>
      </c>
      <c r="D670" s="18" t="str" cm="1">
        <f t="array" ref="D670">IFERROR(IF(SUM(_xlfn._xlws.FILTER(CustomerID,CustomerID=NovasLicençasv6.0[[#This Row],[User ID]]))=0,"Existe","Não Existe"),"Não Existe")</f>
        <v>Não Existe</v>
      </c>
      <c r="E670" s="7"/>
      <c r="F670" s="65" t="s">
        <v>4331</v>
      </c>
      <c r="G670" s="7" t="s">
        <v>8</v>
      </c>
      <c r="H670" s="7" t="s">
        <v>1785</v>
      </c>
      <c r="I670" s="7" t="s">
        <v>579</v>
      </c>
      <c r="J670" s="7" t="s">
        <v>3542</v>
      </c>
      <c r="K670" s="7" t="s">
        <v>83</v>
      </c>
      <c r="L670" s="7" t="str" cm="1">
        <f t="array" ref="L670">IFERROR(_xlfn._xlws.FILTER(CódigoAntigo,[0]!Descrição=NovasLicençasv6.0[[#This Row],[Descrição da atualização]]),"")</f>
        <v/>
      </c>
      <c r="M670" s="7" t="str" cm="1">
        <f t="array" ref="M670">IFERROR(_xlfn._xlws.FILTER(NovoCódigo,[0]!Descrição=NovasLicençasv6.0[[#This Row],[Descrição da atualização]]),"")</f>
        <v/>
      </c>
      <c r="N670" s="7"/>
      <c r="O670" s="7" t="s">
        <v>157</v>
      </c>
      <c r="P670" s="7" t="str" cm="1">
        <f t="array" ref="P670">_xlfn._xlws.FILTER(CodigoLicença,Tipo=NovasLicençasv6.0[[#This Row],[Tipo]])</f>
        <v>IR0000000001</v>
      </c>
      <c r="Q670" s="7" t="str" cm="1">
        <f t="array" ref="Q670">_xlfn._xlws.FILTER(CodigoManutenção,Tipo=NovasLicençasv6.0[[#This Row],[Tipo]])</f>
        <v>Sem custo</v>
      </c>
      <c r="R670" s="116">
        <v>1</v>
      </c>
      <c r="S670" s="7" t="s">
        <v>84</v>
      </c>
      <c r="T670" s="14" t="s">
        <v>4332</v>
      </c>
      <c r="U670" s="7" t="s">
        <v>2434</v>
      </c>
      <c r="V670" s="7" t="s">
        <v>4301</v>
      </c>
      <c r="W670" s="7" t="s">
        <v>3756</v>
      </c>
      <c r="X670" s="7"/>
      <c r="Y670" s="5">
        <v>45714</v>
      </c>
      <c r="Z670" s="5"/>
      <c r="AA670" s="11">
        <f t="shared" si="59"/>
        <v>2025</v>
      </c>
      <c r="AB670" s="7">
        <f t="shared" si="60"/>
        <v>-45714</v>
      </c>
      <c r="AC670" s="5" t="e" cm="1">
        <f t="array" ref="AC670">_xlfn._xlws.FILTER(Created_Date,(Customer_ID=NovasLicençasv6.0[[#This Row],[User ID]])*(Type = "OFFLINE"))</f>
        <v>#REF!</v>
      </c>
      <c r="AD670" s="113" t="s">
        <v>4333</v>
      </c>
      <c r="AE670" s="7"/>
      <c r="AF670" s="27"/>
      <c r="AG670" s="27"/>
      <c r="AH670" s="7" t="str">
        <f t="shared" ca="1" si="61"/>
        <v>Aviso: SC ainda não criada!</v>
      </c>
      <c r="AI670" s="7"/>
      <c r="AJ670" s="7"/>
      <c r="AK670" s="7"/>
      <c r="AL670" s="7"/>
      <c r="AM670" s="7"/>
      <c r="AN670" s="7"/>
      <c r="AO670" s="11" t="s">
        <v>313</v>
      </c>
      <c r="AP670" s="7"/>
      <c r="AQ670" s="14" t="s">
        <v>1369</v>
      </c>
      <c r="AR670" s="14"/>
      <c r="AS670" s="7"/>
      <c r="AT670" s="7" t="s">
        <v>4246</v>
      </c>
      <c r="AU670" s="7" t="s">
        <v>380</v>
      </c>
      <c r="AV670" s="9" t="s">
        <v>315</v>
      </c>
      <c r="AW670" s="9"/>
      <c r="AX670" s="7">
        <v>2026</v>
      </c>
    </row>
    <row r="671" spans="1:50" ht="18" customHeight="1" x14ac:dyDescent="0.2">
      <c r="A671" s="114" t="s">
        <v>4334</v>
      </c>
      <c r="B671" s="7" cm="1">
        <f t="array" ref="B671">COUNTA(_xlfn._xlws.FILTER(CustomerID,CustomerID=NovasLicençasv6.0[[#This Row],[User ID]],""))</f>
        <v>1</v>
      </c>
      <c r="C671" s="7" t="str">
        <f>IF(NovasLicençasv6.0[[#This Row],[Usuário ativo]]&gt;=2,"OFFLINE","ONLINE")</f>
        <v>ONLINE</v>
      </c>
      <c r="D671" s="18" t="str" cm="1">
        <f t="array" ref="D671">IFERROR(IF(SUM(_xlfn._xlws.FILTER(CustomerID,CustomerID=NovasLicençasv6.0[[#This Row],[User ID]]))=0,"Existe","Não Existe"),"Não Existe")</f>
        <v>Não Existe</v>
      </c>
      <c r="E671" s="7"/>
      <c r="F671" s="65" t="s">
        <v>4335</v>
      </c>
      <c r="G671" s="7" t="s">
        <v>8</v>
      </c>
      <c r="H671" s="7" t="s">
        <v>1785</v>
      </c>
      <c r="I671" s="7" t="s">
        <v>579</v>
      </c>
      <c r="J671" s="7" t="s">
        <v>3542</v>
      </c>
      <c r="K671" s="7" t="s">
        <v>83</v>
      </c>
      <c r="L671" s="7" t="str" cm="1">
        <f t="array" ref="L671">IFERROR(_xlfn._xlws.FILTER(CódigoAntigo,[0]!Descrição=NovasLicençasv6.0[[#This Row],[Descrição da atualização]]),"")</f>
        <v/>
      </c>
      <c r="M671" s="7" t="str" cm="1">
        <f t="array" ref="M671">IFERROR(_xlfn._xlws.FILTER(NovoCódigo,[0]!Descrição=NovasLicençasv6.0[[#This Row],[Descrição da atualização]]),"")</f>
        <v/>
      </c>
      <c r="N671" s="7"/>
      <c r="O671" s="7" t="s">
        <v>157</v>
      </c>
      <c r="P671" s="7" t="str" cm="1">
        <f t="array" ref="P671">_xlfn._xlws.FILTER(CodigoLicença,Tipo=NovasLicençasv6.0[[#This Row],[Tipo]])</f>
        <v>IR0000000001</v>
      </c>
      <c r="Q671" s="7" t="str" cm="1">
        <f t="array" ref="Q671">_xlfn._xlws.FILTER(CodigoManutenção,Tipo=NovasLicençasv6.0[[#This Row],[Tipo]])</f>
        <v>Sem custo</v>
      </c>
      <c r="R671" s="116">
        <v>1</v>
      </c>
      <c r="S671" s="7" t="s">
        <v>84</v>
      </c>
      <c r="T671" s="14" t="s">
        <v>4336</v>
      </c>
      <c r="U671" s="7" t="s">
        <v>2434</v>
      </c>
      <c r="V671" s="7" t="s">
        <v>4337</v>
      </c>
      <c r="W671" s="7" t="s">
        <v>3576</v>
      </c>
      <c r="X671" s="7"/>
      <c r="Y671" s="5">
        <v>45714</v>
      </c>
      <c r="Z671" s="5"/>
      <c r="AA671" s="11">
        <f t="shared" si="59"/>
        <v>2025</v>
      </c>
      <c r="AB671" s="7">
        <f t="shared" si="60"/>
        <v>-45714</v>
      </c>
      <c r="AC671" s="5" t="e" cm="1">
        <f t="array" ref="AC671">_xlfn._xlws.FILTER(Created_Date,(Customer_ID=NovasLicençasv6.0[[#This Row],[User ID]])*(Type = "OFFLINE"))</f>
        <v>#REF!</v>
      </c>
      <c r="AD671" s="113" t="s">
        <v>4338</v>
      </c>
      <c r="AE671" s="7"/>
      <c r="AF671" s="27"/>
      <c r="AG671" s="27"/>
      <c r="AH671" s="7" t="str">
        <f t="shared" ca="1" si="61"/>
        <v>Aviso: SC ainda não criada!</v>
      </c>
      <c r="AI671" s="7"/>
      <c r="AJ671" s="7"/>
      <c r="AK671" s="7"/>
      <c r="AL671" s="7"/>
      <c r="AM671" s="7"/>
      <c r="AN671" s="7"/>
      <c r="AO671" s="11" t="s">
        <v>313</v>
      </c>
      <c r="AP671" s="7"/>
      <c r="AQ671" s="14" t="s">
        <v>1369</v>
      </c>
      <c r="AR671" s="14"/>
      <c r="AS671" s="7"/>
      <c r="AT671" s="7" t="s">
        <v>4246</v>
      </c>
      <c r="AU671" s="7" t="s">
        <v>380</v>
      </c>
      <c r="AV671" s="9" t="s">
        <v>315</v>
      </c>
      <c r="AW671" s="9"/>
      <c r="AX671" s="7">
        <v>2026</v>
      </c>
    </row>
    <row r="672" spans="1:50" ht="18" customHeight="1" x14ac:dyDescent="0.2">
      <c r="A672" s="114" t="s">
        <v>4339</v>
      </c>
      <c r="B672" s="7" cm="1">
        <f t="array" ref="B672">COUNTA(_xlfn._xlws.FILTER(CustomerID,CustomerID=NovasLicençasv6.0[[#This Row],[User ID]],""))</f>
        <v>1</v>
      </c>
      <c r="C672" s="7" t="str">
        <f>IF(NovasLicençasv6.0[[#This Row],[Usuário ativo]]&gt;=2,"OFFLINE","ONLINE")</f>
        <v>ONLINE</v>
      </c>
      <c r="D672" s="18" t="str" cm="1">
        <f t="array" ref="D672">IFERROR(IF(SUM(_xlfn._xlws.FILTER(CustomerID,CustomerID=NovasLicençasv6.0[[#This Row],[User ID]]))=0,"Existe","Não Existe"),"Não Existe")</f>
        <v>Não Existe</v>
      </c>
      <c r="E672" s="7"/>
      <c r="F672" s="65" t="s">
        <v>4340</v>
      </c>
      <c r="G672" s="7" t="s">
        <v>8</v>
      </c>
      <c r="H672" s="7" t="s">
        <v>704</v>
      </c>
      <c r="I672" s="7" t="s">
        <v>579</v>
      </c>
      <c r="J672" s="7" t="s">
        <v>3542</v>
      </c>
      <c r="K672" s="7" t="s">
        <v>83</v>
      </c>
      <c r="L672" s="7" t="str" cm="1">
        <f t="array" ref="L672">IFERROR(_xlfn._xlws.FILTER(CódigoAntigo,[0]!Descrição=NovasLicençasv6.0[[#This Row],[Descrição da atualização]]),"")</f>
        <v/>
      </c>
      <c r="M672" s="7" t="str" cm="1">
        <f t="array" ref="M672">IFERROR(_xlfn._xlws.FILTER(NovoCódigo,[0]!Descrição=NovasLicençasv6.0[[#This Row],[Descrição da atualização]]),"")</f>
        <v/>
      </c>
      <c r="N672" s="7"/>
      <c r="O672" s="7" t="s">
        <v>157</v>
      </c>
      <c r="P672" s="7" t="str" cm="1">
        <f t="array" ref="P672">_xlfn._xlws.FILTER(CodigoLicença,Tipo=NovasLicençasv6.0[[#This Row],[Tipo]])</f>
        <v>IR0000000001</v>
      </c>
      <c r="Q672" s="7" t="str" cm="1">
        <f t="array" ref="Q672">_xlfn._xlws.FILTER(CodigoManutenção,Tipo=NovasLicençasv6.0[[#This Row],[Tipo]])</f>
        <v>Sem custo</v>
      </c>
      <c r="R672" s="116">
        <v>1</v>
      </c>
      <c r="S672" s="7" t="s">
        <v>84</v>
      </c>
      <c r="T672" s="14" t="s">
        <v>4341</v>
      </c>
      <c r="U672" s="7" t="s">
        <v>2434</v>
      </c>
      <c r="V672" s="7" t="s">
        <v>4012</v>
      </c>
      <c r="W672" s="7" t="s">
        <v>4342</v>
      </c>
      <c r="X672" s="7"/>
      <c r="Y672" s="5">
        <v>45714</v>
      </c>
      <c r="Z672" s="5"/>
      <c r="AA672" s="11">
        <f t="shared" si="59"/>
        <v>2025</v>
      </c>
      <c r="AB672" s="7">
        <f t="shared" si="60"/>
        <v>-45714</v>
      </c>
      <c r="AC672" s="5" t="e" cm="1">
        <f t="array" ref="AC672">_xlfn._xlws.FILTER(Created_Date,(Customer_ID=NovasLicençasv6.0[[#This Row],[User ID]])*(Type = "OFFLINE"))</f>
        <v>#REF!</v>
      </c>
      <c r="AD672" s="113" t="s">
        <v>4343</v>
      </c>
      <c r="AE672" s="7"/>
      <c r="AF672" s="27"/>
      <c r="AG672" s="27"/>
      <c r="AH672" s="7" t="str">
        <f t="shared" ca="1" si="61"/>
        <v>Aviso: SC ainda não criada!</v>
      </c>
      <c r="AI672" s="7"/>
      <c r="AJ672" s="7"/>
      <c r="AK672" s="7"/>
      <c r="AL672" s="7"/>
      <c r="AM672" s="7"/>
      <c r="AN672" s="7"/>
      <c r="AO672" s="11" t="s">
        <v>313</v>
      </c>
      <c r="AP672" s="7"/>
      <c r="AQ672" s="14" t="s">
        <v>1369</v>
      </c>
      <c r="AR672" s="14"/>
      <c r="AS672" s="7"/>
      <c r="AT672" s="7" t="s">
        <v>4246</v>
      </c>
      <c r="AU672" s="7" t="s">
        <v>380</v>
      </c>
      <c r="AV672" s="9" t="s">
        <v>315</v>
      </c>
      <c r="AW672" s="9"/>
      <c r="AX672" s="7">
        <v>2026</v>
      </c>
    </row>
    <row r="673" spans="1:50" ht="18" customHeight="1" x14ac:dyDescent="0.2">
      <c r="A673" s="114" t="s">
        <v>4344</v>
      </c>
      <c r="B673" s="7" cm="1">
        <f t="array" ref="B673">COUNTA(_xlfn._xlws.FILTER(CustomerID,CustomerID=NovasLicençasv6.0[[#This Row],[User ID]],""))</f>
        <v>1</v>
      </c>
      <c r="C673" s="7" t="str">
        <f>IF(NovasLicençasv6.0[[#This Row],[Usuário ativo]]&gt;=2,"OFFLINE","ONLINE")</f>
        <v>ONLINE</v>
      </c>
      <c r="D673" s="18" t="str" cm="1">
        <f t="array" ref="D673">IFERROR(IF(SUM(_xlfn._xlws.FILTER(CustomerID,CustomerID=NovasLicençasv6.0[[#This Row],[User ID]]))=0,"Existe","Não Existe"),"Não Existe")</f>
        <v>Não Existe</v>
      </c>
      <c r="E673" s="7"/>
      <c r="F673" s="65" t="s">
        <v>4345</v>
      </c>
      <c r="G673" s="7" t="s">
        <v>8</v>
      </c>
      <c r="H673" s="7" t="s">
        <v>130</v>
      </c>
      <c r="I673" s="7" t="s">
        <v>579</v>
      </c>
      <c r="J673" s="7" t="s">
        <v>3542</v>
      </c>
      <c r="K673" s="7" t="s">
        <v>83</v>
      </c>
      <c r="L673" s="7" t="str" cm="1">
        <f t="array" ref="L673">IFERROR(_xlfn._xlws.FILTER(CódigoAntigo,[0]!Descrição=NovasLicençasv6.0[[#This Row],[Descrição da atualização]]),"")</f>
        <v/>
      </c>
      <c r="M673" s="7" t="str" cm="1">
        <f t="array" ref="M673">IFERROR(_xlfn._xlws.FILTER(NovoCódigo,[0]!Descrição=NovasLicençasv6.0[[#This Row],[Descrição da atualização]]),"")</f>
        <v/>
      </c>
      <c r="N673" s="7"/>
      <c r="O673" s="7" t="s">
        <v>18</v>
      </c>
      <c r="P673" s="7" t="str" cm="1">
        <f t="array" ref="P673">_xlfn._xlws.FILTER(CodigoLicença,Tipo=NovasLicençasv6.0[[#This Row],[Tipo]])</f>
        <v>SC00SFW00003</v>
      </c>
      <c r="Q673" s="7" t="str" cm="1">
        <f t="array" ref="Q673">_xlfn._xlws.FILTER(CodigoManutenção,Tipo=NovasLicençasv6.0[[#This Row],[Tipo]])</f>
        <v>SC00SFW00006</v>
      </c>
      <c r="R673" s="116">
        <v>1</v>
      </c>
      <c r="S673" s="7" t="s">
        <v>84</v>
      </c>
      <c r="T673" s="14" t="s">
        <v>4346</v>
      </c>
      <c r="U673" s="7" t="s">
        <v>2434</v>
      </c>
      <c r="V673" s="7" t="s">
        <v>4347</v>
      </c>
      <c r="W673" s="7" t="s">
        <v>4348</v>
      </c>
      <c r="X673" s="7"/>
      <c r="Y673" s="5">
        <v>45736</v>
      </c>
      <c r="Z673" s="5"/>
      <c r="AA673" s="11">
        <f t="shared" si="59"/>
        <v>2025</v>
      </c>
      <c r="AB673" s="7">
        <f t="shared" si="60"/>
        <v>-45736</v>
      </c>
      <c r="AC673" s="5" t="e" cm="1">
        <f t="array" ref="AC673">_xlfn._xlws.FILTER(Created_Date,(Customer_ID=NovasLicençasv6.0[[#This Row],[User ID]])*(Type = "OFFLINE"))</f>
        <v>#REF!</v>
      </c>
      <c r="AD673" s="113" t="s">
        <v>4349</v>
      </c>
      <c r="AE673" s="7"/>
      <c r="AF673" s="7">
        <v>86013</v>
      </c>
      <c r="AG673" s="7">
        <f>254.61+277.76</f>
        <v>532.37</v>
      </c>
      <c r="AH673" s="7" t="str">
        <f t="shared" ca="1" si="61"/>
        <v/>
      </c>
      <c r="AI673" s="7">
        <v>1037370</v>
      </c>
      <c r="AJ673" s="7">
        <v>42896</v>
      </c>
      <c r="AK673" s="7"/>
      <c r="AL673" s="7"/>
      <c r="AM673" s="7"/>
      <c r="AN673" s="7"/>
      <c r="AO673" s="11">
        <v>116525222</v>
      </c>
      <c r="AP673" s="7"/>
      <c r="AQ673" s="14" t="s">
        <v>1369</v>
      </c>
      <c r="AR673" s="14"/>
      <c r="AS673" s="7"/>
      <c r="AT673" s="7" t="s">
        <v>4106</v>
      </c>
      <c r="AU673" s="7" t="s">
        <v>380</v>
      </c>
      <c r="AV673" s="9" t="s">
        <v>315</v>
      </c>
      <c r="AW673" s="9" t="s">
        <v>4107</v>
      </c>
      <c r="AX673" s="7">
        <v>2026</v>
      </c>
    </row>
    <row r="674" spans="1:50" ht="18" customHeight="1" x14ac:dyDescent="0.2">
      <c r="A674" s="114" t="s">
        <v>4350</v>
      </c>
      <c r="B674" s="7" cm="1">
        <f t="array" ref="B674">COUNTA(_xlfn._xlws.FILTER(CustomerID,CustomerID=NovasLicençasv6.0[[#This Row],[User ID]],""))</f>
        <v>1</v>
      </c>
      <c r="C674" s="7" t="str">
        <f>IF(NovasLicençasv6.0[[#This Row],[Usuário ativo]]&gt;=2,"OFFLINE","ONLINE")</f>
        <v>ONLINE</v>
      </c>
      <c r="D674" s="18" t="str" cm="1">
        <f t="array" ref="D674">IFERROR(IF(SUM(_xlfn._xlws.FILTER(CustomerID,CustomerID=NovasLicençasv6.0[[#This Row],[User ID]]))=0,"Existe","Não Existe"),"Não Existe")</f>
        <v>Não Existe</v>
      </c>
      <c r="E674" s="7"/>
      <c r="F674" s="65" t="s">
        <v>4351</v>
      </c>
      <c r="G674" s="7" t="s">
        <v>8</v>
      </c>
      <c r="H674" s="7" t="s">
        <v>130</v>
      </c>
      <c r="I674" s="7" t="s">
        <v>579</v>
      </c>
      <c r="J674" s="7" t="s">
        <v>3542</v>
      </c>
      <c r="K674" s="7" t="s">
        <v>83</v>
      </c>
      <c r="L674" s="7" t="str" cm="1">
        <f t="array" ref="L674">IFERROR(_xlfn._xlws.FILTER(CódigoAntigo,[0]!Descrição=NovasLicençasv6.0[[#This Row],[Descrição da atualização]]),"")</f>
        <v/>
      </c>
      <c r="M674" s="7" t="str" cm="1">
        <f t="array" ref="M674">IFERROR(_xlfn._xlws.FILTER(NovoCódigo,[0]!Descrição=NovasLicençasv6.0[[#This Row],[Descrição da atualização]]),"")</f>
        <v/>
      </c>
      <c r="N674" s="7"/>
      <c r="O674" s="7" t="s">
        <v>19</v>
      </c>
      <c r="P674" s="7" t="str" cm="1">
        <f t="array" ref="P674">_xlfn._xlws.FILTER(CodigoLicença,Tipo=NovasLicençasv6.0[[#This Row],[Tipo]])</f>
        <v>SC00SFW00004</v>
      </c>
      <c r="Q674" s="7" t="str" cm="1">
        <f t="array" ref="Q674">_xlfn._xlws.FILTER(CodigoManutenção,Tipo=NovasLicençasv6.0[[#This Row],[Tipo]])</f>
        <v>SC00SFW00007</v>
      </c>
      <c r="R674" s="116">
        <v>1</v>
      </c>
      <c r="S674" s="7" t="s">
        <v>84</v>
      </c>
      <c r="T674" s="14" t="s">
        <v>4352</v>
      </c>
      <c r="U674" s="7" t="s">
        <v>2434</v>
      </c>
      <c r="V674" s="7" t="s">
        <v>4353</v>
      </c>
      <c r="W674" s="7" t="s">
        <v>4354</v>
      </c>
      <c r="X674" s="7"/>
      <c r="Y674" s="5">
        <v>45736</v>
      </c>
      <c r="Z674" s="5"/>
      <c r="AA674" s="11">
        <f t="shared" si="59"/>
        <v>2025</v>
      </c>
      <c r="AB674" s="7">
        <f t="shared" si="60"/>
        <v>-45736</v>
      </c>
      <c r="AC674" s="5" t="e" cm="1">
        <f t="array" ref="AC674">_xlfn._xlws.FILTER(Created_Date,(Customer_ID=NovasLicençasv6.0[[#This Row],[User ID]])*(Type = "OFFLINE"))</f>
        <v>#REF!</v>
      </c>
      <c r="AD674" s="113" t="s">
        <v>4355</v>
      </c>
      <c r="AE674" s="7"/>
      <c r="AF674" s="7">
        <v>86018</v>
      </c>
      <c r="AG674" s="7">
        <f>254.61+277.76+277.76</f>
        <v>810.13</v>
      </c>
      <c r="AH674" s="7" t="str">
        <f t="shared" ca="1" si="61"/>
        <v/>
      </c>
      <c r="AI674" s="7">
        <v>1037376</v>
      </c>
      <c r="AJ674" s="7">
        <v>42899</v>
      </c>
      <c r="AK674" s="7"/>
      <c r="AL674" s="7"/>
      <c r="AM674" s="7"/>
      <c r="AN674" s="7"/>
      <c r="AO674" s="11">
        <v>116525222</v>
      </c>
      <c r="AP674" s="7"/>
      <c r="AQ674" s="14" t="s">
        <v>1369</v>
      </c>
      <c r="AR674" s="14"/>
      <c r="AS674" s="7"/>
      <c r="AT674" s="7" t="s">
        <v>4106</v>
      </c>
      <c r="AU674" s="7" t="s">
        <v>380</v>
      </c>
      <c r="AV674" s="9" t="s">
        <v>315</v>
      </c>
      <c r="AW674" s="9" t="s">
        <v>4107</v>
      </c>
      <c r="AX674" s="7">
        <v>2026</v>
      </c>
    </row>
    <row r="675" spans="1:50" ht="18" customHeight="1" x14ac:dyDescent="0.2">
      <c r="A675" s="114" t="s">
        <v>4356</v>
      </c>
      <c r="B675" s="7" cm="1">
        <f t="array" ref="B675">COUNTA(_xlfn._xlws.FILTER(CustomerID,CustomerID=NovasLicençasv6.0[[#This Row],[User ID]],""))</f>
        <v>1</v>
      </c>
      <c r="C675" s="7" t="str">
        <f>IF(NovasLicençasv6.0[[#This Row],[Usuário ativo]]&gt;=2,"OFFLINE","ONLINE")</f>
        <v>ONLINE</v>
      </c>
      <c r="D675" s="18" t="str" cm="1">
        <f t="array" ref="D675">IFERROR(IF(SUM(_xlfn._xlws.FILTER(CustomerID,CustomerID=NovasLicençasv6.0[[#This Row],[User ID]]))=0,"Existe","Não Existe"),"Não Existe")</f>
        <v>Não Existe</v>
      </c>
      <c r="E675" s="7"/>
      <c r="F675" s="65" t="s">
        <v>4357</v>
      </c>
      <c r="G675" s="7" t="s">
        <v>8</v>
      </c>
      <c r="H675" s="7" t="s">
        <v>130</v>
      </c>
      <c r="I675" s="7" t="s">
        <v>579</v>
      </c>
      <c r="J675" s="7" t="s">
        <v>3542</v>
      </c>
      <c r="K675" s="7" t="s">
        <v>83</v>
      </c>
      <c r="L675" s="7" t="str" cm="1">
        <f t="array" ref="L675">IFERROR(_xlfn._xlws.FILTER(CódigoAntigo,[0]!Descrição=NovasLicençasv6.0[[#This Row],[Descrição da atualização]]),"")</f>
        <v/>
      </c>
      <c r="M675" s="7" t="str" cm="1">
        <f t="array" ref="M675">IFERROR(_xlfn._xlws.FILTER(NovoCódigo,[0]!Descrição=NovasLicençasv6.0[[#This Row],[Descrição da atualização]]),"")</f>
        <v/>
      </c>
      <c r="N675" s="7"/>
      <c r="O675" s="7" t="s">
        <v>18</v>
      </c>
      <c r="P675" s="7" t="str" cm="1">
        <f t="array" ref="P675">_xlfn._xlws.FILTER(CodigoLicença,Tipo=NovasLicençasv6.0[[#This Row],[Tipo]])</f>
        <v>SC00SFW00003</v>
      </c>
      <c r="Q675" s="7" t="str" cm="1">
        <f t="array" ref="Q675">_xlfn._xlws.FILTER(CodigoManutenção,Tipo=NovasLicençasv6.0[[#This Row],[Tipo]])</f>
        <v>SC00SFW00006</v>
      </c>
      <c r="R675" s="116">
        <v>1</v>
      </c>
      <c r="S675" s="7" t="s">
        <v>84</v>
      </c>
      <c r="T675" s="14" t="s">
        <v>4358</v>
      </c>
      <c r="U675" s="7" t="s">
        <v>2434</v>
      </c>
      <c r="V675" s="7" t="s">
        <v>4359</v>
      </c>
      <c r="W675" s="7" t="s">
        <v>4360</v>
      </c>
      <c r="X675" s="7"/>
      <c r="Y675" s="5">
        <v>45730</v>
      </c>
      <c r="Z675" s="5"/>
      <c r="AA675" s="11">
        <f t="shared" si="59"/>
        <v>2025</v>
      </c>
      <c r="AB675" s="7">
        <f t="shared" si="60"/>
        <v>-45730</v>
      </c>
      <c r="AC675" s="5" t="e" cm="1">
        <f t="array" ref="AC675">_xlfn._xlws.FILTER(Created_Date,(Customer_ID=NovasLicençasv6.0[[#This Row],[User ID]])*(Type = "OFFLINE"))</f>
        <v>#REF!</v>
      </c>
      <c r="AD675" s="113" t="s">
        <v>4361</v>
      </c>
      <c r="AE675" s="7"/>
      <c r="AF675" s="7">
        <v>86020</v>
      </c>
      <c r="AG675" s="7">
        <v>532.37</v>
      </c>
      <c r="AH675" s="7" t="str">
        <f t="shared" ca="1" si="61"/>
        <v/>
      </c>
      <c r="AI675" s="7">
        <v>1037440</v>
      </c>
      <c r="AJ675" s="7">
        <v>42605</v>
      </c>
      <c r="AK675" s="7"/>
      <c r="AL675" s="7"/>
      <c r="AM675" s="7"/>
      <c r="AN675" s="7"/>
      <c r="AO675" s="11">
        <v>116525222</v>
      </c>
      <c r="AP675" s="7"/>
      <c r="AQ675" s="14" t="s">
        <v>1369</v>
      </c>
      <c r="AR675" s="14"/>
      <c r="AS675" s="7"/>
      <c r="AT675" s="7" t="s">
        <v>4106</v>
      </c>
      <c r="AU675" s="7" t="s">
        <v>92</v>
      </c>
      <c r="AV675" s="9" t="s">
        <v>315</v>
      </c>
      <c r="AW675" s="9" t="s">
        <v>4107</v>
      </c>
      <c r="AX675" s="7">
        <v>2026</v>
      </c>
    </row>
    <row r="676" spans="1:50" ht="18" customHeight="1" x14ac:dyDescent="0.2">
      <c r="A676" s="114" t="s">
        <v>4362</v>
      </c>
      <c r="B676" s="7" cm="1">
        <f t="array" ref="B676">COUNTA(_xlfn._xlws.FILTER(CustomerID,CustomerID=NovasLicençasv6.0[[#This Row],[User ID]],""))</f>
        <v>1</v>
      </c>
      <c r="C676" s="7" t="str">
        <f>IF(NovasLicençasv6.0[[#This Row],[Usuário ativo]]&gt;=2,"OFFLINE","ONLINE")</f>
        <v>ONLINE</v>
      </c>
      <c r="D676" s="18" t="str" cm="1">
        <f t="array" ref="D676">IFERROR(IF(SUM(_xlfn._xlws.FILTER(CustomerID,CustomerID=NovasLicençasv6.0[[#This Row],[User ID]]))=0,"Existe","Não Existe"),"Não Existe")</f>
        <v>Não Existe</v>
      </c>
      <c r="E676" s="7"/>
      <c r="F676" s="65" t="s">
        <v>4363</v>
      </c>
      <c r="G676" s="7" t="s">
        <v>8</v>
      </c>
      <c r="H676" s="7" t="s">
        <v>358</v>
      </c>
      <c r="I676" s="7" t="s">
        <v>9</v>
      </c>
      <c r="J676" s="7" t="s">
        <v>835</v>
      </c>
      <c r="K676" s="7" t="s">
        <v>53</v>
      </c>
      <c r="L676" s="7" t="str" cm="1">
        <f t="array" ref="L676">IFERROR(_xlfn._xlws.FILTER(CódigoAntigo,[0]!Descrição=NovasLicençasv6.0[[#This Row],[Descrição da atualização]]),"")</f>
        <v/>
      </c>
      <c r="M676" s="7" t="str" cm="1">
        <f t="array" ref="M676">IFERROR(_xlfn._xlws.FILTER(NovoCódigo,[0]!Descrição=NovasLicençasv6.0[[#This Row],[Descrição da atualização]]),"")</f>
        <v/>
      </c>
      <c r="N676" s="7"/>
      <c r="O676" s="7" t="s">
        <v>157</v>
      </c>
      <c r="P676" s="7" t="str" cm="1">
        <f t="array" ref="P676">_xlfn._xlws.FILTER(CodigoLicença,Tipo=NovasLicençasv6.0[[#This Row],[Tipo]])</f>
        <v>IR0000000001</v>
      </c>
      <c r="Q676" s="7" t="str" cm="1">
        <f t="array" ref="Q676">_xlfn._xlws.FILTER(CodigoManutenção,Tipo=NovasLicençasv6.0[[#This Row],[Tipo]])</f>
        <v>Sem custo</v>
      </c>
      <c r="R676" s="116">
        <v>1</v>
      </c>
      <c r="S676" s="7" t="s">
        <v>1100</v>
      </c>
      <c r="T676" s="14" t="s">
        <v>4364</v>
      </c>
      <c r="U676" s="7" t="s">
        <v>3043</v>
      </c>
      <c r="V676" s="7" t="s">
        <v>4365</v>
      </c>
      <c r="W676" s="7" t="s">
        <v>4366</v>
      </c>
      <c r="X676" s="7"/>
      <c r="Y676" s="5">
        <v>45712</v>
      </c>
      <c r="Z676" s="5"/>
      <c r="AA676" s="11">
        <f t="shared" si="59"/>
        <v>2025</v>
      </c>
      <c r="AB676" s="7">
        <f t="shared" si="60"/>
        <v>-45712</v>
      </c>
      <c r="AC676" s="5" t="e" cm="1">
        <f t="array" ref="AC676">_xlfn._xlws.FILTER(Created_Date,(Customer_ID=NovasLicençasv6.0[[#This Row],[User ID]])*(Type = "OFFLINE"))</f>
        <v>#REF!</v>
      </c>
      <c r="AD676" s="113" t="s">
        <v>4367</v>
      </c>
      <c r="AE676" s="7"/>
      <c r="AF676" s="27"/>
      <c r="AG676" s="27"/>
      <c r="AH676" s="7" t="str">
        <f t="shared" ca="1" si="61"/>
        <v>Aviso: SC ainda não criada!</v>
      </c>
      <c r="AI676" s="7"/>
      <c r="AJ676" s="7"/>
      <c r="AK676" s="7"/>
      <c r="AL676" s="7"/>
      <c r="AM676" s="7"/>
      <c r="AN676" s="7"/>
      <c r="AO676" s="11" t="s">
        <v>313</v>
      </c>
      <c r="AP676" s="7"/>
      <c r="AQ676" s="14" t="s">
        <v>1369</v>
      </c>
      <c r="AR676" s="14"/>
      <c r="AS676" s="7"/>
      <c r="AT676" s="7" t="s">
        <v>3651</v>
      </c>
      <c r="AU676" s="7" t="s">
        <v>92</v>
      </c>
      <c r="AV676" s="9" t="s">
        <v>315</v>
      </c>
      <c r="AW676" s="9"/>
      <c r="AX676" s="7">
        <v>2026</v>
      </c>
    </row>
    <row r="677" spans="1:50" ht="18" customHeight="1" x14ac:dyDescent="0.2">
      <c r="A677" s="114" t="s">
        <v>4368</v>
      </c>
      <c r="B677" s="7" cm="1">
        <f t="array" ref="B677">COUNTA(_xlfn._xlws.FILTER(CustomerID,CustomerID=NovasLicençasv6.0[[#This Row],[User ID]],""))</f>
        <v>1</v>
      </c>
      <c r="C677" s="7" t="str">
        <f>IF(NovasLicençasv6.0[[#This Row],[Usuário ativo]]&gt;=2,"OFFLINE","ONLINE")</f>
        <v>ONLINE</v>
      </c>
      <c r="D677" s="18" t="str" cm="1">
        <f t="array" ref="D677">IFERROR(IF(SUM(_xlfn._xlws.FILTER(CustomerID,CustomerID=NovasLicençasv6.0[[#This Row],[User ID]]))=0,"Existe","Não Existe"),"Não Existe")</f>
        <v>Não Existe</v>
      </c>
      <c r="E677" s="7"/>
      <c r="F677" s="65" t="s">
        <v>4369</v>
      </c>
      <c r="G677" s="7" t="s">
        <v>141</v>
      </c>
      <c r="H677" s="7" t="s">
        <v>384</v>
      </c>
      <c r="I677" s="7" t="s">
        <v>101</v>
      </c>
      <c r="J677" s="7" t="s">
        <v>102</v>
      </c>
      <c r="K677" s="7" t="s">
        <v>83</v>
      </c>
      <c r="L677" s="7" t="str" cm="1">
        <f t="array" ref="L677">IFERROR(_xlfn._xlws.FILTER(CódigoAntigo,[0]!Descrição=NovasLicençasv6.0[[#This Row],[Descrição da atualização]]),"")</f>
        <v/>
      </c>
      <c r="M677" s="7" t="str" cm="1">
        <f t="array" ref="M677">IFERROR(_xlfn._xlws.FILTER(NovoCódigo,[0]!Descrição=NovasLicençasv6.0[[#This Row],[Descrição da atualização]]),"")</f>
        <v/>
      </c>
      <c r="N677" s="7"/>
      <c r="O677" s="7" t="s">
        <v>18</v>
      </c>
      <c r="P677" s="7" t="str" cm="1">
        <f t="array" ref="P677">_xlfn._xlws.FILTER(CodigoLicença,Tipo=NovasLicençasv6.0[[#This Row],[Tipo]])</f>
        <v>SC00SFW00003</v>
      </c>
      <c r="Q677" s="7" t="str" cm="1">
        <f t="array" ref="Q677">_xlfn._xlws.FILTER(CodigoManutenção,Tipo=NovasLicençasv6.0[[#This Row],[Tipo]])</f>
        <v>SC00SFW00006</v>
      </c>
      <c r="R677" s="116">
        <v>1</v>
      </c>
      <c r="S677" s="7" t="s">
        <v>84</v>
      </c>
      <c r="T677" s="14" t="s">
        <v>4370</v>
      </c>
      <c r="U677" s="7" t="s">
        <v>596</v>
      </c>
      <c r="V677" s="7" t="s">
        <v>4371</v>
      </c>
      <c r="W677" s="7" t="s">
        <v>2798</v>
      </c>
      <c r="X677" s="7"/>
      <c r="Y677" s="5">
        <v>45737</v>
      </c>
      <c r="Z677" s="5">
        <v>45740</v>
      </c>
      <c r="AA677" s="11">
        <f t="shared" si="59"/>
        <v>2025</v>
      </c>
      <c r="AB677" s="7">
        <f t="shared" si="60"/>
        <v>3</v>
      </c>
      <c r="AC677" s="5" t="e" cm="1">
        <f t="array" ref="AC677">_xlfn._xlws.FILTER(Created_Date,(Customer_ID=NovasLicençasv6.0[[#This Row],[User ID]])*(Type = "OFFLINE"))</f>
        <v>#REF!</v>
      </c>
      <c r="AD677" s="113" t="s">
        <v>4372</v>
      </c>
      <c r="AE677" s="7"/>
      <c r="AF677" s="27"/>
      <c r="AG677" s="27"/>
      <c r="AH677" s="7" t="str">
        <f t="shared" ca="1" si="61"/>
        <v>Aviso: SC ainda não criada!</v>
      </c>
      <c r="AI677" s="7"/>
      <c r="AJ677" s="7"/>
      <c r="AK677" s="7"/>
      <c r="AL677" s="7"/>
      <c r="AM677" s="7"/>
      <c r="AN677" s="7"/>
      <c r="AO677" s="11" t="s">
        <v>2716</v>
      </c>
      <c r="AP677" s="7"/>
      <c r="AQ677" s="14" t="s">
        <v>592</v>
      </c>
      <c r="AR677" s="14"/>
      <c r="AS677" s="7"/>
      <c r="AT677" s="7" t="s">
        <v>4373</v>
      </c>
      <c r="AU677" s="7" t="s">
        <v>92</v>
      </c>
      <c r="AV677" s="9" t="s">
        <v>315</v>
      </c>
      <c r="AW677" s="9"/>
      <c r="AX677" s="7">
        <v>2026</v>
      </c>
    </row>
    <row r="678" spans="1:50" ht="18" customHeight="1" x14ac:dyDescent="0.2">
      <c r="A678" s="114" t="s">
        <v>4374</v>
      </c>
      <c r="B678" s="7" cm="1">
        <f t="array" ref="B678">COUNTA(_xlfn._xlws.FILTER(CustomerID,CustomerID=NovasLicençasv6.0[[#This Row],[User ID]],""))</f>
        <v>1</v>
      </c>
      <c r="C678" s="7" t="str">
        <f>IF(NovasLicençasv6.0[[#This Row],[Usuário ativo]]&gt;=2,"OFFLINE","ONLINE")</f>
        <v>ONLINE</v>
      </c>
      <c r="D678" s="18" t="str" cm="1">
        <f t="array" ref="D678">IFERROR(IF(SUM(_xlfn._xlws.FILTER(CustomerID,CustomerID=NovasLicençasv6.0[[#This Row],[User ID]]))=0,"Existe","Não Existe"),"Não Existe")</f>
        <v>Não Existe</v>
      </c>
      <c r="E678" s="7"/>
      <c r="F678" s="65" t="s">
        <v>4375</v>
      </c>
      <c r="G678" s="7" t="s">
        <v>8</v>
      </c>
      <c r="H678" s="7" t="s">
        <v>384</v>
      </c>
      <c r="I678" s="7" t="s">
        <v>579</v>
      </c>
      <c r="J678" s="7" t="s">
        <v>3542</v>
      </c>
      <c r="K678" s="7" t="s">
        <v>83</v>
      </c>
      <c r="L678" s="7" t="str" cm="1">
        <f t="array" ref="L678">IFERROR(_xlfn._xlws.FILTER(CódigoAntigo,[0]!Descrição=NovasLicençasv6.0[[#This Row],[Descrição da atualização]]),"")</f>
        <v/>
      </c>
      <c r="M678" s="7" t="str" cm="1">
        <f t="array" ref="M678">IFERROR(_xlfn._xlws.FILTER(NovoCódigo,[0]!Descrição=NovasLicençasv6.0[[#This Row],[Descrição da atualização]]),"")</f>
        <v/>
      </c>
      <c r="N678" s="7"/>
      <c r="O678" s="7" t="s">
        <v>18</v>
      </c>
      <c r="P678" s="7" t="str" cm="1">
        <f t="array" ref="P678">_xlfn._xlws.FILTER(CodigoLicença,Tipo=NovasLicençasv6.0[[#This Row],[Tipo]])</f>
        <v>SC00SFW00003</v>
      </c>
      <c r="Q678" s="7" t="str" cm="1">
        <f t="array" ref="Q678">_xlfn._xlws.FILTER(CodigoManutenção,Tipo=NovasLicençasv6.0[[#This Row],[Tipo]])</f>
        <v>SC00SFW00006</v>
      </c>
      <c r="R678" s="116">
        <v>1</v>
      </c>
      <c r="S678" s="7" t="s">
        <v>84</v>
      </c>
      <c r="T678" s="14" t="s">
        <v>4376</v>
      </c>
      <c r="U678" s="7" t="s">
        <v>2245</v>
      </c>
      <c r="V678" s="7" t="s">
        <v>4377</v>
      </c>
      <c r="W678" s="7" t="s">
        <v>4378</v>
      </c>
      <c r="X678" s="7"/>
      <c r="Y678" s="5">
        <v>45743</v>
      </c>
      <c r="Z678" s="5"/>
      <c r="AA678" s="11">
        <f t="shared" ref="AA678:AA682" si="62">YEAR(Y678)</f>
        <v>2025</v>
      </c>
      <c r="AB678" s="7">
        <f t="shared" ref="AB678:AB682" si="63">Z678-Y678</f>
        <v>-45743</v>
      </c>
      <c r="AC678" s="5" t="e" cm="1">
        <f t="array" ref="AC678">_xlfn._xlws.FILTER(Created_Date,(Customer_ID=NovasLicençasv6.0[[#This Row],[User ID]])*(Type = "OFFLINE"))</f>
        <v>#REF!</v>
      </c>
      <c r="AD678" s="113" t="s">
        <v>4379</v>
      </c>
      <c r="AE678" s="7"/>
      <c r="AF678" s="125">
        <v>86184</v>
      </c>
      <c r="AG678" s="124">
        <v>532.77</v>
      </c>
      <c r="AH678" s="7" t="str">
        <f t="shared" ref="AH678:AH682" ca="1" si="64">IF(AND(Z678&lt;TODAY()-7, AF678=""), "Aviso: SC ainda não criada!", "")</f>
        <v/>
      </c>
      <c r="AI678" s="7">
        <v>1052073</v>
      </c>
      <c r="AJ678" s="7">
        <v>43152</v>
      </c>
      <c r="AK678" s="7"/>
      <c r="AL678" s="7"/>
      <c r="AM678" s="7"/>
      <c r="AN678" s="7"/>
      <c r="AO678" s="11">
        <v>116525259</v>
      </c>
      <c r="AP678" s="7"/>
      <c r="AQ678" s="14" t="s">
        <v>1369</v>
      </c>
      <c r="AR678" s="14"/>
      <c r="AS678" s="7"/>
      <c r="AT678" s="7" t="s">
        <v>4380</v>
      </c>
      <c r="AU678" s="7" t="s">
        <v>92</v>
      </c>
      <c r="AV678" s="9" t="s">
        <v>380</v>
      </c>
      <c r="AW678" s="9" t="s">
        <v>4381</v>
      </c>
      <c r="AX678" s="7">
        <v>2026</v>
      </c>
    </row>
    <row r="679" spans="1:50" ht="18" customHeight="1" x14ac:dyDescent="0.2">
      <c r="A679" s="114" t="s">
        <v>4382</v>
      </c>
      <c r="B679" s="7" cm="1">
        <f t="array" ref="B679">COUNTA(_xlfn._xlws.FILTER(CustomerID,CustomerID=NovasLicençasv6.0[[#This Row],[User ID]],""))</f>
        <v>1</v>
      </c>
      <c r="C679" s="7" t="str">
        <f>IF(NovasLicençasv6.0[[#This Row],[Usuário ativo]]&gt;=2,"OFFLINE","ONLINE")</f>
        <v>ONLINE</v>
      </c>
      <c r="D679" s="18" t="str" cm="1">
        <f t="array" ref="D679">IFERROR(IF(SUM(_xlfn._xlws.FILTER(CustomerID,CustomerID=NovasLicençasv6.0[[#This Row],[User ID]]))=0,"Existe","Não Existe"),"Não Existe")</f>
        <v>Não Existe</v>
      </c>
      <c r="E679" s="7"/>
      <c r="F679" s="65" t="s">
        <v>4383</v>
      </c>
      <c r="G679" s="7" t="s">
        <v>8</v>
      </c>
      <c r="H679" s="7" t="s">
        <v>384</v>
      </c>
      <c r="I679" s="7" t="s">
        <v>579</v>
      </c>
      <c r="J679" s="7" t="s">
        <v>3542</v>
      </c>
      <c r="K679" s="7" t="s">
        <v>83</v>
      </c>
      <c r="L679" s="7" t="str" cm="1">
        <f t="array" ref="L679">IFERROR(_xlfn._xlws.FILTER(CódigoAntigo,[0]!Descrição=NovasLicençasv6.0[[#This Row],[Descrição da atualização]]),"")</f>
        <v/>
      </c>
      <c r="M679" s="7" t="str" cm="1">
        <f t="array" ref="M679">IFERROR(_xlfn._xlws.FILTER(NovoCódigo,[0]!Descrição=NovasLicençasv6.0[[#This Row],[Descrição da atualização]]),"")</f>
        <v/>
      </c>
      <c r="N679" s="7"/>
      <c r="O679" s="7" t="s">
        <v>18</v>
      </c>
      <c r="P679" s="7" t="str" cm="1">
        <f t="array" ref="P679">_xlfn._xlws.FILTER(CodigoLicença,Tipo=NovasLicençasv6.0[[#This Row],[Tipo]])</f>
        <v>SC00SFW00003</v>
      </c>
      <c r="Q679" s="7" t="str" cm="1">
        <f t="array" ref="Q679">_xlfn._xlws.FILTER(CodigoManutenção,Tipo=NovasLicençasv6.0[[#This Row],[Tipo]])</f>
        <v>SC00SFW00006</v>
      </c>
      <c r="R679" s="116">
        <v>1</v>
      </c>
      <c r="S679" s="7" t="s">
        <v>84</v>
      </c>
      <c r="T679" s="14" t="s">
        <v>4384</v>
      </c>
      <c r="U679" s="7" t="s">
        <v>2245</v>
      </c>
      <c r="V679" s="7" t="s">
        <v>4287</v>
      </c>
      <c r="W679" s="7" t="s">
        <v>4385</v>
      </c>
      <c r="X679" s="7"/>
      <c r="Y679" s="5">
        <v>45743</v>
      </c>
      <c r="Z679" s="5"/>
      <c r="AA679" s="11">
        <f t="shared" si="62"/>
        <v>2025</v>
      </c>
      <c r="AB679" s="7">
        <f t="shared" si="63"/>
        <v>-45743</v>
      </c>
      <c r="AC679" s="5" t="e" cm="1">
        <f t="array" ref="AC679">_xlfn._xlws.FILTER(Created_Date,(Customer_ID=NovasLicençasv6.0[[#This Row],[User ID]])*(Type = "OFFLINE"))</f>
        <v>#REF!</v>
      </c>
      <c r="AD679" s="113" t="s">
        <v>4386</v>
      </c>
      <c r="AE679" s="7"/>
      <c r="AF679" s="125">
        <v>86185</v>
      </c>
      <c r="AG679" s="124">
        <v>532.77</v>
      </c>
      <c r="AH679" s="7" t="str">
        <f t="shared" ca="1" si="64"/>
        <v/>
      </c>
      <c r="AI679" s="7">
        <v>1052073</v>
      </c>
      <c r="AJ679" s="7">
        <v>43152</v>
      </c>
      <c r="AK679" s="7"/>
      <c r="AL679" s="7"/>
      <c r="AM679" s="7"/>
      <c r="AN679" s="7"/>
      <c r="AO679" s="11">
        <v>116525259</v>
      </c>
      <c r="AP679" s="7"/>
      <c r="AQ679" s="14" t="s">
        <v>1369</v>
      </c>
      <c r="AR679" s="14"/>
      <c r="AS679" s="7"/>
      <c r="AT679" s="7" t="s">
        <v>4380</v>
      </c>
      <c r="AU679" s="7" t="s">
        <v>92</v>
      </c>
      <c r="AV679" s="9" t="s">
        <v>380</v>
      </c>
      <c r="AW679" s="9" t="s">
        <v>4381</v>
      </c>
      <c r="AX679" s="7">
        <v>2026</v>
      </c>
    </row>
    <row r="680" spans="1:50" ht="18" customHeight="1" x14ac:dyDescent="0.2">
      <c r="A680" s="114" t="s">
        <v>4387</v>
      </c>
      <c r="B680" s="7" cm="1">
        <f t="array" ref="B680">COUNTA(_xlfn._xlws.FILTER(CustomerID,CustomerID=NovasLicençasv6.0[[#This Row],[User ID]],""))</f>
        <v>1</v>
      </c>
      <c r="C680" s="7" t="str">
        <f>IF(NovasLicençasv6.0[[#This Row],[Usuário ativo]]&gt;=2,"OFFLINE","ONLINE")</f>
        <v>ONLINE</v>
      </c>
      <c r="D680" s="18" t="str" cm="1">
        <f t="array" ref="D680">IFERROR(IF(SUM(_xlfn._xlws.FILTER(CustomerID,CustomerID=NovasLicençasv6.0[[#This Row],[User ID]]))=0,"Existe","Não Existe"),"Não Existe")</f>
        <v>Não Existe</v>
      </c>
      <c r="E680" s="7"/>
      <c r="F680" s="65" t="s">
        <v>4388</v>
      </c>
      <c r="G680" s="7" t="s">
        <v>8</v>
      </c>
      <c r="H680" s="7" t="s">
        <v>1785</v>
      </c>
      <c r="I680" s="7" t="s">
        <v>9</v>
      </c>
      <c r="J680" s="7" t="s">
        <v>835</v>
      </c>
      <c r="K680" s="7" t="s">
        <v>53</v>
      </c>
      <c r="L680" s="7" t="str" cm="1">
        <f t="array" ref="L680">IFERROR(_xlfn._xlws.FILTER(CódigoAntigo,[0]!Descrição=NovasLicençasv6.0[[#This Row],[Descrição da atualização]]),"")</f>
        <v/>
      </c>
      <c r="M680" s="7" t="str" cm="1">
        <f t="array" ref="M680">IFERROR(_xlfn._xlws.FILTER(NovoCódigo,[0]!Descrição=NovasLicençasv6.0[[#This Row],[Descrição da atualização]]),"")</f>
        <v/>
      </c>
      <c r="N680" s="7"/>
      <c r="O680" s="7" t="s">
        <v>157</v>
      </c>
      <c r="P680" s="7" t="str" cm="1">
        <f t="array" ref="P680">_xlfn._xlws.FILTER(CodigoLicença,Tipo=NovasLicençasv6.0[[#This Row],[Tipo]])</f>
        <v>IR0000000001</v>
      </c>
      <c r="Q680" s="7" t="str" cm="1">
        <f t="array" ref="Q680">_xlfn._xlws.FILTER(CodigoManutenção,Tipo=NovasLicençasv6.0[[#This Row],[Tipo]])</f>
        <v>Sem custo</v>
      </c>
      <c r="R680" s="116">
        <v>1</v>
      </c>
      <c r="S680" s="7" t="s">
        <v>1100</v>
      </c>
      <c r="T680" s="14" t="s">
        <v>4389</v>
      </c>
      <c r="U680" s="7" t="s">
        <v>3043</v>
      </c>
      <c r="V680" s="7" t="s">
        <v>4390</v>
      </c>
      <c r="W680" s="7" t="s">
        <v>4295</v>
      </c>
      <c r="X680" s="7"/>
      <c r="Y680" s="5">
        <v>45743</v>
      </c>
      <c r="Z680" s="5">
        <v>45762</v>
      </c>
      <c r="AA680" s="11">
        <f t="shared" si="62"/>
        <v>2025</v>
      </c>
      <c r="AB680" s="7">
        <f t="shared" si="63"/>
        <v>19</v>
      </c>
      <c r="AC680" s="5" t="e" cm="1">
        <f t="array" ref="AC680">_xlfn._xlws.FILTER(Created_Date,(Customer_ID=NovasLicençasv6.0[[#This Row],[User ID]])*(Type = "OFFLINE"))</f>
        <v>#REF!</v>
      </c>
      <c r="AD680" s="113" t="s">
        <v>4391</v>
      </c>
      <c r="AE680" s="7"/>
      <c r="AF680" s="27"/>
      <c r="AG680" s="27"/>
      <c r="AH680" s="7" t="str">
        <f t="shared" ca="1" si="64"/>
        <v>Aviso: SC ainda não criada!</v>
      </c>
      <c r="AI680" s="7"/>
      <c r="AJ680" s="7"/>
      <c r="AK680" s="7"/>
      <c r="AL680" s="7"/>
      <c r="AM680" s="7"/>
      <c r="AN680" s="7"/>
      <c r="AO680" s="11" t="s">
        <v>313</v>
      </c>
      <c r="AP680" s="7"/>
      <c r="AQ680" s="14" t="s">
        <v>1369</v>
      </c>
      <c r="AR680" s="14"/>
      <c r="AS680" s="7"/>
      <c r="AT680" s="7" t="s">
        <v>4392</v>
      </c>
      <c r="AU680" s="7" t="s">
        <v>380</v>
      </c>
      <c r="AV680" s="9" t="s">
        <v>315</v>
      </c>
      <c r="AW680" s="9"/>
      <c r="AX680" s="7"/>
    </row>
    <row r="681" spans="1:50" ht="18" customHeight="1" x14ac:dyDescent="0.2">
      <c r="A681" s="114" t="s">
        <v>4393</v>
      </c>
      <c r="B681" s="7" cm="1">
        <f t="array" ref="B681">COUNTA(_xlfn._xlws.FILTER(CustomerID,CustomerID=NovasLicençasv6.0[[#This Row],[User ID]],""))</f>
        <v>1</v>
      </c>
      <c r="C681" s="7" t="str">
        <f>IF(NovasLicençasv6.0[[#This Row],[Usuário ativo]]&gt;=2,"OFFLINE","ONLINE")</f>
        <v>ONLINE</v>
      </c>
      <c r="D681" s="18" t="str" cm="1">
        <f t="array" ref="D681">IFERROR(IF(SUM(_xlfn._xlws.FILTER(CustomerID,CustomerID=NovasLicençasv6.0[[#This Row],[User ID]]))=0,"Existe","Não Existe"),"Não Existe")</f>
        <v>Não Existe</v>
      </c>
      <c r="E681" s="7"/>
      <c r="F681" s="65" t="s">
        <v>4394</v>
      </c>
      <c r="G681" s="7" t="s">
        <v>8</v>
      </c>
      <c r="H681" s="7" t="s">
        <v>1320</v>
      </c>
      <c r="I681" s="7" t="s">
        <v>9</v>
      </c>
      <c r="J681" s="7" t="s">
        <v>194</v>
      </c>
      <c r="K681" s="7" t="s">
        <v>195</v>
      </c>
      <c r="L681" s="7" t="str" cm="1">
        <f t="array" ref="L681">IFERROR(_xlfn._xlws.FILTER(CódigoAntigo,[0]!Descrição=NovasLicençasv6.0[[#This Row],[Descrição da atualização]]),"")</f>
        <v/>
      </c>
      <c r="M681" s="7" t="str" cm="1">
        <f t="array" ref="M681">IFERROR(_xlfn._xlws.FILTER(NovoCódigo,[0]!Descrição=NovasLicençasv6.0[[#This Row],[Descrição da atualização]]),"")</f>
        <v/>
      </c>
      <c r="N681" s="7"/>
      <c r="O681" s="7" t="s">
        <v>18</v>
      </c>
      <c r="P681" s="7" t="str" cm="1">
        <f t="array" ref="P681">_xlfn._xlws.FILTER(CodigoLicença,Tipo=NovasLicençasv6.0[[#This Row],[Tipo]])</f>
        <v>SC00SFW00003</v>
      </c>
      <c r="Q681" s="7" t="str" cm="1">
        <f t="array" ref="Q681">_xlfn._xlws.FILTER(CodigoManutenção,Tipo=NovasLicençasv6.0[[#This Row],[Tipo]])</f>
        <v>SC00SFW00006</v>
      </c>
      <c r="R681" s="116">
        <v>1</v>
      </c>
      <c r="S681" s="7" t="s">
        <v>84</v>
      </c>
      <c r="T681" s="14" t="s">
        <v>4395</v>
      </c>
      <c r="U681" s="7" t="s">
        <v>3043</v>
      </c>
      <c r="V681" s="7" t="s">
        <v>4294</v>
      </c>
      <c r="W681" s="7" t="s">
        <v>4396</v>
      </c>
      <c r="X681" s="7"/>
      <c r="Y681" s="5">
        <v>45730</v>
      </c>
      <c r="Z681" s="5">
        <v>45763</v>
      </c>
      <c r="AA681" s="11">
        <f t="shared" si="62"/>
        <v>2025</v>
      </c>
      <c r="AB681" s="7">
        <f t="shared" si="63"/>
        <v>33</v>
      </c>
      <c r="AC681" s="5" t="e" cm="1">
        <f t="array" ref="AC681">_xlfn._xlws.FILTER(Created_Date,(Customer_ID=NovasLicençasv6.0[[#This Row],[User ID]])*(Type = "OFFLINE"))</f>
        <v>#REF!</v>
      </c>
      <c r="AD681" s="113" t="s">
        <v>4397</v>
      </c>
      <c r="AE681" s="7"/>
      <c r="AF681" s="125">
        <v>86450</v>
      </c>
      <c r="AG681" s="128">
        <v>509.62</v>
      </c>
      <c r="AH681" s="7" t="str">
        <f t="shared" ca="1" si="64"/>
        <v/>
      </c>
      <c r="AI681" s="7">
        <v>1049099</v>
      </c>
      <c r="AJ681" s="7">
        <v>18384</v>
      </c>
      <c r="AK681" s="7"/>
      <c r="AL681" s="7"/>
      <c r="AM681" s="7"/>
      <c r="AN681" s="7"/>
      <c r="AO681" s="11">
        <v>116525328</v>
      </c>
      <c r="AP681" s="7"/>
      <c r="AQ681" s="14" t="s">
        <v>1369</v>
      </c>
      <c r="AR681" s="14"/>
      <c r="AS681" s="7"/>
      <c r="AT681" s="7" t="s">
        <v>4398</v>
      </c>
      <c r="AU681" s="7" t="s">
        <v>380</v>
      </c>
      <c r="AV681" s="9" t="s">
        <v>201</v>
      </c>
      <c r="AW681" s="9" t="s">
        <v>4399</v>
      </c>
      <c r="AX681" s="9">
        <v>2026</v>
      </c>
    </row>
    <row r="682" spans="1:50" ht="18" customHeight="1" x14ac:dyDescent="0.2">
      <c r="A682" s="114" t="s">
        <v>4400</v>
      </c>
      <c r="B682" s="7" cm="1">
        <f t="array" ref="B682">COUNTA(_xlfn._xlws.FILTER(CustomerID,CustomerID=NovasLicençasv6.0[[#This Row],[User ID]],""))</f>
        <v>1</v>
      </c>
      <c r="C682" s="7" t="str">
        <f>IF(NovasLicençasv6.0[[#This Row],[Usuário ativo]]&gt;=2,"OFFLINE","ONLINE")</f>
        <v>ONLINE</v>
      </c>
      <c r="D682" s="18" t="str" cm="1">
        <f t="array" ref="D682">IFERROR(IF(SUM(_xlfn._xlws.FILTER(CustomerID,CustomerID=NovasLicençasv6.0[[#This Row],[User ID]]))=0,"Existe","Não Existe"),"Não Existe")</f>
        <v>Não Existe</v>
      </c>
      <c r="E682" s="7"/>
      <c r="F682" s="65" t="s">
        <v>4401</v>
      </c>
      <c r="G682" s="7" t="s">
        <v>8</v>
      </c>
      <c r="H682" s="7" t="s">
        <v>1320</v>
      </c>
      <c r="I682" s="7" t="s">
        <v>9</v>
      </c>
      <c r="J682" s="7" t="s">
        <v>4402</v>
      </c>
      <c r="K682" s="7" t="s">
        <v>195</v>
      </c>
      <c r="L682" s="7" t="str" cm="1">
        <f t="array" ref="L682">IFERROR(_xlfn._xlws.FILTER(CódigoAntigo,[0]!Descrição=NovasLicençasv6.0[[#This Row],[Descrição da atualização]]),"")</f>
        <v/>
      </c>
      <c r="M682" s="7" t="str" cm="1">
        <f t="array" ref="M682">IFERROR(_xlfn._xlws.FILTER(NovoCódigo,[0]!Descrição=NovasLicençasv6.0[[#This Row],[Descrição da atualização]]),"")</f>
        <v/>
      </c>
      <c r="N682" s="7"/>
      <c r="O682" s="7" t="s">
        <v>18</v>
      </c>
      <c r="P682" s="7" t="str" cm="1">
        <f t="array" ref="P682">_xlfn._xlws.FILTER(CodigoLicença,Tipo=NovasLicençasv6.0[[#This Row],[Tipo]])</f>
        <v>SC00SFW00003</v>
      </c>
      <c r="Q682" s="7" t="str" cm="1">
        <f t="array" ref="Q682">_xlfn._xlws.FILTER(CodigoManutenção,Tipo=NovasLicençasv6.0[[#This Row],[Tipo]])</f>
        <v>SC00SFW00006</v>
      </c>
      <c r="R682" s="116">
        <v>1</v>
      </c>
      <c r="S682" s="7" t="s">
        <v>84</v>
      </c>
      <c r="T682" s="14" t="s">
        <v>4403</v>
      </c>
      <c r="U682" s="7" t="s">
        <v>3043</v>
      </c>
      <c r="V682" s="7" t="s">
        <v>4294</v>
      </c>
      <c r="W682" s="7" t="s">
        <v>4404</v>
      </c>
      <c r="X682" s="7"/>
      <c r="Y682" s="5">
        <v>45737</v>
      </c>
      <c r="Z682" s="5">
        <v>45763</v>
      </c>
      <c r="AA682" s="11">
        <f t="shared" si="62"/>
        <v>2025</v>
      </c>
      <c r="AB682" s="7">
        <f t="shared" si="63"/>
        <v>26</v>
      </c>
      <c r="AC682" s="5" t="e" cm="1">
        <f t="array" ref="AC682">_xlfn._xlws.FILTER(Created_Date,(Customer_ID=NovasLicençasv6.0[[#This Row],[User ID]])*(Type = "OFFLINE"))</f>
        <v>#REF!</v>
      </c>
      <c r="AD682" s="113" t="s">
        <v>4405</v>
      </c>
      <c r="AE682" s="7"/>
      <c r="AF682" s="125">
        <v>86450</v>
      </c>
      <c r="AG682" s="128">
        <v>509.62</v>
      </c>
      <c r="AH682" s="7" t="str">
        <f t="shared" ca="1" si="64"/>
        <v/>
      </c>
      <c r="AI682" s="7">
        <v>1049501</v>
      </c>
      <c r="AJ682" s="7">
        <v>3699</v>
      </c>
      <c r="AK682" s="7"/>
      <c r="AL682" s="7"/>
      <c r="AM682" s="7"/>
      <c r="AN682" s="7"/>
      <c r="AO682" s="11">
        <v>116525328</v>
      </c>
      <c r="AP682" s="7"/>
      <c r="AQ682" s="14" t="s">
        <v>1369</v>
      </c>
      <c r="AR682" s="14"/>
      <c r="AS682" s="7"/>
      <c r="AT682" s="7" t="s">
        <v>4398</v>
      </c>
      <c r="AU682" s="7" t="s">
        <v>380</v>
      </c>
      <c r="AV682" s="9" t="s">
        <v>201</v>
      </c>
      <c r="AW682" s="9" t="s">
        <v>4399</v>
      </c>
      <c r="AX682" s="9">
        <v>2026</v>
      </c>
    </row>
    <row r="683" spans="1:50" ht="18" customHeight="1" x14ac:dyDescent="0.2">
      <c r="A683" s="114" t="s">
        <v>4406</v>
      </c>
      <c r="B683" s="7" cm="1">
        <f t="array" ref="B683">COUNTA(_xlfn._xlws.FILTER(CustomerID,CustomerID=NovasLicençasv6.0[[#This Row],[User ID]],""))</f>
        <v>1</v>
      </c>
      <c r="C683" s="7" t="str">
        <f>IF(NovasLicençasv6.0[[#This Row],[Usuário ativo]]&gt;=2,"OFFLINE","ONLINE")</f>
        <v>ONLINE</v>
      </c>
      <c r="D683" s="18" t="str" cm="1">
        <f t="array" ref="D683">IFERROR(IF(SUM(_xlfn._xlws.FILTER(CustomerID,CustomerID=NovasLicençasv6.0[[#This Row],[User ID]]))=0,"Existe","Não Existe"),"Não Existe")</f>
        <v>Não Existe</v>
      </c>
      <c r="E683" s="7"/>
      <c r="F683" s="65" t="s">
        <v>4407</v>
      </c>
      <c r="G683" s="7" t="s">
        <v>8</v>
      </c>
      <c r="H683" s="7" t="s">
        <v>3220</v>
      </c>
      <c r="I683" s="7" t="s">
        <v>579</v>
      </c>
      <c r="J683" s="7" t="s">
        <v>3542</v>
      </c>
      <c r="K683" s="7" t="s">
        <v>83</v>
      </c>
      <c r="L683" s="7" t="str" cm="1">
        <f t="array" ref="L683">IFERROR(_xlfn._xlws.FILTER(CódigoAntigo,[0]!Descrição=NovasLicençasv6.0[[#This Row],[Descrição da atualização]]),"")</f>
        <v/>
      </c>
      <c r="M683" s="7" t="str" cm="1">
        <f t="array" ref="M683">IFERROR(_xlfn._xlws.FILTER(NovoCódigo,[0]!Descrição=NovasLicençasv6.0[[#This Row],[Descrição da atualização]]),"")</f>
        <v/>
      </c>
      <c r="N683" s="7"/>
      <c r="O683" s="7" t="s">
        <v>18</v>
      </c>
      <c r="P683" s="7" t="str" cm="1">
        <f t="array" ref="P683">_xlfn._xlws.FILTER(CodigoLicença,Tipo=NovasLicençasv6.0[[#This Row],[Tipo]])</f>
        <v>SC00SFW00003</v>
      </c>
      <c r="Q683" s="7" t="str" cm="1">
        <f t="array" ref="Q683">_xlfn._xlws.FILTER(CodigoManutenção,Tipo=NovasLicençasv6.0[[#This Row],[Tipo]])</f>
        <v>SC00SFW00006</v>
      </c>
      <c r="R683" s="116">
        <v>1</v>
      </c>
      <c r="S683" s="7" t="s">
        <v>84</v>
      </c>
      <c r="T683" s="14" t="s">
        <v>4408</v>
      </c>
      <c r="U683" s="7" t="s">
        <v>2245</v>
      </c>
      <c r="V683" s="7" t="s">
        <v>4287</v>
      </c>
      <c r="W683" s="7" t="s">
        <v>4409</v>
      </c>
      <c r="X683" s="7"/>
      <c r="Y683" s="5">
        <v>45758</v>
      </c>
      <c r="Z683" s="5"/>
      <c r="AA683" s="11">
        <f>YEAR(Y683)</f>
        <v>2025</v>
      </c>
      <c r="AB683" s="7">
        <f>Z683-Y683</f>
        <v>-45758</v>
      </c>
      <c r="AC683" s="5" t="e" cm="1">
        <f t="array" ref="AC683">_xlfn._xlws.FILTER(Created_Date,(Customer_ID=NovasLicençasv6.0[[#This Row],[User ID]])*(Type = "OFFLINE"))</f>
        <v>#REF!</v>
      </c>
      <c r="AD683" s="113" t="s">
        <v>4410</v>
      </c>
      <c r="AE683" s="7"/>
      <c r="AF683" s="127">
        <v>86444</v>
      </c>
      <c r="AG683" s="126">
        <v>509.62</v>
      </c>
      <c r="AH683" s="7" t="str">
        <f ca="1">IF(AND(Z683&lt;TODAY()-7, AF683=""), "Aviso: SC ainda não criada!", "")</f>
        <v/>
      </c>
      <c r="AI683" s="7">
        <v>1055567</v>
      </c>
      <c r="AJ683" s="7">
        <v>44012</v>
      </c>
      <c r="AK683" s="7"/>
      <c r="AL683" s="7"/>
      <c r="AM683" s="7"/>
      <c r="AN683" s="7"/>
      <c r="AO683" s="11">
        <v>116525329</v>
      </c>
      <c r="AP683" s="7"/>
      <c r="AQ683" s="14" t="s">
        <v>1369</v>
      </c>
      <c r="AR683" s="14"/>
      <c r="AS683" s="7"/>
      <c r="AT683" s="7" t="s">
        <v>4411</v>
      </c>
      <c r="AU683" s="7" t="s">
        <v>92</v>
      </c>
      <c r="AV683" s="9" t="s">
        <v>201</v>
      </c>
      <c r="AW683" s="9" t="s">
        <v>4412</v>
      </c>
      <c r="AX683" s="9">
        <v>2026</v>
      </c>
    </row>
    <row r="684" spans="1:50" ht="18" customHeight="1" x14ac:dyDescent="0.2">
      <c r="A684" s="114" t="s">
        <v>4413</v>
      </c>
      <c r="B684" s="7" cm="1">
        <f t="array" ref="B684">COUNTA(_xlfn._xlws.FILTER(CustomerID,CustomerID=NovasLicençasv6.0[[#This Row],[User ID]],""))</f>
        <v>1</v>
      </c>
      <c r="C684" s="7" t="str">
        <f>IF(NovasLicençasv6.0[[#This Row],[Usuário ativo]]&gt;=2,"OFFLINE","ONLINE")</f>
        <v>ONLINE</v>
      </c>
      <c r="D684" s="18" t="str" cm="1">
        <f t="array" ref="D684">IFERROR(IF(SUM(_xlfn._xlws.FILTER(CustomerID,CustomerID=NovasLicençasv6.0[[#This Row],[User ID]]))=0,"Existe","Não Existe"),"Não Existe")</f>
        <v>Não Existe</v>
      </c>
      <c r="E684" s="7"/>
      <c r="F684" s="65" t="s">
        <v>4414</v>
      </c>
      <c r="G684" s="7" t="s">
        <v>8</v>
      </c>
      <c r="H684" s="7" t="s">
        <v>1785</v>
      </c>
      <c r="I684" s="7" t="s">
        <v>579</v>
      </c>
      <c r="J684" s="7" t="s">
        <v>3542</v>
      </c>
      <c r="K684" s="7" t="s">
        <v>83</v>
      </c>
      <c r="L684" s="7" t="str" cm="1">
        <f t="array" ref="L684">IFERROR(_xlfn._xlws.FILTER(CódigoAntigo,[0]!Descrição=NovasLicençasv6.0[[#This Row],[Descrição da atualização]]),"")</f>
        <v/>
      </c>
      <c r="M684" s="7" t="str" cm="1">
        <f t="array" ref="M684">IFERROR(_xlfn._xlws.FILTER(NovoCódigo,[0]!Descrição=NovasLicençasv6.0[[#This Row],[Descrição da atualização]]),"")</f>
        <v/>
      </c>
      <c r="N684" s="7"/>
      <c r="O684" s="7" t="s">
        <v>157</v>
      </c>
      <c r="P684" s="7" t="str" cm="1">
        <f t="array" ref="P684">_xlfn._xlws.FILTER(CodigoLicença,Tipo=NovasLicençasv6.0[[#This Row],[Tipo]])</f>
        <v>IR0000000001</v>
      </c>
      <c r="Q684" s="7" t="str" cm="1">
        <f t="array" ref="Q684">_xlfn._xlws.FILTER(CodigoManutenção,Tipo=NovasLicençasv6.0[[#This Row],[Tipo]])</f>
        <v>Sem custo</v>
      </c>
      <c r="R684" s="116">
        <v>1</v>
      </c>
      <c r="S684" s="7" t="s">
        <v>84</v>
      </c>
      <c r="T684" s="14" t="s">
        <v>4415</v>
      </c>
      <c r="U684" s="7" t="s">
        <v>2245</v>
      </c>
      <c r="V684" s="7" t="s">
        <v>4416</v>
      </c>
      <c r="W684" s="7" t="s">
        <v>4417</v>
      </c>
      <c r="X684" s="7"/>
      <c r="Y684" s="5">
        <v>45758</v>
      </c>
      <c r="Z684" s="5"/>
      <c r="AA684" s="11">
        <f>YEAR(Y684)</f>
        <v>2025</v>
      </c>
      <c r="AB684" s="7">
        <f>Z684-Y684</f>
        <v>-45758</v>
      </c>
      <c r="AC684" s="5" t="e" cm="1">
        <f t="array" ref="AC684">_xlfn._xlws.FILTER(Created_Date,(Customer_ID=NovasLicençasv6.0[[#This Row],[User ID]])*(Type = "OFFLINE"))</f>
        <v>#REF!</v>
      </c>
      <c r="AD684" s="113" t="s">
        <v>4418</v>
      </c>
      <c r="AE684" s="7"/>
      <c r="AF684" s="27"/>
      <c r="AG684" s="27"/>
      <c r="AH684" s="7" t="str">
        <f ca="1">IF(AND(Z684&lt;TODAY()-7, AF684=""), "Aviso: SC ainda não criada!", "")</f>
        <v>Aviso: SC ainda não criada!</v>
      </c>
      <c r="AI684" s="7"/>
      <c r="AJ684" s="7"/>
      <c r="AK684" s="7"/>
      <c r="AL684" s="7"/>
      <c r="AM684" s="7" t="s">
        <v>313</v>
      </c>
      <c r="AN684" s="7"/>
      <c r="AO684" s="11" t="s">
        <v>313</v>
      </c>
      <c r="AP684" s="7"/>
      <c r="AQ684" s="14" t="s">
        <v>1369</v>
      </c>
      <c r="AR684" s="14"/>
      <c r="AS684" s="7"/>
      <c r="AT684" s="7" t="s">
        <v>3651</v>
      </c>
      <c r="AU684" s="7" t="s">
        <v>92</v>
      </c>
      <c r="AV684" s="9" t="s">
        <v>315</v>
      </c>
      <c r="AW684" s="9"/>
      <c r="AX684" s="9">
        <v>2026</v>
      </c>
    </row>
    <row r="685" spans="1:50" ht="18" customHeight="1" x14ac:dyDescent="0.2">
      <c r="A685" s="114" t="s">
        <v>4419</v>
      </c>
      <c r="B685" s="7" cm="1">
        <f t="array" ref="B685">COUNTA(_xlfn._xlws.FILTER(CustomerID,CustomerID=NovasLicençasv6.0[[#This Row],[User ID]],""))</f>
        <v>1</v>
      </c>
      <c r="C685" s="7" t="str">
        <f>IF(NovasLicençasv6.0[[#This Row],[Usuário ativo]]&gt;=2,"OFFLINE","ONLINE")</f>
        <v>ONLINE</v>
      </c>
      <c r="D685" s="18" t="str" cm="1">
        <f t="array" ref="D685">IFERROR(IF(SUM(_xlfn._xlws.FILTER(CustomerID,CustomerID=NovasLicençasv6.0[[#This Row],[User ID]]))=0,"Existe","Não Existe"),"Não Existe")</f>
        <v>Não Existe</v>
      </c>
      <c r="E685" s="7"/>
      <c r="F685" s="65" t="s">
        <v>4420</v>
      </c>
      <c r="G685" s="7" t="s">
        <v>8</v>
      </c>
      <c r="H685" s="7" t="s">
        <v>632</v>
      </c>
      <c r="I685" s="7" t="s">
        <v>579</v>
      </c>
      <c r="J685" s="7" t="s">
        <v>3542</v>
      </c>
      <c r="K685" s="7" t="s">
        <v>83</v>
      </c>
      <c r="L685" s="7" t="str" cm="1">
        <f t="array" ref="L685">IFERROR(_xlfn._xlws.FILTER(CódigoAntigo,[0]!Descrição=NovasLicençasv6.0[[#This Row],[Descrição da atualização]]),"")</f>
        <v/>
      </c>
      <c r="M685" s="7" t="str" cm="1">
        <f t="array" ref="M685">IFERROR(_xlfn._xlws.FILTER(NovoCódigo,[0]!Descrição=NovasLicençasv6.0[[#This Row],[Descrição da atualização]]),"")</f>
        <v/>
      </c>
      <c r="N685" s="7"/>
      <c r="O685" s="7" t="s">
        <v>19</v>
      </c>
      <c r="P685" s="7" t="str" cm="1">
        <f t="array" ref="P685">_xlfn._xlws.FILTER(CodigoLicença,Tipo=NovasLicençasv6.0[[#This Row],[Tipo]])</f>
        <v>SC00SFW00004</v>
      </c>
      <c r="Q685" s="7" t="str" cm="1">
        <f t="array" ref="Q685">_xlfn._xlws.FILTER(CodigoManutenção,Tipo=NovasLicençasv6.0[[#This Row],[Tipo]])</f>
        <v>SC00SFW00007</v>
      </c>
      <c r="R685" s="116">
        <v>1</v>
      </c>
      <c r="S685" s="7" t="s">
        <v>84</v>
      </c>
      <c r="T685" s="14" t="s">
        <v>4421</v>
      </c>
      <c r="U685" s="7" t="s">
        <v>3043</v>
      </c>
      <c r="V685" s="7" t="s">
        <v>4012</v>
      </c>
      <c r="W685" s="7" t="s">
        <v>4422</v>
      </c>
      <c r="X685" s="7"/>
      <c r="Y685" s="5">
        <v>45763</v>
      </c>
      <c r="Z685" s="5"/>
      <c r="AA685" s="11">
        <f>YEAR(Y685)</f>
        <v>2025</v>
      </c>
      <c r="AB685" s="7">
        <f>Z685-Y685</f>
        <v>-45763</v>
      </c>
      <c r="AC685" s="5" t="e" cm="1">
        <f t="array" ref="AC685">_xlfn._xlws.FILTER(Created_Date,(Customer_ID=NovasLicençasv6.0[[#This Row],[User ID]])*(Type = "OFFLINE"))</f>
        <v>#REF!</v>
      </c>
      <c r="AD685" s="113" t="s">
        <v>4423</v>
      </c>
      <c r="AE685" s="7"/>
      <c r="AF685" s="63">
        <v>86505</v>
      </c>
      <c r="AG685" s="128">
        <v>767.6</v>
      </c>
      <c r="AH685" s="7" t="str">
        <f ca="1">IF(AND(Z685&lt;TODAY()-7, AF685=""), "Aviso: SC ainda não criada!", "")</f>
        <v/>
      </c>
      <c r="AI685" s="7">
        <v>1052112</v>
      </c>
      <c r="AJ685" s="7">
        <v>43153</v>
      </c>
      <c r="AK685" s="7"/>
      <c r="AL685" s="7"/>
      <c r="AM685" s="7"/>
      <c r="AN685" s="7"/>
      <c r="AO685" s="11">
        <v>116525331</v>
      </c>
      <c r="AP685" s="7"/>
      <c r="AQ685" s="14" t="s">
        <v>1369</v>
      </c>
      <c r="AR685" s="14"/>
      <c r="AS685" s="7"/>
      <c r="AT685" s="7" t="s">
        <v>4424</v>
      </c>
      <c r="AU685" s="7" t="s">
        <v>92</v>
      </c>
      <c r="AV685" s="9" t="s">
        <v>380</v>
      </c>
      <c r="AW685" s="9" t="s">
        <v>4425</v>
      </c>
      <c r="AX685" s="7">
        <v>2026</v>
      </c>
    </row>
    <row r="686" spans="1:50" ht="18" customHeight="1" x14ac:dyDescent="0.2">
      <c r="A686" s="129" t="s">
        <v>4426</v>
      </c>
      <c r="B686" s="18" cm="1">
        <f t="array" ref="B686">COUNTA(_xlfn._xlws.FILTER(CustomerID,CustomerID=NovasLicençasv6.0[[#This Row],[User ID]],""))</f>
        <v>1</v>
      </c>
      <c r="C686" s="18" t="str">
        <f>IF(NovasLicençasv6.0[[#This Row],[Usuário ativo]]&gt;=2,"OFFLINE","ONLINE")</f>
        <v>ONLINE</v>
      </c>
      <c r="D686" s="18" t="str" cm="1">
        <f t="array" ref="D686">IFERROR(IF(SUM(_xlfn._xlws.FILTER(CustomerID,CustomerID=NovasLicençasv6.0[[#This Row],[User ID]]))=0,"Existe","Não Existe"),"Não Existe")</f>
        <v>Não Existe</v>
      </c>
      <c r="E686" s="18"/>
      <c r="F686" s="62" t="s">
        <v>4427</v>
      </c>
      <c r="G686" s="7" t="s">
        <v>141</v>
      </c>
      <c r="H686" s="7" t="s">
        <v>3220</v>
      </c>
      <c r="I686" s="7" t="s">
        <v>101</v>
      </c>
      <c r="J686" s="7" t="s">
        <v>102</v>
      </c>
      <c r="K686" s="18" t="s">
        <v>83</v>
      </c>
      <c r="L686" s="18" t="str" cm="1">
        <f t="array" ref="L686">IFERROR(_xlfn._xlws.FILTER(CódigoAntigo,[0]!Descrição=NovasLicençasv6.0[[#This Row],[Descrição da atualização]]),"")</f>
        <v/>
      </c>
      <c r="M686" s="18" t="str" cm="1">
        <f t="array" ref="M686">IFERROR(_xlfn._xlws.FILTER(NovoCódigo,[0]!Descrição=NovasLicençasv6.0[[#This Row],[Descrição da atualização]]),"")</f>
        <v/>
      </c>
      <c r="N686" s="18"/>
      <c r="O686" s="7" t="s">
        <v>18</v>
      </c>
      <c r="P686" s="18" t="str" cm="1">
        <f t="array" ref="P686">_xlfn._xlws.FILTER(CodigoLicença,Tipo=NovasLicençasv6.0[[#This Row],[Tipo]])</f>
        <v>SC00SFW00003</v>
      </c>
      <c r="Q686" s="18" t="str" cm="1">
        <f t="array" ref="Q686">_xlfn._xlws.FILTER(CodigoManutenção,Tipo=NovasLicençasv6.0[[#This Row],[Tipo]])</f>
        <v>SC00SFW00006</v>
      </c>
      <c r="R686" s="18">
        <v>1</v>
      </c>
      <c r="S686" s="18" t="s">
        <v>84</v>
      </c>
      <c r="T686" s="58" t="s">
        <v>4428</v>
      </c>
      <c r="U686" s="7" t="s">
        <v>2245</v>
      </c>
      <c r="V686" s="18" t="s">
        <v>2204</v>
      </c>
      <c r="W686" s="18" t="s">
        <v>4429</v>
      </c>
      <c r="X686" s="18"/>
      <c r="Y686" s="20" t="s">
        <v>4430</v>
      </c>
      <c r="Z686" s="20" t="s">
        <v>4431</v>
      </c>
      <c r="AA686" s="28">
        <v>2025</v>
      </c>
      <c r="AB686" s="18">
        <f>Z686-Y686</f>
        <v>39</v>
      </c>
      <c r="AC686" s="20" t="e" cm="1">
        <f t="array" ref="AC686">_xlfn._xlws.FILTER(Created_Date,(Customer_ID=NovasLicençasv6.0[[#This Row],[User ID]])*(Type = "OFFLINE"))</f>
        <v>#REF!</v>
      </c>
      <c r="AD686" s="111" t="s">
        <v>4432</v>
      </c>
      <c r="AE686" s="7">
        <v>2699763</v>
      </c>
      <c r="AF686" s="7">
        <v>85723</v>
      </c>
      <c r="AG686" s="130"/>
      <c r="AH686" s="18" t="str">
        <f ca="1">IF(AND(Z686&lt;TODAY()-7, AF686=""), "Aviso: SC ainda não criada!", "")</f>
        <v/>
      </c>
      <c r="AI686" s="18"/>
      <c r="AJ686" s="18"/>
      <c r="AK686" s="18"/>
      <c r="AL686" s="18"/>
      <c r="AM686" s="18"/>
      <c r="AN686" s="18"/>
      <c r="AO686" s="28">
        <v>116525357</v>
      </c>
      <c r="AP686" s="18"/>
      <c r="AQ686" s="58" t="s">
        <v>4433</v>
      </c>
      <c r="AR686" s="58"/>
      <c r="AS686" s="18"/>
      <c r="AT686" s="18" t="s">
        <v>4434</v>
      </c>
      <c r="AU686" s="7" t="s">
        <v>92</v>
      </c>
      <c r="AV686" s="9" t="s">
        <v>315</v>
      </c>
      <c r="AW686" s="23" t="s">
        <v>4435</v>
      </c>
      <c r="AX686" s="18">
        <v>2026</v>
      </c>
    </row>
    <row r="687" spans="1:50" ht="18" customHeight="1" x14ac:dyDescent="0.2">
      <c r="A687" s="106" t="s">
        <v>4284</v>
      </c>
      <c r="B687" s="18" cm="1">
        <f t="array" ref="B687">COUNTA(_xlfn._xlws.FILTER(CustomerID,CustomerID=NovasLicençasv6.0[[#This Row],[User ID]],""))</f>
        <v>1</v>
      </c>
      <c r="C687" s="18" t="str">
        <f>IF(NovasLicençasv6.0[[#This Row],[Usuário ativo]]&gt;=2,"OFFLINE","ONLINE")</f>
        <v>ONLINE</v>
      </c>
      <c r="D687" s="18" t="str" cm="1">
        <f t="array" ref="D687">IFERROR(IF(SUM(_xlfn._xlws.FILTER(CustomerID,CustomerID=NovasLicençasv6.0[[#This Row],[User ID]]))=0,"Existe","Não Existe"),"Não Existe")</f>
        <v>Não Existe</v>
      </c>
      <c r="E687" s="18"/>
      <c r="F687" s="62" t="s">
        <v>4285</v>
      </c>
      <c r="G687" s="7" t="s">
        <v>8</v>
      </c>
      <c r="H687" s="7" t="s">
        <v>632</v>
      </c>
      <c r="I687" s="7" t="s">
        <v>579</v>
      </c>
      <c r="J687" s="7" t="s">
        <v>3542</v>
      </c>
      <c r="K687" s="7" t="s">
        <v>83</v>
      </c>
      <c r="L687" s="18" t="str" cm="1">
        <f t="array" ref="L687">IFERROR(_xlfn._xlws.FILTER(CódigoAntigo,[0]!Descrição=NovasLicençasv6.0[[#This Row],[Descrição da atualização]]),"")</f>
        <v/>
      </c>
      <c r="M687" s="18" t="str" cm="1">
        <f t="array" ref="M687">IFERROR(_xlfn._xlws.FILTER(NovoCódigo,[0]!Descrição=NovasLicençasv6.0[[#This Row],[Descrição da atualização]]),"")</f>
        <v/>
      </c>
      <c r="N687" s="18"/>
      <c r="O687" s="7" t="s">
        <v>18</v>
      </c>
      <c r="P687" s="18" t="str" cm="1">
        <f t="array" ref="P687">_xlfn._xlws.FILTER(CodigoLicença,Tipo=NovasLicençasv6.0[[#This Row],[Tipo]])</f>
        <v>SC00SFW00003</v>
      </c>
      <c r="Q687" s="18" t="str" cm="1">
        <f t="array" ref="Q687">_xlfn._xlws.FILTER(CodigoManutenção,Tipo=NovasLicençasv6.0[[#This Row],[Tipo]])</f>
        <v>SC00SFW00006</v>
      </c>
      <c r="R687" s="18">
        <v>1</v>
      </c>
      <c r="S687" s="18" t="s">
        <v>84</v>
      </c>
      <c r="T687" s="58" t="s">
        <v>4286</v>
      </c>
      <c r="U687" s="7" t="s">
        <v>2245</v>
      </c>
      <c r="V687" s="18" t="s">
        <v>4012</v>
      </c>
      <c r="W687" s="18" t="s">
        <v>4288</v>
      </c>
      <c r="X687" s="18"/>
      <c r="Y687" s="20" t="s">
        <v>4436</v>
      </c>
      <c r="Z687" s="20" t="s">
        <v>4431</v>
      </c>
      <c r="AA687" s="28">
        <v>2025</v>
      </c>
      <c r="AB687" s="18">
        <f>Z687-Y687</f>
        <v>11</v>
      </c>
      <c r="AC687" s="20" t="e" cm="1">
        <f t="array" ref="AC687">_xlfn._xlws.FILTER(Created_Date,(Customer_ID=NovasLicençasv6.0[[#This Row],[User ID]])*(Type = "OFFLINE"))</f>
        <v>#REF!</v>
      </c>
      <c r="AD687" s="111" t="s">
        <v>4289</v>
      </c>
      <c r="AE687" s="18"/>
      <c r="AF687" s="7">
        <v>86730</v>
      </c>
      <c r="AG687" s="128">
        <v>505.98</v>
      </c>
      <c r="AH687" s="18" t="str">
        <f ca="1">IF(AND(Z687&lt;TODAY()-7, AF687=""), "Aviso: SC ainda não criada!", "")</f>
        <v/>
      </c>
      <c r="AI687" s="18">
        <v>1057878</v>
      </c>
      <c r="AJ687" s="18"/>
      <c r="AK687" s="18"/>
      <c r="AL687" s="18"/>
      <c r="AM687" s="18"/>
      <c r="AN687" s="18"/>
      <c r="AO687" s="131">
        <v>116525359</v>
      </c>
      <c r="AP687" s="18"/>
      <c r="AQ687" s="58" t="s">
        <v>1369</v>
      </c>
      <c r="AR687" s="58"/>
      <c r="AS687" s="18"/>
      <c r="AT687" s="18" t="s">
        <v>4437</v>
      </c>
      <c r="AU687" s="7" t="s">
        <v>92</v>
      </c>
      <c r="AV687" s="23"/>
      <c r="AW687" s="23" t="s">
        <v>4438</v>
      </c>
      <c r="AX687" s="18">
        <v>2026</v>
      </c>
    </row>
    <row r="688" spans="1:50" ht="18" customHeight="1" x14ac:dyDescent="0.2">
      <c r="A688" s="105" t="s">
        <v>4439</v>
      </c>
      <c r="B688" s="7" cm="1">
        <f t="array" ref="B688">COUNTA(_xlfn._xlws.FILTER(CustomerID,CustomerID=NovasLicençasv6.0[[#This Row],[User ID]],""))</f>
        <v>1</v>
      </c>
      <c r="C688" s="7" t="str">
        <f>IF(NovasLicençasv6.0[[#This Row],[Usuário ativo]]&gt;=2,"OFFLINE","ONLINE")</f>
        <v>ONLINE</v>
      </c>
      <c r="D688" s="18" t="str" cm="1">
        <f t="array" ref="D688">IFERROR(IF(SUM(_xlfn._xlws.FILTER(CustomerID,CustomerID=NovasLicençasv6.0[[#This Row],[User ID]]))=0,"Existe","Não Existe"),"Não Existe")</f>
        <v>Não Existe</v>
      </c>
      <c r="E688" s="7"/>
      <c r="F688" s="62" t="s">
        <v>4440</v>
      </c>
      <c r="G688" s="7" t="s">
        <v>8</v>
      </c>
      <c r="H688" s="7" t="s">
        <v>1785</v>
      </c>
      <c r="I688" s="7" t="s">
        <v>579</v>
      </c>
      <c r="J688" s="7" t="s">
        <v>3542</v>
      </c>
      <c r="K688" s="7" t="s">
        <v>83</v>
      </c>
      <c r="L688" s="7" t="str" cm="1">
        <f t="array" ref="L688">IFERROR(_xlfn._xlws.FILTER(CódigoAntigo,[0]!Descrição=NovasLicençasv6.0[[#This Row],[Descrição da atualização]]),"")</f>
        <v/>
      </c>
      <c r="M688" s="7" t="str" cm="1">
        <f t="array" ref="M688">IFERROR(_xlfn._xlws.FILTER(NovoCódigo,[0]!Descrição=NovasLicençasv6.0[[#This Row],[Descrição da atualização]]),"")</f>
        <v/>
      </c>
      <c r="N688" s="7"/>
      <c r="O688" s="7" t="s">
        <v>157</v>
      </c>
      <c r="P688" s="7" t="str" cm="1">
        <f t="array" ref="P688">_xlfn._xlws.FILTER(CodigoLicença,Tipo=NovasLicençasv6.0[[#This Row],[Tipo]])</f>
        <v>IR0000000001</v>
      </c>
      <c r="Q688" s="7" t="str" cm="1">
        <f t="array" ref="Q688">_xlfn._xlws.FILTER(CodigoManutenção,Tipo=NovasLicençasv6.0[[#This Row],[Tipo]])</f>
        <v>Sem custo</v>
      </c>
      <c r="R688" s="116">
        <v>1</v>
      </c>
      <c r="S688" s="7"/>
      <c r="T688" s="14"/>
      <c r="U688" s="7"/>
      <c r="V688" s="7"/>
      <c r="W688" s="7"/>
      <c r="X688" s="7"/>
      <c r="Y688" s="5"/>
      <c r="Z688" s="5"/>
      <c r="AA688" s="11">
        <f t="shared" ref="AA688:AA693" si="65">YEAR(Y688)</f>
        <v>1900</v>
      </c>
      <c r="AB688" s="7">
        <f t="shared" ref="AB688:AB693" si="66">Z688-Y688</f>
        <v>0</v>
      </c>
      <c r="AC688" s="5" t="e" cm="1">
        <f t="array" ref="AC688">_xlfn._xlws.FILTER(Created_Date,(Customer_ID=NovasLicençasv6.0[[#This Row],[User ID]])*(Type = "OFFLINE"))</f>
        <v>#REF!</v>
      </c>
      <c r="AD688" s="111" t="s">
        <v>4441</v>
      </c>
      <c r="AE688" s="7"/>
      <c r="AF688" s="27"/>
      <c r="AG688" s="27"/>
      <c r="AH688" s="7" t="str">
        <f t="shared" ref="AH688:AH693" ca="1" si="67">IF(AND(Z688&lt;TODAY()-7, AF688=""), "Aviso: SC ainda não criada!", "")</f>
        <v>Aviso: SC ainda não criada!</v>
      </c>
      <c r="AI688" s="7"/>
      <c r="AJ688" s="7"/>
      <c r="AK688" s="7"/>
      <c r="AL688" s="7"/>
      <c r="AM688" s="7"/>
      <c r="AN688" s="7"/>
      <c r="AO688" s="11" t="s">
        <v>313</v>
      </c>
      <c r="AP688" s="7"/>
      <c r="AQ688" s="14" t="s">
        <v>1369</v>
      </c>
      <c r="AR688" s="14"/>
      <c r="AS688" s="7"/>
      <c r="AT688" s="7" t="s">
        <v>254</v>
      </c>
      <c r="AU688" s="7" t="s">
        <v>380</v>
      </c>
      <c r="AV688" s="9" t="s">
        <v>315</v>
      </c>
      <c r="AW688" s="9"/>
      <c r="AX688" s="7">
        <v>2026</v>
      </c>
    </row>
    <row r="689" spans="1:50" ht="18" customHeight="1" x14ac:dyDescent="0.2">
      <c r="A689" s="105" t="s">
        <v>4442</v>
      </c>
      <c r="B689" s="7" cm="1">
        <f t="array" ref="B689">COUNTA(_xlfn._xlws.FILTER(CustomerID,CustomerID=NovasLicençasv6.0[[#This Row],[User ID]],""))</f>
        <v>1</v>
      </c>
      <c r="C689" s="7" t="str">
        <f>IF(NovasLicençasv6.0[[#This Row],[Usuário ativo]]&gt;=2,"OFFLINE","ONLINE")</f>
        <v>ONLINE</v>
      </c>
      <c r="D689" s="64" t="str" cm="1">
        <f t="array" ref="D689">IFERROR(IF(SUM(_xlfn._xlws.FILTER(CustomerID,CustomerID=NovasLicençasv6.0[[#This Row],[User ID]]))=0,"Existe","Não Existe"),"Não Existe")</f>
        <v>Não Existe</v>
      </c>
      <c r="E689" s="7"/>
      <c r="F689" s="62" t="s">
        <v>4443</v>
      </c>
      <c r="G689" s="7" t="s">
        <v>8</v>
      </c>
      <c r="H689" s="7" t="s">
        <v>1785</v>
      </c>
      <c r="I689" s="7" t="s">
        <v>579</v>
      </c>
      <c r="J689" s="7" t="s">
        <v>3542</v>
      </c>
      <c r="K689" s="7" t="s">
        <v>83</v>
      </c>
      <c r="L689" s="7" t="str" cm="1">
        <f t="array" ref="L689">IFERROR(_xlfn._xlws.FILTER(CódigoAntigo,[0]!Descrição=NovasLicençasv6.0[[#This Row],[Descrição da atualização]]),"")</f>
        <v/>
      </c>
      <c r="M689" s="7" t="str" cm="1">
        <f t="array" ref="M689">IFERROR(_xlfn._xlws.FILTER(NovoCódigo,[0]!Descrição=NovasLicençasv6.0[[#This Row],[Descrição da atualização]]),"")</f>
        <v/>
      </c>
      <c r="N689" s="7"/>
      <c r="O689" s="7" t="s">
        <v>157</v>
      </c>
      <c r="P689" s="7" t="str" cm="1">
        <f t="array" ref="P689">_xlfn._xlws.FILTER(CodigoLicença,Tipo=NovasLicençasv6.0[[#This Row],[Tipo]])</f>
        <v>IR0000000001</v>
      </c>
      <c r="Q689" s="7" t="str" cm="1">
        <f t="array" ref="Q689">_xlfn._xlws.FILTER(CodigoManutenção,Tipo=NovasLicençasv6.0[[#This Row],[Tipo]])</f>
        <v>Sem custo</v>
      </c>
      <c r="R689" s="116">
        <v>1</v>
      </c>
      <c r="S689" s="7"/>
      <c r="T689" s="14"/>
      <c r="U689" s="7"/>
      <c r="V689" s="7"/>
      <c r="W689" s="7"/>
      <c r="X689" s="7"/>
      <c r="Y689" s="5"/>
      <c r="Z689" s="5"/>
      <c r="AA689" s="11">
        <f t="shared" si="65"/>
        <v>1900</v>
      </c>
      <c r="AB689" s="7">
        <f t="shared" si="66"/>
        <v>0</v>
      </c>
      <c r="AC689" s="5" t="e" cm="1">
        <f t="array" ref="AC689">_xlfn._xlws.FILTER(Created_Date,(Customer_ID=NovasLicençasv6.0[[#This Row],[User ID]])*(Type = "OFFLINE"))</f>
        <v>#REF!</v>
      </c>
      <c r="AD689" s="111" t="s">
        <v>4444</v>
      </c>
      <c r="AE689" s="7"/>
      <c r="AF689" s="27"/>
      <c r="AG689" s="27"/>
      <c r="AH689" s="7" t="str">
        <f t="shared" ca="1" si="67"/>
        <v>Aviso: SC ainda não criada!</v>
      </c>
      <c r="AI689" s="7"/>
      <c r="AJ689" s="7"/>
      <c r="AK689" s="7"/>
      <c r="AL689" s="7"/>
      <c r="AM689" s="7"/>
      <c r="AN689" s="7"/>
      <c r="AO689" s="11" t="s">
        <v>313</v>
      </c>
      <c r="AP689" s="7"/>
      <c r="AQ689" s="14" t="s">
        <v>1369</v>
      </c>
      <c r="AR689" s="14"/>
      <c r="AS689" s="7"/>
      <c r="AT689" s="7" t="s">
        <v>254</v>
      </c>
      <c r="AU689" s="7" t="s">
        <v>380</v>
      </c>
      <c r="AV689" s="9" t="s">
        <v>315</v>
      </c>
      <c r="AW689" s="9"/>
      <c r="AX689" s="7">
        <v>2026</v>
      </c>
    </row>
    <row r="690" spans="1:50" ht="18" customHeight="1" x14ac:dyDescent="0.2">
      <c r="A690" s="105" t="s">
        <v>4445</v>
      </c>
      <c r="B690" s="7" cm="1">
        <f t="array" ref="B690">COUNTA(_xlfn._xlws.FILTER(CustomerID,CustomerID=NovasLicençasv6.0[[#This Row],[User ID]],""))</f>
        <v>1</v>
      </c>
      <c r="C690" s="7" t="str">
        <f>IF(NovasLicençasv6.0[[#This Row],[Usuário ativo]]&gt;=2,"OFFLINE","ONLINE")</f>
        <v>ONLINE</v>
      </c>
      <c r="D690" s="64" t="str" cm="1">
        <f t="array" ref="D690">IFERROR(IF(SUM(_xlfn._xlws.FILTER(CustomerID,CustomerID=NovasLicençasv6.0[[#This Row],[User ID]]))=0,"Existe","Não Existe"),"Não Existe")</f>
        <v>Não Existe</v>
      </c>
      <c r="E690" s="7"/>
      <c r="F690" s="62" t="s">
        <v>4446</v>
      </c>
      <c r="G690" s="7" t="s">
        <v>8</v>
      </c>
      <c r="H690" s="7" t="s">
        <v>1785</v>
      </c>
      <c r="I690" s="7" t="s">
        <v>579</v>
      </c>
      <c r="J690" s="7" t="s">
        <v>3542</v>
      </c>
      <c r="K690" s="7" t="s">
        <v>83</v>
      </c>
      <c r="L690" s="7" t="str" cm="1">
        <f t="array" ref="L690">IFERROR(_xlfn._xlws.FILTER(CódigoAntigo,[0]!Descrição=NovasLicençasv6.0[[#This Row],[Descrição da atualização]]),"")</f>
        <v/>
      </c>
      <c r="M690" s="7" t="str" cm="1">
        <f t="array" ref="M690">IFERROR(_xlfn._xlws.FILTER(NovoCódigo,[0]!Descrição=NovasLicençasv6.0[[#This Row],[Descrição da atualização]]),"")</f>
        <v/>
      </c>
      <c r="N690" s="7"/>
      <c r="O690" s="7" t="s">
        <v>157</v>
      </c>
      <c r="P690" s="7" t="str" cm="1">
        <f t="array" ref="P690">_xlfn._xlws.FILTER(CodigoLicença,Tipo=NovasLicençasv6.0[[#This Row],[Tipo]])</f>
        <v>IR0000000001</v>
      </c>
      <c r="Q690" s="7" t="str" cm="1">
        <f t="array" ref="Q690">_xlfn._xlws.FILTER(CodigoManutenção,Tipo=NovasLicençasv6.0[[#This Row],[Tipo]])</f>
        <v>Sem custo</v>
      </c>
      <c r="R690" s="116">
        <v>1</v>
      </c>
      <c r="S690" s="7"/>
      <c r="T690" s="14"/>
      <c r="U690" s="7"/>
      <c r="V690" s="7"/>
      <c r="W690" s="7"/>
      <c r="X690" s="7"/>
      <c r="Y690" s="5"/>
      <c r="Z690" s="5"/>
      <c r="AA690" s="11">
        <f t="shared" si="65"/>
        <v>1900</v>
      </c>
      <c r="AB690" s="7">
        <f t="shared" si="66"/>
        <v>0</v>
      </c>
      <c r="AC690" s="5" t="e" cm="1">
        <f t="array" ref="AC690">_xlfn._xlws.FILTER(Created_Date,(Customer_ID=NovasLicençasv6.0[[#This Row],[User ID]])*(Type = "OFFLINE"))</f>
        <v>#REF!</v>
      </c>
      <c r="AD690" s="111" t="s">
        <v>4447</v>
      </c>
      <c r="AE690" s="7"/>
      <c r="AF690" s="27"/>
      <c r="AG690" s="27"/>
      <c r="AH690" s="7" t="str">
        <f t="shared" ca="1" si="67"/>
        <v>Aviso: SC ainda não criada!</v>
      </c>
      <c r="AI690" s="7"/>
      <c r="AJ690" s="7"/>
      <c r="AK690" s="7"/>
      <c r="AL690" s="7"/>
      <c r="AM690" s="7"/>
      <c r="AN690" s="7"/>
      <c r="AO690" s="11" t="s">
        <v>313</v>
      </c>
      <c r="AP690" s="7"/>
      <c r="AQ690" s="14" t="s">
        <v>1369</v>
      </c>
      <c r="AR690" s="14"/>
      <c r="AS690" s="7"/>
      <c r="AT690" s="7" t="s">
        <v>254</v>
      </c>
      <c r="AU690" s="7" t="s">
        <v>380</v>
      </c>
      <c r="AV690" s="9" t="s">
        <v>315</v>
      </c>
      <c r="AW690" s="9"/>
      <c r="AX690" s="7">
        <v>2026</v>
      </c>
    </row>
    <row r="691" spans="1:50" ht="18" customHeight="1" x14ac:dyDescent="0.2">
      <c r="A691" s="105" t="s">
        <v>4448</v>
      </c>
      <c r="B691" s="7" cm="1">
        <f t="array" ref="B691">COUNTA(_xlfn._xlws.FILTER(CustomerID,CustomerID=NovasLicençasv6.0[[#This Row],[User ID]],""))</f>
        <v>1</v>
      </c>
      <c r="C691" s="7" t="str">
        <f>IF(NovasLicençasv6.0[[#This Row],[Usuário ativo]]&gt;=2,"OFFLINE","ONLINE")</f>
        <v>ONLINE</v>
      </c>
      <c r="D691" s="64" t="str" cm="1">
        <f t="array" ref="D691">IFERROR(IF(SUM(_xlfn._xlws.FILTER(CustomerID,CustomerID=NovasLicençasv6.0[[#This Row],[User ID]]))=0,"Existe","Não Existe"),"Não Existe")</f>
        <v>Não Existe</v>
      </c>
      <c r="E691" s="7"/>
      <c r="F691" s="62" t="s">
        <v>3490</v>
      </c>
      <c r="G691" s="7" t="s">
        <v>8</v>
      </c>
      <c r="H691" s="7" t="s">
        <v>1785</v>
      </c>
      <c r="I691" s="7" t="s">
        <v>579</v>
      </c>
      <c r="J691" s="7" t="s">
        <v>3542</v>
      </c>
      <c r="K691" s="7" t="s">
        <v>83</v>
      </c>
      <c r="L691" s="7" t="str" cm="1">
        <f t="array" ref="L691">IFERROR(_xlfn._xlws.FILTER(CódigoAntigo,[0]!Descrição=NovasLicençasv6.0[[#This Row],[Descrição da atualização]]),"")</f>
        <v/>
      </c>
      <c r="M691" s="7" t="str" cm="1">
        <f t="array" ref="M691">IFERROR(_xlfn._xlws.FILTER(NovoCódigo,[0]!Descrição=NovasLicençasv6.0[[#This Row],[Descrição da atualização]]),"")</f>
        <v/>
      </c>
      <c r="N691" s="7"/>
      <c r="O691" s="7" t="s">
        <v>157</v>
      </c>
      <c r="P691" s="7" t="str" cm="1">
        <f t="array" ref="P691">_xlfn._xlws.FILTER(CodigoLicença,Tipo=NovasLicençasv6.0[[#This Row],[Tipo]])</f>
        <v>IR0000000001</v>
      </c>
      <c r="Q691" s="7" t="str" cm="1">
        <f t="array" ref="Q691">_xlfn._xlws.FILTER(CodigoManutenção,Tipo=NovasLicençasv6.0[[#This Row],[Tipo]])</f>
        <v>Sem custo</v>
      </c>
      <c r="R691" s="116">
        <v>1</v>
      </c>
      <c r="S691" s="7"/>
      <c r="T691" s="14"/>
      <c r="U691" s="7"/>
      <c r="V691" s="7"/>
      <c r="W691" s="7"/>
      <c r="X691" s="7"/>
      <c r="Y691" s="5"/>
      <c r="Z691" s="5"/>
      <c r="AA691" s="11">
        <f t="shared" si="65"/>
        <v>1900</v>
      </c>
      <c r="AB691" s="7">
        <f t="shared" si="66"/>
        <v>0</v>
      </c>
      <c r="AC691" s="5" t="e" cm="1">
        <f t="array" ref="AC691">_xlfn._xlws.FILTER(Created_Date,(Customer_ID=NovasLicençasv6.0[[#This Row],[User ID]])*(Type = "OFFLINE"))</f>
        <v>#REF!</v>
      </c>
      <c r="AD691" s="111" t="s">
        <v>4449</v>
      </c>
      <c r="AE691" s="7"/>
      <c r="AF691" s="27"/>
      <c r="AG691" s="27"/>
      <c r="AH691" s="7" t="str">
        <f t="shared" ca="1" si="67"/>
        <v>Aviso: SC ainda não criada!</v>
      </c>
      <c r="AI691" s="7"/>
      <c r="AJ691" s="7"/>
      <c r="AK691" s="7"/>
      <c r="AL691" s="7"/>
      <c r="AM691" s="7"/>
      <c r="AN691" s="7"/>
      <c r="AO691" s="11" t="s">
        <v>313</v>
      </c>
      <c r="AP691" s="7"/>
      <c r="AQ691" s="14" t="s">
        <v>1369</v>
      </c>
      <c r="AR691" s="14"/>
      <c r="AS691" s="7"/>
      <c r="AT691" s="7" t="s">
        <v>254</v>
      </c>
      <c r="AU691" s="7" t="s">
        <v>380</v>
      </c>
      <c r="AV691" s="9" t="s">
        <v>315</v>
      </c>
      <c r="AW691" s="9"/>
      <c r="AX691" s="7">
        <v>2026</v>
      </c>
    </row>
    <row r="692" spans="1:50" ht="18" customHeight="1" x14ac:dyDescent="0.2">
      <c r="A692" s="105" t="s">
        <v>4450</v>
      </c>
      <c r="B692" s="7" cm="1">
        <f t="array" ref="B692">COUNTA(_xlfn._xlws.FILTER(CustomerID,CustomerID=NovasLicençasv6.0[[#This Row],[User ID]],""))</f>
        <v>1</v>
      </c>
      <c r="C692" s="7" t="str">
        <f>IF(NovasLicençasv6.0[[#This Row],[Usuário ativo]]&gt;=2,"OFFLINE","ONLINE")</f>
        <v>ONLINE</v>
      </c>
      <c r="D692" s="64" t="str" cm="1">
        <f t="array" ref="D692">IFERROR(IF(SUM(_xlfn._xlws.FILTER(CustomerID,CustomerID=NovasLicençasv6.0[[#This Row],[User ID]]))=0,"Existe","Não Existe"),"Não Existe")</f>
        <v>Não Existe</v>
      </c>
      <c r="E692" s="7"/>
      <c r="F692" s="62" t="s">
        <v>4451</v>
      </c>
      <c r="G692" s="7" t="s">
        <v>8</v>
      </c>
      <c r="H692" s="7" t="s">
        <v>1785</v>
      </c>
      <c r="I692" s="7" t="s">
        <v>579</v>
      </c>
      <c r="J692" s="7" t="s">
        <v>3542</v>
      </c>
      <c r="K692" s="7" t="s">
        <v>83</v>
      </c>
      <c r="L692" s="7" t="str" cm="1">
        <f t="array" ref="L692">IFERROR(_xlfn._xlws.FILTER(CódigoAntigo,[0]!Descrição=NovasLicençasv6.0[[#This Row],[Descrição da atualização]]),"")</f>
        <v/>
      </c>
      <c r="M692" s="7" t="str" cm="1">
        <f t="array" ref="M692">IFERROR(_xlfn._xlws.FILTER(NovoCódigo,[0]!Descrição=NovasLicençasv6.0[[#This Row],[Descrição da atualização]]),"")</f>
        <v/>
      </c>
      <c r="N692" s="7"/>
      <c r="O692" s="7" t="s">
        <v>157</v>
      </c>
      <c r="P692" s="7" t="str" cm="1">
        <f t="array" ref="P692">_xlfn._xlws.FILTER(CodigoLicença,Tipo=NovasLicençasv6.0[[#This Row],[Tipo]])</f>
        <v>IR0000000001</v>
      </c>
      <c r="Q692" s="7" t="str" cm="1">
        <f t="array" ref="Q692">_xlfn._xlws.FILTER(CodigoManutenção,Tipo=NovasLicençasv6.0[[#This Row],[Tipo]])</f>
        <v>Sem custo</v>
      </c>
      <c r="R692" s="116">
        <v>1</v>
      </c>
      <c r="S692" s="7"/>
      <c r="T692" s="14"/>
      <c r="U692" s="7"/>
      <c r="V692" s="7"/>
      <c r="W692" s="7"/>
      <c r="X692" s="7"/>
      <c r="Y692" s="5"/>
      <c r="Z692" s="5"/>
      <c r="AA692" s="11">
        <f t="shared" si="65"/>
        <v>1900</v>
      </c>
      <c r="AB692" s="7">
        <f t="shared" si="66"/>
        <v>0</v>
      </c>
      <c r="AC692" s="5" t="e" cm="1">
        <f t="array" ref="AC692">_xlfn._xlws.FILTER(Created_Date,(Customer_ID=NovasLicençasv6.0[[#This Row],[User ID]])*(Type = "OFFLINE"))</f>
        <v>#REF!</v>
      </c>
      <c r="AD692" s="111" t="s">
        <v>4452</v>
      </c>
      <c r="AE692" s="7"/>
      <c r="AF692" s="27"/>
      <c r="AG692" s="27"/>
      <c r="AH692" s="7" t="str">
        <f t="shared" ca="1" si="67"/>
        <v>Aviso: SC ainda não criada!</v>
      </c>
      <c r="AI692" s="7"/>
      <c r="AJ692" s="7"/>
      <c r="AK692" s="7"/>
      <c r="AL692" s="7"/>
      <c r="AM692" s="7"/>
      <c r="AN692" s="7"/>
      <c r="AO692" s="11" t="s">
        <v>313</v>
      </c>
      <c r="AP692" s="7"/>
      <c r="AQ692" s="14" t="s">
        <v>1369</v>
      </c>
      <c r="AR692" s="14"/>
      <c r="AS692" s="7"/>
      <c r="AT692" s="7" t="s">
        <v>254</v>
      </c>
      <c r="AU692" s="7" t="s">
        <v>380</v>
      </c>
      <c r="AV692" s="9" t="s">
        <v>315</v>
      </c>
      <c r="AW692" s="9"/>
      <c r="AX692" s="7">
        <v>2026</v>
      </c>
    </row>
    <row r="693" spans="1:50" ht="18" customHeight="1" x14ac:dyDescent="0.2">
      <c r="A693" s="106" t="s">
        <v>4453</v>
      </c>
      <c r="B693" s="18" cm="1">
        <f t="array" ref="B693">COUNTA(_xlfn._xlws.FILTER(CustomerID,CustomerID=NovasLicençasv6.0[[#This Row],[User ID]],""))</f>
        <v>1</v>
      </c>
      <c r="C693" s="18" t="str">
        <f>IF(NovasLicençasv6.0[[#This Row],[Usuário ativo]]&gt;=2,"OFFLINE","ONLINE")</f>
        <v>ONLINE</v>
      </c>
      <c r="D693" s="64" t="str" cm="1">
        <f t="array" ref="D693">IFERROR(IF(SUM(_xlfn._xlws.FILTER(CustomerID,CustomerID=NovasLicençasv6.0[[#This Row],[User ID]]))=0,"Existe","Não Existe"),"Não Existe")</f>
        <v>Não Existe</v>
      </c>
      <c r="E693" s="18"/>
      <c r="F693" s="62" t="s">
        <v>4454</v>
      </c>
      <c r="G693" s="7" t="s">
        <v>8</v>
      </c>
      <c r="H693" s="7" t="s">
        <v>1785</v>
      </c>
      <c r="I693" s="7" t="s">
        <v>579</v>
      </c>
      <c r="J693" s="7" t="s">
        <v>3542</v>
      </c>
      <c r="K693" s="7" t="s">
        <v>83</v>
      </c>
      <c r="L693" s="18" t="str" cm="1">
        <f t="array" ref="L693">IFERROR(_xlfn._xlws.FILTER(CódigoAntigo,[0]!Descrição=NovasLicençasv6.0[[#This Row],[Descrição da atualização]]),"")</f>
        <v/>
      </c>
      <c r="M693" s="18" t="str" cm="1">
        <f t="array" ref="M693">IFERROR(_xlfn._xlws.FILTER(NovoCódigo,[0]!Descrição=NovasLicençasv6.0[[#This Row],[Descrição da atualização]]),"")</f>
        <v/>
      </c>
      <c r="N693" s="18"/>
      <c r="O693" s="7" t="s">
        <v>157</v>
      </c>
      <c r="P693" s="7" t="str" cm="1">
        <f t="array" ref="P693">_xlfn._xlws.FILTER(CodigoLicença,Tipo=NovasLicençasv6.0[[#This Row],[Tipo]])</f>
        <v>IR0000000001</v>
      </c>
      <c r="Q693" s="7" t="str" cm="1">
        <f t="array" ref="Q693">_xlfn._xlws.FILTER(CodigoManutenção,Tipo=NovasLicençasv6.0[[#This Row],[Tipo]])</f>
        <v>Sem custo</v>
      </c>
      <c r="R693" s="116">
        <v>1</v>
      </c>
      <c r="S693" s="18"/>
      <c r="T693" s="58"/>
      <c r="U693" s="18"/>
      <c r="V693" s="18"/>
      <c r="W693" s="18"/>
      <c r="X693" s="18"/>
      <c r="Y693" s="20"/>
      <c r="Z693" s="20"/>
      <c r="AA693" s="28">
        <f t="shared" si="65"/>
        <v>1900</v>
      </c>
      <c r="AB693" s="18">
        <f t="shared" si="66"/>
        <v>0</v>
      </c>
      <c r="AC693" s="20" t="e" cm="1">
        <f t="array" ref="AC693">_xlfn._xlws.FILTER(Created_Date,(Customer_ID=NovasLicençasv6.0[[#This Row],[User ID]])*(Type = "OFFLINE"))</f>
        <v>#REF!</v>
      </c>
      <c r="AD693" s="111" t="s">
        <v>4455</v>
      </c>
      <c r="AE693" s="18"/>
      <c r="AF693" s="109"/>
      <c r="AG693" s="109"/>
      <c r="AH693" s="18" t="str">
        <f t="shared" ca="1" si="67"/>
        <v>Aviso: SC ainda não criada!</v>
      </c>
      <c r="AI693" s="18"/>
      <c r="AJ693" s="18"/>
      <c r="AK693" s="18"/>
      <c r="AL693" s="18"/>
      <c r="AM693" s="18"/>
      <c r="AN693" s="18"/>
      <c r="AO693" s="11" t="s">
        <v>313</v>
      </c>
      <c r="AP693" s="18"/>
      <c r="AQ693" s="14" t="s">
        <v>1369</v>
      </c>
      <c r="AR693" s="58"/>
      <c r="AS693" s="18"/>
      <c r="AT693" s="7" t="s">
        <v>254</v>
      </c>
      <c r="AU693" s="7" t="s">
        <v>380</v>
      </c>
      <c r="AV693" s="9" t="s">
        <v>315</v>
      </c>
      <c r="AW693" s="9"/>
      <c r="AX693" s="7">
        <v>2026</v>
      </c>
    </row>
    <row r="694" spans="1:50" ht="18" customHeight="1" x14ac:dyDescent="0.2">
      <c r="A694" s="142" t="s">
        <v>4456</v>
      </c>
      <c r="B694" s="18" cm="1">
        <f t="array" ref="B694">COUNTA(_xlfn._xlws.FILTER(CustomerID,CustomerID=NovasLicençasv6.0[[#This Row],[User ID]],""))</f>
        <v>1</v>
      </c>
      <c r="C694" s="18" t="str">
        <f>IF(NovasLicençasv6.0[[#This Row],[Usuário ativo]]&gt;=2,"OFFLINE","ONLINE")</f>
        <v>ONLINE</v>
      </c>
      <c r="D694" s="18" t="str" cm="1">
        <f t="array" ref="D694">IFERROR(IF(SUM(_xlfn._xlws.FILTER(CustomerID,CustomerID=NovasLicençasv6.0[[#This Row],[User ID]]))=0,"Existe","Não Existe"),"Não Existe")</f>
        <v>Não Existe</v>
      </c>
      <c r="E694" s="18"/>
      <c r="F694" s="62" t="s">
        <v>4457</v>
      </c>
      <c r="G694" s="7" t="s">
        <v>8</v>
      </c>
      <c r="H694" s="7" t="s">
        <v>1785</v>
      </c>
      <c r="I694" s="7" t="s">
        <v>579</v>
      </c>
      <c r="J694" s="7" t="s">
        <v>3542</v>
      </c>
      <c r="K694" s="7" t="s">
        <v>83</v>
      </c>
      <c r="L694" s="18" t="str" cm="1">
        <f t="array" ref="L694">IFERROR(_xlfn._xlws.FILTER(CódigoAntigo,[0]!Descrição=NovasLicençasv6.0[[#This Row],[Descrição da atualização]]),"")</f>
        <v/>
      </c>
      <c r="M694" s="18" t="str" cm="1">
        <f t="array" ref="M694">IFERROR(_xlfn._xlws.FILTER(NovoCódigo,[0]!Descrição=NovasLicençasv6.0[[#This Row],[Descrição da atualização]]),"")</f>
        <v/>
      </c>
      <c r="N694" s="18"/>
      <c r="O694" s="7" t="s">
        <v>157</v>
      </c>
      <c r="P694" s="7" t="str" cm="1">
        <f t="array" ref="P694">_xlfn._xlws.FILTER(CodigoLicença,Tipo=NovasLicençasv6.0[[#This Row],[Tipo]])</f>
        <v>IR0000000001</v>
      </c>
      <c r="Q694" s="7" t="str" cm="1">
        <f t="array" ref="Q694">_xlfn._xlws.FILTER(CodigoManutenção,Tipo=NovasLicençasv6.0[[#This Row],[Tipo]])</f>
        <v>Sem custo</v>
      </c>
      <c r="R694" s="116">
        <v>1</v>
      </c>
      <c r="S694" s="18"/>
      <c r="T694" s="58"/>
      <c r="U694" s="18"/>
      <c r="V694" s="18"/>
      <c r="W694" s="18"/>
      <c r="X694" s="18"/>
      <c r="Y694" s="20"/>
      <c r="Z694" s="20"/>
      <c r="AA694" s="28">
        <f t="shared" ref="AA694:AA699" si="68">YEAR(Y694)</f>
        <v>1900</v>
      </c>
      <c r="AB694" s="18">
        <f t="shared" ref="AB694:AB699" si="69">Z694-Y694</f>
        <v>0</v>
      </c>
      <c r="AC694" s="20" t="e" cm="1">
        <f t="array" ref="AC694">_xlfn._xlws.FILTER(Created_Date,(Customer_ID=NovasLicençasv6.0[[#This Row],[User ID]])*(Type = "OFFLINE"))</f>
        <v>#REF!</v>
      </c>
      <c r="AD694" s="111" t="s">
        <v>4458</v>
      </c>
      <c r="AE694" s="18"/>
      <c r="AF694" s="109"/>
      <c r="AG694" s="109"/>
      <c r="AH694" s="18" t="str">
        <f ca="1">IF(AND(Z694&lt;TODAY()-7, AF694=""), "Aviso: SC ainda não criada!", "")</f>
        <v>Aviso: SC ainda não criada!</v>
      </c>
      <c r="AI694" s="18"/>
      <c r="AJ694" s="18"/>
      <c r="AK694" s="18"/>
      <c r="AL694" s="18"/>
      <c r="AM694" s="18"/>
      <c r="AN694" s="18"/>
      <c r="AO694" s="11" t="s">
        <v>313</v>
      </c>
      <c r="AP694" s="18"/>
      <c r="AQ694" s="14" t="s">
        <v>1369</v>
      </c>
      <c r="AR694" s="58"/>
      <c r="AS694" s="18"/>
      <c r="AT694" s="7" t="s">
        <v>254</v>
      </c>
      <c r="AU694" s="7" t="s">
        <v>380</v>
      </c>
      <c r="AV694" s="9" t="s">
        <v>315</v>
      </c>
      <c r="AW694" s="23"/>
      <c r="AX694" s="7">
        <v>2026</v>
      </c>
    </row>
    <row r="695" spans="1:50" ht="18" customHeight="1" x14ac:dyDescent="0.2">
      <c r="A695" s="142" t="s">
        <v>2529</v>
      </c>
      <c r="B695" s="18" cm="1">
        <f t="array" ref="B695">COUNTA(_xlfn._xlws.FILTER(CustomerID,CustomerID=NovasLicençasv6.0[[#This Row],[User ID]],""))</f>
        <v>1</v>
      </c>
      <c r="C695" s="18" t="str">
        <f>IF(NovasLicençasv6.0[[#This Row],[Usuário ativo]]&gt;=2,"OFFLINE","ONLINE")</f>
        <v>ONLINE</v>
      </c>
      <c r="D695" s="18" t="str" cm="1">
        <f t="array" ref="D695">IFERROR(IF(SUM(_xlfn._xlws.FILTER(CustomerID,CustomerID=NovasLicençasv6.0[[#This Row],[User ID]]))=0,"Existe","Não Existe"),"Não Existe")</f>
        <v>Não Existe</v>
      </c>
      <c r="E695" s="18"/>
      <c r="F695" s="62" t="s">
        <v>2530</v>
      </c>
      <c r="G695" s="7" t="s">
        <v>8</v>
      </c>
      <c r="H695" s="7" t="s">
        <v>632</v>
      </c>
      <c r="I695" s="7" t="s">
        <v>579</v>
      </c>
      <c r="J695" s="7" t="s">
        <v>3542</v>
      </c>
      <c r="K695" s="7" t="s">
        <v>83</v>
      </c>
      <c r="L695" s="18" t="str" cm="1">
        <f t="array" ref="L695">IFERROR(_xlfn._xlws.FILTER(CódigoAntigo,[0]!Descrição=NovasLicençasv6.0[[#This Row],[Descrição da atualização]]),"")</f>
        <v/>
      </c>
      <c r="M695" s="18" t="str" cm="1">
        <f t="array" ref="M695">IFERROR(_xlfn._xlws.FILTER(NovoCódigo,[0]!Descrição=NovasLicençasv6.0[[#This Row],[Descrição da atualização]]),"")</f>
        <v/>
      </c>
      <c r="N695" s="18"/>
      <c r="O695" s="18" t="s">
        <v>18</v>
      </c>
      <c r="P695" s="18" t="str" cm="1">
        <f t="array" ref="P695">_xlfn._xlws.FILTER(CodigoLicença,Tipo=NovasLicençasv6.0[[#This Row],[Tipo]])</f>
        <v>SC00SFW00003</v>
      </c>
      <c r="Q695" s="18" t="str" cm="1">
        <f t="array" ref="Q695">_xlfn._xlws.FILTER(CodigoManutenção,Tipo=NovasLicençasv6.0[[#This Row],[Tipo]])</f>
        <v>SC00SFW00006</v>
      </c>
      <c r="R695" s="132">
        <v>1</v>
      </c>
      <c r="S695" s="18"/>
      <c r="T695" s="58"/>
      <c r="U695" s="18"/>
      <c r="V695" s="18"/>
      <c r="W695" s="18"/>
      <c r="X695" s="18"/>
      <c r="Y695" s="20"/>
      <c r="Z695" s="20"/>
      <c r="AA695" s="28">
        <f t="shared" si="68"/>
        <v>1900</v>
      </c>
      <c r="AB695" s="18">
        <f t="shared" si="69"/>
        <v>0</v>
      </c>
      <c r="AC695" s="20" t="e" cm="1">
        <f t="array" ref="AC695">_xlfn._xlws.FILTER(Created_Date,(Customer_ID=NovasLicençasv6.0[[#This Row],[User ID]])*(Type = "OFFLINE"))</f>
        <v>#REF!</v>
      </c>
      <c r="AD695" s="111" t="s">
        <v>4459</v>
      </c>
      <c r="AE695" s="18"/>
      <c r="AF695" s="7">
        <v>87499</v>
      </c>
      <c r="AG695" s="128">
        <v>506.09</v>
      </c>
      <c r="AH695" s="18" t="str">
        <f ca="1">IF(AND(Z695&lt;TODAY()-7, AF695=""), "Aviso: SC ainda não criada!", "")</f>
        <v/>
      </c>
      <c r="AI695" s="18">
        <v>1057835</v>
      </c>
      <c r="AJ695" s="18"/>
      <c r="AK695" s="18"/>
      <c r="AL695" s="18"/>
      <c r="AM695" s="18"/>
      <c r="AN695" s="18"/>
      <c r="AO695" s="28">
        <v>116525713</v>
      </c>
      <c r="AP695" s="18"/>
      <c r="AQ695" s="14" t="s">
        <v>1369</v>
      </c>
      <c r="AR695" s="58"/>
      <c r="AS695" s="18"/>
      <c r="AT695" s="18" t="s">
        <v>4437</v>
      </c>
      <c r="AU695" s="18" t="s">
        <v>380</v>
      </c>
      <c r="AV695" s="23" t="s">
        <v>201</v>
      </c>
      <c r="AW695" s="23" t="s">
        <v>4460</v>
      </c>
      <c r="AX695" s="18">
        <v>2026</v>
      </c>
    </row>
    <row r="696" spans="1:50" ht="18" customHeight="1" x14ac:dyDescent="0.2">
      <c r="A696" s="142" t="s">
        <v>4461</v>
      </c>
      <c r="B696" s="18" cm="1">
        <f t="array" ref="B696">COUNTA(_xlfn._xlws.FILTER(CustomerID,CustomerID=NovasLicençasv6.0[[#This Row],[User ID]],""))</f>
        <v>1</v>
      </c>
      <c r="C696" s="18" t="str">
        <f>IF(NovasLicençasv6.0[[#This Row],[Usuário ativo]]&gt;=2,"OFFLINE","ONLINE")</f>
        <v>ONLINE</v>
      </c>
      <c r="D696" s="18" t="str" cm="1">
        <f t="array" ref="D696">IFERROR(IF(SUM(_xlfn._xlws.FILTER(CustomerID,CustomerID=NovasLicençasv6.0[[#This Row],[User ID]]))=0,"Existe","Não Existe"),"Não Existe")</f>
        <v>Não Existe</v>
      </c>
      <c r="E696" s="18"/>
      <c r="F696" s="62" t="s">
        <v>4462</v>
      </c>
      <c r="G696" s="7" t="s">
        <v>8</v>
      </c>
      <c r="H696" s="7" t="s">
        <v>632</v>
      </c>
      <c r="I696" s="7" t="s">
        <v>579</v>
      </c>
      <c r="J696" s="7" t="s">
        <v>3542</v>
      </c>
      <c r="K696" s="7" t="s">
        <v>83</v>
      </c>
      <c r="L696" s="18" t="str" cm="1">
        <f t="array" ref="L696">IFERROR(_xlfn._xlws.FILTER(CódigoAntigo,[0]!Descrição=NovasLicençasv6.0[[#This Row],[Descrição da atualização]]),"")</f>
        <v/>
      </c>
      <c r="M696" s="18" t="str" cm="1">
        <f t="array" ref="M696">IFERROR(_xlfn._xlws.FILTER(NovoCódigo,[0]!Descrição=NovasLicençasv6.0[[#This Row],[Descrição da atualização]]),"")</f>
        <v/>
      </c>
      <c r="N696" s="18"/>
      <c r="O696" s="18" t="s">
        <v>18</v>
      </c>
      <c r="P696" s="18" t="str" cm="1">
        <f t="array" ref="P696">_xlfn._xlws.FILTER(CodigoLicença,Tipo=NovasLicençasv6.0[[#This Row],[Tipo]])</f>
        <v>SC00SFW00003</v>
      </c>
      <c r="Q696" s="18" t="str" cm="1">
        <f t="array" ref="Q696">_xlfn._xlws.FILTER(CodigoManutenção,Tipo=NovasLicençasv6.0[[#This Row],[Tipo]])</f>
        <v>SC00SFW00006</v>
      </c>
      <c r="R696" s="132">
        <v>1</v>
      </c>
      <c r="S696" s="18"/>
      <c r="T696" s="58"/>
      <c r="U696" s="18"/>
      <c r="V696" s="18"/>
      <c r="W696" s="18"/>
      <c r="X696" s="18"/>
      <c r="Y696" s="20"/>
      <c r="Z696" s="20"/>
      <c r="AA696" s="28">
        <f t="shared" si="68"/>
        <v>1900</v>
      </c>
      <c r="AB696" s="18">
        <f t="shared" si="69"/>
        <v>0</v>
      </c>
      <c r="AC696" s="20" t="e" cm="1">
        <f t="array" ref="AC696">_xlfn._xlws.FILTER(Created_Date,(Customer_ID=NovasLicençasv6.0[[#This Row],[User ID]])*(Type = "OFFLINE"))</f>
        <v>#REF!</v>
      </c>
      <c r="AD696" s="111" t="s">
        <v>4463</v>
      </c>
      <c r="AE696" s="18"/>
      <c r="AF696" s="7">
        <v>87499</v>
      </c>
      <c r="AG696" s="128">
        <v>506.09</v>
      </c>
      <c r="AH696" s="18" t="str">
        <f ca="1">IF(AND(Z696&lt;TODAY()-7, AF696=""), "Aviso: SC ainda não criada!", "")</f>
        <v/>
      </c>
      <c r="AI696" s="18">
        <v>1057835</v>
      </c>
      <c r="AJ696" s="18"/>
      <c r="AK696" s="18"/>
      <c r="AL696" s="18"/>
      <c r="AM696" s="18"/>
      <c r="AN696" s="18"/>
      <c r="AO696" s="28">
        <v>116525713</v>
      </c>
      <c r="AP696" s="18"/>
      <c r="AQ696" s="14" t="s">
        <v>1369</v>
      </c>
      <c r="AR696" s="58"/>
      <c r="AS696" s="18"/>
      <c r="AT696" s="18" t="s">
        <v>4437</v>
      </c>
      <c r="AU696" s="18" t="s">
        <v>380</v>
      </c>
      <c r="AV696" s="23" t="s">
        <v>201</v>
      </c>
      <c r="AW696" s="23" t="s">
        <v>4460</v>
      </c>
      <c r="AX696" s="18">
        <v>2026</v>
      </c>
    </row>
    <row r="697" spans="1:50" ht="18" customHeight="1" x14ac:dyDescent="0.2">
      <c r="A697" s="136" t="s">
        <v>4464</v>
      </c>
      <c r="B697" s="7" cm="1">
        <f t="array" ref="B697">COUNTA(_xlfn._xlws.FILTER(CustomerID,CustomerID=NovasLicençasv6.0[[#This Row],[User ID]],""))</f>
        <v>1</v>
      </c>
      <c r="C697" s="7" t="str">
        <f>IF(NovasLicençasv6.0[[#This Row],[Usuário ativo]]&gt;=2,"OFFLINE","ONLINE")</f>
        <v>ONLINE</v>
      </c>
      <c r="D697" s="18" t="str" cm="1">
        <f t="array" ref="D697">IFERROR(IF(SUM(_xlfn._xlws.FILTER(CustomerID,CustomerID=NovasLicençasv6.0[[#This Row],[User ID]]))=0,"Existe","Não Existe"),"Não Existe")</f>
        <v>Não Existe</v>
      </c>
      <c r="E697" s="7"/>
      <c r="F697" s="65" t="s">
        <v>4465</v>
      </c>
      <c r="G697" s="7" t="s">
        <v>141</v>
      </c>
      <c r="H697" s="7" t="s">
        <v>384</v>
      </c>
      <c r="I697" s="7" t="s">
        <v>101</v>
      </c>
      <c r="J697" s="7" t="s">
        <v>102</v>
      </c>
      <c r="K697" s="7" t="s">
        <v>83</v>
      </c>
      <c r="L697" s="7" t="str" cm="1">
        <f t="array" ref="L697">IFERROR(_xlfn._xlws.FILTER(CódigoAntigo,[0]!Descrição=NovasLicençasv6.0[[#This Row],[Descrição da atualização]]),"")</f>
        <v/>
      </c>
      <c r="M697" s="7" t="str" cm="1">
        <f t="array" ref="M697">IFERROR(_xlfn._xlws.FILTER(NovoCódigo,[0]!Descrição=NovasLicençasv6.0[[#This Row],[Descrição da atualização]]),"")</f>
        <v/>
      </c>
      <c r="N697" s="7"/>
      <c r="O697" s="18" t="s">
        <v>18</v>
      </c>
      <c r="P697" s="7" t="str" cm="1">
        <f t="array" ref="P697">_xlfn._xlws.FILTER(CodigoLicença,Tipo=NovasLicençasv6.0[[#This Row],[Tipo]])</f>
        <v>SC00SFW00003</v>
      </c>
      <c r="Q697" s="7" t="str" cm="1">
        <f t="array" ref="Q697">_xlfn._xlws.FILTER(CodigoManutenção,Tipo=NovasLicençasv6.0[[#This Row],[Tipo]])</f>
        <v>SC00SFW00006</v>
      </c>
      <c r="R697" s="116">
        <v>1</v>
      </c>
      <c r="S697" s="7"/>
      <c r="T697" s="14"/>
      <c r="U697" s="7"/>
      <c r="V697" s="7"/>
      <c r="W697" s="7"/>
      <c r="X697" s="7"/>
      <c r="Y697" s="5"/>
      <c r="Z697" s="5"/>
      <c r="AA697" s="11">
        <f t="shared" si="68"/>
        <v>1900</v>
      </c>
      <c r="AB697" s="7">
        <f t="shared" si="69"/>
        <v>0</v>
      </c>
      <c r="AC697" s="5" t="e" cm="1">
        <f t="array" ref="AC697">_xlfn._xlws.FILTER(Created_Date,(Customer_ID=NovasLicençasv6.0[[#This Row],[User ID]])*(Type = "OFFLINE"))</f>
        <v>#REF!</v>
      </c>
      <c r="AD697" s="113" t="s">
        <v>4466</v>
      </c>
      <c r="AE697" s="7"/>
      <c r="AF697" s="7"/>
      <c r="AG697" s="135"/>
      <c r="AH697" s="7" t="str">
        <f ca="1">IF(AND(Z697&lt;TODAY()-7, AF697=""), "Aviso: SC ainda não criada!", "")</f>
        <v>Aviso: SC ainda não criada!</v>
      </c>
      <c r="AI697" s="7"/>
      <c r="AJ697" s="7"/>
      <c r="AK697" s="7"/>
      <c r="AL697" s="7"/>
      <c r="AM697" s="7"/>
      <c r="AN697" s="7"/>
      <c r="AO697" s="11"/>
      <c r="AP697" s="7"/>
      <c r="AQ697" s="14"/>
      <c r="AR697" s="14"/>
      <c r="AS697" s="7"/>
      <c r="AT697" s="7"/>
      <c r="AU697" s="7"/>
      <c r="AV697" s="9"/>
      <c r="AW697" s="9"/>
      <c r="AX697" s="7"/>
    </row>
    <row r="698" spans="1:50" ht="18" customHeight="1" x14ac:dyDescent="0.2">
      <c r="A698" s="136" t="s">
        <v>4467</v>
      </c>
      <c r="B698" s="7" cm="1">
        <f t="array" ref="B698">COUNTA(_xlfn._xlws.FILTER(CustomerID,CustomerID=NovasLicençasv6.0[[#This Row],[User ID]],""))</f>
        <v>1</v>
      </c>
      <c r="C698" s="7" t="str">
        <f>IF(NovasLicençasv6.0[[#This Row],[Usuário ativo]]&gt;=2,"OFFLINE","ONLINE")</f>
        <v>ONLINE</v>
      </c>
      <c r="D698" s="18" t="str" cm="1">
        <f t="array" ref="D698">IFERROR(IF(SUM(_xlfn._xlws.FILTER(CustomerID,CustomerID=NovasLicençasv6.0[[#This Row],[User ID]]))=0,"Existe","Não Existe"),"Não Existe")</f>
        <v>Não Existe</v>
      </c>
      <c r="E698" s="7"/>
      <c r="F698" s="65" t="s">
        <v>4468</v>
      </c>
      <c r="G698" s="7" t="s">
        <v>141</v>
      </c>
      <c r="H698" s="7" t="s">
        <v>384</v>
      </c>
      <c r="I698" s="7" t="s">
        <v>101</v>
      </c>
      <c r="J698" s="7" t="s">
        <v>102</v>
      </c>
      <c r="K698" s="7" t="s">
        <v>83</v>
      </c>
      <c r="L698" s="7" t="str" cm="1">
        <f t="array" ref="L698">IFERROR(_xlfn._xlws.FILTER(CódigoAntigo,[0]!Descrição=NovasLicençasv6.0[[#This Row],[Descrição da atualização]]),"")</f>
        <v/>
      </c>
      <c r="M698" s="7" t="str" cm="1">
        <f t="array" ref="M698">IFERROR(_xlfn._xlws.FILTER(NovoCódigo,[0]!Descrição=NovasLicençasv6.0[[#This Row],[Descrição da atualização]]),"")</f>
        <v/>
      </c>
      <c r="N698" s="7"/>
      <c r="O698" s="7" t="s">
        <v>18</v>
      </c>
      <c r="P698" s="7" t="str" cm="1">
        <f t="array" ref="P698">_xlfn._xlws.FILTER(CodigoLicença,Tipo=NovasLicençasv6.0[[#This Row],[Tipo]])</f>
        <v>SC00SFW00003</v>
      </c>
      <c r="Q698" s="7" t="str" cm="1">
        <f t="array" ref="Q698">_xlfn._xlws.FILTER(CodigoManutenção,Tipo=NovasLicençasv6.0[[#This Row],[Tipo]])</f>
        <v>SC00SFW00006</v>
      </c>
      <c r="R698" s="116">
        <v>1</v>
      </c>
      <c r="S698" s="7" t="s">
        <v>84</v>
      </c>
      <c r="T698" s="14" t="s">
        <v>4469</v>
      </c>
      <c r="U698" s="7" t="s">
        <v>2434</v>
      </c>
      <c r="V698" s="7" t="s">
        <v>4470</v>
      </c>
      <c r="W698" s="7" t="s">
        <v>2746</v>
      </c>
      <c r="X698" s="7"/>
      <c r="Y698" s="5">
        <v>45722</v>
      </c>
      <c r="Z698" s="5"/>
      <c r="AA698" s="11">
        <f t="shared" si="68"/>
        <v>2025</v>
      </c>
      <c r="AB698" s="7">
        <f t="shared" si="69"/>
        <v>-45722</v>
      </c>
      <c r="AC698" s="5" t="e" cm="1">
        <f t="array" ref="AC698">_xlfn._xlws.FILTER(Created_Date,(Customer_ID=NovasLicençasv6.0[[#This Row],[User ID]])*(Type = "OFFLINE"))</f>
        <v>#REF!</v>
      </c>
      <c r="AD698" s="113" t="s">
        <v>4471</v>
      </c>
      <c r="AE698" s="7">
        <v>2709343</v>
      </c>
      <c r="AF698" s="18">
        <v>87997</v>
      </c>
      <c r="AG698" s="135"/>
      <c r="AH698" s="7" t="str">
        <f ca="1">IF(AND(Z698&lt;TODAY()-7, AE698=""), "Aviso: SC ainda não criada!", "")</f>
        <v/>
      </c>
      <c r="AI698" s="7"/>
      <c r="AJ698" s="7"/>
      <c r="AK698" s="7"/>
      <c r="AL698" s="7"/>
      <c r="AM698" s="7"/>
      <c r="AN698" s="7"/>
      <c r="AO698" s="11">
        <v>116525810</v>
      </c>
      <c r="AP698" s="7"/>
      <c r="AQ698" s="14" t="s">
        <v>485</v>
      </c>
      <c r="AR698" s="14"/>
      <c r="AS698" s="7"/>
      <c r="AT698" s="7" t="s">
        <v>3704</v>
      </c>
      <c r="AU698" s="7" t="s">
        <v>92</v>
      </c>
      <c r="AV698" s="9" t="s">
        <v>201</v>
      </c>
      <c r="AW698" s="9" t="s">
        <v>4472</v>
      </c>
      <c r="AX698" s="7">
        <v>2026</v>
      </c>
    </row>
    <row r="699" spans="1:50" ht="18" customHeight="1" x14ac:dyDescent="0.2">
      <c r="A699" s="136" t="s">
        <v>4473</v>
      </c>
      <c r="B699" s="7" cm="1">
        <f t="array" ref="B699">COUNTA(_xlfn._xlws.FILTER(CustomerID,CustomerID=NovasLicençasv6.0[[#This Row],[User ID]],""))</f>
        <v>1</v>
      </c>
      <c r="C699" s="7" t="str">
        <f>IF(NovasLicençasv6.0[[#This Row],[Usuário ativo]]&gt;=2,"OFFLINE","ONLINE")</f>
        <v>ONLINE</v>
      </c>
      <c r="D699" s="18" t="str" cm="1">
        <f t="array" ref="D699">IFERROR(IF(SUM(_xlfn._xlws.FILTER(CustomerID,CustomerID=NovasLicençasv6.0[[#This Row],[User ID]]))=0,"Existe","Não Existe"),"Não Existe")</f>
        <v>Não Existe</v>
      </c>
      <c r="E699" s="7"/>
      <c r="F699" s="65" t="s">
        <v>4474</v>
      </c>
      <c r="G699" s="7" t="s">
        <v>8</v>
      </c>
      <c r="H699" s="7" t="s">
        <v>384</v>
      </c>
      <c r="I699" s="7" t="s">
        <v>359</v>
      </c>
      <c r="J699" s="7" t="s">
        <v>171</v>
      </c>
      <c r="K699" s="7" t="s">
        <v>172</v>
      </c>
      <c r="L699" s="7" t="str" cm="1">
        <f t="array" ref="L699">IFERROR(_xlfn._xlws.FILTER(CódigoAntigo,[0]!Descrição=NovasLicençasv6.0[[#This Row],[Descrição da atualização]]),"")</f>
        <v/>
      </c>
      <c r="M699" s="7" t="str" cm="1">
        <f t="array" ref="M699">IFERROR(_xlfn._xlws.FILTER(NovoCódigo,[0]!Descrição=NovasLicençasv6.0[[#This Row],[Descrição da atualização]]),"")</f>
        <v/>
      </c>
      <c r="N699" s="7"/>
      <c r="O699" s="7" t="s">
        <v>18</v>
      </c>
      <c r="P699" s="7" t="str" cm="1">
        <f t="array" ref="P699">_xlfn._xlws.FILTER(CodigoLicença,Tipo=NovasLicençasv6.0[[#This Row],[Tipo]])</f>
        <v>SC00SFW00003</v>
      </c>
      <c r="Q699" s="7" t="str" cm="1">
        <f t="array" ref="Q699">_xlfn._xlws.FILTER(CodigoManutenção,Tipo=NovasLicençasv6.0[[#This Row],[Tipo]])</f>
        <v>SC00SFW00006</v>
      </c>
      <c r="R699" s="116">
        <v>1</v>
      </c>
      <c r="S699" s="7" t="s">
        <v>84</v>
      </c>
      <c r="T699" s="14" t="s">
        <v>4475</v>
      </c>
      <c r="U699" s="7" t="s">
        <v>4476</v>
      </c>
      <c r="V699" s="7" t="s">
        <v>4477</v>
      </c>
      <c r="W699" s="7" t="s">
        <v>4478</v>
      </c>
      <c r="X699" s="7"/>
      <c r="Y699" s="5">
        <v>45855</v>
      </c>
      <c r="Z699" s="5"/>
      <c r="AA699" s="11">
        <f t="shared" si="68"/>
        <v>2025</v>
      </c>
      <c r="AB699" s="7">
        <f t="shared" si="69"/>
        <v>-45855</v>
      </c>
      <c r="AC699" s="5" t="e" cm="1">
        <f t="array" ref="AC699">_xlfn._xlws.FILTER(Created_Date,(Customer_ID=NovasLicençasv6.0[[#This Row],[User ID]])*(Type = "OFFLINE"))</f>
        <v>#REF!</v>
      </c>
      <c r="AD699" s="113" t="s">
        <v>4479</v>
      </c>
      <c r="AE699" s="7"/>
      <c r="AF699" s="63">
        <v>89337</v>
      </c>
      <c r="AG699" s="140">
        <v>495.86</v>
      </c>
      <c r="AH699" s="7" t="str">
        <f ca="1">IF(AND(Z699&lt;TODAY()-7, AF699=""), "Aviso: SC ainda não criada!", "")</f>
        <v/>
      </c>
      <c r="AI699" s="7">
        <v>1083273</v>
      </c>
      <c r="AJ699" s="7" t="s">
        <v>4480</v>
      </c>
      <c r="AK699" s="7"/>
      <c r="AL699" s="7"/>
      <c r="AM699" s="7"/>
      <c r="AN699" s="7"/>
      <c r="AO699" s="11">
        <v>116526001</v>
      </c>
      <c r="AP699" s="7"/>
      <c r="AQ699" s="14" t="s">
        <v>1369</v>
      </c>
      <c r="AR699" s="14"/>
      <c r="AS699" s="7"/>
      <c r="AT699" s="7" t="s">
        <v>4481</v>
      </c>
      <c r="AU699" s="7" t="s">
        <v>380</v>
      </c>
      <c r="AV699" s="9" t="s">
        <v>315</v>
      </c>
      <c r="AW699" s="9" t="s">
        <v>4482</v>
      </c>
      <c r="AX699" s="7">
        <v>2026</v>
      </c>
    </row>
    <row r="700" spans="1:50" ht="18" customHeight="1" x14ac:dyDescent="0.2">
      <c r="A700" s="136" t="s">
        <v>4483</v>
      </c>
      <c r="B700" s="7" cm="1">
        <f t="array" ref="B700">COUNTA(_xlfn._xlws.FILTER(CustomerID,CustomerID=NovasLicençasv6.0[[#This Row],[User ID]],""))</f>
        <v>1</v>
      </c>
      <c r="C700" s="7" t="str">
        <f>IF(NovasLicençasv6.0[[#This Row],[Usuário ativo]]&gt;=2,"OFFLINE","ONLINE")</f>
        <v>ONLINE</v>
      </c>
      <c r="D700" s="18" t="str" cm="1">
        <f t="array" ref="D700">IFERROR(IF(SUM(_xlfn._xlws.FILTER(CustomerID,CustomerID=NovasLicençasv6.0[[#This Row],[User ID]]))=0,"Existe","Não Existe"),"Não Existe")</f>
        <v>Não Existe</v>
      </c>
      <c r="E700" s="7"/>
      <c r="F700" s="65" t="s">
        <v>4484</v>
      </c>
      <c r="G700" s="7" t="s">
        <v>8</v>
      </c>
      <c r="H700" s="7" t="s">
        <v>384</v>
      </c>
      <c r="I700" s="7" t="s">
        <v>9</v>
      </c>
      <c r="J700" s="7" t="s">
        <v>194</v>
      </c>
      <c r="K700" s="7" t="s">
        <v>195</v>
      </c>
      <c r="L700" s="7" t="str" cm="1">
        <f t="array" ref="L700">IFERROR(_xlfn._xlws.FILTER(CódigoAntigo,[0]!Descrição=NovasLicençasv6.0[[#This Row],[Descrição da atualização]]),"")</f>
        <v/>
      </c>
      <c r="M700" s="7" t="str" cm="1">
        <f t="array" ref="M700">IFERROR(_xlfn._xlws.FILTER(NovoCódigo,[0]!Descrição=NovasLicençasv6.0[[#This Row],[Descrição da atualização]]),"")</f>
        <v/>
      </c>
      <c r="N700" s="7"/>
      <c r="O700" s="7" t="s">
        <v>18</v>
      </c>
      <c r="P700" s="7" t="str" cm="1">
        <f t="array" ref="P700">_xlfn._xlws.FILTER(CodigoLicença,Tipo=NovasLicençasv6.0[[#This Row],[Tipo]])</f>
        <v>SC00SFW00003</v>
      </c>
      <c r="Q700" s="7" t="str" cm="1">
        <f t="array" ref="Q700">_xlfn._xlws.FILTER(CodigoManutenção,Tipo=NovasLicençasv6.0[[#This Row],[Tipo]])</f>
        <v>SC00SFW00006</v>
      </c>
      <c r="R700" s="116">
        <v>1</v>
      </c>
      <c r="S700" s="7" t="s">
        <v>84</v>
      </c>
      <c r="T700" s="14" t="s">
        <v>4485</v>
      </c>
      <c r="U700" s="7" t="s">
        <v>2434</v>
      </c>
      <c r="V700" s="7" t="s">
        <v>4294</v>
      </c>
      <c r="W700" s="7" t="s">
        <v>4486</v>
      </c>
      <c r="X700" s="7"/>
      <c r="Y700" s="5">
        <v>45860</v>
      </c>
      <c r="Z700" s="5">
        <v>45867</v>
      </c>
      <c r="AA700" s="11">
        <f>YEAR(Y700)</f>
        <v>2025</v>
      </c>
      <c r="AB700" s="7">
        <f>Z700-Y700</f>
        <v>7</v>
      </c>
      <c r="AC700" s="5" t="e" cm="1">
        <f t="array" ref="AC700">_xlfn._xlws.FILTER(Created_Date,(Customer_ID=NovasLicençasv6.0[[#This Row],[User ID]])*(Type = "OFFLINE"))</f>
        <v>#REF!</v>
      </c>
      <c r="AD700" s="113" t="s">
        <v>4487</v>
      </c>
      <c r="AE700" s="7"/>
      <c r="AF700" s="63">
        <v>89631</v>
      </c>
      <c r="AG700" s="141">
        <f>992.34/2</f>
        <v>496.17</v>
      </c>
      <c r="AH700" s="7" t="str">
        <f ca="1">IF(AND(Z700&lt;TODAY()-7, AF700=""), "Aviso: SC ainda não criada!", "")</f>
        <v/>
      </c>
      <c r="AI700" s="7">
        <v>1092070</v>
      </c>
      <c r="AJ700" s="7">
        <v>20289</v>
      </c>
      <c r="AK700" s="7"/>
      <c r="AL700" s="7"/>
      <c r="AM700" s="7"/>
      <c r="AN700" s="7"/>
      <c r="AO700" s="11">
        <v>116526040</v>
      </c>
      <c r="AP700" s="7"/>
      <c r="AQ700" s="14" t="s">
        <v>1369</v>
      </c>
      <c r="AR700" s="14"/>
      <c r="AS700" s="7"/>
      <c r="AT700" s="7" t="s">
        <v>4488</v>
      </c>
      <c r="AU700" s="5" t="s">
        <v>380</v>
      </c>
      <c r="AV700" s="9" t="s">
        <v>201</v>
      </c>
      <c r="AW700" s="9"/>
      <c r="AX700" s="7">
        <v>2026</v>
      </c>
    </row>
    <row r="701" spans="1:50" ht="18" customHeight="1" x14ac:dyDescent="0.2">
      <c r="A701" s="136" t="s">
        <v>4489</v>
      </c>
      <c r="B701" s="7" cm="1">
        <f t="array" ref="B701">COUNTA(_xlfn._xlws.FILTER(CustomerID,CustomerID=NovasLicençasv6.0[[#This Row],[User ID]],""))</f>
        <v>1</v>
      </c>
      <c r="C701" s="7" t="str">
        <f>IF(NovasLicençasv6.0[[#This Row],[Usuário ativo]]&gt;=2,"OFFLINE","ONLINE")</f>
        <v>ONLINE</v>
      </c>
      <c r="D701" s="18" t="str" cm="1">
        <f t="array" ref="D701">IFERROR(IF(SUM(_xlfn._xlws.FILTER(CustomerID,CustomerID=NovasLicençasv6.0[[#This Row],[User ID]]))=0,"Existe","Não Existe"),"Não Existe")</f>
        <v>Não Existe</v>
      </c>
      <c r="E701" s="7"/>
      <c r="F701" s="65" t="s">
        <v>4490</v>
      </c>
      <c r="G701" s="7" t="s">
        <v>8</v>
      </c>
      <c r="H701" s="7" t="s">
        <v>384</v>
      </c>
      <c r="I701" s="7" t="s">
        <v>9</v>
      </c>
      <c r="J701" s="7" t="s">
        <v>835</v>
      </c>
      <c r="K701" s="7" t="s">
        <v>53</v>
      </c>
      <c r="L701" s="7" t="str" cm="1">
        <f t="array" ref="L701">IFERROR(_xlfn._xlws.FILTER(CódigoAntigo,[0]!Descrição=NovasLicençasv6.0[[#This Row],[Descrição da atualização]]),"")</f>
        <v/>
      </c>
      <c r="M701" s="7" t="str" cm="1">
        <f t="array" ref="M701">IFERROR(_xlfn._xlws.FILTER(NovoCódigo,[0]!Descrição=NovasLicençasv6.0[[#This Row],[Descrição da atualização]]),"")</f>
        <v/>
      </c>
      <c r="N701" s="7"/>
      <c r="O701" s="7" t="s">
        <v>18</v>
      </c>
      <c r="P701" s="7" t="str" cm="1">
        <f t="array" ref="P701">_xlfn._xlws.FILTER(CodigoLicença,Tipo=NovasLicençasv6.0[[#This Row],[Tipo]])</f>
        <v>SC00SFW00003</v>
      </c>
      <c r="Q701" s="7" t="str" cm="1">
        <f t="array" ref="Q701">_xlfn._xlws.FILTER(CodigoManutenção,Tipo=NovasLicençasv6.0[[#This Row],[Tipo]])</f>
        <v>SC00SFW00006</v>
      </c>
      <c r="R701" s="116">
        <v>1</v>
      </c>
      <c r="S701" s="7" t="s">
        <v>84</v>
      </c>
      <c r="T701" s="14" t="s">
        <v>4491</v>
      </c>
      <c r="U701" s="7" t="s">
        <v>2434</v>
      </c>
      <c r="V701" s="7" t="s">
        <v>4294</v>
      </c>
      <c r="W701" s="7" t="s">
        <v>4492</v>
      </c>
      <c r="X701" s="7"/>
      <c r="Y701" s="5">
        <v>45860</v>
      </c>
      <c r="Z701" s="5">
        <v>45867</v>
      </c>
      <c r="AA701" s="11">
        <f>YEAR(Y701)</f>
        <v>2025</v>
      </c>
      <c r="AB701" s="7">
        <f>Z701-Y701</f>
        <v>7</v>
      </c>
      <c r="AC701" s="5" t="e" cm="1">
        <f t="array" ref="AC701">_xlfn._xlws.FILTER(Created_Date,(Customer_ID=NovasLicençasv6.0[[#This Row],[User ID]])*(Type = "OFFLINE"))</f>
        <v>#REF!</v>
      </c>
      <c r="AD701" s="113" t="s">
        <v>4493</v>
      </c>
      <c r="AE701" s="7"/>
      <c r="AF701" s="63">
        <v>89631</v>
      </c>
      <c r="AG701" s="141">
        <f>992.34/2</f>
        <v>496.17</v>
      </c>
      <c r="AH701" s="7" t="str">
        <f ca="1">IF(AND(Z701&lt;TODAY()-7, AF701=""), "Aviso: SC ainda não criada!", "")</f>
        <v/>
      </c>
      <c r="AI701" s="7">
        <v>1092054</v>
      </c>
      <c r="AJ701" s="7">
        <v>29492</v>
      </c>
      <c r="AK701" s="7"/>
      <c r="AL701" s="7"/>
      <c r="AM701" s="7"/>
      <c r="AN701" s="7"/>
      <c r="AO701" s="11">
        <v>116526040</v>
      </c>
      <c r="AP701" s="7"/>
      <c r="AQ701" s="14" t="s">
        <v>1369</v>
      </c>
      <c r="AR701" s="14"/>
      <c r="AS701" s="7"/>
      <c r="AT701" s="7" t="s">
        <v>4488</v>
      </c>
      <c r="AU701" s="5" t="s">
        <v>380</v>
      </c>
      <c r="AV701" s="9" t="s">
        <v>201</v>
      </c>
      <c r="AW701" s="9"/>
      <c r="AX701" s="7">
        <v>2026</v>
      </c>
    </row>
    <row r="702" spans="1:50" ht="18" customHeight="1" x14ac:dyDescent="0.2">
      <c r="A702" s="143"/>
      <c r="F702" s="110"/>
      <c r="R702" s="133"/>
      <c r="T702" s="26"/>
      <c r="Y702" s="4"/>
      <c r="Z702" s="4"/>
      <c r="AA702" s="37"/>
      <c r="AC702" s="4"/>
      <c r="AD702" s="112"/>
      <c r="AG702" s="134"/>
      <c r="AO702" s="37"/>
      <c r="AQ702" s="26"/>
    </row>
    <row r="703" spans="1:50" ht="18" customHeight="1" x14ac:dyDescent="0.2">
      <c r="A703" s="110"/>
      <c r="F703" s="110"/>
      <c r="T703" s="26"/>
      <c r="Y703" s="4"/>
      <c r="Z703" s="4"/>
      <c r="AA703" s="37"/>
      <c r="AC703" s="4"/>
      <c r="AD703" s="112"/>
      <c r="AF703" s="66"/>
      <c r="AG703" s="66"/>
      <c r="AO703" s="37"/>
      <c r="AQ703" s="26"/>
    </row>
    <row r="705" spans="1:50" ht="18" customHeight="1" x14ac:dyDescent="0.2">
      <c r="A705" s="33" t="s">
        <v>24</v>
      </c>
      <c r="B705" s="33" t="s">
        <v>25</v>
      </c>
      <c r="C705" s="33" t="s">
        <v>26</v>
      </c>
      <c r="D705" s="33" t="s">
        <v>27</v>
      </c>
      <c r="E705" s="33" t="s">
        <v>28</v>
      </c>
      <c r="F705" s="33" t="s">
        <v>29</v>
      </c>
      <c r="G705" s="33" t="s">
        <v>30</v>
      </c>
      <c r="H705" s="33" t="s">
        <v>31</v>
      </c>
      <c r="I705" s="33" t="s">
        <v>8</v>
      </c>
      <c r="J705" s="33" t="s">
        <v>32</v>
      </c>
      <c r="K705" s="33" t="s">
        <v>33</v>
      </c>
      <c r="L705" s="33" t="s">
        <v>34</v>
      </c>
      <c r="M705" s="33" t="s">
        <v>35</v>
      </c>
      <c r="N705" s="33" t="s">
        <v>36</v>
      </c>
      <c r="O705" s="33" t="s">
        <v>37</v>
      </c>
      <c r="P705" s="33" t="s">
        <v>38</v>
      </c>
      <c r="Q705" s="33" t="s">
        <v>39</v>
      </c>
      <c r="R705" s="33" t="s">
        <v>1</v>
      </c>
      <c r="S705" s="33" t="s">
        <v>40</v>
      </c>
      <c r="T705" s="33" t="s">
        <v>41</v>
      </c>
      <c r="U705" s="33" t="s">
        <v>42</v>
      </c>
      <c r="V705" s="33" t="s">
        <v>43</v>
      </c>
      <c r="W705" s="33" t="s">
        <v>44</v>
      </c>
      <c r="X705" s="33" t="s">
        <v>45</v>
      </c>
      <c r="Y705" s="33" t="s">
        <v>46</v>
      </c>
      <c r="Z705" s="33" t="s">
        <v>47</v>
      </c>
      <c r="AA705" s="33" t="s">
        <v>48</v>
      </c>
      <c r="AB705" s="33" t="s">
        <v>49</v>
      </c>
      <c r="AC705" s="33" t="s">
        <v>50</v>
      </c>
      <c r="AD705" s="33" t="s">
        <v>51</v>
      </c>
      <c r="AE705" s="33" t="s">
        <v>52</v>
      </c>
      <c r="AF705" s="33" t="s">
        <v>53</v>
      </c>
      <c r="AG705" s="33"/>
      <c r="AH705" s="33" t="s">
        <v>55</v>
      </c>
      <c r="AI705" s="33" t="s">
        <v>56</v>
      </c>
      <c r="AJ705" s="33" t="s">
        <v>57</v>
      </c>
      <c r="AK705" s="33" t="s">
        <v>58</v>
      </c>
      <c r="AL705" s="33" t="s">
        <v>59</v>
      </c>
      <c r="AM705" s="33" t="s">
        <v>60</v>
      </c>
      <c r="AN705" s="33" t="s">
        <v>4494</v>
      </c>
      <c r="AO705" s="50" t="s">
        <v>62</v>
      </c>
      <c r="AP705" s="51" t="s">
        <v>63</v>
      </c>
      <c r="AQ705" s="52" t="s">
        <v>64</v>
      </c>
      <c r="AR705" s="33" t="s">
        <v>65</v>
      </c>
      <c r="AS705" s="33" t="s">
        <v>66</v>
      </c>
      <c r="AT705" s="33" t="s">
        <v>67</v>
      </c>
      <c r="AU705" s="33" t="s">
        <v>68</v>
      </c>
      <c r="AV705" s="33" t="s">
        <v>69</v>
      </c>
      <c r="AW705" s="33" t="s">
        <v>70</v>
      </c>
      <c r="AX705" s="33" t="s">
        <v>71</v>
      </c>
    </row>
    <row r="706" spans="1:50" ht="18" customHeight="1" x14ac:dyDescent="0.2">
      <c r="H706" s="4"/>
      <c r="J706" s="4"/>
      <c r="AD706" s="115"/>
    </row>
    <row r="708" spans="1:50" ht="18" customHeight="1" x14ac:dyDescent="0.2">
      <c r="A708" s="10"/>
    </row>
    <row r="714" spans="1:50" ht="18" customHeight="1" x14ac:dyDescent="0.2">
      <c r="AU714" s="2" t="s">
        <v>111</v>
      </c>
    </row>
  </sheetData>
  <phoneticPr fontId="9" type="noConversion"/>
  <dataValidations count="14">
    <dataValidation type="list" allowBlank="1" showInputMessage="1" showErrorMessage="1" sqref="BL2" xr:uid="{A8BDDC56-4386-4EDD-89D8-09C97AAD5D0A}">
      <formula1>$AZ$2:$AZ$5</formula1>
    </dataValidation>
    <dataValidation type="list" allowBlank="1" showInputMessage="1" showErrorMessage="1" sqref="BL1" xr:uid="{70BA6D51-2D3B-4C41-8CE4-472BEE99FBEB}">
      <formula1>$BL$1:$BL$26</formula1>
    </dataValidation>
    <dataValidation type="custom" allowBlank="1" showInputMessage="1" showErrorMessage="1" sqref="A330:A361 E39 A2:A309 E444 E433 E456 E473 A625:A629" xr:uid="{8053740B-09FE-468E-AE73-6F6D31A7DA76}">
      <formula1>NOT(COUNTIF($A$2:$A$379,A2)&gt;1)</formula1>
    </dataValidation>
    <dataValidation type="custom" allowBlank="1" showInputMessage="1" showErrorMessage="1" sqref="AE298:AJ298" xr:uid="{365FDBDE-233D-4F7D-8BD4-DC7488082B71}">
      <formula1>NOT(COUNTIF($AD$2:$AD$379,AE298)&gt;1)</formula1>
    </dataValidation>
    <dataValidation type="custom" allowBlank="1" showInputMessage="1" showErrorMessage="1" sqref="A362:A604" xr:uid="{4E72E2ED-9F17-4BA3-812C-7CDB02445E37}">
      <formula1>NOT(COUNTIF($A$2:$A$531,A362)&gt;1)</formula1>
    </dataValidation>
    <dataValidation type="custom" errorStyle="warning" allowBlank="1" showInputMessage="1" showErrorMessage="1" errorTitle="Nome de usuário" error="Já existe usuário cadastrado com este nome. " sqref="E33 E29" xr:uid="{3BBB6BFE-171D-4E31-BDE4-14B527A78B2E}">
      <formula1>NOT(COUNTIF($F$2:$F$379,E29)&gt;1)</formula1>
    </dataValidation>
    <dataValidation type="list" allowBlank="1" showInputMessage="1" showErrorMessage="1" sqref="L2:L515" xr:uid="{7A3CD0A0-F093-4221-BD29-F81EEFA560E0}">
      <formula1>$BG$2:$BG$19</formula1>
    </dataValidation>
    <dataValidation type="list" allowBlank="1" showInputMessage="1" showErrorMessage="1" sqref="N2:N604" xr:uid="{F3762D36-B730-4137-902A-B7EFC784C8E4}">
      <formula1>$BH$2:$BH$19</formula1>
    </dataValidation>
    <dataValidation type="list" allowBlank="1" showInputMessage="1" showErrorMessage="1" sqref="N605:N673 N674:O674 N675 N676:O677 O2:O703 N678:N703" xr:uid="{8D0AE77D-BF10-4C4F-9C46-CE959153E168}">
      <formula1>Tipo</formula1>
    </dataValidation>
    <dataValidation type="custom" allowBlank="1" showInputMessage="1" showErrorMessage="1" errorTitle="Nº de série duplicado" error="Esta serie é invalida. Digite uma serie não duplicada." sqref="V315:V327 T2:T702" xr:uid="{D3DF5FD6-72EF-42A9-B9F6-8A6033BCE5FA}">
      <formula1>NOT(COUNTIF($S$2:$S$919,T2)&gt;1)</formula1>
    </dataValidation>
    <dataValidation type="custom" allowBlank="1" showInputMessage="1" showErrorMessage="1" errorTitle="Nome do computador" error="Já existe uma maquina registrada com este nome!" sqref="W2:W702" xr:uid="{87D57793-AE00-41AC-83C0-2CA2D3671818}">
      <formula1>NOT(COUNTIF($V$2:$V$919,W2)&gt;1)</formula1>
    </dataValidation>
    <dataValidation type="custom" allowBlank="1" showInputMessage="1" showErrorMessage="1" sqref="G471:G508 E83 F2:F368 G434" xr:uid="{7B42D227-48F4-4F4C-806E-6CB1AEDD4669}">
      <formula1>NOT(COUNTIF($E$2:$E$750,E2)&gt;1)</formula1>
    </dataValidation>
    <dataValidation type="custom" allowBlank="1" showInputMessage="1" showErrorMessage="1" sqref="F369:F685" xr:uid="{EAC69440-2F05-4038-A614-0C6D365F9317}">
      <formula1>NOT(COUNTIF($E$2:$E$1147,F369)&gt;1)</formula1>
    </dataValidation>
    <dataValidation type="custom" allowBlank="1" showInputMessage="1" showErrorMessage="1" sqref="AD60:AD199 AD201:AD685 AD2:AD58" xr:uid="{99245976-A414-4A1E-B77B-8431A1194A5D}">
      <formula1>NOT(COUNTIF($AF$2:$AF$918,AD2)&gt;1)</formula1>
    </dataValidation>
  </dataValidations>
  <hyperlinks>
    <hyperlink ref="AD588" r:id="rId1" xr:uid="{E0500B6C-E6BE-49BE-BB00-9F07796991E2}"/>
    <hyperlink ref="AD589" r:id="rId2" xr:uid="{BC0C7859-789D-4CB6-9578-98B83B8D31ED}"/>
    <hyperlink ref="AD590" r:id="rId3" xr:uid="{E8E14C86-65ED-4E0E-B290-63D988403A0F}"/>
    <hyperlink ref="AD592" r:id="rId4" xr:uid="{D81F34F8-42D9-4383-8F0B-9AF8AD59359A}"/>
    <hyperlink ref="AD593" r:id="rId5" xr:uid="{9B4DCF94-DA02-4D0F-9232-B11CE23691F6}"/>
    <hyperlink ref="AD553" r:id="rId6" xr:uid="{04E15513-0930-4A07-8142-86C897176D97}"/>
    <hyperlink ref="AD594" r:id="rId7" xr:uid="{E11E03DB-D419-4987-9E77-5CEFF1AAE1FC}"/>
    <hyperlink ref="AD595" r:id="rId8" xr:uid="{A9F9897C-C1B7-4811-9E98-EBEB3C5B5524}"/>
    <hyperlink ref="AD596" r:id="rId9" xr:uid="{91FA0D0B-BAA3-4949-8C15-E22ECC807812}"/>
    <hyperlink ref="AD597" r:id="rId10" xr:uid="{1EC87993-D4E8-4B77-8E1F-17C93D08C15C}"/>
    <hyperlink ref="AD598" r:id="rId11" xr:uid="{60B260E7-8C90-4988-B8AE-AA683BC0322C}"/>
    <hyperlink ref="AD576" r:id="rId12" xr:uid="{058A067F-44D4-4405-876E-3E3FC866F011}"/>
    <hyperlink ref="AD606" r:id="rId13" xr:uid="{71584004-F86F-45BB-BABD-D762A99EF091}"/>
    <hyperlink ref="AD607" r:id="rId14" xr:uid="{3941EEE4-7148-46E7-AACE-AE1AD1DD46F1}"/>
    <hyperlink ref="AD609" r:id="rId15" xr:uid="{59D9BBC2-9152-4656-9B80-69BFE83079FB}"/>
    <hyperlink ref="AD610" r:id="rId16" xr:uid="{6696878F-2AC0-403F-B635-850CB05C9BC0}"/>
    <hyperlink ref="AD611" r:id="rId17" xr:uid="{EFE4B0B5-1329-4693-AA83-43A81459F0BC}"/>
    <hyperlink ref="AD608" r:id="rId18" xr:uid="{112D7E3B-E788-44C2-A4FC-7E4351BEC44E}"/>
    <hyperlink ref="AD612" r:id="rId19" xr:uid="{67D5AF24-B264-4BE4-95AD-C1F308BBAEC5}"/>
    <hyperlink ref="AD591" r:id="rId20" xr:uid="{1F7A26C1-369A-423A-84D1-D9F73687AF48}"/>
    <hyperlink ref="AD613" r:id="rId21" xr:uid="{C6FF7696-E412-4968-B5C1-173E1EB6FD85}"/>
    <hyperlink ref="AD614" r:id="rId22" xr:uid="{3447A9C6-C998-471D-82A4-766F8B43A32B}"/>
    <hyperlink ref="AD615" r:id="rId23" xr:uid="{24FCAF15-6FAF-4369-BF87-7A24DC5A9F82}"/>
    <hyperlink ref="AD618" r:id="rId24" xr:uid="{4C4AB9E2-0DCB-4CDE-B33F-CA2548C8034E}"/>
    <hyperlink ref="AD155" r:id="rId25" xr:uid="{BA5C8F3E-DEB1-4A00-8F38-BD1B3AE3B5D6}"/>
    <hyperlink ref="AD619" r:id="rId26" xr:uid="{F9AA3D1B-309F-491F-91CE-350289ED7EE2}"/>
    <hyperlink ref="AD620" r:id="rId27" xr:uid="{35DEB37C-DD03-425D-B580-31795BC51433}"/>
    <hyperlink ref="AD621" r:id="rId28" xr:uid="{255015C9-8BBF-4C6D-AA8C-42EFDE8BE620}"/>
    <hyperlink ref="AD132" r:id="rId29" xr:uid="{6F392D69-5010-4D82-A339-5837A1165059}"/>
    <hyperlink ref="AD622" r:id="rId30" xr:uid="{E8929CAE-E3A3-4B86-85E2-C3161AD445B9}"/>
    <hyperlink ref="AD623" r:id="rId31" xr:uid="{950BC309-4774-41FB-8EEB-6B20D08517EF}"/>
    <hyperlink ref="AD285" r:id="rId32" xr:uid="{8B0F67E5-2D3A-43AB-8688-F9CCB5A6A497}"/>
    <hyperlink ref="AD626" r:id="rId33" xr:uid="{85CE4AE1-66DF-4252-8451-E11788138649}"/>
    <hyperlink ref="AD627" r:id="rId34" xr:uid="{CBADA3AC-1203-46CA-8A46-FB96C6798672}"/>
    <hyperlink ref="AD616" r:id="rId35" xr:uid="{F2540BC9-D266-4DF9-8A6D-3F790E62FCA3}"/>
    <hyperlink ref="AD628" r:id="rId36" xr:uid="{AEF2B623-61CF-416B-9435-53182DCD6AC0}"/>
    <hyperlink ref="AD629" r:id="rId37" xr:uid="{8BF91960-0DFD-4A2A-9A30-08A56FDF9776}"/>
    <hyperlink ref="AD630" r:id="rId38" xr:uid="{89E99659-8B5D-423C-9D75-9E5B64791BA4}"/>
    <hyperlink ref="AD631" r:id="rId39" xr:uid="{D4FDD2FF-3468-4533-8BE9-1A0212EC3940}"/>
    <hyperlink ref="AD632" r:id="rId40" xr:uid="{E30BE654-7485-4086-8396-07662B18332D}"/>
    <hyperlink ref="AD633" r:id="rId41" xr:uid="{F71F2B93-5FEB-4163-8CB4-DC1866FF9069}"/>
    <hyperlink ref="AD634" r:id="rId42" xr:uid="{BD771412-EB9A-44B0-8F34-401DB72ECF62}"/>
    <hyperlink ref="AD574" r:id="rId43" xr:uid="{E1017073-C741-40F8-831C-113567B32B76}"/>
    <hyperlink ref="AD635" r:id="rId44" xr:uid="{C5090B62-06D0-45B5-9F74-E1A031119FAB}"/>
    <hyperlink ref="AD637" r:id="rId45" xr:uid="{297B49B9-33EC-4D0D-91D4-1BC73EC99D8F}"/>
    <hyperlink ref="AD638" r:id="rId46" xr:uid="{68F5BE14-A9D6-4642-93B2-54D2B467D99C}"/>
    <hyperlink ref="AD639" r:id="rId47" xr:uid="{B04BDD56-DEEE-4EF4-B819-31C331663547}"/>
    <hyperlink ref="AD640" r:id="rId48" xr:uid="{D9AD8999-3C99-408E-8D5C-6BA544B47E84}"/>
    <hyperlink ref="AD641" r:id="rId49" xr:uid="{5158DDD7-8698-4824-B5F7-5D729FC45471}"/>
    <hyperlink ref="AD642" r:id="rId50" xr:uid="{4864F3BC-45BB-46E7-9AD5-CE37006B493C}"/>
    <hyperlink ref="AD643" r:id="rId51" xr:uid="{9A4227B8-8ED5-4B65-AB4B-A3023D9D7ED6}"/>
    <hyperlink ref="AD644" r:id="rId52" xr:uid="{790F151A-567E-427F-9B07-006F4EF1A985}"/>
    <hyperlink ref="AD645" r:id="rId53" xr:uid="{C5EF9FCE-4FEC-4F6E-9204-1E181CB29AAF}"/>
    <hyperlink ref="AD646" r:id="rId54" xr:uid="{B6D3C0E4-1317-4FF3-AA61-B98184444A29}"/>
    <hyperlink ref="AD74" r:id="rId55" xr:uid="{C60A0BCD-3E25-4074-A306-6355D30803E6}"/>
    <hyperlink ref="AD449" r:id="rId56" xr:uid="{C4E9A329-AABE-4D3B-A107-7FBBA61FB769}"/>
    <hyperlink ref="AD429" r:id="rId57" xr:uid="{0AEB1D3C-E774-4558-9703-39660A0203AF}"/>
    <hyperlink ref="AD647" r:id="rId58" xr:uid="{69FB73ED-776F-41F0-BB20-D115E06648D0}"/>
    <hyperlink ref="AD648" r:id="rId59" xr:uid="{360020AA-655C-4BDB-9AA1-F5A436197B9C}"/>
    <hyperlink ref="AD649" r:id="rId60" xr:uid="{61453E59-5C2F-4DA3-95FB-C29B1996E5D2}"/>
    <hyperlink ref="AD650" r:id="rId61" xr:uid="{AA69BBBB-24E5-49A8-AE3D-DA7A316F46F3}"/>
    <hyperlink ref="AD651" r:id="rId62" xr:uid="{43416DDC-DFEE-4362-9B99-36140CACD28B}"/>
    <hyperlink ref="AD652" r:id="rId63" xr:uid="{1D7F6DC1-1D5E-4A89-9EAA-5F375A2B6E38}"/>
    <hyperlink ref="AD653" r:id="rId64" xr:uid="{2B4702EC-13FE-46EF-A70B-83861C5DE802}"/>
    <hyperlink ref="AD654" r:id="rId65" xr:uid="{92733A8C-4743-4B0A-A160-F6440EEB3E3A}"/>
    <hyperlink ref="AD655" r:id="rId66" xr:uid="{F7259C83-D3B3-4B20-905E-4CA76865C842}"/>
    <hyperlink ref="AD656" r:id="rId67" xr:uid="{AE985FF5-94D8-4B87-88F8-853353CADD7C}"/>
    <hyperlink ref="AD657" r:id="rId68" xr:uid="{E0867C68-DE84-4018-B468-C976A8DBDE06}"/>
    <hyperlink ref="AD658" r:id="rId69" xr:uid="{9BAB9E67-AEBB-4554-8408-2C1AD1E89B06}"/>
    <hyperlink ref="AD659" r:id="rId70" xr:uid="{9F2D4997-72E5-4461-824E-C5E00931BB99}"/>
    <hyperlink ref="AD660" r:id="rId71" xr:uid="{B9F81A76-A044-43DC-A115-73DC110FE79C}"/>
    <hyperlink ref="AD395" r:id="rId72" xr:uid="{CE2E8F82-DA03-4B1D-A479-BC10EFF4BF8D}"/>
    <hyperlink ref="AD661" r:id="rId73" xr:uid="{1CD61379-911A-45BE-9D67-5745594908E5}"/>
    <hyperlink ref="AD662" r:id="rId74" xr:uid="{89BAD6BE-6389-4EC6-8639-897465BAD66E}"/>
    <hyperlink ref="AD663" r:id="rId75" xr:uid="{D4D279E2-822B-4FC7-98C9-61AC2D0535CF}"/>
    <hyperlink ref="AD665" r:id="rId76" xr:uid="{07ECCC7D-EDDE-457B-BC1C-4F3ACB666DBD}"/>
    <hyperlink ref="AD666" r:id="rId77" xr:uid="{09EADBC1-53A5-4B87-8F48-F55A1CDCC37F}"/>
    <hyperlink ref="AD664" r:id="rId78" xr:uid="{A56ED1E5-DFE7-4B7B-B40B-D4DC6E8BC04F}"/>
    <hyperlink ref="AD667" r:id="rId79" xr:uid="{80DF44F2-B4FF-47EE-A453-032E3BDCF501}"/>
    <hyperlink ref="AD668" r:id="rId80" xr:uid="{EC72A852-C26E-4A5E-9846-DF7DF710DCB1}"/>
    <hyperlink ref="AD669" r:id="rId81" xr:uid="{D4B86DFE-87D3-4521-A762-953E16AAFD93}"/>
    <hyperlink ref="AD673" r:id="rId82" xr:uid="{AECCDEA0-E8B7-462F-963F-230FDC92B28B}"/>
    <hyperlink ref="AD674" r:id="rId83" xr:uid="{43BB3E5D-BDEB-4BD1-B1F4-46F75782D80F}"/>
    <hyperlink ref="AD675" r:id="rId84" xr:uid="{BAF93648-CC1C-41D2-AB13-C42910290849}"/>
    <hyperlink ref="AD676" r:id="rId85" xr:uid="{E20D2269-CF33-4F84-AA9F-56A3A09BC96D}"/>
    <hyperlink ref="AD677" r:id="rId86" xr:uid="{132F5100-F8BC-4D8F-8CC1-ABE07D3AFCA7}"/>
    <hyperlink ref="AD678" r:id="rId87" xr:uid="{B717AC64-DE49-49B0-88FB-CFA86A677726}"/>
    <hyperlink ref="AD679" r:id="rId88" xr:uid="{7C05CDE2-4C57-450B-BC9E-1A2D3DD608E7}"/>
    <hyperlink ref="AD680" r:id="rId89" xr:uid="{1B6B7438-BFEF-499C-B78D-510AF97FBDF4}"/>
    <hyperlink ref="AD681" r:id="rId90" xr:uid="{03BFABE8-DF03-457D-9F2B-DE911509B957}"/>
    <hyperlink ref="AD682" r:id="rId91" xr:uid="{6422B9E3-1255-4940-9E09-48DE3C4C1C03}"/>
    <hyperlink ref="AD683" r:id="rId92" xr:uid="{306B53C6-5D33-4DC4-872A-20154527A2E6}"/>
    <hyperlink ref="AD684" r:id="rId93" xr:uid="{494195FB-E4D8-44F2-8A46-839F9E2F2489}"/>
    <hyperlink ref="AD685" r:id="rId94" xr:uid="{A5FD13F3-C5C2-46FB-BA62-A0A40E4014F1}"/>
    <hyperlink ref="AD686" r:id="rId95" xr:uid="{135A7284-8F2D-4D0C-BC15-A8D9421329DE}"/>
    <hyperlink ref="AD687" r:id="rId96" xr:uid="{CB584DCE-529A-4F74-BEDA-F5A7B0E9EFF3}"/>
    <hyperlink ref="AD55" r:id="rId97" xr:uid="{CE5C9A05-535B-4791-A6BD-9FD5447B8539}"/>
    <hyperlink ref="AD688" r:id="rId98" xr:uid="{E99F03F3-4D7D-419B-A044-81BB66B28F76}"/>
    <hyperlink ref="AD689" r:id="rId99" xr:uid="{CCC2710F-7E83-43D4-AFD2-86A8418666B1}"/>
    <hyperlink ref="AD690" r:id="rId100" xr:uid="{CEB4902E-963A-4150-BA63-C58F571D5F0F}"/>
    <hyperlink ref="AD691" r:id="rId101" xr:uid="{CC1BD116-EB4F-4B52-A2F6-5DCCD633FDA4}"/>
    <hyperlink ref="AD692" r:id="rId102" xr:uid="{67ED0E91-2CBF-4846-A640-39CE52E52F58}"/>
    <hyperlink ref="AD693" r:id="rId103" xr:uid="{A58EE218-6C6C-4DDF-A9FC-2619B0ACD302}"/>
    <hyperlink ref="AD696" r:id="rId104" xr:uid="{D6C30F66-ECBF-4AFE-A4C1-E4A5DB67CD4E}"/>
    <hyperlink ref="AD695" r:id="rId105" xr:uid="{21B8F358-B734-433C-A7B6-C80B4322E449}"/>
    <hyperlink ref="AD551" r:id="rId106" xr:uid="{B8E2D200-8CB9-4180-927A-2C257B867C5D}"/>
    <hyperlink ref="AD697" r:id="rId107" xr:uid="{FC4B2BD2-5664-4E78-B08A-F799D99B0782}"/>
    <hyperlink ref="AD698" r:id="rId108" xr:uid="{7B079CB1-D436-44C0-B807-F94C83C22D93}"/>
    <hyperlink ref="AD624" r:id="rId109" xr:uid="{C440908D-508B-4598-9B13-FA5D61F4257F}"/>
    <hyperlink ref="AD544" r:id="rId110" xr:uid="{17AA76E0-CFF0-4BC4-BD87-E48FECAB0A0E}"/>
    <hyperlink ref="AD10" r:id="rId111" xr:uid="{C3106F41-40A4-4519-B474-08BB3B6F5473}"/>
    <hyperlink ref="AD699" r:id="rId112" xr:uid="{D3AE5DCC-E204-4ADA-A439-A3050C8FEC09}"/>
    <hyperlink ref="AD701" r:id="rId113" xr:uid="{A53B49EE-7DAA-42A4-876D-E912CB03DB5B}"/>
    <hyperlink ref="AD700" r:id="rId114" xr:uid="{665C1CE5-6270-4ABC-AFD5-E5F50734C3BB}"/>
  </hyperlinks>
  <pageMargins left="0.511811024" right="0.511811024" top="0.78740157499999996" bottom="0.78740157499999996" header="0.31496062000000002" footer="0.31496062000000002"/>
  <pageSetup paperSize="9" scale="37" orientation="landscape" r:id="rId115"/>
  <drawing r:id="rId116"/>
  <legacyDrawing r:id="rId11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118" name="Button 1">
              <controlPr defaultSize="0" print="0" autoFill="0" autoPict="0">
                <anchor moveWithCells="1" sizeWithCells="1">
                  <from>
                    <xdr:col>54</xdr:col>
                    <xdr:colOff>171450</xdr:colOff>
                    <xdr:row>1</xdr:row>
                    <xdr:rowOff>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119" name="Button 5">
              <controlPr defaultSize="0" print="0" autoFill="0" autoPict="0" macro="[0]!Botão5_Clique">
                <anchor moveWithCells="1" sizeWithCells="1">
                  <from>
                    <xdr:col>54</xdr:col>
                    <xdr:colOff>19050</xdr:colOff>
                    <xdr:row>0</xdr:row>
                    <xdr:rowOff>19050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120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D9BFB1-E275-4A74-8C3E-151C52D3365A}">
          <xm:f>'Novas Licenças v6.0'!$I$708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24C08C7A9E94CBC19DD58350921D0" ma:contentTypeVersion="11" ma:contentTypeDescription="Create a new document." ma:contentTypeScope="" ma:versionID="795ea943082158de54916d4b84d5e9cf">
  <xsd:schema xmlns:xsd="http://www.w3.org/2001/XMLSchema" xmlns:xs="http://www.w3.org/2001/XMLSchema" xmlns:p="http://schemas.microsoft.com/office/2006/metadata/properties" xmlns:ns3="e987bd12-4d86-4de2-954d-709cbcdab562" xmlns:ns4="4d11ccfc-f1a5-486b-8cc0-5b3664083ce6" targetNamespace="http://schemas.microsoft.com/office/2006/metadata/properties" ma:root="true" ma:fieldsID="0f862c92afd2794a270d3ff1953d828f" ns3:_="" ns4:_="">
    <xsd:import namespace="e987bd12-4d86-4de2-954d-709cbcdab562"/>
    <xsd:import namespace="4d11ccfc-f1a5-486b-8cc0-5b3664083c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bd12-4d86-4de2-954d-709cbcdab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ccfc-f1a5-486b-8cc0-5b3664083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B3FD4AEB-DDFD-4321-8AC3-F06C332E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7bd12-4d86-4de2-954d-709cbcdab562"/>
    <ds:schemaRef ds:uri="4d11ccfc-f1a5-486b-8cc0-5b3664083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D33546-687D-4251-80F1-0C1DE27FCA11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50805A66-B3C0-4F64-A146-D4222681EAC4}">
  <ds:schemaRefs>
    <ds:schemaRef ds:uri="http://gemini/pivotcustomization/SandboxNonEmpty"/>
  </ds:schemaRefs>
</ds:datastoreItem>
</file>

<file path=customXml/itemProps4.xml><?xml version="1.0" encoding="utf-8"?>
<ds:datastoreItem xmlns:ds="http://schemas.openxmlformats.org/officeDocument/2006/customXml" ds:itemID="{78E3EB92-3A7E-4FC0-A268-B62D36BCEAEC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ED662311-4C34-4EDC-B57F-33D4F5682A93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C1AA2927-26BC-4F45-BE05-3545386C9262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12372F84-166A-48A9-83C5-1463DD00B5F1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303A3C0A-0D11-4096-9A33-7AC83F4F4C6A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3F567377-11B7-4801-921A-F77DF389B3F0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25AFC206-F287-4412-9BA7-3C2CC046108B}">
  <ds:schemaRefs>
    <ds:schemaRef ds:uri="http://gemini/pivotcustomization/TableXML_Todas licenças_9d8a7e8e-012f-4392-99bf-04bca7427169"/>
  </ds:schemaRefs>
</ds:datastoreItem>
</file>

<file path=customXml/itemProps11.xml><?xml version="1.0" encoding="utf-8"?>
<ds:datastoreItem xmlns:ds="http://schemas.openxmlformats.org/officeDocument/2006/customXml" ds:itemID="{D24002FD-C0DB-4C07-A5EC-37B8882C8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2.xml><?xml version="1.0" encoding="utf-8"?>
<ds:datastoreItem xmlns:ds="http://schemas.openxmlformats.org/officeDocument/2006/customXml" ds:itemID="{32AEB5DC-31B0-4A42-9EBE-D90AB4B0E027}">
  <ds:schemaRefs>
    <ds:schemaRef ds:uri="http://gemini/pivotcustomization/RelationshipAutoDetectionEnabled"/>
  </ds:schemaRefs>
</ds:datastoreItem>
</file>

<file path=customXml/itemProps13.xml><?xml version="1.0" encoding="utf-8"?>
<ds:datastoreItem xmlns:ds="http://schemas.openxmlformats.org/officeDocument/2006/customXml" ds:itemID="{7DE59024-A7F2-41FF-93D0-D76615BDD0C6}">
  <ds:schemaRefs>
    <ds:schemaRef ds:uri="http://gemini/pivotcustomization/ErrorCache"/>
  </ds:schemaRefs>
</ds:datastoreItem>
</file>

<file path=customXml/itemProps14.xml><?xml version="1.0" encoding="utf-8"?>
<ds:datastoreItem xmlns:ds="http://schemas.openxmlformats.org/officeDocument/2006/customXml" ds:itemID="{54FA597D-9366-4202-A0D6-90381670CE41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0E6E1AAE-B85B-4C87-8F27-5289FDBD1C8D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C87E28CE-A267-4492-BDE3-07B32FCA273C}">
  <ds:schemaRefs>
    <ds:schemaRef ds:uri="http://gemini/pivotcustomization/LinkedTableUpdateMode"/>
  </ds:schemaRefs>
</ds:datastoreItem>
</file>

<file path=customXml/itemProps17.xml><?xml version="1.0" encoding="utf-8"?>
<ds:datastoreItem xmlns:ds="http://schemas.openxmlformats.org/officeDocument/2006/customXml" ds:itemID="{C64B4FA8-0F5A-4DA2-9555-F1152D34CFF4}">
  <ds:schemaRefs>
    <ds:schemaRef ds:uri="http://gemini/pivotcustomization/TableOrder"/>
  </ds:schemaRefs>
</ds:datastoreItem>
</file>

<file path=customXml/itemProps18.xml><?xml version="1.0" encoding="utf-8"?>
<ds:datastoreItem xmlns:ds="http://schemas.openxmlformats.org/officeDocument/2006/customXml" ds:itemID="{41AD3D1F-4CB8-4722-8279-238A613228FD}">
  <ds:schemaRefs>
    <ds:schemaRef ds:uri="http://gemini/pivotcustomization/ShowHidden"/>
  </ds:schemaRefs>
</ds:datastoreItem>
</file>

<file path=customXml/itemProps19.xml><?xml version="1.0" encoding="utf-8"?>
<ds:datastoreItem xmlns:ds="http://schemas.openxmlformats.org/officeDocument/2006/customXml" ds:itemID="{2847B2D7-0AD1-4182-84ED-62237D6FA3B8}">
  <ds:schemaRefs>
    <ds:schemaRef ds:uri="http://gemini/pivotcustomization/TableWidget"/>
  </ds:schemaRefs>
</ds:datastoreItem>
</file>

<file path=customXml/itemProps20.xml><?xml version="1.0" encoding="utf-8"?>
<ds:datastoreItem xmlns:ds="http://schemas.openxmlformats.org/officeDocument/2006/customXml" ds:itemID="{737C4BA9-4B2F-4A28-A7BB-27C85545290D}">
  <ds:schemaRefs>
    <ds:schemaRef ds:uri="http://gemini/pivotcustomization/ShowImplicitMeasur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52</vt:i4>
      </vt:variant>
    </vt:vector>
  </HeadingPairs>
  <TitlesOfParts>
    <vt:vector size="53" baseType="lpstr">
      <vt:lpstr>Novas Licenças v6.0</vt:lpstr>
      <vt:lpstr>Ano</vt:lpstr>
      <vt:lpstr>Antiga_OC</vt:lpstr>
      <vt:lpstr>Atualização</vt:lpstr>
      <vt:lpstr>Cargo</vt:lpstr>
      <vt:lpstr>Centro_de_custo</vt:lpstr>
      <vt:lpstr>Cidade</vt:lpstr>
      <vt:lpstr>Codigo_Manutenção</vt:lpstr>
      <vt:lpstr>CodigoLicença</vt:lpstr>
      <vt:lpstr>CodigoManutenção</vt:lpstr>
      <vt:lpstr>Computador_Atual</vt:lpstr>
      <vt:lpstr>Conta_Contabil</vt:lpstr>
      <vt:lpstr>Criada</vt:lpstr>
      <vt:lpstr>'Novas Licenças v6.0'!Criterios</vt:lpstr>
      <vt:lpstr>Data_da_solicitação</vt:lpstr>
      <vt:lpstr>Data_do_envio</vt:lpstr>
      <vt:lpstr>Data_invoice_atualização</vt:lpstr>
      <vt:lpstr>Descrição_da_atualização</vt:lpstr>
      <vt:lpstr>Dias</vt:lpstr>
      <vt:lpstr>E_mail</vt:lpstr>
      <vt:lpstr>Entrada_Kion</vt:lpstr>
      <vt:lpstr>Envio_Linde2</vt:lpstr>
      <vt:lpstr>Estado</vt:lpstr>
      <vt:lpstr>Existe?</vt:lpstr>
      <vt:lpstr>Invoice</vt:lpstr>
      <vt:lpstr>Invoice_Atualização</vt:lpstr>
      <vt:lpstr>Lançamento</vt:lpstr>
      <vt:lpstr>Manutenção</vt:lpstr>
      <vt:lpstr>Marca_do_Computador</vt:lpstr>
      <vt:lpstr>Modelo_do_Computador</vt:lpstr>
      <vt:lpstr>N°_de_Serie_da_Maquina</vt:lpstr>
      <vt:lpstr>N°_pedido</vt:lpstr>
      <vt:lpstr>Nº_Cotação</vt:lpstr>
      <vt:lpstr>Nome_do_computador</vt:lpstr>
      <vt:lpstr>Nome_usuário_atual</vt:lpstr>
      <vt:lpstr>Nota_Fiscal</vt:lpstr>
      <vt:lpstr>Nova_OC</vt:lpstr>
      <vt:lpstr>Novo_Cod._Atualização</vt:lpstr>
      <vt:lpstr>NovoCodigoReq</vt:lpstr>
      <vt:lpstr>Observação</vt:lpstr>
      <vt:lpstr>OM</vt:lpstr>
      <vt:lpstr>Online_Offline</vt:lpstr>
      <vt:lpstr>Qde</vt:lpstr>
      <vt:lpstr>Representante</vt:lpstr>
      <vt:lpstr>Responsável</vt:lpstr>
      <vt:lpstr>SC</vt:lpstr>
      <vt:lpstr>Setor</vt:lpstr>
      <vt:lpstr>Sistema_Operacional</vt:lpstr>
      <vt:lpstr>Sol._Peças_Insum.</vt:lpstr>
      <vt:lpstr>Solicitação_LindeAG</vt:lpstr>
      <vt:lpstr>Tipo</vt:lpstr>
      <vt:lpstr>User_ID</vt:lpstr>
      <vt:lpstr>Usuário_ativo</vt:lpstr>
    </vt:vector>
  </TitlesOfParts>
  <Manager/>
  <Company>KION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Bilici, Can</dc:creator>
  <cp:keywords/>
  <dc:description/>
  <cp:lastModifiedBy>Fabio Julio Roque</cp:lastModifiedBy>
  <cp:revision/>
  <dcterms:created xsi:type="dcterms:W3CDTF">2016-03-18T11:39:10Z</dcterms:created>
  <dcterms:modified xsi:type="dcterms:W3CDTF">2025-08-24T19:33:53Z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0x01010004B24C08C7A9E94CBC19DD58350921D0</vt:lpwstr>
  </property>
</Properties>
</file>