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\Projects\Elections\"/>
    </mc:Choice>
  </mc:AlternateContent>
  <xr:revisionPtr revIDLastSave="0" documentId="13_ncr:1_{E6111864-0B65-47AD-9424-9D1FDACD99BE}" xr6:coauthVersionLast="47" xr6:coauthVersionMax="47" xr10:uidLastSave="{00000000-0000-0000-0000-000000000000}"/>
  <bookViews>
    <workbookView xWindow="-120" yWindow="-120" windowWidth="20730" windowHeight="11160" activeTab="1" xr2:uid="{343676AD-C323-4356-BF39-646B1B42007E}"/>
  </bookViews>
  <sheets>
    <sheet name="Results" sheetId="1" r:id="rId1"/>
    <sheet name="DHondt_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B6" i="2"/>
  <c r="C5" i="2"/>
  <c r="D5" i="2"/>
  <c r="E5" i="2"/>
  <c r="F5" i="2"/>
  <c r="G5" i="2"/>
  <c r="H5" i="2"/>
  <c r="B5" i="2"/>
  <c r="B4" i="2"/>
  <c r="C4" i="2"/>
  <c r="D4" i="2"/>
  <c r="E4" i="2"/>
  <c r="F4" i="2"/>
  <c r="G4" i="2"/>
  <c r="H4" i="2"/>
  <c r="B3" i="2"/>
  <c r="C3" i="2"/>
  <c r="D3" i="2"/>
  <c r="E3" i="2"/>
  <c r="F3" i="2"/>
  <c r="G3" i="2"/>
  <c r="H3" i="2"/>
  <c r="A6" i="2"/>
  <c r="A5" i="2"/>
  <c r="A4" i="2"/>
  <c r="A3" i="2"/>
  <c r="H1" i="1"/>
  <c r="E1" i="1"/>
</calcChain>
</file>

<file path=xl/sharedStrings.xml><?xml version="1.0" encoding="utf-8"?>
<sst xmlns="http://schemas.openxmlformats.org/spreadsheetml/2006/main" count="22" uniqueCount="21">
  <si>
    <t>Party</t>
  </si>
  <si>
    <t>%</t>
  </si>
  <si>
    <t>SNP</t>
  </si>
  <si>
    <t>Labour</t>
  </si>
  <si>
    <t>Anas Sarwar</t>
  </si>
  <si>
    <t>Johann Lamont</t>
  </si>
  <si>
    <t>James Kelly</t>
  </si>
  <si>
    <t>Pauline McNeill</t>
  </si>
  <si>
    <t>Conservative</t>
  </si>
  <si>
    <t>Adam Tomkins</t>
  </si>
  <si>
    <t>Annie Wells</t>
  </si>
  <si>
    <t>Green</t>
  </si>
  <si>
    <t>Patrick Harvie</t>
  </si>
  <si>
    <t>±0</t>
  </si>
  <si>
    <t>FPTP seats</t>
  </si>
  <si>
    <t>none</t>
  </si>
  <si>
    <t>Elected regional candidates</t>
  </si>
  <si>
    <t>Party List Votes</t>
  </si>
  <si>
    <t>Party List Seats</t>
  </si>
  <si>
    <t>Additional seats</t>
  </si>
  <si>
    <r>
      <t>Additional seat #(</t>
    </r>
    <r>
      <rPr>
        <sz val="8"/>
        <color theme="1"/>
        <rFont val="Calibri"/>
        <family val="2"/>
        <scheme val="minor"/>
      </rPr>
      <t>above constituency FPTP results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</si>
</sst>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rgb="FF202122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0" fontId="4" fillId="2" borderId="3" xfId="1" applyFill="1" applyBorder="1" applyAlignment="1">
      <alignment horizontal="left" vertical="center" wrapText="1"/>
    </xf>
    <xf numFmtId="0" fontId="4" fillId="2" borderId="4" xfId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4" fillId="2" borderId="3" xfId="1" applyFill="1" applyBorder="1" applyAlignment="1">
      <alignment horizontal="left" vertical="center" wrapText="1"/>
    </xf>
    <xf numFmtId="0" fontId="4" fillId="2" borderId="4" xfId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3" fontId="3" fillId="2" borderId="4" xfId="0" applyNumberFormat="1" applyFont="1" applyFill="1" applyBorder="1" applyAlignment="1">
      <alignment horizontal="right"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0" fontId="3" fillId="2" borderId="3" xfId="0" applyNumberFormat="1" applyFont="1" applyFill="1" applyBorder="1" applyAlignment="1">
      <alignment horizontal="right" vertical="center" wrapText="1"/>
    </xf>
    <xf numFmtId="10" fontId="3" fillId="2" borderId="4" xfId="0" applyNumberFormat="1" applyFont="1" applyFill="1" applyBorder="1" applyAlignment="1">
      <alignment horizontal="right" vertical="center" wrapText="1"/>
    </xf>
    <xf numFmtId="10" fontId="3" fillId="2" borderId="5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1" fontId="0" fillId="0" borderId="0" xfId="0" applyNumberFormat="1"/>
    <xf numFmtId="1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dam_Tomkins" TargetMode="External"/><Relationship Id="rId3" Type="http://schemas.openxmlformats.org/officeDocument/2006/relationships/hyperlink" Target="https://en.wikipedia.org/wiki/Anas_Sarwar" TargetMode="External"/><Relationship Id="rId7" Type="http://schemas.openxmlformats.org/officeDocument/2006/relationships/hyperlink" Target="https://en.wikipedia.org/wiki/Scottish_Conservative_Party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Scottish_Labour_Party" TargetMode="External"/><Relationship Id="rId1" Type="http://schemas.openxmlformats.org/officeDocument/2006/relationships/hyperlink" Target="https://en.wikipedia.org/wiki/Scottish_National_Party" TargetMode="External"/><Relationship Id="rId6" Type="http://schemas.openxmlformats.org/officeDocument/2006/relationships/hyperlink" Target="https://en.wikipedia.org/wiki/Pauline_McNeill" TargetMode="External"/><Relationship Id="rId11" Type="http://schemas.openxmlformats.org/officeDocument/2006/relationships/hyperlink" Target="https://en.wikipedia.org/wiki/Patrick_Harvie" TargetMode="External"/><Relationship Id="rId5" Type="http://schemas.openxmlformats.org/officeDocument/2006/relationships/hyperlink" Target="https://en.wikipedia.org/wiki/James_Kelly_(Scottish_politician)" TargetMode="External"/><Relationship Id="rId10" Type="http://schemas.openxmlformats.org/officeDocument/2006/relationships/hyperlink" Target="https://en.wikipedia.org/wiki/Scottish_Green_Party" TargetMode="External"/><Relationship Id="rId4" Type="http://schemas.openxmlformats.org/officeDocument/2006/relationships/hyperlink" Target="https://en.wikipedia.org/wiki/Johann_Lamont" TargetMode="External"/><Relationship Id="rId9" Type="http://schemas.openxmlformats.org/officeDocument/2006/relationships/hyperlink" Target="https://en.wikipedia.org/wiki/Annie_Wells_(politicia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E466-9FD4-49BA-A5CD-0FF2F51400FC}">
  <dimension ref="A1:H9"/>
  <sheetViews>
    <sheetView workbookViewId="0">
      <selection activeCell="C9" sqref="C9"/>
    </sheetView>
  </sheetViews>
  <sheetFormatPr defaultRowHeight="15" x14ac:dyDescent="0.25"/>
  <sheetData>
    <row r="1" spans="1:8" ht="51.75" thickBot="1" x14ac:dyDescent="0.3">
      <c r="A1" s="21" t="s">
        <v>0</v>
      </c>
      <c r="B1" s="1" t="s">
        <v>16</v>
      </c>
      <c r="C1" s="1" t="s">
        <v>14</v>
      </c>
      <c r="D1" s="1" t="s">
        <v>18</v>
      </c>
      <c r="E1" s="1" t="str">
        <f>"+/− (Party List)"</f>
        <v>+/− (Party List)</v>
      </c>
      <c r="F1" s="1" t="s">
        <v>17</v>
      </c>
      <c r="G1" s="1" t="s">
        <v>1</v>
      </c>
      <c r="H1" s="1" t="str">
        <f>"+/−% from 2011"</f>
        <v>+/−% from 2011</v>
      </c>
    </row>
    <row r="2" spans="1:8" ht="15.75" thickBot="1" x14ac:dyDescent="0.3">
      <c r="A2" s="2" t="s">
        <v>2</v>
      </c>
      <c r="B2" s="22" t="s">
        <v>15</v>
      </c>
      <c r="C2" s="24">
        <v>9</v>
      </c>
      <c r="D2" s="3">
        <v>0</v>
      </c>
      <c r="E2" s="3">
        <v>-2</v>
      </c>
      <c r="F2" s="4">
        <v>111101</v>
      </c>
      <c r="G2" s="5">
        <v>0.44800000000000001</v>
      </c>
      <c r="H2" s="5">
        <v>4.9000000000000002E-2</v>
      </c>
    </row>
    <row r="3" spans="1:8" ht="30" x14ac:dyDescent="0.25">
      <c r="A3" s="9" t="s">
        <v>3</v>
      </c>
      <c r="B3" s="6" t="s">
        <v>4</v>
      </c>
      <c r="C3" s="25">
        <v>0</v>
      </c>
      <c r="D3" s="12">
        <v>4</v>
      </c>
      <c r="E3" s="12">
        <v>1</v>
      </c>
      <c r="F3" s="15">
        <v>59151</v>
      </c>
      <c r="G3" s="18">
        <v>0.23799999999999999</v>
      </c>
      <c r="H3" s="18">
        <v>-0.111</v>
      </c>
    </row>
    <row r="4" spans="1:8" ht="30" x14ac:dyDescent="0.25">
      <c r="A4" s="10"/>
      <c r="B4" s="7" t="s">
        <v>5</v>
      </c>
      <c r="C4" s="25"/>
      <c r="D4" s="13"/>
      <c r="E4" s="13"/>
      <c r="F4" s="16"/>
      <c r="G4" s="19"/>
      <c r="H4" s="19"/>
    </row>
    <row r="5" spans="1:8" ht="30" x14ac:dyDescent="0.25">
      <c r="A5" s="10"/>
      <c r="B5" s="7" t="s">
        <v>6</v>
      </c>
      <c r="C5" s="25"/>
      <c r="D5" s="13"/>
      <c r="E5" s="13"/>
      <c r="F5" s="16"/>
      <c r="G5" s="19"/>
      <c r="H5" s="19"/>
    </row>
    <row r="6" spans="1:8" ht="30.75" thickBot="1" x14ac:dyDescent="0.3">
      <c r="A6" s="11"/>
      <c r="B6" s="8" t="s">
        <v>7</v>
      </c>
      <c r="C6" s="25"/>
      <c r="D6" s="14"/>
      <c r="E6" s="14"/>
      <c r="F6" s="17"/>
      <c r="G6" s="20"/>
      <c r="H6" s="20"/>
    </row>
    <row r="7" spans="1:8" ht="30" x14ac:dyDescent="0.25">
      <c r="A7" s="9" t="s">
        <v>8</v>
      </c>
      <c r="B7" s="6" t="s">
        <v>9</v>
      </c>
      <c r="C7" s="25">
        <v>0</v>
      </c>
      <c r="D7" s="12">
        <v>2</v>
      </c>
      <c r="E7" s="12">
        <v>1</v>
      </c>
      <c r="F7" s="15">
        <v>29533</v>
      </c>
      <c r="G7" s="18">
        <v>0.11899999999999999</v>
      </c>
      <c r="H7" s="18">
        <v>5.8000000000000003E-2</v>
      </c>
    </row>
    <row r="8" spans="1:8" ht="30.75" thickBot="1" x14ac:dyDescent="0.3">
      <c r="A8" s="11"/>
      <c r="B8" s="8" t="s">
        <v>10</v>
      </c>
      <c r="C8" s="25"/>
      <c r="D8" s="14"/>
      <c r="E8" s="14"/>
      <c r="F8" s="17"/>
      <c r="G8" s="20"/>
      <c r="H8" s="20"/>
    </row>
    <row r="9" spans="1:8" ht="30.75" thickBot="1" x14ac:dyDescent="0.3">
      <c r="A9" s="2" t="s">
        <v>11</v>
      </c>
      <c r="B9" s="2" t="s">
        <v>12</v>
      </c>
      <c r="C9" s="24">
        <v>0</v>
      </c>
      <c r="D9" s="3">
        <v>1</v>
      </c>
      <c r="E9" s="3" t="s">
        <v>13</v>
      </c>
      <c r="F9" s="4">
        <v>23398</v>
      </c>
      <c r="G9" s="5">
        <v>9.4E-2</v>
      </c>
      <c r="H9" s="5">
        <v>3.5000000000000003E-2</v>
      </c>
    </row>
  </sheetData>
  <mergeCells count="14">
    <mergeCell ref="C3:C6"/>
    <mergeCell ref="C7:C8"/>
    <mergeCell ref="G3:G6"/>
    <mergeCell ref="H3:H6"/>
    <mergeCell ref="A7:A8"/>
    <mergeCell ref="D7:D8"/>
    <mergeCell ref="E7:E8"/>
    <mergeCell ref="F7:F8"/>
    <mergeCell ref="G7:G8"/>
    <mergeCell ref="H7:H8"/>
    <mergeCell ref="A3:A6"/>
    <mergeCell ref="D3:D6"/>
    <mergeCell ref="E3:E6"/>
    <mergeCell ref="F3:F6"/>
  </mergeCells>
  <hyperlinks>
    <hyperlink ref="A2" r:id="rId1" tooltip="Scottish National Party" display="https://en.wikipedia.org/wiki/Scottish_National_Party" xr:uid="{E0A2028A-1401-4DF7-ACC1-DA5F890F8AC3}"/>
    <hyperlink ref="A3" r:id="rId2" tooltip="Scottish Labour Party" display="https://en.wikipedia.org/wiki/Scottish_Labour_Party" xr:uid="{04171836-AD37-46B3-9EE3-F57CCF3E6260}"/>
    <hyperlink ref="B3" r:id="rId3" tooltip="Anas Sarwar" display="https://en.wikipedia.org/wiki/Anas_Sarwar" xr:uid="{FA816336-5D4F-49CA-A383-7E5F62EC4A96}"/>
    <hyperlink ref="B4" r:id="rId4" tooltip="Johann Lamont" display="https://en.wikipedia.org/wiki/Johann_Lamont" xr:uid="{1382B564-516E-4CBD-AFB5-AB037DAA4EDE}"/>
    <hyperlink ref="B5" r:id="rId5" tooltip="James Kelly (Scottish politician)" display="https://en.wikipedia.org/wiki/James_Kelly_(Scottish_politician)" xr:uid="{0376031C-867A-4C29-9749-518C64CE9592}"/>
    <hyperlink ref="B6" r:id="rId6" display="https://en.wikipedia.org/wiki/Pauline_McNeill" xr:uid="{AC2540AA-731A-4027-A2F8-C59B925DE459}"/>
    <hyperlink ref="A7" r:id="rId7" tooltip="Scottish Conservative Party" display="https://en.wikipedia.org/wiki/Scottish_Conservative_Party" xr:uid="{13095847-01CF-4D9E-9444-DF6D2F832803}"/>
    <hyperlink ref="B7" r:id="rId8" tooltip="Adam Tomkins" display="https://en.wikipedia.org/wiki/Adam_Tomkins" xr:uid="{57F48E7B-34DA-43C0-A905-C77A79C61E6B}"/>
    <hyperlink ref="B8" r:id="rId9" tooltip="Annie Wells (politician)" display="https://en.wikipedia.org/wiki/Annie_Wells_(politician)" xr:uid="{955083AB-D1C0-4B9E-AD59-4A2BEC8D498D}"/>
    <hyperlink ref="A9" r:id="rId10" tooltip="Scottish Green Party" display="https://en.wikipedia.org/wiki/Scottish_Green_Party" xr:uid="{2C0BAB51-0CAF-4EC6-BEDC-76866AFD1951}"/>
    <hyperlink ref="B9" r:id="rId11" tooltip="Patrick Harvie" display="https://en.wikipedia.org/wiki/Patrick_Harvie" xr:uid="{910DDA94-27D9-44FE-8EE6-7E055F7ACE9D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287-487D-444C-A01B-F016EBE5798E}">
  <dimension ref="A1:J6"/>
  <sheetViews>
    <sheetView tabSelected="1" workbookViewId="0">
      <selection activeCell="J4" sqref="J4"/>
    </sheetView>
  </sheetViews>
  <sheetFormatPr defaultRowHeight="15" x14ac:dyDescent="0.25"/>
  <cols>
    <col min="1" max="1" width="12.5703125" bestFit="1" customWidth="1"/>
    <col min="2" max="6" width="6" bestFit="1" customWidth="1"/>
    <col min="7" max="8" width="5" bestFit="1" customWidth="1"/>
    <col min="10" max="10" width="15.42578125" bestFit="1" customWidth="1"/>
  </cols>
  <sheetData>
    <row r="1" spans="1:10" x14ac:dyDescent="0.25">
      <c r="B1" s="23" t="s">
        <v>20</v>
      </c>
      <c r="C1" s="23"/>
      <c r="D1" s="23"/>
      <c r="E1" s="23"/>
      <c r="F1" s="23"/>
      <c r="G1" s="23"/>
      <c r="H1" s="23"/>
      <c r="J1" t="s">
        <v>19</v>
      </c>
    </row>
    <row r="2" spans="1:10" x14ac:dyDescent="0.25">
      <c r="A2" s="26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10" x14ac:dyDescent="0.25">
      <c r="A3" t="str">
        <f>Results!A2</f>
        <v>SNP</v>
      </c>
      <c r="B3" s="27">
        <f>Results!$F$2/ (Results!$C$2 + DHondt_Matrix!B2)</f>
        <v>11110.1</v>
      </c>
      <c r="C3" s="27">
        <f>Results!$F$2/ (Results!$C$2 + DHondt_Matrix!C2)</f>
        <v>10100.09090909091</v>
      </c>
      <c r="D3" s="27">
        <f>Results!$F$2/ (Results!$C$2 + DHondt_Matrix!D2)</f>
        <v>9258.4166666666661</v>
      </c>
      <c r="E3" s="27">
        <f>Results!$F$2/ (Results!$C$2 + DHondt_Matrix!E2)</f>
        <v>8546.2307692307695</v>
      </c>
      <c r="F3" s="27">
        <f>Results!$F$2/ (Results!$C$2 + DHondt_Matrix!F2)</f>
        <v>7935.7857142857147</v>
      </c>
      <c r="G3" s="27">
        <f>Results!$F$2/ (Results!$C$2 + DHondt_Matrix!G2)</f>
        <v>7406.7333333333336</v>
      </c>
      <c r="H3" s="27">
        <f>Results!$F$2/ (Results!$C$2 + DHondt_Matrix!H2)</f>
        <v>6943.8125</v>
      </c>
    </row>
    <row r="4" spans="1:10" x14ac:dyDescent="0.25">
      <c r="A4" t="str">
        <f>Results!A3</f>
        <v>Labour</v>
      </c>
      <c r="B4" s="28">
        <f>Results!$F$3/ (Results!$C$3 + DHondt_Matrix!B2)</f>
        <v>59151</v>
      </c>
      <c r="C4" s="28">
        <f>Results!$F$3/ (Results!$C$3 + DHondt_Matrix!C2)</f>
        <v>29575.5</v>
      </c>
      <c r="D4" s="28">
        <f>Results!$F$3/ (Results!$C$3 + DHondt_Matrix!D2)</f>
        <v>19717</v>
      </c>
      <c r="E4" s="28">
        <f>Results!$F$3/ (Results!$C$3 + DHondt_Matrix!E2)</f>
        <v>14787.75</v>
      </c>
      <c r="F4" s="27">
        <f>Results!$F$3/ (Results!$C$3 + DHondt_Matrix!F2)</f>
        <v>11830.2</v>
      </c>
      <c r="G4" s="27">
        <f>Results!$F$3/ (Results!$C$3 + DHondt_Matrix!G2)</f>
        <v>9858.5</v>
      </c>
      <c r="H4" s="27">
        <f>Results!$F$3/ (Results!$C$3 + DHondt_Matrix!H2)</f>
        <v>8450.1428571428569</v>
      </c>
      <c r="J4">
        <v>4</v>
      </c>
    </row>
    <row r="5" spans="1:10" x14ac:dyDescent="0.25">
      <c r="A5" t="str">
        <f>Results!A7</f>
        <v>Conservative</v>
      </c>
      <c r="B5" s="28">
        <f>Results!$F$7/ (Results!$C$7 + DHondt_Matrix!B2)</f>
        <v>29533</v>
      </c>
      <c r="C5" s="28">
        <f>Results!$F$7/ (Results!$C$7 + DHondt_Matrix!C2)</f>
        <v>14766.5</v>
      </c>
      <c r="D5" s="27">
        <f>Results!$F$7/ (Results!$C$7 + DHondt_Matrix!D2)</f>
        <v>9844.3333333333339</v>
      </c>
      <c r="E5" s="27">
        <f>Results!$F$7/ (Results!$C$7 + DHondt_Matrix!E2)</f>
        <v>7383.25</v>
      </c>
      <c r="F5" s="27">
        <f>Results!$F$7/ (Results!$C$7 + DHondt_Matrix!F2)</f>
        <v>5906.6</v>
      </c>
      <c r="G5" s="27">
        <f>Results!$F$7/ (Results!$C$7 + DHondt_Matrix!G2)</f>
        <v>4922.166666666667</v>
      </c>
      <c r="H5" s="27">
        <f>Results!$F$7/ (Results!$C$7 + DHondt_Matrix!H2)</f>
        <v>4219</v>
      </c>
      <c r="J5">
        <v>2</v>
      </c>
    </row>
    <row r="6" spans="1:10" x14ac:dyDescent="0.25">
      <c r="A6" t="str">
        <f>Results!A9</f>
        <v>Green</v>
      </c>
      <c r="B6" s="28">
        <f>Results!$F$9/ (Results!$C$9 + DHondt_Matrix!B2)</f>
        <v>23398</v>
      </c>
      <c r="C6" s="27">
        <f>Results!$F$9/ (Results!$C$9 + DHondt_Matrix!C2)</f>
        <v>11699</v>
      </c>
      <c r="D6" s="27">
        <f>Results!$F$9/ (Results!$C$9 + DHondt_Matrix!D2)</f>
        <v>7799.333333333333</v>
      </c>
      <c r="E6" s="27">
        <f>Results!$F$9/ (Results!$C$9 + DHondt_Matrix!E2)</f>
        <v>5849.5</v>
      </c>
      <c r="F6" s="27">
        <f>Results!$F$9/ (Results!$C$9 + DHondt_Matrix!F2)</f>
        <v>4679.6000000000004</v>
      </c>
      <c r="G6" s="27">
        <f>Results!$F$9/ (Results!$C$9 + DHondt_Matrix!G2)</f>
        <v>3899.6666666666665</v>
      </c>
      <c r="H6" s="27">
        <f>Results!$F$9/ (Results!$C$9 + DHondt_Matrix!H2)</f>
        <v>3342.5714285714284</v>
      </c>
      <c r="J6">
        <v>1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DHondt_Matrix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Shu</dc:creator>
  <cp:lastModifiedBy>Kevin Shu</cp:lastModifiedBy>
  <dcterms:created xsi:type="dcterms:W3CDTF">2022-08-18T20:55:31Z</dcterms:created>
  <dcterms:modified xsi:type="dcterms:W3CDTF">2022-08-18T21:12:44Z</dcterms:modified>
</cp:coreProperties>
</file>