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10.xml" ContentType="application/vnd.openxmlformats-officedocument.drawingml.chartshapes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drawings/drawing14.xml" ContentType="application/vnd.openxmlformats-officedocument.drawingml.chartshapes+xml"/>
  <Override PartName="/xl/drawings/drawing15.xml" ContentType="application/vnd.openxmlformats-officedocument.drawingml.chartshapes+xml"/>
  <Override PartName="/xl/drawings/drawing16.xml" ContentType="application/vnd.openxmlformats-officedocument.drawingml.chartshapes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DH Parameters Table" sheetId="1" r:id="rId1"/>
    <sheet name="FR3" sheetId="2" r:id="rId2"/>
    <sheet name="FR5" sheetId="3" r:id="rId3"/>
    <sheet name="FR10" sheetId="4" r:id="rId4"/>
    <sheet name="FR16" sheetId="5" r:id="rId5"/>
    <sheet name="FR20" sheetId="6" r:id="rId6"/>
  </sheets>
  <calcPr calcId="144525"/>
</workbook>
</file>

<file path=xl/sharedStrings.xml><?xml version="1.0" encoding="utf-8"?>
<sst xmlns="http://schemas.openxmlformats.org/spreadsheetml/2006/main" count="266" uniqueCount="45">
  <si>
    <t>Statement: D-H parameters are from the website of FAIR
August 2023 - © by FAIR INNOVATION all rights reserved</t>
  </si>
  <si>
    <t>Denavit-Hartenberg-Parameter</t>
  </si>
  <si>
    <t>FR3</t>
  </si>
  <si>
    <t>Link i</t>
  </si>
  <si>
    <t>θi</t>
  </si>
  <si>
    <t>di</t>
  </si>
  <si>
    <t>ai</t>
  </si>
  <si>
    <t>αi</t>
  </si>
  <si>
    <t>d1</t>
  </si>
  <si>
    <t>pi/2</t>
  </si>
  <si>
    <t>a2</t>
  </si>
  <si>
    <t>a3</t>
  </si>
  <si>
    <t>d4</t>
  </si>
  <si>
    <t>d5</t>
  </si>
  <si>
    <t>-pi/2</t>
  </si>
  <si>
    <t>d6</t>
  </si>
  <si>
    <t>FR5</t>
  </si>
  <si>
    <t>FR10</t>
  </si>
  <si>
    <t>FR16</t>
  </si>
  <si>
    <t>DH参数</t>
  </si>
  <si>
    <t>FR20</t>
  </si>
  <si>
    <t>Joint angle in rad</t>
  </si>
  <si>
    <t>Θ [Grad]</t>
  </si>
  <si>
    <t>Θ [rad]</t>
  </si>
  <si>
    <t>d [m]</t>
  </si>
  <si>
    <t>a [m]</t>
  </si>
  <si>
    <t>α [rad]</t>
  </si>
  <si>
    <t xml:space="preserve">Joint 1 </t>
  </si>
  <si>
    <t>Joint 2</t>
  </si>
  <si>
    <t>D-H transformation matrix</t>
  </si>
  <si>
    <t>Joint 3</t>
  </si>
  <si>
    <t>Joint 4</t>
  </si>
  <si>
    <t>Joint 5</t>
  </si>
  <si>
    <t>Joint 6</t>
  </si>
  <si>
    <t>The coordinate position of the joint</t>
  </si>
  <si>
    <t>X</t>
  </si>
  <si>
    <t>Y</t>
  </si>
  <si>
    <t>Z</t>
  </si>
  <si>
    <t>beta</t>
  </si>
  <si>
    <t>alpha</t>
  </si>
  <si>
    <t>gamma</t>
  </si>
  <si>
    <t>5T6</t>
  </si>
  <si>
    <t>Joint 1</t>
  </si>
  <si>
    <t>关节角
Joint angle in rad</t>
  </si>
  <si>
    <t xml:space="preserve">
The coordinate position of the joint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</si>
</sst>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0"/>
  </numFmts>
  <fonts count="4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8"/>
      <color theme="1"/>
      <name val="Times New Roman"/>
      <charset val="134"/>
    </font>
    <font>
      <sz val="18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9"/>
      <color theme="1"/>
      <name val="Microsoft YaHei UI"/>
      <charset val="134"/>
    </font>
    <font>
      <b/>
      <sz val="12"/>
      <color rgb="FF303030"/>
      <name val="Roboto"/>
      <charset val="134"/>
    </font>
    <font>
      <b/>
      <sz val="10"/>
      <color rgb="FF303030"/>
      <name val="Roboto"/>
      <charset val="134"/>
    </font>
    <font>
      <sz val="10"/>
      <color rgb="FF303030"/>
      <name val="Roboto"/>
      <charset val="134"/>
    </font>
    <font>
      <sz val="10"/>
      <color theme="1"/>
      <name val="Roboto"/>
      <charset val="134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b/>
      <sz val="14"/>
      <color rgb="FF000000"/>
      <name val="Calibri"/>
      <charset val="134"/>
    </font>
    <font>
      <b/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6CCAC"/>
        <bgColor indexed="64"/>
      </patternFill>
    </fill>
    <fill>
      <patternFill patternType="solid">
        <fgColor rgb="FFAEB9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4" borderId="1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5" borderId="15" applyNumberFormat="0" applyAlignment="0" applyProtection="0">
      <alignment vertical="center"/>
    </xf>
    <xf numFmtId="0" fontId="32" fillId="16" borderId="16" applyNumberFormat="0" applyAlignment="0" applyProtection="0">
      <alignment vertical="center"/>
    </xf>
    <xf numFmtId="0" fontId="33" fillId="16" borderId="15" applyNumberFormat="0" applyAlignment="0" applyProtection="0">
      <alignment vertical="center"/>
    </xf>
    <xf numFmtId="0" fontId="34" fillId="17" borderId="17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4" borderId="0" xfId="0" applyFont="1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4" borderId="0" xfId="0" applyFont="1" applyFill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0" fillId="6" borderId="0" xfId="0" applyFill="1" applyAlignment="1"/>
    <xf numFmtId="0" fontId="7" fillId="6" borderId="4" xfId="0" applyFont="1" applyFill="1" applyBorder="1" applyAlignment="1">
      <alignment horizontal="center" vertical="center" wrapText="1"/>
    </xf>
    <xf numFmtId="2" fontId="8" fillId="6" borderId="4" xfId="0" applyNumberFormat="1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176" fontId="8" fillId="6" borderId="4" xfId="0" applyNumberFormat="1" applyFont="1" applyFill="1" applyBorder="1" applyAlignment="1">
      <alignment horizontal="center" vertical="center" wrapText="1"/>
    </xf>
    <xf numFmtId="0" fontId="0" fillId="7" borderId="0" xfId="0" applyFill="1" applyAlignment="1"/>
    <xf numFmtId="0" fontId="7" fillId="7" borderId="4" xfId="0" applyFont="1" applyFill="1" applyBorder="1" applyAlignment="1">
      <alignment horizontal="center" vertical="center" wrapText="1"/>
    </xf>
    <xf numFmtId="2" fontId="8" fillId="7" borderId="4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176" fontId="8" fillId="7" borderId="4" xfId="0" applyNumberFormat="1" applyFont="1" applyFill="1" applyBorder="1" applyAlignment="1">
      <alignment horizontal="center" vertical="center" wrapText="1"/>
    </xf>
    <xf numFmtId="0" fontId="0" fillId="8" borderId="0" xfId="0" applyFill="1" applyAlignment="1"/>
    <xf numFmtId="0" fontId="0" fillId="6" borderId="0" xfId="0" applyFill="1" applyAlignment="1">
      <alignment horizontal="center" textRotation="90"/>
    </xf>
    <xf numFmtId="0" fontId="7" fillId="8" borderId="4" xfId="0" applyFont="1" applyFill="1" applyBorder="1" applyAlignment="1">
      <alignment horizontal="center" vertical="center" wrapText="1"/>
    </xf>
    <xf numFmtId="2" fontId="8" fillId="8" borderId="4" xfId="0" applyNumberFormat="1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176" fontId="8" fillId="8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76" fontId="8" fillId="2" borderId="4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textRotation="90"/>
    </xf>
    <xf numFmtId="0" fontId="7" fillId="3" borderId="4" xfId="0" applyFont="1" applyFill="1" applyBorder="1" applyAlignment="1">
      <alignment horizontal="center" vertical="center" wrapText="1"/>
    </xf>
    <xf numFmtId="2" fontId="8" fillId="3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76" fontId="8" fillId="3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2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textRotation="90"/>
    </xf>
    <xf numFmtId="0" fontId="0" fillId="0" borderId="3" xfId="0" applyBorder="1">
      <alignment vertical="center"/>
    </xf>
    <xf numFmtId="0" fontId="0" fillId="6" borderId="4" xfId="0" applyFill="1" applyBorder="1" applyAlignment="1"/>
    <xf numFmtId="0" fontId="0" fillId="6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4" xfId="0" applyFill="1" applyBorder="1" applyAlignment="1"/>
    <xf numFmtId="0" fontId="0" fillId="8" borderId="0" xfId="0" applyFill="1" applyAlignment="1">
      <alignment textRotation="90"/>
    </xf>
    <xf numFmtId="0" fontId="0" fillId="0" borderId="3" xfId="0" applyBorder="1" applyAlignment="1">
      <alignment horizontal="center" vertical="center"/>
    </xf>
    <xf numFmtId="0" fontId="0" fillId="8" borderId="4" xfId="0" applyFill="1" applyBorder="1" applyAlignment="1"/>
    <xf numFmtId="0" fontId="0" fillId="2" borderId="4" xfId="0" applyFill="1" applyBorder="1" applyAlignment="1"/>
    <xf numFmtId="176" fontId="0" fillId="2" borderId="4" xfId="0" applyNumberFormat="1" applyFill="1" applyBorder="1" applyAlignment="1"/>
    <xf numFmtId="0" fontId="0" fillId="3" borderId="4" xfId="0" applyFill="1" applyBorder="1" applyAlignment="1"/>
    <xf numFmtId="176" fontId="0" fillId="3" borderId="4" xfId="0" applyNumberFormat="1" applyFill="1" applyBorder="1" applyAlignment="1"/>
    <xf numFmtId="0" fontId="10" fillId="0" borderId="0" xfId="0" applyFont="1">
      <alignment vertical="center"/>
    </xf>
    <xf numFmtId="0" fontId="11" fillId="4" borderId="4" xfId="0" applyFont="1" applyFill="1" applyBorder="1" applyAlignment="1"/>
    <xf numFmtId="176" fontId="11" fillId="4" borderId="4" xfId="0" applyNumberFormat="1" applyFont="1" applyFill="1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0" fillId="0" borderId="0" xfId="0" applyFont="1" applyAlignment="1"/>
    <xf numFmtId="0" fontId="10" fillId="0" borderId="5" xfId="0" applyFont="1" applyBorder="1" applyAlignment="1"/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77" fontId="13" fillId="0" borderId="4" xfId="0" applyNumberFormat="1" applyFont="1" applyBorder="1" applyAlignment="1">
      <alignment horizontal="center" vertical="center"/>
    </xf>
    <xf numFmtId="177" fontId="14" fillId="0" borderId="4" xfId="0" applyNumberFormat="1" applyFont="1" applyBorder="1" applyAlignment="1">
      <alignment horizontal="center" vertical="center"/>
    </xf>
    <xf numFmtId="177" fontId="15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49" fontId="17" fillId="10" borderId="0" xfId="0" applyNumberFormat="1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18" fillId="11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49" fontId="17" fillId="11" borderId="0" xfId="0" applyNumberFormat="1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49" fontId="17" fillId="12" borderId="0" xfId="0" applyNumberFormat="1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49" fontId="17" fillId="13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6C00"/>
      <color rgb="00EDE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0995948247434"/>
          <c:y val="0.0272055420139257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'FR3'!$AB$40:$AB$45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-0.28</c:v>
                </c:pt>
                <c:pt idx="2" c:formatCode="0.00000">
                  <c:v>-0.52</c:v>
                </c:pt>
                <c:pt idx="3" c:formatCode="0.00000">
                  <c:v>-0.52</c:v>
                </c:pt>
                <c:pt idx="4" c:formatCode="0.00000">
                  <c:v>-0.52</c:v>
                </c:pt>
                <c:pt idx="5" c:formatCode="0.00000">
                  <c:v>-0.52</c:v>
                </c:pt>
              </c:numCache>
            </c:numRef>
          </c:xVal>
          <c:yVal>
            <c:numRef>
              <c:f>'FR3'!$AC$40:$AC$45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'FR3'!$AB$40:$AB$45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-0.28</c:v>
                </c:pt>
                <c:pt idx="2" c:formatCode="0.00000">
                  <c:v>-0.52</c:v>
                </c:pt>
                <c:pt idx="3" c:formatCode="0.00000">
                  <c:v>-0.52</c:v>
                </c:pt>
                <c:pt idx="4" c:formatCode="0.00000">
                  <c:v>-0.52</c:v>
                </c:pt>
                <c:pt idx="5" c:formatCode="0.00000">
                  <c:v>-0.52</c:v>
                </c:pt>
              </c:numCache>
            </c:numRef>
          </c:xVal>
          <c:yVal>
            <c:numRef>
              <c:f>'FR3'!$AC$40:$AC$45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2"/>
        <c:minorUnit val="0.1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45920335408792"/>
          <c:y val="0.0287370537704973"/>
          <c:w val="0.923339445471473"/>
          <c:h val="0.947274829790794"/>
        </c:manualLayout>
      </c:layout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'FR3'!$AB$40:$AB$45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-0.28</c:v>
                </c:pt>
                <c:pt idx="2" c:formatCode="0.00000">
                  <c:v>-0.52</c:v>
                </c:pt>
                <c:pt idx="3" c:formatCode="0.00000">
                  <c:v>-0.52</c:v>
                </c:pt>
                <c:pt idx="4" c:formatCode="0.00000">
                  <c:v>-0.52</c:v>
                </c:pt>
                <c:pt idx="5" c:formatCode="0.00000">
                  <c:v>-0.52</c:v>
                </c:pt>
              </c:numCache>
            </c:numRef>
          </c:xVal>
          <c:yVal>
            <c:numRef>
              <c:f>'FR3'!$AD$40:$AD$45</c:f>
              <c:numCache>
                <c:formatCode>General</c:formatCode>
                <c:ptCount val="6"/>
                <c:pt idx="0">
                  <c:v>0.14</c:v>
                </c:pt>
                <c:pt idx="1" c:formatCode="0.00000">
                  <c:v>0.14</c:v>
                </c:pt>
                <c:pt idx="2" c:formatCode="0.00000">
                  <c:v>0.14</c:v>
                </c:pt>
                <c:pt idx="3" c:formatCode="0.00000">
                  <c:v>0.14</c:v>
                </c:pt>
                <c:pt idx="4" c:formatCode="0.00000">
                  <c:v>0.038</c:v>
                </c:pt>
                <c:pt idx="5" c:formatCode="0.00000">
                  <c:v>0.038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'FR3'!$AC$40:$AC$45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xVal>
          <c:yVal>
            <c:numRef>
              <c:f>'FR3'!$AD$40:$AD$45</c:f>
              <c:numCache>
                <c:formatCode>General</c:formatCode>
                <c:ptCount val="6"/>
                <c:pt idx="0">
                  <c:v>0.14</c:v>
                </c:pt>
                <c:pt idx="1" c:formatCode="0.00000">
                  <c:v>0.14</c:v>
                </c:pt>
                <c:pt idx="2" c:formatCode="0.00000">
                  <c:v>0.14</c:v>
                </c:pt>
                <c:pt idx="3" c:formatCode="0.00000">
                  <c:v>0.14</c:v>
                </c:pt>
                <c:pt idx="4" c:formatCode="0.00000">
                  <c:v>0.038</c:v>
                </c:pt>
                <c:pt idx="5" c:formatCode="0.00000">
                  <c:v>0.038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'FR5'!$AB$40:$AB$45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-0.425</c:v>
                </c:pt>
                <c:pt idx="2" c:formatCode="0.00000">
                  <c:v>-0.82</c:v>
                </c:pt>
                <c:pt idx="3" c:formatCode="0.00000">
                  <c:v>-0.82</c:v>
                </c:pt>
                <c:pt idx="4" c:formatCode="0.00000">
                  <c:v>-0.82</c:v>
                </c:pt>
                <c:pt idx="5" c:formatCode="0.00000">
                  <c:v>-0.82</c:v>
                </c:pt>
              </c:numCache>
            </c:numRef>
          </c:xVal>
          <c:yVal>
            <c:numRef>
              <c:f>'FR5'!$AC$40:$AC$45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'FR5'!$AB$40:$AB$45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-0.425</c:v>
                </c:pt>
                <c:pt idx="2" c:formatCode="0.00000">
                  <c:v>-0.82</c:v>
                </c:pt>
                <c:pt idx="3" c:formatCode="0.00000">
                  <c:v>-0.82</c:v>
                </c:pt>
                <c:pt idx="4" c:formatCode="0.00000">
                  <c:v>-0.82</c:v>
                </c:pt>
                <c:pt idx="5" c:formatCode="0.00000">
                  <c:v>-0.82</c:v>
                </c:pt>
              </c:numCache>
            </c:numRef>
          </c:xVal>
          <c:yVal>
            <c:numRef>
              <c:f>'FR5'!$AC$40:$AC$45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'FR5'!$AB$40:$AB$45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-0.425</c:v>
                </c:pt>
                <c:pt idx="2" c:formatCode="0.00000">
                  <c:v>-0.82</c:v>
                </c:pt>
                <c:pt idx="3" c:formatCode="0.00000">
                  <c:v>-0.82</c:v>
                </c:pt>
                <c:pt idx="4" c:formatCode="0.00000">
                  <c:v>-0.82</c:v>
                </c:pt>
                <c:pt idx="5" c:formatCode="0.00000">
                  <c:v>-0.82</c:v>
                </c:pt>
              </c:numCache>
            </c:numRef>
          </c:xVal>
          <c:yVal>
            <c:numRef>
              <c:f>'FR5'!$AD$40:$AD$45</c:f>
              <c:numCache>
                <c:formatCode>General</c:formatCode>
                <c:ptCount val="6"/>
                <c:pt idx="0">
                  <c:v>0.152</c:v>
                </c:pt>
                <c:pt idx="1" c:formatCode="0.00000">
                  <c:v>0.152</c:v>
                </c:pt>
                <c:pt idx="2" c:formatCode="0.00000">
                  <c:v>0.152</c:v>
                </c:pt>
                <c:pt idx="3" c:formatCode="0.00000">
                  <c:v>0.152</c:v>
                </c:pt>
                <c:pt idx="4" c:formatCode="0.00000">
                  <c:v>0.05</c:v>
                </c:pt>
                <c:pt idx="5" c:formatCode="0.00000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'FR5'!$AC$40:$AC$45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xVal>
          <c:yVal>
            <c:numRef>
              <c:f>'FR5'!$AD$40:$AD$45</c:f>
              <c:numCache>
                <c:formatCode>General</c:formatCode>
                <c:ptCount val="6"/>
                <c:pt idx="0">
                  <c:v>0.152</c:v>
                </c:pt>
                <c:pt idx="1" c:formatCode="0.00000">
                  <c:v>0.152</c:v>
                </c:pt>
                <c:pt idx="2" c:formatCode="0.00000">
                  <c:v>0.152</c:v>
                </c:pt>
                <c:pt idx="3" c:formatCode="0.00000">
                  <c:v>0.152</c:v>
                </c:pt>
                <c:pt idx="4" c:formatCode="0.00000">
                  <c:v>0.05</c:v>
                </c:pt>
                <c:pt idx="5" c:formatCode="0.00000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'FR10'!$AB$40:$AB$45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-0.699893386609474</c:v>
                </c:pt>
                <c:pt idx="2" c:formatCode="0.00000">
                  <c:v>-1.28580413597112</c:v>
                </c:pt>
                <c:pt idx="3" c:formatCode="0.00000">
                  <c:v>-1.28580413597112</c:v>
                </c:pt>
                <c:pt idx="4" c:formatCode="0.00000">
                  <c:v>-1.28381456163727</c:v>
                </c:pt>
                <c:pt idx="5" c:formatCode="0.00000">
                  <c:v>-1.28381456163727</c:v>
                </c:pt>
              </c:numCache>
            </c:numRef>
          </c:xVal>
          <c:yVal>
            <c:numRef>
              <c:f>'FR10'!$AC$40:$AC$45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-7.48056178829327e-19</c:v>
                </c:pt>
                <c:pt idx="2" c:formatCode="0.00000">
                  <c:v>-1.37428606567788e-18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-0.699893386609474</c:v>
                </c:pt>
                <c:pt idx="2" c:formatCode="0.00000">
                  <c:v>-1.28580413597112</c:v>
                </c:pt>
                <c:pt idx="3" c:formatCode="0.00000">
                  <c:v>-1.28580413597112</c:v>
                </c:pt>
                <c:pt idx="4" c:formatCode="0.00000">
                  <c:v>-1.28381456163727</c:v>
                </c:pt>
                <c:pt idx="5" c:formatCode="0.00000">
                  <c:v>-1.28381456163727</c:v>
                </c:pt>
              </c:numCache>
            </c:numRef>
          </c:xVal>
          <c:yVal>
            <c:numRef>
              <c:f>'FR10'!$AC$40:$AC$45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-7.48056178829327e-19</c:v>
                </c:pt>
                <c:pt idx="2" c:formatCode="0.00000">
                  <c:v>-1.37428606567788e-18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'FR10'!$AB$40:$AB$45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-0.699893386609474</c:v>
                </c:pt>
                <c:pt idx="2" c:formatCode="0.00000">
                  <c:v>-1.28580413597112</c:v>
                </c:pt>
                <c:pt idx="3" c:formatCode="0.00000">
                  <c:v>-1.28580413597112</c:v>
                </c:pt>
                <c:pt idx="4" c:formatCode="0.00000">
                  <c:v>-1.28381456163727</c:v>
                </c:pt>
                <c:pt idx="5" c:formatCode="0.00000">
                  <c:v>-1.28381456163727</c:v>
                </c:pt>
              </c:numCache>
            </c:numRef>
          </c:xVal>
          <c:yVal>
            <c:numRef>
              <c:f>'FR10'!$AD$40:$AD$45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0.167783315493902</c:v>
                </c:pt>
                <c:pt idx="2" c:formatCode="0.00000">
                  <c:v>0.157556205321653</c:v>
                </c:pt>
                <c:pt idx="3" c:formatCode="0.00000">
                  <c:v>0.157556205321653</c:v>
                </c:pt>
                <c:pt idx="4" c:formatCode="0.00000">
                  <c:v>0.0435735680738248</c:v>
                </c:pt>
                <c:pt idx="5" c:formatCode="0.00000">
                  <c:v>0.0435735680738248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-7.48056178829327e-19</c:v>
                </c:pt>
                <c:pt idx="2" c:formatCode="0.00000">
                  <c:v>-1.37428606567788e-18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xVal>
          <c:yVal>
            <c:numRef>
              <c:f>'FR10'!$AD$40:$AD$45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0.167783315493902</c:v>
                </c:pt>
                <c:pt idx="2" c:formatCode="0.00000">
                  <c:v>0.157556205321653</c:v>
                </c:pt>
                <c:pt idx="3" c:formatCode="0.00000">
                  <c:v>0.157556205321653</c:v>
                </c:pt>
                <c:pt idx="4" c:formatCode="0.00000">
                  <c:v>0.0435735680738248</c:v>
                </c:pt>
                <c:pt idx="5" c:formatCode="0.00000">
                  <c:v>0.0435735680738248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'FR16'!$AB$40:$AB$45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-0.52</c:v>
                </c:pt>
                <c:pt idx="2" c:formatCode="0.00000">
                  <c:v>-0.92</c:v>
                </c:pt>
                <c:pt idx="3" c:formatCode="0.00000">
                  <c:v>-0.92</c:v>
                </c:pt>
                <c:pt idx="4" c:formatCode="0.00000">
                  <c:v>-0.92</c:v>
                </c:pt>
                <c:pt idx="5" c:formatCode="0.00000">
                  <c:v>-0.92</c:v>
                </c:pt>
              </c:numCache>
            </c:numRef>
          </c:xVal>
          <c:yVal>
            <c:numRef>
              <c:f>'FR16'!$AC$40:$AC$45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'FR16'!$AB$40:$AB$45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-0.52</c:v>
                </c:pt>
                <c:pt idx="2" c:formatCode="0.00000">
                  <c:v>-0.92</c:v>
                </c:pt>
                <c:pt idx="3" c:formatCode="0.00000">
                  <c:v>-0.92</c:v>
                </c:pt>
                <c:pt idx="4" c:formatCode="0.00000">
                  <c:v>-0.92</c:v>
                </c:pt>
                <c:pt idx="5" c:formatCode="0.00000">
                  <c:v>-0.92</c:v>
                </c:pt>
              </c:numCache>
            </c:numRef>
          </c:xVal>
          <c:yVal>
            <c:numRef>
              <c:f>'FR16'!$AC$40:$AC$45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.5"/>
          <c:min val="-2.5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'FR16'!$AB$40:$AB$45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-0.52</c:v>
                </c:pt>
                <c:pt idx="2" c:formatCode="0.00000">
                  <c:v>-0.92</c:v>
                </c:pt>
                <c:pt idx="3" c:formatCode="0.00000">
                  <c:v>-0.92</c:v>
                </c:pt>
                <c:pt idx="4" c:formatCode="0.00000">
                  <c:v>-0.92</c:v>
                </c:pt>
                <c:pt idx="5" c:formatCode="0.00000">
                  <c:v>-0.92</c:v>
                </c:pt>
              </c:numCache>
            </c:numRef>
          </c:xVal>
          <c:yVal>
            <c:numRef>
              <c:f>'FR16'!$AD$40:$AD$45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0.18</c:v>
                </c:pt>
                <c:pt idx="2" c:formatCode="0.00000">
                  <c:v>0.18</c:v>
                </c:pt>
                <c:pt idx="3" c:formatCode="0.00000">
                  <c:v>0.18</c:v>
                </c:pt>
                <c:pt idx="4" c:formatCode="0.00000">
                  <c:v>0.066</c:v>
                </c:pt>
                <c:pt idx="5" c:formatCode="0.00000">
                  <c:v>0.066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'FR16'!$AC$40:$AC$45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xVal>
          <c:yVal>
            <c:numRef>
              <c:f>'FR16'!$AD$40:$AD$45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0.18</c:v>
                </c:pt>
                <c:pt idx="2" c:formatCode="0.00000">
                  <c:v>0.18</c:v>
                </c:pt>
                <c:pt idx="3" c:formatCode="0.00000">
                  <c:v>0.18</c:v>
                </c:pt>
                <c:pt idx="4" c:formatCode="0.00000">
                  <c:v>0.066</c:v>
                </c:pt>
                <c:pt idx="5" c:formatCode="0.00000">
                  <c:v>0.066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'FR20'!$AB$40:$AB$45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-1</c:v>
                </c:pt>
                <c:pt idx="2" c:formatCode="0.00000">
                  <c:v>-1.716</c:v>
                </c:pt>
                <c:pt idx="3" c:formatCode="0.00000">
                  <c:v>-1.716</c:v>
                </c:pt>
                <c:pt idx="4" c:formatCode="0.00000">
                  <c:v>-1.716</c:v>
                </c:pt>
                <c:pt idx="5" c:formatCode="0.00000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-0.166</c:v>
                </c:pt>
                <c:pt idx="4" c:formatCode="0.00000">
                  <c:v>-0.166</c:v>
                </c:pt>
                <c:pt idx="5" c:formatCode="0.00000">
                  <c:v>-0.286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'FR20'!$AB$40:$AB$45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-1</c:v>
                </c:pt>
                <c:pt idx="2" c:formatCode="0.00000">
                  <c:v>-1.716</c:v>
                </c:pt>
                <c:pt idx="3" c:formatCode="0.00000">
                  <c:v>-1.716</c:v>
                </c:pt>
                <c:pt idx="4" c:formatCode="0.00000">
                  <c:v>-1.716</c:v>
                </c:pt>
                <c:pt idx="5" c:formatCode="0.00000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-0.166</c:v>
                </c:pt>
                <c:pt idx="4" c:formatCode="0.00000">
                  <c:v>-0.166</c:v>
                </c:pt>
                <c:pt idx="5" c:formatCode="0.00000">
                  <c:v>-0.286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'FR20'!$AB$40:$AB$45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-1</c:v>
                </c:pt>
                <c:pt idx="2" c:formatCode="0.00000">
                  <c:v>-1.716</c:v>
                </c:pt>
                <c:pt idx="3" c:formatCode="0.00000">
                  <c:v>-1.716</c:v>
                </c:pt>
                <c:pt idx="4" c:formatCode="0.00000">
                  <c:v>-1.716</c:v>
                </c:pt>
                <c:pt idx="5" c:formatCode="0.00000">
                  <c:v>-1.716</c:v>
                </c:pt>
              </c:numCache>
            </c:numRef>
          </c:xVal>
          <c:yVal>
            <c:numRef>
              <c:f>'FR20'!$AD$40:$AD$45</c:f>
              <c:numCache>
                <c:formatCode>General</c:formatCode>
                <c:ptCount val="6"/>
                <c:pt idx="0">
                  <c:v>0.215</c:v>
                </c:pt>
                <c:pt idx="1" c:formatCode="0.00000">
                  <c:v>0.215</c:v>
                </c:pt>
                <c:pt idx="2" c:formatCode="0.00000">
                  <c:v>0.215</c:v>
                </c:pt>
                <c:pt idx="3" c:formatCode="0.00000">
                  <c:v>0.215</c:v>
                </c:pt>
                <c:pt idx="4" c:formatCode="0.00000">
                  <c:v>0.077</c:v>
                </c:pt>
                <c:pt idx="5" c:formatCode="0.00000">
                  <c:v>0.077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'FR20'!$AC$40:$AC$45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-0.166</c:v>
                </c:pt>
                <c:pt idx="4" c:formatCode="0.00000">
                  <c:v>-0.166</c:v>
                </c:pt>
                <c:pt idx="5" c:formatCode="0.00000">
                  <c:v>-0.286</c:v>
                </c:pt>
              </c:numCache>
            </c:numRef>
          </c:xVal>
          <c:yVal>
            <c:numRef>
              <c:f>'FR20'!$AD$40:$AD$45</c:f>
              <c:numCache>
                <c:formatCode>General</c:formatCode>
                <c:ptCount val="6"/>
                <c:pt idx="0">
                  <c:v>0.215</c:v>
                </c:pt>
                <c:pt idx="1" c:formatCode="0.00000">
                  <c:v>0.215</c:v>
                </c:pt>
                <c:pt idx="2" c:formatCode="0.00000">
                  <c:v>0.215</c:v>
                </c:pt>
                <c:pt idx="3" c:formatCode="0.00000">
                  <c:v>0.215</c:v>
                </c:pt>
                <c:pt idx="4" c:formatCode="0.00000">
                  <c:v>0.077</c:v>
                </c:pt>
                <c:pt idx="5" c:formatCode="0.00000">
                  <c:v>0.077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Scroll" dx="20" fmlaLink="$N$7" horiz="1" max="360" page="10" val="0"/>
</file>

<file path=xl/ctrlProps/ctrlProp2.xml><?xml version="1.0" encoding="utf-8"?>
<formControlPr xmlns="http://schemas.microsoft.com/office/spreadsheetml/2009/9/main" objectType="Scroll" dx="20" fmlaLink="$N$8" horiz="1" max="360" page="10" val="0"/>
</file>

<file path=xl/ctrlProps/ctrlProp3.xml><?xml version="1.0" encoding="utf-8"?>
<formControlPr xmlns="http://schemas.microsoft.com/office/spreadsheetml/2009/9/main" objectType="Scroll" dx="20" fmlaLink="$N$10" horiz="1" max="360" page="10" val="0"/>
</file>

<file path=xl/ctrlProps/ctrlProp4.xml><?xml version="1.0" encoding="utf-8"?>
<formControlPr xmlns="http://schemas.microsoft.com/office/spreadsheetml/2009/9/main" objectType="Scroll" dx="20" fmlaLink="$N$11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2" horiz="1" max="360" noThreeD="1" page="10" val="0"/>
</file>

<file path=xl/ctrlProps/ctrlProp7.xml><?xml version="1.0" encoding="utf-8"?>
<formControlPr xmlns="http://schemas.microsoft.com/office/spreadsheetml/2009/9/main" objectType="Scroll" dx="20" fmlaLink="$N$7" horiz="1" max="360" page="10" val="0"/>
</file>

<file path=xl/ctrlProps/ctrlProp8.xml><?xml version="1.0" encoding="utf-8"?>
<formControlPr xmlns="http://schemas.microsoft.com/office/spreadsheetml/2009/9/main" objectType="Scroll" dx="20" fmlaLink="$N$8" horiz="1" max="360" page="10" val="0"/>
</file>

<file path=xl/ctrlProps/ctrlProp9.xml><?xml version="1.0" encoding="utf-8"?>
<formControlPr xmlns="http://schemas.microsoft.com/office/spreadsheetml/2009/9/main" objectType="Scroll" dx="20" fmlaLink="$N$9" horiz="1" max="360" page="10" val="0"/>
</file>

<file path=xl/ctrlProps/ctrlProp10.xml><?xml version="1.0" encoding="utf-8"?>
<formControlPr xmlns="http://schemas.microsoft.com/office/spreadsheetml/2009/9/main" objectType="Scroll" dx="20" fmlaLink="$N$11" horiz="1" max="360" page="10" val="0"/>
</file>

<file path=xl/ctrlProps/ctrlProp11.xml><?xml version="1.0" encoding="utf-8"?>
<formControlPr xmlns="http://schemas.microsoft.com/office/spreadsheetml/2009/9/main" objectType="Scroll" dx="20" fmlaLink="$N$10" horiz="1" max="360" page="10" val="0"/>
</file>

<file path=xl/ctrlProps/ctrlProp12.xml><?xml version="1.0" encoding="utf-8"?>
<formControlPr xmlns="http://schemas.microsoft.com/office/spreadsheetml/2009/9/main" objectType="Scroll" dx="20" fmlaLink="$N$12" horiz="1" max="360" noThreeD="1" page="10" val="0"/>
</file>

<file path=xl/ctrlProps/ctrlProp13.xml><?xml version="1.0" encoding="utf-8"?>
<formControlPr xmlns="http://schemas.microsoft.com/office/spreadsheetml/2009/9/main" objectType="Scroll" dx="20" fmlaLink="$N$7" horiz="1" max="360" page="10" val="0"/>
</file>

<file path=xl/ctrlProps/ctrlProp14.xml><?xml version="1.0" encoding="utf-8"?>
<formControlPr xmlns="http://schemas.microsoft.com/office/spreadsheetml/2009/9/main" objectType="Scroll" dx="20" fmlaLink="$N$8" horiz="1" max="360" page="10" val="1"/>
</file>

<file path=xl/ctrlProps/ctrlProp15.xml><?xml version="1.0" encoding="utf-8"?>
<formControlPr xmlns="http://schemas.microsoft.com/office/spreadsheetml/2009/9/main" objectType="Scroll" dx="20" fmlaLink="$N$9" horiz="1" max="360" page="10" val="0"/>
</file>

<file path=xl/ctrlProps/ctrlProp16.xml><?xml version="1.0" encoding="utf-8"?>
<formControlPr xmlns="http://schemas.microsoft.com/office/spreadsheetml/2009/9/main" objectType="Scroll" dx="20" fmlaLink="$N$11" horiz="1" max="360" page="10" val="0"/>
</file>

<file path=xl/ctrlProps/ctrlProp17.xml><?xml version="1.0" encoding="utf-8"?>
<formControlPr xmlns="http://schemas.microsoft.com/office/spreadsheetml/2009/9/main" objectType="Scroll" dx="20" fmlaLink="$N$10" horiz="1" max="360" page="10" val="0"/>
</file>

<file path=xl/ctrlProps/ctrlProp18.xml><?xml version="1.0" encoding="utf-8"?>
<formControlPr xmlns="http://schemas.microsoft.com/office/spreadsheetml/2009/9/main" objectType="Scroll" dx="20" fmlaLink="$N$12" horiz="1" max="360" noThreeD="1" page="10" val="0"/>
</file>

<file path=xl/ctrlProps/ctrlProp19.xml><?xml version="1.0" encoding="utf-8"?>
<formControlPr xmlns="http://schemas.microsoft.com/office/spreadsheetml/2009/9/main" objectType="Scroll" dx="20" fmlaLink="$N$7" horiz="1" max="360" page="10" val="0"/>
</file>

<file path=xl/ctrlProps/ctrlProp20.xml><?xml version="1.0" encoding="utf-8"?>
<formControlPr xmlns="http://schemas.microsoft.com/office/spreadsheetml/2009/9/main" objectType="Scroll" dx="20" fmlaLink="$N$8" horiz="1" max="360" page="10" val="0"/>
</file>

<file path=xl/ctrlProps/ctrlProp21.xml><?xml version="1.0" encoding="utf-8"?>
<formControlPr xmlns="http://schemas.microsoft.com/office/spreadsheetml/2009/9/main" objectType="Scroll" dx="20" fmlaLink="$N$9" horiz="1" max="360" page="10" val="0"/>
</file>

<file path=xl/ctrlProps/ctrlProp22.xml><?xml version="1.0" encoding="utf-8"?>
<formControlPr xmlns="http://schemas.microsoft.com/office/spreadsheetml/2009/9/main" objectType="Scroll" dx="20" fmlaLink="$N$11" horiz="1" max="360" page="10" val="0"/>
</file>

<file path=xl/ctrlProps/ctrlProp23.xml><?xml version="1.0" encoding="utf-8"?>
<formControlPr xmlns="http://schemas.microsoft.com/office/spreadsheetml/2009/9/main" objectType="Scroll" dx="20" fmlaLink="$N$10" horiz="1" max="360" page="10" val="0"/>
</file>

<file path=xl/ctrlProps/ctrlProp24.xml><?xml version="1.0" encoding="utf-8"?>
<formControlPr xmlns="http://schemas.microsoft.com/office/spreadsheetml/2009/9/main" objectType="Scroll" dx="20" fmlaLink="$N$12" horiz="1" max="360" noThreeD="1" page="10" val="0"/>
</file>

<file path=xl/ctrlProps/ctrlProp25.xml><?xml version="1.0" encoding="utf-8"?>
<formControlPr xmlns="http://schemas.microsoft.com/office/spreadsheetml/2009/9/main" objectType="Scroll" dx="20" fmlaLink="$N$7" horiz="1" max="360" page="10" val="0"/>
</file>

<file path=xl/ctrlProps/ctrlProp26.xml><?xml version="1.0" encoding="utf-8"?>
<formControlPr xmlns="http://schemas.microsoft.com/office/spreadsheetml/2009/9/main" objectType="Scroll" dx="20" fmlaLink="$N$8" horiz="1" max="360" page="10" val="0"/>
</file>

<file path=xl/ctrlProps/ctrlProp27.xml><?xml version="1.0" encoding="utf-8"?>
<formControlPr xmlns="http://schemas.microsoft.com/office/spreadsheetml/2009/9/main" objectType="Scroll" dx="20" fmlaLink="$N$9" horiz="1" max="360" page="10" val="0"/>
</file>

<file path=xl/ctrlProps/ctrlProp28.xml><?xml version="1.0" encoding="utf-8"?>
<formControlPr xmlns="http://schemas.microsoft.com/office/spreadsheetml/2009/9/main" objectType="Scroll" dx="20" fmlaLink="$N$11" horiz="1" max="360" page="10" val="0"/>
</file>

<file path=xl/ctrlProps/ctrlProp29.xml><?xml version="1.0" encoding="utf-8"?>
<formControlPr xmlns="http://schemas.microsoft.com/office/spreadsheetml/2009/9/main" objectType="Scroll" dx="20" fmlaLink="$N$10" horiz="1" max="360" page="10" val="0"/>
</file>

<file path=xl/ctrlProps/ctrlProp30.xml><?xml version="1.0" encoding="utf-8"?>
<formControlPr xmlns="http://schemas.microsoft.com/office/spreadsheetml/2009/9/main" objectType="Scroll" dx="20" fmlaLink="$N$12" horiz="1" max="360" noThreeD="1" page="10" val="0"/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9525</xdr:rowOff>
    </xdr:from>
    <xdr:to>
      <xdr:col>33</xdr:col>
      <xdr:colOff>98384</xdr:colOff>
      <xdr:row>34</xdr:row>
      <xdr:rowOff>62190</xdr:rowOff>
    </xdr:to>
    <xdr:graphicFrame>
      <xdr:nvGraphicFramePr>
        <xdr:cNvPr id="2" name="Diagramm 8"/>
        <xdr:cNvGraphicFramePr/>
      </xdr:nvGraphicFramePr>
      <xdr:xfrm>
        <a:off x="13239115" y="1033780"/>
        <a:ext cx="5459095" cy="51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197167</xdr:colOff>
          <xdr:row>5</xdr:row>
          <xdr:rowOff>140970</xdr:rowOff>
        </xdr:from>
        <xdr:to>
          <xdr:col>25</xdr:col>
          <xdr:colOff>3929</xdr:colOff>
          <xdr:row>6</xdr:row>
          <xdr:rowOff>148590</xdr:rowOff>
        </xdr:to>
        <xdr:sp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8346440" y="1165225"/>
              <a:ext cx="3879850" cy="2057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197167</xdr:colOff>
          <xdr:row>6</xdr:row>
          <xdr:rowOff>149543</xdr:rowOff>
        </xdr:from>
        <xdr:to>
          <xdr:col>25</xdr:col>
          <xdr:colOff>3929</xdr:colOff>
          <xdr:row>7</xdr:row>
          <xdr:rowOff>155258</xdr:rowOff>
        </xdr:to>
        <xdr:sp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8346440" y="1371600"/>
              <a:ext cx="387985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8</xdr:row>
          <xdr:rowOff>173355</xdr:rowOff>
        </xdr:from>
        <xdr:to>
          <xdr:col>25</xdr:col>
          <xdr:colOff>33676</xdr:colOff>
          <xdr:row>10</xdr:row>
          <xdr:rowOff>3810</xdr:rowOff>
        </xdr:to>
        <xdr:sp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8348980" y="1746250"/>
              <a:ext cx="390715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0" name="箭头: 右 19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0" name="箭头: 右 19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1" name="箭头: 右 20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1" name="箭头: 右 20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箭头: 右 22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3" name="箭头: 右 22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箭头: 右 24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25" name="箭头: 右 24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7" name="箭头: 右 26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7" name="箭头: 右 26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9" name="矩形 28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29" name="矩形 28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矩形 29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0" name="矩形 29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1" name="矩形 30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1" name="矩形 30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2" name="矩形 31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2" name="矩形 31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3" name="矩形 32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3" name="矩形 32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4" name="矩形 33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4" name="矩形 33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9</xdr:row>
          <xdr:rowOff>172402</xdr:rowOff>
        </xdr:from>
        <xdr:to>
          <xdr:col>25</xdr:col>
          <xdr:colOff>33676</xdr:colOff>
          <xdr:row>11</xdr:row>
          <xdr:rowOff>3809</xdr:rowOff>
        </xdr:to>
        <xdr:sp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8348980" y="1920240"/>
              <a:ext cx="3907155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6668</xdr:colOff>
          <xdr:row>7</xdr:row>
          <xdr:rowOff>154305</xdr:rowOff>
        </xdr:from>
        <xdr:to>
          <xdr:col>25</xdr:col>
          <xdr:colOff>33677</xdr:colOff>
          <xdr:row>8</xdr:row>
          <xdr:rowOff>156210</xdr:rowOff>
        </xdr:to>
        <xdr:sp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8352790" y="1551940"/>
              <a:ext cx="3903345" cy="17716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36</xdr:col>
      <xdr:colOff>575836</xdr:colOff>
      <xdr:row>16</xdr:row>
      <xdr:rowOff>159026</xdr:rowOff>
    </xdr:from>
    <xdr:to>
      <xdr:col>37</xdr:col>
      <xdr:colOff>72154</xdr:colOff>
      <xdr:row>19</xdr:row>
      <xdr:rowOff>176238</xdr:rowOff>
    </xdr:to>
    <xdr:pic>
      <xdr:nvPicPr>
        <xdr:cNvPr id="10" name="图片 9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1740" y="3152775"/>
          <a:ext cx="285115" cy="542925"/>
        </a:xfrm>
        <a:prstGeom prst="rect">
          <a:avLst/>
        </a:prstGeom>
      </xdr:spPr>
    </xdr:pic>
    <xdr:clientData/>
  </xdr:twoCellAnchor>
  <xdr:twoCellAnchor editAs="oneCell">
    <xdr:from>
      <xdr:col>43</xdr:col>
      <xdr:colOff>859089</xdr:colOff>
      <xdr:row>16</xdr:row>
      <xdr:rowOff>124189</xdr:rowOff>
    </xdr:from>
    <xdr:to>
      <xdr:col>44</xdr:col>
      <xdr:colOff>344556</xdr:colOff>
      <xdr:row>19</xdr:row>
      <xdr:rowOff>118226</xdr:rowOff>
    </xdr:to>
    <xdr:pic>
      <xdr:nvPicPr>
        <xdr:cNvPr id="14" name="图片 1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5790" y="3117850"/>
          <a:ext cx="344170" cy="52006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11</xdr:row>
          <xdr:rowOff>1905</xdr:rowOff>
        </xdr:from>
        <xdr:to>
          <xdr:col>25</xdr:col>
          <xdr:colOff>33676</xdr:colOff>
          <xdr:row>12</xdr:row>
          <xdr:rowOff>34290</xdr:rowOff>
        </xdr:to>
        <xdr:sp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8348980" y="2101850"/>
              <a:ext cx="3907155" cy="2089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0.45278</cdr:x>
      <cdr:y>0.46106</cdr:y>
    </cdr:from>
    <cdr:to>
      <cdr:x>0.52275</cdr:x>
      <cdr:y>0.53519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752826" y="2456942"/>
          <a:ext cx="425384" cy="395011"/>
        </a:xfrm>
        <a:prstGeom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4101" name="Scroll Bar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4102" name="Scroll Bar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582706</xdr:colOff>
      <xdr:row>16</xdr:row>
      <xdr:rowOff>98612</xdr:rowOff>
    </xdr:from>
    <xdr:to>
      <xdr:col>37</xdr:col>
      <xdr:colOff>80320</xdr:colOff>
      <xdr:row>19</xdr:row>
      <xdr:rowOff>141467</xdr:rowOff>
    </xdr:to>
    <xdr:pic>
      <xdr:nvPicPr>
        <xdr:cNvPr id="25" name="图片 2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8725" y="3092450"/>
          <a:ext cx="286385" cy="568325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0.46376</cdr:x>
      <cdr:y>0.46024</cdr:y>
    </cdr:from>
    <cdr:to>
      <cdr:x>0.53377</cdr:x>
      <cdr:y>0.53442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24369" y="2484718"/>
          <a:ext cx="426369" cy="400469"/>
        </a:xfrm>
        <a:prstGeom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0.46176</cdr:x>
      <cdr:y>0.39738</cdr:y>
    </cdr:from>
    <cdr:to>
      <cdr:x>0.5222</cdr:x>
      <cdr:y>0.50192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76071" y="2094753"/>
          <a:ext cx="363400" cy="551114"/>
        </a:xfrm>
        <a:prstGeom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5122" name="Scroll Bar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549965</xdr:colOff>
      <xdr:row>17</xdr:row>
      <xdr:rowOff>172278</xdr:rowOff>
    </xdr:from>
    <xdr:to>
      <xdr:col>37</xdr:col>
      <xdr:colOff>64812</xdr:colOff>
      <xdr:row>21</xdr:row>
      <xdr:rowOff>1369</xdr:rowOff>
    </xdr:to>
    <xdr:pic>
      <xdr:nvPicPr>
        <xdr:cNvPr id="19" name="图片 18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6340" y="3341370"/>
          <a:ext cx="303530" cy="530225"/>
        </a:xfrm>
        <a:prstGeom prst="rect">
          <a:avLst/>
        </a:prstGeom>
      </xdr:spPr>
    </xdr:pic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0.46488</cdr:x>
      <cdr:y>0.46174</cdr:y>
    </cdr:from>
    <cdr:to>
      <cdr:x>0.53496</cdr:x>
      <cdr:y>0.53541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36334" y="2514600"/>
          <a:ext cx="427572" cy="401192"/>
        </a:xfrm>
        <a:prstGeom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0.46575</cdr:x>
      <cdr:y>0.44088</cdr:y>
    </cdr:from>
    <cdr:to>
      <cdr:x>0.52647</cdr:x>
      <cdr:y>0.54283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87374" y="2383183"/>
          <a:ext cx="363400" cy="551114"/>
        </a:xfrm>
        <a:prstGeom prst="rect">
          <a:avLst/>
        </a:prstGeom>
      </cdr:spPr>
    </cdr:pic>
  </cdr:relSizeAnchor>
</c:userShapes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6146" name="Scroll Bar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6147" name="Scroll Bar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6148" name="Scroll Bar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6149" name="Scroll Bar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6150" name="Scroll Bar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0.46434</cdr:x>
      <cdr:y>0.46348</cdr:y>
    </cdr:from>
    <cdr:to>
      <cdr:x>0.53442</cdr:x>
      <cdr:y>0.53715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30040" y="2472168"/>
          <a:ext cx="427116" cy="392939"/>
        </a:xfrm>
        <a:prstGeom prst="rect">
          <a:avLst/>
        </a:prstGeom>
      </cdr:spPr>
    </cdr:pic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0.46535</cdr:x>
      <cdr:y>0.43445</cdr:y>
    </cdr:from>
    <cdr:to>
      <cdr:x>0.528</cdr:x>
      <cdr:y>0.53986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90374" y="2323673"/>
          <a:ext cx="375674" cy="563799"/>
        </a:xfrm>
        <a:prstGeom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0.45579</cdr:x>
      <cdr:y>0.4312</cdr:y>
    </cdr:from>
    <cdr:to>
      <cdr:x>0.51639</cdr:x>
      <cdr:y>0.53424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33040" y="2306320"/>
          <a:ext cx="363400" cy="551114"/>
        </a:xfrm>
        <a:prstGeom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7171" name="Scroll Bar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7172" name="Scroll Bar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0.46349</cdr:x>
      <cdr:y>0.46174</cdr:y>
    </cdr:from>
    <cdr:to>
      <cdr:x>0.53357</cdr:x>
      <cdr:y>0.53541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27866" y="2514600"/>
          <a:ext cx="427572" cy="401192"/>
        </a:xfrm>
        <a:prstGeom prst="rect">
          <a:avLst/>
        </a:prstGeom>
      </cdr:spPr>
    </cdr:pic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0.45524</cdr:x>
      <cdr:y>0.41879</cdr:y>
    </cdr:from>
    <cdr:to>
      <cdr:x>0.53802</cdr:x>
      <cdr:y>0.55692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43200" y="2277533"/>
          <a:ext cx="498838" cy="751180"/>
        </a:xfrm>
        <a:prstGeom prst="rect">
          <a:avLst/>
        </a:prstGeom>
      </cdr:spPr>
    </cdr:pic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0.45524</cdr:x>
      <cdr:y>0.35808</cdr:y>
    </cdr:from>
    <cdr:to>
      <cdr:x>0.5408</cdr:x>
      <cdr:y>0.50186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43200" y="1947332"/>
          <a:ext cx="515620" cy="781963"/>
        </a:xfrm>
        <a:prstGeom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7" Type="http://schemas.openxmlformats.org/officeDocument/2006/relationships/ctrlProp" Target="../ctrlProps/ctrlProp11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7" Type="http://schemas.openxmlformats.org/officeDocument/2006/relationships/ctrlProp" Target="../ctrlProps/ctrlProp17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7" Type="http://schemas.openxmlformats.org/officeDocument/2006/relationships/ctrlProp" Target="../ctrlProps/ctrlProp23.xml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Relationship Id="rId3" Type="http://schemas.openxmlformats.org/officeDocument/2006/relationships/ctrlProp" Target="../ctrlProps/ctrlProp1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7" Type="http://schemas.openxmlformats.org/officeDocument/2006/relationships/ctrlProp" Target="../ctrlProps/ctrlProp29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Relationship Id="rId3" Type="http://schemas.openxmlformats.org/officeDocument/2006/relationships/ctrlProp" Target="../ctrlProps/ctrlProp2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tabSelected="1" zoomScale="85" zoomScaleNormal="85" topLeftCell="A8" workbookViewId="0">
      <selection activeCell="R25" sqref="R25"/>
    </sheetView>
  </sheetViews>
  <sheetFormatPr defaultColWidth="9" defaultRowHeight="13.8"/>
  <cols>
    <col min="2" max="2" width="3.5" customWidth="1"/>
    <col min="7" max="7" width="9.12962962962963" customWidth="1"/>
    <col min="8" max="8" width="3.75" customWidth="1"/>
    <col min="9" max="9" width="9.12962962962963" customWidth="1"/>
  </cols>
  <sheetData>
    <row r="1" ht="14.25" customHeight="1" spans="7:22">
      <c r="G1" s="84"/>
      <c r="I1" s="84"/>
      <c r="O1" s="63" t="s">
        <v>0</v>
      </c>
      <c r="P1" s="64"/>
      <c r="Q1" s="64"/>
      <c r="R1" s="64"/>
      <c r="S1" s="64"/>
      <c r="T1" s="64"/>
      <c r="U1" s="64"/>
      <c r="V1" s="73"/>
    </row>
    <row r="2" spans="7:22">
      <c r="G2" s="84"/>
      <c r="I2" s="102" t="s">
        <v>1</v>
      </c>
      <c r="J2" s="102"/>
      <c r="K2" s="102"/>
      <c r="L2" s="102"/>
      <c r="M2" s="102"/>
      <c r="N2" s="84"/>
      <c r="O2" s="65"/>
      <c r="P2" s="66"/>
      <c r="Q2" s="66"/>
      <c r="R2" s="66"/>
      <c r="S2" s="66"/>
      <c r="T2" s="66"/>
      <c r="U2" s="66"/>
      <c r="V2" s="74"/>
    </row>
    <row r="3" ht="18" spans="1:22">
      <c r="A3" s="85" t="s">
        <v>2</v>
      </c>
      <c r="B3" s="84"/>
      <c r="C3" s="86" t="s">
        <v>3</v>
      </c>
      <c r="D3" s="87" t="s">
        <v>4</v>
      </c>
      <c r="E3" s="86" t="s">
        <v>5</v>
      </c>
      <c r="F3" s="86" t="s">
        <v>6</v>
      </c>
      <c r="G3" s="87" t="s">
        <v>7</v>
      </c>
      <c r="H3" s="84"/>
      <c r="I3" s="86" t="s">
        <v>3</v>
      </c>
      <c r="J3" s="87" t="s">
        <v>4</v>
      </c>
      <c r="K3" s="86" t="s">
        <v>5</v>
      </c>
      <c r="L3" s="86" t="s">
        <v>6</v>
      </c>
      <c r="M3" s="87" t="s">
        <v>7</v>
      </c>
      <c r="O3" s="67"/>
      <c r="P3" s="68"/>
      <c r="Q3" s="68"/>
      <c r="R3" s="68"/>
      <c r="S3" s="68"/>
      <c r="T3" s="68"/>
      <c r="U3" s="68"/>
      <c r="V3" s="75"/>
    </row>
    <row r="4" spans="1:13">
      <c r="A4" s="85"/>
      <c r="B4" s="84"/>
      <c r="C4" s="88">
        <v>1</v>
      </c>
      <c r="D4" s="85"/>
      <c r="E4" s="85" t="s">
        <v>8</v>
      </c>
      <c r="F4" s="85"/>
      <c r="G4" s="85" t="s">
        <v>9</v>
      </c>
      <c r="H4" s="84"/>
      <c r="I4" s="88">
        <v>1</v>
      </c>
      <c r="J4" s="85"/>
      <c r="K4" s="85">
        <v>140</v>
      </c>
      <c r="L4" s="85"/>
      <c r="M4" s="85" t="s">
        <v>9</v>
      </c>
    </row>
    <row r="5" spans="1:13">
      <c r="A5" s="85"/>
      <c r="B5" s="84"/>
      <c r="C5" s="88">
        <v>2</v>
      </c>
      <c r="D5" s="85"/>
      <c r="E5" s="85"/>
      <c r="F5" s="85" t="s">
        <v>10</v>
      </c>
      <c r="G5" s="85"/>
      <c r="H5" s="84"/>
      <c r="I5" s="88">
        <v>2</v>
      </c>
      <c r="J5" s="85"/>
      <c r="K5" s="85"/>
      <c r="L5" s="85">
        <v>-280</v>
      </c>
      <c r="M5" s="85"/>
    </row>
    <row r="6" spans="1:13">
      <c r="A6" s="85"/>
      <c r="B6" s="84"/>
      <c r="C6" s="88">
        <v>3</v>
      </c>
      <c r="D6" s="85"/>
      <c r="E6" s="85"/>
      <c r="F6" s="85" t="s">
        <v>11</v>
      </c>
      <c r="G6" s="85"/>
      <c r="H6" s="84"/>
      <c r="I6" s="88">
        <v>3</v>
      </c>
      <c r="J6" s="85"/>
      <c r="K6" s="85"/>
      <c r="L6" s="85">
        <v>-240</v>
      </c>
      <c r="M6" s="85"/>
    </row>
    <row r="7" spans="1:13">
      <c r="A7" s="85"/>
      <c r="B7" s="84"/>
      <c r="C7" s="88">
        <v>4</v>
      </c>
      <c r="D7" s="85"/>
      <c r="E7" s="85" t="s">
        <v>12</v>
      </c>
      <c r="F7" s="85"/>
      <c r="G7" s="85" t="s">
        <v>9</v>
      </c>
      <c r="H7" s="84"/>
      <c r="I7" s="88">
        <v>4</v>
      </c>
      <c r="J7" s="85"/>
      <c r="K7" s="85">
        <v>102</v>
      </c>
      <c r="L7" s="85"/>
      <c r="M7" s="85" t="s">
        <v>9</v>
      </c>
    </row>
    <row r="8" spans="1:13">
      <c r="A8" s="85"/>
      <c r="B8" s="84"/>
      <c r="C8" s="88">
        <v>5</v>
      </c>
      <c r="D8" s="85"/>
      <c r="E8" s="85" t="s">
        <v>13</v>
      </c>
      <c r="F8" s="85"/>
      <c r="G8" s="89" t="s">
        <v>14</v>
      </c>
      <c r="H8" s="84"/>
      <c r="I8" s="88">
        <v>5</v>
      </c>
      <c r="J8" s="85"/>
      <c r="K8" s="85">
        <v>102</v>
      </c>
      <c r="L8" s="85"/>
      <c r="M8" s="89" t="s">
        <v>14</v>
      </c>
    </row>
    <row r="9" spans="1:13">
      <c r="A9" s="85"/>
      <c r="B9" s="84"/>
      <c r="C9" s="88">
        <v>6</v>
      </c>
      <c r="D9" s="85"/>
      <c r="E9" s="85" t="s">
        <v>15</v>
      </c>
      <c r="F9" s="85"/>
      <c r="G9" s="85"/>
      <c r="H9" s="84"/>
      <c r="I9" s="88">
        <v>6</v>
      </c>
      <c r="J9" s="85"/>
      <c r="K9" s="85">
        <v>100</v>
      </c>
      <c r="L9" s="85"/>
      <c r="M9" s="85"/>
    </row>
    <row r="10" spans="7:9">
      <c r="G10" s="84"/>
      <c r="I10" s="84"/>
    </row>
    <row r="11" spans="7:13">
      <c r="G11" s="84"/>
      <c r="I11" s="102" t="s">
        <v>1</v>
      </c>
      <c r="J11" s="102"/>
      <c r="K11" s="102"/>
      <c r="L11" s="102"/>
      <c r="M11" s="102"/>
    </row>
    <row r="12" ht="18" spans="1:13">
      <c r="A12" s="90" t="s">
        <v>16</v>
      </c>
      <c r="B12" s="84"/>
      <c r="C12" s="91" t="s">
        <v>3</v>
      </c>
      <c r="D12" s="92" t="s">
        <v>4</v>
      </c>
      <c r="E12" s="91" t="s">
        <v>5</v>
      </c>
      <c r="F12" s="91" t="s">
        <v>6</v>
      </c>
      <c r="G12" s="92" t="s">
        <v>7</v>
      </c>
      <c r="H12" s="84"/>
      <c r="I12" s="91" t="s">
        <v>3</v>
      </c>
      <c r="J12" s="92" t="s">
        <v>4</v>
      </c>
      <c r="K12" s="91" t="s">
        <v>5</v>
      </c>
      <c r="L12" s="91" t="s">
        <v>6</v>
      </c>
      <c r="M12" s="92" t="s">
        <v>7</v>
      </c>
    </row>
    <row r="13" spans="1:13">
      <c r="A13" s="90"/>
      <c r="B13" s="84"/>
      <c r="C13" s="93">
        <v>1</v>
      </c>
      <c r="D13" s="90"/>
      <c r="E13" s="90" t="s">
        <v>8</v>
      </c>
      <c r="F13" s="90"/>
      <c r="G13" s="90" t="s">
        <v>9</v>
      </c>
      <c r="H13" s="84"/>
      <c r="I13" s="93">
        <v>1</v>
      </c>
      <c r="J13" s="90"/>
      <c r="K13" s="90">
        <v>152</v>
      </c>
      <c r="L13" s="90"/>
      <c r="M13" s="90" t="s">
        <v>9</v>
      </c>
    </row>
    <row r="14" spans="1:13">
      <c r="A14" s="90"/>
      <c r="B14" s="84"/>
      <c r="C14" s="93">
        <v>2</v>
      </c>
      <c r="D14" s="90"/>
      <c r="E14" s="90"/>
      <c r="F14" s="90" t="s">
        <v>10</v>
      </c>
      <c r="G14" s="90"/>
      <c r="H14" s="84"/>
      <c r="I14" s="93">
        <v>2</v>
      </c>
      <c r="J14" s="90"/>
      <c r="K14" s="90"/>
      <c r="L14" s="90">
        <v>-425</v>
      </c>
      <c r="M14" s="90"/>
    </row>
    <row r="15" spans="1:13">
      <c r="A15" s="90"/>
      <c r="B15" s="84"/>
      <c r="C15" s="93">
        <v>3</v>
      </c>
      <c r="D15" s="90"/>
      <c r="E15" s="90"/>
      <c r="F15" s="90" t="s">
        <v>11</v>
      </c>
      <c r="G15" s="90"/>
      <c r="H15" s="84"/>
      <c r="I15" s="93">
        <v>3</v>
      </c>
      <c r="J15" s="90"/>
      <c r="K15" s="90"/>
      <c r="L15" s="90">
        <v>-395</v>
      </c>
      <c r="M15" s="90"/>
    </row>
    <row r="16" spans="1:13">
      <c r="A16" s="90"/>
      <c r="B16" s="84"/>
      <c r="C16" s="93">
        <v>4</v>
      </c>
      <c r="D16" s="90"/>
      <c r="E16" s="90" t="s">
        <v>12</v>
      </c>
      <c r="F16" s="90"/>
      <c r="G16" s="90" t="s">
        <v>9</v>
      </c>
      <c r="H16" s="84"/>
      <c r="I16" s="93">
        <v>4</v>
      </c>
      <c r="J16" s="90"/>
      <c r="K16" s="90">
        <v>102</v>
      </c>
      <c r="L16" s="90"/>
      <c r="M16" s="90" t="s">
        <v>9</v>
      </c>
    </row>
    <row r="17" spans="1:13">
      <c r="A17" s="90"/>
      <c r="B17" s="84"/>
      <c r="C17" s="93">
        <v>5</v>
      </c>
      <c r="D17" s="90"/>
      <c r="E17" s="90" t="s">
        <v>13</v>
      </c>
      <c r="F17" s="90"/>
      <c r="G17" s="94" t="s">
        <v>14</v>
      </c>
      <c r="H17" s="84"/>
      <c r="I17" s="93">
        <v>5</v>
      </c>
      <c r="J17" s="90"/>
      <c r="K17" s="90">
        <v>102</v>
      </c>
      <c r="L17" s="90"/>
      <c r="M17" s="94" t="s">
        <v>14</v>
      </c>
    </row>
    <row r="18" spans="1:13">
      <c r="A18" s="90"/>
      <c r="B18" s="84"/>
      <c r="C18" s="93">
        <v>6</v>
      </c>
      <c r="D18" s="90"/>
      <c r="E18" s="90" t="s">
        <v>15</v>
      </c>
      <c r="F18" s="90"/>
      <c r="G18" s="90"/>
      <c r="H18" s="84"/>
      <c r="I18" s="93">
        <v>6</v>
      </c>
      <c r="J18" s="90"/>
      <c r="K18" s="90">
        <v>100</v>
      </c>
      <c r="L18" s="90"/>
      <c r="M18" s="90"/>
    </row>
    <row r="19" spans="7:9">
      <c r="G19" s="84"/>
      <c r="I19" s="84"/>
    </row>
    <row r="20" spans="7:13">
      <c r="G20" s="84"/>
      <c r="I20" s="102" t="s">
        <v>1</v>
      </c>
      <c r="J20" s="102"/>
      <c r="K20" s="102"/>
      <c r="L20" s="102"/>
      <c r="M20" s="102"/>
    </row>
    <row r="21" ht="18" spans="1:13">
      <c r="A21" s="95" t="s">
        <v>17</v>
      </c>
      <c r="B21" s="96"/>
      <c r="C21" s="97" t="s">
        <v>3</v>
      </c>
      <c r="D21" s="98" t="s">
        <v>4</v>
      </c>
      <c r="E21" s="97" t="s">
        <v>5</v>
      </c>
      <c r="F21" s="97" t="s">
        <v>6</v>
      </c>
      <c r="G21" s="98" t="s">
        <v>7</v>
      </c>
      <c r="H21" s="96"/>
      <c r="I21" s="97" t="s">
        <v>3</v>
      </c>
      <c r="J21" s="98" t="s">
        <v>4</v>
      </c>
      <c r="K21" s="97" t="s">
        <v>5</v>
      </c>
      <c r="L21" s="97" t="s">
        <v>6</v>
      </c>
      <c r="M21" s="98" t="s">
        <v>7</v>
      </c>
    </row>
    <row r="22" spans="1:13">
      <c r="A22" s="95"/>
      <c r="B22" s="96"/>
      <c r="C22" s="99">
        <v>1</v>
      </c>
      <c r="D22" s="95"/>
      <c r="E22" s="95" t="s">
        <v>8</v>
      </c>
      <c r="F22" s="95"/>
      <c r="G22" s="95" t="s">
        <v>9</v>
      </c>
      <c r="H22" s="96"/>
      <c r="I22" s="99">
        <v>1</v>
      </c>
      <c r="J22" s="95"/>
      <c r="K22" s="95">
        <v>180</v>
      </c>
      <c r="L22" s="95"/>
      <c r="M22" s="95" t="s">
        <v>9</v>
      </c>
    </row>
    <row r="23" spans="1:13">
      <c r="A23" s="95"/>
      <c r="B23" s="96"/>
      <c r="C23" s="99">
        <v>2</v>
      </c>
      <c r="D23" s="95"/>
      <c r="E23" s="95"/>
      <c r="F23" s="95" t="s">
        <v>10</v>
      </c>
      <c r="G23" s="95"/>
      <c r="H23" s="96"/>
      <c r="I23" s="99">
        <v>2</v>
      </c>
      <c r="J23" s="95"/>
      <c r="K23" s="95"/>
      <c r="L23" s="95">
        <v>-700</v>
      </c>
      <c r="M23" s="95"/>
    </row>
    <row r="24" spans="1:13">
      <c r="A24" s="95"/>
      <c r="B24" s="96"/>
      <c r="C24" s="99">
        <v>3</v>
      </c>
      <c r="D24" s="95"/>
      <c r="E24" s="95"/>
      <c r="F24" s="95" t="s">
        <v>11</v>
      </c>
      <c r="G24" s="95"/>
      <c r="H24" s="96"/>
      <c r="I24" s="99">
        <v>3</v>
      </c>
      <c r="J24" s="95"/>
      <c r="K24" s="95"/>
      <c r="L24" s="95">
        <v>-586</v>
      </c>
      <c r="M24" s="95"/>
    </row>
    <row r="25" spans="1:13">
      <c r="A25" s="95"/>
      <c r="B25" s="96"/>
      <c r="C25" s="99">
        <v>4</v>
      </c>
      <c r="D25" s="95"/>
      <c r="E25" s="95" t="s">
        <v>12</v>
      </c>
      <c r="F25" s="95"/>
      <c r="G25" s="95" t="s">
        <v>9</v>
      </c>
      <c r="H25" s="96"/>
      <c r="I25" s="99">
        <v>4</v>
      </c>
      <c r="J25" s="95"/>
      <c r="K25" s="95">
        <v>159</v>
      </c>
      <c r="L25" s="95"/>
      <c r="M25" s="95" t="s">
        <v>9</v>
      </c>
    </row>
    <row r="26" spans="1:13">
      <c r="A26" s="95"/>
      <c r="B26" s="96"/>
      <c r="C26" s="99">
        <v>5</v>
      </c>
      <c r="D26" s="95"/>
      <c r="E26" s="95" t="s">
        <v>13</v>
      </c>
      <c r="F26" s="95"/>
      <c r="G26" s="100" t="s">
        <v>14</v>
      </c>
      <c r="H26" s="96"/>
      <c r="I26" s="99">
        <v>5</v>
      </c>
      <c r="J26" s="95"/>
      <c r="K26" s="95">
        <v>114</v>
      </c>
      <c r="L26" s="95"/>
      <c r="M26" s="100" t="s">
        <v>14</v>
      </c>
    </row>
    <row r="27" spans="1:13">
      <c r="A27" s="95"/>
      <c r="B27" s="96"/>
      <c r="C27" s="99">
        <v>6</v>
      </c>
      <c r="D27" s="95"/>
      <c r="E27" s="95" t="s">
        <v>15</v>
      </c>
      <c r="F27" s="95"/>
      <c r="G27" s="95"/>
      <c r="H27" s="96"/>
      <c r="I27" s="99">
        <v>6</v>
      </c>
      <c r="J27" s="95"/>
      <c r="K27" s="95">
        <v>106</v>
      </c>
      <c r="L27" s="95"/>
      <c r="M27" s="95"/>
    </row>
    <row r="28" spans="7:9">
      <c r="G28" s="84"/>
      <c r="I28" s="84"/>
    </row>
    <row r="29" spans="7:13">
      <c r="G29" s="84"/>
      <c r="H29" s="84"/>
      <c r="I29" s="102" t="s">
        <v>1</v>
      </c>
      <c r="J29" s="102"/>
      <c r="K29" s="102"/>
      <c r="L29" s="102"/>
      <c r="M29" s="102"/>
    </row>
    <row r="30" ht="18" spans="1:13">
      <c r="A30" s="101" t="s">
        <v>18</v>
      </c>
      <c r="B30" s="102"/>
      <c r="C30" s="103" t="s">
        <v>3</v>
      </c>
      <c r="D30" s="104" t="s">
        <v>4</v>
      </c>
      <c r="E30" s="103" t="s">
        <v>5</v>
      </c>
      <c r="F30" s="103" t="s">
        <v>6</v>
      </c>
      <c r="G30" s="104" t="s">
        <v>7</v>
      </c>
      <c r="H30" s="96"/>
      <c r="I30" s="103" t="s">
        <v>3</v>
      </c>
      <c r="J30" s="104" t="s">
        <v>4</v>
      </c>
      <c r="K30" s="103" t="s">
        <v>5</v>
      </c>
      <c r="L30" s="103" t="s">
        <v>6</v>
      </c>
      <c r="M30" s="104" t="s">
        <v>7</v>
      </c>
    </row>
    <row r="31" spans="1:13">
      <c r="A31" s="101"/>
      <c r="B31" s="102"/>
      <c r="C31" s="105">
        <v>1</v>
      </c>
      <c r="D31" s="101"/>
      <c r="E31" s="101" t="s">
        <v>8</v>
      </c>
      <c r="F31" s="101"/>
      <c r="G31" s="101" t="s">
        <v>9</v>
      </c>
      <c r="H31" s="96"/>
      <c r="I31" s="105">
        <v>1</v>
      </c>
      <c r="J31" s="101"/>
      <c r="K31" s="101">
        <v>180</v>
      </c>
      <c r="L31" s="101"/>
      <c r="M31" s="101" t="s">
        <v>9</v>
      </c>
    </row>
    <row r="32" spans="1:13">
      <c r="A32" s="101"/>
      <c r="B32" s="102"/>
      <c r="C32" s="105">
        <v>2</v>
      </c>
      <c r="D32" s="101"/>
      <c r="E32" s="101"/>
      <c r="F32" s="101" t="s">
        <v>10</v>
      </c>
      <c r="G32" s="101"/>
      <c r="H32" s="96"/>
      <c r="I32" s="105">
        <v>2</v>
      </c>
      <c r="J32" s="101"/>
      <c r="K32" s="101"/>
      <c r="L32" s="101">
        <v>-520</v>
      </c>
      <c r="M32" s="101"/>
    </row>
    <row r="33" spans="1:13">
      <c r="A33" s="101"/>
      <c r="B33" s="102"/>
      <c r="C33" s="105">
        <v>3</v>
      </c>
      <c r="D33" s="101"/>
      <c r="E33" s="101"/>
      <c r="F33" s="101" t="s">
        <v>11</v>
      </c>
      <c r="G33" s="101"/>
      <c r="H33" s="96"/>
      <c r="I33" s="105">
        <v>3</v>
      </c>
      <c r="J33" s="101"/>
      <c r="K33" s="101"/>
      <c r="L33" s="101">
        <v>-400</v>
      </c>
      <c r="M33" s="101"/>
    </row>
    <row r="34" spans="1:13">
      <c r="A34" s="101"/>
      <c r="B34" s="102"/>
      <c r="C34" s="105">
        <v>4</v>
      </c>
      <c r="D34" s="101"/>
      <c r="E34" s="101" t="s">
        <v>12</v>
      </c>
      <c r="F34" s="101"/>
      <c r="G34" s="101" t="s">
        <v>9</v>
      </c>
      <c r="H34" s="96"/>
      <c r="I34" s="105">
        <v>4</v>
      </c>
      <c r="J34" s="101"/>
      <c r="K34" s="101">
        <v>159</v>
      </c>
      <c r="L34" s="101"/>
      <c r="M34" s="101" t="s">
        <v>9</v>
      </c>
    </row>
    <row r="35" spans="1:13">
      <c r="A35" s="101"/>
      <c r="B35" s="102"/>
      <c r="C35" s="105">
        <v>5</v>
      </c>
      <c r="D35" s="101"/>
      <c r="E35" s="101" t="s">
        <v>13</v>
      </c>
      <c r="F35" s="101"/>
      <c r="G35" s="106" t="s">
        <v>14</v>
      </c>
      <c r="H35" s="96"/>
      <c r="I35" s="105">
        <v>5</v>
      </c>
      <c r="J35" s="101"/>
      <c r="K35" s="101">
        <v>114</v>
      </c>
      <c r="L35" s="101"/>
      <c r="M35" s="106" t="s">
        <v>14</v>
      </c>
    </row>
    <row r="36" spans="1:13">
      <c r="A36" s="101"/>
      <c r="B36" s="102"/>
      <c r="C36" s="105">
        <v>6</v>
      </c>
      <c r="D36" s="101"/>
      <c r="E36" s="101" t="s">
        <v>15</v>
      </c>
      <c r="F36" s="101"/>
      <c r="G36" s="101"/>
      <c r="H36" s="96"/>
      <c r="I36" s="105">
        <v>6</v>
      </c>
      <c r="J36" s="101"/>
      <c r="K36" s="101">
        <v>106</v>
      </c>
      <c r="L36" s="101"/>
      <c r="M36" s="101">
        <v>0</v>
      </c>
    </row>
    <row r="37" spans="7:9">
      <c r="G37" s="84"/>
      <c r="I37" s="84"/>
    </row>
    <row r="38" spans="7:13">
      <c r="G38" s="84"/>
      <c r="I38" s="102" t="s">
        <v>19</v>
      </c>
      <c r="J38" s="102"/>
      <c r="K38" s="102"/>
      <c r="L38" s="102"/>
      <c r="M38" s="102"/>
    </row>
    <row r="39" ht="18" spans="1:13">
      <c r="A39" s="107" t="s">
        <v>20</v>
      </c>
      <c r="B39" s="102"/>
      <c r="C39" s="108" t="s">
        <v>3</v>
      </c>
      <c r="D39" s="109" t="s">
        <v>4</v>
      </c>
      <c r="E39" s="108" t="s">
        <v>5</v>
      </c>
      <c r="F39" s="108" t="s">
        <v>6</v>
      </c>
      <c r="G39" s="109" t="s">
        <v>7</v>
      </c>
      <c r="H39" s="96"/>
      <c r="I39" s="108" t="s">
        <v>3</v>
      </c>
      <c r="J39" s="109" t="s">
        <v>4</v>
      </c>
      <c r="K39" s="108" t="s">
        <v>5</v>
      </c>
      <c r="L39" s="108" t="s">
        <v>6</v>
      </c>
      <c r="M39" s="109" t="s">
        <v>7</v>
      </c>
    </row>
    <row r="40" spans="1:13">
      <c r="A40" s="107"/>
      <c r="B40" s="102"/>
      <c r="C40" s="110">
        <v>1</v>
      </c>
      <c r="D40" s="107"/>
      <c r="E40" s="107" t="s">
        <v>8</v>
      </c>
      <c r="F40" s="107"/>
      <c r="G40" s="107" t="s">
        <v>9</v>
      </c>
      <c r="H40" s="96"/>
      <c r="I40" s="110">
        <v>1</v>
      </c>
      <c r="J40" s="107"/>
      <c r="K40" s="107">
        <v>215</v>
      </c>
      <c r="L40" s="107"/>
      <c r="M40" s="107" t="s">
        <v>9</v>
      </c>
    </row>
    <row r="41" spans="1:13">
      <c r="A41" s="107"/>
      <c r="B41" s="102"/>
      <c r="C41" s="110">
        <v>2</v>
      </c>
      <c r="D41" s="107"/>
      <c r="E41" s="107"/>
      <c r="F41" s="107" t="s">
        <v>10</v>
      </c>
      <c r="G41" s="107"/>
      <c r="H41" s="96"/>
      <c r="I41" s="110">
        <v>2</v>
      </c>
      <c r="J41" s="107"/>
      <c r="K41" s="107"/>
      <c r="L41" s="107">
        <v>-1000</v>
      </c>
      <c r="M41" s="107"/>
    </row>
    <row r="42" spans="1:13">
      <c r="A42" s="107"/>
      <c r="B42" s="102"/>
      <c r="C42" s="110">
        <v>3</v>
      </c>
      <c r="D42" s="107"/>
      <c r="E42" s="107"/>
      <c r="F42" s="107" t="s">
        <v>11</v>
      </c>
      <c r="G42" s="107"/>
      <c r="H42" s="96"/>
      <c r="I42" s="110">
        <v>3</v>
      </c>
      <c r="J42" s="107"/>
      <c r="K42" s="107"/>
      <c r="L42" s="107">
        <v>-716</v>
      </c>
      <c r="M42" s="107"/>
    </row>
    <row r="43" spans="1:13">
      <c r="A43" s="107"/>
      <c r="B43" s="102"/>
      <c r="C43" s="110">
        <v>4</v>
      </c>
      <c r="D43" s="107"/>
      <c r="E43" s="107" t="s">
        <v>12</v>
      </c>
      <c r="F43" s="107"/>
      <c r="G43" s="107" t="s">
        <v>9</v>
      </c>
      <c r="H43" s="96"/>
      <c r="I43" s="110">
        <v>4</v>
      </c>
      <c r="J43" s="107"/>
      <c r="K43" s="107">
        <v>166</v>
      </c>
      <c r="L43" s="107"/>
      <c r="M43" s="107" t="s">
        <v>9</v>
      </c>
    </row>
    <row r="44" spans="1:13">
      <c r="A44" s="107"/>
      <c r="B44" s="102"/>
      <c r="C44" s="110">
        <v>5</v>
      </c>
      <c r="D44" s="107"/>
      <c r="E44" s="107" t="s">
        <v>13</v>
      </c>
      <c r="F44" s="107"/>
      <c r="G44" s="111" t="s">
        <v>14</v>
      </c>
      <c r="H44" s="96"/>
      <c r="I44" s="110">
        <v>5</v>
      </c>
      <c r="J44" s="107"/>
      <c r="K44" s="107">
        <v>138</v>
      </c>
      <c r="L44" s="107"/>
      <c r="M44" s="111" t="s">
        <v>14</v>
      </c>
    </row>
    <row r="45" spans="1:13">
      <c r="A45" s="107"/>
      <c r="B45" s="102"/>
      <c r="C45" s="110">
        <v>6</v>
      </c>
      <c r="D45" s="107"/>
      <c r="E45" s="107" t="s">
        <v>15</v>
      </c>
      <c r="F45" s="107"/>
      <c r="G45" s="107"/>
      <c r="H45" s="96"/>
      <c r="I45" s="110">
        <v>6</v>
      </c>
      <c r="J45" s="107"/>
      <c r="K45" s="107">
        <v>120</v>
      </c>
      <c r="L45" s="107"/>
      <c r="M45" s="107"/>
    </row>
    <row r="46" spans="7:9">
      <c r="G46" s="84"/>
      <c r="I46" s="84"/>
    </row>
    <row r="47" spans="7:9">
      <c r="G47" s="84"/>
      <c r="I47" s="84"/>
    </row>
    <row r="48" spans="7:9">
      <c r="G48" s="84"/>
      <c r="I48" s="84"/>
    </row>
    <row r="49" spans="7:9">
      <c r="G49" s="84"/>
      <c r="I49" s="84"/>
    </row>
    <row r="50" spans="7:9">
      <c r="G50" s="84"/>
      <c r="I50" s="84"/>
    </row>
    <row r="51" spans="7:9">
      <c r="G51" s="84"/>
      <c r="I51" s="84"/>
    </row>
    <row r="52" spans="7:9">
      <c r="G52" s="84"/>
      <c r="I52" s="84"/>
    </row>
    <row r="53" spans="7:9">
      <c r="G53" s="84"/>
      <c r="I53" s="84"/>
    </row>
    <row r="54" spans="7:9">
      <c r="G54" s="84"/>
      <c r="I54" s="84"/>
    </row>
    <row r="55" spans="7:9">
      <c r="G55" s="84"/>
      <c r="I55" s="84"/>
    </row>
    <row r="56" spans="7:9">
      <c r="G56" s="84"/>
      <c r="I56" s="84"/>
    </row>
    <row r="57" spans="7:9">
      <c r="G57" s="84"/>
      <c r="I57" s="84"/>
    </row>
    <row r="58" spans="7:9">
      <c r="G58" s="84"/>
      <c r="I58" s="84"/>
    </row>
    <row r="59" spans="7:9">
      <c r="G59" s="84"/>
      <c r="I59" s="84"/>
    </row>
    <row r="60" spans="7:9">
      <c r="G60" s="84"/>
      <c r="I60" s="84"/>
    </row>
    <row r="61" spans="7:9">
      <c r="G61" s="84"/>
      <c r="I61" s="84"/>
    </row>
    <row r="62" spans="7:9">
      <c r="G62" s="84"/>
      <c r="I62" s="84"/>
    </row>
    <row r="63" spans="7:9">
      <c r="G63" s="84"/>
      <c r="I63" s="84"/>
    </row>
    <row r="64" spans="7:9">
      <c r="G64" s="84"/>
      <c r="I64" s="84"/>
    </row>
    <row r="65" spans="7:9">
      <c r="G65" s="84"/>
      <c r="I65" s="84"/>
    </row>
    <row r="66" spans="7:9">
      <c r="G66" s="84"/>
      <c r="I66" s="84"/>
    </row>
    <row r="67" spans="7:9">
      <c r="G67" s="84"/>
      <c r="I67" s="84"/>
    </row>
    <row r="68" spans="7:9">
      <c r="G68" s="84"/>
      <c r="I68" s="84"/>
    </row>
    <row r="69" spans="7:9">
      <c r="G69" s="84"/>
      <c r="I69" s="84"/>
    </row>
    <row r="70" spans="7:9">
      <c r="G70" s="84"/>
      <c r="I70" s="84"/>
    </row>
    <row r="71" spans="7:9">
      <c r="G71" s="84"/>
      <c r="I71" s="84"/>
    </row>
    <row r="72" spans="7:9">
      <c r="G72" s="84"/>
      <c r="I72" s="84"/>
    </row>
    <row r="73" spans="7:9">
      <c r="G73" s="84"/>
      <c r="I73" s="84"/>
    </row>
    <row r="74" spans="7:9">
      <c r="G74" s="84"/>
      <c r="I74" s="84"/>
    </row>
    <row r="75" spans="7:9">
      <c r="G75" s="84"/>
      <c r="I75" s="84"/>
    </row>
    <row r="76" spans="7:9">
      <c r="G76" s="84"/>
      <c r="I76" s="84"/>
    </row>
    <row r="77" spans="7:9">
      <c r="G77" s="84"/>
      <c r="I77" s="84"/>
    </row>
    <row r="78" spans="7:9">
      <c r="G78" s="84"/>
      <c r="I78" s="84"/>
    </row>
    <row r="79" spans="7:9">
      <c r="G79" s="84"/>
      <c r="I79" s="84"/>
    </row>
    <row r="80" spans="7:9">
      <c r="G80" s="84"/>
      <c r="I80" s="84"/>
    </row>
    <row r="81" spans="7:9">
      <c r="G81" s="84"/>
      <c r="I81" s="84"/>
    </row>
    <row r="82" spans="7:9">
      <c r="G82" s="84"/>
      <c r="I82" s="84"/>
    </row>
    <row r="83" spans="7:9">
      <c r="G83" s="84"/>
      <c r="I83" s="84"/>
    </row>
    <row r="84" spans="7:9">
      <c r="G84" s="84"/>
      <c r="I84" s="84"/>
    </row>
    <row r="85" spans="7:9">
      <c r="G85" s="84"/>
      <c r="I85" s="84"/>
    </row>
    <row r="86" spans="7:9">
      <c r="G86" s="84"/>
      <c r="I86" s="84"/>
    </row>
    <row r="87" spans="7:9">
      <c r="G87" s="84"/>
      <c r="I87" s="84"/>
    </row>
    <row r="88" spans="7:9">
      <c r="G88" s="84"/>
      <c r="I88" s="84"/>
    </row>
    <row r="89" spans="7:9">
      <c r="G89" s="84"/>
      <c r="I89" s="84"/>
    </row>
    <row r="90" spans="7:9">
      <c r="G90" s="84"/>
      <c r="I90" s="84"/>
    </row>
    <row r="91" spans="7:9">
      <c r="G91" s="84"/>
      <c r="I91" s="84"/>
    </row>
    <row r="92" spans="7:9">
      <c r="G92" s="84"/>
      <c r="I92" s="84"/>
    </row>
    <row r="93" spans="7:9">
      <c r="G93" s="84"/>
      <c r="I93" s="84"/>
    </row>
    <row r="94" spans="7:9">
      <c r="G94" s="84"/>
      <c r="I94" s="84"/>
    </row>
    <row r="95" spans="7:9">
      <c r="G95" s="84"/>
      <c r="I95" s="84"/>
    </row>
    <row r="96" spans="7:9">
      <c r="G96" s="84"/>
      <c r="I96" s="84"/>
    </row>
    <row r="97" spans="7:9">
      <c r="G97" s="84"/>
      <c r="I97" s="84"/>
    </row>
    <row r="98" spans="7:9">
      <c r="G98" s="84"/>
      <c r="I98" s="84"/>
    </row>
    <row r="99" spans="7:9">
      <c r="G99" s="84"/>
      <c r="I99" s="84"/>
    </row>
    <row r="100" spans="7:9">
      <c r="G100" s="84"/>
      <c r="I100" s="84"/>
    </row>
    <row r="101" spans="7:9">
      <c r="G101" s="84"/>
      <c r="I101" s="84"/>
    </row>
    <row r="102" spans="7:9">
      <c r="G102" s="84"/>
      <c r="I102" s="84"/>
    </row>
    <row r="103" spans="7:9">
      <c r="G103" s="84"/>
      <c r="I103" s="84"/>
    </row>
    <row r="104" spans="7:9">
      <c r="G104" s="84"/>
      <c r="I104" s="84"/>
    </row>
    <row r="105" spans="7:9">
      <c r="G105" s="84"/>
      <c r="I105" s="84"/>
    </row>
    <row r="106" spans="7:9">
      <c r="G106" s="84"/>
      <c r="I106" s="84"/>
    </row>
    <row r="107" spans="7:9">
      <c r="G107" s="84"/>
      <c r="I107" s="84"/>
    </row>
    <row r="108" spans="7:9">
      <c r="G108" s="84"/>
      <c r="I108" s="84"/>
    </row>
    <row r="109" spans="7:9">
      <c r="G109" s="84"/>
      <c r="I109" s="84"/>
    </row>
    <row r="110" spans="7:9">
      <c r="G110" s="84"/>
      <c r="I110" s="84"/>
    </row>
    <row r="111" spans="7:9">
      <c r="G111" s="84"/>
      <c r="I111" s="84"/>
    </row>
    <row r="112" spans="7:9">
      <c r="G112" s="84"/>
      <c r="I112" s="84"/>
    </row>
    <row r="113" spans="7:9">
      <c r="G113" s="84"/>
      <c r="I113" s="84"/>
    </row>
    <row r="114" spans="7:9">
      <c r="G114" s="84"/>
      <c r="I114" s="84"/>
    </row>
    <row r="115" spans="7:9">
      <c r="G115" s="84"/>
      <c r="I115" s="84"/>
    </row>
    <row r="116" spans="7:9">
      <c r="G116" s="84"/>
      <c r="I116" s="84"/>
    </row>
    <row r="117" spans="7:9">
      <c r="G117" s="84"/>
      <c r="I117" s="84"/>
    </row>
    <row r="118" spans="7:9">
      <c r="G118" s="84"/>
      <c r="I118" s="84"/>
    </row>
    <row r="119" spans="7:9">
      <c r="G119" s="84"/>
      <c r="I119" s="84"/>
    </row>
    <row r="120" spans="7:9">
      <c r="G120" s="84"/>
      <c r="I120" s="84"/>
    </row>
    <row r="121" spans="7:9">
      <c r="G121" s="84"/>
      <c r="I121" s="84"/>
    </row>
    <row r="122" spans="7:9">
      <c r="G122" s="84"/>
      <c r="I122" s="84"/>
    </row>
    <row r="123" spans="7:9">
      <c r="G123" s="84"/>
      <c r="I123" s="84"/>
    </row>
    <row r="124" spans="7:9">
      <c r="G124" s="84"/>
      <c r="I124" s="84"/>
    </row>
    <row r="125" spans="7:9">
      <c r="G125" s="84"/>
      <c r="I125" s="84"/>
    </row>
    <row r="126" spans="7:9">
      <c r="G126" s="84"/>
      <c r="I126" s="84"/>
    </row>
    <row r="127" spans="7:9">
      <c r="G127" s="84"/>
      <c r="I127" s="84"/>
    </row>
    <row r="128" spans="7:9">
      <c r="G128" s="84"/>
      <c r="I128" s="84"/>
    </row>
    <row r="129" spans="7:9">
      <c r="G129" s="84"/>
      <c r="I129" s="84"/>
    </row>
    <row r="130" spans="7:9">
      <c r="G130" s="84"/>
      <c r="I130" s="84"/>
    </row>
    <row r="131" spans="7:9">
      <c r="G131" s="84"/>
      <c r="I131" s="84"/>
    </row>
    <row r="132" spans="7:9">
      <c r="G132" s="84"/>
      <c r="I132" s="84"/>
    </row>
    <row r="133" spans="7:9">
      <c r="G133" s="84"/>
      <c r="I133" s="84"/>
    </row>
    <row r="134" spans="7:9">
      <c r="G134" s="84"/>
      <c r="I134" s="84"/>
    </row>
    <row r="135" spans="7:9">
      <c r="G135" s="84"/>
      <c r="I135" s="84"/>
    </row>
    <row r="136" spans="7:9">
      <c r="G136" s="84"/>
      <c r="I136" s="84"/>
    </row>
    <row r="137" spans="7:9">
      <c r="G137" s="84"/>
      <c r="I137" s="84"/>
    </row>
    <row r="138" spans="7:9">
      <c r="G138" s="84"/>
      <c r="I138" s="84"/>
    </row>
    <row r="139" spans="7:9">
      <c r="G139" s="84"/>
      <c r="I139" s="84"/>
    </row>
    <row r="140" spans="7:9">
      <c r="G140" s="84"/>
      <c r="I140" s="84"/>
    </row>
    <row r="141" spans="7:9">
      <c r="G141" s="84"/>
      <c r="I141" s="84"/>
    </row>
    <row r="142" spans="7:9">
      <c r="G142" s="84"/>
      <c r="I142" s="84"/>
    </row>
    <row r="143" spans="7:9">
      <c r="G143" s="84"/>
      <c r="I143" s="84"/>
    </row>
    <row r="144" spans="7:9">
      <c r="G144" s="84"/>
      <c r="I144" s="84"/>
    </row>
    <row r="145" spans="7:9">
      <c r="G145" s="84"/>
      <c r="I145" s="84"/>
    </row>
    <row r="146" spans="7:9">
      <c r="G146" s="84"/>
      <c r="I146" s="84"/>
    </row>
    <row r="147" spans="7:9">
      <c r="G147" s="84"/>
      <c r="I147" s="84"/>
    </row>
    <row r="148" spans="7:9">
      <c r="G148" s="84"/>
      <c r="I148" s="84"/>
    </row>
    <row r="149" spans="7:9">
      <c r="G149" s="84"/>
      <c r="I149" s="84"/>
    </row>
    <row r="150" spans="7:9">
      <c r="G150" s="84"/>
      <c r="I150" s="84"/>
    </row>
    <row r="151" spans="7:9">
      <c r="G151" s="84"/>
      <c r="I151" s="84"/>
    </row>
    <row r="152" spans="7:9">
      <c r="G152" s="84"/>
      <c r="I152" s="84"/>
    </row>
    <row r="153" spans="7:9">
      <c r="G153" s="84"/>
      <c r="I153" s="84"/>
    </row>
    <row r="154" spans="7:9">
      <c r="G154" s="84"/>
      <c r="I154" s="84"/>
    </row>
    <row r="155" spans="7:9">
      <c r="G155" s="84"/>
      <c r="I155" s="84"/>
    </row>
    <row r="156" spans="7:9">
      <c r="G156" s="84"/>
      <c r="I156" s="84"/>
    </row>
    <row r="157" spans="7:9">
      <c r="G157" s="84"/>
      <c r="I157" s="84"/>
    </row>
    <row r="158" spans="7:9">
      <c r="G158" s="84"/>
      <c r="I158" s="84"/>
    </row>
    <row r="159" spans="7:9">
      <c r="G159" s="84"/>
      <c r="I159" s="84"/>
    </row>
    <row r="160" spans="7:9">
      <c r="G160" s="84"/>
      <c r="I160" s="84"/>
    </row>
    <row r="161" spans="7:9">
      <c r="G161" s="84"/>
      <c r="I161" s="84"/>
    </row>
    <row r="162" spans="7:9">
      <c r="G162" s="84"/>
      <c r="I162" s="84"/>
    </row>
    <row r="163" spans="7:9">
      <c r="G163" s="84"/>
      <c r="I163" s="84"/>
    </row>
    <row r="164" spans="7:9">
      <c r="G164" s="84"/>
      <c r="I164" s="84"/>
    </row>
    <row r="165" spans="7:9">
      <c r="G165" s="84"/>
      <c r="I165" s="84"/>
    </row>
    <row r="166" spans="7:9">
      <c r="G166" s="84"/>
      <c r="I166" s="84"/>
    </row>
    <row r="167" spans="7:9">
      <c r="G167" s="84"/>
      <c r="I167" s="84"/>
    </row>
    <row r="168" spans="7:9">
      <c r="G168" s="84"/>
      <c r="I168" s="84"/>
    </row>
    <row r="169" spans="7:9">
      <c r="G169" s="84"/>
      <c r="I169" s="84"/>
    </row>
    <row r="170" spans="7:9">
      <c r="G170" s="84"/>
      <c r="I170" s="84"/>
    </row>
    <row r="171" spans="7:9">
      <c r="G171" s="84"/>
      <c r="I171" s="84"/>
    </row>
    <row r="172" spans="7:9">
      <c r="G172" s="84"/>
      <c r="I172" s="84"/>
    </row>
    <row r="173" spans="7:9">
      <c r="G173" s="84"/>
      <c r="I173" s="84"/>
    </row>
    <row r="174" spans="7:9">
      <c r="G174" s="84"/>
      <c r="I174" s="84"/>
    </row>
    <row r="175" spans="7:9">
      <c r="G175" s="84"/>
      <c r="I175" s="84"/>
    </row>
    <row r="176" spans="7:9">
      <c r="G176" s="84"/>
      <c r="I176" s="84"/>
    </row>
    <row r="177" spans="7:9">
      <c r="G177" s="84"/>
      <c r="I177" s="84"/>
    </row>
    <row r="178" spans="7:9">
      <c r="G178" s="84"/>
      <c r="I178" s="84"/>
    </row>
    <row r="179" spans="7:9">
      <c r="G179" s="84"/>
      <c r="I179" s="84"/>
    </row>
    <row r="180" spans="7:9">
      <c r="G180" s="84"/>
      <c r="I180" s="84"/>
    </row>
    <row r="181" spans="7:9">
      <c r="G181" s="84"/>
      <c r="I181" s="84"/>
    </row>
    <row r="182" spans="7:9">
      <c r="G182" s="84"/>
      <c r="I182" s="84"/>
    </row>
    <row r="183" spans="7:9">
      <c r="G183" s="84"/>
      <c r="I183" s="84"/>
    </row>
    <row r="184" spans="7:9">
      <c r="G184" s="84"/>
      <c r="I184" s="84"/>
    </row>
    <row r="185" spans="7:9">
      <c r="G185" s="84"/>
      <c r="I185" s="84"/>
    </row>
    <row r="186" spans="7:9">
      <c r="G186" s="84"/>
      <c r="I186" s="84"/>
    </row>
    <row r="187" spans="7:9">
      <c r="G187" s="84"/>
      <c r="I187" s="84"/>
    </row>
    <row r="188" spans="7:9">
      <c r="G188" s="84"/>
      <c r="I188" s="84"/>
    </row>
    <row r="189" spans="7:9">
      <c r="G189" s="84"/>
      <c r="I189" s="84"/>
    </row>
    <row r="190" spans="7:9">
      <c r="G190" s="84"/>
      <c r="I190" s="84"/>
    </row>
    <row r="191" spans="7:9">
      <c r="G191" s="84"/>
      <c r="I191" s="84"/>
    </row>
    <row r="192" spans="7:9">
      <c r="G192" s="84"/>
      <c r="I192" s="84"/>
    </row>
    <row r="193" spans="7:9">
      <c r="G193" s="84"/>
      <c r="I193" s="84"/>
    </row>
    <row r="194" spans="7:9">
      <c r="G194" s="84"/>
      <c r="I194" s="84"/>
    </row>
    <row r="195" spans="7:9">
      <c r="G195" s="84"/>
      <c r="I195" s="84"/>
    </row>
    <row r="196" spans="7:9">
      <c r="G196" s="84"/>
      <c r="I196" s="84"/>
    </row>
    <row r="197" spans="7:9">
      <c r="G197" s="84"/>
      <c r="I197" s="84"/>
    </row>
    <row r="198" spans="7:9">
      <c r="G198" s="84"/>
      <c r="I198" s="84"/>
    </row>
    <row r="199" spans="7:9">
      <c r="G199" s="84"/>
      <c r="I199" s="84"/>
    </row>
    <row r="200" spans="7:9">
      <c r="G200" s="84"/>
      <c r="I200" s="84"/>
    </row>
  </sheetData>
  <mergeCells count="11">
    <mergeCell ref="I2:M2"/>
    <mergeCell ref="I11:M11"/>
    <mergeCell ref="I20:M20"/>
    <mergeCell ref="I29:M29"/>
    <mergeCell ref="I38:M38"/>
    <mergeCell ref="A3:A9"/>
    <mergeCell ref="A12:A18"/>
    <mergeCell ref="A21:A27"/>
    <mergeCell ref="A30:A36"/>
    <mergeCell ref="A39:A45"/>
    <mergeCell ref="O1:V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zoomScale="85" zoomScaleNormal="85" topLeftCell="A16" workbookViewId="0">
      <selection activeCell="Z36" sqref="Z36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83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2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27</v>
      </c>
      <c r="N7" s="20">
        <v>0</v>
      </c>
      <c r="O7" s="21">
        <f t="shared" ref="O7:O12" si="0">RADIANS(N7)</f>
        <v>0</v>
      </c>
      <c r="P7" s="22">
        <v>0.14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si="0"/>
        <v>0</v>
      </c>
      <c r="P8" s="27">
        <v>0</v>
      </c>
      <c r="Q8" s="27">
        <v>-0.28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-0.24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0.102</v>
      </c>
      <c r="Q10" s="37">
        <v>0</v>
      </c>
      <c r="R10" s="36">
        <f>PI()/2</f>
        <v>1.5707963267949</v>
      </c>
    </row>
    <row r="11" ht="13.9" customHeight="1" spans="7:21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0.102</v>
      </c>
      <c r="Q11" s="42">
        <v>0</v>
      </c>
      <c r="R11" s="41">
        <f>-PI()/2</f>
        <v>-1.5707963267949</v>
      </c>
      <c r="U11" s="2"/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0.14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-0.28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-0.28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0.14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-0.24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-0.52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0.14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0.14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-0.52</v>
      </c>
      <c r="AB41" s="81">
        <f>Y25</f>
        <v>-0.28</v>
      </c>
      <c r="AC41" s="81">
        <f>Y26</f>
        <v>0</v>
      </c>
      <c r="AD41" s="81">
        <f>Y27</f>
        <v>0.14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-0.102</v>
      </c>
      <c r="AB42" s="81">
        <f>Y33</f>
        <v>-0.52</v>
      </c>
      <c r="AC42" s="81">
        <f>Y34</f>
        <v>0</v>
      </c>
      <c r="AD42" s="81">
        <f>Y35</f>
        <v>0.14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0.102</v>
      </c>
      <c r="V43" s="71">
        <v>0</v>
      </c>
      <c r="W43" s="71">
        <v>1.22514845490862e-16</v>
      </c>
      <c r="X43" s="71">
        <v>-1</v>
      </c>
      <c r="Y43" s="78">
        <v>0.14</v>
      </c>
      <c r="AB43" s="81">
        <f>Y41</f>
        <v>-0.52</v>
      </c>
      <c r="AC43" s="81">
        <f>Y42</f>
        <v>-0.102</v>
      </c>
      <c r="AD43" s="81">
        <f>Y43</f>
        <v>0.14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-0.52</v>
      </c>
      <c r="AC44" s="81">
        <f>Y50</f>
        <v>-0.102</v>
      </c>
      <c r="AD44" s="81">
        <f>Y51</f>
        <v>0.038</v>
      </c>
    </row>
    <row r="45" spans="6:30">
      <c r="F45" s="9"/>
      <c r="G45" s="7"/>
      <c r="V45" s="72"/>
      <c r="W45" s="72"/>
      <c r="X45" s="72"/>
      <c r="Y45" s="72"/>
      <c r="AB45" s="81">
        <f>Y57</f>
        <v>-0.52</v>
      </c>
      <c r="AC45" s="81">
        <f>Y58</f>
        <v>-0.202</v>
      </c>
      <c r="AD45" s="81">
        <f>Y59</f>
        <v>0.038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-0.52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-0.102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0.102</v>
      </c>
      <c r="V51" s="71">
        <v>0</v>
      </c>
      <c r="W51" s="71">
        <v>1</v>
      </c>
      <c r="X51" s="71">
        <v>6.1257422745431e-17</v>
      </c>
      <c r="Y51" s="78">
        <v>0.038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-0.52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-0.202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</v>
      </c>
      <c r="V59" s="71">
        <v>0</v>
      </c>
      <c r="W59" s="71">
        <v>1</v>
      </c>
      <c r="X59" s="71">
        <v>6.1257422745431e-17</v>
      </c>
      <c r="Y59" s="78">
        <v>0.038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AB36:AD38"/>
    <mergeCell ref="V1:AA3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Scroll Bar 1" r:id="rId3">
              <controlPr defaultSize="0">
                <anchor moveWithCells="1">
                  <from>
                    <xdr:col>20</xdr:col>
                    <xdr:colOff>196850</xdr:colOff>
                    <xdr:row>5</xdr:row>
                    <xdr:rowOff>140970</xdr:rowOff>
                  </from>
                  <to>
                    <xdr:col>25</xdr:col>
                    <xdr:colOff>3810</xdr:colOff>
                    <xdr:row>6</xdr:row>
                    <xdr:rowOff>148590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name="Scroll Bar 2" r:id="rId4">
              <controlPr defaultSize="0">
                <anchor moveWithCells="1">
                  <from>
                    <xdr:col>20</xdr:col>
                    <xdr:colOff>196850</xdr:colOff>
                    <xdr:row>6</xdr:row>
                    <xdr:rowOff>149225</xdr:rowOff>
                  </from>
                  <to>
                    <xdr:col>25</xdr:col>
                    <xdr:colOff>3810</xdr:colOff>
                    <xdr:row>7</xdr:row>
                    <xdr:rowOff>154940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name="Scroll Bar 5" r:id="rId5">
              <controlPr defaultSize="0">
                <anchor moveWithCells="1">
                  <from>
                    <xdr:col>21</xdr:col>
                    <xdr:colOff>2540</xdr:colOff>
                    <xdr:row>8</xdr:row>
                    <xdr:rowOff>173355</xdr:rowOff>
                  </from>
                  <to>
                    <xdr:col>25</xdr:col>
                    <xdr:colOff>33655</xdr:colOff>
                    <xdr:row>10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name="Scroll Bar 12" r:id="rId6">
              <controlPr defaultSize="0">
                <anchor moveWithCells="1">
                  <from>
                    <xdr:col>21</xdr:col>
                    <xdr:colOff>2540</xdr:colOff>
                    <xdr:row>9</xdr:row>
                    <xdr:rowOff>172085</xdr:rowOff>
                  </from>
                  <to>
                    <xdr:col>25</xdr:col>
                    <xdr:colOff>33655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name="Scroll Bar 13" r:id="rId7">
              <controlPr defaultSize="0">
                <anchor moveWithCells="1">
                  <from>
                    <xdr:col>21</xdr:col>
                    <xdr:colOff>6350</xdr:colOff>
                    <xdr:row>7</xdr:row>
                    <xdr:rowOff>154305</xdr:rowOff>
                  </from>
                  <to>
                    <xdr:col>25</xdr:col>
                    <xdr:colOff>33655</xdr:colOff>
                    <xdr:row>8</xdr:row>
                    <xdr:rowOff>156210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name="Scroll Bar 15" r:id="rId8">
              <controlPr defaultSize="0">
                <anchor moveWithCells="1">
                  <from>
                    <xdr:col>21</xdr:col>
                    <xdr:colOff>2540</xdr:colOff>
                    <xdr:row>11</xdr:row>
                    <xdr:rowOff>1905</xdr:rowOff>
                  </from>
                  <to>
                    <xdr:col>25</xdr:col>
                    <xdr:colOff>33655</xdr:colOff>
                    <xdr:row>12</xdr:row>
                    <xdr:rowOff>34290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zoomScale="85" zoomScaleNormal="85" workbookViewId="0">
      <selection activeCell="AC41" sqref="AC41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16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42</v>
      </c>
      <c r="N7" s="20">
        <v>0</v>
      </c>
      <c r="O7" s="21">
        <f t="shared" ref="O7:O12" si="0">RADIANS(N7)</f>
        <v>0</v>
      </c>
      <c r="P7" s="22">
        <v>0.152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si="0"/>
        <v>0</v>
      </c>
      <c r="P8" s="27">
        <v>0</v>
      </c>
      <c r="Q8" s="27">
        <v>-0.425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-0.395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0.102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0.102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0.152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-0.425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-0.425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0.152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-0.395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-0.82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0.152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0.152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-0.82</v>
      </c>
      <c r="AB41" s="81">
        <f>Y25</f>
        <v>-0.425</v>
      </c>
      <c r="AC41" s="81">
        <f>Y26</f>
        <v>0</v>
      </c>
      <c r="AD41" s="81">
        <f>Y27</f>
        <v>0.152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-0.102</v>
      </c>
      <c r="AB42" s="81">
        <f>Y33</f>
        <v>-0.82</v>
      </c>
      <c r="AC42" s="81">
        <f>Y34</f>
        <v>0</v>
      </c>
      <c r="AD42" s="81">
        <f>Y35</f>
        <v>0.152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0.102</v>
      </c>
      <c r="V43" s="71">
        <v>0</v>
      </c>
      <c r="W43" s="71">
        <v>1.22514845490862e-16</v>
      </c>
      <c r="X43" s="71">
        <v>-1</v>
      </c>
      <c r="Y43" s="78">
        <v>0.152</v>
      </c>
      <c r="AB43" s="81">
        <f>Y41</f>
        <v>-0.82</v>
      </c>
      <c r="AC43" s="81">
        <f>Y42</f>
        <v>-0.102</v>
      </c>
      <c r="AD43" s="81">
        <f>Y43</f>
        <v>0.152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-0.82</v>
      </c>
      <c r="AC44" s="81">
        <f>Y50</f>
        <v>-0.102</v>
      </c>
      <c r="AD44" s="81">
        <f>Y51</f>
        <v>0.05</v>
      </c>
    </row>
    <row r="45" spans="6:30">
      <c r="F45" s="9"/>
      <c r="G45" s="7"/>
      <c r="V45" s="72"/>
      <c r="W45" s="72"/>
      <c r="X45" s="72"/>
      <c r="Y45" s="72"/>
      <c r="AB45" s="81">
        <f>Y57</f>
        <v>-0.82</v>
      </c>
      <c r="AC45" s="81">
        <f>Y58</f>
        <v>-0.202</v>
      </c>
      <c r="AD45" s="81">
        <f>Y59</f>
        <v>0.05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-0.82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-0.102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0.102</v>
      </c>
      <c r="V51" s="71">
        <v>0</v>
      </c>
      <c r="W51" s="71">
        <v>1</v>
      </c>
      <c r="X51" s="71">
        <v>6.1257422745431e-17</v>
      </c>
      <c r="Y51" s="78">
        <v>0.05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-0.82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-0.202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</v>
      </c>
      <c r="V59" s="71">
        <v>0</v>
      </c>
      <c r="W59" s="71">
        <v>1</v>
      </c>
      <c r="X59" s="71">
        <v>6.1257422745431e-17</v>
      </c>
      <c r="Y59" s="78">
        <v>0.05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zoomScale="55" zoomScaleNormal="55" topLeftCell="A10" workbookViewId="0">
      <selection activeCell="X19" sqref="X19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43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17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42</v>
      </c>
      <c r="N7" s="20">
        <v>0</v>
      </c>
      <c r="O7" s="21">
        <f t="shared" ref="O7:O12" si="0">RADIANS(N7)</f>
        <v>0</v>
      </c>
      <c r="P7" s="22">
        <v>0.18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1</v>
      </c>
      <c r="O8" s="26">
        <f t="shared" si="0"/>
        <v>0.0174532925199433</v>
      </c>
      <c r="P8" s="27">
        <v>0</v>
      </c>
      <c r="Q8" s="27">
        <v>-0.7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-0.586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0.159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0.114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0.106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6.12323399573677e-17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0.18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0.999847695156391</v>
      </c>
      <c r="N25" s="52">
        <f>-(SIN(O8))*COS(R8)</f>
        <v>-0.0174524064372835</v>
      </c>
      <c r="O25" s="52">
        <f>SIN(O8)*SIN(R8)</f>
        <v>0</v>
      </c>
      <c r="P25" s="52">
        <f>Q8*COS(O8)</f>
        <v>-0.699893386609474</v>
      </c>
      <c r="Q25" s="69"/>
      <c r="R25" s="69"/>
      <c r="S25" s="69"/>
      <c r="T25" s="69"/>
      <c r="U25" s="70"/>
      <c r="V25" s="71">
        <f t="array" ref="V25:Y28">MMULT(M17:P20,M25:P28)</f>
        <v>0.999847695156391</v>
      </c>
      <c r="W25" s="71">
        <v>-0.0174524064372835</v>
      </c>
      <c r="X25" s="71">
        <v>0</v>
      </c>
      <c r="Y25" s="76">
        <v>-0.699893386609474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0.0174524064372835</v>
      </c>
      <c r="N26" s="52">
        <f>COS(O8)*COS(R8)</f>
        <v>0.999847695156391</v>
      </c>
      <c r="O26" s="52">
        <f>-(COS(O8))*SIN(R8)</f>
        <v>0</v>
      </c>
      <c r="P26" s="52">
        <f>Q8*SIN(O8)</f>
        <v>-0.0122166845060985</v>
      </c>
      <c r="Q26" s="69"/>
      <c r="R26" s="69"/>
      <c r="S26" s="69"/>
      <c r="T26" s="69"/>
      <c r="U26" s="70"/>
      <c r="V26" s="71">
        <v>1.0686516840419e-18</v>
      </c>
      <c r="W26" s="71">
        <v>6.12230139754067e-17</v>
      </c>
      <c r="X26" s="71">
        <v>-1</v>
      </c>
      <c r="Y26" s="77">
        <v>-7.48056178829327e-19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0.0174524064372835</v>
      </c>
      <c r="W27" s="71">
        <v>0.999847695156391</v>
      </c>
      <c r="X27" s="71">
        <v>6.1257422745431e-17</v>
      </c>
      <c r="Y27" s="78">
        <v>0.167783315493902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-0.586</v>
      </c>
      <c r="Q33" s="69"/>
      <c r="R33" s="69"/>
      <c r="S33" s="69"/>
      <c r="T33" s="69"/>
      <c r="U33" s="69"/>
      <c r="V33" s="71">
        <f t="array" ref="V33:Y36">MMULT(V25:Y28,M33:P36)</f>
        <v>0.999847695156391</v>
      </c>
      <c r="W33" s="71">
        <v>-0.0174524064372835</v>
      </c>
      <c r="X33" s="71">
        <v>0</v>
      </c>
      <c r="Y33" s="76">
        <v>-1.28580413597112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1.0686516840419e-18</v>
      </c>
      <c r="W34" s="71">
        <v>6.12230139754067e-17</v>
      </c>
      <c r="X34" s="71">
        <v>-1</v>
      </c>
      <c r="Y34" s="77">
        <v>-1.37428606567788e-18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0.0174524064372835</v>
      </c>
      <c r="W35" s="71">
        <v>0.999847695156391</v>
      </c>
      <c r="X35" s="71">
        <v>6.1257422745431e-17</v>
      </c>
      <c r="Y35" s="78">
        <v>0.157556205321653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0.18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0.999847695156391</v>
      </c>
      <c r="W41" s="71">
        <v>-1.0686516840419e-18</v>
      </c>
      <c r="X41" s="71">
        <v>0.0174524064372835</v>
      </c>
      <c r="Y41" s="76">
        <v>-1.28580413597112</v>
      </c>
      <c r="AB41" s="81">
        <f>Y25</f>
        <v>-0.699893386609474</v>
      </c>
      <c r="AC41" s="81">
        <f>Y26</f>
        <v>-7.48056178829327e-19</v>
      </c>
      <c r="AD41" s="81">
        <f>Y27</f>
        <v>0.167783315493902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6.12323399573677e-17</v>
      </c>
      <c r="O42" s="56">
        <f>-(COS(O10))*SIN(R10)</f>
        <v>-1</v>
      </c>
      <c r="P42" s="56">
        <f>Q10*SIN(O10)</f>
        <v>0</v>
      </c>
      <c r="V42" s="71">
        <v>1.0686516840419e-18</v>
      </c>
      <c r="W42" s="71">
        <v>-1</v>
      </c>
      <c r="X42" s="71">
        <v>-1.22480436720838e-16</v>
      </c>
      <c r="Y42" s="77">
        <v>-0.159</v>
      </c>
      <c r="AB42" s="81">
        <f>Y33</f>
        <v>-1.28580413597112</v>
      </c>
      <c r="AC42" s="81">
        <f>Y34</f>
        <v>-1.37428606567788e-18</v>
      </c>
      <c r="AD42" s="81">
        <f>Y35</f>
        <v>0.157556205321653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0.159</v>
      </c>
      <c r="V43" s="71">
        <v>0.0174524064372835</v>
      </c>
      <c r="W43" s="71">
        <v>1.22480436720838e-16</v>
      </c>
      <c r="X43" s="71">
        <v>-0.999847695156391</v>
      </c>
      <c r="Y43" s="78">
        <v>0.157556205321653</v>
      </c>
      <c r="AB43" s="81">
        <f>Y41</f>
        <v>-1.28580413597112</v>
      </c>
      <c r="AC43" s="81">
        <f>Y42</f>
        <v>-0.159</v>
      </c>
      <c r="AD43" s="81">
        <f>Y43</f>
        <v>0.157556205321653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-1.28381456163727</v>
      </c>
      <c r="AC44" s="81">
        <f>Y50</f>
        <v>-0.159</v>
      </c>
      <c r="AD44" s="81">
        <f>Y51</f>
        <v>0.0435735680738248</v>
      </c>
    </row>
    <row r="45" spans="6:30">
      <c r="F45" s="9"/>
      <c r="G45" s="7"/>
      <c r="V45" s="72"/>
      <c r="W45" s="72"/>
      <c r="X45" s="72"/>
      <c r="Y45" s="72"/>
      <c r="AB45" s="81">
        <f>Y57</f>
        <v>-1.28381456163727</v>
      </c>
      <c r="AC45" s="81">
        <f>Y58</f>
        <v>-0.265</v>
      </c>
      <c r="AD45" s="81">
        <f>Y59</f>
        <v>0.0435735680738248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0.999847695156391</v>
      </c>
      <c r="W49" s="71">
        <v>-0.0174524064372835</v>
      </c>
      <c r="X49" s="71">
        <v>4.37755011861819e-22</v>
      </c>
      <c r="Y49" s="76">
        <v>-1.28381456163727</v>
      </c>
      <c r="AB49" s="81">
        <f>ATAN2(-V59,SQRT(POWER(V57,2)+POWER(V58,2)))</f>
        <v>1.58824961931484</v>
      </c>
      <c r="AC49" s="81">
        <f>ATAN2(V58/COS(AB49),V57/COS(AB49))</f>
        <v>-1.5707963267949</v>
      </c>
      <c r="AD49" s="81">
        <f>ATAN2(W59/COS(AB49),X59/COS(AB49))</f>
        <v>-3.14159265358979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6.12323399573677e-17</v>
      </c>
      <c r="O50" s="58">
        <f>-(COS(O11))*SIN(R11)</f>
        <v>1</v>
      </c>
      <c r="P50" s="58">
        <f>Q11*SIN(O11)</f>
        <v>0</v>
      </c>
      <c r="V50" s="71">
        <v>1.0686516840419e-18</v>
      </c>
      <c r="W50" s="71">
        <v>6.124809676347e-17</v>
      </c>
      <c r="X50" s="71">
        <v>-1</v>
      </c>
      <c r="Y50" s="77">
        <v>-0.159</v>
      </c>
      <c r="AB50" s="81">
        <f>DEGREES(AB49)</f>
        <v>91</v>
      </c>
      <c r="AC50" s="81">
        <f>DEGREES(AC49)</f>
        <v>-90</v>
      </c>
      <c r="AD50" s="81">
        <f>DEGREES(AD49)</f>
        <v>-180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0.114</v>
      </c>
      <c r="V51" s="71">
        <v>0.0174524064372835</v>
      </c>
      <c r="W51" s="71">
        <v>0.999847695156391</v>
      </c>
      <c r="X51" s="71">
        <v>6.12323437775978e-17</v>
      </c>
      <c r="Y51" s="78">
        <v>0.0435735680738248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0.999847695156391</v>
      </c>
      <c r="W57" s="71">
        <v>-0.0174524064372835</v>
      </c>
      <c r="X57" s="71">
        <v>4.37755011861819e-22</v>
      </c>
      <c r="Y57" s="76">
        <v>-1.28381456163727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1.0686516840419e-18</v>
      </c>
      <c r="W58" s="71">
        <v>6.124809676347e-17</v>
      </c>
      <c r="X58" s="71">
        <v>-1</v>
      </c>
      <c r="Y58" s="77">
        <v>-0.265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0.106</v>
      </c>
      <c r="V59" s="71">
        <v>0.0174524064372835</v>
      </c>
      <c r="W59" s="71">
        <v>0.999847695156391</v>
      </c>
      <c r="X59" s="71">
        <v>6.12323437775978e-17</v>
      </c>
      <c r="Y59" s="78">
        <v>0.0435735680738248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topLeftCell="A6" workbookViewId="0">
      <selection activeCell="V5" sqref="V5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18</v>
      </c>
      <c r="N5" s="16"/>
      <c r="O5" s="16"/>
      <c r="P5" s="16"/>
      <c r="Q5" s="16"/>
      <c r="R5" s="16"/>
    </row>
    <row r="6" ht="15.6" spans="13:24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  <c r="V6" s="1"/>
      <c r="W6" s="1"/>
      <c r="X6" s="1"/>
    </row>
    <row r="7" spans="11:18">
      <c r="K7" s="18"/>
      <c r="L7" s="18"/>
      <c r="M7" s="19" t="s">
        <v>42</v>
      </c>
      <c r="N7" s="20">
        <v>0</v>
      </c>
      <c r="O7" s="21">
        <f t="shared" ref="O7:O12" si="0">RADIANS(N7)</f>
        <v>0</v>
      </c>
      <c r="P7" s="22">
        <v>0.18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si="0"/>
        <v>0</v>
      </c>
      <c r="P8" s="27">
        <v>0</v>
      </c>
      <c r="Q8" s="27">
        <v>-0.52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-0.4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0.159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0.114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0.106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0.18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-0.52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-0.52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0.18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-0.4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-0.92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0.18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44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0.18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-0.92</v>
      </c>
      <c r="AB41" s="81">
        <f>Y25</f>
        <v>-0.52</v>
      </c>
      <c r="AC41" s="81">
        <f>Y26</f>
        <v>0</v>
      </c>
      <c r="AD41" s="81">
        <f>Y27</f>
        <v>0.18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-0.159</v>
      </c>
      <c r="AB42" s="81">
        <f>Y33</f>
        <v>-0.92</v>
      </c>
      <c r="AC42" s="81">
        <f>Y34</f>
        <v>0</v>
      </c>
      <c r="AD42" s="81">
        <f>Y35</f>
        <v>0.18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0.159</v>
      </c>
      <c r="V43" s="71">
        <v>0</v>
      </c>
      <c r="W43" s="71">
        <v>1.22514845490862e-16</v>
      </c>
      <c r="X43" s="71">
        <v>-1</v>
      </c>
      <c r="Y43" s="78">
        <v>0.18</v>
      </c>
      <c r="AB43" s="81">
        <f>Y41</f>
        <v>-0.92</v>
      </c>
      <c r="AC43" s="81">
        <f>Y42</f>
        <v>-0.159</v>
      </c>
      <c r="AD43" s="81">
        <f>Y43</f>
        <v>0.18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-0.92</v>
      </c>
      <c r="AC44" s="81">
        <f>Y50</f>
        <v>-0.159</v>
      </c>
      <c r="AD44" s="81">
        <f>Y51</f>
        <v>0.066</v>
      </c>
    </row>
    <row r="45" spans="6:30">
      <c r="F45" s="9"/>
      <c r="G45" s="7"/>
      <c r="V45" s="72"/>
      <c r="W45" s="72"/>
      <c r="X45" s="72"/>
      <c r="Y45" s="72"/>
      <c r="AB45" s="81">
        <f>Y57</f>
        <v>-0.92</v>
      </c>
      <c r="AC45" s="81">
        <f>Y58</f>
        <v>-0.265</v>
      </c>
      <c r="AD45" s="81">
        <f>Y59</f>
        <v>0.066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-0.92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-0.159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0.114</v>
      </c>
      <c r="V51" s="71">
        <v>0</v>
      </c>
      <c r="W51" s="71">
        <v>1</v>
      </c>
      <c r="X51" s="71">
        <v>6.1257422745431e-17</v>
      </c>
      <c r="Y51" s="78">
        <v>0.066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-0.92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-0.265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0.106</v>
      </c>
      <c r="V59" s="71">
        <v>0</v>
      </c>
      <c r="W59" s="71">
        <v>1</v>
      </c>
      <c r="X59" s="71">
        <v>6.1257422745431e-17</v>
      </c>
      <c r="Y59" s="78">
        <v>0.066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zoomScale="85" zoomScaleNormal="85" topLeftCell="A9" workbookViewId="0">
      <selection activeCell="Q20" sqref="Q20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20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27</v>
      </c>
      <c r="N7" s="20">
        <v>0</v>
      </c>
      <c r="O7" s="21">
        <v>0</v>
      </c>
      <c r="P7" s="22">
        <v>0.215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ref="O8:O12" si="0">RADIANS(N8)</f>
        <v>0</v>
      </c>
      <c r="P8" s="27">
        <v>0</v>
      </c>
      <c r="Q8" s="27">
        <v>-1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-0.716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0.166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0.138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0.12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0.215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-1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-1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0.215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-0.716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-1.716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0.215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0.215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-1.716</v>
      </c>
      <c r="AB41" s="81">
        <f>Y25</f>
        <v>-1</v>
      </c>
      <c r="AC41" s="81">
        <f>Y26</f>
        <v>0</v>
      </c>
      <c r="AD41" s="81">
        <f>Y27</f>
        <v>0.215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-0.166</v>
      </c>
      <c r="AB42" s="81">
        <f>Y33</f>
        <v>-1.716</v>
      </c>
      <c r="AC42" s="81">
        <f>Y34</f>
        <v>0</v>
      </c>
      <c r="AD42" s="81">
        <f>Y35</f>
        <v>0.215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0.166</v>
      </c>
      <c r="V43" s="71">
        <v>0</v>
      </c>
      <c r="W43" s="71">
        <v>1.22514845490862e-16</v>
      </c>
      <c r="X43" s="71">
        <v>-1</v>
      </c>
      <c r="Y43" s="78">
        <v>0.215</v>
      </c>
      <c r="AB43" s="81">
        <f>Y41</f>
        <v>-1.716</v>
      </c>
      <c r="AC43" s="81">
        <f>Y42</f>
        <v>-0.166</v>
      </c>
      <c r="AD43" s="81">
        <f>Y43</f>
        <v>0.215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-1.716</v>
      </c>
      <c r="AC44" s="81">
        <f>Y50</f>
        <v>-0.166</v>
      </c>
      <c r="AD44" s="81">
        <f>Y51</f>
        <v>0.077</v>
      </c>
    </row>
    <row r="45" spans="6:30">
      <c r="F45" s="9"/>
      <c r="G45" s="7"/>
      <c r="V45" s="72"/>
      <c r="W45" s="72"/>
      <c r="X45" s="72"/>
      <c r="Y45" s="72"/>
      <c r="AB45" s="81">
        <f>Y57</f>
        <v>-1.716</v>
      </c>
      <c r="AC45" s="81">
        <f>Y58</f>
        <v>-0.286</v>
      </c>
      <c r="AD45" s="81">
        <f>Y59</f>
        <v>0.077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-1.716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-0.166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0.138</v>
      </c>
      <c r="V51" s="71">
        <v>0</v>
      </c>
      <c r="W51" s="71">
        <v>1</v>
      </c>
      <c r="X51" s="71">
        <v>6.1257422745431e-17</v>
      </c>
      <c r="Y51" s="78">
        <v>0.077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-1.716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-0.286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0.12</v>
      </c>
      <c r="V59" s="71">
        <v>0</v>
      </c>
      <c r="W59" s="71">
        <v>1</v>
      </c>
      <c r="X59" s="71">
        <v>6.1257422745431e-17</v>
      </c>
      <c r="Y59" s="78">
        <v>0.077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DH Parameters Table</vt:lpstr>
      <vt:lpstr>FR3</vt:lpstr>
      <vt:lpstr>FR5</vt:lpstr>
      <vt:lpstr>FR10</vt:lpstr>
      <vt:lpstr>FR16</vt:lpstr>
      <vt:lpstr>FR20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小三子</cp:lastModifiedBy>
  <dcterms:created xsi:type="dcterms:W3CDTF">2023-08-21T08:26:00Z</dcterms:created>
  <dcterms:modified xsi:type="dcterms:W3CDTF">2023-08-28T09:36:08Z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3AB5B672D1954918B0D04202C2F7C2A3_12</vt:lpwstr>
  </property>
</Properties>
</file>