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onjafiliposka/Documents/GitHub/CLARIN-Training/resources/2nd Session/07 Hands-on/Activities/"/>
    </mc:Choice>
  </mc:AlternateContent>
  <xr:revisionPtr revIDLastSave="0" documentId="13_ncr:1_{B6620AAB-5E59-F44A-A272-4BAB082567E1}" xr6:coauthVersionLast="47" xr6:coauthVersionMax="47" xr10:uidLastSave="{00000000-0000-0000-0000-000000000000}"/>
  <bookViews>
    <workbookView xWindow="1500" yWindow="1320" windowWidth="27640" windowHeight="16940" activeTab="1" xr2:uid="{A4E80C3F-124C-5148-8CC5-8425F33F2C76}"/>
  </bookViews>
  <sheets>
    <sheet name="Generic QA checklist" sheetId="1" r:id="rId1"/>
    <sheet name="FAIR-by-Design QA checklist" sheetId="2" r:id="rId2"/>
    <sheet name="ELSI QA checklist" sheetId="3" r:id="rId3"/>
    <sheet name="answers" sheetId="4"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 r="C2" i="3"/>
  <c r="C12" i="3"/>
  <c r="C26" i="3"/>
  <c r="C25" i="3"/>
  <c r="C24" i="3"/>
  <c r="C23" i="3"/>
  <c r="C22" i="3"/>
  <c r="C21" i="3"/>
  <c r="C20" i="3"/>
  <c r="C19" i="3"/>
  <c r="C18" i="3"/>
  <c r="C17" i="3"/>
  <c r="C16" i="3"/>
  <c r="C15" i="3"/>
  <c r="C14" i="3"/>
  <c r="C13" i="3"/>
  <c r="C11" i="3"/>
  <c r="C10" i="3"/>
  <c r="C9" i="3"/>
  <c r="C8" i="3"/>
  <c r="C7" i="3"/>
  <c r="C6" i="3"/>
  <c r="C5" i="3"/>
  <c r="C4" i="3"/>
  <c r="C3" i="3"/>
  <c r="D19" i="2"/>
  <c r="D29" i="2"/>
  <c r="D2" i="2"/>
  <c r="D7" i="2"/>
  <c r="D4" i="2"/>
  <c r="D20" i="2"/>
  <c r="D18" i="2"/>
  <c r="D28" i="2"/>
  <c r="D27" i="2"/>
  <c r="D26" i="2"/>
  <c r="D25" i="2"/>
  <c r="D24" i="2"/>
  <c r="D14" i="2"/>
  <c r="D13" i="2"/>
  <c r="D12" i="2"/>
  <c r="D11" i="2"/>
  <c r="D10" i="2"/>
  <c r="D9" i="2"/>
  <c r="D8" i="2"/>
  <c r="D23" i="2"/>
  <c r="D22" i="2"/>
  <c r="D3" i="2"/>
  <c r="D6" i="2"/>
  <c r="D5" i="2"/>
  <c r="D17" i="2"/>
  <c r="D21" i="2"/>
  <c r="D16" i="2"/>
  <c r="D15" i="2"/>
  <c r="C21" i="1"/>
  <c r="C20" i="1"/>
  <c r="C19" i="1"/>
  <c r="C18" i="1"/>
  <c r="C17" i="1"/>
  <c r="C14" i="1"/>
  <c r="C15" i="1"/>
  <c r="C16" i="1"/>
  <c r="C13" i="1"/>
  <c r="C12" i="1"/>
  <c r="C11" i="1"/>
  <c r="C10" i="1"/>
  <c r="C9" i="1"/>
  <c r="C8" i="1"/>
  <c r="C7" i="1"/>
  <c r="C6" i="1"/>
  <c r="C5" i="1"/>
  <c r="C4" i="1"/>
  <c r="C3" i="1"/>
  <c r="C2" i="1"/>
  <c r="D32" i="2" l="1"/>
  <c r="E32" i="2" s="1"/>
  <c r="D34" i="2"/>
  <c r="E34" i="2" s="1"/>
  <c r="D35" i="2"/>
  <c r="E35" i="2" s="1"/>
  <c r="D30" i="2"/>
  <c r="E30" i="2" s="1"/>
  <c r="D33" i="2"/>
  <c r="E33" i="2" s="1"/>
  <c r="C27" i="3"/>
  <c r="C28" i="3" s="1"/>
  <c r="D28" i="3" s="1"/>
  <c r="D31" i="2"/>
  <c r="E31" i="2" s="1"/>
  <c r="C23" i="1"/>
  <c r="D23" i="1" s="1"/>
  <c r="D22" i="1"/>
  <c r="D27" i="3" l="1"/>
</calcChain>
</file>

<file path=xl/sharedStrings.xml><?xml version="1.0" encoding="utf-8"?>
<sst xmlns="http://schemas.openxmlformats.org/spreadsheetml/2006/main" count="289" uniqueCount="180">
  <si>
    <t>Essential</t>
  </si>
  <si>
    <t>Question</t>
  </si>
  <si>
    <t>Answer</t>
  </si>
  <si>
    <t>YES</t>
  </si>
  <si>
    <t>NO</t>
  </si>
  <si>
    <t>Tips</t>
  </si>
  <si>
    <t>When it comes to the title, it is a good idea to make it engaging and even explain why people should use the learning material</t>
  </si>
  <si>
    <r>
      <t xml:space="preserve">Does the resource clearly state its </t>
    </r>
    <r>
      <rPr>
        <b/>
        <sz val="12"/>
        <color theme="1"/>
        <rFont val="Aptos Narrow"/>
        <scheme val="minor"/>
      </rPr>
      <t>target audience</t>
    </r>
    <r>
      <rPr>
        <sz val="12"/>
        <color theme="1"/>
        <rFont val="Aptos Narrow"/>
        <family val="2"/>
        <scheme val="minor"/>
      </rPr>
      <t>?</t>
    </r>
  </si>
  <si>
    <r>
      <t xml:space="preserve">Does the resource include its </t>
    </r>
    <r>
      <rPr>
        <b/>
        <sz val="12"/>
        <color theme="1"/>
        <rFont val="Aptos Narrow"/>
        <scheme val="minor"/>
      </rPr>
      <t>goal</t>
    </r>
    <r>
      <rPr>
        <sz val="12"/>
        <color theme="1"/>
        <rFont val="Aptos Narrow"/>
        <family val="2"/>
        <scheme val="minor"/>
      </rPr>
      <t>?</t>
    </r>
  </si>
  <si>
    <r>
      <t xml:space="preserve">Does the resource </t>
    </r>
    <r>
      <rPr>
        <b/>
        <sz val="12"/>
        <color theme="1"/>
        <rFont val="Aptos Narrow"/>
        <scheme val="minor"/>
      </rPr>
      <t>title</t>
    </r>
    <r>
      <rPr>
        <sz val="12"/>
        <color theme="1"/>
        <rFont val="Aptos Narrow"/>
        <family val="2"/>
        <scheme val="minor"/>
      </rPr>
      <t xml:space="preserve"> clearly describe what it offers?</t>
    </r>
  </si>
  <si>
    <t>The goals of the material can cover various aspects, such as the benefits, skills it teaches, or problems it helps solve.</t>
  </si>
  <si>
    <t>Describing the intended audience could mean mentioning who the material is meant for, like researchers or students</t>
  </si>
  <si>
    <t>Indicating the expertise level, like beginner, intermediate, or advanced</t>
  </si>
  <si>
    <r>
      <t xml:space="preserve">Does the resource state the </t>
    </r>
    <r>
      <rPr>
        <b/>
        <sz val="12"/>
        <color theme="1"/>
        <rFont val="Aptos Narrow"/>
        <scheme val="minor"/>
      </rPr>
      <t xml:space="preserve">expertise level </t>
    </r>
    <r>
      <rPr>
        <sz val="12"/>
        <color theme="1"/>
        <rFont val="Aptos Narrow"/>
        <family val="2"/>
        <scheme val="minor"/>
      </rPr>
      <t>required from its audience?</t>
    </r>
  </si>
  <si>
    <r>
      <t xml:space="preserve">Are the </t>
    </r>
    <r>
      <rPr>
        <b/>
        <sz val="12"/>
        <color theme="1"/>
        <rFont val="Aptos Narrow"/>
        <scheme val="minor"/>
      </rPr>
      <t>learning objectives and outcomes</t>
    </r>
    <r>
      <rPr>
        <sz val="12"/>
        <color theme="1"/>
        <rFont val="Aptos Narrow"/>
        <family val="2"/>
        <scheme val="minor"/>
      </rPr>
      <t xml:space="preserve"> specific, well-defined, and measurable?</t>
    </r>
  </si>
  <si>
    <t>Does the resource clearly describe its program / outline?</t>
  </si>
  <si>
    <t>SMART learning objectives</t>
  </si>
  <si>
    <t>Agenda, structure or something similar</t>
  </si>
  <si>
    <r>
      <t xml:space="preserve">Does the resource state the </t>
    </r>
    <r>
      <rPr>
        <b/>
        <sz val="12"/>
        <color theme="1"/>
        <rFont val="Aptos Narrow"/>
        <scheme val="minor"/>
      </rPr>
      <t>date</t>
    </r>
    <r>
      <rPr>
        <sz val="12"/>
        <color theme="1"/>
        <rFont val="Aptos Narrow"/>
        <family val="2"/>
        <scheme val="minor"/>
      </rPr>
      <t xml:space="preserve"> when it was </t>
    </r>
    <r>
      <rPr>
        <b/>
        <sz val="12"/>
        <color theme="1"/>
        <rFont val="Aptos Narrow"/>
        <scheme val="minor"/>
      </rPr>
      <t>published</t>
    </r>
    <r>
      <rPr>
        <sz val="12"/>
        <color theme="1"/>
        <rFont val="Aptos Narrow"/>
        <family val="2"/>
        <scheme val="minor"/>
      </rPr>
      <t xml:space="preserve"> and/or the date of the newest version?</t>
    </r>
  </si>
  <si>
    <r>
      <t xml:space="preserve">If needed, does the resource state the </t>
    </r>
    <r>
      <rPr>
        <b/>
        <sz val="12"/>
        <color theme="1"/>
        <rFont val="Aptos Narrow"/>
        <scheme val="minor"/>
      </rPr>
      <t>dates</t>
    </r>
    <r>
      <rPr>
        <sz val="12"/>
        <color theme="1"/>
        <rFont val="Aptos Narrow"/>
        <family val="2"/>
        <scheme val="minor"/>
      </rPr>
      <t xml:space="preserve"> the </t>
    </r>
    <r>
      <rPr>
        <b/>
        <sz val="12"/>
        <color theme="1"/>
        <rFont val="Aptos Narrow"/>
        <scheme val="minor"/>
      </rPr>
      <t>training</t>
    </r>
    <r>
      <rPr>
        <sz val="12"/>
        <color theme="1"/>
        <rFont val="Aptos Narrow"/>
        <family val="2"/>
        <scheme val="minor"/>
      </rPr>
      <t xml:space="preserve"> takes place?</t>
    </r>
  </si>
  <si>
    <r>
      <t xml:space="preserve">If applicable, does the resource state the expected </t>
    </r>
    <r>
      <rPr>
        <b/>
        <sz val="12"/>
        <color theme="1"/>
        <rFont val="Aptos Narrow"/>
        <scheme val="minor"/>
      </rPr>
      <t>duration</t>
    </r>
    <r>
      <rPr>
        <sz val="12"/>
        <color theme="1"/>
        <rFont val="Aptos Narrow"/>
        <family val="2"/>
        <scheme val="minor"/>
      </rPr>
      <t xml:space="preserve"> of the training?</t>
    </r>
  </si>
  <si>
    <r>
      <t xml:space="preserve">Does the resource specify the </t>
    </r>
    <r>
      <rPr>
        <b/>
        <sz val="12"/>
        <color theme="1"/>
        <rFont val="Aptos Narrow"/>
        <scheme val="minor"/>
      </rPr>
      <t>trainer/s</t>
    </r>
    <r>
      <rPr>
        <sz val="12"/>
        <color theme="1"/>
        <rFont val="Aptos Narrow"/>
        <family val="2"/>
        <scheme val="minor"/>
      </rPr>
      <t xml:space="preserve"> of the resource?</t>
    </r>
  </si>
  <si>
    <r>
      <t>Does the resource specify the developer/</t>
    </r>
    <r>
      <rPr>
        <b/>
        <sz val="12"/>
        <color theme="1"/>
        <rFont val="Aptos Narrow"/>
        <scheme val="minor"/>
      </rPr>
      <t>author</t>
    </r>
    <r>
      <rPr>
        <sz val="12"/>
        <color theme="1"/>
        <rFont val="Aptos Narrow"/>
        <family val="2"/>
        <scheme val="minor"/>
      </rPr>
      <t xml:space="preserve"> of the resource?</t>
    </r>
  </si>
  <si>
    <t>The trainer/s is not specified</t>
  </si>
  <si>
    <t>The trainer/s is specified</t>
  </si>
  <si>
    <t>Trainer's bio or relevant info is provided (or a URL to it)</t>
  </si>
  <si>
    <t>the date when the material was published</t>
  </si>
  <si>
    <t>information about who made the material</t>
  </si>
  <si>
    <t>the main language the material is in</t>
  </si>
  <si>
    <r>
      <t xml:space="preserve">Does the resource state the </t>
    </r>
    <r>
      <rPr>
        <b/>
        <sz val="12"/>
        <color theme="1"/>
        <rFont val="Aptos Narrow"/>
        <scheme val="minor"/>
      </rPr>
      <t>language</t>
    </r>
    <r>
      <rPr>
        <sz val="12"/>
        <color theme="1"/>
        <rFont val="Aptos Narrow"/>
        <family val="2"/>
        <scheme val="minor"/>
      </rPr>
      <t xml:space="preserve"> used?</t>
    </r>
  </si>
  <si>
    <t>how long the training is</t>
  </si>
  <si>
    <t>who is doing the training</t>
  </si>
  <si>
    <t>when is the training</t>
  </si>
  <si>
    <t>Assignment included and aligned with course objectives</t>
  </si>
  <si>
    <t>No assignment</t>
  </si>
  <si>
    <t>Assignment included</t>
  </si>
  <si>
    <r>
      <t xml:space="preserve">If applicable, does each content or instructional unit end with an activity/assignment that allows for student feedback? Are </t>
    </r>
    <r>
      <rPr>
        <b/>
        <sz val="12"/>
        <color theme="1"/>
        <rFont val="Aptos Narrow"/>
        <scheme val="minor"/>
      </rPr>
      <t>assessment</t>
    </r>
    <r>
      <rPr>
        <sz val="12"/>
        <color theme="1"/>
        <rFont val="Aptos Narrow"/>
        <family val="2"/>
        <scheme val="minor"/>
      </rPr>
      <t xml:space="preserve"> strategies consistent with course objectives and are clearly stated?</t>
    </r>
  </si>
  <si>
    <r>
      <t xml:space="preserve">If applicable, is </t>
    </r>
    <r>
      <rPr>
        <b/>
        <sz val="12"/>
        <color theme="1"/>
        <rFont val="Aptos Narrow"/>
        <scheme val="minor"/>
      </rPr>
      <t>grading</t>
    </r>
    <r>
      <rPr>
        <sz val="12"/>
        <color theme="1"/>
        <rFont val="Aptos Narrow"/>
        <family val="2"/>
        <scheme val="minor"/>
      </rPr>
      <t xml:space="preserve"> </t>
    </r>
    <r>
      <rPr>
        <b/>
        <sz val="12"/>
        <color theme="1"/>
        <rFont val="Aptos Narrow"/>
        <scheme val="minor"/>
      </rPr>
      <t>policy</t>
    </r>
    <r>
      <rPr>
        <sz val="12"/>
        <color theme="1"/>
        <rFont val="Aptos Narrow"/>
        <family val="2"/>
        <scheme val="minor"/>
      </rPr>
      <t xml:space="preserve"> provided in a manner that clearly defines expectations for the course and respective assignments?</t>
    </r>
  </si>
  <si>
    <r>
      <t xml:space="preserve">Does the resource include information regarding whether the access to it implies </t>
    </r>
    <r>
      <rPr>
        <b/>
        <sz val="12"/>
        <color theme="1"/>
        <rFont val="Aptos Narrow"/>
        <scheme val="minor"/>
      </rPr>
      <t>cost</t>
    </r>
    <r>
      <rPr>
        <sz val="12"/>
        <color theme="1"/>
        <rFont val="Aptos Narrow"/>
        <family val="2"/>
        <scheme val="minor"/>
      </rPr>
      <t xml:space="preserve"> or not?</t>
    </r>
  </si>
  <si>
    <t>share whether accessing the resource is free or if there are any costs involved</t>
  </si>
  <si>
    <r>
      <t xml:space="preserve">If applicable, does the learning material consist of </t>
    </r>
    <r>
      <rPr>
        <b/>
        <sz val="12"/>
        <color theme="1"/>
        <rFont val="Aptos Narrow"/>
        <scheme val="minor"/>
      </rPr>
      <t>micro-credentials</t>
    </r>
    <r>
      <rPr>
        <sz val="12"/>
        <color theme="1"/>
        <rFont val="Aptos Narrow"/>
        <family val="2"/>
        <scheme val="minor"/>
      </rPr>
      <t xml:space="preserve"> that can be aligned to create a larger milestone credential?</t>
    </r>
  </si>
  <si>
    <t>the learning material is a part of something bigger, or is a stand alone micro unit</t>
  </si>
  <si>
    <t>clear rules on how learner activity is graded</t>
  </si>
  <si>
    <t>learners not only consume the knowledge provided but need to show that they can use it on different levels</t>
  </si>
  <si>
    <r>
      <t xml:space="preserve">Does the resource cover different </t>
    </r>
    <r>
      <rPr>
        <b/>
        <sz val="12"/>
        <color theme="1"/>
        <rFont val="Aptos Narrow"/>
        <scheme val="minor"/>
      </rPr>
      <t>learning styles</t>
    </r>
    <r>
      <rPr>
        <sz val="12"/>
        <color theme="1"/>
        <rFont val="Aptos Narrow"/>
        <family val="2"/>
        <scheme val="minor"/>
      </rPr>
      <t xml:space="preserve"> that lead to more student engagement, while not overly relying on one learning style such as reading/writing?</t>
    </r>
  </si>
  <si>
    <r>
      <t xml:space="preserve">Does the resource state its </t>
    </r>
    <r>
      <rPr>
        <b/>
        <sz val="12"/>
        <color theme="1"/>
        <rFont val="Aptos Narrow"/>
        <scheme val="minor"/>
      </rPr>
      <t>delivery method</t>
    </r>
    <r>
      <rPr>
        <sz val="12"/>
        <color theme="1"/>
        <rFont val="Aptos Narrow"/>
        <family val="2"/>
        <scheme val="minor"/>
      </rPr>
      <t>? (live sessions, self-learning, hybrid, face-to-face...)</t>
    </r>
  </si>
  <si>
    <r>
      <t xml:space="preserve">If applicable, does the resource explain the required </t>
    </r>
    <r>
      <rPr>
        <b/>
        <sz val="12"/>
        <color theme="1"/>
        <rFont val="Aptos Narrow"/>
        <scheme val="minor"/>
      </rPr>
      <t>tools</t>
    </r>
    <r>
      <rPr>
        <sz val="12"/>
        <color theme="1"/>
        <rFont val="Aptos Narrow"/>
        <family val="2"/>
        <scheme val="minor"/>
      </rPr>
      <t>/software/infrastructure as well as the instructions for acceptable assignment submission types (e.g., MS Word, MS Excel, MS PowerPoint, PDF, .mp4, mov.)?</t>
    </r>
  </si>
  <si>
    <r>
      <t xml:space="preserve">Does the resource include relevant </t>
    </r>
    <r>
      <rPr>
        <b/>
        <sz val="12"/>
        <color theme="1"/>
        <rFont val="Aptos Narrow"/>
        <scheme val="minor"/>
      </rPr>
      <t>keywords</t>
    </r>
    <r>
      <rPr>
        <sz val="12"/>
        <color theme="1"/>
        <rFont val="Aptos Narrow"/>
        <family val="2"/>
        <scheme val="minor"/>
      </rPr>
      <t xml:space="preserve"> related to the content and structure?</t>
    </r>
  </si>
  <si>
    <t>figuring out if people will learn in real-time, on their own online (self-paced), face-to-face, or a mix of these ways.</t>
  </si>
  <si>
    <t>The way people will use the material might limit what types of tools and formats one can use.</t>
  </si>
  <si>
    <t>Keywords help organize the materials in a system so that people can find what they need easily</t>
  </si>
  <si>
    <t>the materials should cater to all styles read, write, audio, kinesthetic</t>
  </si>
  <si>
    <t>TOTAL SCORE</t>
  </si>
  <si>
    <t>ESSENTIALS SCORE</t>
  </si>
  <si>
    <t>Points</t>
  </si>
  <si>
    <t>FAIR aspect</t>
  </si>
  <si>
    <t>Goal</t>
  </si>
  <si>
    <t>CHECKLIST QUESTION</t>
  </si>
  <si>
    <t>/</t>
  </si>
  <si>
    <t>Learner-centric learning resources</t>
  </si>
  <si>
    <t>Did you follow the stages of the backward instructional design process while developing the learning resource?</t>
  </si>
  <si>
    <t>Choose a metadata schema to describe the material, such as the RDA minimal metadata schema</t>
  </si>
  <si>
    <t>Is the RDA minimal (or domain specific) metadata schema used for the learning material description?</t>
  </si>
  <si>
    <t>Define controlled vocabularies for certain fields such as main keywords; learning objectives, audience, microcredentials.. using the controlled vocabularies related to the schema</t>
  </si>
  <si>
    <t>Are controlled vocabularies (CVs) used for describing the resource characteristics aligned with the chosen metadata schema?</t>
  </si>
  <si>
    <t>Reuse of licensed materials with attribution</t>
  </si>
  <si>
    <t>If applicable, is there clear attribution for all reused resources with compatible licenses?</t>
  </si>
  <si>
    <t>permissable license allowing reuse and adaptations</t>
  </si>
  <si>
    <t>Has the learning resource been made available for use by defining a permissable license or policy information that allows derivations?</t>
  </si>
  <si>
    <t>Decide the level of aggregation on which FAIR will be implemented. The more granular the better reuse</t>
  </si>
  <si>
    <t>Does the learning resource represent a complete learning object or aggregation consisting of content, tools and implementation resources defined around minimum one learning objective?</t>
  </si>
  <si>
    <t>Develop an instructor kit (how to, tips &amp; tricks...) that should help facilitate the proces of others reusing the learning material</t>
  </si>
  <si>
    <t>Does the resource incorporate an instructor kit that aids in facilitating the process of others reusing learning material by offering helpful how-to guides?</t>
  </si>
  <si>
    <t>Use interoperable tools that will enable you to save the intermediate (editable) and final content in open file formats</t>
  </si>
  <si>
    <t>Is your resource available in open file formats which are tool agnostic and compatible with a wide variety of existing software?</t>
  </si>
  <si>
    <t>Describe the material (all FAIR objects) using the rules provided in the chosen schema</t>
  </si>
  <si>
    <t>Is metadata for the resource provided in both human- and machine-readable format (e.g JSON, XMLor YAML?</t>
  </si>
  <si>
    <t>Ensure accessibility of the material by people with different learning styles and/or with disabilities.</t>
  </si>
  <si>
    <t>Has an accessibility checker tool been utilised to improve the accessibility of all learning resource files (PDF, HTML, video, etc.)?</t>
  </si>
  <si>
    <t>Use a versioning system to implement document version control. New versions are released with a new DOI.</t>
  </si>
  <si>
    <t>Have you employed a versioning system to track and control changes in your materials?</t>
  </si>
  <si>
    <t>Publish the new version of the learning materials &amp; metadata</t>
  </si>
  <si>
    <t>Is the complete learning resource (including instructors info) registered or indexed in at least one searchable repository? Is it in a FAIR repository?</t>
  </si>
  <si>
    <t>Ensure all material is widely accessible by defining open access rules for learning and reuse</t>
  </si>
  <si>
    <t>Are the resource access rules (how to access, e.g. registration procedure) explicitly communicated to learners?</t>
  </si>
  <si>
    <t>Are access rules (authentication &amp; authorisation) implemented for the learning resource?</t>
  </si>
  <si>
    <t>Improve findability by creating an entry in a selected training catalogue(s) (thematic, project, regional, general, etc.)</t>
  </si>
  <si>
    <t>Is the learning resource searchable in at least one relevant catalogue? Is it FAIR (can be searched based on metadata)?</t>
  </si>
  <si>
    <t>Enable the possibility to gather feedback and comments from users and peers</t>
  </si>
  <si>
    <t>Does the course include the possibility to provide feedback or comments from users and-or trainers/designers? If so, do you regurarly gather and analyse that feedback?</t>
  </si>
  <si>
    <t>Does the resource adopt an open community approach regarding its quality and reachability?</t>
  </si>
  <si>
    <t>external QA</t>
  </si>
  <si>
    <t>Has the learning resource been checked by a third party regarding its learning experience quality?</t>
  </si>
  <si>
    <t>I</t>
  </si>
  <si>
    <t>R</t>
  </si>
  <si>
    <t>F</t>
  </si>
  <si>
    <t>A</t>
  </si>
  <si>
    <t>Open file formats are used for both final resource for learners and intermediate resource for instructors</t>
  </si>
  <si>
    <t>Open file formats are not used</t>
  </si>
  <si>
    <t>Open file formats are used for intermediate resource for instructors</t>
  </si>
  <si>
    <t>co-creation and community building</t>
  </si>
  <si>
    <t>No metadata is available</t>
  </si>
  <si>
    <t>Metadata is populated in the learning resource as both machine AND human readable metadata</t>
  </si>
  <si>
    <t>Metadata is populated in the learning resource machine OR human readable metadata</t>
  </si>
  <si>
    <t>Not published yet</t>
  </si>
  <si>
    <t>Published in a FAIR repository</t>
  </si>
  <si>
    <t>Published</t>
  </si>
  <si>
    <t>Published (not a FAIR catalogue)</t>
  </si>
  <si>
    <t>Published in a FAIR catalogue</t>
  </si>
  <si>
    <t>Not published in a catalogue yet</t>
  </si>
  <si>
    <t>No feedback options are available</t>
  </si>
  <si>
    <r>
      <t>feedback</t>
    </r>
    <r>
      <rPr>
        <sz val="12"/>
        <color rgb="FF001A1E"/>
        <rFont val="Aptos Narrow"/>
        <scheme val="minor"/>
      </rPr>
      <t> is gathered from users OR trainers/creators, but no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</si>
  <si>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OR trainers/creators, and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</si>
  <si>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AND trainers/creators, but no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</si>
  <si>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AND trainers/creators and analysing </t>
    </r>
    <r>
      <rPr>
        <sz val="12"/>
        <color rgb="FF285F86"/>
        <rFont val="Aptos Narrow"/>
        <scheme val="minor"/>
      </rPr>
      <t>feedback</t>
    </r>
    <r>
      <rPr>
        <sz val="12"/>
        <color rgb="FF001A1E"/>
        <rFont val="Aptos Narrow"/>
        <scheme val="minor"/>
      </rPr>
      <t> is in place</t>
    </r>
  </si>
  <si>
    <t>Global facilitator document describes how to set-up and run the training (online and/or face-to-face)</t>
  </si>
  <si>
    <t>Each unit has a unit lesson plan</t>
  </si>
  <si>
    <t>Each unit has an outlined assessment </t>
  </si>
  <si>
    <t>Resource is structured in one or multiple units (depending on size)</t>
  </si>
  <si>
    <t>Each unit has a study workbook</t>
  </si>
  <si>
    <t>Each activity has a how-to guide</t>
  </si>
  <si>
    <t>Global syllabus describes all essential information about the learning resources including agenda and any certification information</t>
  </si>
  <si>
    <t>Not true</t>
  </si>
  <si>
    <t>There is possibility to leave open comments</t>
  </si>
  <si>
    <t>A Code of Conduct supports an open collaborative environment available</t>
  </si>
  <si>
    <t>There is possibility for open peer reviews </t>
  </si>
  <si>
    <t>There is ability to gauge interest in learners facing resource (e.g. number of participants enrolled, number of badges/certificates issued, etc.)</t>
  </si>
  <si>
    <t>There is ability to gauge interest in instructors facing resource (e.g. Zenodo views/downloads, GitHub stars, etc.)</t>
  </si>
  <si>
    <t>Manual version management (versioning based on file name conventions) with no clear track of changes between versions</t>
  </si>
  <si>
    <t>No version management system implemented</t>
  </si>
  <si>
    <t>Complete version management system (track of all old versions on file content level and authorship)</t>
  </si>
  <si>
    <t>F SCORE</t>
  </si>
  <si>
    <t>A SCORE</t>
  </si>
  <si>
    <t>I SCORE</t>
  </si>
  <si>
    <t>R SCORE</t>
  </si>
  <si>
    <t>FAIR-by-Design ESSENTIALS SCORE</t>
  </si>
  <si>
    <t>Does the resource provide or refer to Terms of Service (ToS)? If so, is the ToS versioned?</t>
  </si>
  <si>
    <t>If needed, does the resource provide ToS authentications/registration sections?</t>
  </si>
  <si>
    <t>If needed, does the resource provide ToS information about charging and quotas?</t>
  </si>
  <si>
    <t>Are the types of Intellectual Property (IP) and other types of rights subsisting in a resource identified?</t>
  </si>
  <si>
    <t>Is the IP owner identified? Is the identity of the author / inventor or other IP originator identified?</t>
  </si>
  <si>
    <t>Is provenance or other type of IP acquisition related information provided?</t>
  </si>
  <si>
    <t>If applicable, is the licence of the resource Public Domain equivalent?</t>
  </si>
  <si>
    <t>Are there any Trade Secrets contained in the resource?</t>
  </si>
  <si>
    <t>If there any restrictions from cultural heritage law (e.g. in the use of pictures), personality rights and/or other rights that may require additional licence/authorization, are they provided?</t>
  </si>
  <si>
    <t>Does the resource provide the standard licences used?</t>
  </si>
  <si>
    <t>Does the resource provide a machine and human readable version of the licence?</t>
  </si>
  <si>
    <t>If applicable, is there an available URL location of the licence or policy of the material/s?</t>
  </si>
  <si>
    <t>Is the licence of the resource versioned?</t>
  </si>
  <si>
    <t>Is the licence compliant with Free Cultural Work or the Free Software Foundation (FsF) definition?</t>
  </si>
  <si>
    <t>Is the licence Open Permissive?</t>
  </si>
  <si>
    <t>Is the licence Open Protective (Copyleft)?</t>
  </si>
  <si>
    <t>Are the licences used interoperable with each other?</t>
  </si>
  <si>
    <t>If applicable, are conditions for further processing (if allowed) provided?</t>
  </si>
  <si>
    <t>If applicable, are the data subjects rights provided? Are communication addresses (e.g. email) provided?</t>
  </si>
  <si>
    <t>Are there any ethical rules provided?</t>
  </si>
  <si>
    <t>Are there any Codes of Conduct (CoC) provided?</t>
  </si>
  <si>
    <t>Is there attribution to the data source?</t>
  </si>
  <si>
    <t>Is data provenance provided?</t>
  </si>
  <si>
    <t>Is this resource identified as research data under the Open Data Directive?</t>
  </si>
  <si>
    <t>Is this resource identified as a High-Value Dataset?</t>
  </si>
  <si>
    <t>Only one version provided</t>
  </si>
  <si>
    <t>None</t>
  </si>
  <si>
    <t>Both versions (machine and human readable) are provided</t>
  </si>
  <si>
    <t>ToS is provided, versioned and periodically revised</t>
  </si>
  <si>
    <t>No ToS provided</t>
  </si>
  <si>
    <t>ToS is provided but not versioned</t>
  </si>
  <si>
    <t>These terms and conditions explain the rules for using the resource. It's also a good idea to have different versions of the ToS.</t>
  </si>
  <si>
    <t xml:space="preserve">it's a good idea to mention if people need to authenticate or get permission to access the resource. </t>
  </si>
  <si>
    <t>Learning resources can have both IPR and non-IP rights</t>
  </si>
  <si>
    <t xml:space="preserve">it's a good idea to inform if people need to pay to access the resource. </t>
  </si>
  <si>
    <t>different people might hold different rights</t>
  </si>
  <si>
    <t>Simple situations like taking pictures of people or artworks bring in more layers of both IPR and non-IP rights</t>
  </si>
  <si>
    <t>Trade Secrets may be referred to as “Confidential information” or “Statistical Confidentiality” in the resource.</t>
  </si>
  <si>
    <t>It is strongly recommended to attach open licenses to the educational/training materia</t>
  </si>
  <si>
    <t>there might be learning resources that follow different rules, policies, or terms. Some of these resources might have special requirements because of funding or other important responsibilities. For example, there could be resources that need to follow specific rules because they were developed under agreements with academic institutions. Also, decisions about keeping certain rights might affect how resources can be used. If a learning resource has more than one license or follows different terms, it is a good idea to make sure these licenses or terms do not clash with each other. This avoids any conflicts or problems when using the resource.</t>
  </si>
  <si>
    <t>these indicators only matter if there's personal data in the learning resource. Show that the resource follows the right laws and rules for data protection and privacy</t>
  </si>
  <si>
    <t>alignment with universally recognized principles or a specified Code of Conduct.</t>
  </si>
  <si>
    <t>the term “research data” refers to digital documents, excluding scientific publications, that are collected or generated during scientific research activities</t>
  </si>
  <si>
    <t>High-Value Dataset is described as "datasets whose reuse brings significant benefits to society, the environment, and the economy. This is particularly due to their potential for creating value-added services, applications, and new, high-quality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</si>
</sst>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12"/>
      <color theme="1"/>
      <name val="Aptos Narrow"/>
      <scheme val="minor"/>
    </font>
    <font>
      <sz val="16"/>
      <color rgb="FF001A1E"/>
      <name val="Century Gothic"/>
      <family val="1"/>
    </font>
    <font>
      <sz val="12"/>
      <color theme="1"/>
      <name val="Aptos Narrow"/>
      <scheme val="minor"/>
    </font>
    <font>
      <sz val="12"/>
      <color rgb="FF001A1E"/>
      <name val="Aptos Narrow"/>
      <scheme val="minor"/>
    </font>
    <font>
      <sz val="12"/>
      <color rgb="FF285F86"/>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right" vertical="center" wrapText="1"/>
    </xf>
    <xf numFmtId="9" fontId="2" fillId="0" borderId="0" xfId="1" applyFont="1" applyAlignment="1" applyProtection="1">
      <alignment horizontal="center" vertical="center"/>
    </xf>
    <xf numFmtId="0" fontId="0" fillId="0" borderId="0" xfId="0" applyAlignment="1" applyProtection="1">
      <alignment horizontal="center" vertical="center"/>
      <protection locked="0"/>
    </xf>
    <xf numFmtId="0" fontId="3" fillId="0" borderId="0" xfId="0" applyFont="1"/>
    <xf numFmtId="0" fontId="4" fillId="0" borderId="0" xfId="0" applyFont="1"/>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9" fontId="0" fillId="0" borderId="0" xfId="1" applyFont="1" applyAlignment="1">
      <alignment horizontal="center" vertical="center" wrapText="1"/>
    </xf>
    <xf numFmtId="0" fontId="0" fillId="0" borderId="0" xfId="0" applyAlignment="1" applyProtection="1">
      <alignment horizontal="center" vertical="center" wrapText="1"/>
      <protection locked="0"/>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D692-829F-3A48-B564-B96B7BA690DB}">
  <dimension ref="A1:E24"/>
  <sheetViews>
    <sheetView workbookViewId="0">
      <selection activeCell="C23" sqref="C23"/>
    </sheetView>
  </sheetViews>
  <sheetFormatPr baseColWidth="10" defaultRowHeight="16" x14ac:dyDescent="0.2"/>
  <cols>
    <col min="1" max="1" width="10.83203125" style="3"/>
    <col min="2" max="2" width="78.83203125" style="8" customWidth="1"/>
    <col min="3" max="3" width="10.83203125" style="3"/>
    <col min="4" max="4" width="46.5" style="3" bestFit="1" customWidth="1"/>
    <col min="5" max="5" width="101.83203125" style="2" bestFit="1" customWidth="1"/>
  </cols>
  <sheetData>
    <row r="1" spans="1:5" s="6" customFormat="1" ht="17" x14ac:dyDescent="0.2">
      <c r="A1" s="4" t="s">
        <v>0</v>
      </c>
      <c r="B1" s="7" t="s">
        <v>1</v>
      </c>
      <c r="C1" s="4" t="s">
        <v>54</v>
      </c>
      <c r="D1" s="4" t="s">
        <v>2</v>
      </c>
      <c r="E1" s="5" t="s">
        <v>5</v>
      </c>
    </row>
    <row r="2" spans="1:5" ht="17" x14ac:dyDescent="0.2">
      <c r="A2" s="3">
        <v>1</v>
      </c>
      <c r="B2" s="8" t="s">
        <v>9</v>
      </c>
      <c r="C2" s="3">
        <f>_xlfn.IFNA(VLOOKUP(D2,answers!$A$2:$B$3,2,FALSE),0)</f>
        <v>0</v>
      </c>
      <c r="D2" s="11" t="s">
        <v>4</v>
      </c>
      <c r="E2" s="2" t="s">
        <v>6</v>
      </c>
    </row>
    <row r="3" spans="1:5" ht="17" x14ac:dyDescent="0.2">
      <c r="A3" s="3">
        <v>0</v>
      </c>
      <c r="B3" s="8" t="s">
        <v>8</v>
      </c>
      <c r="C3" s="3">
        <f>_xlfn.IFNA(VLOOKUP(D3,answers!$A$2:$B$3,2,FALSE),0)</f>
        <v>0</v>
      </c>
      <c r="D3" s="11" t="s">
        <v>4</v>
      </c>
      <c r="E3" s="2" t="s">
        <v>10</v>
      </c>
    </row>
    <row r="4" spans="1:5" ht="17" x14ac:dyDescent="0.2">
      <c r="A4" s="3">
        <v>1</v>
      </c>
      <c r="B4" s="8" t="s">
        <v>7</v>
      </c>
      <c r="C4" s="3">
        <f>_xlfn.IFNA(VLOOKUP(D4,answers!$A$2:$B$3,2,FALSE),0)</f>
        <v>0</v>
      </c>
      <c r="D4" s="11" t="s">
        <v>4</v>
      </c>
      <c r="E4" s="2" t="s">
        <v>11</v>
      </c>
    </row>
    <row r="5" spans="1:5" ht="17" x14ac:dyDescent="0.2">
      <c r="A5" s="3">
        <v>1</v>
      </c>
      <c r="B5" s="8" t="s">
        <v>13</v>
      </c>
      <c r="C5" s="3">
        <f>_xlfn.IFNA(VLOOKUP(D5,answers!$A$2:$B$3,2,FALSE),0)</f>
        <v>0</v>
      </c>
      <c r="D5" s="11" t="s">
        <v>4</v>
      </c>
      <c r="E5" s="2" t="s">
        <v>12</v>
      </c>
    </row>
    <row r="6" spans="1:5" ht="17" x14ac:dyDescent="0.2">
      <c r="A6" s="3">
        <v>0</v>
      </c>
      <c r="B6" s="8" t="s">
        <v>14</v>
      </c>
      <c r="C6" s="3">
        <f>_xlfn.IFNA(VLOOKUP(D6,answers!$A$2:$B$3,2,FALSE),0)</f>
        <v>0</v>
      </c>
      <c r="D6" s="11" t="s">
        <v>4</v>
      </c>
      <c r="E6" s="2" t="s">
        <v>16</v>
      </c>
    </row>
    <row r="7" spans="1:5" ht="17" x14ac:dyDescent="0.2">
      <c r="A7" s="3">
        <v>0</v>
      </c>
      <c r="B7" s="8" t="s">
        <v>15</v>
      </c>
      <c r="C7" s="3">
        <f>_xlfn.IFNA(VLOOKUP(D7,answers!$A$2:$B$3,2,FALSE),0)</f>
        <v>0</v>
      </c>
      <c r="D7" s="11" t="s">
        <v>4</v>
      </c>
      <c r="E7" s="2" t="s">
        <v>17</v>
      </c>
    </row>
    <row r="8" spans="1:5" ht="17" x14ac:dyDescent="0.2">
      <c r="A8" s="3">
        <v>1</v>
      </c>
      <c r="B8" s="8" t="s">
        <v>18</v>
      </c>
      <c r="C8" s="3">
        <f>_xlfn.IFNA(VLOOKUP(D8,answers!$A$2:$B$3,2,FALSE),0)</f>
        <v>0</v>
      </c>
      <c r="D8" s="11" t="s">
        <v>4</v>
      </c>
      <c r="E8" s="2" t="s">
        <v>26</v>
      </c>
    </row>
    <row r="9" spans="1:5" ht="17" x14ac:dyDescent="0.2">
      <c r="A9" s="3">
        <v>0</v>
      </c>
      <c r="B9" s="8" t="s">
        <v>19</v>
      </c>
      <c r="C9" s="3">
        <f>_xlfn.IFNA(VLOOKUP(D9,answers!$A$2:$B$3,2,FALSE),0)</f>
        <v>0</v>
      </c>
      <c r="D9" s="11" t="s">
        <v>4</v>
      </c>
      <c r="E9" s="2" t="s">
        <v>32</v>
      </c>
    </row>
    <row r="10" spans="1:5" ht="17" x14ac:dyDescent="0.2">
      <c r="A10" s="3">
        <v>0</v>
      </c>
      <c r="B10" s="8" t="s">
        <v>20</v>
      </c>
      <c r="C10" s="3">
        <f>_xlfn.IFNA(VLOOKUP(D10,answers!$A$2:$B$3,2,FALSE),0)</f>
        <v>0</v>
      </c>
      <c r="D10" s="11" t="s">
        <v>4</v>
      </c>
      <c r="E10" s="2" t="s">
        <v>30</v>
      </c>
    </row>
    <row r="11" spans="1:5" ht="17" x14ac:dyDescent="0.2">
      <c r="A11" s="3">
        <v>1</v>
      </c>
      <c r="B11" s="8" t="s">
        <v>22</v>
      </c>
      <c r="C11" s="3">
        <f>_xlfn.IFNA(VLOOKUP(D11,answers!$A$2:$B$3,2,FALSE),0)</f>
        <v>0</v>
      </c>
      <c r="D11" s="11" t="s">
        <v>4</v>
      </c>
      <c r="E11" s="2" t="s">
        <v>27</v>
      </c>
    </row>
    <row r="12" spans="1:5" ht="17" x14ac:dyDescent="0.2">
      <c r="A12" s="3">
        <v>0</v>
      </c>
      <c r="B12" s="8" t="s">
        <v>21</v>
      </c>
      <c r="C12" s="3">
        <f>_xlfn.IFNA(VLOOKUP(D12,answers!$A$5:$B$7,2,FALSE),0)</f>
        <v>0</v>
      </c>
      <c r="D12" s="11" t="s">
        <v>23</v>
      </c>
      <c r="E12" s="2" t="s">
        <v>31</v>
      </c>
    </row>
    <row r="13" spans="1:5" ht="17" x14ac:dyDescent="0.2">
      <c r="A13" s="3">
        <v>1</v>
      </c>
      <c r="B13" s="8" t="s">
        <v>29</v>
      </c>
      <c r="C13" s="3">
        <f>_xlfn.IFNA(VLOOKUP(D13,answers!$A$2:$B$3,2,FALSE),0)</f>
        <v>0</v>
      </c>
      <c r="D13" s="11" t="s">
        <v>4</v>
      </c>
      <c r="E13" s="2" t="s">
        <v>28</v>
      </c>
    </row>
    <row r="14" spans="1:5" ht="51" x14ac:dyDescent="0.2">
      <c r="A14" s="3">
        <v>0</v>
      </c>
      <c r="B14" s="8" t="s">
        <v>36</v>
      </c>
      <c r="C14" s="3">
        <f>_xlfn.IFNA(VLOOKUP(D14,answers!$A$9:$B$11,2,FALSE),0)</f>
        <v>0</v>
      </c>
      <c r="D14" s="11" t="s">
        <v>34</v>
      </c>
      <c r="E14" s="2" t="s">
        <v>43</v>
      </c>
    </row>
    <row r="15" spans="1:5" ht="34" x14ac:dyDescent="0.2">
      <c r="A15" s="3">
        <v>0</v>
      </c>
      <c r="B15" s="8" t="s">
        <v>37</v>
      </c>
      <c r="C15" s="3">
        <f>_xlfn.IFNA(VLOOKUP(D15,answers!$A$2:$B$3,2,FALSE),0)</f>
        <v>0</v>
      </c>
      <c r="D15" s="11" t="s">
        <v>4</v>
      </c>
      <c r="E15" s="2" t="s">
        <v>42</v>
      </c>
    </row>
    <row r="16" spans="1:5" ht="34" x14ac:dyDescent="0.2">
      <c r="A16" s="3">
        <v>0</v>
      </c>
      <c r="B16" s="8" t="s">
        <v>40</v>
      </c>
      <c r="C16" s="3">
        <f>_xlfn.IFNA(VLOOKUP(D16,answers!$A$2:$B$3,2,FALSE),0)</f>
        <v>0</v>
      </c>
      <c r="D16" s="11" t="s">
        <v>4</v>
      </c>
      <c r="E16" s="2" t="s">
        <v>41</v>
      </c>
    </row>
    <row r="17" spans="1:5" ht="17" x14ac:dyDescent="0.2">
      <c r="A17" s="3">
        <v>1</v>
      </c>
      <c r="B17" s="8" t="s">
        <v>38</v>
      </c>
      <c r="C17" s="3">
        <f>_xlfn.IFNA(VLOOKUP(D17,answers!$A$2:$B$3,2,FALSE),0)</f>
        <v>0</v>
      </c>
      <c r="D17" s="11" t="s">
        <v>4</v>
      </c>
      <c r="E17" s="2" t="s">
        <v>39</v>
      </c>
    </row>
    <row r="18" spans="1:5" ht="34" x14ac:dyDescent="0.2">
      <c r="A18" s="3">
        <v>0</v>
      </c>
      <c r="B18" s="8" t="s">
        <v>44</v>
      </c>
      <c r="C18" s="3">
        <f>_xlfn.IFNA(VLOOKUP(D18,answers!$A$2:$B$3,2,FALSE),0)</f>
        <v>0</v>
      </c>
      <c r="D18" s="11" t="s">
        <v>4</v>
      </c>
      <c r="E18" s="2" t="s">
        <v>51</v>
      </c>
    </row>
    <row r="19" spans="1:5" ht="34" x14ac:dyDescent="0.2">
      <c r="A19" s="3">
        <v>1</v>
      </c>
      <c r="B19" s="8" t="s">
        <v>45</v>
      </c>
      <c r="C19" s="3">
        <f>_xlfn.IFNA(VLOOKUP(D19,answers!$A$2:$B$3,2,FALSE),0)</f>
        <v>0</v>
      </c>
      <c r="D19" s="11" t="s">
        <v>4</v>
      </c>
      <c r="E19" s="2" t="s">
        <v>48</v>
      </c>
    </row>
    <row r="20" spans="1:5" ht="51" x14ac:dyDescent="0.2">
      <c r="A20" s="3">
        <v>0</v>
      </c>
      <c r="B20" s="8" t="s">
        <v>46</v>
      </c>
      <c r="C20" s="3">
        <f>_xlfn.IFNA(VLOOKUP(D20,answers!$A$2:$B$3,2,FALSE),0)</f>
        <v>0</v>
      </c>
      <c r="D20" s="11" t="s">
        <v>4</v>
      </c>
      <c r="E20" s="2" t="s">
        <v>49</v>
      </c>
    </row>
    <row r="21" spans="1:5" ht="17" x14ac:dyDescent="0.2">
      <c r="A21" s="3">
        <v>1</v>
      </c>
      <c r="B21" s="8" t="s">
        <v>47</v>
      </c>
      <c r="C21" s="3">
        <f>_xlfn.IFNA(VLOOKUP(D21,answers!$A$2:$B$3,2,FALSE),0)</f>
        <v>0</v>
      </c>
      <c r="D21" s="11" t="s">
        <v>4</v>
      </c>
      <c r="E21" s="2" t="s">
        <v>50</v>
      </c>
    </row>
    <row r="22" spans="1:5" ht="17" x14ac:dyDescent="0.2">
      <c r="B22" s="9" t="s">
        <v>53</v>
      </c>
      <c r="C22" s="4">
        <f>A2*C2+A4*C4+A5*C5+A8*C8+A11*C11+A13*C13+A17*C17+A19*C19+A21*C21</f>
        <v>0</v>
      </c>
      <c r="D22" s="10">
        <f>C22/9</f>
        <v>0</v>
      </c>
    </row>
    <row r="23" spans="1:5" ht="17" x14ac:dyDescent="0.2">
      <c r="B23" s="9" t="s">
        <v>52</v>
      </c>
      <c r="C23" s="4">
        <f>IF(C22=9,SUM(C2:C21),C22)</f>
        <v>0</v>
      </c>
      <c r="D23" s="10">
        <f>C23/22</f>
        <v>0</v>
      </c>
    </row>
    <row r="24" spans="1:5" x14ac:dyDescent="0.2">
      <c r="B24" s="9"/>
      <c r="C24" s="10"/>
    </row>
  </sheetData>
  <sheetProtection sheet="1" objects="1" scenarios="1"/>
  <conditionalFormatting sqref="D22:D23">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InputMessage="1" showErrorMessage="1" promptTitle="Choose" xr:uid="{05F4DFCA-229F-0347-993C-C8E4CC5D59FE}">
          <x14:formula1>
            <xm:f>answers!$A$2:$A$3</xm:f>
          </x14:formula1>
          <xm:sqref>D2</xm:sqref>
        </x14:dataValidation>
        <x14:dataValidation type="list" errorStyle="information" allowBlank="1" showInputMessage="1" showErrorMessage="1" errorTitle="Choose from list" error="Choose a value from the dropdown menu" xr:uid="{ED7A2972-DC41-ED48-A6F1-CC22BA85A19E}">
          <x14:formula1>
            <xm:f>answers!$A$2:$A$3</xm:f>
          </x14:formula1>
          <xm:sqref>D3</xm:sqref>
        </x14:dataValidation>
        <x14:dataValidation type="list" allowBlank="1" showInputMessage="1" showErrorMessage="1" xr:uid="{506CB083-3BD8-A847-983C-AF986004A34C}">
          <x14:formula1>
            <xm:f>answers!$A$2:$A$3</xm:f>
          </x14:formula1>
          <xm:sqref>D4:D11 D13 D15:D17 D18:D21</xm:sqref>
        </x14:dataValidation>
        <x14:dataValidation type="list" allowBlank="1" showInputMessage="1" showErrorMessage="1" xr:uid="{9E79017F-7550-2546-9C66-52511ADF91DB}">
          <x14:formula1>
            <xm:f>answers!$A$5:$A$7</xm:f>
          </x14:formula1>
          <xm:sqref>D12</xm:sqref>
        </x14:dataValidation>
        <x14:dataValidation type="list" allowBlank="1" showInputMessage="1" showErrorMessage="1" xr:uid="{58912CAE-6106-ED43-B885-EB96F02EAA4F}">
          <x14:formula1>
            <xm:f>answers!$A$9:$A$11</xm:f>
          </x14:formula1>
          <xm:sqref>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2346-462B-9645-9D52-DCB5FA7FB1B0}">
  <dimension ref="A1:F35"/>
  <sheetViews>
    <sheetView tabSelected="1" workbookViewId="0">
      <selection activeCell="E2" sqref="E2"/>
    </sheetView>
  </sheetViews>
  <sheetFormatPr baseColWidth="10" defaultRowHeight="16" x14ac:dyDescent="0.2"/>
  <cols>
    <col min="1" max="1" width="8.5" style="3" bestFit="1" customWidth="1"/>
    <col min="2" max="2" width="12.1640625" style="3" bestFit="1" customWidth="1"/>
    <col min="3" max="3" width="81.6640625" style="17" customWidth="1"/>
    <col min="4" max="4" width="6.1640625" style="3" bestFit="1" customWidth="1"/>
    <col min="5" max="5" width="71.1640625" style="19" customWidth="1"/>
    <col min="6" max="6" width="148.1640625" style="14" bestFit="1" customWidth="1"/>
  </cols>
  <sheetData>
    <row r="1" spans="1:6" s="6" customFormat="1" ht="17" x14ac:dyDescent="0.2">
      <c r="A1" s="4" t="s">
        <v>0</v>
      </c>
      <c r="B1" s="4" t="s">
        <v>55</v>
      </c>
      <c r="C1" s="16" t="s">
        <v>57</v>
      </c>
      <c r="D1" s="4" t="s">
        <v>54</v>
      </c>
      <c r="E1" s="18" t="s">
        <v>2</v>
      </c>
      <c r="F1" s="15" t="s">
        <v>56</v>
      </c>
    </row>
    <row r="2" spans="1:6" ht="34" x14ac:dyDescent="0.2">
      <c r="A2" s="3">
        <v>0</v>
      </c>
      <c r="B2" s="3" t="s">
        <v>58</v>
      </c>
      <c r="C2" s="17" t="s">
        <v>60</v>
      </c>
      <c r="D2" s="3">
        <f>_xlfn.IFNA(VLOOKUP(E2,answers!$A$2:$B$3,2,FALSE),0)</f>
        <v>0</v>
      </c>
      <c r="E2" s="21" t="s">
        <v>4</v>
      </c>
      <c r="F2" s="14" t="s">
        <v>59</v>
      </c>
    </row>
    <row r="3" spans="1:6" ht="34" x14ac:dyDescent="0.2">
      <c r="A3" s="3">
        <v>1</v>
      </c>
      <c r="B3" s="3" t="s">
        <v>93</v>
      </c>
      <c r="C3" s="17" t="s">
        <v>62</v>
      </c>
      <c r="D3" s="3">
        <f>_xlfn.IFNA(VLOOKUP(E3,answers!$A$2:$B$3,2,FALSE),0)</f>
        <v>0</v>
      </c>
      <c r="E3" s="21" t="s">
        <v>4</v>
      </c>
      <c r="F3" s="14" t="s">
        <v>61</v>
      </c>
    </row>
    <row r="4" spans="1:6" ht="34" x14ac:dyDescent="0.2">
      <c r="A4" s="3">
        <v>0</v>
      </c>
      <c r="B4" s="3" t="s">
        <v>93</v>
      </c>
      <c r="C4" s="17" t="s">
        <v>64</v>
      </c>
      <c r="D4" s="3">
        <f>_xlfn.IFNA(VLOOKUP(E4,answers!$A$2:$B$3,2,FALSE),0)</f>
        <v>0</v>
      </c>
      <c r="E4" s="21" t="s">
        <v>4</v>
      </c>
      <c r="F4" s="14" t="s">
        <v>63</v>
      </c>
    </row>
    <row r="5" spans="1:6" ht="17" x14ac:dyDescent="0.2">
      <c r="A5" s="3">
        <v>1</v>
      </c>
      <c r="B5" s="3" t="s">
        <v>94</v>
      </c>
      <c r="C5" s="17" t="s">
        <v>66</v>
      </c>
      <c r="D5" s="3">
        <f>_xlfn.IFNA(VLOOKUP(E5,answers!$A$2:$B$3,2,FALSE),0)</f>
        <v>0</v>
      </c>
      <c r="E5" s="21" t="s">
        <v>4</v>
      </c>
      <c r="F5" s="14" t="s">
        <v>65</v>
      </c>
    </row>
    <row r="6" spans="1:6" ht="34" x14ac:dyDescent="0.2">
      <c r="A6" s="3">
        <v>1</v>
      </c>
      <c r="B6" s="3" t="s">
        <v>94</v>
      </c>
      <c r="C6" s="17" t="s">
        <v>68</v>
      </c>
      <c r="D6" s="3">
        <f>_xlfn.IFNA(VLOOKUP(E6,answers!$A$2:$B$3,2,FALSE),0)</f>
        <v>0</v>
      </c>
      <c r="E6" s="21" t="s">
        <v>4</v>
      </c>
      <c r="F6" s="14" t="s">
        <v>67</v>
      </c>
    </row>
    <row r="7" spans="1:6" ht="34" x14ac:dyDescent="0.2">
      <c r="A7" s="3">
        <v>0</v>
      </c>
      <c r="B7" s="3" t="s">
        <v>94</v>
      </c>
      <c r="C7" s="17" t="s">
        <v>70</v>
      </c>
      <c r="D7" s="3">
        <f>_xlfn.IFNA(VLOOKUP(E7,answers!$A$2:$B$3,2,FALSE),0)</f>
        <v>0</v>
      </c>
      <c r="E7" s="21" t="s">
        <v>4</v>
      </c>
      <c r="F7" s="14" t="s">
        <v>69</v>
      </c>
    </row>
    <row r="8" spans="1:6" ht="17" x14ac:dyDescent="0.2">
      <c r="A8" s="24">
        <v>0</v>
      </c>
      <c r="B8" s="24" t="s">
        <v>94</v>
      </c>
      <c r="C8" s="22" t="s">
        <v>72</v>
      </c>
      <c r="D8" s="3">
        <f>_xlfn.IFNA(VLOOKUP(E8,answers!$A$36:$B$37,2,FALSE),0)</f>
        <v>0</v>
      </c>
      <c r="E8" s="21" t="s">
        <v>122</v>
      </c>
      <c r="F8" s="23" t="s">
        <v>71</v>
      </c>
    </row>
    <row r="9" spans="1:6" ht="17" x14ac:dyDescent="0.2">
      <c r="A9" s="24"/>
      <c r="B9" s="24"/>
      <c r="C9" s="22"/>
      <c r="D9" s="3">
        <f>_xlfn.IFNA(VLOOKUP(E9,answers!$A$38:$B$39,2,FALSE),0)</f>
        <v>0</v>
      </c>
      <c r="E9" s="21" t="s">
        <v>122</v>
      </c>
      <c r="F9" s="23"/>
    </row>
    <row r="10" spans="1:6" ht="17" x14ac:dyDescent="0.2">
      <c r="A10" s="24"/>
      <c r="B10" s="24"/>
      <c r="C10" s="22"/>
      <c r="D10" s="3">
        <f>_xlfn.IFNA(VLOOKUP(E10,answers!$A$40:$B$41,2,FALSE),0)</f>
        <v>0</v>
      </c>
      <c r="E10" s="21" t="s">
        <v>122</v>
      </c>
      <c r="F10" s="23"/>
    </row>
    <row r="11" spans="1:6" ht="17" x14ac:dyDescent="0.2">
      <c r="A11" s="24"/>
      <c r="B11" s="24"/>
      <c r="C11" s="22"/>
      <c r="D11" s="3">
        <f>_xlfn.IFNA(VLOOKUP(E11,answers!$A$42:$B$43,2,FALSE),0)</f>
        <v>0</v>
      </c>
      <c r="E11" s="21" t="s">
        <v>122</v>
      </c>
      <c r="F11" s="23"/>
    </row>
    <row r="12" spans="1:6" ht="17" x14ac:dyDescent="0.2">
      <c r="A12" s="24"/>
      <c r="B12" s="24"/>
      <c r="C12" s="22"/>
      <c r="D12" s="3">
        <f>_xlfn.IFNA(VLOOKUP(E12,answers!$A$44:$B$45,2,FALSE),0)</f>
        <v>0</v>
      </c>
      <c r="E12" s="21" t="s">
        <v>122</v>
      </c>
      <c r="F12" s="23"/>
    </row>
    <row r="13" spans="1:6" ht="17" x14ac:dyDescent="0.2">
      <c r="A13" s="24"/>
      <c r="B13" s="24"/>
      <c r="C13" s="22"/>
      <c r="D13" s="3">
        <f>_xlfn.IFNA(VLOOKUP(E13,answers!$A$46:$B$47,2,FALSE),0)</f>
        <v>0</v>
      </c>
      <c r="E13" s="21" t="s">
        <v>122</v>
      </c>
      <c r="F13" s="23"/>
    </row>
    <row r="14" spans="1:6" ht="17" x14ac:dyDescent="0.2">
      <c r="A14" s="24"/>
      <c r="B14" s="24"/>
      <c r="C14" s="22"/>
      <c r="D14" s="3">
        <f>_xlfn.IFNA(VLOOKUP(E14,answers!$A$48:$B$49,2,FALSE),0)</f>
        <v>0</v>
      </c>
      <c r="E14" s="21" t="s">
        <v>122</v>
      </c>
      <c r="F14" s="23"/>
    </row>
    <row r="15" spans="1:6" ht="34" x14ac:dyDescent="0.2">
      <c r="A15" s="3">
        <v>1</v>
      </c>
      <c r="B15" s="3" t="s">
        <v>93</v>
      </c>
      <c r="C15" s="17" t="s">
        <v>74</v>
      </c>
      <c r="D15" s="3">
        <f>_xlfn.IFNA(VLOOKUP(E15,answers!$A$13:$B$15,2,FALSE),0)</f>
        <v>0</v>
      </c>
      <c r="E15" s="21" t="s">
        <v>98</v>
      </c>
      <c r="F15" s="14" t="s">
        <v>73</v>
      </c>
    </row>
    <row r="16" spans="1:6" ht="34" x14ac:dyDescent="0.2">
      <c r="A16" s="3">
        <v>1</v>
      </c>
      <c r="B16" s="3" t="s">
        <v>95</v>
      </c>
      <c r="C16" s="17" t="s">
        <v>76</v>
      </c>
      <c r="D16" s="3">
        <f>_xlfn.IFNA(VLOOKUP(E16,answers!$A$17:$B$19,2,FALSE),0)</f>
        <v>0</v>
      </c>
      <c r="E16" s="21" t="s">
        <v>101</v>
      </c>
      <c r="F16" s="14" t="s">
        <v>75</v>
      </c>
    </row>
    <row r="17" spans="1:6" ht="34" x14ac:dyDescent="0.2">
      <c r="A17" s="3">
        <v>1</v>
      </c>
      <c r="B17" s="3" t="s">
        <v>96</v>
      </c>
      <c r="C17" s="17" t="s">
        <v>78</v>
      </c>
      <c r="D17" s="3">
        <f>_xlfn.IFNA(VLOOKUP(E17,answers!$A$2:$B$3,2,FALSE),0)</f>
        <v>0</v>
      </c>
      <c r="E17" s="21" t="s">
        <v>4</v>
      </c>
      <c r="F17" s="14" t="s">
        <v>77</v>
      </c>
    </row>
    <row r="18" spans="1:6" ht="17" x14ac:dyDescent="0.2">
      <c r="A18" s="3">
        <v>0</v>
      </c>
      <c r="B18" s="3" t="s">
        <v>94</v>
      </c>
      <c r="C18" s="17" t="s">
        <v>80</v>
      </c>
      <c r="D18" s="3">
        <f>_xlfn.IFNA(VLOOKUP(E18,answers!$A$63:$B$65,2,FALSE),0)</f>
        <v>0</v>
      </c>
      <c r="E18" s="21" t="s">
        <v>129</v>
      </c>
      <c r="F18" s="14" t="s">
        <v>79</v>
      </c>
    </row>
    <row r="19" spans="1:6" ht="34" x14ac:dyDescent="0.2">
      <c r="A19" s="3">
        <v>1</v>
      </c>
      <c r="B19" s="3" t="s">
        <v>95</v>
      </c>
      <c r="C19" s="17" t="s">
        <v>82</v>
      </c>
      <c r="D19" s="3">
        <f>_xlfn.IFNA(VLOOKUP(E19,answers!$A$21:$B$23,2,FALSE),0)</f>
        <v>0</v>
      </c>
      <c r="E19" s="21" t="s">
        <v>104</v>
      </c>
      <c r="F19" s="14" t="s">
        <v>81</v>
      </c>
    </row>
    <row r="20" spans="1:6" ht="34" x14ac:dyDescent="0.2">
      <c r="A20" s="3">
        <v>0</v>
      </c>
      <c r="B20" s="3" t="s">
        <v>96</v>
      </c>
      <c r="C20" s="17" t="s">
        <v>84</v>
      </c>
      <c r="D20" s="3">
        <f>_xlfn.IFNA(VLOOKUP(E20,answers!$A$2:$B$3,2,FALSE),0)</f>
        <v>0</v>
      </c>
      <c r="E20" s="21" t="s">
        <v>4</v>
      </c>
      <c r="F20" s="14" t="s">
        <v>83</v>
      </c>
    </row>
    <row r="21" spans="1:6" ht="17" x14ac:dyDescent="0.2">
      <c r="A21" s="3">
        <v>1</v>
      </c>
      <c r="B21" s="3" t="s">
        <v>96</v>
      </c>
      <c r="C21" s="17" t="s">
        <v>85</v>
      </c>
      <c r="D21" s="3">
        <f>_xlfn.IFNA(VLOOKUP(E21,answers!$A$2:$B$3,2,FALSE),0)</f>
        <v>0</v>
      </c>
      <c r="E21" s="21" t="s">
        <v>4</v>
      </c>
      <c r="F21" s="14" t="s">
        <v>83</v>
      </c>
    </row>
    <row r="22" spans="1:6" ht="34" x14ac:dyDescent="0.2">
      <c r="A22" s="3">
        <v>0</v>
      </c>
      <c r="B22" s="3" t="s">
        <v>95</v>
      </c>
      <c r="C22" s="17" t="s">
        <v>87</v>
      </c>
      <c r="D22" s="3">
        <f>_xlfn.IFNA(VLOOKUP(E22,answers!$A$25:$B$27,2,FALSE),0)</f>
        <v>0</v>
      </c>
      <c r="E22" s="21" t="s">
        <v>109</v>
      </c>
      <c r="F22" s="14" t="s">
        <v>86</v>
      </c>
    </row>
    <row r="23" spans="1:6" ht="34" x14ac:dyDescent="0.2">
      <c r="A23" s="3">
        <v>0</v>
      </c>
      <c r="B23" s="3" t="s">
        <v>96</v>
      </c>
      <c r="C23" s="17" t="s">
        <v>89</v>
      </c>
      <c r="D23" s="3">
        <f>_xlfn.IFNA(VLOOKUP(E23,answers!$A$29:$B$33,2,FALSE),0)</f>
        <v>0</v>
      </c>
      <c r="E23" s="21" t="s">
        <v>110</v>
      </c>
      <c r="F23" s="14" t="s">
        <v>88</v>
      </c>
    </row>
    <row r="24" spans="1:6" ht="17" x14ac:dyDescent="0.2">
      <c r="A24" s="24">
        <v>0</v>
      </c>
      <c r="B24" s="24" t="s">
        <v>94</v>
      </c>
      <c r="C24" s="22" t="s">
        <v>90</v>
      </c>
      <c r="D24" s="3">
        <f>_xlfn.IFNA(VLOOKUP(E24,answers!$A$52:$B$53,2,FALSE),0)</f>
        <v>0</v>
      </c>
      <c r="E24" s="21" t="s">
        <v>122</v>
      </c>
      <c r="F24" s="23" t="s">
        <v>100</v>
      </c>
    </row>
    <row r="25" spans="1:6" ht="17" x14ac:dyDescent="0.2">
      <c r="A25" s="24"/>
      <c r="B25" s="24"/>
      <c r="C25" s="22"/>
      <c r="D25" s="3">
        <f>_xlfn.IFNA(VLOOKUP(E25,answers!$A$54:$B$55,2,FALSE),0)</f>
        <v>0</v>
      </c>
      <c r="E25" s="21" t="s">
        <v>122</v>
      </c>
      <c r="F25" s="23"/>
    </row>
    <row r="26" spans="1:6" ht="17" x14ac:dyDescent="0.2">
      <c r="A26" s="24"/>
      <c r="B26" s="24"/>
      <c r="C26" s="22"/>
      <c r="D26" s="3">
        <f>_xlfn.IFNA(VLOOKUP(E26,answers!$A$56:$B$57,2,FALSE),0)</f>
        <v>0</v>
      </c>
      <c r="E26" s="21" t="s">
        <v>122</v>
      </c>
      <c r="F26" s="23"/>
    </row>
    <row r="27" spans="1:6" ht="17" x14ac:dyDescent="0.2">
      <c r="A27" s="24"/>
      <c r="B27" s="24"/>
      <c r="C27" s="22"/>
      <c r="D27" s="3">
        <f>_xlfn.IFNA(VLOOKUP(E27,answers!$A$58:$B$59,2,FALSE),0)</f>
        <v>0</v>
      </c>
      <c r="E27" s="21" t="s">
        <v>122</v>
      </c>
      <c r="F27" s="23"/>
    </row>
    <row r="28" spans="1:6" ht="17" x14ac:dyDescent="0.2">
      <c r="A28" s="24"/>
      <c r="B28" s="24"/>
      <c r="C28" s="22"/>
      <c r="D28" s="3">
        <f>_xlfn.IFNA(VLOOKUP(E28,answers!$A$60:$B$61,2,FALSE),0)</f>
        <v>0</v>
      </c>
      <c r="E28" s="21" t="s">
        <v>122</v>
      </c>
      <c r="F28" s="23"/>
    </row>
    <row r="29" spans="1:6" ht="17" x14ac:dyDescent="0.2">
      <c r="A29" s="3">
        <v>0</v>
      </c>
      <c r="B29" s="3" t="s">
        <v>58</v>
      </c>
      <c r="C29" s="17" t="s">
        <v>92</v>
      </c>
      <c r="D29" s="3">
        <f>_xlfn.IFNA(VLOOKUP(E29,answers!$A$2:$B$3,2,FALSE),0)</f>
        <v>0</v>
      </c>
      <c r="E29" s="21" t="s">
        <v>4</v>
      </c>
      <c r="F29" s="14" t="s">
        <v>91</v>
      </c>
    </row>
    <row r="30" spans="1:6" ht="17" x14ac:dyDescent="0.2">
      <c r="C30" s="9" t="s">
        <v>135</v>
      </c>
      <c r="D30" s="3">
        <f>SUM(A3*D3+A5*D5+A6*D6+A15*D15+A16*D16+A17*D17+A19*D19+A21*D21)</f>
        <v>0</v>
      </c>
      <c r="E30" s="20">
        <f>D30/11</f>
        <v>0</v>
      </c>
    </row>
    <row r="31" spans="1:6" ht="17" x14ac:dyDescent="0.2">
      <c r="C31" s="9" t="s">
        <v>131</v>
      </c>
      <c r="D31" s="3">
        <f>SUM(D16,D19,D22)</f>
        <v>0</v>
      </c>
      <c r="E31" s="20">
        <f>D31/6</f>
        <v>0</v>
      </c>
    </row>
    <row r="32" spans="1:6" ht="17" x14ac:dyDescent="0.2">
      <c r="C32" s="9" t="s">
        <v>132</v>
      </c>
      <c r="D32" s="3">
        <f>SUM(D17,D20:D21,D23)</f>
        <v>0</v>
      </c>
      <c r="E32" s="20">
        <f>D32/7</f>
        <v>0</v>
      </c>
    </row>
    <row r="33" spans="3:5" ht="17" x14ac:dyDescent="0.2">
      <c r="C33" s="9" t="s">
        <v>133</v>
      </c>
      <c r="D33" s="3">
        <f>SUM(D3:D4,D15)</f>
        <v>0</v>
      </c>
      <c r="E33" s="20">
        <f>D33/4</f>
        <v>0</v>
      </c>
    </row>
    <row r="34" spans="3:5" ht="17" x14ac:dyDescent="0.2">
      <c r="C34" s="9" t="s">
        <v>134</v>
      </c>
      <c r="D34" s="3">
        <f>SUM(D5:D14,D18,D24:D28)</f>
        <v>0</v>
      </c>
      <c r="E34" s="20">
        <f>D34/17</f>
        <v>0</v>
      </c>
    </row>
    <row r="35" spans="3:5" ht="17" x14ac:dyDescent="0.2">
      <c r="C35" s="9" t="s">
        <v>52</v>
      </c>
      <c r="D35" s="3">
        <f>IF(AND(SUM(A3*D3+A5*D5+A6*D6+A15*D15+A16*D16+A17*D17+A19*D19+A21*D21)&gt;7,D15&gt;0,D16&gt;0,D19&gt;0),SUM(D2:D29),0)</f>
        <v>0</v>
      </c>
      <c r="E35" s="20">
        <f>D35/36</f>
        <v>0</v>
      </c>
    </row>
  </sheetData>
  <mergeCells count="8">
    <mergeCell ref="C24:C28"/>
    <mergeCell ref="F24:F28"/>
    <mergeCell ref="A24:A28"/>
    <mergeCell ref="B24:B28"/>
    <mergeCell ref="B8:B14"/>
    <mergeCell ref="A8:A14"/>
    <mergeCell ref="C8:C14"/>
    <mergeCell ref="F8:F14"/>
  </mergeCells>
  <conditionalFormatting sqref="E30:E35">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xr:uid="{B9A03331-6525-FA47-9C6F-747B671F0120}">
          <x14:formula1>
            <xm:f>answers!$A$13:$A$15</xm:f>
          </x14:formula1>
          <xm:sqref>E15</xm:sqref>
        </x14:dataValidation>
        <x14:dataValidation type="list" allowBlank="1" showInputMessage="1" showErrorMessage="1" xr:uid="{DCC7C1D1-B128-9547-A3D5-6F4A4502D2D4}">
          <x14:formula1>
            <xm:f>answers!$A$17:$A$19</xm:f>
          </x14:formula1>
          <xm:sqref>E16</xm:sqref>
        </x14:dataValidation>
        <x14:dataValidation type="list" allowBlank="1" showInputMessage="1" showErrorMessage="1" xr:uid="{941A2C15-2529-5544-9E52-53B45173151B}">
          <x14:formula1>
            <xm:f>answers!$A$25:$A$27</xm:f>
          </x14:formula1>
          <xm:sqref>E22</xm:sqref>
        </x14:dataValidation>
        <x14:dataValidation type="list" allowBlank="1" showInputMessage="1" showErrorMessage="1" xr:uid="{7B4C2016-2648-AA4A-9898-697BF5D6407A}">
          <x14:formula1>
            <xm:f>answers!$A$2:$A$3</xm:f>
          </x14:formula1>
          <xm:sqref>E17 E20:E21 E2:E7 E29</xm:sqref>
        </x14:dataValidation>
        <x14:dataValidation type="list" allowBlank="1" showInputMessage="1" showErrorMessage="1" xr:uid="{74556FAB-707D-AB47-8647-4485ACEBF890}">
          <x14:formula1>
            <xm:f>answers!$A$21:$A$23</xm:f>
          </x14:formula1>
          <xm:sqref>E19</xm:sqref>
        </x14:dataValidation>
        <x14:dataValidation type="list" allowBlank="1" showInputMessage="1" showErrorMessage="1" xr:uid="{8081E70E-588F-E14E-93A2-717E6EC8679F}">
          <x14:formula1>
            <xm:f>answers!$A$29:$A$33</xm:f>
          </x14:formula1>
          <xm:sqref>E23</xm:sqref>
        </x14:dataValidation>
        <x14:dataValidation type="list" allowBlank="1" showInputMessage="1" showErrorMessage="1" xr:uid="{E9F502B6-9BC8-0F40-A1F9-E028ECE8B71A}">
          <x14:formula1>
            <xm:f>answers!$A$36:$A$37</xm:f>
          </x14:formula1>
          <xm:sqref>E8</xm:sqref>
        </x14:dataValidation>
        <x14:dataValidation type="list" allowBlank="1" showInputMessage="1" showErrorMessage="1" xr:uid="{7EBF1002-3E6F-984F-882B-8896E14CF2E6}">
          <x14:formula1>
            <xm:f>answers!$A$38:$A$39</xm:f>
          </x14:formula1>
          <xm:sqref>E9</xm:sqref>
        </x14:dataValidation>
        <x14:dataValidation type="list" allowBlank="1" showInputMessage="1" showErrorMessage="1" xr:uid="{1DC90A13-A316-1643-A8C7-537D912EA60F}">
          <x14:formula1>
            <xm:f>answers!$A$40:$A$41</xm:f>
          </x14:formula1>
          <xm:sqref>E10</xm:sqref>
        </x14:dataValidation>
        <x14:dataValidation type="list" allowBlank="1" showInputMessage="1" showErrorMessage="1" xr:uid="{39686F3C-D900-0C4B-85DD-B0641AFD7333}">
          <x14:formula1>
            <xm:f>answers!$A$42:$A$43</xm:f>
          </x14:formula1>
          <xm:sqref>E11</xm:sqref>
        </x14:dataValidation>
        <x14:dataValidation type="list" allowBlank="1" showInputMessage="1" showErrorMessage="1" xr:uid="{82A3141E-45DC-3447-9D57-EE4E52ADE977}">
          <x14:formula1>
            <xm:f>answers!$A$44:$A$45</xm:f>
          </x14:formula1>
          <xm:sqref>E12</xm:sqref>
        </x14:dataValidation>
        <x14:dataValidation type="list" allowBlank="1" showInputMessage="1" showErrorMessage="1" xr:uid="{45A070FE-6487-A142-AC7F-C73EEE80248D}">
          <x14:formula1>
            <xm:f>answers!$A$46:$A$47</xm:f>
          </x14:formula1>
          <xm:sqref>E13</xm:sqref>
        </x14:dataValidation>
        <x14:dataValidation type="list" allowBlank="1" showInputMessage="1" showErrorMessage="1" xr:uid="{169F32D8-AE9E-BC47-8472-6BDAD6975B87}">
          <x14:formula1>
            <xm:f>answers!$A$48:$A$49</xm:f>
          </x14:formula1>
          <xm:sqref>E14</xm:sqref>
        </x14:dataValidation>
        <x14:dataValidation type="list" allowBlank="1" showInputMessage="1" showErrorMessage="1" xr:uid="{F2E90D30-9BFA-5A44-88E2-439C8CB3F258}">
          <x14:formula1>
            <xm:f>answers!$A$52:$A$53</xm:f>
          </x14:formula1>
          <xm:sqref>E24</xm:sqref>
        </x14:dataValidation>
        <x14:dataValidation type="list" allowBlank="1" showInputMessage="1" showErrorMessage="1" xr:uid="{D59EFAED-03E8-3948-B772-8A8F3FA9C8C6}">
          <x14:formula1>
            <xm:f>answers!$A$54:$A$55</xm:f>
          </x14:formula1>
          <xm:sqref>E25</xm:sqref>
        </x14:dataValidation>
        <x14:dataValidation type="list" allowBlank="1" showInputMessage="1" showErrorMessage="1" xr:uid="{B6DE5BD1-47F8-844E-A8A1-BDE8D3903842}">
          <x14:formula1>
            <xm:f>answers!$A$56:$A$57</xm:f>
          </x14:formula1>
          <xm:sqref>E26</xm:sqref>
        </x14:dataValidation>
        <x14:dataValidation type="list" allowBlank="1" showInputMessage="1" showErrorMessage="1" xr:uid="{8CA04BA6-C0AE-184A-9375-74FBD9681804}">
          <x14:formula1>
            <xm:f>answers!$A$58:$A$59</xm:f>
          </x14:formula1>
          <xm:sqref>E27</xm:sqref>
        </x14:dataValidation>
        <x14:dataValidation type="list" allowBlank="1" showInputMessage="1" showErrorMessage="1" xr:uid="{9F317559-2C5E-4C4E-8D95-8884BD7BEEC6}">
          <x14:formula1>
            <xm:f>answers!$A$60:$A$61</xm:f>
          </x14:formula1>
          <xm:sqref>E28</xm:sqref>
        </x14:dataValidation>
        <x14:dataValidation type="list" allowBlank="1" showInputMessage="1" showErrorMessage="1" xr:uid="{289811EF-FE8A-D140-9295-ADF9296F0FB9}">
          <x14:formula1>
            <xm:f>answers!$A$63:$A$65</xm:f>
          </x14:formula1>
          <xm:sqref>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2502-B0F7-634B-879F-201AA7849A8B}">
  <dimension ref="A1:E28"/>
  <sheetViews>
    <sheetView workbookViewId="0">
      <selection activeCell="D2" sqref="D2:D26"/>
    </sheetView>
  </sheetViews>
  <sheetFormatPr baseColWidth="10" defaultRowHeight="16" x14ac:dyDescent="0.2"/>
  <cols>
    <col min="1" max="1" width="8.5" style="3" bestFit="1" customWidth="1"/>
    <col min="2" max="2" width="84" style="2" customWidth="1"/>
    <col min="3" max="3" width="10.83203125" style="3"/>
    <col min="4" max="4" width="48.83203125" style="3" bestFit="1" customWidth="1"/>
    <col min="5" max="5" width="131" customWidth="1"/>
  </cols>
  <sheetData>
    <row r="1" spans="1:5" s="6" customFormat="1" x14ac:dyDescent="0.2">
      <c r="A1" s="4" t="s">
        <v>0</v>
      </c>
      <c r="B1" s="5" t="s">
        <v>1</v>
      </c>
      <c r="C1" s="4" t="s">
        <v>54</v>
      </c>
      <c r="D1" s="4" t="s">
        <v>2</v>
      </c>
      <c r="E1" s="6" t="s">
        <v>5</v>
      </c>
    </row>
    <row r="2" spans="1:5" ht="34" x14ac:dyDescent="0.2">
      <c r="A2" s="3">
        <v>1</v>
      </c>
      <c r="B2" s="2" t="s">
        <v>136</v>
      </c>
      <c r="C2" s="3">
        <f>_xlfn.IFNA(VLOOKUP(D2,answers!$A$71:$B$73,2,FALSE),0)</f>
        <v>0</v>
      </c>
      <c r="D2" s="11" t="s">
        <v>165</v>
      </c>
      <c r="E2" s="1" t="s">
        <v>167</v>
      </c>
    </row>
    <row r="3" spans="1:5" x14ac:dyDescent="0.2">
      <c r="A3" s="3">
        <v>0</v>
      </c>
      <c r="B3" s="2" t="s">
        <v>137</v>
      </c>
      <c r="C3" s="3">
        <f>_xlfn.IFNA(VLOOKUP(D3,answers!$A$2:$B$3,2,FALSE),0)</f>
        <v>0</v>
      </c>
      <c r="D3" s="11" t="s">
        <v>4</v>
      </c>
      <c r="E3" t="s">
        <v>168</v>
      </c>
    </row>
    <row r="4" spans="1:5" x14ac:dyDescent="0.2">
      <c r="A4" s="3">
        <v>0</v>
      </c>
      <c r="B4" s="2" t="s">
        <v>138</v>
      </c>
      <c r="C4" s="3">
        <f>_xlfn.IFNA(VLOOKUP(D4,answers!$A$2:$B$3,2,FALSE),0)</f>
        <v>0</v>
      </c>
      <c r="D4" s="11" t="s">
        <v>4</v>
      </c>
      <c r="E4" t="s">
        <v>170</v>
      </c>
    </row>
    <row r="5" spans="1:5" x14ac:dyDescent="0.2">
      <c r="A5" s="3">
        <v>0</v>
      </c>
      <c r="B5" s="2" t="s">
        <v>139</v>
      </c>
      <c r="C5" s="3">
        <f>_xlfn.IFNA(VLOOKUP(D5,answers!$A$2:$B$3,2,FALSE),0)</f>
        <v>0</v>
      </c>
      <c r="D5" s="11" t="s">
        <v>4</v>
      </c>
      <c r="E5" t="s">
        <v>169</v>
      </c>
    </row>
    <row r="6" spans="1:5" x14ac:dyDescent="0.2">
      <c r="A6" s="3">
        <v>1</v>
      </c>
      <c r="B6" s="2" t="s">
        <v>140</v>
      </c>
      <c r="C6" s="3">
        <f>_xlfn.IFNA(VLOOKUP(D6,answers!$A$2:$B$3,2,FALSE),0)</f>
        <v>0</v>
      </c>
      <c r="D6" s="11" t="s">
        <v>4</v>
      </c>
      <c r="E6" t="s">
        <v>171</v>
      </c>
    </row>
    <row r="7" spans="1:5" ht="34" x14ac:dyDescent="0.2">
      <c r="A7" s="3">
        <v>0</v>
      </c>
      <c r="B7" s="2" t="s">
        <v>141</v>
      </c>
      <c r="C7" s="3">
        <f>_xlfn.IFNA(VLOOKUP(D7,answers!$A$2:$B$3,2,FALSE),0)</f>
        <v>0</v>
      </c>
      <c r="D7" s="11" t="s">
        <v>4</v>
      </c>
      <c r="E7" s="1" t="s">
        <v>172</v>
      </c>
    </row>
    <row r="8" spans="1:5" x14ac:dyDescent="0.2">
      <c r="A8" s="3">
        <v>0</v>
      </c>
      <c r="B8" s="2" t="s">
        <v>142</v>
      </c>
      <c r="C8" s="3">
        <f>_xlfn.IFNA(VLOOKUP(D8,answers!$A$2:$B$3,2,FALSE),0)</f>
        <v>0</v>
      </c>
      <c r="D8" s="11" t="s">
        <v>4</v>
      </c>
    </row>
    <row r="9" spans="1:5" x14ac:dyDescent="0.2">
      <c r="A9" s="3">
        <v>0</v>
      </c>
      <c r="B9" s="2" t="s">
        <v>143</v>
      </c>
      <c r="C9" s="3">
        <f>_xlfn.IFNA(VLOOKUP(D9,answers!$A$2:$B$3,2,FALSE),0)</f>
        <v>0</v>
      </c>
      <c r="D9" s="11" t="s">
        <v>4</v>
      </c>
      <c r="E9" t="s">
        <v>173</v>
      </c>
    </row>
    <row r="10" spans="1:5" x14ac:dyDescent="0.2">
      <c r="A10" s="3">
        <v>0</v>
      </c>
      <c r="B10" s="2" t="s">
        <v>144</v>
      </c>
      <c r="C10" s="3">
        <f>_xlfn.IFNA(VLOOKUP(D10,answers!$A$2:$B$3,2,FALSE),0)</f>
        <v>0</v>
      </c>
      <c r="D10" s="11" t="s">
        <v>4</v>
      </c>
    </row>
    <row r="11" spans="1:5" x14ac:dyDescent="0.2">
      <c r="A11" s="3">
        <v>1</v>
      </c>
      <c r="B11" s="2" t="s">
        <v>145</v>
      </c>
      <c r="C11" s="3">
        <f>_xlfn.IFNA(VLOOKUP(D11,answers!$A$2:$B$3,2,FALSE),0)</f>
        <v>0</v>
      </c>
      <c r="D11" s="11" t="s">
        <v>4</v>
      </c>
      <c r="E11" t="s">
        <v>174</v>
      </c>
    </row>
    <row r="12" spans="1:5" x14ac:dyDescent="0.2">
      <c r="A12" s="3">
        <v>1</v>
      </c>
      <c r="B12" s="2" t="s">
        <v>146</v>
      </c>
      <c r="C12" s="3">
        <f>_xlfn.IFNA(VLOOKUP(D12,answers!$A$67:$B$69,2,FALSE),0)</f>
        <v>0</v>
      </c>
      <c r="D12" s="11" t="s">
        <v>162</v>
      </c>
    </row>
    <row r="13" spans="1:5" x14ac:dyDescent="0.2">
      <c r="A13" s="3">
        <v>0</v>
      </c>
      <c r="B13" s="2" t="s">
        <v>147</v>
      </c>
      <c r="C13" s="3">
        <f>_xlfn.IFNA(VLOOKUP(D13,answers!$A$2:$B$3,2,FALSE),0)</f>
        <v>0</v>
      </c>
      <c r="D13" s="11" t="s">
        <v>4</v>
      </c>
    </row>
    <row r="14" spans="1:5" x14ac:dyDescent="0.2">
      <c r="A14" s="3">
        <v>0</v>
      </c>
      <c r="B14" s="2" t="s">
        <v>148</v>
      </c>
      <c r="C14" s="3">
        <f>_xlfn.IFNA(VLOOKUP(D14,answers!$A$2:$B$3,2,FALSE),0)</f>
        <v>0</v>
      </c>
      <c r="D14" s="11" t="s">
        <v>4</v>
      </c>
    </row>
    <row r="15" spans="1:5" x14ac:dyDescent="0.2">
      <c r="A15" s="3">
        <v>0</v>
      </c>
      <c r="B15" s="2" t="s">
        <v>149</v>
      </c>
      <c r="C15" s="3">
        <f>_xlfn.IFNA(VLOOKUP(D15,answers!$A$2:$B$3,2,FALSE),0)</f>
        <v>0</v>
      </c>
      <c r="D15" s="11" t="s">
        <v>4</v>
      </c>
      <c r="E15" s="22" t="s">
        <v>175</v>
      </c>
    </row>
    <row r="16" spans="1:5" x14ac:dyDescent="0.2">
      <c r="A16" s="3">
        <v>0</v>
      </c>
      <c r="B16" s="2" t="s">
        <v>150</v>
      </c>
      <c r="C16" s="3">
        <f>_xlfn.IFNA(VLOOKUP(D16,answers!$A$2:$B$3,2,FALSE),0)</f>
        <v>0</v>
      </c>
      <c r="D16" s="11" t="s">
        <v>4</v>
      </c>
      <c r="E16" s="22"/>
    </row>
    <row r="17" spans="1:5" x14ac:dyDescent="0.2">
      <c r="A17" s="3">
        <v>0</v>
      </c>
      <c r="B17" s="2" t="s">
        <v>151</v>
      </c>
      <c r="C17" s="3">
        <f>_xlfn.IFNA(VLOOKUP(D17,answers!$A$2:$B$3,2,FALSE),0)</f>
        <v>0</v>
      </c>
      <c r="D17" s="11" t="s">
        <v>4</v>
      </c>
      <c r="E17" s="22"/>
    </row>
    <row r="18" spans="1:5" x14ac:dyDescent="0.2">
      <c r="A18" s="3">
        <v>1</v>
      </c>
      <c r="B18" s="2" t="s">
        <v>152</v>
      </c>
      <c r="C18" s="3">
        <f>_xlfn.IFNA(VLOOKUP(D18,answers!$A$2:$B$3,2,FALSE),0)</f>
        <v>0</v>
      </c>
      <c r="D18" s="11" t="s">
        <v>4</v>
      </c>
      <c r="E18" s="22"/>
    </row>
    <row r="19" spans="1:5" x14ac:dyDescent="0.2">
      <c r="A19" s="3">
        <v>0</v>
      </c>
      <c r="B19" s="2" t="s">
        <v>153</v>
      </c>
      <c r="C19" s="3">
        <f>_xlfn.IFNA(VLOOKUP(D19,answers!$A$2:$B$3,2,FALSE),0)</f>
        <v>0</v>
      </c>
      <c r="D19" s="11" t="s">
        <v>4</v>
      </c>
      <c r="E19" s="25" t="s">
        <v>176</v>
      </c>
    </row>
    <row r="20" spans="1:5" x14ac:dyDescent="0.2">
      <c r="A20" s="3">
        <v>0</v>
      </c>
      <c r="B20" s="2" t="s">
        <v>154</v>
      </c>
      <c r="C20" s="3">
        <f>_xlfn.IFNA(VLOOKUP(D20,answers!$A$2:$B$3,2,FALSE),0)</f>
        <v>0</v>
      </c>
      <c r="D20" s="11" t="s">
        <v>4</v>
      </c>
      <c r="E20" s="25"/>
    </row>
    <row r="21" spans="1:5" x14ac:dyDescent="0.2">
      <c r="A21" s="3">
        <v>0</v>
      </c>
      <c r="B21" s="2" t="s">
        <v>155</v>
      </c>
      <c r="C21" s="3">
        <f>_xlfn.IFNA(VLOOKUP(D21,answers!$A$2:$B$3,2,FALSE),0)</f>
        <v>0</v>
      </c>
      <c r="D21" s="11" t="s">
        <v>4</v>
      </c>
    </row>
    <row r="22" spans="1:5" x14ac:dyDescent="0.2">
      <c r="A22" s="3">
        <v>0</v>
      </c>
      <c r="B22" s="2" t="s">
        <v>156</v>
      </c>
      <c r="C22" s="3">
        <f>_xlfn.IFNA(VLOOKUP(D22,answers!$A$2:$B$3,2,FALSE),0)</f>
        <v>0</v>
      </c>
      <c r="D22" s="11" t="s">
        <v>4</v>
      </c>
      <c r="E22" t="s">
        <v>177</v>
      </c>
    </row>
    <row r="23" spans="1:5" x14ac:dyDescent="0.2">
      <c r="A23" s="3">
        <v>1</v>
      </c>
      <c r="B23" s="2" t="s">
        <v>157</v>
      </c>
      <c r="C23" s="3">
        <f>_xlfn.IFNA(VLOOKUP(D23,answers!$A$2:$B$3,2,FALSE),0)</f>
        <v>0</v>
      </c>
      <c r="D23" s="11" t="s">
        <v>4</v>
      </c>
    </row>
    <row r="24" spans="1:5" x14ac:dyDescent="0.2">
      <c r="A24" s="3">
        <v>1</v>
      </c>
      <c r="B24" s="2" t="s">
        <v>158</v>
      </c>
      <c r="C24" s="3">
        <f>_xlfn.IFNA(VLOOKUP(D24,answers!$A$2:$B$3,2,FALSE),0)</f>
        <v>0</v>
      </c>
      <c r="D24" s="11" t="s">
        <v>4</v>
      </c>
    </row>
    <row r="25" spans="1:5" x14ac:dyDescent="0.2">
      <c r="A25" s="3">
        <v>0</v>
      </c>
      <c r="B25" s="2" t="s">
        <v>159</v>
      </c>
      <c r="C25" s="3">
        <f>_xlfn.IFNA(VLOOKUP(D25,answers!$A$2:$B$3,2,FALSE),0)</f>
        <v>0</v>
      </c>
      <c r="D25" s="11" t="s">
        <v>4</v>
      </c>
      <c r="E25" t="s">
        <v>178</v>
      </c>
    </row>
    <row r="26" spans="1:5" ht="34" x14ac:dyDescent="0.2">
      <c r="A26" s="3">
        <v>0</v>
      </c>
      <c r="B26" s="2" t="s">
        <v>160</v>
      </c>
      <c r="C26" s="3">
        <f>_xlfn.IFNA(VLOOKUP(D26,answers!$A$2:$B$3,2,FALSE),0)</f>
        <v>0</v>
      </c>
      <c r="D26" s="11" t="s">
        <v>4</v>
      </c>
      <c r="E26" s="1" t="s">
        <v>179</v>
      </c>
    </row>
    <row r="27" spans="1:5" ht="17" x14ac:dyDescent="0.2">
      <c r="B27" s="9" t="s">
        <v>53</v>
      </c>
      <c r="C27" s="4">
        <f>A2*C2+A6*C6+A11*C11+A12*C12+A18*C18+A23*C23+A24*C24</f>
        <v>0</v>
      </c>
      <c r="D27" s="10">
        <f>C27/9</f>
        <v>0</v>
      </c>
    </row>
    <row r="28" spans="1:5" ht="17" x14ac:dyDescent="0.2">
      <c r="B28" s="9" t="s">
        <v>52</v>
      </c>
      <c r="C28" s="4">
        <f>IF(AND(C27&gt;7,C12&gt;0),SUM(C2:C26),0)</f>
        <v>0</v>
      </c>
      <c r="D28" s="10">
        <f>C28/27</f>
        <v>0</v>
      </c>
    </row>
  </sheetData>
  <sheetProtection sheet="1" objects="1" scenarios="1"/>
  <mergeCells count="2">
    <mergeCell ref="E15:E18"/>
    <mergeCell ref="E19:E20"/>
  </mergeCells>
  <conditionalFormatting sqref="D27:D28">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3CB3E74-E2D5-BB49-A877-DBE9A5F850C6}">
          <x14:formula1>
            <xm:f>answers!$A$2:$A$3</xm:f>
          </x14:formula1>
          <xm:sqref>D13:D26 D3:D11</xm:sqref>
        </x14:dataValidation>
        <x14:dataValidation type="list" allowBlank="1" showInputMessage="1" showErrorMessage="1" xr:uid="{B48DD1EA-4CE2-834B-8E9A-80331D41A31E}">
          <x14:formula1>
            <xm:f>answers!$A$67:$A$69</xm:f>
          </x14:formula1>
          <xm:sqref>D12</xm:sqref>
        </x14:dataValidation>
        <x14:dataValidation type="list" allowBlank="1" showInputMessage="1" showErrorMessage="1" xr:uid="{0491E338-386F-2C46-9A11-C527D6FF0543}">
          <x14:formula1>
            <xm:f>answers!$A$71:$A$73</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5BA3-55E8-7F44-BC41-798527732D72}">
  <dimension ref="A2:B73"/>
  <sheetViews>
    <sheetView topLeftCell="A42" workbookViewId="0">
      <selection activeCell="A71" sqref="A71"/>
    </sheetView>
  </sheetViews>
  <sheetFormatPr baseColWidth="10" defaultRowHeight="16" x14ac:dyDescent="0.2"/>
  <cols>
    <col min="1" max="1" width="111" bestFit="1" customWidth="1"/>
  </cols>
  <sheetData>
    <row r="2" spans="1:2" x14ac:dyDescent="0.2">
      <c r="A2" t="s">
        <v>3</v>
      </c>
      <c r="B2">
        <v>1</v>
      </c>
    </row>
    <row r="3" spans="1:2" x14ac:dyDescent="0.2">
      <c r="A3" t="s">
        <v>4</v>
      </c>
      <c r="B3">
        <v>0</v>
      </c>
    </row>
    <row r="5" spans="1:2" ht="17" x14ac:dyDescent="0.2">
      <c r="A5" s="1" t="s">
        <v>23</v>
      </c>
      <c r="B5">
        <v>0</v>
      </c>
    </row>
    <row r="6" spans="1:2" x14ac:dyDescent="0.2">
      <c r="A6" t="s">
        <v>24</v>
      </c>
      <c r="B6">
        <v>1</v>
      </c>
    </row>
    <row r="7" spans="1:2" ht="17" x14ac:dyDescent="0.2">
      <c r="A7" s="1" t="s">
        <v>25</v>
      </c>
      <c r="B7">
        <v>2</v>
      </c>
    </row>
    <row r="9" spans="1:2" ht="17" x14ac:dyDescent="0.2">
      <c r="A9" s="1" t="s">
        <v>34</v>
      </c>
      <c r="B9">
        <v>0</v>
      </c>
    </row>
    <row r="10" spans="1:2" x14ac:dyDescent="0.2">
      <c r="A10" t="s">
        <v>35</v>
      </c>
      <c r="B10">
        <v>1</v>
      </c>
    </row>
    <row r="11" spans="1:2" x14ac:dyDescent="0.2">
      <c r="A11" t="s">
        <v>33</v>
      </c>
      <c r="B11">
        <v>2</v>
      </c>
    </row>
    <row r="13" spans="1:2" x14ac:dyDescent="0.2">
      <c r="A13" t="s">
        <v>98</v>
      </c>
      <c r="B13">
        <v>0</v>
      </c>
    </row>
    <row r="14" spans="1:2" x14ac:dyDescent="0.2">
      <c r="A14" t="s">
        <v>99</v>
      </c>
      <c r="B14">
        <v>1</v>
      </c>
    </row>
    <row r="15" spans="1:2" x14ac:dyDescent="0.2">
      <c r="A15" t="s">
        <v>97</v>
      </c>
      <c r="B15">
        <v>2</v>
      </c>
    </row>
    <row r="17" spans="1:2" x14ac:dyDescent="0.2">
      <c r="A17" t="s">
        <v>101</v>
      </c>
      <c r="B17">
        <v>0</v>
      </c>
    </row>
    <row r="18" spans="1:2" x14ac:dyDescent="0.2">
      <c r="A18" t="s">
        <v>103</v>
      </c>
      <c r="B18">
        <v>1</v>
      </c>
    </row>
    <row r="19" spans="1:2" x14ac:dyDescent="0.2">
      <c r="A19" t="s">
        <v>102</v>
      </c>
      <c r="B19">
        <v>2</v>
      </c>
    </row>
    <row r="20" spans="1:2" ht="21" x14ac:dyDescent="0.25">
      <c r="A20" s="12"/>
    </row>
    <row r="21" spans="1:2" x14ac:dyDescent="0.2">
      <c r="A21" t="s">
        <v>104</v>
      </c>
      <c r="B21">
        <v>0</v>
      </c>
    </row>
    <row r="22" spans="1:2" x14ac:dyDescent="0.2">
      <c r="A22" t="s">
        <v>106</v>
      </c>
      <c r="B22">
        <v>1</v>
      </c>
    </row>
    <row r="23" spans="1:2" x14ac:dyDescent="0.2">
      <c r="A23" t="s">
        <v>105</v>
      </c>
      <c r="B23">
        <v>2</v>
      </c>
    </row>
    <row r="24" spans="1:2" ht="21" x14ac:dyDescent="0.25">
      <c r="A24" s="12"/>
    </row>
    <row r="25" spans="1:2" x14ac:dyDescent="0.2">
      <c r="A25" t="s">
        <v>109</v>
      </c>
      <c r="B25">
        <v>0</v>
      </c>
    </row>
    <row r="26" spans="1:2" x14ac:dyDescent="0.2">
      <c r="A26" t="s">
        <v>107</v>
      </c>
      <c r="B26">
        <v>1</v>
      </c>
    </row>
    <row r="27" spans="1:2" x14ac:dyDescent="0.2">
      <c r="A27" t="s">
        <v>108</v>
      </c>
      <c r="B27">
        <v>2</v>
      </c>
    </row>
    <row r="28" spans="1:2" ht="21" x14ac:dyDescent="0.25">
      <c r="A28" s="12"/>
    </row>
    <row r="29" spans="1:2" x14ac:dyDescent="0.2">
      <c r="A29" t="s">
        <v>110</v>
      </c>
      <c r="B29">
        <v>0</v>
      </c>
    </row>
    <row r="30" spans="1:2" x14ac:dyDescent="0.2">
      <c r="A30" s="13" t="s">
        <v>111</v>
      </c>
      <c r="B30">
        <v>1</v>
      </c>
    </row>
    <row r="31" spans="1:2" x14ac:dyDescent="0.2">
      <c r="A31" s="13" t="s">
        <v>112</v>
      </c>
      <c r="B31">
        <v>2</v>
      </c>
    </row>
    <row r="32" spans="1:2" x14ac:dyDescent="0.2">
      <c r="A32" s="13" t="s">
        <v>113</v>
      </c>
      <c r="B32">
        <v>3</v>
      </c>
    </row>
    <row r="33" spans="1:2" x14ac:dyDescent="0.2">
      <c r="A33" s="13" t="s">
        <v>114</v>
      </c>
      <c r="B33">
        <v>4</v>
      </c>
    </row>
    <row r="36" spans="1:2" x14ac:dyDescent="0.2">
      <c r="A36" t="s">
        <v>121</v>
      </c>
      <c r="B36">
        <v>1</v>
      </c>
    </row>
    <row r="37" spans="1:2" x14ac:dyDescent="0.2">
      <c r="A37" t="s">
        <v>122</v>
      </c>
      <c r="B37">
        <v>0</v>
      </c>
    </row>
    <row r="38" spans="1:2" x14ac:dyDescent="0.2">
      <c r="A38" t="s">
        <v>115</v>
      </c>
      <c r="B38">
        <v>1</v>
      </c>
    </row>
    <row r="39" spans="1:2" x14ac:dyDescent="0.2">
      <c r="A39" t="s">
        <v>122</v>
      </c>
      <c r="B39">
        <v>0</v>
      </c>
    </row>
    <row r="40" spans="1:2" x14ac:dyDescent="0.2">
      <c r="A40" t="s">
        <v>116</v>
      </c>
      <c r="B40">
        <v>1</v>
      </c>
    </row>
    <row r="41" spans="1:2" x14ac:dyDescent="0.2">
      <c r="A41" t="s">
        <v>122</v>
      </c>
      <c r="B41">
        <v>0</v>
      </c>
    </row>
    <row r="42" spans="1:2" x14ac:dyDescent="0.2">
      <c r="A42" t="s">
        <v>117</v>
      </c>
      <c r="B42">
        <v>1</v>
      </c>
    </row>
    <row r="43" spans="1:2" x14ac:dyDescent="0.2">
      <c r="A43" t="s">
        <v>122</v>
      </c>
      <c r="B43">
        <v>0</v>
      </c>
    </row>
    <row r="44" spans="1:2" x14ac:dyDescent="0.2">
      <c r="A44" t="s">
        <v>118</v>
      </c>
      <c r="B44">
        <v>1</v>
      </c>
    </row>
    <row r="45" spans="1:2" x14ac:dyDescent="0.2">
      <c r="A45" t="s">
        <v>122</v>
      </c>
      <c r="B45">
        <v>0</v>
      </c>
    </row>
    <row r="46" spans="1:2" x14ac:dyDescent="0.2">
      <c r="A46" t="s">
        <v>119</v>
      </c>
      <c r="B46">
        <v>1</v>
      </c>
    </row>
    <row r="47" spans="1:2" x14ac:dyDescent="0.2">
      <c r="A47" t="s">
        <v>122</v>
      </c>
      <c r="B47">
        <v>0</v>
      </c>
    </row>
    <row r="48" spans="1:2" x14ac:dyDescent="0.2">
      <c r="A48" t="s">
        <v>120</v>
      </c>
      <c r="B48">
        <v>1</v>
      </c>
    </row>
    <row r="49" spans="1:2" x14ac:dyDescent="0.2">
      <c r="A49" t="s">
        <v>122</v>
      </c>
      <c r="B49">
        <v>0</v>
      </c>
    </row>
    <row r="52" spans="1:2" x14ac:dyDescent="0.2">
      <c r="A52" t="s">
        <v>123</v>
      </c>
      <c r="B52">
        <v>1</v>
      </c>
    </row>
    <row r="53" spans="1:2" x14ac:dyDescent="0.2">
      <c r="A53" t="s">
        <v>122</v>
      </c>
      <c r="B53">
        <v>0</v>
      </c>
    </row>
    <row r="54" spans="1:2" x14ac:dyDescent="0.2">
      <c r="A54" t="s">
        <v>124</v>
      </c>
      <c r="B54">
        <v>1</v>
      </c>
    </row>
    <row r="55" spans="1:2" x14ac:dyDescent="0.2">
      <c r="A55" t="s">
        <v>122</v>
      </c>
      <c r="B55">
        <v>0</v>
      </c>
    </row>
    <row r="56" spans="1:2" x14ac:dyDescent="0.2">
      <c r="A56" t="s">
        <v>125</v>
      </c>
      <c r="B56">
        <v>1</v>
      </c>
    </row>
    <row r="57" spans="1:2" x14ac:dyDescent="0.2">
      <c r="A57" t="s">
        <v>122</v>
      </c>
      <c r="B57">
        <v>0</v>
      </c>
    </row>
    <row r="58" spans="1:2" x14ac:dyDescent="0.2">
      <c r="A58" t="s">
        <v>126</v>
      </c>
      <c r="B58">
        <v>1</v>
      </c>
    </row>
    <row r="59" spans="1:2" x14ac:dyDescent="0.2">
      <c r="A59" t="s">
        <v>122</v>
      </c>
      <c r="B59">
        <v>0</v>
      </c>
    </row>
    <row r="60" spans="1:2" x14ac:dyDescent="0.2">
      <c r="A60" t="s">
        <v>127</v>
      </c>
      <c r="B60">
        <v>1</v>
      </c>
    </row>
    <row r="61" spans="1:2" x14ac:dyDescent="0.2">
      <c r="A61" t="s">
        <v>122</v>
      </c>
      <c r="B61">
        <v>0</v>
      </c>
    </row>
    <row r="63" spans="1:2" x14ac:dyDescent="0.2">
      <c r="A63" t="s">
        <v>129</v>
      </c>
      <c r="B63">
        <v>0</v>
      </c>
    </row>
    <row r="64" spans="1:2" x14ac:dyDescent="0.2">
      <c r="A64" t="s">
        <v>128</v>
      </c>
      <c r="B64">
        <v>1</v>
      </c>
    </row>
    <row r="65" spans="1:2" x14ac:dyDescent="0.2">
      <c r="A65" t="s">
        <v>130</v>
      </c>
      <c r="B65">
        <v>2</v>
      </c>
    </row>
    <row r="67" spans="1:2" ht="17" x14ac:dyDescent="0.2">
      <c r="A67" s="1" t="s">
        <v>162</v>
      </c>
      <c r="B67">
        <v>0</v>
      </c>
    </row>
    <row r="68" spans="1:2" x14ac:dyDescent="0.2">
      <c r="A68" t="s">
        <v>161</v>
      </c>
      <c r="B68">
        <v>1</v>
      </c>
    </row>
    <row r="69" spans="1:2" x14ac:dyDescent="0.2">
      <c r="A69" t="s">
        <v>163</v>
      </c>
      <c r="B69">
        <v>2</v>
      </c>
    </row>
    <row r="71" spans="1:2" ht="17" x14ac:dyDescent="0.2">
      <c r="A71" s="1" t="s">
        <v>165</v>
      </c>
      <c r="B71">
        <v>0</v>
      </c>
    </row>
    <row r="72" spans="1:2" x14ac:dyDescent="0.2">
      <c r="A72" t="s">
        <v>166</v>
      </c>
      <c r="B72">
        <v>1</v>
      </c>
    </row>
    <row r="73" spans="1:2" x14ac:dyDescent="0.2">
      <c r="A73" t="s">
        <v>164</v>
      </c>
      <c r="B73">
        <v>2</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Generic QA checklist</vt:lpstr>
      <vt:lpstr>FAIR-by-Design QA checklist</vt:lpstr>
      <vt:lpstr>ELSI QA checklist</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Sonja Filiposka</dc:creator>
  <cp:lastModifiedBy>Sonja Filiposka</cp:lastModifiedBy>
  <dcterms:created xsi:type="dcterms:W3CDTF">2024-09-12T17:07:48Z</dcterms:created>
  <dcterms:modified xsi:type="dcterms:W3CDTF">2024-10-01T07:50:37Z</dcterms:modified>
</cp:coreProperties>
</file>