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Direct Lift Device" sheetId="1" r:id="rId1"/>
    <sheet name="Displacement Pumps" sheetId="2" r:id="rId2"/>
    <sheet name="Velocity Pumps" sheetId="3" r:id="rId3"/>
    <sheet name="Buoyancy Pumps" sheetId="4" r:id="rId4"/>
    <sheet name="Impulse Pumps" sheetId="5" r:id="rId5"/>
  </sheets>
  <calcPr calcId="125725"/>
</workbook>
</file>

<file path=xl/calcChain.xml><?xml version="1.0" encoding="utf-8"?>
<calcChain xmlns="http://schemas.openxmlformats.org/spreadsheetml/2006/main">
  <c r="P22" i="1"/>
  <c r="Q22"/>
  <c r="R22"/>
  <c r="S22"/>
  <c r="T22"/>
  <c r="U22"/>
  <c r="V22"/>
  <c r="O22"/>
  <c r="N22"/>
  <c r="N23" s="1"/>
  <c r="P21"/>
  <c r="Q21"/>
  <c r="R21"/>
  <c r="S21"/>
  <c r="T21"/>
  <c r="U21"/>
  <c r="V21"/>
  <c r="O21"/>
  <c r="N21"/>
  <c r="P20"/>
  <c r="Q20"/>
  <c r="M20" s="1"/>
  <c r="R20"/>
  <c r="R23" s="1"/>
  <c r="S20"/>
  <c r="T20"/>
  <c r="U20"/>
  <c r="V20"/>
  <c r="O20"/>
  <c r="N20"/>
  <c r="P19"/>
  <c r="M19" s="1"/>
  <c r="Q19"/>
  <c r="R19"/>
  <c r="S19"/>
  <c r="T19"/>
  <c r="U19"/>
  <c r="V19"/>
  <c r="O19"/>
  <c r="N19"/>
  <c r="N18"/>
  <c r="P18"/>
  <c r="Q18"/>
  <c r="R18"/>
  <c r="S18"/>
  <c r="T18"/>
  <c r="U18"/>
  <c r="V18"/>
  <c r="O18"/>
  <c r="S23"/>
  <c r="M22" l="1"/>
  <c r="M21"/>
  <c r="V23"/>
  <c r="T23"/>
  <c r="P23"/>
  <c r="U23"/>
  <c r="Q23"/>
  <c r="O23"/>
  <c r="M18"/>
  <c r="M23" s="1"/>
</calcChain>
</file>

<file path=xl/sharedStrings.xml><?xml version="1.0" encoding="utf-8"?>
<sst xmlns="http://schemas.openxmlformats.org/spreadsheetml/2006/main" count="111" uniqueCount="63">
  <si>
    <t>Pump type</t>
  </si>
  <si>
    <t>Cyclic/continuous ?</t>
  </si>
  <si>
    <t>Maximum lift height</t>
  </si>
  <si>
    <t>Production cost</t>
  </si>
  <si>
    <t>Efficiency</t>
  </si>
  <si>
    <t>Output</t>
  </si>
  <si>
    <t>Size of device</t>
  </si>
  <si>
    <t>Fabrication requirements</t>
  </si>
  <si>
    <t>Difficulty of production</t>
  </si>
  <si>
    <t>Durability</t>
  </si>
  <si>
    <t>Difficulty of repair</t>
  </si>
  <si>
    <t>Suction lift ?</t>
  </si>
  <si>
    <t>Continuous bucket pump</t>
  </si>
  <si>
    <t>Counterpoise lift or Shadoof</t>
  </si>
  <si>
    <t>Mohte</t>
  </si>
  <si>
    <t>Persian wheel "Tablia"</t>
  </si>
  <si>
    <t>Persian wheel "Zawaffa"</t>
  </si>
  <si>
    <t>Pivoting gutters and "dhones"</t>
  </si>
  <si>
    <t>Reciprocating bucket hoist</t>
  </si>
  <si>
    <t>Rope &amp; bucket and windlass</t>
  </si>
  <si>
    <t>Scoops and bailers</t>
  </si>
  <si>
    <t>Scoop wheel "Sakia"</t>
  </si>
  <si>
    <t>Swing basket</t>
  </si>
  <si>
    <t>Watering car</t>
  </si>
  <si>
    <r>
      <t>Waterwheels</t>
    </r>
    <r>
      <rPr>
        <sz val="10"/>
        <color rgb="FF000000"/>
        <rFont val="Arial"/>
        <family val="2"/>
      </rPr>
      <t> or </t>
    </r>
    <r>
      <rPr>
        <sz val="10"/>
        <color rgb="FF0645AD"/>
        <rFont val="Arial"/>
        <family val="2"/>
      </rPr>
      <t>noria</t>
    </r>
  </si>
  <si>
    <t>Archimedean screw</t>
  </si>
  <si>
    <t>Chain (or rope) and washer pump</t>
  </si>
  <si>
    <t>Diaphragm pump</t>
  </si>
  <si>
    <t>Flash wheel and treadmill</t>
  </si>
  <si>
    <t>Flexible vane pump</t>
  </si>
  <si>
    <t>Gas or vapour displacement pump</t>
  </si>
  <si>
    <t>Gear and lobe pump</t>
  </si>
  <si>
    <t>Open screw pump</t>
  </si>
  <si>
    <t>Peristaltic pump</t>
  </si>
  <si>
    <t>Petropump</t>
  </si>
  <si>
    <t>Porous rope</t>
  </si>
  <si>
    <t>Progressive cavity pump (Moyno)</t>
  </si>
  <si>
    <t>Piston pump, bucket pump</t>
  </si>
  <si>
    <t>Plunger pump</t>
  </si>
  <si>
    <t>Pulser Pump</t>
  </si>
  <si>
    <t>Semi-rotary pump</t>
  </si>
  <si>
    <t>Water ladder</t>
  </si>
  <si>
    <r>
      <t>Coil pump</t>
    </r>
    <r>
      <rPr>
        <sz val="10"/>
        <color rgb="FF000000"/>
        <rFont val="Arial"/>
        <family val="2"/>
      </rPr>
      <t> and </t>
    </r>
    <r>
      <rPr>
        <sz val="10"/>
        <color rgb="FF0645AD"/>
        <rFont val="Arial"/>
        <family val="2"/>
      </rPr>
      <t>spiral pump</t>
    </r>
  </si>
  <si>
    <t>Centrifugal (regenerative) pump</t>
  </si>
  <si>
    <t>Centrifugal (turbine) pump</t>
  </si>
  <si>
    <t>Centrifugal (volute) pump</t>
  </si>
  <si>
    <t>Flap valve pump</t>
  </si>
  <si>
    <t>Inertia pump, joggle pump</t>
  </si>
  <si>
    <t>Jet pump (water, air or stream)</t>
  </si>
  <si>
    <t>Mixed flow pump</t>
  </si>
  <si>
    <t>Propeller (axial flow) pump</t>
  </si>
  <si>
    <t>Rebound inertia</t>
  </si>
  <si>
    <t>Resonating joggle pump</t>
  </si>
  <si>
    <t>Air lift</t>
  </si>
  <si>
    <t>Hydraulic ram</t>
  </si>
  <si>
    <t>nb Cells</t>
  </si>
  <si>
    <t>patterns amount</t>
  </si>
  <si>
    <t>tab1</t>
  </si>
  <si>
    <t>tab2</t>
  </si>
  <si>
    <t>tab3</t>
  </si>
  <si>
    <t>tab4</t>
  </si>
  <si>
    <t>tab5</t>
  </si>
  <si>
    <t>total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</si>
</sst>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645AD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/>
    <xf numFmtId="0" fontId="7" fillId="2" borderId="1" xfId="1" applyFont="1" applyFill="1" applyBorder="1" applyAlignment="1">
      <alignment vertical="center" wrapText="1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Sakia" TargetMode="External"/><Relationship Id="rId2" Type="http://schemas.openxmlformats.org/officeDocument/2006/relationships/hyperlink" Target="http://en.wikipedia.org/wiki/Windlass" TargetMode="External"/><Relationship Id="rId1" Type="http://schemas.openxmlformats.org/officeDocument/2006/relationships/hyperlink" Target="http://en.wikipedia.org/wiki/Shadoo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Gear_pump" TargetMode="External"/><Relationship Id="rId7" Type="http://schemas.openxmlformats.org/officeDocument/2006/relationships/hyperlink" Target="http://en.wikipedia.org/wiki/Water_ladder" TargetMode="External"/><Relationship Id="rId2" Type="http://schemas.openxmlformats.org/officeDocument/2006/relationships/hyperlink" Target="http://en.wikipedia.org/wiki/Diaphragm_pump" TargetMode="External"/><Relationship Id="rId1" Type="http://schemas.openxmlformats.org/officeDocument/2006/relationships/hyperlink" Target="http://en.wikipedia.org/wiki/Archimedean_screw" TargetMode="External"/><Relationship Id="rId6" Type="http://schemas.openxmlformats.org/officeDocument/2006/relationships/hyperlink" Target="http://en.wikipedia.org/wiki/Pulser_Pump" TargetMode="External"/><Relationship Id="rId5" Type="http://schemas.openxmlformats.org/officeDocument/2006/relationships/hyperlink" Target="http://en.wikipedia.org/wiki/Progressive_cavity_pump" TargetMode="External"/><Relationship Id="rId4" Type="http://schemas.openxmlformats.org/officeDocument/2006/relationships/hyperlink" Target="http://en.wikipedia.org/wiki/Peristaltic_pum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Hydraulic_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N23" sqref="N23:V23"/>
    </sheetView>
  </sheetViews>
  <sheetFormatPr baseColWidth="10" defaultRowHeight="15"/>
  <sheetData>
    <row r="1" spans="1:22" ht="3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2" ht="39" thickBot="1">
      <c r="A2" s="2" t="s">
        <v>12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5</v>
      </c>
      <c r="I2" s="2">
        <v>3</v>
      </c>
      <c r="J2" s="2">
        <v>5</v>
      </c>
      <c r="K2" s="2">
        <v>5</v>
      </c>
      <c r="L2" s="2">
        <v>1</v>
      </c>
    </row>
    <row r="3" spans="1:22" ht="39" thickBot="1">
      <c r="A3" s="3" t="s">
        <v>13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5</v>
      </c>
      <c r="H3" s="2">
        <v>5</v>
      </c>
      <c r="I3" s="2">
        <v>3</v>
      </c>
      <c r="J3" s="2">
        <v>5</v>
      </c>
      <c r="K3" s="2">
        <v>5</v>
      </c>
      <c r="L3" s="2">
        <v>1</v>
      </c>
    </row>
    <row r="4" spans="1:22" ht="15.75" thickBot="1">
      <c r="A4" s="2" t="s">
        <v>14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5</v>
      </c>
      <c r="H4" s="2">
        <v>5</v>
      </c>
      <c r="I4" s="2">
        <v>3</v>
      </c>
      <c r="J4" s="2">
        <v>5</v>
      </c>
      <c r="K4" s="2">
        <v>5</v>
      </c>
      <c r="L4" s="2">
        <v>1</v>
      </c>
    </row>
    <row r="5" spans="1:22" ht="39" thickBot="1">
      <c r="A5" s="2" t="s">
        <v>15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5</v>
      </c>
      <c r="H5" s="2">
        <v>5</v>
      </c>
      <c r="I5" s="2">
        <v>3</v>
      </c>
      <c r="J5" s="2">
        <v>5</v>
      </c>
      <c r="K5" s="2">
        <v>5</v>
      </c>
      <c r="L5" s="2">
        <v>1</v>
      </c>
    </row>
    <row r="6" spans="1:22" ht="39" thickBot="1">
      <c r="A6" s="2" t="s">
        <v>16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5</v>
      </c>
      <c r="H6" s="2">
        <v>5</v>
      </c>
      <c r="I6" s="2">
        <v>3</v>
      </c>
      <c r="J6" s="2">
        <v>5</v>
      </c>
      <c r="K6" s="2">
        <v>5</v>
      </c>
      <c r="L6" s="2">
        <v>1</v>
      </c>
    </row>
    <row r="7" spans="1:22" ht="39" thickBot="1">
      <c r="A7" s="2" t="s">
        <v>17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5</v>
      </c>
      <c r="H7" s="2">
        <v>5</v>
      </c>
      <c r="I7" s="2">
        <v>3</v>
      </c>
      <c r="J7" s="2">
        <v>5</v>
      </c>
      <c r="K7" s="2">
        <v>5</v>
      </c>
      <c r="L7" s="2">
        <v>1</v>
      </c>
    </row>
    <row r="8" spans="1:22" ht="39" thickBot="1">
      <c r="A8" s="2" t="s">
        <v>18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5</v>
      </c>
      <c r="H8" s="2">
        <v>5</v>
      </c>
      <c r="I8" s="2">
        <v>3</v>
      </c>
      <c r="J8" s="2">
        <v>5</v>
      </c>
      <c r="K8" s="2">
        <v>5</v>
      </c>
      <c r="L8" s="2">
        <v>1</v>
      </c>
    </row>
    <row r="9" spans="1:22" ht="51.75" thickBot="1">
      <c r="A9" s="3" t="s">
        <v>19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5</v>
      </c>
      <c r="H9" s="2">
        <v>5</v>
      </c>
      <c r="I9" s="2">
        <v>3</v>
      </c>
      <c r="J9" s="2">
        <v>5</v>
      </c>
      <c r="K9" s="2">
        <v>5</v>
      </c>
      <c r="L9" s="2">
        <v>1</v>
      </c>
    </row>
    <row r="10" spans="1:22" ht="26.25" thickBot="1">
      <c r="A10" s="2" t="s">
        <v>20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5</v>
      </c>
      <c r="H10" s="2">
        <v>5</v>
      </c>
      <c r="I10" s="2">
        <v>3</v>
      </c>
      <c r="J10" s="2">
        <v>5</v>
      </c>
      <c r="K10" s="2">
        <v>5</v>
      </c>
      <c r="L10" s="2">
        <v>1</v>
      </c>
    </row>
    <row r="11" spans="1:22" ht="26.25" thickBot="1">
      <c r="A11" s="3" t="s">
        <v>21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5</v>
      </c>
      <c r="H11" s="2">
        <v>5</v>
      </c>
      <c r="I11" s="2">
        <v>3</v>
      </c>
      <c r="J11" s="2">
        <v>5</v>
      </c>
      <c r="K11" s="2">
        <v>5</v>
      </c>
      <c r="L11" s="2">
        <v>1</v>
      </c>
    </row>
    <row r="12" spans="1:22" ht="26.25" thickBot="1">
      <c r="A12" s="2" t="s">
        <v>22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5</v>
      </c>
      <c r="H12" s="2">
        <v>5</v>
      </c>
      <c r="I12" s="2">
        <v>3</v>
      </c>
      <c r="J12" s="2">
        <v>5</v>
      </c>
      <c r="K12" s="2">
        <v>5</v>
      </c>
      <c r="L12" s="2">
        <v>1</v>
      </c>
    </row>
    <row r="13" spans="1:22" ht="26.25" thickBot="1">
      <c r="A13" s="4" t="s">
        <v>24</v>
      </c>
      <c r="B13" s="2">
        <v>3</v>
      </c>
      <c r="C13" s="2">
        <v>3</v>
      </c>
      <c r="D13" s="2">
        <v>3</v>
      </c>
      <c r="E13" s="2">
        <v>3</v>
      </c>
      <c r="F13" s="2">
        <v>3</v>
      </c>
      <c r="G13" s="2">
        <v>5</v>
      </c>
      <c r="H13" s="2">
        <v>5</v>
      </c>
      <c r="I13" s="2">
        <v>3</v>
      </c>
      <c r="J13" s="2">
        <v>5</v>
      </c>
      <c r="K13" s="2">
        <v>5</v>
      </c>
      <c r="L13" s="2">
        <v>1</v>
      </c>
    </row>
    <row r="14" spans="1:22" ht="26.25" thickBot="1">
      <c r="A14" s="2" t="s">
        <v>23</v>
      </c>
      <c r="B14" s="2">
        <v>3</v>
      </c>
      <c r="C14" s="2">
        <v>3</v>
      </c>
      <c r="D14" s="2">
        <v>3</v>
      </c>
      <c r="E14" s="2">
        <v>3</v>
      </c>
      <c r="F14" s="2">
        <v>3</v>
      </c>
      <c r="G14" s="2">
        <v>5</v>
      </c>
      <c r="H14" s="2">
        <v>5</v>
      </c>
      <c r="I14" s="2">
        <v>3</v>
      </c>
      <c r="J14" s="2">
        <v>5</v>
      </c>
      <c r="K14" s="2">
        <v>5</v>
      </c>
      <c r="L14" s="2">
        <v>1</v>
      </c>
    </row>
    <row r="16" spans="1:22">
      <c r="N16" s="7" t="s">
        <v>55</v>
      </c>
      <c r="O16" s="7" t="s">
        <v>56</v>
      </c>
      <c r="P16" s="7"/>
      <c r="Q16" s="7"/>
      <c r="R16" s="7"/>
      <c r="S16" s="7"/>
      <c r="T16" s="7"/>
      <c r="U16" s="7"/>
      <c r="V16" s="7"/>
    </row>
    <row r="17" spans="12:22">
      <c r="N17" s="7"/>
      <c r="O17" s="8">
        <v>1</v>
      </c>
      <c r="P17" s="8">
        <v>2</v>
      </c>
      <c r="Q17" s="8">
        <v>3</v>
      </c>
      <c r="R17" s="8">
        <v>4</v>
      </c>
      <c r="S17" s="8">
        <v>5</v>
      </c>
      <c r="T17" s="8">
        <v>6</v>
      </c>
      <c r="U17" s="8">
        <v>7</v>
      </c>
      <c r="V17" s="8">
        <v>8</v>
      </c>
    </row>
    <row r="18" spans="12:22">
      <c r="L18" t="s">
        <v>57</v>
      </c>
      <c r="M18">
        <f>SUM(O18:V18)</f>
        <v>143</v>
      </c>
      <c r="N18" s="9">
        <f>11*13</f>
        <v>143</v>
      </c>
      <c r="O18" s="9">
        <f>COUNTIF($B$2:$L$14,O17)</f>
        <v>13</v>
      </c>
      <c r="P18" s="9">
        <f t="shared" ref="P18:V18" si="0">COUNTIF($B$2:$L$14,P17)</f>
        <v>0</v>
      </c>
      <c r="Q18" s="9">
        <f t="shared" si="0"/>
        <v>78</v>
      </c>
      <c r="R18" s="9">
        <f t="shared" si="0"/>
        <v>0</v>
      </c>
      <c r="S18" s="9">
        <f t="shared" si="0"/>
        <v>52</v>
      </c>
      <c r="T18" s="9">
        <f t="shared" si="0"/>
        <v>0</v>
      </c>
      <c r="U18" s="9">
        <f t="shared" si="0"/>
        <v>0</v>
      </c>
      <c r="V18" s="9">
        <f t="shared" si="0"/>
        <v>0</v>
      </c>
    </row>
    <row r="19" spans="12:22">
      <c r="L19" t="s">
        <v>58</v>
      </c>
      <c r="M19">
        <f t="shared" ref="M19:M22" si="1">SUM(O19:V19)</f>
        <v>198</v>
      </c>
      <c r="N19" s="9">
        <f>11*18</f>
        <v>198</v>
      </c>
      <c r="O19" s="9">
        <f>COUNTIF('Displacement Pumps'!$B$2:$L$19,O17)</f>
        <v>16</v>
      </c>
      <c r="P19" s="9">
        <f>COUNTIF('Displacement Pumps'!$B$2:$L$19,P17)</f>
        <v>1</v>
      </c>
      <c r="Q19" s="9">
        <f>COUNTIF('Displacement Pumps'!$B$2:$L$19,Q17)</f>
        <v>105</v>
      </c>
      <c r="R19" s="9">
        <f>COUNTIF('Displacement Pumps'!$B$2:$L$19,R17)</f>
        <v>3</v>
      </c>
      <c r="S19" s="9">
        <f>COUNTIF('Displacement Pumps'!$B$2:$L$19,S17)</f>
        <v>73</v>
      </c>
      <c r="T19" s="9">
        <f>COUNTIF('Displacement Pumps'!$B$2:$L$19,T17)</f>
        <v>0</v>
      </c>
      <c r="U19" s="9">
        <f>COUNTIF('Displacement Pumps'!$B$2:$L$19,U17)</f>
        <v>0</v>
      </c>
      <c r="V19" s="9">
        <f>COUNTIF('Displacement Pumps'!$B$2:$L$19,V17)</f>
        <v>0</v>
      </c>
    </row>
    <row r="20" spans="12:22">
      <c r="L20" t="s">
        <v>59</v>
      </c>
      <c r="M20">
        <f t="shared" si="1"/>
        <v>110</v>
      </c>
      <c r="N20" s="9">
        <f>11*10</f>
        <v>110</v>
      </c>
      <c r="O20" s="9">
        <f>COUNTIF('Velocity Pumps'!$B$2:$L$11,O17)</f>
        <v>10</v>
      </c>
      <c r="P20" s="9">
        <f>COUNTIF('Velocity Pumps'!$B$2:$L$11,P17)</f>
        <v>0</v>
      </c>
      <c r="Q20" s="9">
        <f>COUNTIF('Velocity Pumps'!$B$2:$L$11,Q17)</f>
        <v>57</v>
      </c>
      <c r="R20" s="9">
        <f>COUNTIF('Velocity Pumps'!$B$2:$L$11,R17)</f>
        <v>2</v>
      </c>
      <c r="S20" s="9">
        <f>COUNTIF('Velocity Pumps'!$B$2:$L$11,S17)</f>
        <v>41</v>
      </c>
      <c r="T20" s="9">
        <f>COUNTIF('Velocity Pumps'!$B$2:$L$11,T17)</f>
        <v>0</v>
      </c>
      <c r="U20" s="9">
        <f>COUNTIF('Velocity Pumps'!$B$2:$L$11,U17)</f>
        <v>0</v>
      </c>
      <c r="V20" s="9">
        <f>COUNTIF('Velocity Pumps'!$B$2:$L$11,V17)</f>
        <v>0</v>
      </c>
    </row>
    <row r="21" spans="12:22">
      <c r="L21" t="s">
        <v>60</v>
      </c>
      <c r="M21">
        <f t="shared" si="1"/>
        <v>11</v>
      </c>
      <c r="N21" s="9">
        <f>11*1</f>
        <v>11</v>
      </c>
      <c r="O21" s="9">
        <f>COUNTIF('Buoyancy Pumps'!$B$2:$L$2,O17)</f>
        <v>1</v>
      </c>
      <c r="P21" s="9">
        <f>COUNTIF('Buoyancy Pumps'!$B$2:$L$2,P17)</f>
        <v>0</v>
      </c>
      <c r="Q21" s="9">
        <f>COUNTIF('Buoyancy Pumps'!$B$2:$L$2,Q17)</f>
        <v>5</v>
      </c>
      <c r="R21" s="9">
        <f>COUNTIF('Buoyancy Pumps'!$B$2:$L$2,R17)</f>
        <v>0</v>
      </c>
      <c r="S21" s="9">
        <f>COUNTIF('Buoyancy Pumps'!$B$2:$L$2,S17)</f>
        <v>5</v>
      </c>
      <c r="T21" s="9">
        <f>COUNTIF('Buoyancy Pumps'!$B$2:$L$2,T17)</f>
        <v>0</v>
      </c>
      <c r="U21" s="9">
        <f>COUNTIF('Buoyancy Pumps'!$B$2:$L$2,U17)</f>
        <v>0</v>
      </c>
      <c r="V21" s="9">
        <f>COUNTIF('Buoyancy Pumps'!$B$2:$L$2,V17)</f>
        <v>0</v>
      </c>
    </row>
    <row r="22" spans="12:22">
      <c r="L22" t="s">
        <v>61</v>
      </c>
      <c r="M22">
        <f t="shared" si="1"/>
        <v>11</v>
      </c>
      <c r="N22" s="9">
        <f>11*1</f>
        <v>11</v>
      </c>
      <c r="O22" s="9">
        <f>COUNTIF('Impulse Pumps'!$B$2:$L$2,O17)</f>
        <v>2</v>
      </c>
      <c r="P22" s="9">
        <f>COUNTIF('Impulse Pumps'!$B$2:$L$2,P17)</f>
        <v>0</v>
      </c>
      <c r="Q22" s="9">
        <f>COUNTIF('Impulse Pumps'!$B$2:$L$2,Q17)</f>
        <v>6</v>
      </c>
      <c r="R22" s="9">
        <f>COUNTIF('Impulse Pumps'!$B$2:$L$2,R17)</f>
        <v>0</v>
      </c>
      <c r="S22" s="9">
        <f>COUNTIF('Impulse Pumps'!$B$2:$L$2,S17)</f>
        <v>2</v>
      </c>
      <c r="T22" s="9">
        <f>COUNTIF('Impulse Pumps'!$B$2:$L$2,T17)</f>
        <v>0</v>
      </c>
      <c r="U22" s="9">
        <f>COUNTIF('Impulse Pumps'!$B$2:$L$2,U17)</f>
        <v>0</v>
      </c>
      <c r="V22" s="9">
        <f>COUNTIF('Impulse Pumps'!$B$2:$L$2,V17)</f>
        <v>1</v>
      </c>
    </row>
    <row r="23" spans="12:22">
      <c r="L23" t="s">
        <v>62</v>
      </c>
      <c r="M23">
        <f>SUM(M18:M22)</f>
        <v>473</v>
      </c>
      <c r="N23">
        <f t="shared" ref="N23:V23" si="2">SUM(N18:N22)</f>
        <v>473</v>
      </c>
      <c r="O23">
        <f t="shared" si="2"/>
        <v>42</v>
      </c>
      <c r="P23">
        <f t="shared" si="2"/>
        <v>1</v>
      </c>
      <c r="Q23">
        <f t="shared" si="2"/>
        <v>251</v>
      </c>
      <c r="R23">
        <f t="shared" si="2"/>
        <v>5</v>
      </c>
      <c r="S23">
        <f t="shared" si="2"/>
        <v>173</v>
      </c>
      <c r="T23">
        <f t="shared" si="2"/>
        <v>0</v>
      </c>
      <c r="U23">
        <f t="shared" si="2"/>
        <v>0</v>
      </c>
      <c r="V23">
        <f t="shared" si="2"/>
        <v>1</v>
      </c>
    </row>
  </sheetData>
  <mergeCells count="2">
    <mergeCell ref="N16:N17"/>
    <mergeCell ref="O16:V16"/>
  </mergeCells>
  <hyperlinks>
    <hyperlink ref="A3" r:id="rId1" tooltip="Shadoof" display="http://en.wikipedia.org/wiki/Shadoof"/>
    <hyperlink ref="A9" r:id="rId2" tooltip="Windlass" display="http://en.wikipedia.org/wiki/Windlass"/>
    <hyperlink ref="A11" r:id="rId3" tooltip="Sakia" display="http://en.wikipedia.org/wiki/Sakia"/>
  </hyperlinks>
  <pageMargins left="0.7" right="0.7" top="0.75" bottom="0.75" header="0.3" footer="0.3"/>
  <pageSetup paperSize="9" orientation="portrait" horizontalDpi="4294967293" vertic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L2" sqref="L2:L19"/>
    </sheetView>
  </sheetViews>
  <sheetFormatPr baseColWidth="10" defaultRowHeight="15"/>
  <sheetData>
    <row r="1" spans="1:12" ht="3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6.25" thickBot="1">
      <c r="A2" s="3" t="s">
        <v>25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5</v>
      </c>
      <c r="I2" s="2">
        <v>3</v>
      </c>
      <c r="J2" s="2">
        <v>5</v>
      </c>
      <c r="K2" s="2">
        <v>5</v>
      </c>
      <c r="L2" s="2">
        <v>1</v>
      </c>
    </row>
    <row r="3" spans="1:12" ht="51.75" thickBot="1">
      <c r="A3" s="2" t="s">
        <v>26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5</v>
      </c>
      <c r="H3" s="2">
        <v>5</v>
      </c>
      <c r="I3" s="2">
        <v>3</v>
      </c>
      <c r="J3" s="2">
        <v>5</v>
      </c>
      <c r="K3" s="2">
        <v>5</v>
      </c>
      <c r="L3" s="2">
        <v>1</v>
      </c>
    </row>
    <row r="4" spans="1:12" ht="39" thickBot="1">
      <c r="A4" s="4" t="s">
        <v>42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5</v>
      </c>
      <c r="H4" s="2">
        <v>5</v>
      </c>
      <c r="I4" s="2">
        <v>3</v>
      </c>
      <c r="J4" s="2">
        <v>5</v>
      </c>
      <c r="K4" s="2">
        <v>5</v>
      </c>
      <c r="L4" s="2">
        <v>1</v>
      </c>
    </row>
    <row r="5" spans="1:12" ht="26.25" thickBot="1">
      <c r="A5" s="3" t="s">
        <v>27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5</v>
      </c>
      <c r="H5" s="2">
        <v>5</v>
      </c>
      <c r="I5" s="2">
        <v>3</v>
      </c>
      <c r="J5" s="2">
        <v>5</v>
      </c>
      <c r="K5" s="2">
        <v>5</v>
      </c>
      <c r="L5" s="2">
        <v>1</v>
      </c>
    </row>
    <row r="6" spans="1:12" ht="39" thickBot="1">
      <c r="A6" s="2" t="s">
        <v>28</v>
      </c>
      <c r="B6" s="2">
        <v>3</v>
      </c>
      <c r="C6" s="2">
        <v>3</v>
      </c>
      <c r="D6" s="2">
        <v>3</v>
      </c>
      <c r="E6" s="2">
        <v>3</v>
      </c>
      <c r="F6" s="2">
        <v>5</v>
      </c>
      <c r="G6" s="2">
        <v>5</v>
      </c>
      <c r="H6" s="2">
        <v>5</v>
      </c>
      <c r="I6" s="2">
        <v>4</v>
      </c>
      <c r="J6" s="2">
        <v>5</v>
      </c>
      <c r="K6" s="2">
        <v>5</v>
      </c>
      <c r="L6" s="2">
        <v>1</v>
      </c>
    </row>
    <row r="7" spans="1:12" ht="26.25" thickBot="1">
      <c r="A7" s="2" t="s">
        <v>29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5</v>
      </c>
      <c r="H7" s="2">
        <v>5</v>
      </c>
      <c r="I7" s="2">
        <v>3</v>
      </c>
      <c r="J7" s="2">
        <v>5</v>
      </c>
      <c r="K7" s="2">
        <v>5</v>
      </c>
      <c r="L7" s="2">
        <v>1</v>
      </c>
    </row>
    <row r="8" spans="1:12" ht="51.75" thickBot="1">
      <c r="A8" s="2" t="s">
        <v>30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5</v>
      </c>
      <c r="H8" s="2">
        <v>5</v>
      </c>
      <c r="I8" s="2">
        <v>3</v>
      </c>
      <c r="J8" s="2">
        <v>5</v>
      </c>
      <c r="K8" s="2">
        <v>5</v>
      </c>
      <c r="L8" s="2">
        <v>2</v>
      </c>
    </row>
    <row r="9" spans="1:12" ht="26.25" thickBot="1">
      <c r="A9" s="3" t="s">
        <v>31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5</v>
      </c>
      <c r="H9" s="2">
        <v>5</v>
      </c>
      <c r="I9" s="2">
        <v>3</v>
      </c>
      <c r="J9" s="2">
        <v>5</v>
      </c>
      <c r="K9" s="2">
        <v>5</v>
      </c>
      <c r="L9" s="2">
        <v>1</v>
      </c>
    </row>
    <row r="10" spans="1:12" ht="26.25" thickBot="1">
      <c r="A10" s="2" t="s">
        <v>32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5</v>
      </c>
      <c r="H10" s="2">
        <v>5</v>
      </c>
      <c r="I10" s="2">
        <v>3</v>
      </c>
      <c r="J10" s="2">
        <v>5</v>
      </c>
      <c r="K10" s="2">
        <v>5</v>
      </c>
      <c r="L10" s="2">
        <v>1</v>
      </c>
    </row>
    <row r="11" spans="1:12" ht="26.25" thickBot="1">
      <c r="A11" s="3" t="s">
        <v>33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5</v>
      </c>
      <c r="H11" s="2">
        <v>5</v>
      </c>
      <c r="I11" s="2">
        <v>3</v>
      </c>
      <c r="J11" s="2">
        <v>5</v>
      </c>
      <c r="K11" s="2">
        <v>5</v>
      </c>
      <c r="L11" s="2">
        <v>1</v>
      </c>
    </row>
    <row r="12" spans="1:12" ht="15.75" thickBot="1">
      <c r="A12" s="2" t="s">
        <v>34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5</v>
      </c>
      <c r="H12" s="2">
        <v>5</v>
      </c>
      <c r="I12" s="2">
        <v>3</v>
      </c>
      <c r="J12" s="2">
        <v>5</v>
      </c>
      <c r="K12" s="2">
        <v>5</v>
      </c>
      <c r="L12" s="2">
        <v>5</v>
      </c>
    </row>
    <row r="13" spans="1:12" ht="15.75" thickBot="1">
      <c r="A13" s="2" t="s">
        <v>35</v>
      </c>
      <c r="B13" s="2">
        <v>3</v>
      </c>
      <c r="C13" s="2">
        <v>3</v>
      </c>
      <c r="D13" s="2">
        <v>5</v>
      </c>
      <c r="E13" s="2">
        <v>5</v>
      </c>
      <c r="F13" s="2">
        <v>3</v>
      </c>
      <c r="G13" s="2">
        <v>5</v>
      </c>
      <c r="H13" s="2">
        <v>5</v>
      </c>
      <c r="I13" s="2">
        <v>3</v>
      </c>
      <c r="J13" s="2">
        <v>5</v>
      </c>
      <c r="K13" s="2">
        <v>5</v>
      </c>
      <c r="L13" s="2">
        <v>1</v>
      </c>
    </row>
    <row r="14" spans="1:12" ht="51.75" thickBot="1">
      <c r="A14" s="3" t="s">
        <v>36</v>
      </c>
      <c r="B14" s="2">
        <v>3</v>
      </c>
      <c r="C14" s="2">
        <v>3</v>
      </c>
      <c r="D14" s="2">
        <v>3</v>
      </c>
      <c r="E14" s="2">
        <v>3</v>
      </c>
      <c r="F14" s="2">
        <v>3</v>
      </c>
      <c r="G14" s="2">
        <v>5</v>
      </c>
      <c r="H14" s="2">
        <v>5</v>
      </c>
      <c r="I14" s="2">
        <v>3</v>
      </c>
      <c r="J14" s="2">
        <v>5</v>
      </c>
      <c r="K14" s="2">
        <v>5</v>
      </c>
      <c r="L14" s="2">
        <v>1</v>
      </c>
    </row>
    <row r="15" spans="1:12" ht="51.75" thickBot="1">
      <c r="A15" s="2" t="s">
        <v>37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 s="2">
        <v>5</v>
      </c>
      <c r="H15" s="2">
        <v>5</v>
      </c>
      <c r="I15" s="2">
        <v>4</v>
      </c>
      <c r="J15" s="2">
        <v>5</v>
      </c>
      <c r="K15" s="2">
        <v>5</v>
      </c>
      <c r="L15" s="2">
        <v>1</v>
      </c>
    </row>
    <row r="16" spans="1:12" ht="26.25" thickBot="1">
      <c r="A16" s="2" t="s">
        <v>38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2">
        <v>5</v>
      </c>
      <c r="H16" s="2">
        <v>5</v>
      </c>
      <c r="I16" s="2">
        <v>3</v>
      </c>
      <c r="J16" s="2">
        <v>5</v>
      </c>
      <c r="K16" s="2">
        <v>5</v>
      </c>
      <c r="L16" s="2">
        <v>1</v>
      </c>
    </row>
    <row r="17" spans="1:12" ht="15.75" thickBot="1">
      <c r="A17" s="3" t="s">
        <v>39</v>
      </c>
      <c r="B17" s="2">
        <v>3</v>
      </c>
      <c r="C17" s="2">
        <v>3</v>
      </c>
      <c r="D17" s="2">
        <v>3</v>
      </c>
      <c r="E17" s="2">
        <v>3</v>
      </c>
      <c r="F17" s="2">
        <v>3</v>
      </c>
      <c r="G17" s="2">
        <v>4</v>
      </c>
      <c r="H17" s="2">
        <v>5</v>
      </c>
      <c r="I17" s="2">
        <v>3</v>
      </c>
      <c r="J17" s="2">
        <v>3</v>
      </c>
      <c r="K17" s="2">
        <v>3</v>
      </c>
      <c r="L17" s="2">
        <v>1</v>
      </c>
    </row>
    <row r="18" spans="1:12" ht="26.25" thickBot="1">
      <c r="A18" s="2" t="s">
        <v>40</v>
      </c>
      <c r="B18" s="2">
        <v>3</v>
      </c>
      <c r="C18" s="2">
        <v>3</v>
      </c>
      <c r="D18" s="2">
        <v>3</v>
      </c>
      <c r="E18" s="2">
        <v>3</v>
      </c>
      <c r="F18" s="2">
        <v>3</v>
      </c>
      <c r="G18" s="2">
        <v>5</v>
      </c>
      <c r="H18" s="2">
        <v>5</v>
      </c>
      <c r="I18" s="2">
        <v>3</v>
      </c>
      <c r="J18" s="2">
        <v>5</v>
      </c>
      <c r="K18" s="2">
        <v>5</v>
      </c>
      <c r="L18" s="2">
        <v>1</v>
      </c>
    </row>
    <row r="19" spans="1:12" ht="15.75" thickBot="1">
      <c r="A19" s="3" t="s">
        <v>41</v>
      </c>
      <c r="B19" s="2">
        <v>3</v>
      </c>
      <c r="C19" s="2">
        <v>3</v>
      </c>
      <c r="D19" s="2">
        <v>3</v>
      </c>
      <c r="E19" s="2">
        <v>3</v>
      </c>
      <c r="F19" s="2">
        <v>3</v>
      </c>
      <c r="G19" s="2">
        <v>5</v>
      </c>
      <c r="H19" s="2">
        <v>5</v>
      </c>
      <c r="I19" s="2">
        <v>3</v>
      </c>
      <c r="J19" s="2">
        <v>5</v>
      </c>
      <c r="K19" s="2">
        <v>5</v>
      </c>
      <c r="L19" s="2">
        <v>1</v>
      </c>
    </row>
  </sheetData>
  <hyperlinks>
    <hyperlink ref="A2" r:id="rId1" tooltip="Archimedean screw" display="http://en.wikipedia.org/wiki/Archimedean_screw"/>
    <hyperlink ref="A5" r:id="rId2" tooltip="Diaphragm pump" display="http://en.wikipedia.org/wiki/Diaphragm_pump"/>
    <hyperlink ref="A9" r:id="rId3" tooltip="Gear pump" display="http://en.wikipedia.org/wiki/Gear_pump"/>
    <hyperlink ref="A11" r:id="rId4" tooltip="Peristaltic pump" display="http://en.wikipedia.org/wiki/Peristaltic_pump"/>
    <hyperlink ref="A14" r:id="rId5" tooltip="Progressive cavity pump" display="http://en.wikipedia.org/wiki/Progressive_cavity_pump"/>
    <hyperlink ref="A17" r:id="rId6" tooltip="Pulser Pump" display="http://en.wikipedia.org/wiki/Pulser_Pump"/>
    <hyperlink ref="A19" r:id="rId7" tooltip="Water ladder" display="http://en.wikipedia.org/wiki/Water_ladd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F11" sqref="B8:F11"/>
    </sheetView>
  </sheetViews>
  <sheetFormatPr baseColWidth="10" defaultRowHeight="15"/>
  <sheetData>
    <row r="1" spans="1:12" ht="3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9" thickBot="1">
      <c r="A2" s="2" t="s">
        <v>43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5</v>
      </c>
      <c r="I2" s="2">
        <v>3</v>
      </c>
      <c r="J2" s="2">
        <v>5</v>
      </c>
      <c r="K2" s="2">
        <v>5</v>
      </c>
      <c r="L2" s="2">
        <v>1</v>
      </c>
    </row>
    <row r="3" spans="1:12" ht="39" thickBot="1">
      <c r="A3" s="2" t="s">
        <v>44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5</v>
      </c>
      <c r="H3" s="2">
        <v>5</v>
      </c>
      <c r="I3" s="2">
        <v>3</v>
      </c>
      <c r="J3" s="2">
        <v>5</v>
      </c>
      <c r="K3" s="2">
        <v>5</v>
      </c>
      <c r="L3" s="2">
        <v>1</v>
      </c>
    </row>
    <row r="4" spans="1:12" ht="39" thickBot="1">
      <c r="A4" s="2" t="s">
        <v>45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5</v>
      </c>
      <c r="H4" s="2">
        <v>5</v>
      </c>
      <c r="I4" s="2">
        <v>3</v>
      </c>
      <c r="J4" s="2">
        <v>5</v>
      </c>
      <c r="K4" s="2">
        <v>5</v>
      </c>
      <c r="L4" s="2">
        <v>1</v>
      </c>
    </row>
    <row r="5" spans="1:12" ht="26.25" thickBot="1">
      <c r="A5" s="2" t="s">
        <v>46</v>
      </c>
      <c r="B5" s="2">
        <v>5</v>
      </c>
      <c r="C5" s="2">
        <v>3</v>
      </c>
      <c r="D5" s="2">
        <v>3</v>
      </c>
      <c r="E5" s="2">
        <v>3</v>
      </c>
      <c r="F5" s="2">
        <v>3</v>
      </c>
      <c r="G5" s="2">
        <v>5</v>
      </c>
      <c r="H5" s="2">
        <v>5</v>
      </c>
      <c r="I5" s="2">
        <v>4</v>
      </c>
      <c r="J5" s="2">
        <v>5</v>
      </c>
      <c r="K5" s="2">
        <v>5</v>
      </c>
      <c r="L5" s="2">
        <v>1</v>
      </c>
    </row>
    <row r="6" spans="1:12" ht="39" thickBot="1">
      <c r="A6" s="2" t="s">
        <v>47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5</v>
      </c>
      <c r="H6" s="2">
        <v>5</v>
      </c>
      <c r="I6" s="2">
        <v>4</v>
      </c>
      <c r="J6" s="2">
        <v>5</v>
      </c>
      <c r="K6" s="2">
        <v>5</v>
      </c>
      <c r="L6" s="2">
        <v>1</v>
      </c>
    </row>
    <row r="7" spans="1:12" ht="39" thickBot="1">
      <c r="A7" s="2" t="s">
        <v>48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5</v>
      </c>
      <c r="H7" s="2">
        <v>5</v>
      </c>
      <c r="I7" s="2">
        <v>3</v>
      </c>
      <c r="J7" s="2">
        <v>5</v>
      </c>
      <c r="K7" s="2">
        <v>5</v>
      </c>
      <c r="L7" s="2">
        <v>1</v>
      </c>
    </row>
    <row r="8" spans="1:12" ht="26.25" thickBot="1">
      <c r="A8" s="2" t="s">
        <v>49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5</v>
      </c>
      <c r="H8" s="2">
        <v>5</v>
      </c>
      <c r="I8" s="2">
        <v>3</v>
      </c>
      <c r="J8" s="2">
        <v>5</v>
      </c>
      <c r="K8" s="2">
        <v>5</v>
      </c>
      <c r="L8" s="2">
        <v>1</v>
      </c>
    </row>
    <row r="9" spans="1:12" ht="39" thickBot="1">
      <c r="A9" s="2" t="s">
        <v>50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5</v>
      </c>
      <c r="H9" s="2">
        <v>5</v>
      </c>
      <c r="I9" s="2">
        <v>3</v>
      </c>
      <c r="J9" s="2">
        <v>5</v>
      </c>
      <c r="K9" s="2">
        <v>5</v>
      </c>
      <c r="L9" s="2">
        <v>1</v>
      </c>
    </row>
    <row r="10" spans="1:12" ht="26.25" thickBot="1">
      <c r="A10" s="2" t="s">
        <v>51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5</v>
      </c>
      <c r="H10" s="2">
        <v>5</v>
      </c>
      <c r="I10" s="2">
        <v>3</v>
      </c>
      <c r="J10" s="2">
        <v>5</v>
      </c>
      <c r="K10" s="2">
        <v>5</v>
      </c>
      <c r="L10" s="2">
        <v>1</v>
      </c>
    </row>
    <row r="11" spans="1:12" ht="26.25" thickBot="1">
      <c r="A11" s="2" t="s">
        <v>52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5</v>
      </c>
      <c r="H11" s="2">
        <v>5</v>
      </c>
      <c r="I11" s="2">
        <v>3</v>
      </c>
      <c r="J11" s="2">
        <v>5</v>
      </c>
      <c r="K11" s="2">
        <v>5</v>
      </c>
      <c r="L11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L2" sqref="L2"/>
    </sheetView>
  </sheetViews>
  <sheetFormatPr baseColWidth="10" defaultRowHeight="15"/>
  <sheetData>
    <row r="1" spans="1:12" ht="3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thickBot="1">
      <c r="A2" s="2" t="s">
        <v>53</v>
      </c>
      <c r="B2" s="2">
        <v>5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5</v>
      </c>
      <c r="I2" s="2">
        <v>3</v>
      </c>
      <c r="J2" s="2">
        <v>5</v>
      </c>
      <c r="K2" s="2">
        <v>5</v>
      </c>
      <c r="L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H3" sqref="H3"/>
    </sheetView>
  </sheetViews>
  <sheetFormatPr baseColWidth="10" defaultRowHeight="15"/>
  <cols>
    <col min="8" max="8" width="22.28515625" customWidth="1"/>
    <col min="9" max="9" width="19.7109375" customWidth="1"/>
  </cols>
  <sheetData>
    <row r="1" spans="1:14" ht="26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/>
      <c r="N1" s="5"/>
    </row>
    <row r="2" spans="1:14" ht="26.25" thickBot="1">
      <c r="A2" s="6" t="s">
        <v>54</v>
      </c>
      <c r="B2" s="2">
        <v>3</v>
      </c>
      <c r="C2" s="2">
        <v>3</v>
      </c>
      <c r="D2" s="2">
        <v>3</v>
      </c>
      <c r="E2" s="2">
        <v>3</v>
      </c>
      <c r="F2" s="2">
        <v>1</v>
      </c>
      <c r="G2" s="2">
        <v>5</v>
      </c>
      <c r="H2" s="2">
        <v>8</v>
      </c>
      <c r="I2" s="2">
        <v>3</v>
      </c>
      <c r="J2" s="2">
        <v>3</v>
      </c>
      <c r="K2" s="2">
        <v>5</v>
      </c>
      <c r="L2" s="2">
        <v>1</v>
      </c>
      <c r="M2" s="5"/>
      <c r="N2" s="5"/>
    </row>
    <row r="3" spans="1:1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</sheetData>
  <hyperlinks>
    <hyperlink ref="A2" r:id="rId1" tooltip="Hydraulic ram" display="http://en.wikipedia.org/wiki/Hydraulic_ra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Direct Lift Device</vt:lpstr>
      <vt:lpstr>Displacement Pumps</vt:lpstr>
      <vt:lpstr>Velocity Pumps</vt:lpstr>
      <vt:lpstr>Buoyancy Pumps</vt:lpstr>
      <vt:lpstr>Impulse Pumps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2013-05-12T15:15:55Z</dcterms:created>
  <dcterms:modified xsi:type="dcterms:W3CDTF">2013-05-15T12:41:38Z</dcterms:modified>
</cp:coreProperties>
</file>