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ndra Saini\Downloads\"/>
    </mc:Choice>
  </mc:AlternateContent>
  <xr:revisionPtr revIDLastSave="0" documentId="13_ncr:1_{7184B495-6A84-46AF-B686-41B75BED80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3" r:id="rId1"/>
    <sheet name="Q2" sheetId="4" r:id="rId2"/>
    <sheet name="Q3." sheetId="5" r:id="rId3"/>
  </sheets>
  <definedNames>
    <definedName name="_xlnm._FilterDatabase" localSheetId="0" hidden="1">'Q1'!$H$13:$H$25</definedName>
    <definedName name="_xlnm.Extract" localSheetId="0">'Q1'!$I$11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5" l="1"/>
  <c r="J18" i="5"/>
  <c r="E15" i="5"/>
  <c r="E16" i="5"/>
  <c r="E10" i="5"/>
  <c r="E11" i="5" s="1"/>
  <c r="E6" i="5"/>
  <c r="E5" i="5"/>
  <c r="E8" i="5" s="1"/>
  <c r="C14" i="3"/>
  <c r="C13" i="4"/>
  <c r="F16" i="4" s="1"/>
  <c r="C12" i="4"/>
  <c r="C11" i="4"/>
  <c r="C9" i="4"/>
  <c r="C8" i="4"/>
  <c r="C5" i="4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27" i="3"/>
  <c r="C16" i="3"/>
  <c r="C15" i="3"/>
  <c r="C13" i="3"/>
  <c r="E20" i="5" l="1"/>
  <c r="E21" i="5" s="1"/>
  <c r="E23" i="5" s="1"/>
  <c r="F15" i="4"/>
  <c r="E22" i="5"/>
  <c r="C17" i="3"/>
  <c r="G16" i="4"/>
  <c r="B16" i="4"/>
  <c r="G15" i="4"/>
  <c r="B15" i="4"/>
  <c r="D12" i="4"/>
  <c r="D11" i="4"/>
  <c r="D8" i="4"/>
  <c r="B2" i="4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B21" i="3"/>
  <c r="B20" i="3"/>
  <c r="B17" i="3"/>
  <c r="D13" i="3"/>
  <c r="D12" i="3"/>
  <c r="D26" i="3"/>
  <c r="D28" i="5" l="1"/>
  <c r="D27" i="5"/>
  <c r="D26" i="5"/>
  <c r="D25" i="5"/>
  <c r="D29" i="5"/>
  <c r="D48" i="3"/>
  <c r="D54" i="3"/>
  <c r="D56" i="3"/>
  <c r="D158" i="3"/>
  <c r="D162" i="3"/>
  <c r="D166" i="3"/>
  <c r="D52" i="3"/>
  <c r="D160" i="3"/>
  <c r="D164" i="3"/>
  <c r="D47" i="3"/>
  <c r="D49" i="3"/>
  <c r="D51" i="3"/>
  <c r="D53" i="3"/>
  <c r="D55" i="3"/>
  <c r="D159" i="3"/>
  <c r="D161" i="3"/>
  <c r="D163" i="3"/>
  <c r="D165" i="3"/>
  <c r="D167" i="3"/>
  <c r="D50" i="3"/>
  <c r="D62" i="3"/>
  <c r="D66" i="3"/>
  <c r="D68" i="3"/>
  <c r="D72" i="3"/>
  <c r="D76" i="3"/>
  <c r="D78" i="3"/>
  <c r="D84" i="3"/>
  <c r="D88" i="3"/>
  <c r="D92" i="3"/>
  <c r="D96" i="3"/>
  <c r="D100" i="3"/>
  <c r="D104" i="3"/>
  <c r="D108" i="3"/>
  <c r="D112" i="3"/>
  <c r="D116" i="3"/>
  <c r="D118" i="3"/>
  <c r="D122" i="3"/>
  <c r="D126" i="3"/>
  <c r="D130" i="3"/>
  <c r="D134" i="3"/>
  <c r="D138" i="3"/>
  <c r="D144" i="3"/>
  <c r="D146" i="3"/>
  <c r="D150" i="3"/>
  <c r="D154" i="3"/>
  <c r="D58" i="3"/>
  <c r="D60" i="3"/>
  <c r="D64" i="3"/>
  <c r="D70" i="3"/>
  <c r="D74" i="3"/>
  <c r="D80" i="3"/>
  <c r="D86" i="3"/>
  <c r="D90" i="3"/>
  <c r="D94" i="3"/>
  <c r="D98" i="3"/>
  <c r="D102" i="3"/>
  <c r="D106" i="3"/>
  <c r="D110" i="3"/>
  <c r="D114" i="3"/>
  <c r="D120" i="3"/>
  <c r="D124" i="3"/>
  <c r="D128" i="3"/>
  <c r="D132" i="3"/>
  <c r="D136" i="3"/>
  <c r="D140" i="3"/>
  <c r="D142" i="3"/>
  <c r="D148" i="3"/>
  <c r="D152" i="3"/>
  <c r="D156" i="3"/>
  <c r="D57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9" i="3"/>
  <c r="D111" i="3"/>
  <c r="D113" i="3"/>
  <c r="D115" i="3"/>
  <c r="D117" i="3"/>
  <c r="D119" i="3"/>
  <c r="D121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82" i="3"/>
  <c r="D107" i="3"/>
</calcChain>
</file>

<file path=xl/sharedStrings.xml><?xml version="1.0" encoding="utf-8"?>
<sst xmlns="http://schemas.openxmlformats.org/spreadsheetml/2006/main" count="69" uniqueCount="62">
  <si>
    <t>n/N</t>
  </si>
  <si>
    <t>An insurance company claims that the average cost per year for a policy is $824.</t>
  </si>
  <si>
    <t>They issued 25,000 policies this year.</t>
  </si>
  <si>
    <t>The standard deviation for the population is $195.</t>
  </si>
  <si>
    <t>What is the probability of getting a sample mean within +/- $25?     +/-$30?</t>
  </si>
  <si>
    <t xml:space="preserve">If you take a random sample and get a sample mean of </t>
  </si>
  <si>
    <t>$857 (n = 300), is the original claim reasonable?</t>
  </si>
  <si>
    <t>Mew</t>
  </si>
  <si>
    <t>Annual Auto Insurance Cost</t>
  </si>
  <si>
    <t>N</t>
  </si>
  <si>
    <t>Sigma</t>
  </si>
  <si>
    <t>Margin of error</t>
  </si>
  <si>
    <t>n</t>
  </si>
  <si>
    <t>Standard Error</t>
  </si>
  <si>
    <t>Standard Deviation of Distribution of Xbar</t>
  </si>
  <si>
    <t>Xbar1</t>
  </si>
  <si>
    <t>Xbar2</t>
  </si>
  <si>
    <t>Conclusion:</t>
  </si>
  <si>
    <t xml:space="preserve">The original claim does not seem reasonable. </t>
  </si>
  <si>
    <t>Xbar</t>
  </si>
  <si>
    <t>P(Xbar)</t>
  </si>
  <si>
    <t>Q2.</t>
  </si>
  <si>
    <t>p =</t>
  </si>
  <si>
    <t>Balance checkbook</t>
  </si>
  <si>
    <t>1-p</t>
  </si>
  <si>
    <t>NOT balance checkbook</t>
  </si>
  <si>
    <t>n/N&lt;=.05?</t>
  </si>
  <si>
    <t>Standard Error =</t>
  </si>
  <si>
    <r>
      <t>sigma</t>
    </r>
    <r>
      <rPr>
        <vertAlign val="subscript"/>
        <sz val="11"/>
        <color indexed="8"/>
        <rFont val="Calibri"/>
        <family val="2"/>
      </rPr>
      <t>pbar</t>
    </r>
  </si>
  <si>
    <t>SQRT(p*(1-p)/n)</t>
  </si>
  <si>
    <t>Can we use Normal?</t>
  </si>
  <si>
    <t>n*p&gt;5</t>
  </si>
  <si>
    <t>n*(1-p)&gt;5</t>
  </si>
  <si>
    <t>E(pbar) =</t>
  </si>
  <si>
    <t>Question</t>
  </si>
  <si>
    <t>Margin of Error</t>
  </si>
  <si>
    <t>Pbar1</t>
  </si>
  <si>
    <t>Pbar2</t>
  </si>
  <si>
    <t>P(Pbar)</t>
  </si>
  <si>
    <t>Answer</t>
  </si>
  <si>
    <t>Q3.</t>
  </si>
  <si>
    <t>Q1.</t>
  </si>
  <si>
    <t>An insurance company would like to estimate the average amount paid per year for an insurance policy. They have past data that can</t>
  </si>
  <si>
    <r>
      <t xml:space="preserve">provide a good estimate of the population standard deviation i.e. </t>
    </r>
    <r>
      <rPr>
        <sz val="11"/>
        <color theme="1"/>
        <rFont val="Calibri"/>
        <family val="2"/>
      </rPr>
      <t>σ</t>
    </r>
    <r>
      <rPr>
        <sz val="11.55"/>
        <color theme="1"/>
        <rFont val="Calibri"/>
        <family val="2"/>
      </rPr>
      <t xml:space="preserve"> = 202</t>
    </r>
    <r>
      <rPr>
        <sz val="11"/>
        <color theme="1"/>
        <rFont val="Calibri"/>
        <family val="2"/>
        <scheme val="minor"/>
      </rPr>
      <t>.</t>
    </r>
  </si>
  <si>
    <t>Create an 95% confidence interval so that the company has a range of values to estimate the unknown population mean.</t>
  </si>
  <si>
    <t>Sample Annual Insurance Fees</t>
  </si>
  <si>
    <t>Standard Error of Mean =Sigma/SQRT(n)</t>
  </si>
  <si>
    <t>Standard Deviation of Sampling Distribution of Xbar</t>
  </si>
  <si>
    <t>Confidence Level</t>
  </si>
  <si>
    <t>How sure we are that pop mean is in interval</t>
  </si>
  <si>
    <t>Alpha</t>
  </si>
  <si>
    <t>How sure we are that pop mean is NOT in interval. Risk we take that Pop Mean is not in interval</t>
  </si>
  <si>
    <t>Alpha/2</t>
  </si>
  <si>
    <t>Prob. In upper or lower tail</t>
  </si>
  <si>
    <t>Method 1:</t>
  </si>
  <si>
    <t>NORM.INV Method</t>
  </si>
  <si>
    <t>Lower Limit</t>
  </si>
  <si>
    <t>Upper Limit</t>
  </si>
  <si>
    <t>Method 2:</t>
  </si>
  <si>
    <t>NORM.S.INV Method</t>
  </si>
  <si>
    <t>Z Associated with upper Alpha/2</t>
  </si>
  <si>
    <r>
      <t>Margin of Error = Z</t>
    </r>
    <r>
      <rPr>
        <vertAlign val="subscript"/>
        <sz val="11"/>
        <color theme="1"/>
        <rFont val="Calibri"/>
        <family val="2"/>
        <scheme val="minor"/>
      </rPr>
      <t>Alpha/2</t>
    </r>
    <r>
      <rPr>
        <sz val="11"/>
        <color theme="1"/>
        <rFont val="Calibri"/>
        <family val="2"/>
        <scheme val="minor"/>
      </rPr>
      <t xml:space="preserve"> * Standard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</si>
</sst>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Calibri"/>
      <family val="2"/>
    </font>
    <font>
      <sz val="11.55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3">
      <alignment wrapText="1"/>
    </xf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5" fillId="2" borderId="1" xfId="0" applyFont="1" applyFill="1" applyBorder="1"/>
    <xf numFmtId="0" fontId="0" fillId="0" borderId="3" xfId="0" applyBorder="1"/>
    <xf numFmtId="0" fontId="0" fillId="3" borderId="3" xfId="0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4" fillId="0" borderId="0" xfId="0" applyFont="1"/>
    <xf numFmtId="0" fontId="0" fillId="4" borderId="4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3" xfId="0" applyBorder="1" applyAlignment="1">
      <alignment wrapText="1"/>
    </xf>
    <xf numFmtId="0" fontId="5" fillId="0" borderId="0" xfId="0" applyFont="1"/>
    <xf numFmtId="0" fontId="3" fillId="0" borderId="0" xfId="0" applyFont="1"/>
    <xf numFmtId="165" fontId="0" fillId="3" borderId="3" xfId="0" applyNumberFormat="1" applyFill="1" applyBorder="1"/>
    <xf numFmtId="165" fontId="0" fillId="0" borderId="0" xfId="0" applyNumberFormat="1"/>
    <xf numFmtId="0" fontId="0" fillId="5" borderId="4" xfId="0" applyFill="1" applyBorder="1"/>
    <xf numFmtId="0" fontId="0" fillId="5" borderId="9" xfId="0" applyFill="1" applyBorder="1"/>
    <xf numFmtId="165" fontId="0" fillId="5" borderId="9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165" fontId="0" fillId="5" borderId="0" xfId="0" applyNumberFormat="1" applyFill="1"/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165" fontId="0" fillId="5" borderId="10" xfId="0" applyNumberFormat="1" applyFill="1" applyBorder="1"/>
    <xf numFmtId="0" fontId="0" fillId="5" borderId="11" xfId="0" applyFill="1" applyBorder="1"/>
    <xf numFmtId="0" fontId="0" fillId="0" borderId="2" xfId="0" applyBorder="1"/>
    <xf numFmtId="0" fontId="0" fillId="3" borderId="2" xfId="0" applyFill="1" applyBorder="1"/>
    <xf numFmtId="0" fontId="5" fillId="2" borderId="12" xfId="0" applyFont="1" applyFill="1" applyBorder="1" applyAlignment="1">
      <alignment wrapText="1"/>
    </xf>
    <xf numFmtId="0" fontId="0" fillId="3" borderId="13" xfId="0" applyFill="1" applyBorder="1"/>
    <xf numFmtId="0" fontId="0" fillId="3" borderId="3" xfId="0" applyFill="1" applyBorder="1" applyAlignment="1">
      <alignment wrapText="1"/>
    </xf>
    <xf numFmtId="0" fontId="4" fillId="0" borderId="3" xfId="0" applyFont="1" applyBorder="1" applyAlignment="1">
      <alignment wrapText="1"/>
    </xf>
    <xf numFmtId="164" fontId="0" fillId="0" borderId="0" xfId="0" applyNumberFormat="1"/>
    <xf numFmtId="164" fontId="0" fillId="0" borderId="3" xfId="0" applyNumberFormat="1" applyBorder="1"/>
    <xf numFmtId="164" fontId="0" fillId="3" borderId="3" xfId="0" applyNumberFormat="1" applyFill="1" applyBorder="1"/>
    <xf numFmtId="0" fontId="5" fillId="2" borderId="14" xfId="0" applyFont="1" applyFill="1" applyBorder="1"/>
    <xf numFmtId="0" fontId="5" fillId="2" borderId="2" xfId="0" applyFont="1" applyFill="1" applyBorder="1"/>
    <xf numFmtId="0" fontId="0" fillId="0" borderId="13" xfId="0" applyBorder="1"/>
    <xf numFmtId="0" fontId="0" fillId="6" borderId="1" xfId="0" applyFill="1" applyBorder="1" applyAlignment="1">
      <alignment horizontal="centerContinuous" wrapText="1"/>
    </xf>
    <xf numFmtId="0" fontId="0" fillId="6" borderId="14" xfId="0" applyFill="1" applyBorder="1" applyAlignment="1">
      <alignment horizontal="centerContinuous" wrapText="1"/>
    </xf>
    <xf numFmtId="0" fontId="0" fillId="6" borderId="2" xfId="0" applyFill="1" applyBorder="1" applyAlignment="1">
      <alignment horizontal="centerContinuous" wrapText="1"/>
    </xf>
    <xf numFmtId="10" fontId="0" fillId="3" borderId="3" xfId="3" applyNumberFormat="1" applyFont="1" applyFill="1" applyBorder="1"/>
    <xf numFmtId="2" fontId="0" fillId="3" borderId="3" xfId="3" applyNumberFormat="1" applyFont="1" applyFill="1" applyBorder="1"/>
    <xf numFmtId="0" fontId="4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3" xfId="3" applyNumberFormat="1" applyFont="1" applyBorder="1"/>
    <xf numFmtId="0" fontId="0" fillId="4" borderId="1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</cellXfs>
  <cellStyles count="4">
    <cellStyle name="Blue" xfId="1" xr:uid="{00000000-0005-0000-0000-000000000000}"/>
    <cellStyle name="Comma 2" xfId="2" xr:uid="{00000000-0005-0000-0000-000001000000}"/>
    <cellStyle name="Normal" xfId="0" builtinId="0"/>
    <cellStyle name="Percent" xfId="3" builtinId="5"/>
  </cellStyles>
  <dxfs count="2">
    <dxf>
      <fill>
        <patternFill>
          <bgColor rgb="FF00FF00"/>
        </patternFill>
      </fill>
    </dxf>
    <dxf>
      <numFmt numFmtId="16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'Q1'!$C$26</c:f>
              <c:strCache>
                <c:ptCount val="1"/>
                <c:pt idx="0">
                  <c:v>P(Xbar)</c:v>
                </c:pt>
              </c:strCache>
            </c:strRef>
          </c:tx>
          <c:cat>
            <c:numRef>
              <c:f>'Q1'!$B$27:$B$187</c:f>
              <c:numCache>
                <c:formatCode>"$"#,##0.00_);[Red]\("$"#,##0.00\)</c:formatCode>
                <c:ptCount val="161"/>
                <c:pt idx="0">
                  <c:v>784</c:v>
                </c:pt>
                <c:pt idx="1">
                  <c:v>784.5</c:v>
                </c:pt>
                <c:pt idx="2">
                  <c:v>785</c:v>
                </c:pt>
                <c:pt idx="3">
                  <c:v>785.5</c:v>
                </c:pt>
                <c:pt idx="4">
                  <c:v>786</c:v>
                </c:pt>
                <c:pt idx="5">
                  <c:v>786.5</c:v>
                </c:pt>
                <c:pt idx="6">
                  <c:v>787</c:v>
                </c:pt>
                <c:pt idx="7">
                  <c:v>787.5</c:v>
                </c:pt>
                <c:pt idx="8">
                  <c:v>788</c:v>
                </c:pt>
                <c:pt idx="9">
                  <c:v>788.5</c:v>
                </c:pt>
                <c:pt idx="10">
                  <c:v>789</c:v>
                </c:pt>
                <c:pt idx="11">
                  <c:v>789.5</c:v>
                </c:pt>
                <c:pt idx="12">
                  <c:v>790</c:v>
                </c:pt>
                <c:pt idx="13">
                  <c:v>790.5</c:v>
                </c:pt>
                <c:pt idx="14">
                  <c:v>791</c:v>
                </c:pt>
                <c:pt idx="15">
                  <c:v>791.5</c:v>
                </c:pt>
                <c:pt idx="16">
                  <c:v>792</c:v>
                </c:pt>
                <c:pt idx="17">
                  <c:v>792.5</c:v>
                </c:pt>
                <c:pt idx="18">
                  <c:v>793</c:v>
                </c:pt>
                <c:pt idx="19">
                  <c:v>793.5</c:v>
                </c:pt>
                <c:pt idx="20">
                  <c:v>794</c:v>
                </c:pt>
                <c:pt idx="21">
                  <c:v>794.5</c:v>
                </c:pt>
                <c:pt idx="22">
                  <c:v>795</c:v>
                </c:pt>
                <c:pt idx="23">
                  <c:v>795.5</c:v>
                </c:pt>
                <c:pt idx="24">
                  <c:v>796</c:v>
                </c:pt>
                <c:pt idx="25">
                  <c:v>796.5</c:v>
                </c:pt>
                <c:pt idx="26">
                  <c:v>797</c:v>
                </c:pt>
                <c:pt idx="27">
                  <c:v>797.5</c:v>
                </c:pt>
                <c:pt idx="28">
                  <c:v>798</c:v>
                </c:pt>
                <c:pt idx="29">
                  <c:v>798.5</c:v>
                </c:pt>
                <c:pt idx="30">
                  <c:v>799</c:v>
                </c:pt>
                <c:pt idx="31">
                  <c:v>799.5</c:v>
                </c:pt>
                <c:pt idx="32">
                  <c:v>800</c:v>
                </c:pt>
                <c:pt idx="33">
                  <c:v>800.5</c:v>
                </c:pt>
                <c:pt idx="34">
                  <c:v>801</c:v>
                </c:pt>
                <c:pt idx="35">
                  <c:v>801.5</c:v>
                </c:pt>
                <c:pt idx="36">
                  <c:v>802</c:v>
                </c:pt>
                <c:pt idx="37">
                  <c:v>802.5</c:v>
                </c:pt>
                <c:pt idx="38">
                  <c:v>803</c:v>
                </c:pt>
                <c:pt idx="39">
                  <c:v>803.5</c:v>
                </c:pt>
                <c:pt idx="40">
                  <c:v>804</c:v>
                </c:pt>
                <c:pt idx="41">
                  <c:v>804.5</c:v>
                </c:pt>
                <c:pt idx="42">
                  <c:v>805</c:v>
                </c:pt>
                <c:pt idx="43">
                  <c:v>805.5</c:v>
                </c:pt>
                <c:pt idx="44">
                  <c:v>806</c:v>
                </c:pt>
                <c:pt idx="45">
                  <c:v>806.5</c:v>
                </c:pt>
                <c:pt idx="46">
                  <c:v>807</c:v>
                </c:pt>
                <c:pt idx="47">
                  <c:v>807.5</c:v>
                </c:pt>
                <c:pt idx="48">
                  <c:v>808</c:v>
                </c:pt>
                <c:pt idx="49">
                  <c:v>808.5</c:v>
                </c:pt>
                <c:pt idx="50">
                  <c:v>809</c:v>
                </c:pt>
                <c:pt idx="51">
                  <c:v>809.5</c:v>
                </c:pt>
                <c:pt idx="52">
                  <c:v>810</c:v>
                </c:pt>
                <c:pt idx="53">
                  <c:v>810.5</c:v>
                </c:pt>
                <c:pt idx="54">
                  <c:v>811</c:v>
                </c:pt>
                <c:pt idx="55">
                  <c:v>811.5</c:v>
                </c:pt>
                <c:pt idx="56">
                  <c:v>812</c:v>
                </c:pt>
                <c:pt idx="57">
                  <c:v>812.5</c:v>
                </c:pt>
                <c:pt idx="58">
                  <c:v>813</c:v>
                </c:pt>
                <c:pt idx="59">
                  <c:v>813.5</c:v>
                </c:pt>
                <c:pt idx="60">
                  <c:v>814</c:v>
                </c:pt>
                <c:pt idx="61">
                  <c:v>814.5</c:v>
                </c:pt>
                <c:pt idx="62">
                  <c:v>815</c:v>
                </c:pt>
                <c:pt idx="63">
                  <c:v>815.5</c:v>
                </c:pt>
                <c:pt idx="64">
                  <c:v>816</c:v>
                </c:pt>
                <c:pt idx="65">
                  <c:v>816.5</c:v>
                </c:pt>
                <c:pt idx="66">
                  <c:v>817</c:v>
                </c:pt>
                <c:pt idx="67">
                  <c:v>817.5</c:v>
                </c:pt>
                <c:pt idx="68">
                  <c:v>818</c:v>
                </c:pt>
                <c:pt idx="69">
                  <c:v>818.5</c:v>
                </c:pt>
                <c:pt idx="70">
                  <c:v>819</c:v>
                </c:pt>
                <c:pt idx="71">
                  <c:v>819.5</c:v>
                </c:pt>
                <c:pt idx="72">
                  <c:v>820</c:v>
                </c:pt>
                <c:pt idx="73">
                  <c:v>820.5</c:v>
                </c:pt>
                <c:pt idx="74">
                  <c:v>821</c:v>
                </c:pt>
                <c:pt idx="75">
                  <c:v>821.5</c:v>
                </c:pt>
                <c:pt idx="76">
                  <c:v>822</c:v>
                </c:pt>
                <c:pt idx="77">
                  <c:v>822.5</c:v>
                </c:pt>
                <c:pt idx="78">
                  <c:v>823</c:v>
                </c:pt>
                <c:pt idx="79">
                  <c:v>823.5</c:v>
                </c:pt>
                <c:pt idx="80">
                  <c:v>824</c:v>
                </c:pt>
                <c:pt idx="81">
                  <c:v>824.5</c:v>
                </c:pt>
                <c:pt idx="82">
                  <c:v>825</c:v>
                </c:pt>
                <c:pt idx="83">
                  <c:v>825.5</c:v>
                </c:pt>
                <c:pt idx="84">
                  <c:v>826</c:v>
                </c:pt>
                <c:pt idx="85">
                  <c:v>826.5</c:v>
                </c:pt>
                <c:pt idx="86">
                  <c:v>827</c:v>
                </c:pt>
                <c:pt idx="87">
                  <c:v>827.5</c:v>
                </c:pt>
                <c:pt idx="88">
                  <c:v>828</c:v>
                </c:pt>
                <c:pt idx="89">
                  <c:v>828.5</c:v>
                </c:pt>
                <c:pt idx="90">
                  <c:v>829</c:v>
                </c:pt>
                <c:pt idx="91">
                  <c:v>829.5</c:v>
                </c:pt>
                <c:pt idx="92">
                  <c:v>830</c:v>
                </c:pt>
                <c:pt idx="93">
                  <c:v>830.5</c:v>
                </c:pt>
                <c:pt idx="94">
                  <c:v>831</c:v>
                </c:pt>
                <c:pt idx="95">
                  <c:v>831.5</c:v>
                </c:pt>
                <c:pt idx="96">
                  <c:v>832</c:v>
                </c:pt>
                <c:pt idx="97">
                  <c:v>832.5</c:v>
                </c:pt>
                <c:pt idx="98">
                  <c:v>833</c:v>
                </c:pt>
                <c:pt idx="99">
                  <c:v>833.5</c:v>
                </c:pt>
                <c:pt idx="100">
                  <c:v>834</c:v>
                </c:pt>
                <c:pt idx="101">
                  <c:v>834.5</c:v>
                </c:pt>
                <c:pt idx="102">
                  <c:v>835</c:v>
                </c:pt>
                <c:pt idx="103">
                  <c:v>835.5</c:v>
                </c:pt>
                <c:pt idx="104">
                  <c:v>836</c:v>
                </c:pt>
                <c:pt idx="105">
                  <c:v>836.5</c:v>
                </c:pt>
                <c:pt idx="106">
                  <c:v>837</c:v>
                </c:pt>
                <c:pt idx="107">
                  <c:v>837.5</c:v>
                </c:pt>
                <c:pt idx="108">
                  <c:v>838</c:v>
                </c:pt>
                <c:pt idx="109">
                  <c:v>838.5</c:v>
                </c:pt>
                <c:pt idx="110">
                  <c:v>839</c:v>
                </c:pt>
                <c:pt idx="111">
                  <c:v>839.5</c:v>
                </c:pt>
                <c:pt idx="112">
                  <c:v>840</c:v>
                </c:pt>
                <c:pt idx="113">
                  <c:v>840.5</c:v>
                </c:pt>
                <c:pt idx="114">
                  <c:v>841</c:v>
                </c:pt>
                <c:pt idx="115">
                  <c:v>841.5</c:v>
                </c:pt>
                <c:pt idx="116">
                  <c:v>842</c:v>
                </c:pt>
                <c:pt idx="117">
                  <c:v>842.5</c:v>
                </c:pt>
                <c:pt idx="118">
                  <c:v>843</c:v>
                </c:pt>
                <c:pt idx="119">
                  <c:v>843.5</c:v>
                </c:pt>
                <c:pt idx="120">
                  <c:v>844</c:v>
                </c:pt>
                <c:pt idx="121">
                  <c:v>844.5</c:v>
                </c:pt>
                <c:pt idx="122">
                  <c:v>845</c:v>
                </c:pt>
                <c:pt idx="123">
                  <c:v>845.5</c:v>
                </c:pt>
                <c:pt idx="124">
                  <c:v>846</c:v>
                </c:pt>
                <c:pt idx="125">
                  <c:v>846.5</c:v>
                </c:pt>
                <c:pt idx="126">
                  <c:v>847</c:v>
                </c:pt>
                <c:pt idx="127">
                  <c:v>847.5</c:v>
                </c:pt>
                <c:pt idx="128">
                  <c:v>848</c:v>
                </c:pt>
                <c:pt idx="129">
                  <c:v>848.5</c:v>
                </c:pt>
                <c:pt idx="130">
                  <c:v>849</c:v>
                </c:pt>
                <c:pt idx="131">
                  <c:v>849.5</c:v>
                </c:pt>
                <c:pt idx="132">
                  <c:v>850</c:v>
                </c:pt>
                <c:pt idx="133">
                  <c:v>850.5</c:v>
                </c:pt>
                <c:pt idx="134">
                  <c:v>851</c:v>
                </c:pt>
                <c:pt idx="135">
                  <c:v>851.5</c:v>
                </c:pt>
                <c:pt idx="136">
                  <c:v>852</c:v>
                </c:pt>
                <c:pt idx="137">
                  <c:v>852.5</c:v>
                </c:pt>
                <c:pt idx="138">
                  <c:v>853</c:v>
                </c:pt>
                <c:pt idx="139">
                  <c:v>853.5</c:v>
                </c:pt>
                <c:pt idx="140">
                  <c:v>854</c:v>
                </c:pt>
                <c:pt idx="141">
                  <c:v>854.5</c:v>
                </c:pt>
                <c:pt idx="142">
                  <c:v>855</c:v>
                </c:pt>
                <c:pt idx="143">
                  <c:v>855.5</c:v>
                </c:pt>
                <c:pt idx="144">
                  <c:v>856</c:v>
                </c:pt>
                <c:pt idx="145">
                  <c:v>856.5</c:v>
                </c:pt>
                <c:pt idx="146">
                  <c:v>857</c:v>
                </c:pt>
                <c:pt idx="147">
                  <c:v>857.5</c:v>
                </c:pt>
                <c:pt idx="148">
                  <c:v>858</c:v>
                </c:pt>
                <c:pt idx="149">
                  <c:v>858.5</c:v>
                </c:pt>
                <c:pt idx="150">
                  <c:v>859</c:v>
                </c:pt>
                <c:pt idx="151">
                  <c:v>859.5</c:v>
                </c:pt>
                <c:pt idx="152">
                  <c:v>860</c:v>
                </c:pt>
                <c:pt idx="153">
                  <c:v>860.5</c:v>
                </c:pt>
                <c:pt idx="154">
                  <c:v>861</c:v>
                </c:pt>
                <c:pt idx="155">
                  <c:v>861.5</c:v>
                </c:pt>
                <c:pt idx="156">
                  <c:v>862</c:v>
                </c:pt>
                <c:pt idx="157">
                  <c:v>862.5</c:v>
                </c:pt>
                <c:pt idx="158">
                  <c:v>863</c:v>
                </c:pt>
                <c:pt idx="159">
                  <c:v>863.5</c:v>
                </c:pt>
                <c:pt idx="160">
                  <c:v>864</c:v>
                </c:pt>
              </c:numCache>
            </c:numRef>
          </c:cat>
          <c:val>
            <c:numRef>
              <c:f>'Q1'!$C$27:$C$187</c:f>
              <c:numCache>
                <c:formatCode>General</c:formatCode>
                <c:ptCount val="161"/>
                <c:pt idx="0">
                  <c:v>6.4317169839823535E-5</c:v>
                </c:pt>
                <c:pt idx="1">
                  <c:v>7.5236114101150074E-5</c:v>
                </c:pt>
                <c:pt idx="2">
                  <c:v>8.7835320515647635E-5</c:v>
                </c:pt>
                <c:pt idx="3">
                  <c:v>1.0234236005917619E-4</c:v>
                </c:pt>
                <c:pt idx="4">
                  <c:v>1.1901044210468774E-4</c:v>
                </c:pt>
                <c:pt idx="5">
                  <c:v>1.3812049072681954E-4</c:v>
                </c:pt>
                <c:pt idx="6">
                  <c:v>1.5998326663069044E-4</c:v>
                </c:pt>
                <c:pt idx="7">
                  <c:v>1.8494151508241722E-4</c:v>
                </c:pt>
                <c:pt idx="8">
                  <c:v>2.1337211666313258E-4</c:v>
                </c:pt>
                <c:pt idx="9">
                  <c:v>2.4568821393563606E-4</c:v>
                </c:pt>
                <c:pt idx="10">
                  <c:v>2.8234128324624978E-4</c:v>
                </c:pt>
                <c:pt idx="11">
                  <c:v>3.238231169366388E-4</c:v>
                </c:pt>
                <c:pt idx="12">
                  <c:v>3.7066767727385102E-4</c:v>
                </c:pt>
                <c:pt idx="13">
                  <c:v>4.234527794942209E-4</c:v>
                </c:pt>
                <c:pt idx="14">
                  <c:v>4.8280155758044133E-4</c:v>
                </c:pt>
                <c:pt idx="15">
                  <c:v>5.493836628428536E-4</c:v>
                </c:pt>
                <c:pt idx="16">
                  <c:v>6.2391614215627066E-4</c:v>
                </c:pt>
                <c:pt idx="17">
                  <c:v>7.071639399205134E-4</c:v>
                </c:pt>
                <c:pt idx="18">
                  <c:v>7.9993996558051501E-4</c:v>
                </c:pt>
                <c:pt idx="19">
                  <c:v>9.0310466697897732E-4</c:v>
                </c:pt>
                <c:pt idx="20">
                  <c:v>1.0175650490420844E-3</c:v>
                </c:pt>
                <c:pt idx="21">
                  <c:v>1.1442730774374472E-3</c:v>
                </c:pt>
                <c:pt idx="22">
                  <c:v>1.2842234080110114E-3</c:v>
                </c:pt>
                <c:pt idx="23">
                  <c:v>1.4384503851177656E-3</c:v>
                </c:pt>
                <c:pt idx="24">
                  <c:v>1.6080242555118892E-3</c:v>
                </c:pt>
                <c:pt idx="25">
                  <c:v>1.7940465493447796E-3</c:v>
                </c:pt>
                <c:pt idx="26">
                  <c:v>1.9976445861065138E-3</c:v>
                </c:pt>
                <c:pt idx="27">
                  <c:v>2.2199650710899885E-3</c:v>
                </c:pt>
                <c:pt idx="28">
                  <c:v>2.4621667571851106E-3</c:v>
                </c:pt>
                <c:pt idx="29">
                  <c:v>2.7254121575235549E-3</c:v>
                </c:pt>
                <c:pt idx="30">
                  <c:v>3.0108583066623096E-3</c:v>
                </c:pt>
                <c:pt idx="31">
                  <c:v>3.3196465815526518E-3</c:v>
                </c:pt>
                <c:pt idx="32">
                  <c:v>3.6528916083902745E-3</c:v>
                </c:pt>
                <c:pt idx="33">
                  <c:v>4.0116692974447102E-3</c:v>
                </c:pt>
                <c:pt idx="34">
                  <c:v>4.3970040649457687E-3</c:v>
                </c:pt>
                <c:pt idx="35">
                  <c:v>4.809855318846915E-3</c:v>
                </c:pt>
                <c:pt idx="36">
                  <c:v>5.2511033035378086E-3</c:v>
                </c:pt>
                <c:pt idx="37">
                  <c:v>5.7215344170527434E-3</c:v>
                </c:pt>
                <c:pt idx="38">
                  <c:v>6.2218261326971247E-3</c:v>
                </c:pt>
                <c:pt idx="39">
                  <c:v>6.7525316749409252E-3</c:v>
                </c:pt>
                <c:pt idx="40">
                  <c:v>7.3140646165327566E-3</c:v>
                </c:pt>
                <c:pt idx="41">
                  <c:v>7.9066835796804767E-3</c:v>
                </c:pt>
                <c:pt idx="42">
                  <c:v>8.5304772384229288E-3</c:v>
                </c:pt>
                <c:pt idx="43">
                  <c:v>9.1853498315808482E-3</c:v>
                </c:pt>
                <c:pt idx="44">
                  <c:v>9.8710074055263393E-3</c:v>
                </c:pt>
                <c:pt idx="45">
                  <c:v>1.0586945013072141E-2</c:v>
                </c:pt>
                <c:pt idx="46">
                  <c:v>1.1332435098699911E-2</c:v>
                </c:pt>
                <c:pt idx="47">
                  <c:v>1.2106517300806167E-2</c:v>
                </c:pt>
                <c:pt idx="48">
                  <c:v>1.2907989898374137E-2</c:v>
                </c:pt>
                <c:pt idx="49">
                  <c:v>1.3735403122266765E-2</c:v>
                </c:pt>
                <c:pt idx="50">
                  <c:v>1.4587054540029957E-2</c:v>
                </c:pt>
                <c:pt idx="51">
                  <c:v>1.5460986707620764E-2</c:v>
                </c:pt>
                <c:pt idx="52">
                  <c:v>1.6354987261834038E-2</c:v>
                </c:pt>
                <c:pt idx="53">
                  <c:v>1.7266591603482408E-2</c:v>
                </c:pt>
                <c:pt idx="54">
                  <c:v>1.8193088293762951E-2</c:v>
                </c:pt>
                <c:pt idx="55">
                  <c:v>1.9131527254986822E-2</c:v>
                </c:pt>
                <c:pt idx="56">
                  <c:v>2.0078730832309797E-2</c:v>
                </c:pt>
                <c:pt idx="57">
                  <c:v>2.1031307735725736E-2</c:v>
                </c:pt>
                <c:pt idx="58">
                  <c:v>2.1985669841894279E-2</c:v>
                </c:pt>
                <c:pt idx="59">
                  <c:v>2.293805179396928E-2</c:v>
                </c:pt>
                <c:pt idx="60">
                  <c:v>2.388453329513859E-2</c:v>
                </c:pt>
                <c:pt idx="61">
                  <c:v>2.4821063948798568E-2</c:v>
                </c:pt>
                <c:pt idx="62">
                  <c:v>2.5743490455926298E-2</c:v>
                </c:pt>
                <c:pt idx="63">
                  <c:v>2.6647585939064869E-2</c:v>
                </c:pt>
                <c:pt idx="64">
                  <c:v>2.7529081123195905E-2</c:v>
                </c:pt>
                <c:pt idx="65">
                  <c:v>2.8383697067426956E-2</c:v>
                </c:pt>
                <c:pt idx="66">
                  <c:v>2.9207179108630108E-2</c:v>
                </c:pt>
                <c:pt idx="67">
                  <c:v>2.9995331649652485E-2</c:v>
                </c:pt>
                <c:pt idx="68">
                  <c:v>3.0744053401136891E-2</c:v>
                </c:pt>
                <c:pt idx="69">
                  <c:v>3.1449372667924157E-2</c:v>
                </c:pt>
                <c:pt idx="70">
                  <c:v>3.2107482258947474E-2</c:v>
                </c:pt>
                <c:pt idx="71">
                  <c:v>3.271477359385766E-2</c:v>
                </c:pt>
                <c:pt idx="72">
                  <c:v>3.3267869580603453E-2</c:v>
                </c:pt>
                <c:pt idx="73">
                  <c:v>3.3763655845975578E-2</c:v>
                </c:pt>
                <c:pt idx="74">
                  <c:v>3.4199309915715813E-2</c:v>
                </c:pt>
                <c:pt idx="75">
                  <c:v>3.4572327962067363E-2</c:v>
                </c:pt>
                <c:pt idx="76">
                  <c:v>3.4880548764341358E-2</c:v>
                </c:pt>
                <c:pt idx="77">
                  <c:v>3.5122174561802735E-2</c:v>
                </c:pt>
                <c:pt idx="78">
                  <c:v>3.5295788517420379E-2</c:v>
                </c:pt>
                <c:pt idx="79">
                  <c:v>3.5400368555148949E-2</c:v>
                </c:pt>
                <c:pt idx="80">
                  <c:v>3.5435297381675439E-2</c:v>
                </c:pt>
                <c:pt idx="81">
                  <c:v>3.5400368555148949E-2</c:v>
                </c:pt>
                <c:pt idx="82">
                  <c:v>3.5295788517420379E-2</c:v>
                </c:pt>
                <c:pt idx="83">
                  <c:v>3.5122174561802735E-2</c:v>
                </c:pt>
                <c:pt idx="84">
                  <c:v>3.4880548764341358E-2</c:v>
                </c:pt>
                <c:pt idx="85">
                  <c:v>3.4572327962067363E-2</c:v>
                </c:pt>
                <c:pt idx="86">
                  <c:v>3.4199309915715813E-2</c:v>
                </c:pt>
                <c:pt idx="87">
                  <c:v>3.3763655845975578E-2</c:v>
                </c:pt>
                <c:pt idx="88">
                  <c:v>3.3267869580603453E-2</c:v>
                </c:pt>
                <c:pt idx="89">
                  <c:v>3.271477359385766E-2</c:v>
                </c:pt>
                <c:pt idx="90">
                  <c:v>3.2107482258947474E-2</c:v>
                </c:pt>
                <c:pt idx="91">
                  <c:v>3.1449372667924157E-2</c:v>
                </c:pt>
                <c:pt idx="92">
                  <c:v>3.0744053401136891E-2</c:v>
                </c:pt>
                <c:pt idx="93">
                  <c:v>2.9995331649652485E-2</c:v>
                </c:pt>
                <c:pt idx="94">
                  <c:v>2.9207179108630108E-2</c:v>
                </c:pt>
                <c:pt idx="95">
                  <c:v>2.8383697067426956E-2</c:v>
                </c:pt>
                <c:pt idx="96">
                  <c:v>2.7529081123195905E-2</c:v>
                </c:pt>
                <c:pt idx="97">
                  <c:v>2.6647585939064869E-2</c:v>
                </c:pt>
                <c:pt idx="98">
                  <c:v>2.5743490455926298E-2</c:v>
                </c:pt>
                <c:pt idx="99">
                  <c:v>2.4821063948798568E-2</c:v>
                </c:pt>
                <c:pt idx="100">
                  <c:v>2.388453329513859E-2</c:v>
                </c:pt>
                <c:pt idx="101">
                  <c:v>2.293805179396928E-2</c:v>
                </c:pt>
                <c:pt idx="102">
                  <c:v>2.1985669841894279E-2</c:v>
                </c:pt>
                <c:pt idx="103">
                  <c:v>2.1031307735725736E-2</c:v>
                </c:pt>
                <c:pt idx="104">
                  <c:v>2.0078730832309797E-2</c:v>
                </c:pt>
                <c:pt idx="105">
                  <c:v>1.9131527254986822E-2</c:v>
                </c:pt>
                <c:pt idx="106">
                  <c:v>1.8193088293762951E-2</c:v>
                </c:pt>
                <c:pt idx="107">
                  <c:v>1.7266591603482408E-2</c:v>
                </c:pt>
                <c:pt idx="108">
                  <c:v>1.6354987261834038E-2</c:v>
                </c:pt>
                <c:pt idx="109">
                  <c:v>1.5460986707620764E-2</c:v>
                </c:pt>
                <c:pt idx="110">
                  <c:v>1.4587054540029957E-2</c:v>
                </c:pt>
                <c:pt idx="111">
                  <c:v>1.3735403122266765E-2</c:v>
                </c:pt>
                <c:pt idx="112">
                  <c:v>1.2907989898374137E-2</c:v>
                </c:pt>
                <c:pt idx="113">
                  <c:v>1.2106517300806167E-2</c:v>
                </c:pt>
                <c:pt idx="114">
                  <c:v>1.1332435098699911E-2</c:v>
                </c:pt>
                <c:pt idx="115">
                  <c:v>1.0586945013072141E-2</c:v>
                </c:pt>
                <c:pt idx="116">
                  <c:v>9.8710074055263393E-3</c:v>
                </c:pt>
                <c:pt idx="117">
                  <c:v>9.1853498315808482E-3</c:v>
                </c:pt>
                <c:pt idx="118">
                  <c:v>8.5304772384229288E-3</c:v>
                </c:pt>
                <c:pt idx="119">
                  <c:v>7.9066835796804767E-3</c:v>
                </c:pt>
                <c:pt idx="120">
                  <c:v>7.3140646165327566E-3</c:v>
                </c:pt>
                <c:pt idx="121">
                  <c:v>6.7525316749409252E-3</c:v>
                </c:pt>
                <c:pt idx="122">
                  <c:v>6.2218261326971247E-3</c:v>
                </c:pt>
                <c:pt idx="123">
                  <c:v>5.7215344170527434E-3</c:v>
                </c:pt>
                <c:pt idx="124">
                  <c:v>5.2511033035378086E-3</c:v>
                </c:pt>
                <c:pt idx="125">
                  <c:v>4.809855318846915E-3</c:v>
                </c:pt>
                <c:pt idx="126">
                  <c:v>4.3970040649457687E-3</c:v>
                </c:pt>
                <c:pt idx="127">
                  <c:v>4.0116692974447102E-3</c:v>
                </c:pt>
                <c:pt idx="128">
                  <c:v>3.6528916083902745E-3</c:v>
                </c:pt>
                <c:pt idx="129">
                  <c:v>3.3196465815526518E-3</c:v>
                </c:pt>
                <c:pt idx="130">
                  <c:v>3.0108583066623096E-3</c:v>
                </c:pt>
                <c:pt idx="131">
                  <c:v>2.7254121575235549E-3</c:v>
                </c:pt>
                <c:pt idx="132">
                  <c:v>2.4621667571851106E-3</c:v>
                </c:pt>
                <c:pt idx="133">
                  <c:v>2.2199650710899885E-3</c:v>
                </c:pt>
                <c:pt idx="134">
                  <c:v>1.9976445861065138E-3</c:v>
                </c:pt>
                <c:pt idx="135">
                  <c:v>1.7940465493447796E-3</c:v>
                </c:pt>
                <c:pt idx="136">
                  <c:v>1.6080242555118892E-3</c:v>
                </c:pt>
                <c:pt idx="137">
                  <c:v>1.4384503851177656E-3</c:v>
                </c:pt>
                <c:pt idx="138">
                  <c:v>1.2842234080110114E-3</c:v>
                </c:pt>
                <c:pt idx="139">
                  <c:v>1.1442730774374472E-3</c:v>
                </c:pt>
                <c:pt idx="140">
                  <c:v>1.0175650490420844E-3</c:v>
                </c:pt>
                <c:pt idx="141">
                  <c:v>9.0310466697897732E-4</c:v>
                </c:pt>
                <c:pt idx="142">
                  <c:v>7.9993996558051501E-4</c:v>
                </c:pt>
                <c:pt idx="143">
                  <c:v>7.071639399205134E-4</c:v>
                </c:pt>
                <c:pt idx="144">
                  <c:v>6.2391614215627066E-4</c:v>
                </c:pt>
                <c:pt idx="145">
                  <c:v>5.493836628428536E-4</c:v>
                </c:pt>
                <c:pt idx="146">
                  <c:v>4.8280155758044133E-4</c:v>
                </c:pt>
                <c:pt idx="147">
                  <c:v>4.234527794942209E-4</c:v>
                </c:pt>
                <c:pt idx="148">
                  <c:v>3.7066767727385102E-4</c:v>
                </c:pt>
                <c:pt idx="149">
                  <c:v>3.238231169366388E-4</c:v>
                </c:pt>
                <c:pt idx="150">
                  <c:v>2.8234128324624978E-4</c:v>
                </c:pt>
                <c:pt idx="151">
                  <c:v>2.4568821393563606E-4</c:v>
                </c:pt>
                <c:pt idx="152">
                  <c:v>2.1337211666313258E-4</c:v>
                </c:pt>
                <c:pt idx="153">
                  <c:v>1.8494151508241722E-4</c:v>
                </c:pt>
                <c:pt idx="154">
                  <c:v>1.5998326663069044E-4</c:v>
                </c:pt>
                <c:pt idx="155">
                  <c:v>1.3812049072681954E-4</c:v>
                </c:pt>
                <c:pt idx="156">
                  <c:v>1.1901044210468774E-4</c:v>
                </c:pt>
                <c:pt idx="157">
                  <c:v>1.0234236005917619E-4</c:v>
                </c:pt>
                <c:pt idx="158">
                  <c:v>8.7835320515647635E-5</c:v>
                </c:pt>
                <c:pt idx="159">
                  <c:v>7.5236114101150074E-5</c:v>
                </c:pt>
                <c:pt idx="160">
                  <c:v>6.4317169839823535E-5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5-40F5-AE40-F22A3AB63079}"/>
            </c:ext>
          </c:extLst>
        </c:ser>
        <c:ser>
          <c:idx val="0"/>
          <c:order val="1"/>
          <c:tx>
            <c:strRef>
              <c:f>'Q1'!$D$26</c:f>
              <c:strCache>
                <c:ptCount val="1"/>
                <c:pt idx="0">
                  <c:v>P(794 &lt;= Xbar &lt;= 854) = 0.9923</c:v>
                </c:pt>
              </c:strCache>
            </c:strRef>
          </c:tx>
          <c:spPr>
            <a:ln w="25400">
              <a:noFill/>
            </a:ln>
          </c:spPr>
          <c:val>
            <c:numRef>
              <c:f>'Q1'!$D$27:$D$187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1.0175650490420844E-3</c:v>
                </c:pt>
                <c:pt idx="21">
                  <c:v>1.1442730774374472E-3</c:v>
                </c:pt>
                <c:pt idx="22">
                  <c:v>1.2842234080110114E-3</c:v>
                </c:pt>
                <c:pt idx="23">
                  <c:v>1.4384503851177656E-3</c:v>
                </c:pt>
                <c:pt idx="24">
                  <c:v>1.6080242555118892E-3</c:v>
                </c:pt>
                <c:pt idx="25">
                  <c:v>1.7940465493447796E-3</c:v>
                </c:pt>
                <c:pt idx="26">
                  <c:v>1.9976445861065138E-3</c:v>
                </c:pt>
                <c:pt idx="27">
                  <c:v>2.2199650710899885E-3</c:v>
                </c:pt>
                <c:pt idx="28">
                  <c:v>2.4621667571851106E-3</c:v>
                </c:pt>
                <c:pt idx="29">
                  <c:v>2.7254121575235549E-3</c:v>
                </c:pt>
                <c:pt idx="30">
                  <c:v>3.0108583066623096E-3</c:v>
                </c:pt>
                <c:pt idx="31">
                  <c:v>3.3196465815526518E-3</c:v>
                </c:pt>
                <c:pt idx="32">
                  <c:v>3.6528916083902745E-3</c:v>
                </c:pt>
                <c:pt idx="33">
                  <c:v>4.0116692974447102E-3</c:v>
                </c:pt>
                <c:pt idx="34">
                  <c:v>4.3970040649457687E-3</c:v>
                </c:pt>
                <c:pt idx="35">
                  <c:v>4.809855318846915E-3</c:v>
                </c:pt>
                <c:pt idx="36">
                  <c:v>5.2511033035378086E-3</c:v>
                </c:pt>
                <c:pt idx="37">
                  <c:v>5.7215344170527434E-3</c:v>
                </c:pt>
                <c:pt idx="38">
                  <c:v>6.2218261326971247E-3</c:v>
                </c:pt>
                <c:pt idx="39">
                  <c:v>6.7525316749409252E-3</c:v>
                </c:pt>
                <c:pt idx="40">
                  <c:v>7.3140646165327566E-3</c:v>
                </c:pt>
                <c:pt idx="41">
                  <c:v>7.9066835796804767E-3</c:v>
                </c:pt>
                <c:pt idx="42">
                  <c:v>8.5304772384229288E-3</c:v>
                </c:pt>
                <c:pt idx="43">
                  <c:v>9.1853498315808482E-3</c:v>
                </c:pt>
                <c:pt idx="44">
                  <c:v>9.8710074055263393E-3</c:v>
                </c:pt>
                <c:pt idx="45">
                  <c:v>1.0586945013072141E-2</c:v>
                </c:pt>
                <c:pt idx="46">
                  <c:v>1.1332435098699911E-2</c:v>
                </c:pt>
                <c:pt idx="47">
                  <c:v>1.2106517300806167E-2</c:v>
                </c:pt>
                <c:pt idx="48">
                  <c:v>1.2907989898374137E-2</c:v>
                </c:pt>
                <c:pt idx="49">
                  <c:v>1.3735403122266765E-2</c:v>
                </c:pt>
                <c:pt idx="50">
                  <c:v>1.4587054540029957E-2</c:v>
                </c:pt>
                <c:pt idx="51">
                  <c:v>1.5460986707620764E-2</c:v>
                </c:pt>
                <c:pt idx="52">
                  <c:v>1.6354987261834038E-2</c:v>
                </c:pt>
                <c:pt idx="53">
                  <c:v>1.7266591603482408E-2</c:v>
                </c:pt>
                <c:pt idx="54">
                  <c:v>1.8193088293762951E-2</c:v>
                </c:pt>
                <c:pt idx="55">
                  <c:v>1.9131527254986822E-2</c:v>
                </c:pt>
                <c:pt idx="56">
                  <c:v>2.0078730832309797E-2</c:v>
                </c:pt>
                <c:pt idx="57">
                  <c:v>2.1031307735725736E-2</c:v>
                </c:pt>
                <c:pt idx="58">
                  <c:v>2.1985669841894279E-2</c:v>
                </c:pt>
                <c:pt idx="59">
                  <c:v>2.293805179396928E-2</c:v>
                </c:pt>
                <c:pt idx="60">
                  <c:v>2.388453329513859E-2</c:v>
                </c:pt>
                <c:pt idx="61">
                  <c:v>2.4821063948798568E-2</c:v>
                </c:pt>
                <c:pt idx="62">
                  <c:v>2.5743490455926298E-2</c:v>
                </c:pt>
                <c:pt idx="63">
                  <c:v>2.6647585939064869E-2</c:v>
                </c:pt>
                <c:pt idx="64">
                  <c:v>2.7529081123195905E-2</c:v>
                </c:pt>
                <c:pt idx="65">
                  <c:v>2.8383697067426956E-2</c:v>
                </c:pt>
                <c:pt idx="66">
                  <c:v>2.9207179108630108E-2</c:v>
                </c:pt>
                <c:pt idx="67">
                  <c:v>2.9995331649652485E-2</c:v>
                </c:pt>
                <c:pt idx="68">
                  <c:v>3.0744053401136891E-2</c:v>
                </c:pt>
                <c:pt idx="69">
                  <c:v>3.1449372667924157E-2</c:v>
                </c:pt>
                <c:pt idx="70">
                  <c:v>3.2107482258947474E-2</c:v>
                </c:pt>
                <c:pt idx="71">
                  <c:v>3.271477359385766E-2</c:v>
                </c:pt>
                <c:pt idx="72">
                  <c:v>3.3267869580603453E-2</c:v>
                </c:pt>
                <c:pt idx="73">
                  <c:v>3.3763655845975578E-2</c:v>
                </c:pt>
                <c:pt idx="74">
                  <c:v>3.4199309915715813E-2</c:v>
                </c:pt>
                <c:pt idx="75">
                  <c:v>3.4572327962067363E-2</c:v>
                </c:pt>
                <c:pt idx="76">
                  <c:v>3.4880548764341358E-2</c:v>
                </c:pt>
                <c:pt idx="77">
                  <c:v>3.5122174561802735E-2</c:v>
                </c:pt>
                <c:pt idx="78">
                  <c:v>3.5295788517420379E-2</c:v>
                </c:pt>
                <c:pt idx="79">
                  <c:v>3.5400368555148949E-2</c:v>
                </c:pt>
                <c:pt idx="80">
                  <c:v>3.5435297381675439E-2</c:v>
                </c:pt>
                <c:pt idx="81">
                  <c:v>3.5400368555148949E-2</c:v>
                </c:pt>
                <c:pt idx="82">
                  <c:v>3.5295788517420379E-2</c:v>
                </c:pt>
                <c:pt idx="83">
                  <c:v>3.5122174561802735E-2</c:v>
                </c:pt>
                <c:pt idx="84">
                  <c:v>3.4880548764341358E-2</c:v>
                </c:pt>
                <c:pt idx="85">
                  <c:v>3.4572327962067363E-2</c:v>
                </c:pt>
                <c:pt idx="86">
                  <c:v>3.4199309915715813E-2</c:v>
                </c:pt>
                <c:pt idx="87">
                  <c:v>3.3763655845975578E-2</c:v>
                </c:pt>
                <c:pt idx="88">
                  <c:v>3.3267869580603453E-2</c:v>
                </c:pt>
                <c:pt idx="89">
                  <c:v>3.271477359385766E-2</c:v>
                </c:pt>
                <c:pt idx="90">
                  <c:v>3.2107482258947474E-2</c:v>
                </c:pt>
                <c:pt idx="91">
                  <c:v>3.1449372667924157E-2</c:v>
                </c:pt>
                <c:pt idx="92">
                  <c:v>3.0744053401136891E-2</c:v>
                </c:pt>
                <c:pt idx="93">
                  <c:v>2.9995331649652485E-2</c:v>
                </c:pt>
                <c:pt idx="94">
                  <c:v>2.9207179108630108E-2</c:v>
                </c:pt>
                <c:pt idx="95">
                  <c:v>2.8383697067426956E-2</c:v>
                </c:pt>
                <c:pt idx="96">
                  <c:v>2.7529081123195905E-2</c:v>
                </c:pt>
                <c:pt idx="97">
                  <c:v>2.6647585939064869E-2</c:v>
                </c:pt>
                <c:pt idx="98">
                  <c:v>2.5743490455926298E-2</c:v>
                </c:pt>
                <c:pt idx="99">
                  <c:v>2.4821063948798568E-2</c:v>
                </c:pt>
                <c:pt idx="100">
                  <c:v>2.388453329513859E-2</c:v>
                </c:pt>
                <c:pt idx="101">
                  <c:v>2.293805179396928E-2</c:v>
                </c:pt>
                <c:pt idx="102">
                  <c:v>2.1985669841894279E-2</c:v>
                </c:pt>
                <c:pt idx="103">
                  <c:v>2.1031307735725736E-2</c:v>
                </c:pt>
                <c:pt idx="104">
                  <c:v>2.0078730832309797E-2</c:v>
                </c:pt>
                <c:pt idx="105">
                  <c:v>1.9131527254986822E-2</c:v>
                </c:pt>
                <c:pt idx="106">
                  <c:v>1.8193088293762951E-2</c:v>
                </c:pt>
                <c:pt idx="107">
                  <c:v>1.7266591603482408E-2</c:v>
                </c:pt>
                <c:pt idx="108">
                  <c:v>1.6354987261834038E-2</c:v>
                </c:pt>
                <c:pt idx="109">
                  <c:v>1.5460986707620764E-2</c:v>
                </c:pt>
                <c:pt idx="110">
                  <c:v>1.4587054540029957E-2</c:v>
                </c:pt>
                <c:pt idx="111">
                  <c:v>1.3735403122266765E-2</c:v>
                </c:pt>
                <c:pt idx="112">
                  <c:v>1.2907989898374137E-2</c:v>
                </c:pt>
                <c:pt idx="113">
                  <c:v>1.2106517300806167E-2</c:v>
                </c:pt>
                <c:pt idx="114">
                  <c:v>1.1332435098699911E-2</c:v>
                </c:pt>
                <c:pt idx="115">
                  <c:v>1.0586945013072141E-2</c:v>
                </c:pt>
                <c:pt idx="116">
                  <c:v>9.8710074055263393E-3</c:v>
                </c:pt>
                <c:pt idx="117">
                  <c:v>9.1853498315808482E-3</c:v>
                </c:pt>
                <c:pt idx="118">
                  <c:v>8.5304772384229288E-3</c:v>
                </c:pt>
                <c:pt idx="119">
                  <c:v>7.9066835796804767E-3</c:v>
                </c:pt>
                <c:pt idx="120">
                  <c:v>7.3140646165327566E-3</c:v>
                </c:pt>
                <c:pt idx="121">
                  <c:v>6.7525316749409252E-3</c:v>
                </c:pt>
                <c:pt idx="122">
                  <c:v>6.2218261326971247E-3</c:v>
                </c:pt>
                <c:pt idx="123">
                  <c:v>5.7215344170527434E-3</c:v>
                </c:pt>
                <c:pt idx="124">
                  <c:v>5.2511033035378086E-3</c:v>
                </c:pt>
                <c:pt idx="125">
                  <c:v>4.809855318846915E-3</c:v>
                </c:pt>
                <c:pt idx="126">
                  <c:v>4.3970040649457687E-3</c:v>
                </c:pt>
                <c:pt idx="127">
                  <c:v>4.0116692974447102E-3</c:v>
                </c:pt>
                <c:pt idx="128">
                  <c:v>3.6528916083902745E-3</c:v>
                </c:pt>
                <c:pt idx="129">
                  <c:v>3.3196465815526518E-3</c:v>
                </c:pt>
                <c:pt idx="130">
                  <c:v>3.0108583066623096E-3</c:v>
                </c:pt>
                <c:pt idx="131">
                  <c:v>2.7254121575235549E-3</c:v>
                </c:pt>
                <c:pt idx="132">
                  <c:v>2.4621667571851106E-3</c:v>
                </c:pt>
                <c:pt idx="133">
                  <c:v>2.2199650710899885E-3</c:v>
                </c:pt>
                <c:pt idx="134">
                  <c:v>1.9976445861065138E-3</c:v>
                </c:pt>
                <c:pt idx="135">
                  <c:v>1.7940465493447796E-3</c:v>
                </c:pt>
                <c:pt idx="136">
                  <c:v>1.6080242555118892E-3</c:v>
                </c:pt>
                <c:pt idx="137">
                  <c:v>1.4384503851177656E-3</c:v>
                </c:pt>
                <c:pt idx="138">
                  <c:v>1.2842234080110114E-3</c:v>
                </c:pt>
                <c:pt idx="139">
                  <c:v>1.1442730774374472E-3</c:v>
                </c:pt>
                <c:pt idx="140">
                  <c:v>1.0175650490420844E-3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5-40F5-AE40-F22A3AB6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68768"/>
        <c:axId val="80029184"/>
      </c:areaChart>
      <c:catAx>
        <c:axId val="1099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Xbar for Annual Auto Insurance Cost</a:t>
                </a:r>
              </a:p>
            </c:rich>
          </c:tx>
          <c:overlay val="0"/>
        </c:title>
        <c:numFmt formatCode="&quot;$&quot;#,##0_);[Red]\(&quot;$&quot;#,##0\)" sourceLinked="0"/>
        <c:majorTickMark val="out"/>
        <c:minorTickMark val="none"/>
        <c:tickLblPos val="nextTo"/>
        <c:crossAx val="80029184"/>
        <c:crosses val="autoZero"/>
        <c:auto val="1"/>
        <c:lblAlgn val="ctr"/>
        <c:lblOffset val="100"/>
        <c:noMultiLvlLbl val="0"/>
      </c:catAx>
      <c:valAx>
        <c:axId val="80029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968768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71333</xdr:colOff>
      <xdr:row>0</xdr:row>
      <xdr:rowOff>27612</xdr:rowOff>
    </xdr:from>
    <xdr:to>
      <xdr:col>10</xdr:col>
      <xdr:colOff>577746</xdr:colOff>
      <xdr:row>10</xdr:row>
      <xdr:rowOff>181861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1394460</xdr:colOff>
          <xdr:row>14</xdr:row>
          <xdr:rowOff>60960</xdr:rowOff>
        </xdr:from>
        <xdr:to>
          <xdr:col>7</xdr:col>
          <xdr:colOff>769620</xdr:colOff>
          <xdr:row>18</xdr:row>
          <xdr:rowOff>22860</xdr:rowOff>
        </xdr:to>
        <xdr:sp macro="" textlink="">
          <xdr:nvSpPr>
            <xdr:cNvPr id="2049" name="Object 1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17961" dir="2700000" algn="ctr" rotWithShape="0">
                <a:srgbClr val="000000"/>
              </a:outerShdw>
            </a:effectLst>
            <a:extLs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1341120</xdr:colOff>
          <xdr:row>3</xdr:row>
          <xdr:rowOff>60960</xdr:rowOff>
        </xdr:from>
        <xdr:to>
          <xdr:col>8</xdr:col>
          <xdr:colOff>327660</xdr:colOff>
          <xdr:row>6</xdr:row>
          <xdr:rowOff>175260</xdr:rowOff>
        </xdr:to>
        <xdr:sp macro="" textlink="">
          <xdr:nvSpPr>
            <xdr:cNvPr id="4097" name="Object 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7961" dir="2700000" algn="ctr" rotWithShape="0">
                <a:srgbClr val="000000"/>
              </a:outerShdw>
            </a:effec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showGridLines="0" tabSelected="1" topLeftCell="A12" zoomScale="110" zoomScaleNormal="110" workbookViewId="0">
      <selection activeCell="G37" sqref="G37"/>
    </sheetView>
  </sheetViews>
  <sheetFormatPr defaultRowHeight="14.4" x14ac:dyDescent="0.3"/>
  <cols>
    <col min="1" max="1" width="4.6640625" customWidth="1"/>
    <col min="2" max="2" width="24.44140625" customWidth="1"/>
    <col min="3" max="3" width="8.5546875" customWidth="1"/>
    <col min="4" max="4" width="6.33203125" customWidth="1"/>
    <col min="5" max="5" width="6.109375" customWidth="1"/>
    <col min="6" max="6" width="27.5546875" customWidth="1"/>
    <col min="7" max="7" width="15.5546875" customWidth="1"/>
    <col min="8" max="8" width="12" bestFit="1" customWidth="1"/>
    <col min="10" max="10" width="12.44140625" customWidth="1"/>
  </cols>
  <sheetData>
    <row r="1" spans="1:6" x14ac:dyDescent="0.3">
      <c r="A1" s="6" t="s">
        <v>41</v>
      </c>
      <c r="B1" s="7" t="s">
        <v>1</v>
      </c>
      <c r="C1" s="8"/>
      <c r="D1" s="8"/>
      <c r="E1" s="8"/>
      <c r="F1" s="9"/>
    </row>
    <row r="2" spans="1:6" x14ac:dyDescent="0.3">
      <c r="B2" s="10" t="s">
        <v>2</v>
      </c>
      <c r="C2" s="11"/>
      <c r="D2" s="11"/>
      <c r="E2" s="11"/>
      <c r="F2" s="12"/>
    </row>
    <row r="3" spans="1:6" x14ac:dyDescent="0.3">
      <c r="B3" s="10" t="s">
        <v>3</v>
      </c>
      <c r="C3" s="11"/>
      <c r="D3" s="11"/>
      <c r="E3" s="11"/>
      <c r="F3" s="12"/>
    </row>
    <row r="4" spans="1:6" x14ac:dyDescent="0.3">
      <c r="B4" s="13" t="s">
        <v>4</v>
      </c>
      <c r="C4" s="14"/>
      <c r="D4" s="14"/>
      <c r="E4" s="14"/>
      <c r="F4" s="15"/>
    </row>
    <row r="5" spans="1:6" x14ac:dyDescent="0.3">
      <c r="B5" s="7" t="s">
        <v>5</v>
      </c>
      <c r="C5" s="8"/>
      <c r="D5" s="8"/>
      <c r="E5" s="8"/>
      <c r="F5" s="9"/>
    </row>
    <row r="6" spans="1:6" x14ac:dyDescent="0.3">
      <c r="B6" s="13" t="s">
        <v>6</v>
      </c>
      <c r="C6" s="14"/>
      <c r="D6" s="14"/>
      <c r="E6" s="14"/>
      <c r="F6" s="15"/>
    </row>
    <row r="8" spans="1:6" x14ac:dyDescent="0.3">
      <c r="B8" s="2" t="s">
        <v>7</v>
      </c>
      <c r="C8" s="3">
        <v>824</v>
      </c>
      <c r="D8" t="s">
        <v>8</v>
      </c>
    </row>
    <row r="9" spans="1:6" x14ac:dyDescent="0.3">
      <c r="B9" s="16" t="s">
        <v>9</v>
      </c>
      <c r="C9" s="3">
        <v>25000</v>
      </c>
    </row>
    <row r="10" spans="1:6" x14ac:dyDescent="0.3">
      <c r="B10" s="2" t="s">
        <v>10</v>
      </c>
      <c r="C10" s="3">
        <v>195</v>
      </c>
      <c r="E10" s="17"/>
    </row>
    <row r="11" spans="1:6" x14ac:dyDescent="0.3">
      <c r="B11" s="16" t="s">
        <v>11</v>
      </c>
      <c r="C11" s="3">
        <v>30</v>
      </c>
      <c r="E11" s="17"/>
    </row>
    <row r="12" spans="1:6" x14ac:dyDescent="0.3">
      <c r="B12" s="16" t="s">
        <v>12</v>
      </c>
      <c r="C12" s="3">
        <v>300</v>
      </c>
      <c r="D12" s="18" t="str">
        <f>IF(C12="","","n is really big, so even through the pop. distribution may be highly skewed, the SD of Xbar will be Normal.")</f>
        <v>n is really big, so even through the pop. distribution may be highly skewed, the SD of Xbar will be Normal.</v>
      </c>
      <c r="E12" s="17"/>
    </row>
    <row r="13" spans="1:6" x14ac:dyDescent="0.3">
      <c r="B13" s="16" t="s">
        <v>0</v>
      </c>
      <c r="C13" s="48">
        <f>C12/C9</f>
        <v>1.2E-2</v>
      </c>
      <c r="D13" s="18" t="str">
        <f>IF(C13="","","less than 0.05, don't need SQRT((N-n)/(N-1))")</f>
        <v>less than 0.05, don't need SQRT((N-n)/(N-1))</v>
      </c>
      <c r="E13" s="17"/>
    </row>
    <row r="14" spans="1:6" x14ac:dyDescent="0.3">
      <c r="B14" s="16" t="s">
        <v>13</v>
      </c>
      <c r="C14" s="49">
        <f>C10/SQRT(C12)</f>
        <v>11.258330249197702</v>
      </c>
      <c r="D14" t="s">
        <v>14</v>
      </c>
    </row>
    <row r="15" spans="1:6" x14ac:dyDescent="0.3">
      <c r="B15" s="2" t="s">
        <v>15</v>
      </c>
      <c r="C15" s="19">
        <f>C8-C11</f>
        <v>794</v>
      </c>
    </row>
    <row r="16" spans="1:6" x14ac:dyDescent="0.3">
      <c r="B16" s="2" t="s">
        <v>16</v>
      </c>
      <c r="C16" s="19">
        <f>C8+C11</f>
        <v>854</v>
      </c>
    </row>
    <row r="17" spans="2:9" x14ac:dyDescent="0.3">
      <c r="B17" s="2" t="str">
        <f>"P("&amp;ROUND(C8-C11,2)&amp;" &lt;= Xbar &lt;= "&amp;ROUND(C8+C11,2)&amp;")"</f>
        <v>P(794 &lt;= Xbar &lt;= 854)</v>
      </c>
      <c r="C17" s="48">
        <f>NORMDIST(C16,C8,C14,1)-NORMDIST(C15,C8,C14,1)</f>
        <v>0.99229414915756875</v>
      </c>
    </row>
    <row r="19" spans="2:9" x14ac:dyDescent="0.3">
      <c r="B19" s="6" t="s">
        <v>17</v>
      </c>
      <c r="F19" s="20"/>
    </row>
    <row r="20" spans="2:9" x14ac:dyDescent="0.3">
      <c r="B20" s="21" t="str">
        <f>"The probability of selecting a sample of "&amp;C12&amp;" insurance policies and finding a sample mean between "&amp;DOLLAR(C15,0)&amp;" and "&amp;DOLLAR(C16,0)&amp;" is about "&amp;TEXT(C17,"0%")</f>
        <v>The probability of selecting a sample of 300 insurance policies and finding a sample mean between ₹ 794 and ₹ 854 is about 99%</v>
      </c>
      <c r="C20" s="22"/>
      <c r="D20" s="22"/>
      <c r="E20" s="22"/>
      <c r="F20" s="23"/>
      <c r="G20" s="22"/>
      <c r="H20" s="22"/>
      <c r="I20" s="24"/>
    </row>
    <row r="21" spans="2:9" x14ac:dyDescent="0.3">
      <c r="B21" s="25" t="str">
        <f>"If the population mean really was "&amp;DOLLAR(C8,0)&amp;", then it seems unlikely that our sample of $857 would be possible."</f>
        <v>If the population mean really was ₹ 824, then it seems unlikely that our sample of $857 would be possible.</v>
      </c>
      <c r="C21" s="26"/>
      <c r="D21" s="26"/>
      <c r="E21" s="26"/>
      <c r="F21" s="27"/>
      <c r="G21" s="26"/>
      <c r="H21" s="26"/>
      <c r="I21" s="28"/>
    </row>
    <row r="22" spans="2:9" x14ac:dyDescent="0.3">
      <c r="B22" s="29" t="s">
        <v>18</v>
      </c>
      <c r="C22" s="30"/>
      <c r="D22" s="30"/>
      <c r="E22" s="30"/>
      <c r="F22" s="31"/>
      <c r="G22" s="30"/>
      <c r="H22" s="30"/>
      <c r="I22" s="32"/>
    </row>
    <row r="23" spans="2:9" x14ac:dyDescent="0.3">
      <c r="F23" s="20"/>
    </row>
    <row r="24" spans="2:9" x14ac:dyDescent="0.3">
      <c r="F24" s="20"/>
    </row>
    <row r="25" spans="2:9" x14ac:dyDescent="0.3">
      <c r="B25" s="20"/>
    </row>
    <row r="26" spans="2:9" x14ac:dyDescent="0.3">
      <c r="B26" s="50" t="s">
        <v>19</v>
      </c>
      <c r="C26" s="50" t="s">
        <v>20</v>
      </c>
      <c r="D26" s="6" t="str">
        <f>IF(C17="","","P("&amp;ROUND(C8-C11,2)&amp;" &lt;= Xbar &lt;= "&amp;ROUND(C8+C11,2)&amp;") = "&amp;ROUND(_xlfn.NORM.DIST(C8+C11,C8,C10/SQRT(C12),1)-_xlfn.NORM.DIST(C8-C11,C8,C10/SQRT(C12),1),4))</f>
        <v>P(794 &lt;= Xbar &lt;= 854) = 0.9923</v>
      </c>
    </row>
    <row r="27" spans="2:9" x14ac:dyDescent="0.3">
      <c r="B27" s="51">
        <v>784</v>
      </c>
      <c r="C27" s="52">
        <f>NORMDIST(B27,$C$8,$C$10/SQRT($C$12),0)</f>
        <v>6.4317169839823535E-5</v>
      </c>
      <c r="D27" t="str">
        <f t="shared" ref="D27:D90" si="0">IF(AND(B27&gt;=$C$8-$C$11,B27&lt;=$C$8+$C$11),C27,"")</f>
        <v/>
      </c>
    </row>
    <row r="28" spans="2:9" x14ac:dyDescent="0.3">
      <c r="B28" s="51">
        <v>784.5</v>
      </c>
      <c r="C28" s="52">
        <f t="shared" ref="C28:C91" si="1">NORMDIST(B28,$C$8,$C$10/SQRT($C$12),0)</f>
        <v>7.5236114101150074E-5</v>
      </c>
      <c r="D28" t="str">
        <f t="shared" si="0"/>
        <v/>
      </c>
    </row>
    <row r="29" spans="2:9" x14ac:dyDescent="0.3">
      <c r="B29" s="51">
        <v>785</v>
      </c>
      <c r="C29" s="52">
        <f t="shared" si="1"/>
        <v>8.7835320515647635E-5</v>
      </c>
      <c r="D29" t="str">
        <f t="shared" si="0"/>
        <v/>
      </c>
    </row>
    <row r="30" spans="2:9" x14ac:dyDescent="0.3">
      <c r="B30" s="51">
        <v>785.5</v>
      </c>
      <c r="C30" s="52">
        <f t="shared" si="1"/>
        <v>1.0234236005917619E-4</v>
      </c>
      <c r="D30" t="str">
        <f t="shared" si="0"/>
        <v/>
      </c>
    </row>
    <row r="31" spans="2:9" x14ac:dyDescent="0.3">
      <c r="B31" s="51">
        <v>786</v>
      </c>
      <c r="C31" s="52">
        <f t="shared" si="1"/>
        <v>1.1901044210468774E-4</v>
      </c>
      <c r="D31" t="str">
        <f t="shared" si="0"/>
        <v/>
      </c>
    </row>
    <row r="32" spans="2:9" x14ac:dyDescent="0.3">
      <c r="B32" s="51">
        <v>786.5</v>
      </c>
      <c r="C32" s="52">
        <f t="shared" si="1"/>
        <v>1.3812049072681954E-4</v>
      </c>
      <c r="D32" t="str">
        <f t="shared" si="0"/>
        <v/>
      </c>
    </row>
    <row r="33" spans="2:4" x14ac:dyDescent="0.3">
      <c r="B33" s="51">
        <v>787</v>
      </c>
      <c r="C33" s="52">
        <f t="shared" si="1"/>
        <v>1.5998326663069044E-4</v>
      </c>
      <c r="D33" t="str">
        <f t="shared" si="0"/>
        <v/>
      </c>
    </row>
    <row r="34" spans="2:4" x14ac:dyDescent="0.3">
      <c r="B34" s="51">
        <v>787.5</v>
      </c>
      <c r="C34" s="52">
        <f t="shared" si="1"/>
        <v>1.8494151508241722E-4</v>
      </c>
      <c r="D34" t="str">
        <f t="shared" si="0"/>
        <v/>
      </c>
    </row>
    <row r="35" spans="2:4" x14ac:dyDescent="0.3">
      <c r="B35" s="51">
        <v>788</v>
      </c>
      <c r="C35" s="52">
        <f t="shared" si="1"/>
        <v>2.1337211666313258E-4</v>
      </c>
      <c r="D35" t="str">
        <f t="shared" si="0"/>
        <v/>
      </c>
    </row>
    <row r="36" spans="2:4" x14ac:dyDescent="0.3">
      <c r="B36" s="51">
        <v>788.5</v>
      </c>
      <c r="C36" s="52">
        <f t="shared" si="1"/>
        <v>2.4568821393563606E-4</v>
      </c>
      <c r="D36" t="str">
        <f t="shared" si="0"/>
        <v/>
      </c>
    </row>
    <row r="37" spans="2:4" x14ac:dyDescent="0.3">
      <c r="B37" s="51">
        <v>789</v>
      </c>
      <c r="C37" s="52">
        <f t="shared" si="1"/>
        <v>2.8234128324624978E-4</v>
      </c>
      <c r="D37" t="str">
        <f t="shared" si="0"/>
        <v/>
      </c>
    </row>
    <row r="38" spans="2:4" x14ac:dyDescent="0.3">
      <c r="B38" s="51">
        <v>789.5</v>
      </c>
      <c r="C38" s="52">
        <f t="shared" si="1"/>
        <v>3.238231169366388E-4</v>
      </c>
      <c r="D38" t="str">
        <f t="shared" si="0"/>
        <v/>
      </c>
    </row>
    <row r="39" spans="2:4" x14ac:dyDescent="0.3">
      <c r="B39" s="51">
        <v>790</v>
      </c>
      <c r="C39" s="52">
        <f t="shared" si="1"/>
        <v>3.7066767727385102E-4</v>
      </c>
      <c r="D39" t="str">
        <f t="shared" si="0"/>
        <v/>
      </c>
    </row>
    <row r="40" spans="2:4" x14ac:dyDescent="0.3">
      <c r="B40" s="51">
        <v>790.5</v>
      </c>
      <c r="C40" s="52">
        <f t="shared" si="1"/>
        <v>4.234527794942209E-4</v>
      </c>
      <c r="D40" t="str">
        <f t="shared" si="0"/>
        <v/>
      </c>
    </row>
    <row r="41" spans="2:4" x14ac:dyDescent="0.3">
      <c r="B41" s="51">
        <v>791</v>
      </c>
      <c r="C41" s="52">
        <f t="shared" si="1"/>
        <v>4.8280155758044133E-4</v>
      </c>
      <c r="D41" t="str">
        <f t="shared" si="0"/>
        <v/>
      </c>
    </row>
    <row r="42" spans="2:4" x14ac:dyDescent="0.3">
      <c r="B42" s="51">
        <v>791.5</v>
      </c>
      <c r="C42" s="52">
        <f t="shared" si="1"/>
        <v>5.493836628428536E-4</v>
      </c>
      <c r="D42" t="str">
        <f t="shared" si="0"/>
        <v/>
      </c>
    </row>
    <row r="43" spans="2:4" x14ac:dyDescent="0.3">
      <c r="B43" s="51">
        <v>792</v>
      </c>
      <c r="C43" s="52">
        <f t="shared" si="1"/>
        <v>6.2391614215627066E-4</v>
      </c>
      <c r="D43" t="str">
        <f t="shared" si="0"/>
        <v/>
      </c>
    </row>
    <row r="44" spans="2:4" x14ac:dyDescent="0.3">
      <c r="B44" s="51">
        <v>792.5</v>
      </c>
      <c r="C44" s="52">
        <f t="shared" si="1"/>
        <v>7.071639399205134E-4</v>
      </c>
      <c r="D44" t="str">
        <f t="shared" si="0"/>
        <v/>
      </c>
    </row>
    <row r="45" spans="2:4" x14ac:dyDescent="0.3">
      <c r="B45" s="51">
        <v>793</v>
      </c>
      <c r="C45" s="52">
        <f t="shared" si="1"/>
        <v>7.9993996558051501E-4</v>
      </c>
      <c r="D45" t="str">
        <f t="shared" si="0"/>
        <v/>
      </c>
    </row>
    <row r="46" spans="2:4" x14ac:dyDescent="0.3">
      <c r="B46" s="51">
        <v>793.5</v>
      </c>
      <c r="C46" s="52">
        <f t="shared" si="1"/>
        <v>9.0310466697897732E-4</v>
      </c>
      <c r="D46" t="str">
        <f t="shared" si="0"/>
        <v/>
      </c>
    </row>
    <row r="47" spans="2:4" x14ac:dyDescent="0.3">
      <c r="B47" s="51">
        <v>794</v>
      </c>
      <c r="C47" s="52">
        <f t="shared" si="1"/>
        <v>1.0175650490420844E-3</v>
      </c>
      <c r="D47">
        <f t="shared" si="0"/>
        <v>1.0175650490420844E-3</v>
      </c>
    </row>
    <row r="48" spans="2:4" x14ac:dyDescent="0.3">
      <c r="B48" s="51">
        <v>794.5</v>
      </c>
      <c r="C48" s="52">
        <f t="shared" si="1"/>
        <v>1.1442730774374472E-3</v>
      </c>
      <c r="D48">
        <f t="shared" si="0"/>
        <v>1.1442730774374472E-3</v>
      </c>
    </row>
    <row r="49" spans="2:4" x14ac:dyDescent="0.3">
      <c r="B49" s="51">
        <v>795</v>
      </c>
      <c r="C49" s="52">
        <f t="shared" si="1"/>
        <v>1.2842234080110114E-3</v>
      </c>
      <c r="D49">
        <f t="shared" si="0"/>
        <v>1.2842234080110114E-3</v>
      </c>
    </row>
    <row r="50" spans="2:4" x14ac:dyDescent="0.3">
      <c r="B50" s="51">
        <v>795.5</v>
      </c>
      <c r="C50" s="52">
        <f t="shared" si="1"/>
        <v>1.4384503851177656E-3</v>
      </c>
      <c r="D50">
        <f t="shared" si="0"/>
        <v>1.4384503851177656E-3</v>
      </c>
    </row>
    <row r="51" spans="2:4" x14ac:dyDescent="0.3">
      <c r="B51" s="51">
        <v>796</v>
      </c>
      <c r="C51" s="52">
        <f t="shared" si="1"/>
        <v>1.6080242555118892E-3</v>
      </c>
      <c r="D51">
        <f t="shared" si="0"/>
        <v>1.6080242555118892E-3</v>
      </c>
    </row>
    <row r="52" spans="2:4" x14ac:dyDescent="0.3">
      <c r="B52" s="51">
        <v>796.5</v>
      </c>
      <c r="C52" s="52">
        <f t="shared" si="1"/>
        <v>1.7940465493447796E-3</v>
      </c>
      <c r="D52">
        <f t="shared" si="0"/>
        <v>1.7940465493447796E-3</v>
      </c>
    </row>
    <row r="53" spans="2:4" x14ac:dyDescent="0.3">
      <c r="B53" s="51">
        <v>797</v>
      </c>
      <c r="C53" s="52">
        <f t="shared" si="1"/>
        <v>1.9976445861065138E-3</v>
      </c>
      <c r="D53">
        <f t="shared" si="0"/>
        <v>1.9976445861065138E-3</v>
      </c>
    </row>
    <row r="54" spans="2:4" x14ac:dyDescent="0.3">
      <c r="B54" s="51">
        <v>797.5</v>
      </c>
      <c r="C54" s="52">
        <f t="shared" si="1"/>
        <v>2.2199650710899885E-3</v>
      </c>
      <c r="D54">
        <f t="shared" si="0"/>
        <v>2.2199650710899885E-3</v>
      </c>
    </row>
    <row r="55" spans="2:4" x14ac:dyDescent="0.3">
      <c r="B55" s="51">
        <v>798</v>
      </c>
      <c r="C55" s="52">
        <f t="shared" si="1"/>
        <v>2.4621667571851106E-3</v>
      </c>
      <c r="D55">
        <f t="shared" si="0"/>
        <v>2.4621667571851106E-3</v>
      </c>
    </row>
    <row r="56" spans="2:4" x14ac:dyDescent="0.3">
      <c r="B56" s="51">
        <v>798.5</v>
      </c>
      <c r="C56" s="52">
        <f t="shared" si="1"/>
        <v>2.7254121575235549E-3</v>
      </c>
      <c r="D56">
        <f t="shared" si="0"/>
        <v>2.7254121575235549E-3</v>
      </c>
    </row>
    <row r="57" spans="2:4" x14ac:dyDescent="0.3">
      <c r="B57" s="51">
        <v>799</v>
      </c>
      <c r="C57" s="52">
        <f t="shared" si="1"/>
        <v>3.0108583066623096E-3</v>
      </c>
      <c r="D57">
        <f t="shared" si="0"/>
        <v>3.0108583066623096E-3</v>
      </c>
    </row>
    <row r="58" spans="2:4" x14ac:dyDescent="0.3">
      <c r="B58" s="51">
        <v>799.5</v>
      </c>
      <c r="C58" s="52">
        <f t="shared" si="1"/>
        <v>3.3196465815526518E-3</v>
      </c>
      <c r="D58">
        <f t="shared" si="0"/>
        <v>3.3196465815526518E-3</v>
      </c>
    </row>
    <row r="59" spans="2:4" x14ac:dyDescent="0.3">
      <c r="B59" s="51">
        <v>800</v>
      </c>
      <c r="C59" s="52">
        <f t="shared" si="1"/>
        <v>3.6528916083902745E-3</v>
      </c>
      <c r="D59">
        <f t="shared" si="0"/>
        <v>3.6528916083902745E-3</v>
      </c>
    </row>
    <row r="60" spans="2:4" x14ac:dyDescent="0.3">
      <c r="B60" s="51">
        <v>800.5</v>
      </c>
      <c r="C60" s="52">
        <f t="shared" si="1"/>
        <v>4.0116692974447102E-3</v>
      </c>
      <c r="D60">
        <f t="shared" si="0"/>
        <v>4.0116692974447102E-3</v>
      </c>
    </row>
    <row r="61" spans="2:4" x14ac:dyDescent="0.3">
      <c r="B61" s="51">
        <v>801</v>
      </c>
      <c r="C61" s="52">
        <f t="shared" si="1"/>
        <v>4.3970040649457687E-3</v>
      </c>
      <c r="D61">
        <f t="shared" si="0"/>
        <v>4.3970040649457687E-3</v>
      </c>
    </row>
    <row r="62" spans="2:4" x14ac:dyDescent="0.3">
      <c r="B62" s="51">
        <v>801.5</v>
      </c>
      <c r="C62" s="52">
        <f t="shared" si="1"/>
        <v>4.809855318846915E-3</v>
      </c>
      <c r="D62">
        <f t="shared" si="0"/>
        <v>4.809855318846915E-3</v>
      </c>
    </row>
    <row r="63" spans="2:4" x14ac:dyDescent="0.3">
      <c r="B63" s="51">
        <v>802</v>
      </c>
      <c r="C63" s="52">
        <f t="shared" si="1"/>
        <v>5.2511033035378086E-3</v>
      </c>
      <c r="D63">
        <f t="shared" si="0"/>
        <v>5.2511033035378086E-3</v>
      </c>
    </row>
    <row r="64" spans="2:4" x14ac:dyDescent="0.3">
      <c r="B64" s="51">
        <v>802.5</v>
      </c>
      <c r="C64" s="52">
        <f t="shared" si="1"/>
        <v>5.7215344170527434E-3</v>
      </c>
      <c r="D64">
        <f t="shared" si="0"/>
        <v>5.7215344170527434E-3</v>
      </c>
    </row>
    <row r="65" spans="2:4" x14ac:dyDescent="0.3">
      <c r="B65" s="51">
        <v>803</v>
      </c>
      <c r="C65" s="52">
        <f t="shared" si="1"/>
        <v>6.2218261326971247E-3</v>
      </c>
      <c r="D65">
        <f t="shared" si="0"/>
        <v>6.2218261326971247E-3</v>
      </c>
    </row>
    <row r="66" spans="2:4" x14ac:dyDescent="0.3">
      <c r="B66" s="51">
        <v>803.5</v>
      </c>
      <c r="C66" s="52">
        <f t="shared" si="1"/>
        <v>6.7525316749409252E-3</v>
      </c>
      <c r="D66">
        <f t="shared" si="0"/>
        <v>6.7525316749409252E-3</v>
      </c>
    </row>
    <row r="67" spans="2:4" x14ac:dyDescent="0.3">
      <c r="B67" s="51">
        <v>804</v>
      </c>
      <c r="C67" s="52">
        <f t="shared" si="1"/>
        <v>7.3140646165327566E-3</v>
      </c>
      <c r="D67">
        <f t="shared" si="0"/>
        <v>7.3140646165327566E-3</v>
      </c>
    </row>
    <row r="68" spans="2:4" x14ac:dyDescent="0.3">
      <c r="B68" s="51">
        <v>804.5</v>
      </c>
      <c r="C68" s="52">
        <f t="shared" si="1"/>
        <v>7.9066835796804767E-3</v>
      </c>
      <c r="D68">
        <f t="shared" si="0"/>
        <v>7.9066835796804767E-3</v>
      </c>
    </row>
    <row r="69" spans="2:4" x14ac:dyDescent="0.3">
      <c r="B69" s="51">
        <v>805</v>
      </c>
      <c r="C69" s="52">
        <f t="shared" si="1"/>
        <v>8.5304772384229288E-3</v>
      </c>
      <c r="D69">
        <f t="shared" si="0"/>
        <v>8.5304772384229288E-3</v>
      </c>
    </row>
    <row r="70" spans="2:4" x14ac:dyDescent="0.3">
      <c r="B70" s="51">
        <v>805.5</v>
      </c>
      <c r="C70" s="52">
        <f t="shared" si="1"/>
        <v>9.1853498315808482E-3</v>
      </c>
      <c r="D70">
        <f t="shared" si="0"/>
        <v>9.1853498315808482E-3</v>
      </c>
    </row>
    <row r="71" spans="2:4" x14ac:dyDescent="0.3">
      <c r="B71" s="51">
        <v>806</v>
      </c>
      <c r="C71" s="52">
        <f t="shared" si="1"/>
        <v>9.8710074055263393E-3</v>
      </c>
      <c r="D71">
        <f t="shared" si="0"/>
        <v>9.8710074055263393E-3</v>
      </c>
    </row>
    <row r="72" spans="2:4" x14ac:dyDescent="0.3">
      <c r="B72" s="51">
        <v>806.5</v>
      </c>
      <c r="C72" s="52">
        <f t="shared" si="1"/>
        <v>1.0586945013072141E-2</v>
      </c>
      <c r="D72">
        <f t="shared" si="0"/>
        <v>1.0586945013072141E-2</v>
      </c>
    </row>
    <row r="73" spans="2:4" x14ac:dyDescent="0.3">
      <c r="B73" s="51">
        <v>807</v>
      </c>
      <c r="C73" s="52">
        <f t="shared" si="1"/>
        <v>1.1332435098699911E-2</v>
      </c>
      <c r="D73">
        <f t="shared" si="0"/>
        <v>1.1332435098699911E-2</v>
      </c>
    </row>
    <row r="74" spans="2:4" x14ac:dyDescent="0.3">
      <c r="B74" s="51">
        <v>807.5</v>
      </c>
      <c r="C74" s="52">
        <f t="shared" si="1"/>
        <v>1.2106517300806167E-2</v>
      </c>
      <c r="D74">
        <f t="shared" si="0"/>
        <v>1.2106517300806167E-2</v>
      </c>
    </row>
    <row r="75" spans="2:4" x14ac:dyDescent="0.3">
      <c r="B75" s="51">
        <v>808</v>
      </c>
      <c r="C75" s="52">
        <f t="shared" si="1"/>
        <v>1.2907989898374137E-2</v>
      </c>
      <c r="D75">
        <f t="shared" si="0"/>
        <v>1.2907989898374137E-2</v>
      </c>
    </row>
    <row r="76" spans="2:4" x14ac:dyDescent="0.3">
      <c r="B76" s="51">
        <v>808.5</v>
      </c>
      <c r="C76" s="52">
        <f t="shared" si="1"/>
        <v>1.3735403122266765E-2</v>
      </c>
      <c r="D76">
        <f t="shared" si="0"/>
        <v>1.3735403122266765E-2</v>
      </c>
    </row>
    <row r="77" spans="2:4" x14ac:dyDescent="0.3">
      <c r="B77" s="51">
        <v>809</v>
      </c>
      <c r="C77" s="52">
        <f t="shared" si="1"/>
        <v>1.4587054540029957E-2</v>
      </c>
      <c r="D77">
        <f t="shared" si="0"/>
        <v>1.4587054540029957E-2</v>
      </c>
    </row>
    <row r="78" spans="2:4" x14ac:dyDescent="0.3">
      <c r="B78" s="51">
        <v>809.5</v>
      </c>
      <c r="C78" s="52">
        <f t="shared" si="1"/>
        <v>1.5460986707620764E-2</v>
      </c>
      <c r="D78">
        <f t="shared" si="0"/>
        <v>1.5460986707620764E-2</v>
      </c>
    </row>
    <row r="79" spans="2:4" x14ac:dyDescent="0.3">
      <c r="B79" s="51">
        <v>810</v>
      </c>
      <c r="C79" s="52">
        <f t="shared" si="1"/>
        <v>1.6354987261834038E-2</v>
      </c>
      <c r="D79">
        <f t="shared" si="0"/>
        <v>1.6354987261834038E-2</v>
      </c>
    </row>
    <row r="80" spans="2:4" x14ac:dyDescent="0.3">
      <c r="B80" s="51">
        <v>810.5</v>
      </c>
      <c r="C80" s="52">
        <f t="shared" si="1"/>
        <v>1.7266591603482408E-2</v>
      </c>
      <c r="D80">
        <f t="shared" si="0"/>
        <v>1.7266591603482408E-2</v>
      </c>
    </row>
    <row r="81" spans="2:4" x14ac:dyDescent="0.3">
      <c r="B81" s="51">
        <v>811</v>
      </c>
      <c r="C81" s="52">
        <f t="shared" si="1"/>
        <v>1.8193088293762951E-2</v>
      </c>
      <c r="D81">
        <f t="shared" si="0"/>
        <v>1.8193088293762951E-2</v>
      </c>
    </row>
    <row r="82" spans="2:4" x14ac:dyDescent="0.3">
      <c r="B82" s="51">
        <v>811.5</v>
      </c>
      <c r="C82" s="52">
        <f t="shared" si="1"/>
        <v>1.9131527254986822E-2</v>
      </c>
      <c r="D82">
        <f t="shared" si="0"/>
        <v>1.9131527254986822E-2</v>
      </c>
    </row>
    <row r="83" spans="2:4" x14ac:dyDescent="0.3">
      <c r="B83" s="51">
        <v>812</v>
      </c>
      <c r="C83" s="52">
        <f t="shared" si="1"/>
        <v>2.0078730832309797E-2</v>
      </c>
      <c r="D83">
        <f t="shared" si="0"/>
        <v>2.0078730832309797E-2</v>
      </c>
    </row>
    <row r="84" spans="2:4" x14ac:dyDescent="0.3">
      <c r="B84" s="51">
        <v>812.5</v>
      </c>
      <c r="C84" s="52">
        <f t="shared" si="1"/>
        <v>2.1031307735725736E-2</v>
      </c>
      <c r="D84">
        <f t="shared" si="0"/>
        <v>2.1031307735725736E-2</v>
      </c>
    </row>
    <row r="85" spans="2:4" x14ac:dyDescent="0.3">
      <c r="B85" s="51">
        <v>813</v>
      </c>
      <c r="C85" s="52">
        <f t="shared" si="1"/>
        <v>2.1985669841894279E-2</v>
      </c>
      <c r="D85">
        <f t="shared" si="0"/>
        <v>2.1985669841894279E-2</v>
      </c>
    </row>
    <row r="86" spans="2:4" x14ac:dyDescent="0.3">
      <c r="B86" s="51">
        <v>813.5</v>
      </c>
      <c r="C86" s="52">
        <f t="shared" si="1"/>
        <v>2.293805179396928E-2</v>
      </c>
      <c r="D86">
        <f t="shared" si="0"/>
        <v>2.293805179396928E-2</v>
      </c>
    </row>
    <row r="87" spans="2:4" x14ac:dyDescent="0.3">
      <c r="B87" s="51">
        <v>814</v>
      </c>
      <c r="C87" s="52">
        <f t="shared" si="1"/>
        <v>2.388453329513859E-2</v>
      </c>
      <c r="D87">
        <f t="shared" si="0"/>
        <v>2.388453329513859E-2</v>
      </c>
    </row>
    <row r="88" spans="2:4" x14ac:dyDescent="0.3">
      <c r="B88" s="51">
        <v>814.5</v>
      </c>
      <c r="C88" s="52">
        <f t="shared" si="1"/>
        <v>2.4821063948798568E-2</v>
      </c>
      <c r="D88">
        <f t="shared" si="0"/>
        <v>2.4821063948798568E-2</v>
      </c>
    </row>
    <row r="89" spans="2:4" x14ac:dyDescent="0.3">
      <c r="B89" s="51">
        <v>815</v>
      </c>
      <c r="C89" s="52">
        <f t="shared" si="1"/>
        <v>2.5743490455926298E-2</v>
      </c>
      <c r="D89">
        <f t="shared" si="0"/>
        <v>2.5743490455926298E-2</v>
      </c>
    </row>
    <row r="90" spans="2:4" x14ac:dyDescent="0.3">
      <c r="B90" s="51">
        <v>815.5</v>
      </c>
      <c r="C90" s="52">
        <f t="shared" si="1"/>
        <v>2.6647585939064869E-2</v>
      </c>
      <c r="D90">
        <f t="shared" si="0"/>
        <v>2.6647585939064869E-2</v>
      </c>
    </row>
    <row r="91" spans="2:4" x14ac:dyDescent="0.3">
      <c r="B91" s="51">
        <v>816</v>
      </c>
      <c r="C91" s="52">
        <f t="shared" si="1"/>
        <v>2.7529081123195905E-2</v>
      </c>
      <c r="D91">
        <f t="shared" ref="D91:D154" si="2">IF(AND(B91&gt;=$C$8-$C$11,B91&lt;=$C$8+$C$11),C91,"")</f>
        <v>2.7529081123195905E-2</v>
      </c>
    </row>
    <row r="92" spans="2:4" x14ac:dyDescent="0.3">
      <c r="B92" s="51">
        <v>816.5</v>
      </c>
      <c r="C92" s="52">
        <f t="shared" ref="C92:C155" si="3">NORMDIST(B92,$C$8,$C$10/SQRT($C$12),0)</f>
        <v>2.8383697067426956E-2</v>
      </c>
      <c r="D92">
        <f t="shared" si="2"/>
        <v>2.8383697067426956E-2</v>
      </c>
    </row>
    <row r="93" spans="2:4" x14ac:dyDescent="0.3">
      <c r="B93" s="51">
        <v>817</v>
      </c>
      <c r="C93" s="52">
        <f t="shared" si="3"/>
        <v>2.9207179108630108E-2</v>
      </c>
      <c r="D93">
        <f t="shared" si="2"/>
        <v>2.9207179108630108E-2</v>
      </c>
    </row>
    <row r="94" spans="2:4" x14ac:dyDescent="0.3">
      <c r="B94" s="51">
        <v>817.5</v>
      </c>
      <c r="C94" s="52">
        <f t="shared" si="3"/>
        <v>2.9995331649652485E-2</v>
      </c>
      <c r="D94">
        <f t="shared" si="2"/>
        <v>2.9995331649652485E-2</v>
      </c>
    </row>
    <row r="95" spans="2:4" x14ac:dyDescent="0.3">
      <c r="B95" s="51">
        <v>818</v>
      </c>
      <c r="C95" s="52">
        <f t="shared" si="3"/>
        <v>3.0744053401136891E-2</v>
      </c>
      <c r="D95">
        <f t="shared" si="2"/>
        <v>3.0744053401136891E-2</v>
      </c>
    </row>
    <row r="96" spans="2:4" x14ac:dyDescent="0.3">
      <c r="B96" s="51">
        <v>818.5</v>
      </c>
      <c r="C96" s="52">
        <f t="shared" si="3"/>
        <v>3.1449372667924157E-2</v>
      </c>
      <c r="D96">
        <f t="shared" si="2"/>
        <v>3.1449372667924157E-2</v>
      </c>
    </row>
    <row r="97" spans="2:4" x14ac:dyDescent="0.3">
      <c r="B97" s="51">
        <v>819</v>
      </c>
      <c r="C97" s="52">
        <f t="shared" si="3"/>
        <v>3.2107482258947474E-2</v>
      </c>
      <c r="D97">
        <f t="shared" si="2"/>
        <v>3.2107482258947474E-2</v>
      </c>
    </row>
    <row r="98" spans="2:4" x14ac:dyDescent="0.3">
      <c r="B98" s="51">
        <v>819.5</v>
      </c>
      <c r="C98" s="52">
        <f t="shared" si="3"/>
        <v>3.271477359385766E-2</v>
      </c>
      <c r="D98">
        <f t="shared" si="2"/>
        <v>3.271477359385766E-2</v>
      </c>
    </row>
    <row r="99" spans="2:4" x14ac:dyDescent="0.3">
      <c r="B99" s="51">
        <v>820</v>
      </c>
      <c r="C99" s="52">
        <f t="shared" si="3"/>
        <v>3.3267869580603453E-2</v>
      </c>
      <c r="D99">
        <f t="shared" si="2"/>
        <v>3.3267869580603453E-2</v>
      </c>
    </row>
    <row r="100" spans="2:4" x14ac:dyDescent="0.3">
      <c r="B100" s="51">
        <v>820.5</v>
      </c>
      <c r="C100" s="52">
        <f t="shared" si="3"/>
        <v>3.3763655845975578E-2</v>
      </c>
      <c r="D100">
        <f t="shared" si="2"/>
        <v>3.3763655845975578E-2</v>
      </c>
    </row>
    <row r="101" spans="2:4" x14ac:dyDescent="0.3">
      <c r="B101" s="51">
        <v>821</v>
      </c>
      <c r="C101" s="52">
        <f t="shared" si="3"/>
        <v>3.4199309915715813E-2</v>
      </c>
      <c r="D101">
        <f t="shared" si="2"/>
        <v>3.4199309915715813E-2</v>
      </c>
    </row>
    <row r="102" spans="2:4" x14ac:dyDescent="0.3">
      <c r="B102" s="51">
        <v>821.5</v>
      </c>
      <c r="C102" s="52">
        <f t="shared" si="3"/>
        <v>3.4572327962067363E-2</v>
      </c>
      <c r="D102">
        <f t="shared" si="2"/>
        <v>3.4572327962067363E-2</v>
      </c>
    </row>
    <row r="103" spans="2:4" x14ac:dyDescent="0.3">
      <c r="B103" s="51">
        <v>822</v>
      </c>
      <c r="C103" s="52">
        <f t="shared" si="3"/>
        <v>3.4880548764341358E-2</v>
      </c>
      <c r="D103">
        <f t="shared" si="2"/>
        <v>3.4880548764341358E-2</v>
      </c>
    </row>
    <row r="104" spans="2:4" x14ac:dyDescent="0.3">
      <c r="B104" s="51">
        <v>822.5</v>
      </c>
      <c r="C104" s="52">
        <f t="shared" si="3"/>
        <v>3.5122174561802735E-2</v>
      </c>
      <c r="D104">
        <f t="shared" si="2"/>
        <v>3.5122174561802735E-2</v>
      </c>
    </row>
    <row r="105" spans="2:4" x14ac:dyDescent="0.3">
      <c r="B105" s="51">
        <v>823</v>
      </c>
      <c r="C105" s="52">
        <f t="shared" si="3"/>
        <v>3.5295788517420379E-2</v>
      </c>
      <c r="D105">
        <f t="shared" si="2"/>
        <v>3.5295788517420379E-2</v>
      </c>
    </row>
    <row r="106" spans="2:4" x14ac:dyDescent="0.3">
      <c r="B106" s="51">
        <v>823.5</v>
      </c>
      <c r="C106" s="52">
        <f t="shared" si="3"/>
        <v>3.5400368555148949E-2</v>
      </c>
      <c r="D106">
        <f t="shared" si="2"/>
        <v>3.5400368555148949E-2</v>
      </c>
    </row>
    <row r="107" spans="2:4" x14ac:dyDescent="0.3">
      <c r="B107" s="51">
        <v>824</v>
      </c>
      <c r="C107" s="52">
        <f t="shared" si="3"/>
        <v>3.5435297381675439E-2</v>
      </c>
      <c r="D107">
        <f t="shared" si="2"/>
        <v>3.5435297381675439E-2</v>
      </c>
    </row>
    <row r="108" spans="2:4" x14ac:dyDescent="0.3">
      <c r="B108" s="51">
        <v>824.5</v>
      </c>
      <c r="C108" s="52">
        <f t="shared" si="3"/>
        <v>3.5400368555148949E-2</v>
      </c>
      <c r="D108">
        <f t="shared" si="2"/>
        <v>3.5400368555148949E-2</v>
      </c>
    </row>
    <row r="109" spans="2:4" x14ac:dyDescent="0.3">
      <c r="B109" s="51">
        <v>825</v>
      </c>
      <c r="C109" s="52">
        <f t="shared" si="3"/>
        <v>3.5295788517420379E-2</v>
      </c>
      <c r="D109">
        <f t="shared" si="2"/>
        <v>3.5295788517420379E-2</v>
      </c>
    </row>
    <row r="110" spans="2:4" x14ac:dyDescent="0.3">
      <c r="B110" s="51">
        <v>825.5</v>
      </c>
      <c r="C110" s="52">
        <f t="shared" si="3"/>
        <v>3.5122174561802735E-2</v>
      </c>
      <c r="D110">
        <f t="shared" si="2"/>
        <v>3.5122174561802735E-2</v>
      </c>
    </row>
    <row r="111" spans="2:4" x14ac:dyDescent="0.3">
      <c r="B111" s="51">
        <v>826</v>
      </c>
      <c r="C111" s="52">
        <f t="shared" si="3"/>
        <v>3.4880548764341358E-2</v>
      </c>
      <c r="D111">
        <f t="shared" si="2"/>
        <v>3.4880548764341358E-2</v>
      </c>
    </row>
    <row r="112" spans="2:4" x14ac:dyDescent="0.3">
      <c r="B112" s="51">
        <v>826.5</v>
      </c>
      <c r="C112" s="52">
        <f t="shared" si="3"/>
        <v>3.4572327962067363E-2</v>
      </c>
      <c r="D112">
        <f t="shared" si="2"/>
        <v>3.4572327962067363E-2</v>
      </c>
    </row>
    <row r="113" spans="2:4" x14ac:dyDescent="0.3">
      <c r="B113" s="51">
        <v>827</v>
      </c>
      <c r="C113" s="52">
        <f t="shared" si="3"/>
        <v>3.4199309915715813E-2</v>
      </c>
      <c r="D113">
        <f t="shared" si="2"/>
        <v>3.4199309915715813E-2</v>
      </c>
    </row>
    <row r="114" spans="2:4" x14ac:dyDescent="0.3">
      <c r="B114" s="51">
        <v>827.5</v>
      </c>
      <c r="C114" s="52">
        <f t="shared" si="3"/>
        <v>3.3763655845975578E-2</v>
      </c>
      <c r="D114">
        <f t="shared" si="2"/>
        <v>3.3763655845975578E-2</v>
      </c>
    </row>
    <row r="115" spans="2:4" x14ac:dyDescent="0.3">
      <c r="B115" s="51">
        <v>828</v>
      </c>
      <c r="C115" s="52">
        <f t="shared" si="3"/>
        <v>3.3267869580603453E-2</v>
      </c>
      <c r="D115">
        <f t="shared" si="2"/>
        <v>3.3267869580603453E-2</v>
      </c>
    </row>
    <row r="116" spans="2:4" x14ac:dyDescent="0.3">
      <c r="B116" s="51">
        <v>828.5</v>
      </c>
      <c r="C116" s="52">
        <f t="shared" si="3"/>
        <v>3.271477359385766E-2</v>
      </c>
      <c r="D116">
        <f t="shared" si="2"/>
        <v>3.271477359385766E-2</v>
      </c>
    </row>
    <row r="117" spans="2:4" x14ac:dyDescent="0.3">
      <c r="B117" s="51">
        <v>829</v>
      </c>
      <c r="C117" s="52">
        <f t="shared" si="3"/>
        <v>3.2107482258947474E-2</v>
      </c>
      <c r="D117">
        <f t="shared" si="2"/>
        <v>3.2107482258947474E-2</v>
      </c>
    </row>
    <row r="118" spans="2:4" x14ac:dyDescent="0.3">
      <c r="B118" s="51">
        <v>829.5</v>
      </c>
      <c r="C118" s="52">
        <f t="shared" si="3"/>
        <v>3.1449372667924157E-2</v>
      </c>
      <c r="D118">
        <f t="shared" si="2"/>
        <v>3.1449372667924157E-2</v>
      </c>
    </row>
    <row r="119" spans="2:4" x14ac:dyDescent="0.3">
      <c r="B119" s="51">
        <v>830</v>
      </c>
      <c r="C119" s="52">
        <f t="shared" si="3"/>
        <v>3.0744053401136891E-2</v>
      </c>
      <c r="D119">
        <f t="shared" si="2"/>
        <v>3.0744053401136891E-2</v>
      </c>
    </row>
    <row r="120" spans="2:4" x14ac:dyDescent="0.3">
      <c r="B120" s="51">
        <v>830.5</v>
      </c>
      <c r="C120" s="52">
        <f t="shared" si="3"/>
        <v>2.9995331649652485E-2</v>
      </c>
      <c r="D120">
        <f t="shared" si="2"/>
        <v>2.9995331649652485E-2</v>
      </c>
    </row>
    <row r="121" spans="2:4" x14ac:dyDescent="0.3">
      <c r="B121" s="51">
        <v>831</v>
      </c>
      <c r="C121" s="52">
        <f t="shared" si="3"/>
        <v>2.9207179108630108E-2</v>
      </c>
      <c r="D121">
        <f t="shared" si="2"/>
        <v>2.9207179108630108E-2</v>
      </c>
    </row>
    <row r="122" spans="2:4" x14ac:dyDescent="0.3">
      <c r="B122" s="51">
        <v>831.5</v>
      </c>
      <c r="C122" s="52">
        <f t="shared" si="3"/>
        <v>2.8383697067426956E-2</v>
      </c>
      <c r="D122">
        <f t="shared" si="2"/>
        <v>2.8383697067426956E-2</v>
      </c>
    </row>
    <row r="123" spans="2:4" x14ac:dyDescent="0.3">
      <c r="B123" s="51">
        <v>832</v>
      </c>
      <c r="C123" s="52">
        <f t="shared" si="3"/>
        <v>2.7529081123195905E-2</v>
      </c>
      <c r="D123">
        <f t="shared" si="2"/>
        <v>2.7529081123195905E-2</v>
      </c>
    </row>
    <row r="124" spans="2:4" x14ac:dyDescent="0.3">
      <c r="B124" s="51">
        <v>832.5</v>
      </c>
      <c r="C124" s="52">
        <f t="shared" si="3"/>
        <v>2.6647585939064869E-2</v>
      </c>
      <c r="D124">
        <f t="shared" si="2"/>
        <v>2.6647585939064869E-2</v>
      </c>
    </row>
    <row r="125" spans="2:4" x14ac:dyDescent="0.3">
      <c r="B125" s="51">
        <v>833</v>
      </c>
      <c r="C125" s="52">
        <f t="shared" si="3"/>
        <v>2.5743490455926298E-2</v>
      </c>
      <c r="D125">
        <f t="shared" si="2"/>
        <v>2.5743490455926298E-2</v>
      </c>
    </row>
    <row r="126" spans="2:4" x14ac:dyDescent="0.3">
      <c r="B126" s="51">
        <v>833.5</v>
      </c>
      <c r="C126" s="52">
        <f t="shared" si="3"/>
        <v>2.4821063948798568E-2</v>
      </c>
      <c r="D126">
        <f t="shared" si="2"/>
        <v>2.4821063948798568E-2</v>
      </c>
    </row>
    <row r="127" spans="2:4" x14ac:dyDescent="0.3">
      <c r="B127" s="51">
        <v>834</v>
      </c>
      <c r="C127" s="52">
        <f t="shared" si="3"/>
        <v>2.388453329513859E-2</v>
      </c>
      <c r="D127">
        <f t="shared" si="2"/>
        <v>2.388453329513859E-2</v>
      </c>
    </row>
    <row r="128" spans="2:4" x14ac:dyDescent="0.3">
      <c r="B128" s="51">
        <v>834.5</v>
      </c>
      <c r="C128" s="52">
        <f t="shared" si="3"/>
        <v>2.293805179396928E-2</v>
      </c>
      <c r="D128">
        <f t="shared" si="2"/>
        <v>2.293805179396928E-2</v>
      </c>
    </row>
    <row r="129" spans="2:4" x14ac:dyDescent="0.3">
      <c r="B129" s="51">
        <v>835</v>
      </c>
      <c r="C129" s="52">
        <f t="shared" si="3"/>
        <v>2.1985669841894279E-2</v>
      </c>
      <c r="D129">
        <f t="shared" si="2"/>
        <v>2.1985669841894279E-2</v>
      </c>
    </row>
    <row r="130" spans="2:4" x14ac:dyDescent="0.3">
      <c r="B130" s="51">
        <v>835.5</v>
      </c>
      <c r="C130" s="52">
        <f t="shared" si="3"/>
        <v>2.1031307735725736E-2</v>
      </c>
      <c r="D130">
        <f t="shared" si="2"/>
        <v>2.1031307735725736E-2</v>
      </c>
    </row>
    <row r="131" spans="2:4" x14ac:dyDescent="0.3">
      <c r="B131" s="51">
        <v>836</v>
      </c>
      <c r="C131" s="52">
        <f t="shared" si="3"/>
        <v>2.0078730832309797E-2</v>
      </c>
      <c r="D131">
        <f t="shared" si="2"/>
        <v>2.0078730832309797E-2</v>
      </c>
    </row>
    <row r="132" spans="2:4" x14ac:dyDescent="0.3">
      <c r="B132" s="51">
        <v>836.5</v>
      </c>
      <c r="C132" s="52">
        <f t="shared" si="3"/>
        <v>1.9131527254986822E-2</v>
      </c>
      <c r="D132">
        <f t="shared" si="2"/>
        <v>1.9131527254986822E-2</v>
      </c>
    </row>
    <row r="133" spans="2:4" x14ac:dyDescent="0.3">
      <c r="B133" s="51">
        <v>837</v>
      </c>
      <c r="C133" s="52">
        <f t="shared" si="3"/>
        <v>1.8193088293762951E-2</v>
      </c>
      <c r="D133">
        <f t="shared" si="2"/>
        <v>1.8193088293762951E-2</v>
      </c>
    </row>
    <row r="134" spans="2:4" x14ac:dyDescent="0.3">
      <c r="B134" s="51">
        <v>837.5</v>
      </c>
      <c r="C134" s="52">
        <f t="shared" si="3"/>
        <v>1.7266591603482408E-2</v>
      </c>
      <c r="D134">
        <f t="shared" si="2"/>
        <v>1.7266591603482408E-2</v>
      </c>
    </row>
    <row r="135" spans="2:4" x14ac:dyDescent="0.3">
      <c r="B135" s="51">
        <v>838</v>
      </c>
      <c r="C135" s="52">
        <f t="shared" si="3"/>
        <v>1.6354987261834038E-2</v>
      </c>
      <c r="D135">
        <f t="shared" si="2"/>
        <v>1.6354987261834038E-2</v>
      </c>
    </row>
    <row r="136" spans="2:4" x14ac:dyDescent="0.3">
      <c r="B136" s="51">
        <v>838.5</v>
      </c>
      <c r="C136" s="52">
        <f t="shared" si="3"/>
        <v>1.5460986707620764E-2</v>
      </c>
      <c r="D136">
        <f t="shared" si="2"/>
        <v>1.5460986707620764E-2</v>
      </c>
    </row>
    <row r="137" spans="2:4" x14ac:dyDescent="0.3">
      <c r="B137" s="51">
        <v>839</v>
      </c>
      <c r="C137" s="52">
        <f t="shared" si="3"/>
        <v>1.4587054540029957E-2</v>
      </c>
      <c r="D137">
        <f t="shared" si="2"/>
        <v>1.4587054540029957E-2</v>
      </c>
    </row>
    <row r="138" spans="2:4" x14ac:dyDescent="0.3">
      <c r="B138" s="51">
        <v>839.5</v>
      </c>
      <c r="C138" s="52">
        <f t="shared" si="3"/>
        <v>1.3735403122266765E-2</v>
      </c>
      <c r="D138">
        <f t="shared" si="2"/>
        <v>1.3735403122266765E-2</v>
      </c>
    </row>
    <row r="139" spans="2:4" x14ac:dyDescent="0.3">
      <c r="B139" s="51">
        <v>840</v>
      </c>
      <c r="C139" s="52">
        <f t="shared" si="3"/>
        <v>1.2907989898374137E-2</v>
      </c>
      <c r="D139">
        <f t="shared" si="2"/>
        <v>1.2907989898374137E-2</v>
      </c>
    </row>
    <row r="140" spans="2:4" x14ac:dyDescent="0.3">
      <c r="B140" s="51">
        <v>840.5</v>
      </c>
      <c r="C140" s="52">
        <f t="shared" si="3"/>
        <v>1.2106517300806167E-2</v>
      </c>
      <c r="D140">
        <f t="shared" si="2"/>
        <v>1.2106517300806167E-2</v>
      </c>
    </row>
    <row r="141" spans="2:4" x14ac:dyDescent="0.3">
      <c r="B141" s="51">
        <v>841</v>
      </c>
      <c r="C141" s="52">
        <f t="shared" si="3"/>
        <v>1.1332435098699911E-2</v>
      </c>
      <c r="D141">
        <f t="shared" si="2"/>
        <v>1.1332435098699911E-2</v>
      </c>
    </row>
    <row r="142" spans="2:4" x14ac:dyDescent="0.3">
      <c r="B142" s="51">
        <v>841.5</v>
      </c>
      <c r="C142" s="52">
        <f t="shared" si="3"/>
        <v>1.0586945013072141E-2</v>
      </c>
      <c r="D142">
        <f t="shared" si="2"/>
        <v>1.0586945013072141E-2</v>
      </c>
    </row>
    <row r="143" spans="2:4" x14ac:dyDescent="0.3">
      <c r="B143" s="51">
        <v>842</v>
      </c>
      <c r="C143" s="52">
        <f t="shared" si="3"/>
        <v>9.8710074055263393E-3</v>
      </c>
      <c r="D143">
        <f t="shared" si="2"/>
        <v>9.8710074055263393E-3</v>
      </c>
    </row>
    <row r="144" spans="2:4" x14ac:dyDescent="0.3">
      <c r="B144" s="51">
        <v>842.5</v>
      </c>
      <c r="C144" s="52">
        <f t="shared" si="3"/>
        <v>9.1853498315808482E-3</v>
      </c>
      <c r="D144">
        <f t="shared" si="2"/>
        <v>9.1853498315808482E-3</v>
      </c>
    </row>
    <row r="145" spans="2:4" x14ac:dyDescent="0.3">
      <c r="B145" s="51">
        <v>843</v>
      </c>
      <c r="C145" s="52">
        <f t="shared" si="3"/>
        <v>8.5304772384229288E-3</v>
      </c>
      <c r="D145">
        <f t="shared" si="2"/>
        <v>8.5304772384229288E-3</v>
      </c>
    </row>
    <row r="146" spans="2:4" x14ac:dyDescent="0.3">
      <c r="B146" s="51">
        <v>843.5</v>
      </c>
      <c r="C146" s="52">
        <f t="shared" si="3"/>
        <v>7.9066835796804767E-3</v>
      </c>
      <c r="D146">
        <f t="shared" si="2"/>
        <v>7.9066835796804767E-3</v>
      </c>
    </row>
    <row r="147" spans="2:4" x14ac:dyDescent="0.3">
      <c r="B147" s="51">
        <v>844</v>
      </c>
      <c r="C147" s="52">
        <f t="shared" si="3"/>
        <v>7.3140646165327566E-3</v>
      </c>
      <c r="D147">
        <f t="shared" si="2"/>
        <v>7.3140646165327566E-3</v>
      </c>
    </row>
    <row r="148" spans="2:4" x14ac:dyDescent="0.3">
      <c r="B148" s="51">
        <v>844.5</v>
      </c>
      <c r="C148" s="52">
        <f t="shared" si="3"/>
        <v>6.7525316749409252E-3</v>
      </c>
      <c r="D148">
        <f t="shared" si="2"/>
        <v>6.7525316749409252E-3</v>
      </c>
    </row>
    <row r="149" spans="2:4" x14ac:dyDescent="0.3">
      <c r="B149" s="51">
        <v>845</v>
      </c>
      <c r="C149" s="52">
        <f t="shared" si="3"/>
        <v>6.2218261326971247E-3</v>
      </c>
      <c r="D149">
        <f t="shared" si="2"/>
        <v>6.2218261326971247E-3</v>
      </c>
    </row>
    <row r="150" spans="2:4" x14ac:dyDescent="0.3">
      <c r="B150" s="51">
        <v>845.5</v>
      </c>
      <c r="C150" s="52">
        <f t="shared" si="3"/>
        <v>5.7215344170527434E-3</v>
      </c>
      <c r="D150">
        <f t="shared" si="2"/>
        <v>5.7215344170527434E-3</v>
      </c>
    </row>
    <row r="151" spans="2:4" x14ac:dyDescent="0.3">
      <c r="B151" s="51">
        <v>846</v>
      </c>
      <c r="C151" s="52">
        <f t="shared" si="3"/>
        <v>5.2511033035378086E-3</v>
      </c>
      <c r="D151">
        <f t="shared" si="2"/>
        <v>5.2511033035378086E-3</v>
      </c>
    </row>
    <row r="152" spans="2:4" x14ac:dyDescent="0.3">
      <c r="B152" s="51">
        <v>846.5</v>
      </c>
      <c r="C152" s="52">
        <f t="shared" si="3"/>
        <v>4.809855318846915E-3</v>
      </c>
      <c r="D152">
        <f t="shared" si="2"/>
        <v>4.809855318846915E-3</v>
      </c>
    </row>
    <row r="153" spans="2:4" x14ac:dyDescent="0.3">
      <c r="B153" s="51">
        <v>847</v>
      </c>
      <c r="C153" s="52">
        <f t="shared" si="3"/>
        <v>4.3970040649457687E-3</v>
      </c>
      <c r="D153">
        <f t="shared" si="2"/>
        <v>4.3970040649457687E-3</v>
      </c>
    </row>
    <row r="154" spans="2:4" x14ac:dyDescent="0.3">
      <c r="B154" s="51">
        <v>847.5</v>
      </c>
      <c r="C154" s="52">
        <f t="shared" si="3"/>
        <v>4.0116692974447102E-3</v>
      </c>
      <c r="D154">
        <f t="shared" si="2"/>
        <v>4.0116692974447102E-3</v>
      </c>
    </row>
    <row r="155" spans="2:4" x14ac:dyDescent="0.3">
      <c r="B155" s="51">
        <v>848</v>
      </c>
      <c r="C155" s="52">
        <f t="shared" si="3"/>
        <v>3.6528916083902745E-3</v>
      </c>
      <c r="D155">
        <f t="shared" ref="D155:D187" si="4">IF(AND(B155&gt;=$C$8-$C$11,B155&lt;=$C$8+$C$11),C155,"")</f>
        <v>3.6528916083902745E-3</v>
      </c>
    </row>
    <row r="156" spans="2:4" x14ac:dyDescent="0.3">
      <c r="B156" s="51">
        <v>848.5</v>
      </c>
      <c r="C156" s="52">
        <f t="shared" ref="C156:C187" si="5">NORMDIST(B156,$C$8,$C$10/SQRT($C$12),0)</f>
        <v>3.3196465815526518E-3</v>
      </c>
      <c r="D156">
        <f t="shared" si="4"/>
        <v>3.3196465815526518E-3</v>
      </c>
    </row>
    <row r="157" spans="2:4" x14ac:dyDescent="0.3">
      <c r="B157" s="51">
        <v>849</v>
      </c>
      <c r="C157" s="52">
        <f t="shared" si="5"/>
        <v>3.0108583066623096E-3</v>
      </c>
      <c r="D157">
        <f t="shared" si="4"/>
        <v>3.0108583066623096E-3</v>
      </c>
    </row>
    <row r="158" spans="2:4" x14ac:dyDescent="0.3">
      <c r="B158" s="51">
        <v>849.5</v>
      </c>
      <c r="C158" s="52">
        <f t="shared" si="5"/>
        <v>2.7254121575235549E-3</v>
      </c>
      <c r="D158">
        <f t="shared" si="4"/>
        <v>2.7254121575235549E-3</v>
      </c>
    </row>
    <row r="159" spans="2:4" x14ac:dyDescent="0.3">
      <c r="B159" s="51">
        <v>850</v>
      </c>
      <c r="C159" s="52">
        <f t="shared" si="5"/>
        <v>2.4621667571851106E-3</v>
      </c>
      <c r="D159">
        <f t="shared" si="4"/>
        <v>2.4621667571851106E-3</v>
      </c>
    </row>
    <row r="160" spans="2:4" x14ac:dyDescent="0.3">
      <c r="B160" s="51">
        <v>850.5</v>
      </c>
      <c r="C160" s="52">
        <f t="shared" si="5"/>
        <v>2.2199650710899885E-3</v>
      </c>
      <c r="D160">
        <f t="shared" si="4"/>
        <v>2.2199650710899885E-3</v>
      </c>
    </row>
    <row r="161" spans="2:4" x14ac:dyDescent="0.3">
      <c r="B161" s="51">
        <v>851</v>
      </c>
      <c r="C161" s="52">
        <f t="shared" si="5"/>
        <v>1.9976445861065138E-3</v>
      </c>
      <c r="D161">
        <f t="shared" si="4"/>
        <v>1.9976445861065138E-3</v>
      </c>
    </row>
    <row r="162" spans="2:4" x14ac:dyDescent="0.3">
      <c r="B162" s="51">
        <v>851.5</v>
      </c>
      <c r="C162" s="52">
        <f t="shared" si="5"/>
        <v>1.7940465493447796E-3</v>
      </c>
      <c r="D162">
        <f t="shared" si="4"/>
        <v>1.7940465493447796E-3</v>
      </c>
    </row>
    <row r="163" spans="2:4" x14ac:dyDescent="0.3">
      <c r="B163" s="51">
        <v>852</v>
      </c>
      <c r="C163" s="52">
        <f t="shared" si="5"/>
        <v>1.6080242555118892E-3</v>
      </c>
      <c r="D163">
        <f t="shared" si="4"/>
        <v>1.6080242555118892E-3</v>
      </c>
    </row>
    <row r="164" spans="2:4" x14ac:dyDescent="0.3">
      <c r="B164" s="51">
        <v>852.5</v>
      </c>
      <c r="C164" s="52">
        <f t="shared" si="5"/>
        <v>1.4384503851177656E-3</v>
      </c>
      <c r="D164">
        <f t="shared" si="4"/>
        <v>1.4384503851177656E-3</v>
      </c>
    </row>
    <row r="165" spans="2:4" x14ac:dyDescent="0.3">
      <c r="B165" s="51">
        <v>853</v>
      </c>
      <c r="C165" s="52">
        <f t="shared" si="5"/>
        <v>1.2842234080110114E-3</v>
      </c>
      <c r="D165">
        <f t="shared" si="4"/>
        <v>1.2842234080110114E-3</v>
      </c>
    </row>
    <row r="166" spans="2:4" x14ac:dyDescent="0.3">
      <c r="B166" s="51">
        <v>853.5</v>
      </c>
      <c r="C166" s="52">
        <f t="shared" si="5"/>
        <v>1.1442730774374472E-3</v>
      </c>
      <c r="D166">
        <f t="shared" si="4"/>
        <v>1.1442730774374472E-3</v>
      </c>
    </row>
    <row r="167" spans="2:4" x14ac:dyDescent="0.3">
      <c r="B167" s="51">
        <v>854</v>
      </c>
      <c r="C167" s="52">
        <f t="shared" si="5"/>
        <v>1.0175650490420844E-3</v>
      </c>
      <c r="D167">
        <f t="shared" si="4"/>
        <v>1.0175650490420844E-3</v>
      </c>
    </row>
    <row r="168" spans="2:4" x14ac:dyDescent="0.3">
      <c r="B168" s="51">
        <v>854.5</v>
      </c>
      <c r="C168" s="52">
        <f t="shared" si="5"/>
        <v>9.0310466697897732E-4</v>
      </c>
      <c r="D168" t="str">
        <f t="shared" si="4"/>
        <v/>
      </c>
    </row>
    <row r="169" spans="2:4" x14ac:dyDescent="0.3">
      <c r="B169" s="51">
        <v>855</v>
      </c>
      <c r="C169" s="52">
        <f t="shared" si="5"/>
        <v>7.9993996558051501E-4</v>
      </c>
      <c r="D169" t="str">
        <f t="shared" si="4"/>
        <v/>
      </c>
    </row>
    <row r="170" spans="2:4" x14ac:dyDescent="0.3">
      <c r="B170" s="51">
        <v>855.5</v>
      </c>
      <c r="C170" s="52">
        <f t="shared" si="5"/>
        <v>7.071639399205134E-4</v>
      </c>
      <c r="D170" t="str">
        <f t="shared" si="4"/>
        <v/>
      </c>
    </row>
    <row r="171" spans="2:4" x14ac:dyDescent="0.3">
      <c r="B171" s="51">
        <v>856</v>
      </c>
      <c r="C171" s="52">
        <f t="shared" si="5"/>
        <v>6.2391614215627066E-4</v>
      </c>
      <c r="D171" t="str">
        <f t="shared" si="4"/>
        <v/>
      </c>
    </row>
    <row r="172" spans="2:4" x14ac:dyDescent="0.3">
      <c r="B172" s="51">
        <v>856.5</v>
      </c>
      <c r="C172" s="52">
        <f t="shared" si="5"/>
        <v>5.493836628428536E-4</v>
      </c>
      <c r="D172" t="str">
        <f t="shared" si="4"/>
        <v/>
      </c>
    </row>
    <row r="173" spans="2:4" x14ac:dyDescent="0.3">
      <c r="B173" s="51">
        <v>857</v>
      </c>
      <c r="C173" s="52">
        <f t="shared" si="5"/>
        <v>4.8280155758044133E-4</v>
      </c>
      <c r="D173" t="str">
        <f t="shared" si="4"/>
        <v/>
      </c>
    </row>
    <row r="174" spans="2:4" x14ac:dyDescent="0.3">
      <c r="B174" s="51">
        <v>857.5</v>
      </c>
      <c r="C174" s="52">
        <f t="shared" si="5"/>
        <v>4.234527794942209E-4</v>
      </c>
      <c r="D174" t="str">
        <f t="shared" si="4"/>
        <v/>
      </c>
    </row>
    <row r="175" spans="2:4" x14ac:dyDescent="0.3">
      <c r="B175" s="51">
        <v>858</v>
      </c>
      <c r="C175" s="52">
        <f t="shared" si="5"/>
        <v>3.7066767727385102E-4</v>
      </c>
      <c r="D175" t="str">
        <f t="shared" si="4"/>
        <v/>
      </c>
    </row>
    <row r="176" spans="2:4" x14ac:dyDescent="0.3">
      <c r="B176" s="51">
        <v>858.5</v>
      </c>
      <c r="C176" s="52">
        <f t="shared" si="5"/>
        <v>3.238231169366388E-4</v>
      </c>
      <c r="D176" t="str">
        <f t="shared" si="4"/>
        <v/>
      </c>
    </row>
    <row r="177" spans="2:4" x14ac:dyDescent="0.3">
      <c r="B177" s="51">
        <v>859</v>
      </c>
      <c r="C177" s="52">
        <f t="shared" si="5"/>
        <v>2.8234128324624978E-4</v>
      </c>
      <c r="D177" t="str">
        <f t="shared" si="4"/>
        <v/>
      </c>
    </row>
    <row r="178" spans="2:4" x14ac:dyDescent="0.3">
      <c r="B178" s="51">
        <v>859.5</v>
      </c>
      <c r="C178" s="52">
        <f t="shared" si="5"/>
        <v>2.4568821393563606E-4</v>
      </c>
      <c r="D178" t="str">
        <f t="shared" si="4"/>
        <v/>
      </c>
    </row>
    <row r="179" spans="2:4" x14ac:dyDescent="0.3">
      <c r="B179" s="51">
        <v>860</v>
      </c>
      <c r="C179" s="52">
        <f t="shared" si="5"/>
        <v>2.1337211666313258E-4</v>
      </c>
      <c r="D179" t="str">
        <f t="shared" si="4"/>
        <v/>
      </c>
    </row>
    <row r="180" spans="2:4" x14ac:dyDescent="0.3">
      <c r="B180" s="51">
        <v>860.5</v>
      </c>
      <c r="C180" s="52">
        <f t="shared" si="5"/>
        <v>1.8494151508241722E-4</v>
      </c>
      <c r="D180" t="str">
        <f t="shared" si="4"/>
        <v/>
      </c>
    </row>
    <row r="181" spans="2:4" x14ac:dyDescent="0.3">
      <c r="B181" s="51">
        <v>861</v>
      </c>
      <c r="C181" s="52">
        <f t="shared" si="5"/>
        <v>1.5998326663069044E-4</v>
      </c>
      <c r="D181" t="str">
        <f t="shared" si="4"/>
        <v/>
      </c>
    </row>
    <row r="182" spans="2:4" x14ac:dyDescent="0.3">
      <c r="B182" s="51">
        <v>861.5</v>
      </c>
      <c r="C182" s="52">
        <f t="shared" si="5"/>
        <v>1.3812049072681954E-4</v>
      </c>
      <c r="D182" t="str">
        <f t="shared" si="4"/>
        <v/>
      </c>
    </row>
    <row r="183" spans="2:4" x14ac:dyDescent="0.3">
      <c r="B183" s="51">
        <v>862</v>
      </c>
      <c r="C183" s="52">
        <f t="shared" si="5"/>
        <v>1.1901044210468774E-4</v>
      </c>
      <c r="D183" t="str">
        <f t="shared" si="4"/>
        <v/>
      </c>
    </row>
    <row r="184" spans="2:4" x14ac:dyDescent="0.3">
      <c r="B184" s="51">
        <v>862.5</v>
      </c>
      <c r="C184" s="52">
        <f t="shared" si="5"/>
        <v>1.0234236005917619E-4</v>
      </c>
      <c r="D184" t="str">
        <f t="shared" si="4"/>
        <v/>
      </c>
    </row>
    <row r="185" spans="2:4" x14ac:dyDescent="0.3">
      <c r="B185" s="51">
        <v>863</v>
      </c>
      <c r="C185" s="52">
        <f t="shared" si="5"/>
        <v>8.7835320515647635E-5</v>
      </c>
      <c r="D185" t="str">
        <f t="shared" si="4"/>
        <v/>
      </c>
    </row>
    <row r="186" spans="2:4" x14ac:dyDescent="0.3">
      <c r="B186" s="51">
        <v>863.5</v>
      </c>
      <c r="C186" s="52">
        <f t="shared" si="5"/>
        <v>7.5236114101150074E-5</v>
      </c>
      <c r="D186" t="str">
        <f t="shared" si="4"/>
        <v/>
      </c>
    </row>
    <row r="187" spans="2:4" x14ac:dyDescent="0.3">
      <c r="B187" s="51">
        <v>864</v>
      </c>
      <c r="C187" s="52">
        <f t="shared" si="5"/>
        <v>6.4317169839823535E-5</v>
      </c>
      <c r="D187" t="str">
        <f t="shared" si="4"/>
        <v/>
      </c>
    </row>
  </sheetData>
  <conditionalFormatting sqref="B20:B22">
    <cfRule type="expression" dxfId="1" priority="1">
      <formula>$C$17=""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" shapeId="2049" r:id="rId3">
          <objectPr defaultSize="0" autoPict="0" r:id="rId4">
            <anchor moveWithCells="1" sizeWithCells="1">
              <from>
                <xdr:col>5</xdr:col>
                <xdr:colOff>1394460</xdr:colOff>
                <xdr:row>14</xdr:row>
                <xdr:rowOff>60960</xdr:rowOff>
              </from>
              <to>
                <xdr:col>7</xdr:col>
                <xdr:colOff>769620</xdr:colOff>
                <xdr:row>18</xdr:row>
                <xdr:rowOff>22860</xdr:rowOff>
              </to>
            </anchor>
          </objectPr>
        </oleObject>
      </mc:Choice>
      <mc:Fallback>
        <oleObject progId="Equation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3" zoomScale="110" zoomScaleNormal="110" workbookViewId="0">
      <selection activeCell="D15" sqref="D15"/>
    </sheetView>
  </sheetViews>
  <sheetFormatPr defaultRowHeight="14.4" x14ac:dyDescent="0.3"/>
  <cols>
    <col min="1" max="1" width="4.6640625" customWidth="1"/>
    <col min="2" max="2" width="38.33203125" customWidth="1"/>
    <col min="3" max="3" width="12" customWidth="1"/>
    <col min="4" max="6" width="15" customWidth="1"/>
    <col min="7" max="7" width="59.44140625" customWidth="1"/>
  </cols>
  <sheetData>
    <row r="1" spans="1:7" x14ac:dyDescent="0.3">
      <c r="A1" s="6" t="s">
        <v>21</v>
      </c>
    </row>
    <row r="2" spans="1:7" ht="45.75" customHeight="1" x14ac:dyDescent="0.3">
      <c r="B2" s="54" t="str">
        <f>"Assume Population Proportion = p = proportion of Americans that balance their checkbook = "&amp;C4&amp;". If the population in the USA is "&amp;TEXT(C6,"#,,")&amp;" M and we take a sample of "&amp;C7&amp;" Americans, answer the following questions:"</f>
        <v>Assume Population Proportion = p = proportion of Americans that balance their checkbook = 0.56. If the population in the USA is 300 M and we take a sample of 400 Americans, answer the following questions:</v>
      </c>
      <c r="C2" s="55"/>
      <c r="D2" s="55"/>
      <c r="E2" s="56"/>
    </row>
    <row r="4" spans="1:7" x14ac:dyDescent="0.3">
      <c r="B4" s="2" t="s">
        <v>22</v>
      </c>
      <c r="C4" s="2">
        <v>0.56000000000000005</v>
      </c>
      <c r="D4" t="s">
        <v>23</v>
      </c>
    </row>
    <row r="5" spans="1:7" x14ac:dyDescent="0.3">
      <c r="B5" s="2" t="s">
        <v>24</v>
      </c>
      <c r="C5" s="3">
        <f>1-C4</f>
        <v>0.43999999999999995</v>
      </c>
      <c r="D5" t="s">
        <v>25</v>
      </c>
    </row>
    <row r="6" spans="1:7" x14ac:dyDescent="0.3">
      <c r="B6" s="2" t="s">
        <v>9</v>
      </c>
      <c r="C6" s="2">
        <v>300000000</v>
      </c>
    </row>
    <row r="7" spans="1:7" x14ac:dyDescent="0.3">
      <c r="B7" s="2" t="s">
        <v>12</v>
      </c>
      <c r="C7" s="2">
        <v>400</v>
      </c>
    </row>
    <row r="8" spans="1:7" x14ac:dyDescent="0.3">
      <c r="B8" s="2" t="s">
        <v>26</v>
      </c>
      <c r="C8" s="3">
        <f>C7/C6</f>
        <v>1.3333333333333334E-6</v>
      </c>
      <c r="D8" s="33" t="b">
        <f>IF(C8="","",C8&lt;=0.05)</f>
        <v>1</v>
      </c>
    </row>
    <row r="9" spans="1:7" ht="15.6" x14ac:dyDescent="0.35">
      <c r="B9" s="2" t="s">
        <v>27</v>
      </c>
      <c r="C9" s="3">
        <f>SQRT(C4*C5/C7)</f>
        <v>2.4819347291981712E-2</v>
      </c>
      <c r="D9" s="33" t="s">
        <v>28</v>
      </c>
      <c r="E9" t="s">
        <v>29</v>
      </c>
    </row>
    <row r="10" spans="1:7" x14ac:dyDescent="0.3">
      <c r="B10" s="2" t="s">
        <v>30</v>
      </c>
    </row>
    <row r="11" spans="1:7" x14ac:dyDescent="0.3">
      <c r="B11" s="2" t="s">
        <v>31</v>
      </c>
      <c r="C11" s="34">
        <f>C7*C4</f>
        <v>224.00000000000003</v>
      </c>
      <c r="D11" s="2" t="b">
        <f>IF(C11="","",C11&gt;5)</f>
        <v>1</v>
      </c>
    </row>
    <row r="12" spans="1:7" x14ac:dyDescent="0.3">
      <c r="B12" s="2" t="s">
        <v>32</v>
      </c>
      <c r="C12" s="34">
        <f>C7*C5</f>
        <v>175.99999999999997</v>
      </c>
      <c r="D12" s="2" t="b">
        <f>IF(C12="","",C12&gt;5)</f>
        <v>1</v>
      </c>
    </row>
    <row r="13" spans="1:7" x14ac:dyDescent="0.3">
      <c r="B13" s="2" t="s">
        <v>33</v>
      </c>
      <c r="C13" s="34">
        <f>C4</f>
        <v>0.56000000000000005</v>
      </c>
    </row>
    <row r="14" spans="1:7" ht="28.8" x14ac:dyDescent="0.3">
      <c r="B14" s="5" t="s">
        <v>34</v>
      </c>
      <c r="C14" s="5" t="s">
        <v>35</v>
      </c>
      <c r="D14" s="5" t="s">
        <v>36</v>
      </c>
      <c r="E14" s="5" t="s">
        <v>37</v>
      </c>
      <c r="F14" s="35" t="s">
        <v>38</v>
      </c>
      <c r="G14" s="4" t="s">
        <v>39</v>
      </c>
    </row>
    <row r="15" spans="1:7" ht="43.2" x14ac:dyDescent="0.3">
      <c r="B15" s="16" t="str">
        <f>"What is probability that the sample proportion will be within+/-"&amp;C15&amp;" of the population proportion?"</f>
        <v>What is probability that the sample proportion will be within+/-0.02 of the population proportion?</v>
      </c>
      <c r="C15" s="2">
        <v>0.02</v>
      </c>
      <c r="D15" s="36">
        <v>0.54</v>
      </c>
      <c r="E15" s="36">
        <v>0.57999999999999996</v>
      </c>
      <c r="F15" s="48">
        <f>NORMDIST(E15,$C$13,$C$9,1)-NORMDIST(D15,$C$13,$C$9,1)</f>
        <v>0.57965506496607033</v>
      </c>
      <c r="G15" s="37" t="str">
        <f>IF(F15="","","The probability that the sample proportion will be within+/-"&amp;C15&amp;" of the population proportion is "&amp;TEXT(F15,"0.00%"))</f>
        <v>The probability that the sample proportion will be within+/-0.02 of the population proportion is 57.97%</v>
      </c>
    </row>
    <row r="16" spans="1:7" ht="43.2" x14ac:dyDescent="0.3">
      <c r="B16" s="16" t="str">
        <f>"What is probability that the sample proportion will be within+/-"&amp;C16&amp;" of the population proportion?"</f>
        <v>What is probability that the sample proportion will be within+/-0.04 of the population proportion?</v>
      </c>
      <c r="C16" s="2">
        <v>0.04</v>
      </c>
      <c r="D16" s="36">
        <v>0.52</v>
      </c>
      <c r="E16" s="36">
        <v>0.6</v>
      </c>
      <c r="F16" s="48">
        <f>NORMDIST(E16,$C$13,$C$9,1)-NORMDIST(D16,$C$13,$C$9,1)</f>
        <v>0.89296098965290172</v>
      </c>
      <c r="G16" s="37" t="str">
        <f>IF(F16="","","The probability that the sample proportion will be within+/-"&amp;C16&amp;" of the population proportion is "&amp;TEXT(F16,"0.00%"))</f>
        <v>The probability that the sample proportion will be within+/-0.04 of the population proportion is 89.30%</v>
      </c>
    </row>
  </sheetData>
  <mergeCells count="1">
    <mergeCell ref="B2:E2"/>
  </mergeCells>
  <conditionalFormatting sqref="D8 D11:D12">
    <cfRule type="expression" dxfId="0" priority="1" stopIfTrue="1">
      <formula>D8=TRUE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5"/>
  <sheetViews>
    <sheetView showGridLines="0" zoomScale="110" zoomScaleNormal="110" workbookViewId="0">
      <selection activeCell="H22" sqref="H22"/>
    </sheetView>
  </sheetViews>
  <sheetFormatPr defaultRowHeight="14.4" x14ac:dyDescent="0.3"/>
  <cols>
    <col min="1" max="1" width="4.6640625" customWidth="1"/>
    <col min="2" max="2" width="14.5546875" customWidth="1"/>
    <col min="3" max="3" width="3.5546875" customWidth="1"/>
    <col min="4" max="4" width="34.5546875" bestFit="1" customWidth="1"/>
    <col min="5" max="5" width="12.33203125" bestFit="1" customWidth="1"/>
    <col min="6" max="6" width="21.88671875" customWidth="1"/>
    <col min="9" max="9" width="14.109375" customWidth="1"/>
  </cols>
  <sheetData>
    <row r="1" spans="1:11" x14ac:dyDescent="0.3">
      <c r="A1" s="6" t="s">
        <v>40</v>
      </c>
      <c r="B1" s="7" t="s">
        <v>42</v>
      </c>
      <c r="C1" s="8"/>
      <c r="D1" s="8"/>
      <c r="E1" s="8"/>
      <c r="F1" s="8"/>
      <c r="G1" s="8"/>
      <c r="H1" s="8"/>
      <c r="I1" s="9"/>
    </row>
    <row r="2" spans="1:11" ht="15" x14ac:dyDescent="0.3">
      <c r="B2" s="10" t="s">
        <v>43</v>
      </c>
      <c r="C2" s="11"/>
      <c r="D2" s="11"/>
      <c r="E2" s="11"/>
      <c r="F2" s="11"/>
      <c r="G2" s="11"/>
      <c r="H2" s="11"/>
      <c r="I2" s="12"/>
    </row>
    <row r="3" spans="1:11" x14ac:dyDescent="0.3">
      <c r="B3" s="13" t="s">
        <v>44</v>
      </c>
      <c r="C3" s="14"/>
      <c r="D3" s="14"/>
      <c r="E3" s="14"/>
      <c r="F3" s="14"/>
      <c r="G3" s="14"/>
      <c r="H3" s="14"/>
      <c r="I3" s="15"/>
    </row>
    <row r="5" spans="1:11" ht="28.8" x14ac:dyDescent="0.3">
      <c r="B5" s="38" t="s">
        <v>45</v>
      </c>
      <c r="D5" s="2" t="s">
        <v>12</v>
      </c>
      <c r="E5" s="3">
        <f>COUNT(B6:B305)</f>
        <v>300</v>
      </c>
      <c r="K5" s="39"/>
    </row>
    <row r="6" spans="1:11" x14ac:dyDescent="0.3">
      <c r="B6" s="40">
        <v>938</v>
      </c>
      <c r="D6" s="2" t="s">
        <v>19</v>
      </c>
      <c r="E6" s="41">
        <f>AVERAGE(B6:B305)</f>
        <v>837.20666666666671</v>
      </c>
      <c r="K6" s="39"/>
    </row>
    <row r="7" spans="1:11" x14ac:dyDescent="0.3">
      <c r="B7" s="40">
        <v>601</v>
      </c>
      <c r="D7" s="2" t="s">
        <v>10</v>
      </c>
      <c r="E7" s="2">
        <v>202</v>
      </c>
    </row>
    <row r="8" spans="1:11" x14ac:dyDescent="0.3">
      <c r="B8" s="40">
        <v>988</v>
      </c>
      <c r="D8" s="2" t="s">
        <v>46</v>
      </c>
      <c r="E8" s="3">
        <f>E7/SQRT(E5)</f>
        <v>11.662475437630439</v>
      </c>
      <c r="G8" t="s">
        <v>47</v>
      </c>
    </row>
    <row r="9" spans="1:11" x14ac:dyDescent="0.3">
      <c r="B9" s="40">
        <v>390</v>
      </c>
      <c r="D9" s="2" t="s">
        <v>48</v>
      </c>
      <c r="E9" s="53">
        <v>0.95</v>
      </c>
      <c r="G9" t="s">
        <v>49</v>
      </c>
    </row>
    <row r="10" spans="1:11" x14ac:dyDescent="0.3">
      <c r="B10" s="40">
        <v>733</v>
      </c>
      <c r="D10" s="2" t="s">
        <v>50</v>
      </c>
      <c r="E10" s="48">
        <f>1-E9</f>
        <v>5.0000000000000044E-2</v>
      </c>
      <c r="G10" t="s">
        <v>51</v>
      </c>
    </row>
    <row r="11" spans="1:11" x14ac:dyDescent="0.3">
      <c r="B11" s="40">
        <v>1074</v>
      </c>
      <c r="D11" s="2" t="s">
        <v>52</v>
      </c>
      <c r="E11" s="48">
        <f>E10/2</f>
        <v>2.5000000000000022E-2</v>
      </c>
      <c r="G11" t="s">
        <v>53</v>
      </c>
    </row>
    <row r="12" spans="1:11" x14ac:dyDescent="0.3">
      <c r="B12" s="40">
        <v>988</v>
      </c>
    </row>
    <row r="13" spans="1:11" x14ac:dyDescent="0.3">
      <c r="B13" s="40">
        <v>759</v>
      </c>
      <c r="D13" s="6" t="s">
        <v>54</v>
      </c>
    </row>
    <row r="14" spans="1:11" x14ac:dyDescent="0.3">
      <c r="B14" s="40">
        <v>776</v>
      </c>
      <c r="D14" s="1" t="s">
        <v>55</v>
      </c>
      <c r="E14" s="42"/>
      <c r="F14" s="43"/>
    </row>
    <row r="15" spans="1:11" x14ac:dyDescent="0.3">
      <c r="B15" s="40">
        <v>1020</v>
      </c>
      <c r="D15" s="44" t="s">
        <v>56</v>
      </c>
      <c r="E15" s="36">
        <f>NORMINV(E11,E6,E8)</f>
        <v>814.34863483832805</v>
      </c>
    </row>
    <row r="16" spans="1:11" x14ac:dyDescent="0.3">
      <c r="B16" s="40">
        <v>1074</v>
      </c>
      <c r="D16" s="2" t="s">
        <v>57</v>
      </c>
      <c r="E16" s="3">
        <f>NORMINV(1-E11,E6,E8)</f>
        <v>860.06469849500536</v>
      </c>
    </row>
    <row r="17" spans="2:10" x14ac:dyDescent="0.3">
      <c r="B17" s="40">
        <v>927</v>
      </c>
    </row>
    <row r="18" spans="2:10" x14ac:dyDescent="0.3">
      <c r="B18" s="40">
        <v>1100</v>
      </c>
      <c r="D18" s="6" t="s">
        <v>58</v>
      </c>
      <c r="J18">
        <f>_xlfn.NORM.INV(E11,E6,E8)</f>
        <v>814.34863483832805</v>
      </c>
    </row>
    <row r="19" spans="2:10" x14ac:dyDescent="0.3">
      <c r="B19" s="40">
        <v>1220</v>
      </c>
      <c r="D19" s="1" t="s">
        <v>59</v>
      </c>
      <c r="E19" s="42"/>
      <c r="F19" s="42"/>
      <c r="G19" s="42"/>
      <c r="H19" s="43"/>
      <c r="J19">
        <f>_xlfn.NORM.INV(1-E11,E6,E8)</f>
        <v>860.06469849500536</v>
      </c>
    </row>
    <row r="20" spans="2:10" x14ac:dyDescent="0.3">
      <c r="B20" s="40">
        <v>1002</v>
      </c>
      <c r="D20" s="44" t="s">
        <v>60</v>
      </c>
      <c r="E20" s="36">
        <f>NORMSINV(1-E11)</f>
        <v>1.9599639845400536</v>
      </c>
    </row>
    <row r="21" spans="2:10" ht="15.6" x14ac:dyDescent="0.35">
      <c r="B21" s="40">
        <v>843</v>
      </c>
      <c r="D21" s="2" t="s">
        <v>61</v>
      </c>
      <c r="E21" s="3">
        <f>E20*E8</f>
        <v>22.85803182833866</v>
      </c>
    </row>
    <row r="22" spans="2:10" x14ac:dyDescent="0.3">
      <c r="B22" s="40">
        <v>852</v>
      </c>
      <c r="D22" s="2" t="s">
        <v>56</v>
      </c>
      <c r="E22" s="19">
        <f>E6-E21</f>
        <v>814.34863483832805</v>
      </c>
    </row>
    <row r="23" spans="2:10" x14ac:dyDescent="0.3">
      <c r="B23" s="40">
        <v>926</v>
      </c>
      <c r="D23" s="2" t="s">
        <v>57</v>
      </c>
      <c r="E23" s="19">
        <f>E6+E21</f>
        <v>860.06469849500536</v>
      </c>
    </row>
    <row r="24" spans="2:10" x14ac:dyDescent="0.3">
      <c r="B24" s="40">
        <v>806</v>
      </c>
    </row>
    <row r="25" spans="2:10" ht="42.6" customHeight="1" x14ac:dyDescent="0.3">
      <c r="B25" s="40">
        <v>980</v>
      </c>
      <c r="D25" s="45" t="str">
        <f>IF(E23="","","Our "&amp;TEXT($E$9,"0%")&amp;" Confidence Interval has limits of "&amp;ROUND($E$22,2)&amp;" and "&amp;ROUND($E$23,2)&amp;". We are about "&amp;TEXT($E$9,"0%")&amp;" sure that the population mean will lie within this interval. We are about "&amp;TEXT(1-$E$9,"0%")&amp;" sure that the population mean will NOT lie within this interval. ")</f>
        <v xml:space="preserve">Our 95% Confidence Interval has limits of 814.35 and 860.06. We are about 95% sure that the population mean will lie within this interval. We are about 5% sure that the population mean will NOT lie within this interval. </v>
      </c>
      <c r="E25" s="46"/>
      <c r="F25" s="46"/>
      <c r="G25" s="46"/>
      <c r="H25" s="47"/>
    </row>
    <row r="26" spans="2:10" ht="28.95" customHeight="1" x14ac:dyDescent="0.3">
      <c r="B26" s="40">
        <v>703</v>
      </c>
      <c r="D26" s="45" t="str">
        <f>IF(E23="","","If we were to construct 100 similar intervals we would expect "&amp;E9*100&amp;" to contain the population mean and "&amp;(1-E9)*100&amp;" to NOT contain the population mean.")</f>
        <v>If we were to construct 100 similar intervals we would expect 95 to contain the population mean and 5 to NOT contain the population mean.</v>
      </c>
      <c r="E26" s="46"/>
      <c r="F26" s="46"/>
      <c r="G26" s="46"/>
      <c r="H26" s="47"/>
    </row>
    <row r="27" spans="2:10" x14ac:dyDescent="0.3">
      <c r="B27" s="40">
        <v>793</v>
      </c>
      <c r="D27" s="45" t="str">
        <f>IF(E23="","","We estimate the population mean to be about "&amp;ROUND(E6,2)&amp;" with a margin of error of +/- "&amp;ROUND(E21,2)&amp;".")</f>
        <v>We estimate the population mean to be about 837.21 with a margin of error of +/- 22.86.</v>
      </c>
      <c r="E27" s="46"/>
      <c r="F27" s="46"/>
      <c r="G27" s="46"/>
      <c r="H27" s="47"/>
    </row>
    <row r="28" spans="2:10" x14ac:dyDescent="0.3">
      <c r="B28" s="40">
        <v>774</v>
      </c>
      <c r="D28" s="45" t="str">
        <f>IF(E23="","","A reasonable range of values for the population mean is "&amp;ROUND($E$22,2)&amp;" to "&amp;ROUND($E$23,2)&amp;".")</f>
        <v>A reasonable range of values for the population mean is 814.35 to 860.06.</v>
      </c>
      <c r="E28" s="46"/>
      <c r="F28" s="46"/>
      <c r="G28" s="46"/>
      <c r="H28" s="47"/>
    </row>
    <row r="29" spans="2:10" x14ac:dyDescent="0.3">
      <c r="B29" s="40">
        <v>1135</v>
      </c>
      <c r="D29" s="45" t="str">
        <f>IF(E23="","","We are "&amp;TEXT($E$9,"0%")&amp;" sure that the pop mean for annual insurance cost is between "&amp;DOLLAR($E$22,2)&amp;" and "&amp;DOLLAR($E$23,2)&amp;".")</f>
        <v>We are 95% sure that the pop mean for annual insurance cost is between ₹ 814.35 and ₹ 860.06.</v>
      </c>
      <c r="E29" s="46"/>
      <c r="F29" s="46"/>
      <c r="G29" s="46"/>
      <c r="H29" s="47"/>
    </row>
    <row r="30" spans="2:10" x14ac:dyDescent="0.3">
      <c r="B30" s="40">
        <v>717</v>
      </c>
    </row>
    <row r="31" spans="2:10" x14ac:dyDescent="0.3">
      <c r="B31" s="40">
        <v>872</v>
      </c>
    </row>
    <row r="32" spans="2:10" x14ac:dyDescent="0.3">
      <c r="B32" s="40">
        <v>979</v>
      </c>
    </row>
    <row r="33" spans="2:2" x14ac:dyDescent="0.3">
      <c r="B33" s="40">
        <v>870</v>
      </c>
    </row>
    <row r="34" spans="2:2" x14ac:dyDescent="0.3">
      <c r="B34" s="40">
        <v>873</v>
      </c>
    </row>
    <row r="35" spans="2:2" x14ac:dyDescent="0.3">
      <c r="B35" s="40">
        <v>996</v>
      </c>
    </row>
    <row r="36" spans="2:2" x14ac:dyDescent="0.3">
      <c r="B36" s="40">
        <v>716</v>
      </c>
    </row>
    <row r="37" spans="2:2" x14ac:dyDescent="0.3">
      <c r="B37" s="40">
        <v>722</v>
      </c>
    </row>
    <row r="38" spans="2:2" x14ac:dyDescent="0.3">
      <c r="B38" s="40">
        <v>769</v>
      </c>
    </row>
    <row r="39" spans="2:2" x14ac:dyDescent="0.3">
      <c r="B39" s="40">
        <v>860</v>
      </c>
    </row>
    <row r="40" spans="2:2" x14ac:dyDescent="0.3">
      <c r="B40" s="40">
        <v>824</v>
      </c>
    </row>
    <row r="41" spans="2:2" x14ac:dyDescent="0.3">
      <c r="B41" s="40">
        <v>824</v>
      </c>
    </row>
    <row r="42" spans="2:2" x14ac:dyDescent="0.3">
      <c r="B42" s="40">
        <v>905</v>
      </c>
    </row>
    <row r="43" spans="2:2" x14ac:dyDescent="0.3">
      <c r="B43" s="40">
        <v>879</v>
      </c>
    </row>
    <row r="44" spans="2:2" x14ac:dyDescent="0.3">
      <c r="B44" s="40">
        <v>395</v>
      </c>
    </row>
    <row r="45" spans="2:2" x14ac:dyDescent="0.3">
      <c r="B45" s="40">
        <v>926</v>
      </c>
    </row>
    <row r="46" spans="2:2" x14ac:dyDescent="0.3">
      <c r="B46" s="40">
        <v>816</v>
      </c>
    </row>
    <row r="47" spans="2:2" x14ac:dyDescent="0.3">
      <c r="B47" s="40">
        <v>873</v>
      </c>
    </row>
    <row r="48" spans="2:2" x14ac:dyDescent="0.3">
      <c r="B48" s="40">
        <v>686</v>
      </c>
    </row>
    <row r="49" spans="2:2" x14ac:dyDescent="0.3">
      <c r="B49" s="40">
        <v>722</v>
      </c>
    </row>
    <row r="50" spans="2:2" x14ac:dyDescent="0.3">
      <c r="B50" s="40">
        <v>722</v>
      </c>
    </row>
    <row r="51" spans="2:2" x14ac:dyDescent="0.3">
      <c r="B51" s="40">
        <v>835</v>
      </c>
    </row>
    <row r="52" spans="2:2" x14ac:dyDescent="0.3">
      <c r="B52" s="40">
        <v>436</v>
      </c>
    </row>
    <row r="53" spans="2:2" x14ac:dyDescent="0.3">
      <c r="B53" s="40">
        <v>843</v>
      </c>
    </row>
    <row r="54" spans="2:2" x14ac:dyDescent="0.3">
      <c r="B54" s="40">
        <v>775</v>
      </c>
    </row>
    <row r="55" spans="2:2" x14ac:dyDescent="0.3">
      <c r="B55" s="40">
        <v>824</v>
      </c>
    </row>
    <row r="56" spans="2:2" x14ac:dyDescent="0.3">
      <c r="B56" s="40">
        <v>824</v>
      </c>
    </row>
    <row r="57" spans="2:2" x14ac:dyDescent="0.3">
      <c r="B57" s="40">
        <v>1110</v>
      </c>
    </row>
    <row r="58" spans="2:2" x14ac:dyDescent="0.3">
      <c r="B58" s="40">
        <v>824</v>
      </c>
    </row>
    <row r="59" spans="2:2" x14ac:dyDescent="0.3">
      <c r="B59" s="40">
        <v>1074</v>
      </c>
    </row>
    <row r="60" spans="2:2" x14ac:dyDescent="0.3">
      <c r="B60" s="40">
        <v>988</v>
      </c>
    </row>
    <row r="61" spans="2:2" x14ac:dyDescent="0.3">
      <c r="B61" s="40">
        <v>1010</v>
      </c>
    </row>
    <row r="62" spans="2:2" x14ac:dyDescent="0.3">
      <c r="B62" s="40">
        <v>775</v>
      </c>
    </row>
    <row r="63" spans="2:2" x14ac:dyDescent="0.3">
      <c r="B63" s="40">
        <v>988</v>
      </c>
    </row>
    <row r="64" spans="2:2" x14ac:dyDescent="0.3">
      <c r="B64" s="40">
        <v>926</v>
      </c>
    </row>
    <row r="65" spans="2:2" x14ac:dyDescent="0.3">
      <c r="B65" s="40">
        <v>722</v>
      </c>
    </row>
    <row r="66" spans="2:2" x14ac:dyDescent="0.3">
      <c r="B66" s="40">
        <v>824</v>
      </c>
    </row>
    <row r="67" spans="2:2" x14ac:dyDescent="0.3">
      <c r="B67" s="40">
        <v>715</v>
      </c>
    </row>
    <row r="68" spans="2:2" x14ac:dyDescent="0.3">
      <c r="B68" s="40">
        <v>760</v>
      </c>
    </row>
    <row r="69" spans="2:2" x14ac:dyDescent="0.3">
      <c r="B69" s="40">
        <v>988</v>
      </c>
    </row>
    <row r="70" spans="2:2" x14ac:dyDescent="0.3">
      <c r="B70" s="40">
        <v>967</v>
      </c>
    </row>
    <row r="71" spans="2:2" x14ac:dyDescent="0.3">
      <c r="B71" s="40">
        <v>652</v>
      </c>
    </row>
    <row r="72" spans="2:2" x14ac:dyDescent="0.3">
      <c r="B72" s="40">
        <v>736</v>
      </c>
    </row>
    <row r="73" spans="2:2" x14ac:dyDescent="0.3">
      <c r="B73" s="40">
        <v>557</v>
      </c>
    </row>
    <row r="74" spans="2:2" x14ac:dyDescent="0.3">
      <c r="B74" s="40">
        <v>1074</v>
      </c>
    </row>
    <row r="75" spans="2:2" x14ac:dyDescent="0.3">
      <c r="B75" s="40">
        <v>626</v>
      </c>
    </row>
    <row r="76" spans="2:2" x14ac:dyDescent="0.3">
      <c r="B76" s="40">
        <v>775</v>
      </c>
    </row>
    <row r="77" spans="2:2" x14ac:dyDescent="0.3">
      <c r="B77" s="40">
        <v>722</v>
      </c>
    </row>
    <row r="78" spans="2:2" x14ac:dyDescent="0.3">
      <c r="B78" s="40">
        <v>939</v>
      </c>
    </row>
    <row r="79" spans="2:2" x14ac:dyDescent="0.3">
      <c r="B79" s="40">
        <v>826</v>
      </c>
    </row>
    <row r="80" spans="2:2" x14ac:dyDescent="0.3">
      <c r="B80" s="40">
        <v>476</v>
      </c>
    </row>
    <row r="81" spans="2:2" x14ac:dyDescent="0.3">
      <c r="B81" s="40">
        <v>481</v>
      </c>
    </row>
    <row r="82" spans="2:2" x14ac:dyDescent="0.3">
      <c r="B82" s="40">
        <v>905</v>
      </c>
    </row>
    <row r="83" spans="2:2" x14ac:dyDescent="0.3">
      <c r="B83" s="40">
        <v>824</v>
      </c>
    </row>
    <row r="84" spans="2:2" x14ac:dyDescent="0.3">
      <c r="B84" s="40">
        <v>819</v>
      </c>
    </row>
    <row r="85" spans="2:2" x14ac:dyDescent="0.3">
      <c r="B85" s="40">
        <v>687</v>
      </c>
    </row>
    <row r="86" spans="2:2" x14ac:dyDescent="0.3">
      <c r="B86" s="40">
        <v>1074</v>
      </c>
    </row>
    <row r="87" spans="2:2" x14ac:dyDescent="0.3">
      <c r="B87" s="40">
        <v>705</v>
      </c>
    </row>
    <row r="88" spans="2:2" x14ac:dyDescent="0.3">
      <c r="B88" s="40">
        <v>502</v>
      </c>
    </row>
    <row r="89" spans="2:2" x14ac:dyDescent="0.3">
      <c r="B89" s="40">
        <v>926</v>
      </c>
    </row>
    <row r="90" spans="2:2" x14ac:dyDescent="0.3">
      <c r="B90" s="40">
        <v>884</v>
      </c>
    </row>
    <row r="91" spans="2:2" x14ac:dyDescent="0.3">
      <c r="B91" s="40">
        <v>915</v>
      </c>
    </row>
    <row r="92" spans="2:2" x14ac:dyDescent="0.3">
      <c r="B92" s="40">
        <v>709</v>
      </c>
    </row>
    <row r="93" spans="2:2" x14ac:dyDescent="0.3">
      <c r="B93" s="40">
        <v>824</v>
      </c>
    </row>
    <row r="94" spans="2:2" x14ac:dyDescent="0.3">
      <c r="B94" s="40">
        <v>722</v>
      </c>
    </row>
    <row r="95" spans="2:2" x14ac:dyDescent="0.3">
      <c r="B95" s="40">
        <v>1064</v>
      </c>
    </row>
    <row r="96" spans="2:2" x14ac:dyDescent="0.3">
      <c r="B96" s="40">
        <v>988</v>
      </c>
    </row>
    <row r="97" spans="2:2" x14ac:dyDescent="0.3">
      <c r="B97" s="40">
        <v>745</v>
      </c>
    </row>
    <row r="98" spans="2:2" x14ac:dyDescent="0.3">
      <c r="B98" s="40">
        <v>867</v>
      </c>
    </row>
    <row r="99" spans="2:2" x14ac:dyDescent="0.3">
      <c r="B99" s="40">
        <v>926</v>
      </c>
    </row>
    <row r="100" spans="2:2" x14ac:dyDescent="0.3">
      <c r="B100" s="40">
        <v>673</v>
      </c>
    </row>
    <row r="101" spans="2:2" x14ac:dyDescent="0.3">
      <c r="B101" s="40">
        <v>1021</v>
      </c>
    </row>
    <row r="102" spans="2:2" x14ac:dyDescent="0.3">
      <c r="B102" s="40">
        <v>618</v>
      </c>
    </row>
    <row r="103" spans="2:2" x14ac:dyDescent="0.3">
      <c r="B103" s="40">
        <v>758</v>
      </c>
    </row>
    <row r="104" spans="2:2" x14ac:dyDescent="0.3">
      <c r="B104" s="40">
        <v>824</v>
      </c>
    </row>
    <row r="105" spans="2:2" x14ac:dyDescent="0.3">
      <c r="B105" s="40">
        <v>824</v>
      </c>
    </row>
    <row r="106" spans="2:2" x14ac:dyDescent="0.3">
      <c r="B106" s="40">
        <v>753</v>
      </c>
    </row>
    <row r="107" spans="2:2" x14ac:dyDescent="0.3">
      <c r="B107" s="40">
        <v>873</v>
      </c>
    </row>
    <row r="108" spans="2:2" x14ac:dyDescent="0.3">
      <c r="B108" s="40">
        <v>716</v>
      </c>
    </row>
    <row r="109" spans="2:2" x14ac:dyDescent="0.3">
      <c r="B109" s="40">
        <v>622</v>
      </c>
    </row>
    <row r="110" spans="2:2" x14ac:dyDescent="0.3">
      <c r="B110" s="40">
        <v>1074</v>
      </c>
    </row>
    <row r="111" spans="2:2" x14ac:dyDescent="0.3">
      <c r="B111" s="40">
        <v>873</v>
      </c>
    </row>
    <row r="112" spans="2:2" x14ac:dyDescent="0.3">
      <c r="B112" s="40">
        <v>873</v>
      </c>
    </row>
    <row r="113" spans="2:2" x14ac:dyDescent="0.3">
      <c r="B113" s="40">
        <v>715</v>
      </c>
    </row>
    <row r="114" spans="2:2" x14ac:dyDescent="0.3">
      <c r="B114" s="40">
        <v>501</v>
      </c>
    </row>
    <row r="115" spans="2:2" x14ac:dyDescent="0.3">
      <c r="B115" s="40">
        <v>838</v>
      </c>
    </row>
    <row r="116" spans="2:2" x14ac:dyDescent="0.3">
      <c r="B116" s="40">
        <v>605</v>
      </c>
    </row>
    <row r="117" spans="2:2" x14ac:dyDescent="0.3">
      <c r="B117" s="40">
        <v>675</v>
      </c>
    </row>
    <row r="118" spans="2:2" x14ac:dyDescent="0.3">
      <c r="B118" s="40">
        <v>926</v>
      </c>
    </row>
    <row r="119" spans="2:2" x14ac:dyDescent="0.3">
      <c r="B119" s="40">
        <v>761</v>
      </c>
    </row>
    <row r="120" spans="2:2" x14ac:dyDescent="0.3">
      <c r="B120" s="40">
        <v>926</v>
      </c>
    </row>
    <row r="121" spans="2:2" x14ac:dyDescent="0.3">
      <c r="B121" s="40">
        <v>988</v>
      </c>
    </row>
    <row r="122" spans="2:2" x14ac:dyDescent="0.3">
      <c r="B122" s="40">
        <v>873</v>
      </c>
    </row>
    <row r="123" spans="2:2" x14ac:dyDescent="0.3">
      <c r="B123" s="40">
        <v>722</v>
      </c>
    </row>
    <row r="124" spans="2:2" x14ac:dyDescent="0.3">
      <c r="B124" s="40">
        <v>775</v>
      </c>
    </row>
    <row r="125" spans="2:2" x14ac:dyDescent="0.3">
      <c r="B125" s="40">
        <v>1268</v>
      </c>
    </row>
    <row r="126" spans="2:2" x14ac:dyDescent="0.3">
      <c r="B126" s="40">
        <v>778</v>
      </c>
    </row>
    <row r="127" spans="2:2" x14ac:dyDescent="0.3">
      <c r="B127" s="40">
        <v>956</v>
      </c>
    </row>
    <row r="128" spans="2:2" x14ac:dyDescent="0.3">
      <c r="B128" s="40">
        <v>895</v>
      </c>
    </row>
    <row r="129" spans="2:2" x14ac:dyDescent="0.3">
      <c r="B129" s="40">
        <v>460</v>
      </c>
    </row>
    <row r="130" spans="2:2" x14ac:dyDescent="0.3">
      <c r="B130" s="40">
        <v>722</v>
      </c>
    </row>
    <row r="131" spans="2:2" x14ac:dyDescent="0.3">
      <c r="B131" s="40">
        <v>925</v>
      </c>
    </row>
    <row r="132" spans="2:2" x14ac:dyDescent="0.3">
      <c r="B132" s="40">
        <v>771</v>
      </c>
    </row>
    <row r="133" spans="2:2" x14ac:dyDescent="0.3">
      <c r="B133" s="40">
        <v>1074</v>
      </c>
    </row>
    <row r="134" spans="2:2" x14ac:dyDescent="0.3">
      <c r="B134" s="40">
        <v>906</v>
      </c>
    </row>
    <row r="135" spans="2:2" x14ac:dyDescent="0.3">
      <c r="B135" s="40">
        <v>926</v>
      </c>
    </row>
    <row r="136" spans="2:2" x14ac:dyDescent="0.3">
      <c r="B136" s="40">
        <v>739</v>
      </c>
    </row>
    <row r="137" spans="2:2" x14ac:dyDescent="0.3">
      <c r="B137" s="40">
        <v>988</v>
      </c>
    </row>
    <row r="138" spans="2:2" x14ac:dyDescent="0.3">
      <c r="B138" s="40">
        <v>873</v>
      </c>
    </row>
    <row r="139" spans="2:2" x14ac:dyDescent="0.3">
      <c r="B139" s="40">
        <v>390</v>
      </c>
    </row>
    <row r="140" spans="2:2" x14ac:dyDescent="0.3">
      <c r="B140" s="40">
        <v>926</v>
      </c>
    </row>
    <row r="141" spans="2:2" x14ac:dyDescent="0.3">
      <c r="B141" s="40">
        <v>1189</v>
      </c>
    </row>
    <row r="142" spans="2:2" x14ac:dyDescent="0.3">
      <c r="B142" s="40">
        <v>1074</v>
      </c>
    </row>
    <row r="143" spans="2:2" x14ac:dyDescent="0.3">
      <c r="B143" s="40">
        <v>420</v>
      </c>
    </row>
    <row r="144" spans="2:2" x14ac:dyDescent="0.3">
      <c r="B144" s="40">
        <v>805</v>
      </c>
    </row>
    <row r="145" spans="2:2" x14ac:dyDescent="0.3">
      <c r="B145" s="40">
        <v>873</v>
      </c>
    </row>
    <row r="146" spans="2:2" x14ac:dyDescent="0.3">
      <c r="B146" s="40">
        <v>891</v>
      </c>
    </row>
    <row r="147" spans="2:2" x14ac:dyDescent="0.3">
      <c r="B147" s="40">
        <v>988</v>
      </c>
    </row>
    <row r="148" spans="2:2" x14ac:dyDescent="0.3">
      <c r="B148" s="40">
        <v>773</v>
      </c>
    </row>
    <row r="149" spans="2:2" x14ac:dyDescent="0.3">
      <c r="B149" s="40">
        <v>1074</v>
      </c>
    </row>
    <row r="150" spans="2:2" x14ac:dyDescent="0.3">
      <c r="B150" s="40">
        <v>424</v>
      </c>
    </row>
    <row r="151" spans="2:2" x14ac:dyDescent="0.3">
      <c r="B151" s="40">
        <v>722</v>
      </c>
    </row>
    <row r="152" spans="2:2" x14ac:dyDescent="0.3">
      <c r="B152" s="40">
        <v>894</v>
      </c>
    </row>
    <row r="153" spans="2:2" x14ac:dyDescent="0.3">
      <c r="B153" s="40">
        <v>1074</v>
      </c>
    </row>
    <row r="154" spans="2:2" x14ac:dyDescent="0.3">
      <c r="B154" s="40">
        <v>528</v>
      </c>
    </row>
    <row r="155" spans="2:2" x14ac:dyDescent="0.3">
      <c r="B155" s="40">
        <v>1031</v>
      </c>
    </row>
    <row r="156" spans="2:2" x14ac:dyDescent="0.3">
      <c r="B156" s="40">
        <v>1074</v>
      </c>
    </row>
    <row r="157" spans="2:2" x14ac:dyDescent="0.3">
      <c r="B157" s="40">
        <v>1035</v>
      </c>
    </row>
    <row r="158" spans="2:2" x14ac:dyDescent="0.3">
      <c r="B158" s="40">
        <v>951</v>
      </c>
    </row>
    <row r="159" spans="2:2" x14ac:dyDescent="0.3">
      <c r="B159" s="40">
        <v>788</v>
      </c>
    </row>
    <row r="160" spans="2:2" x14ac:dyDescent="0.3">
      <c r="B160" s="40">
        <v>926</v>
      </c>
    </row>
    <row r="161" spans="2:2" x14ac:dyDescent="0.3">
      <c r="B161" s="40">
        <v>908</v>
      </c>
    </row>
    <row r="162" spans="2:2" x14ac:dyDescent="0.3">
      <c r="B162" s="40">
        <v>692</v>
      </c>
    </row>
    <row r="163" spans="2:2" x14ac:dyDescent="0.3">
      <c r="B163" s="40">
        <v>750</v>
      </c>
    </row>
    <row r="164" spans="2:2" x14ac:dyDescent="0.3">
      <c r="B164" s="40">
        <v>873</v>
      </c>
    </row>
    <row r="165" spans="2:2" x14ac:dyDescent="0.3">
      <c r="B165" s="40">
        <v>1074</v>
      </c>
    </row>
    <row r="166" spans="2:2" x14ac:dyDescent="0.3">
      <c r="B166" s="40">
        <v>1019</v>
      </c>
    </row>
    <row r="167" spans="2:2" x14ac:dyDescent="0.3">
      <c r="B167" s="40">
        <v>810</v>
      </c>
    </row>
    <row r="168" spans="2:2" x14ac:dyDescent="0.3">
      <c r="B168" s="40">
        <v>988</v>
      </c>
    </row>
    <row r="169" spans="2:2" x14ac:dyDescent="0.3">
      <c r="B169" s="40">
        <v>803</v>
      </c>
    </row>
    <row r="170" spans="2:2" x14ac:dyDescent="0.3">
      <c r="B170" s="40">
        <v>873</v>
      </c>
    </row>
    <row r="171" spans="2:2" x14ac:dyDescent="0.3">
      <c r="B171" s="40">
        <v>628</v>
      </c>
    </row>
    <row r="172" spans="2:2" x14ac:dyDescent="0.3">
      <c r="B172" s="40">
        <v>1105</v>
      </c>
    </row>
    <row r="173" spans="2:2" x14ac:dyDescent="0.3">
      <c r="B173" s="40">
        <v>824</v>
      </c>
    </row>
    <row r="174" spans="2:2" x14ac:dyDescent="0.3">
      <c r="B174" s="40">
        <v>952</v>
      </c>
    </row>
    <row r="175" spans="2:2" x14ac:dyDescent="0.3">
      <c r="B175" s="40">
        <v>724</v>
      </c>
    </row>
    <row r="176" spans="2:2" x14ac:dyDescent="0.3">
      <c r="B176" s="40">
        <v>962</v>
      </c>
    </row>
    <row r="177" spans="2:2" x14ac:dyDescent="0.3">
      <c r="B177" s="40">
        <v>516</v>
      </c>
    </row>
    <row r="178" spans="2:2" x14ac:dyDescent="0.3">
      <c r="B178" s="40">
        <v>659</v>
      </c>
    </row>
    <row r="179" spans="2:2" x14ac:dyDescent="0.3">
      <c r="B179" s="40">
        <v>793</v>
      </c>
    </row>
    <row r="180" spans="2:2" x14ac:dyDescent="0.3">
      <c r="B180" s="40">
        <v>1074</v>
      </c>
    </row>
    <row r="181" spans="2:2" x14ac:dyDescent="0.3">
      <c r="B181" s="40">
        <v>895</v>
      </c>
    </row>
    <row r="182" spans="2:2" x14ac:dyDescent="0.3">
      <c r="B182" s="40">
        <v>824</v>
      </c>
    </row>
    <row r="183" spans="2:2" x14ac:dyDescent="0.3">
      <c r="B183" s="40">
        <v>824</v>
      </c>
    </row>
    <row r="184" spans="2:2" x14ac:dyDescent="0.3">
      <c r="B184" s="40">
        <v>873</v>
      </c>
    </row>
    <row r="185" spans="2:2" x14ac:dyDescent="0.3">
      <c r="B185" s="40">
        <v>775</v>
      </c>
    </row>
    <row r="186" spans="2:2" x14ac:dyDescent="0.3">
      <c r="B186" s="40">
        <v>837</v>
      </c>
    </row>
    <row r="187" spans="2:2" x14ac:dyDescent="0.3">
      <c r="B187" s="40">
        <v>802</v>
      </c>
    </row>
    <row r="188" spans="2:2" x14ac:dyDescent="0.3">
      <c r="B188" s="40">
        <v>453</v>
      </c>
    </row>
    <row r="189" spans="2:2" x14ac:dyDescent="0.3">
      <c r="B189" s="40">
        <v>885</v>
      </c>
    </row>
    <row r="190" spans="2:2" x14ac:dyDescent="0.3">
      <c r="B190" s="40">
        <v>673</v>
      </c>
    </row>
    <row r="191" spans="2:2" x14ac:dyDescent="0.3">
      <c r="B191" s="40">
        <v>775</v>
      </c>
    </row>
    <row r="192" spans="2:2" x14ac:dyDescent="0.3">
      <c r="B192" s="40">
        <v>758</v>
      </c>
    </row>
    <row r="193" spans="2:2" x14ac:dyDescent="0.3">
      <c r="B193" s="40">
        <v>549</v>
      </c>
    </row>
    <row r="194" spans="2:2" x14ac:dyDescent="0.3">
      <c r="B194" s="40">
        <v>873</v>
      </c>
    </row>
    <row r="195" spans="2:2" x14ac:dyDescent="0.3">
      <c r="B195" s="40">
        <v>842</v>
      </c>
    </row>
    <row r="196" spans="2:2" x14ac:dyDescent="0.3">
      <c r="B196" s="40">
        <v>743</v>
      </c>
    </row>
    <row r="197" spans="2:2" x14ac:dyDescent="0.3">
      <c r="B197" s="40">
        <v>722</v>
      </c>
    </row>
    <row r="198" spans="2:2" x14ac:dyDescent="0.3">
      <c r="B198" s="40">
        <v>775</v>
      </c>
    </row>
    <row r="199" spans="2:2" x14ac:dyDescent="0.3">
      <c r="B199" s="40">
        <v>926</v>
      </c>
    </row>
    <row r="200" spans="2:2" x14ac:dyDescent="0.3">
      <c r="B200" s="40">
        <v>722</v>
      </c>
    </row>
    <row r="201" spans="2:2" x14ac:dyDescent="0.3">
      <c r="B201" s="40">
        <v>1074</v>
      </c>
    </row>
    <row r="202" spans="2:2" x14ac:dyDescent="0.3">
      <c r="B202" s="40">
        <v>824</v>
      </c>
    </row>
    <row r="203" spans="2:2" x14ac:dyDescent="0.3">
      <c r="B203" s="40">
        <v>926</v>
      </c>
    </row>
    <row r="204" spans="2:2" x14ac:dyDescent="0.3">
      <c r="B204" s="40">
        <v>1074</v>
      </c>
    </row>
    <row r="205" spans="2:2" x14ac:dyDescent="0.3">
      <c r="B205" s="40">
        <v>873</v>
      </c>
    </row>
    <row r="206" spans="2:2" x14ac:dyDescent="0.3">
      <c r="B206" s="40">
        <v>886</v>
      </c>
    </row>
    <row r="207" spans="2:2" x14ac:dyDescent="0.3">
      <c r="B207" s="40">
        <v>988</v>
      </c>
    </row>
    <row r="208" spans="2:2" x14ac:dyDescent="0.3">
      <c r="B208" s="40">
        <v>605</v>
      </c>
    </row>
    <row r="209" spans="2:2" x14ac:dyDescent="0.3">
      <c r="B209" s="40">
        <v>1074</v>
      </c>
    </row>
    <row r="210" spans="2:2" x14ac:dyDescent="0.3">
      <c r="B210" s="40">
        <v>1090</v>
      </c>
    </row>
    <row r="211" spans="2:2" x14ac:dyDescent="0.3">
      <c r="B211" s="40">
        <v>926</v>
      </c>
    </row>
    <row r="212" spans="2:2" x14ac:dyDescent="0.3">
      <c r="B212" s="40">
        <v>824</v>
      </c>
    </row>
    <row r="213" spans="2:2" x14ac:dyDescent="0.3">
      <c r="B213" s="40">
        <v>841</v>
      </c>
    </row>
    <row r="214" spans="2:2" x14ac:dyDescent="0.3">
      <c r="B214" s="40">
        <v>926</v>
      </c>
    </row>
    <row r="215" spans="2:2" x14ac:dyDescent="0.3">
      <c r="B215" s="40">
        <v>818</v>
      </c>
    </row>
    <row r="216" spans="2:2" x14ac:dyDescent="0.3">
      <c r="B216" s="40">
        <v>914</v>
      </c>
    </row>
    <row r="217" spans="2:2" x14ac:dyDescent="0.3">
      <c r="B217" s="40">
        <v>628</v>
      </c>
    </row>
    <row r="218" spans="2:2" x14ac:dyDescent="0.3">
      <c r="B218" s="40">
        <v>775</v>
      </c>
    </row>
    <row r="219" spans="2:2" x14ac:dyDescent="0.3">
      <c r="B219" s="40">
        <v>873</v>
      </c>
    </row>
    <row r="220" spans="2:2" x14ac:dyDescent="0.3">
      <c r="B220" s="40">
        <v>824</v>
      </c>
    </row>
    <row r="221" spans="2:2" x14ac:dyDescent="0.3">
      <c r="B221" s="40">
        <v>616</v>
      </c>
    </row>
    <row r="222" spans="2:2" x14ac:dyDescent="0.3">
      <c r="B222" s="40">
        <v>926</v>
      </c>
    </row>
    <row r="223" spans="2:2" x14ac:dyDescent="0.3">
      <c r="B223" s="40">
        <v>1074</v>
      </c>
    </row>
    <row r="224" spans="2:2" x14ac:dyDescent="0.3">
      <c r="B224" s="40">
        <v>858</v>
      </c>
    </row>
    <row r="225" spans="2:2" x14ac:dyDescent="0.3">
      <c r="B225" s="40">
        <v>588</v>
      </c>
    </row>
    <row r="226" spans="2:2" x14ac:dyDescent="0.3">
      <c r="B226" s="40">
        <v>706</v>
      </c>
    </row>
    <row r="227" spans="2:2" x14ac:dyDescent="0.3">
      <c r="B227" s="40">
        <v>671</v>
      </c>
    </row>
    <row r="228" spans="2:2" x14ac:dyDescent="0.3">
      <c r="B228" s="40">
        <v>1074</v>
      </c>
    </row>
    <row r="229" spans="2:2" x14ac:dyDescent="0.3">
      <c r="B229" s="40">
        <v>873</v>
      </c>
    </row>
    <row r="230" spans="2:2" x14ac:dyDescent="0.3">
      <c r="B230" s="40">
        <v>988</v>
      </c>
    </row>
    <row r="231" spans="2:2" x14ac:dyDescent="0.3">
      <c r="B231" s="40">
        <v>775</v>
      </c>
    </row>
    <row r="232" spans="2:2" x14ac:dyDescent="0.3">
      <c r="B232" s="40">
        <v>926</v>
      </c>
    </row>
    <row r="233" spans="2:2" x14ac:dyDescent="0.3">
      <c r="B233" s="40">
        <v>1030</v>
      </c>
    </row>
    <row r="234" spans="2:2" x14ac:dyDescent="0.3">
      <c r="B234" s="40">
        <v>799</v>
      </c>
    </row>
    <row r="235" spans="2:2" x14ac:dyDescent="0.3">
      <c r="B235" s="40">
        <v>605</v>
      </c>
    </row>
    <row r="236" spans="2:2" x14ac:dyDescent="0.3">
      <c r="B236" s="40">
        <v>562</v>
      </c>
    </row>
    <row r="237" spans="2:2" x14ac:dyDescent="0.3">
      <c r="B237" s="40">
        <v>1160</v>
      </c>
    </row>
    <row r="238" spans="2:2" x14ac:dyDescent="0.3">
      <c r="B238" s="40">
        <v>1074</v>
      </c>
    </row>
    <row r="239" spans="2:2" x14ac:dyDescent="0.3">
      <c r="B239" s="40">
        <v>1104</v>
      </c>
    </row>
    <row r="240" spans="2:2" x14ac:dyDescent="0.3">
      <c r="B240" s="40">
        <v>1032</v>
      </c>
    </row>
    <row r="241" spans="2:2" x14ac:dyDescent="0.3">
      <c r="B241" s="40">
        <v>873</v>
      </c>
    </row>
    <row r="242" spans="2:2" x14ac:dyDescent="0.3">
      <c r="B242" s="40">
        <v>988</v>
      </c>
    </row>
    <row r="243" spans="2:2" x14ac:dyDescent="0.3">
      <c r="B243" s="40">
        <v>763</v>
      </c>
    </row>
    <row r="244" spans="2:2" x14ac:dyDescent="0.3">
      <c r="B244" s="40">
        <v>824</v>
      </c>
    </row>
    <row r="245" spans="2:2" x14ac:dyDescent="0.3">
      <c r="B245" s="40">
        <v>763</v>
      </c>
    </row>
    <row r="246" spans="2:2" x14ac:dyDescent="0.3">
      <c r="B246" s="40">
        <v>765</v>
      </c>
    </row>
    <row r="247" spans="2:2" x14ac:dyDescent="0.3">
      <c r="B247" s="40">
        <v>500</v>
      </c>
    </row>
    <row r="248" spans="2:2" x14ac:dyDescent="0.3">
      <c r="B248" s="40">
        <v>886</v>
      </c>
    </row>
    <row r="249" spans="2:2" x14ac:dyDescent="0.3">
      <c r="B249" s="40">
        <v>816</v>
      </c>
    </row>
    <row r="250" spans="2:2" x14ac:dyDescent="0.3">
      <c r="B250" s="40">
        <v>775</v>
      </c>
    </row>
    <row r="251" spans="2:2" x14ac:dyDescent="0.3">
      <c r="B251" s="40">
        <v>601</v>
      </c>
    </row>
    <row r="252" spans="2:2" x14ac:dyDescent="0.3">
      <c r="B252" s="40">
        <v>716</v>
      </c>
    </row>
    <row r="253" spans="2:2" x14ac:dyDescent="0.3">
      <c r="B253" s="40">
        <v>991</v>
      </c>
    </row>
    <row r="254" spans="2:2" x14ac:dyDescent="0.3">
      <c r="B254" s="40">
        <v>925</v>
      </c>
    </row>
    <row r="255" spans="2:2" x14ac:dyDescent="0.3">
      <c r="B255" s="40">
        <v>710</v>
      </c>
    </row>
    <row r="256" spans="2:2" x14ac:dyDescent="0.3">
      <c r="B256" s="40">
        <v>1074</v>
      </c>
    </row>
    <row r="257" spans="2:2" x14ac:dyDescent="0.3">
      <c r="B257" s="40">
        <v>775</v>
      </c>
    </row>
    <row r="258" spans="2:2" x14ac:dyDescent="0.3">
      <c r="B258" s="40">
        <v>926</v>
      </c>
    </row>
    <row r="259" spans="2:2" x14ac:dyDescent="0.3">
      <c r="B259" s="40">
        <v>836</v>
      </c>
    </row>
    <row r="260" spans="2:2" x14ac:dyDescent="0.3">
      <c r="B260" s="40">
        <v>722</v>
      </c>
    </row>
    <row r="261" spans="2:2" x14ac:dyDescent="0.3">
      <c r="B261" s="40">
        <v>532</v>
      </c>
    </row>
    <row r="262" spans="2:2" x14ac:dyDescent="0.3">
      <c r="B262" s="40">
        <v>1074</v>
      </c>
    </row>
    <row r="263" spans="2:2" x14ac:dyDescent="0.3">
      <c r="B263" s="40">
        <v>1232</v>
      </c>
    </row>
    <row r="264" spans="2:2" x14ac:dyDescent="0.3">
      <c r="B264" s="40">
        <v>988</v>
      </c>
    </row>
    <row r="265" spans="2:2" x14ac:dyDescent="0.3">
      <c r="B265" s="40">
        <v>1074</v>
      </c>
    </row>
    <row r="266" spans="2:2" x14ac:dyDescent="0.3">
      <c r="B266" s="40">
        <v>825</v>
      </c>
    </row>
    <row r="267" spans="2:2" x14ac:dyDescent="0.3">
      <c r="B267" s="40">
        <v>1074</v>
      </c>
    </row>
    <row r="268" spans="2:2" x14ac:dyDescent="0.3">
      <c r="B268" s="40">
        <v>833</v>
      </c>
    </row>
    <row r="269" spans="2:2" x14ac:dyDescent="0.3">
      <c r="B269" s="40">
        <v>682</v>
      </c>
    </row>
    <row r="270" spans="2:2" x14ac:dyDescent="0.3">
      <c r="B270" s="40">
        <v>588</v>
      </c>
    </row>
    <row r="271" spans="2:2" x14ac:dyDescent="0.3">
      <c r="B271" s="40">
        <v>824</v>
      </c>
    </row>
    <row r="272" spans="2:2" x14ac:dyDescent="0.3">
      <c r="B272" s="40">
        <v>1050</v>
      </c>
    </row>
    <row r="273" spans="2:2" x14ac:dyDescent="0.3">
      <c r="B273" s="40">
        <v>1074</v>
      </c>
    </row>
    <row r="274" spans="2:2" x14ac:dyDescent="0.3">
      <c r="B274" s="40">
        <v>824</v>
      </c>
    </row>
    <row r="275" spans="2:2" x14ac:dyDescent="0.3">
      <c r="B275" s="40">
        <v>771</v>
      </c>
    </row>
    <row r="276" spans="2:2" x14ac:dyDescent="0.3">
      <c r="B276" s="40">
        <v>1074</v>
      </c>
    </row>
    <row r="277" spans="2:2" x14ac:dyDescent="0.3">
      <c r="B277" s="40">
        <v>873</v>
      </c>
    </row>
    <row r="278" spans="2:2" x14ac:dyDescent="0.3">
      <c r="B278" s="40">
        <v>249</v>
      </c>
    </row>
    <row r="279" spans="2:2" x14ac:dyDescent="0.3">
      <c r="B279" s="40">
        <v>1221</v>
      </c>
    </row>
    <row r="280" spans="2:2" x14ac:dyDescent="0.3">
      <c r="B280" s="40">
        <v>921</v>
      </c>
    </row>
    <row r="281" spans="2:2" x14ac:dyDescent="0.3">
      <c r="B281" s="40">
        <v>1184</v>
      </c>
    </row>
    <row r="282" spans="2:2" x14ac:dyDescent="0.3">
      <c r="B282" s="40">
        <v>740</v>
      </c>
    </row>
    <row r="283" spans="2:2" x14ac:dyDescent="0.3">
      <c r="B283" s="40">
        <v>926</v>
      </c>
    </row>
    <row r="284" spans="2:2" x14ac:dyDescent="0.3">
      <c r="B284" s="40">
        <v>447</v>
      </c>
    </row>
    <row r="285" spans="2:2" x14ac:dyDescent="0.3">
      <c r="B285" s="40">
        <v>775</v>
      </c>
    </row>
    <row r="286" spans="2:2" x14ac:dyDescent="0.3">
      <c r="B286" s="40">
        <v>824</v>
      </c>
    </row>
    <row r="287" spans="2:2" x14ac:dyDescent="0.3">
      <c r="B287" s="40">
        <v>926</v>
      </c>
    </row>
    <row r="288" spans="2:2" x14ac:dyDescent="0.3">
      <c r="B288" s="40">
        <v>722</v>
      </c>
    </row>
    <row r="289" spans="2:2" x14ac:dyDescent="0.3">
      <c r="B289" s="40">
        <v>802</v>
      </c>
    </row>
    <row r="290" spans="2:2" x14ac:dyDescent="0.3">
      <c r="B290" s="40">
        <v>678</v>
      </c>
    </row>
    <row r="291" spans="2:2" x14ac:dyDescent="0.3">
      <c r="B291" s="40">
        <v>761</v>
      </c>
    </row>
    <row r="292" spans="2:2" x14ac:dyDescent="0.3">
      <c r="B292" s="40">
        <v>571</v>
      </c>
    </row>
    <row r="293" spans="2:2" x14ac:dyDescent="0.3">
      <c r="B293" s="40">
        <v>675</v>
      </c>
    </row>
    <row r="294" spans="2:2" x14ac:dyDescent="0.3">
      <c r="B294" s="40">
        <v>831</v>
      </c>
    </row>
    <row r="295" spans="2:2" x14ac:dyDescent="0.3">
      <c r="B295" s="40">
        <v>842</v>
      </c>
    </row>
    <row r="296" spans="2:2" x14ac:dyDescent="0.3">
      <c r="B296" s="40">
        <v>775</v>
      </c>
    </row>
    <row r="297" spans="2:2" x14ac:dyDescent="0.3">
      <c r="B297" s="40">
        <v>954</v>
      </c>
    </row>
    <row r="298" spans="2:2" x14ac:dyDescent="0.3">
      <c r="B298" s="40">
        <v>995</v>
      </c>
    </row>
    <row r="299" spans="2:2" x14ac:dyDescent="0.3">
      <c r="B299" s="40">
        <v>722</v>
      </c>
    </row>
    <row r="300" spans="2:2" x14ac:dyDescent="0.3">
      <c r="B300" s="40">
        <v>722</v>
      </c>
    </row>
    <row r="301" spans="2:2" x14ac:dyDescent="0.3">
      <c r="B301" s="40">
        <v>577</v>
      </c>
    </row>
    <row r="302" spans="2:2" x14ac:dyDescent="0.3">
      <c r="B302" s="40">
        <v>724</v>
      </c>
    </row>
    <row r="303" spans="2:2" x14ac:dyDescent="0.3">
      <c r="B303" s="40">
        <v>926</v>
      </c>
    </row>
    <row r="304" spans="2:2" x14ac:dyDescent="0.3">
      <c r="B304" s="40">
        <v>769</v>
      </c>
    </row>
    <row r="305" spans="2:2" x14ac:dyDescent="0.3">
      <c r="B305" s="40">
        <v>1081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" shapeId="4097" r:id="rId4">
          <objectPr defaultSize="0" autoPict="0" r:id="rId5">
            <anchor moveWithCells="1" sizeWithCells="1">
              <from>
                <xdr:col>5</xdr:col>
                <xdr:colOff>1341120</xdr:colOff>
                <xdr:row>3</xdr:row>
                <xdr:rowOff>60960</xdr:rowOff>
              </from>
              <to>
                <xdr:col>8</xdr:col>
                <xdr:colOff>327660</xdr:colOff>
                <xdr:row>6</xdr:row>
                <xdr:rowOff>175260</xdr:rowOff>
              </to>
            </anchor>
          </objectPr>
        </oleObject>
      </mc:Choice>
      <mc:Fallback>
        <oleObject progId="Equation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Q1</vt:lpstr>
      <vt:lpstr>Q2</vt:lpstr>
      <vt:lpstr>Q3.</vt:lpstr>
      <vt:lpstr>'Q1'!Extract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Singh</dc:creator>
  <cp:lastModifiedBy>Fanindra Saini</cp:lastModifiedBy>
  <dcterms:created xsi:type="dcterms:W3CDTF">2019-09-12T06:13:43Z</dcterms:created>
  <dcterms:modified xsi:type="dcterms:W3CDTF">2022-12-06T09:23:44Z</dcterms:modified>
</cp:coreProperties>
</file>