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ndra Saini\Downloads\"/>
    </mc:Choice>
  </mc:AlternateContent>
  <xr:revisionPtr revIDLastSave="0" documentId="13_ncr:1_{AD0AA9D3-4C3F-41DC-9110-540B8481F7EE}" xr6:coauthVersionLast="47" xr6:coauthVersionMax="47" xr10:uidLastSave="{00000000-0000-0000-0000-000000000000}"/>
  <bookViews>
    <workbookView xWindow="-108" yWindow="-108" windowWidth="23256" windowHeight="12576" xr2:uid="{90F96E45-4B46-4F2B-B731-044639CFFB9A}"/>
  </bookViews>
  <sheets>
    <sheet name="Q1" sheetId="2" r:id="rId1"/>
    <sheet name="Q2" sheetId="3" r:id="rId2"/>
    <sheet name="Q3" sheetId="5" r:id="rId3"/>
    <sheet name="Q4" sheetId="6" r:id="rId4"/>
  </sheets>
  <externalReferences>
    <externalReference r:id="rId5"/>
  </externalReferences>
  <definedNames>
    <definedName name="Slopeb1">'[1]Formulas (2)'!$R$12</definedName>
    <definedName name="SSE">'[1]Formulas (2)'!$M$3</definedName>
    <definedName name="SSR">'[1]Formulas (2)'!$N$3</definedName>
    <definedName name="SST">'[1]Formulas (2)'!$I$3</definedName>
    <definedName name="WeeklyAdExpenseX">'[1]Formulas (2)'!$C$7:$C$196</definedName>
    <definedName name="WeeklySalesY">'[1]Formulas (2)'!$D$7:$D$196</definedName>
    <definedName name="Xbar">'[1]Formulas (2)'!$R$5</definedName>
    <definedName name="Ybar">'[1]Formulas (2)'!$R$6</definedName>
    <definedName name="YInterceptb0">'[1]Formulas (2)'!$R$13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4" i="2"/>
  <c r="B201" i="2"/>
  <c r="B202" i="2"/>
  <c r="B200" i="2"/>
  <c r="B199" i="2"/>
  <c r="B198" i="2"/>
  <c r="F194" i="2" l="1"/>
  <c r="D6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181" i="2"/>
  <c r="D165" i="2"/>
  <c r="D149" i="2"/>
  <c r="D125" i="2"/>
  <c r="D101" i="2"/>
  <c r="D69" i="2"/>
  <c r="D53" i="2"/>
  <c r="D21" i="2"/>
  <c r="D172" i="2"/>
  <c r="D148" i="2"/>
  <c r="D124" i="2"/>
  <c r="D92" i="2"/>
  <c r="D76" i="2"/>
  <c r="D44" i="2"/>
  <c r="D28" i="2"/>
  <c r="D177" i="2"/>
  <c r="D137" i="2"/>
  <c r="D121" i="2"/>
  <c r="D105" i="2"/>
  <c r="D81" i="2"/>
  <c r="D57" i="2"/>
  <c r="D9" i="2"/>
  <c r="D173" i="2"/>
  <c r="D141" i="2"/>
  <c r="D117" i="2"/>
  <c r="D93" i="2"/>
  <c r="D77" i="2"/>
  <c r="D61" i="2"/>
  <c r="D37" i="2"/>
  <c r="D29" i="2"/>
  <c r="D13" i="2"/>
  <c r="D188" i="2"/>
  <c r="D156" i="2"/>
  <c r="D108" i="2"/>
  <c r="D60" i="2"/>
  <c r="D12" i="2"/>
  <c r="D185" i="2"/>
  <c r="D169" i="2"/>
  <c r="D145" i="2"/>
  <c r="D129" i="2"/>
  <c r="D113" i="2"/>
  <c r="D89" i="2"/>
  <c r="D73" i="2"/>
  <c r="D65" i="2"/>
  <c r="D49" i="2"/>
  <c r="D41" i="2"/>
  <c r="D33" i="2"/>
  <c r="D25" i="2"/>
  <c r="D17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164" i="2"/>
  <c r="D132" i="2"/>
  <c r="D100" i="2"/>
  <c r="D68" i="2"/>
  <c r="D36" i="2"/>
  <c r="D193" i="2"/>
  <c r="D161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189" i="2"/>
  <c r="D157" i="2"/>
  <c r="D133" i="2"/>
  <c r="D109" i="2"/>
  <c r="D85" i="2"/>
  <c r="D45" i="2"/>
  <c r="D5" i="2"/>
  <c r="D180" i="2"/>
  <c r="D140" i="2"/>
  <c r="D116" i="2"/>
  <c r="D84" i="2"/>
  <c r="D52" i="2"/>
  <c r="D20" i="2"/>
  <c r="D153" i="2"/>
  <c r="D97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E62" i="2" l="1"/>
  <c r="H62" i="2"/>
  <c r="E135" i="2"/>
  <c r="H135" i="2"/>
  <c r="H25" i="2"/>
  <c r="E25" i="2"/>
  <c r="E21" i="2"/>
  <c r="H21" i="2"/>
  <c r="E11" i="2"/>
  <c r="H11" i="2"/>
  <c r="E70" i="2"/>
  <c r="H70" i="2"/>
  <c r="E15" i="2"/>
  <c r="H15" i="2"/>
  <c r="E24" i="2"/>
  <c r="H24" i="2"/>
  <c r="E152" i="2"/>
  <c r="H152" i="2"/>
  <c r="E145" i="2"/>
  <c r="H145" i="2"/>
  <c r="E53" i="2"/>
  <c r="H53" i="2"/>
  <c r="H18" i="2"/>
  <c r="E18" i="2"/>
  <c r="H82" i="2"/>
  <c r="E82" i="2"/>
  <c r="H146" i="2"/>
  <c r="E146" i="2"/>
  <c r="E19" i="2"/>
  <c r="H19" i="2"/>
  <c r="E83" i="2"/>
  <c r="H83" i="2"/>
  <c r="E147" i="2"/>
  <c r="H147" i="2"/>
  <c r="E14" i="2"/>
  <c r="H14" i="2"/>
  <c r="E78" i="2"/>
  <c r="H78" i="2"/>
  <c r="E142" i="2"/>
  <c r="H142" i="2"/>
  <c r="E153" i="2"/>
  <c r="H153" i="2"/>
  <c r="E45" i="2"/>
  <c r="H45" i="2"/>
  <c r="E23" i="2"/>
  <c r="H23" i="2"/>
  <c r="E87" i="2"/>
  <c r="H87" i="2"/>
  <c r="E151" i="2"/>
  <c r="H151" i="2"/>
  <c r="E36" i="2"/>
  <c r="H36" i="2"/>
  <c r="E32" i="2"/>
  <c r="H32" i="2"/>
  <c r="E96" i="2"/>
  <c r="H96" i="2"/>
  <c r="E160" i="2"/>
  <c r="H160" i="2"/>
  <c r="E41" i="2"/>
  <c r="H41" i="2"/>
  <c r="E169" i="2"/>
  <c r="H169" i="2"/>
  <c r="E29" i="2"/>
  <c r="H29" i="2"/>
  <c r="H9" i="2"/>
  <c r="E9" i="2"/>
  <c r="E44" i="2"/>
  <c r="H44" i="2"/>
  <c r="E69" i="2"/>
  <c r="H69" i="2"/>
  <c r="H26" i="2"/>
  <c r="E26" i="2"/>
  <c r="H90" i="2"/>
  <c r="E90" i="2"/>
  <c r="H154" i="2"/>
  <c r="E154" i="2"/>
  <c r="E27" i="2"/>
  <c r="H27" i="2"/>
  <c r="E91" i="2"/>
  <c r="H91" i="2"/>
  <c r="E155" i="2"/>
  <c r="H155" i="2"/>
  <c r="E7" i="2"/>
  <c r="H7" i="2"/>
  <c r="E144" i="2"/>
  <c r="H144" i="2"/>
  <c r="E177" i="2"/>
  <c r="H177" i="2"/>
  <c r="E75" i="2"/>
  <c r="H75" i="2"/>
  <c r="E134" i="2"/>
  <c r="H134" i="2"/>
  <c r="E143" i="2"/>
  <c r="H143" i="2"/>
  <c r="E88" i="2"/>
  <c r="H88" i="2"/>
  <c r="E173" i="2"/>
  <c r="H173" i="2"/>
  <c r="E20" i="2"/>
  <c r="H20" i="2"/>
  <c r="E159" i="2"/>
  <c r="H159" i="2"/>
  <c r="E104" i="2"/>
  <c r="H104" i="2"/>
  <c r="E185" i="2"/>
  <c r="H185" i="2"/>
  <c r="E76" i="2"/>
  <c r="H76" i="2"/>
  <c r="H162" i="2"/>
  <c r="E162" i="2"/>
  <c r="E52" i="2"/>
  <c r="H52" i="2"/>
  <c r="E167" i="2"/>
  <c r="H167" i="2"/>
  <c r="E100" i="2"/>
  <c r="H100" i="2"/>
  <c r="E48" i="2"/>
  <c r="H48" i="2"/>
  <c r="E176" i="2"/>
  <c r="H176" i="2"/>
  <c r="E61" i="2"/>
  <c r="H61" i="2"/>
  <c r="E81" i="2"/>
  <c r="H81" i="2"/>
  <c r="E92" i="2"/>
  <c r="H92" i="2"/>
  <c r="E125" i="2"/>
  <c r="H125" i="2"/>
  <c r="H42" i="2"/>
  <c r="E42" i="2"/>
  <c r="H106" i="2"/>
  <c r="E106" i="2"/>
  <c r="H170" i="2"/>
  <c r="E170" i="2"/>
  <c r="E43" i="2"/>
  <c r="H43" i="2"/>
  <c r="E107" i="2"/>
  <c r="H107" i="2"/>
  <c r="E171" i="2"/>
  <c r="H171" i="2"/>
  <c r="E190" i="2"/>
  <c r="H190" i="2"/>
  <c r="E161" i="2"/>
  <c r="H161" i="2"/>
  <c r="E141" i="2"/>
  <c r="H141" i="2"/>
  <c r="H138" i="2"/>
  <c r="E138" i="2"/>
  <c r="E5" i="2"/>
  <c r="H5" i="2"/>
  <c r="E33" i="2"/>
  <c r="H33" i="2"/>
  <c r="E22" i="2"/>
  <c r="H22" i="2"/>
  <c r="E31" i="2"/>
  <c r="H31" i="2"/>
  <c r="E40" i="2"/>
  <c r="H40" i="2"/>
  <c r="E37" i="2"/>
  <c r="H37" i="2"/>
  <c r="H34" i="2"/>
  <c r="E34" i="2"/>
  <c r="E35" i="2"/>
  <c r="H35" i="2"/>
  <c r="E158" i="2"/>
  <c r="H158" i="2"/>
  <c r="E103" i="2"/>
  <c r="H103" i="2"/>
  <c r="E112" i="2"/>
  <c r="H112" i="2"/>
  <c r="E38" i="2"/>
  <c r="H38" i="2"/>
  <c r="E102" i="2"/>
  <c r="H102" i="2"/>
  <c r="E166" i="2"/>
  <c r="H166" i="2"/>
  <c r="E84" i="2"/>
  <c r="H84" i="2"/>
  <c r="E133" i="2"/>
  <c r="H133" i="2"/>
  <c r="E47" i="2"/>
  <c r="H47" i="2"/>
  <c r="E111" i="2"/>
  <c r="H111" i="2"/>
  <c r="E175" i="2"/>
  <c r="H175" i="2"/>
  <c r="E132" i="2"/>
  <c r="H132" i="2"/>
  <c r="E56" i="2"/>
  <c r="H56" i="2"/>
  <c r="E120" i="2"/>
  <c r="H120" i="2"/>
  <c r="E184" i="2"/>
  <c r="H184" i="2"/>
  <c r="E73" i="2"/>
  <c r="H73" i="2"/>
  <c r="E60" i="2"/>
  <c r="H60" i="2"/>
  <c r="E77" i="2"/>
  <c r="H77" i="2"/>
  <c r="E105" i="2"/>
  <c r="H105" i="2"/>
  <c r="E124" i="2"/>
  <c r="H124" i="2"/>
  <c r="E149" i="2"/>
  <c r="H149" i="2"/>
  <c r="H50" i="2"/>
  <c r="E50" i="2"/>
  <c r="H114" i="2"/>
  <c r="E114" i="2"/>
  <c r="H178" i="2"/>
  <c r="E178" i="2"/>
  <c r="E51" i="2"/>
  <c r="H51" i="2"/>
  <c r="E115" i="2"/>
  <c r="H115" i="2"/>
  <c r="E179" i="2"/>
  <c r="H179" i="2"/>
  <c r="E126" i="2"/>
  <c r="H126" i="2"/>
  <c r="E71" i="2"/>
  <c r="H71" i="2"/>
  <c r="E80" i="2"/>
  <c r="H80" i="2"/>
  <c r="E188" i="2"/>
  <c r="H188" i="2"/>
  <c r="H74" i="2"/>
  <c r="E74" i="2"/>
  <c r="E139" i="2"/>
  <c r="H139" i="2"/>
  <c r="E79" i="2"/>
  <c r="H79" i="2"/>
  <c r="E28" i="2"/>
  <c r="H28" i="2"/>
  <c r="E86" i="2"/>
  <c r="H86" i="2"/>
  <c r="E85" i="2"/>
  <c r="H85" i="2"/>
  <c r="E68" i="2"/>
  <c r="H68" i="2"/>
  <c r="E49" i="2"/>
  <c r="H49" i="2"/>
  <c r="E101" i="2"/>
  <c r="H101" i="2"/>
  <c r="E163" i="2"/>
  <c r="H163" i="2"/>
  <c r="E94" i="2"/>
  <c r="H94" i="2"/>
  <c r="E39" i="2"/>
  <c r="H39" i="2"/>
  <c r="H65" i="2"/>
  <c r="E65" i="2"/>
  <c r="E46" i="2"/>
  <c r="H46" i="2"/>
  <c r="E110" i="2"/>
  <c r="H110" i="2"/>
  <c r="E174" i="2"/>
  <c r="H174" i="2"/>
  <c r="E116" i="2"/>
  <c r="H116" i="2"/>
  <c r="E157" i="2"/>
  <c r="H157" i="2"/>
  <c r="E55" i="2"/>
  <c r="H55" i="2"/>
  <c r="E119" i="2"/>
  <c r="H119" i="2"/>
  <c r="E183" i="2"/>
  <c r="H183" i="2"/>
  <c r="E164" i="2"/>
  <c r="H164" i="2"/>
  <c r="E64" i="2"/>
  <c r="H64" i="2"/>
  <c r="E128" i="2"/>
  <c r="H128" i="2"/>
  <c r="E192" i="2"/>
  <c r="H192" i="2"/>
  <c r="E89" i="2"/>
  <c r="H89" i="2"/>
  <c r="E108" i="2"/>
  <c r="H108" i="2"/>
  <c r="E93" i="2"/>
  <c r="H93" i="2"/>
  <c r="E121" i="2"/>
  <c r="H121" i="2"/>
  <c r="E148" i="2"/>
  <c r="H148" i="2"/>
  <c r="E165" i="2"/>
  <c r="H165" i="2"/>
  <c r="H58" i="2"/>
  <c r="E58" i="2"/>
  <c r="H122" i="2"/>
  <c r="E122" i="2"/>
  <c r="H186" i="2"/>
  <c r="E186" i="2"/>
  <c r="E59" i="2"/>
  <c r="H59" i="2"/>
  <c r="E123" i="2"/>
  <c r="H123" i="2"/>
  <c r="E187" i="2"/>
  <c r="H187" i="2"/>
  <c r="E180" i="2"/>
  <c r="H180" i="2"/>
  <c r="E16" i="2"/>
  <c r="H16" i="2"/>
  <c r="E129" i="2"/>
  <c r="H129" i="2"/>
  <c r="H10" i="2"/>
  <c r="E10" i="2"/>
  <c r="E6" i="2"/>
  <c r="H6" i="2"/>
  <c r="E97" i="2"/>
  <c r="H97" i="2"/>
  <c r="E193" i="2"/>
  <c r="H193" i="2"/>
  <c r="E13" i="2"/>
  <c r="H13" i="2"/>
  <c r="E150" i="2"/>
  <c r="H150" i="2"/>
  <c r="E95" i="2"/>
  <c r="H95" i="2"/>
  <c r="E168" i="2"/>
  <c r="H168" i="2"/>
  <c r="E57" i="2"/>
  <c r="H57" i="2"/>
  <c r="H98" i="2"/>
  <c r="E98" i="2"/>
  <c r="E99" i="2"/>
  <c r="H99" i="2"/>
  <c r="E30" i="2"/>
  <c r="H30" i="2"/>
  <c r="E109" i="2"/>
  <c r="H109" i="2"/>
  <c r="E12" i="2"/>
  <c r="H12" i="2"/>
  <c r="E54" i="2"/>
  <c r="H54" i="2"/>
  <c r="E118" i="2"/>
  <c r="H118" i="2"/>
  <c r="E182" i="2"/>
  <c r="H182" i="2"/>
  <c r="E140" i="2"/>
  <c r="H140" i="2"/>
  <c r="E189" i="2"/>
  <c r="H189" i="2"/>
  <c r="E63" i="2"/>
  <c r="H63" i="2"/>
  <c r="E127" i="2"/>
  <c r="H127" i="2"/>
  <c r="E191" i="2"/>
  <c r="H191" i="2"/>
  <c r="E8" i="2"/>
  <c r="H8" i="2"/>
  <c r="E72" i="2"/>
  <c r="H72" i="2"/>
  <c r="E136" i="2"/>
  <c r="H136" i="2"/>
  <c r="E17" i="2"/>
  <c r="H17" i="2"/>
  <c r="E113" i="2"/>
  <c r="H113" i="2"/>
  <c r="E156" i="2"/>
  <c r="H156" i="2"/>
  <c r="E117" i="2"/>
  <c r="H117" i="2"/>
  <c r="E137" i="2"/>
  <c r="H137" i="2"/>
  <c r="E172" i="2"/>
  <c r="H172" i="2"/>
  <c r="E181" i="2"/>
  <c r="H181" i="2"/>
  <c r="H66" i="2"/>
  <c r="E66" i="2"/>
  <c r="H130" i="2"/>
  <c r="E130" i="2"/>
  <c r="E4" i="2"/>
  <c r="H4" i="2"/>
  <c r="E67" i="2"/>
  <c r="H67" i="2"/>
  <c r="E131" i="2"/>
  <c r="H131" i="2"/>
  <c r="H194" i="2" l="1"/>
  <c r="E194" i="2"/>
  <c r="C20" i="5" l="1"/>
  <c r="D20" i="5"/>
  <c r="B20" i="5"/>
  <c r="C19" i="5"/>
  <c r="D19" i="5"/>
  <c r="B19" i="5"/>
  <c r="C18" i="5"/>
  <c r="D18" i="5"/>
  <c r="B18" i="5"/>
  <c r="E18" i="5" s="1"/>
  <c r="J29" i="3"/>
  <c r="F29" i="3"/>
  <c r="F28" i="3"/>
  <c r="A214" i="2"/>
  <c r="A213" i="2"/>
  <c r="A212" i="2"/>
  <c r="A211" i="2"/>
</calcChain>
</file>

<file path=xl/sharedStrings.xml><?xml version="1.0" encoding="utf-8"?>
<sst xmlns="http://schemas.openxmlformats.org/spreadsheetml/2006/main" count="141" uniqueCount="110">
  <si>
    <t>Total</t>
  </si>
  <si>
    <t>Regression^2</t>
  </si>
  <si>
    <t>Residual^2 or Error^2</t>
  </si>
  <si>
    <t>Explained</t>
  </si>
  <si>
    <t>Unexplained</t>
  </si>
  <si>
    <r>
      <t>i</t>
    </r>
    <r>
      <rPr>
        <vertAlign val="subscript"/>
        <sz val="11"/>
        <color theme="0"/>
        <rFont val="Calibri"/>
        <family val="2"/>
        <scheme val="minor"/>
      </rPr>
      <t>th</t>
    </r>
    <r>
      <rPr>
        <sz val="11"/>
        <color theme="0"/>
        <rFont val="Calibri"/>
        <family val="2"/>
        <scheme val="minor"/>
      </rPr>
      <t xml:space="preserve"> Sample Point</t>
    </r>
  </si>
  <si>
    <t>Weekly $ Ad Expense (x)</t>
  </si>
  <si>
    <t>Weekly $ Sales (y)</t>
  </si>
  <si>
    <r>
      <t xml:space="preserve">Predicted =
</t>
    </r>
    <r>
      <rPr>
        <sz val="11"/>
        <color theme="0"/>
        <rFont val="Calibri"/>
        <family val="2"/>
      </rPr>
      <t>ŷ</t>
    </r>
    <r>
      <rPr>
        <vertAlign val="subscript"/>
        <sz val="11"/>
        <color theme="0"/>
        <rFont val="Calibri"/>
        <family val="2"/>
      </rPr>
      <t>i</t>
    </r>
    <r>
      <rPr>
        <sz val="11"/>
        <color theme="0"/>
        <rFont val="Calibri"/>
        <family val="2"/>
        <scheme val="minor"/>
      </rPr>
      <t xml:space="preserve"> = b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>*X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+b</t>
    </r>
    <r>
      <rPr>
        <vertAlign val="subscript"/>
        <sz val="11"/>
        <color theme="0"/>
        <rFont val="Calibri"/>
        <family val="2"/>
        <scheme val="minor"/>
      </rPr>
      <t>0</t>
    </r>
  </si>
  <si>
    <r>
      <t>i</t>
    </r>
    <r>
      <rPr>
        <vertAlign val="subscript"/>
        <sz val="11"/>
        <color theme="0"/>
        <rFont val="Calibri"/>
        <family val="2"/>
        <scheme val="minor"/>
      </rPr>
      <t>th</t>
    </r>
    <r>
      <rPr>
        <sz val="11"/>
        <color theme="0"/>
        <rFont val="Calibri"/>
        <family val="2"/>
        <scheme val="minor"/>
      </rPr>
      <t xml:space="preserve"> Residual =
e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 xml:space="preserve"> =Y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 xml:space="preserve"> - ŷi </t>
    </r>
  </si>
  <si>
    <t>(Yi - Ybar)^2</t>
  </si>
  <si>
    <t>(Yhat - Ybar)^2</t>
  </si>
  <si>
    <r>
      <t>(Yi - Yhat)^2 = e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^2</t>
    </r>
  </si>
  <si>
    <t>SST</t>
  </si>
  <si>
    <t>SSR</t>
  </si>
  <si>
    <t>SSE</t>
  </si>
  <si>
    <r>
      <t xml:space="preserve"> Note 1: </t>
    </r>
    <r>
      <rPr>
        <b/>
        <sz val="11"/>
        <color rgb="FFFF0000"/>
        <rFont val="Calibri"/>
        <family val="2"/>
      </rPr>
      <t>Σ</t>
    </r>
    <r>
      <rPr>
        <b/>
        <sz val="11"/>
        <color rgb="FFFF0000"/>
        <rFont val="Calibri"/>
        <family val="2"/>
        <scheme val="minor"/>
      </rPr>
      <t>Y</t>
    </r>
    <r>
      <rPr>
        <b/>
        <vertAlign val="subscript"/>
        <sz val="11"/>
        <color rgb="FFFF0000"/>
        <rFont val="Calibri"/>
        <family val="2"/>
        <scheme val="minor"/>
      </rPr>
      <t>i</t>
    </r>
    <r>
      <rPr>
        <b/>
        <sz val="11"/>
        <color rgb="FFFF0000"/>
        <rFont val="Calibri"/>
        <family val="2"/>
        <scheme val="minor"/>
      </rPr>
      <t xml:space="preserve"> =  </t>
    </r>
    <r>
      <rPr>
        <b/>
        <sz val="11"/>
        <color rgb="FFFF0000"/>
        <rFont val="Calibri"/>
        <family val="2"/>
      </rPr>
      <t>Σŷ</t>
    </r>
    <r>
      <rPr>
        <b/>
        <vertAlign val="subscript"/>
        <sz val="11"/>
        <color rgb="FFFF0000"/>
        <rFont val="Calibri"/>
        <family val="2"/>
      </rPr>
      <t>i</t>
    </r>
  </si>
  <si>
    <r>
      <t xml:space="preserve">Note 3: </t>
    </r>
    <r>
      <rPr>
        <sz val="11"/>
        <color rgb="FFFF0000"/>
        <rFont val="Calibri"/>
        <family val="2"/>
      </rPr>
      <t>Σ</t>
    </r>
    <r>
      <rPr>
        <sz val="11"/>
        <color rgb="FFFF0000"/>
        <rFont val="Calibri"/>
        <family val="2"/>
        <scheme val="minor"/>
      </rPr>
      <t>e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^2 has been minimized because we used "Least Squares Method" for calculating b1 and b0.</t>
    </r>
  </si>
  <si>
    <t>Count = n =</t>
  </si>
  <si>
    <t>Xbar</t>
  </si>
  <si>
    <t>Ybar</t>
  </si>
  <si>
    <r>
      <t>Slope = b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=</t>
    </r>
  </si>
  <si>
    <r>
      <t>y-intercept = b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=</t>
    </r>
  </si>
  <si>
    <t>How well observations cluster around Ybar Line</t>
  </si>
  <si>
    <t>Part of SST that Estimated Regression Equation/Line Explains.</t>
  </si>
  <si>
    <t>How well observations cluster around Yhat Line</t>
  </si>
  <si>
    <t>r^2 = SSR/SST</t>
  </si>
  <si>
    <t>r^2 =</t>
  </si>
  <si>
    <t>r^2 = 1  - SSE/SST</t>
  </si>
  <si>
    <t>r = (Sign of b1)*SQRT(r^2)</t>
  </si>
  <si>
    <t>r =</t>
  </si>
  <si>
    <t>To help consumers in purchasing a laptop computer, Consumer Reports calculates an overall</t>
  </si>
  <si>
    <t>test score for each computer tested based upon rating factors such as ergonomics, portability,</t>
  </si>
  <si>
    <t>performance, display, and battery life. higher overall scores indicate better test results. The</t>
  </si>
  <si>
    <t>following data show the average retail price and the overall score for ten 13-inch models</t>
  </si>
  <si>
    <t>(Consumer Reports website, October 25, 2012).</t>
  </si>
  <si>
    <t>Brand &amp; Model</t>
  </si>
  <si>
    <t>Price ($)</t>
  </si>
  <si>
    <t>Overall Score</t>
  </si>
  <si>
    <t>Samsung Ultrabook NP900X3C-A01US</t>
  </si>
  <si>
    <t>Apple MacBook Air MC965LL/A</t>
  </si>
  <si>
    <t>Apple MacBook Air MD231LL/A</t>
  </si>
  <si>
    <t>HP ENVY 13-2050nr Spectre XT</t>
  </si>
  <si>
    <t>Sony VAIO SVS13112FXB</t>
  </si>
  <si>
    <t>Acer Aspire S5-391-9880 Ultrabook</t>
  </si>
  <si>
    <t>Apple MacBook Pro MD101LL/A</t>
  </si>
  <si>
    <t>Apple MacBook Pro MD313LL/A</t>
  </si>
  <si>
    <t>Dell Inspiron I13Z-6591SLV</t>
  </si>
  <si>
    <t>Samsung NP535U3C-A01US</t>
  </si>
  <si>
    <t>a. Develop a scatter diagram with price as the independent variable.</t>
  </si>
  <si>
    <t>b. What does the scatter diagram developed in part (a) indicate about the relationship</t>
  </si>
  <si>
    <t>between the two variables?</t>
  </si>
  <si>
    <t>c. Use the least squares method to develop the estimated regression equation.</t>
  </si>
  <si>
    <t>d. Provide an interpretation of the slope of the estimated regression equation.</t>
  </si>
  <si>
    <t>e. Another laptop that Consumer Reports tested is the Acer Aspire S3-951-6646 Ultrabook; the price for this laptop was $700. Predict the overall score for this laptop using</t>
  </si>
  <si>
    <t>the estimated regression equation developed in part (c)</t>
  </si>
  <si>
    <t>Q2.</t>
  </si>
  <si>
    <t>The Consumer Reports Restaurant Customer Satisfaction Survey is based upon 148,599</t>
  </si>
  <si>
    <t>visits to full-service restaurant chains (Consumer Reports website). One of the variables in</t>
  </si>
  <si>
    <t>the study is meal price, the average amount paid per person for dinner and drinks, minus</t>
  </si>
  <si>
    <t>the tip. Suppose a reporter for the Sun Coast times thought that it would be of interest</t>
  </si>
  <si>
    <t>to her readers to conduct a similar study for restaurants located on the Grand Strand section in Myrtle Beach, South Carolina. The reporter selected a sample of 8 seafood restaurants, 8 Italian restaurants, and 8 steakhouses. The following data show the meal prices ($)</t>
  </si>
  <si>
    <t>obtained for the 24 restaurants sampled. Use a = .05 to test whether there is a significant</t>
  </si>
  <si>
    <t>difference among the mean meal price for the three types of restaurants.</t>
  </si>
  <si>
    <t>Italian</t>
  </si>
  <si>
    <t>Seafood</t>
  </si>
  <si>
    <t>Steakhouse</t>
  </si>
  <si>
    <t>Q3.</t>
  </si>
  <si>
    <t>A university employment office wants to compare the time taken by graduates with three different</t>
  </si>
  <si>
    <t>majors to find their first full-time job after graduation. The following table lists the time (in days) taken</t>
  </si>
  <si>
    <t>to find their first full-time job after graduation for a random sample of eight business majors, seven computer science majors, and six engineering majors who graduated in May 2011.</t>
  </si>
  <si>
    <t>Business</t>
  </si>
  <si>
    <t>Computer Science</t>
  </si>
  <si>
    <t>Engineering</t>
  </si>
  <si>
    <t>At a 5% significance level, can you conclude that the mean time taken to find their first full-time job for</t>
  </si>
  <si>
    <t>all May 2011 graduates in these fields is the same?</t>
  </si>
  <si>
    <t>Q4.</t>
  </si>
  <si>
    <t>intercept</t>
  </si>
  <si>
    <t>slope</t>
  </si>
  <si>
    <t>y(x=700):</t>
  </si>
  <si>
    <t xml:space="preserve"> </t>
  </si>
  <si>
    <t>y=53.86+0.021121x</t>
  </si>
  <si>
    <t>mean</t>
  </si>
  <si>
    <t>var</t>
  </si>
  <si>
    <t>n</t>
  </si>
  <si>
    <t>df-n</t>
  </si>
  <si>
    <t>F test statistics</t>
  </si>
  <si>
    <t>df-d</t>
  </si>
  <si>
    <t>SSTR</t>
  </si>
  <si>
    <t>MSTR</t>
  </si>
  <si>
    <t>MSE</t>
  </si>
  <si>
    <t>F critical value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</si>
  <si>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</si>
  <si>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</si>
  <si>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</si>
  <si>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</si>
  <si>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</si>
  <si>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</si>
  <si>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</si>
  <si>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</si>
  <si>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</si>
  <si>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</si>
  <si>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</si>
  <si>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</si>
  <si>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</si>
  <si>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</si>
  <si>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</si>
  <si>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</si>
  <si>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</si>
  <si>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y=36857+8.24x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</si>
</sst>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">
      <alignment wrapText="1"/>
    </xf>
    <xf numFmtId="0" fontId="1" fillId="4" borderId="1"/>
    <xf numFmtId="0" fontId="19" fillId="0" borderId="0"/>
  </cellStyleXfs>
  <cellXfs count="39">
    <xf numFmtId="0" fontId="0" fillId="0" borderId="0" xfId="0"/>
    <xf numFmtId="0" fontId="4" fillId="0" borderId="0" xfId="0" applyFont="1"/>
    <xf numFmtId="0" fontId="0" fillId="2" borderId="1" xfId="0" applyFill="1" applyBorder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3" fontId="0" fillId="5" borderId="1" xfId="0" applyNumberFormat="1" applyFill="1" applyBorder="1"/>
    <xf numFmtId="0" fontId="3" fillId="0" borderId="0" xfId="0" applyFont="1"/>
    <xf numFmtId="0" fontId="3" fillId="0" borderId="0" xfId="0" applyFont="1" applyAlignment="1">
      <alignment horizontal="left" indent="1"/>
    </xf>
    <xf numFmtId="0" fontId="2" fillId="3" borderId="1" xfId="1">
      <alignment wrapText="1"/>
    </xf>
    <xf numFmtId="0" fontId="1" fillId="4" borderId="1" xfId="2"/>
    <xf numFmtId="3" fontId="1" fillId="4" borderId="1" xfId="2" applyNumberFormat="1"/>
    <xf numFmtId="164" fontId="1" fillId="4" borderId="1" xfId="2" applyNumberFormat="1"/>
    <xf numFmtId="0" fontId="2" fillId="3" borderId="2" xfId="1" applyBorder="1">
      <alignment wrapText="1"/>
    </xf>
    <xf numFmtId="0" fontId="16" fillId="6" borderId="3" xfId="0" applyFont="1" applyFill="1" applyBorder="1"/>
    <xf numFmtId="0" fontId="16" fillId="6" borderId="4" xfId="0" applyFont="1" applyFill="1" applyBorder="1"/>
    <xf numFmtId="0" fontId="16" fillId="6" borderId="5" xfId="0" applyFont="1" applyFill="1" applyBorder="1"/>
    <xf numFmtId="0" fontId="16" fillId="6" borderId="6" xfId="0" applyFont="1" applyFill="1" applyBorder="1"/>
    <xf numFmtId="0" fontId="16" fillId="6" borderId="0" xfId="0" applyFont="1" applyFill="1"/>
    <xf numFmtId="0" fontId="16" fillId="6" borderId="7" xfId="0" applyFont="1" applyFill="1" applyBorder="1"/>
    <xf numFmtId="0" fontId="16" fillId="6" borderId="8" xfId="0" applyFont="1" applyFill="1" applyBorder="1"/>
    <xf numFmtId="0" fontId="16" fillId="6" borderId="9" xfId="0" applyFont="1" applyFill="1" applyBorder="1"/>
    <xf numFmtId="0" fontId="16" fillId="6" borderId="10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2" fillId="0" borderId="13" xfId="0" applyFont="1" applyFill="1" applyBorder="1" applyAlignment="1">
      <alignment horizontal="center"/>
    </xf>
  </cellXfs>
  <cellStyles count="4">
    <cellStyle name="Blue 2" xfId="1" xr:uid="{77696D2D-438C-4481-A569-2D81461BDAFD}"/>
    <cellStyle name="greenFormula" xfId="2" xr:uid="{F857FDFE-16F5-40B0-8423-CA3BF0E736B4}"/>
    <cellStyle name="Normal" xfId="0" builtinId="0"/>
    <cellStyle name="Normal 2" xfId="3" xr:uid="{C70656B7-FFD4-4282-84F7-D12DA34224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'Q2'!$D$7</c:f>
              <c:strCache>
                <c:ptCount val="1"/>
                <c:pt idx="0">
                  <c:v>Overall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'Q2'!$C$8:$C$17</c:f>
              <c:numCache>
                <c:formatCode>General</c:formatCode>
                <c:ptCount val="10"/>
                <c:pt idx="0">
                  <c:v>1250</c:v>
                </c:pt>
                <c:pt idx="1">
                  <c:v>1300</c:v>
                </c:pt>
                <c:pt idx="2">
                  <c:v>1200</c:v>
                </c:pt>
                <c:pt idx="3">
                  <c:v>950</c:v>
                </c:pt>
                <c:pt idx="4">
                  <c:v>800</c:v>
                </c:pt>
                <c:pt idx="5">
                  <c:v>1200</c:v>
                </c:pt>
                <c:pt idx="6">
                  <c:v>1200</c:v>
                </c:pt>
                <c:pt idx="7">
                  <c:v>1000</c:v>
                </c:pt>
                <c:pt idx="8">
                  <c:v>700</c:v>
                </c:pt>
                <c:pt idx="9">
                  <c:v>600</c:v>
                </c:pt>
              </c:numCache>
            </c:numRef>
          </c:xVal>
          <c:yVal>
            <c:numRef>
              <c:f>'Q2'!$D$8:$D$17</c:f>
              <c:numCache>
                <c:formatCode>General</c:formatCode>
                <c:ptCount val="10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79</c:v>
                </c:pt>
                <c:pt idx="4">
                  <c:v>77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C-4A5D-BECF-11B1AFB7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37359"/>
        <c:axId val="1382735695"/>
      </c:scatterChart>
      <c:valAx>
        <c:axId val="13827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5695"/>
        <c:crosses val="autoZero"/>
        <c:crossBetween val="midCat"/>
      </c:valAx>
      <c:valAx>
        <c:axId val="1382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216342</xdr:colOff>
      <xdr:row>11</xdr:row>
      <xdr:rowOff>0</xdr:rowOff>
    </xdr:from>
    <xdr:to>
      <xdr:col>12</xdr:col>
      <xdr:colOff>517617</xdr:colOff>
      <xdr:row>196</xdr:row>
      <xdr:rowOff>86286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51E98C-74EF-4064-AC02-E9680F6133BA}"/>
            </a:ext>
          </a:extLst>
        </xdr:cNvPr>
        <xdr:cNvSpPr txBox="1"/>
      </xdr:nvSpPr>
      <xdr:spPr>
        <a:xfrm>
          <a:off x="9924222" y="2225040"/>
          <a:ext cx="3135915" cy="10159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Squares Due To Error = Sum of Squares of Residuals = Unexplained part of SST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SSE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̂_𝑖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187207</xdr:colOff>
      <xdr:row>0</xdr:row>
      <xdr:rowOff>60512</xdr:rowOff>
    </xdr:from>
    <xdr:to>
      <xdr:col>12</xdr:col>
      <xdr:colOff>488482</xdr:colOff>
      <xdr:row>4</xdr:row>
      <xdr:rowOff>96372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A211E1C-6BE5-4963-98E6-0C46CA4CD024}"/>
            </a:ext>
          </a:extLst>
        </xdr:cNvPr>
        <xdr:cNvSpPr txBox="1"/>
      </xdr:nvSpPr>
      <xdr:spPr>
        <a:xfrm>
          <a:off x="9895087" y="60512"/>
          <a:ext cx="3135915" cy="98074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Sum of Squares = Total Sum of Squares of Error if we used Ybar to estimate y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SST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̅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205135</xdr:colOff>
      <xdr:row>5</xdr:row>
      <xdr:rowOff>16810</xdr:rowOff>
    </xdr:from>
    <xdr:to>
      <xdr:col>12</xdr:col>
      <xdr:colOff>506410</xdr:colOff>
      <xdr:row>10</xdr:row>
      <xdr:rowOff>175935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DEEE4B7-A74B-487D-8CBB-BA0FFE7AED19}"/>
            </a:ext>
          </a:extLst>
        </xdr:cNvPr>
        <xdr:cNvSpPr txBox="1"/>
      </xdr:nvSpPr>
      <xdr:spPr>
        <a:xfrm>
          <a:off x="9913015" y="1144570"/>
          <a:ext cx="3135915" cy="10735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Squares Due To Regression= Explained part of SST =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SSR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 ̂_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̅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220825</xdr:colOff>
      <xdr:row>6</xdr:row>
      <xdr:rowOff>71718</xdr:rowOff>
    </xdr:from>
    <xdr:to>
      <xdr:col>26</xdr:col>
      <xdr:colOff>297982</xdr:colOff>
      <xdr:row>9</xdr:row>
      <xdr:rowOff>40546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BE9C46-9E4E-4243-B3FE-2D21ABC44642}"/>
            </a:ext>
          </a:extLst>
        </xdr:cNvPr>
        <xdr:cNvSpPr txBox="1"/>
      </xdr:nvSpPr>
      <xdr:spPr>
        <a:xfrm>
          <a:off x="18249745" y="1382358"/>
          <a:ext cx="3125157" cy="51746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800" b="0" i="0">
              <a:latin typeface="Cambria Math"/>
            </a:rPr>
            <a:t>𝑦</a:t>
          </a:r>
          <a:r>
            <a:rPr lang="en-US" sz="2800" b="0" i="0">
              <a:latin typeface="Cambria Math" panose="02040503050406030204" pitchFamily="18" charset="0"/>
            </a:rPr>
            <a:t> ̂</a:t>
          </a:r>
          <a:r>
            <a:rPr lang="en-US" sz="2800" baseline="-25000"/>
            <a:t>i</a:t>
          </a:r>
          <a:r>
            <a:rPr lang="en-US" sz="2800"/>
            <a:t> = b</a:t>
          </a:r>
          <a:r>
            <a:rPr lang="en-US" sz="2800" baseline="-25000"/>
            <a:t>0</a:t>
          </a:r>
          <a:r>
            <a:rPr lang="en-US" sz="2800"/>
            <a:t> + b</a:t>
          </a:r>
          <a:r>
            <a:rPr lang="en-US" sz="2800" baseline="-25000"/>
            <a:t>1</a:t>
          </a:r>
          <a:r>
            <a:rPr lang="en-US" sz="2800"/>
            <a:t>x</a:t>
          </a:r>
          <a:r>
            <a:rPr lang="en-US" sz="2800" baseline="-25000"/>
            <a:t>i</a:t>
          </a:r>
          <a:endParaRPr lang="en-US" sz="1600" baseline="0"/>
        </a:p>
      </xdr:txBody>
    </xdr:sp>
    <xdr:clientData/>
  </xdr:twoCellAnchor>
  <xdr:twoCellAnchor editAs="absolute">
    <xdr:from>
      <xdr:col>8</xdr:col>
      <xdr:colOff>174251</xdr:colOff>
      <xdr:row>207</xdr:row>
      <xdr:rowOff>8070</xdr:rowOff>
    </xdr:from>
    <xdr:to>
      <xdr:col>18</xdr:col>
      <xdr:colOff>221857</xdr:colOff>
      <xdr:row>209</xdr:row>
      <xdr:rowOff>64431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87DF02F-E6C8-41B0-A907-B121AB132CFD}"/>
            </a:ext>
          </a:extLst>
        </xdr:cNvPr>
        <xdr:cNvSpPr txBox="1"/>
      </xdr:nvSpPr>
      <xdr:spPr>
        <a:xfrm>
          <a:off x="9882131" y="5220150"/>
          <a:ext cx="6539846" cy="6050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Coefficient of Determination = Goodness of fit of Estimated Equation/Line to Sample Raw Data.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r^2 = SSR/SST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129540</xdr:rowOff>
    </xdr:from>
    <xdr:to>
      <xdr:col>13</xdr:col>
      <xdr:colOff>259080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0595B-A0E4-3801-26B1-E7A84B53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kh/Desktop/SMDA/Ebooks/Statistical%20Analysis%20Excel%20-%20Youtube/BI348-Chapter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ter (1)"/>
      <sheetName val="Scatter (1an)"/>
      <sheetName val="Scatter (2)"/>
      <sheetName val="Scatter (2an)"/>
      <sheetName val="Scatter (3)"/>
      <sheetName val="Ybar &amp; Xbar Lines"/>
      <sheetName val="Ybar &amp; Xbar Lines (an)"/>
      <sheetName val="Cov &amp; Corr (1)"/>
      <sheetName val="Cov &amp; Corr (1an)"/>
      <sheetName val="Cov &amp; Corr (2)"/>
      <sheetName val="Cov &amp; Corr (2an)"/>
      <sheetName val="Cov &amp; Corr (3)"/>
      <sheetName val="Slope &amp; Int (1)"/>
      <sheetName val="Slope &amp; Int (an)"/>
      <sheetName val="E.R."/>
      <sheetName val="E.R. (2)"/>
      <sheetName val="E.R. (2an)"/>
      <sheetName val="Better Model"/>
      <sheetName val="Predicted &amp; Residuals"/>
      <sheetName val="AllOnLine"/>
      <sheetName val="Errors"/>
      <sheetName val="Ybar"/>
      <sheetName val="2 Parts"/>
      <sheetName val="3 Parts"/>
      <sheetName val="Zero"/>
      <sheetName val="Chart"/>
      <sheetName val="Think"/>
      <sheetName val="r^2 and s (1)"/>
      <sheetName val="r^2 and s (1an)"/>
      <sheetName val="r^2 and s (2)"/>
      <sheetName val="r^2 and s (2an)"/>
      <sheetName val="DA Reg (1)"/>
      <sheetName val="DA Reg (1an)"/>
      <sheetName val="LINEST"/>
      <sheetName val="LINEST (an)"/>
      <sheetName val="DA Reg (3)"/>
      <sheetName val="M R (1)"/>
      <sheetName val="M R (1an)"/>
      <sheetName val="Categorical"/>
      <sheetName val="Categorical (an)"/>
      <sheetName val="Residual Plots"/>
      <sheetName val="Hypothesis Test"/>
      <sheetName val="Hypothesis Test (an)"/>
      <sheetName val="Formulas (2)"/>
      <sheetName val="HT (2)"/>
      <sheetName val="HT (2an)"/>
      <sheetName val="Formulas (1)"/>
      <sheetName val="Formulas (1an)"/>
      <sheetName val="Run Multiple Te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3">
          <cell r="I3">
            <v>3269387200138.7446</v>
          </cell>
          <cell r="M3">
            <v>516674372690.31818</v>
          </cell>
          <cell r="N3">
            <v>2752712827448.4297</v>
          </cell>
        </row>
        <row r="5">
          <cell r="R5">
            <v>40429.526315789473</v>
          </cell>
        </row>
        <row r="6">
          <cell r="R6">
            <v>370058.95063157915</v>
          </cell>
        </row>
        <row r="7">
          <cell r="C7">
            <v>63566</v>
          </cell>
          <cell r="D7">
            <v>651334.36</v>
          </cell>
        </row>
        <row r="8">
          <cell r="C8">
            <v>50762</v>
          </cell>
          <cell r="D8">
            <v>527670.41999999993</v>
          </cell>
        </row>
        <row r="9">
          <cell r="C9">
            <v>50941</v>
          </cell>
          <cell r="D9">
            <v>523751.3</v>
          </cell>
        </row>
        <row r="10">
          <cell r="C10">
            <v>17597</v>
          </cell>
          <cell r="D10">
            <v>175466.61</v>
          </cell>
        </row>
        <row r="11">
          <cell r="C11">
            <v>33029</v>
          </cell>
          <cell r="D11">
            <v>377977.97</v>
          </cell>
        </row>
        <row r="12">
          <cell r="C12">
            <v>58543</v>
          </cell>
          <cell r="D12">
            <v>520100.29</v>
          </cell>
          <cell r="R12">
            <v>8.2415488162968682</v>
          </cell>
        </row>
        <row r="13">
          <cell r="C13">
            <v>60492</v>
          </cell>
          <cell r="D13">
            <v>620856.28</v>
          </cell>
          <cell r="R13">
            <v>36857.03588024131</v>
          </cell>
        </row>
        <row r="14">
          <cell r="C14">
            <v>59686</v>
          </cell>
          <cell r="D14">
            <v>593739.46</v>
          </cell>
        </row>
        <row r="15">
          <cell r="C15">
            <v>16432</v>
          </cell>
          <cell r="D15">
            <v>181948.96</v>
          </cell>
        </row>
        <row r="16">
          <cell r="C16">
            <v>17262</v>
          </cell>
          <cell r="D16">
            <v>184643.6</v>
          </cell>
        </row>
        <row r="17">
          <cell r="C17">
            <v>39118</v>
          </cell>
          <cell r="D17">
            <v>379373.56</v>
          </cell>
        </row>
        <row r="18">
          <cell r="C18">
            <v>36078</v>
          </cell>
          <cell r="D18">
            <v>238687.94</v>
          </cell>
        </row>
        <row r="19">
          <cell r="C19">
            <v>42113</v>
          </cell>
          <cell r="D19">
            <v>410066.15</v>
          </cell>
        </row>
        <row r="20">
          <cell r="C20">
            <v>50562</v>
          </cell>
          <cell r="D20">
            <v>413540.78</v>
          </cell>
        </row>
        <row r="21">
          <cell r="C21">
            <v>38240</v>
          </cell>
          <cell r="D21">
            <v>340241.6</v>
          </cell>
        </row>
        <row r="22">
          <cell r="C22">
            <v>59870</v>
          </cell>
          <cell r="D22">
            <v>582843</v>
          </cell>
        </row>
        <row r="23">
          <cell r="C23">
            <v>46056</v>
          </cell>
          <cell r="D23">
            <v>433185.92</v>
          </cell>
        </row>
        <row r="24">
          <cell r="C24">
            <v>33349</v>
          </cell>
          <cell r="D24">
            <v>270770.38</v>
          </cell>
        </row>
        <row r="25">
          <cell r="C25">
            <v>16207</v>
          </cell>
          <cell r="D25">
            <v>164421.41999999998</v>
          </cell>
        </row>
        <row r="26">
          <cell r="C26">
            <v>57077</v>
          </cell>
          <cell r="D26">
            <v>478077.5</v>
          </cell>
        </row>
        <row r="27">
          <cell r="C27">
            <v>30893</v>
          </cell>
          <cell r="D27">
            <v>393839.09</v>
          </cell>
        </row>
        <row r="28">
          <cell r="C28">
            <v>54153</v>
          </cell>
          <cell r="D28">
            <v>430154.06</v>
          </cell>
        </row>
        <row r="29">
          <cell r="C29">
            <v>14591</v>
          </cell>
          <cell r="D29">
            <v>210792.82</v>
          </cell>
        </row>
        <row r="30">
          <cell r="C30">
            <v>50138</v>
          </cell>
          <cell r="D30">
            <v>343808.68</v>
          </cell>
        </row>
        <row r="31">
          <cell r="C31">
            <v>55253</v>
          </cell>
          <cell r="D31">
            <v>565510.49</v>
          </cell>
        </row>
        <row r="32">
          <cell r="C32">
            <v>34944</v>
          </cell>
          <cell r="D32">
            <v>330250.88</v>
          </cell>
        </row>
        <row r="33">
          <cell r="C33">
            <v>26413</v>
          </cell>
          <cell r="D33">
            <v>295905.03000000003</v>
          </cell>
        </row>
        <row r="34">
          <cell r="C34">
            <v>54660</v>
          </cell>
          <cell r="D34">
            <v>562164.19999999995</v>
          </cell>
        </row>
        <row r="35">
          <cell r="C35">
            <v>35887</v>
          </cell>
          <cell r="D35">
            <v>257067.99</v>
          </cell>
        </row>
        <row r="36">
          <cell r="C36">
            <v>42021</v>
          </cell>
          <cell r="D36">
            <v>384066.95</v>
          </cell>
        </row>
        <row r="37">
          <cell r="C37">
            <v>47349</v>
          </cell>
          <cell r="D37">
            <v>441576.23</v>
          </cell>
        </row>
        <row r="38">
          <cell r="C38">
            <v>24364</v>
          </cell>
          <cell r="D38">
            <v>252221.2</v>
          </cell>
        </row>
        <row r="39">
          <cell r="C39">
            <v>58406</v>
          </cell>
          <cell r="D39">
            <v>552875.65999999992</v>
          </cell>
        </row>
        <row r="40">
          <cell r="C40">
            <v>51643</v>
          </cell>
          <cell r="D40">
            <v>446101.81</v>
          </cell>
        </row>
        <row r="41">
          <cell r="C41">
            <v>55115</v>
          </cell>
          <cell r="D41">
            <v>476038.95</v>
          </cell>
        </row>
        <row r="42">
          <cell r="C42">
            <v>35416</v>
          </cell>
          <cell r="D42">
            <v>393889.36</v>
          </cell>
        </row>
        <row r="43">
          <cell r="C43">
            <v>37274</v>
          </cell>
          <cell r="D43">
            <v>328436.78000000003</v>
          </cell>
        </row>
        <row r="44">
          <cell r="C44">
            <v>36148</v>
          </cell>
          <cell r="D44">
            <v>408949.64</v>
          </cell>
        </row>
        <row r="45">
          <cell r="C45">
            <v>32192</v>
          </cell>
          <cell r="D45">
            <v>394776.32000000001</v>
          </cell>
        </row>
        <row r="46">
          <cell r="C46">
            <v>51238</v>
          </cell>
          <cell r="D46">
            <v>455804.96</v>
          </cell>
        </row>
        <row r="47">
          <cell r="C47">
            <v>59235</v>
          </cell>
          <cell r="D47">
            <v>526249.4</v>
          </cell>
        </row>
        <row r="48">
          <cell r="C48">
            <v>59329</v>
          </cell>
          <cell r="D48">
            <v>562602.56000000006</v>
          </cell>
        </row>
        <row r="49">
          <cell r="C49">
            <v>22739</v>
          </cell>
          <cell r="D49">
            <v>180749.25</v>
          </cell>
        </row>
        <row r="50">
          <cell r="C50">
            <v>28654</v>
          </cell>
          <cell r="D50">
            <v>275506.98</v>
          </cell>
        </row>
        <row r="51">
          <cell r="C51">
            <v>36786</v>
          </cell>
          <cell r="D51">
            <v>372981.08</v>
          </cell>
        </row>
        <row r="52">
          <cell r="C52">
            <v>20813</v>
          </cell>
          <cell r="D52">
            <v>216087.74</v>
          </cell>
        </row>
        <row r="53">
          <cell r="C53">
            <v>57259</v>
          </cell>
          <cell r="D53">
            <v>470281.06</v>
          </cell>
        </row>
        <row r="54">
          <cell r="C54">
            <v>57707</v>
          </cell>
          <cell r="D54">
            <v>481071.29</v>
          </cell>
        </row>
        <row r="55">
          <cell r="C55">
            <v>61539</v>
          </cell>
          <cell r="D55">
            <v>612466.46</v>
          </cell>
        </row>
        <row r="56">
          <cell r="C56">
            <v>36635</v>
          </cell>
          <cell r="D56">
            <v>370922.6</v>
          </cell>
        </row>
        <row r="57">
          <cell r="C57">
            <v>39086</v>
          </cell>
          <cell r="D57">
            <v>448677.2</v>
          </cell>
        </row>
        <row r="58">
          <cell r="C58">
            <v>33062</v>
          </cell>
          <cell r="D58">
            <v>259282.46</v>
          </cell>
        </row>
        <row r="59">
          <cell r="C59">
            <v>42144</v>
          </cell>
          <cell r="D59">
            <v>354279.67999999999</v>
          </cell>
        </row>
        <row r="60">
          <cell r="C60">
            <v>18828</v>
          </cell>
          <cell r="D60">
            <v>185749.88</v>
          </cell>
        </row>
        <row r="61">
          <cell r="C61">
            <v>57070</v>
          </cell>
          <cell r="D61">
            <v>415818.7</v>
          </cell>
        </row>
        <row r="62">
          <cell r="C62">
            <v>27991</v>
          </cell>
          <cell r="D62">
            <v>252095.02</v>
          </cell>
        </row>
        <row r="63">
          <cell r="C63">
            <v>37876</v>
          </cell>
          <cell r="D63">
            <v>329524.88</v>
          </cell>
        </row>
        <row r="64">
          <cell r="C64">
            <v>16134</v>
          </cell>
          <cell r="D64">
            <v>233120.9</v>
          </cell>
        </row>
        <row r="65">
          <cell r="C65">
            <v>55466</v>
          </cell>
          <cell r="D65">
            <v>376140.08</v>
          </cell>
        </row>
        <row r="66">
          <cell r="C66">
            <v>26100</v>
          </cell>
          <cell r="D66">
            <v>208166</v>
          </cell>
        </row>
        <row r="67">
          <cell r="C67">
            <v>23787</v>
          </cell>
          <cell r="D67">
            <v>226261.67</v>
          </cell>
        </row>
        <row r="68">
          <cell r="C68">
            <v>30895</v>
          </cell>
          <cell r="D68">
            <v>249581.7</v>
          </cell>
        </row>
        <row r="69">
          <cell r="C69">
            <v>31845</v>
          </cell>
          <cell r="D69">
            <v>278010.2</v>
          </cell>
        </row>
        <row r="70">
          <cell r="C70">
            <v>50618</v>
          </cell>
          <cell r="D70">
            <v>537451.34000000008</v>
          </cell>
        </row>
        <row r="71">
          <cell r="C71">
            <v>62293</v>
          </cell>
          <cell r="D71">
            <v>448052.27</v>
          </cell>
        </row>
        <row r="72">
          <cell r="C72">
            <v>61228</v>
          </cell>
          <cell r="D72">
            <v>519618.76</v>
          </cell>
        </row>
        <row r="73">
          <cell r="C73">
            <v>32558</v>
          </cell>
          <cell r="D73">
            <v>364510.28</v>
          </cell>
        </row>
        <row r="74">
          <cell r="C74">
            <v>40694</v>
          </cell>
          <cell r="D74">
            <v>351135.6</v>
          </cell>
        </row>
        <row r="75">
          <cell r="C75">
            <v>46333</v>
          </cell>
          <cell r="D75">
            <v>390547.55</v>
          </cell>
        </row>
        <row r="76">
          <cell r="C76">
            <v>28415</v>
          </cell>
          <cell r="D76">
            <v>234129.2</v>
          </cell>
        </row>
        <row r="77">
          <cell r="C77">
            <v>19993</v>
          </cell>
          <cell r="D77">
            <v>224538.89</v>
          </cell>
        </row>
        <row r="78">
          <cell r="C78">
            <v>34414</v>
          </cell>
          <cell r="D78">
            <v>248912.92</v>
          </cell>
        </row>
        <row r="79">
          <cell r="C79">
            <v>52078</v>
          </cell>
          <cell r="D79">
            <v>328096.52</v>
          </cell>
        </row>
        <row r="80">
          <cell r="C80">
            <v>24507</v>
          </cell>
          <cell r="D80">
            <v>262965.82999999996</v>
          </cell>
        </row>
        <row r="81">
          <cell r="C81">
            <v>28516</v>
          </cell>
          <cell r="D81">
            <v>334304.52</v>
          </cell>
        </row>
        <row r="82">
          <cell r="C82">
            <v>17554</v>
          </cell>
          <cell r="D82">
            <v>216060.84</v>
          </cell>
        </row>
        <row r="83">
          <cell r="C83">
            <v>16662</v>
          </cell>
          <cell r="D83">
            <v>183462.62</v>
          </cell>
        </row>
        <row r="84">
          <cell r="C84">
            <v>57162</v>
          </cell>
          <cell r="D84">
            <v>517013.54</v>
          </cell>
        </row>
        <row r="85">
          <cell r="C85">
            <v>57297</v>
          </cell>
          <cell r="D85">
            <v>731834.3</v>
          </cell>
        </row>
        <row r="86">
          <cell r="C86">
            <v>64112</v>
          </cell>
          <cell r="D86">
            <v>439159.84</v>
          </cell>
        </row>
        <row r="87">
          <cell r="C87">
            <v>37237</v>
          </cell>
          <cell r="D87">
            <v>453649.08</v>
          </cell>
        </row>
        <row r="88">
          <cell r="C88">
            <v>55058</v>
          </cell>
          <cell r="D88">
            <v>495969.8</v>
          </cell>
        </row>
        <row r="89">
          <cell r="C89">
            <v>30791</v>
          </cell>
          <cell r="D89">
            <v>306489.03000000003</v>
          </cell>
        </row>
        <row r="90">
          <cell r="C90">
            <v>19784</v>
          </cell>
          <cell r="D90">
            <v>226868.96</v>
          </cell>
        </row>
        <row r="91">
          <cell r="C91">
            <v>32463</v>
          </cell>
          <cell r="D91">
            <v>316845.86</v>
          </cell>
        </row>
        <row r="92">
          <cell r="C92">
            <v>59364</v>
          </cell>
          <cell r="D92">
            <v>496417.28000000003</v>
          </cell>
        </row>
        <row r="93">
          <cell r="C93">
            <v>64632</v>
          </cell>
          <cell r="D93">
            <v>527881.68000000005</v>
          </cell>
        </row>
        <row r="94">
          <cell r="C94">
            <v>58106</v>
          </cell>
          <cell r="D94">
            <v>535766.15999999992</v>
          </cell>
        </row>
        <row r="95">
          <cell r="C95">
            <v>60333</v>
          </cell>
          <cell r="D95">
            <v>469314.35</v>
          </cell>
        </row>
        <row r="96">
          <cell r="C96">
            <v>58353</v>
          </cell>
          <cell r="D96">
            <v>558254.63</v>
          </cell>
        </row>
        <row r="97">
          <cell r="C97">
            <v>22672</v>
          </cell>
          <cell r="D97">
            <v>197141.28</v>
          </cell>
        </row>
        <row r="98">
          <cell r="C98">
            <v>64325</v>
          </cell>
          <cell r="D98">
            <v>563313.5</v>
          </cell>
        </row>
        <row r="99">
          <cell r="C99">
            <v>32326</v>
          </cell>
          <cell r="D99">
            <v>365825.02</v>
          </cell>
        </row>
        <row r="100">
          <cell r="C100">
            <v>16138</v>
          </cell>
          <cell r="D100">
            <v>206538.6</v>
          </cell>
        </row>
        <row r="101">
          <cell r="C101">
            <v>34957</v>
          </cell>
          <cell r="D101">
            <v>320916.75</v>
          </cell>
        </row>
        <row r="102">
          <cell r="C102">
            <v>26159</v>
          </cell>
          <cell r="D102">
            <v>294325.06</v>
          </cell>
        </row>
        <row r="103">
          <cell r="C103">
            <v>42098</v>
          </cell>
          <cell r="D103">
            <v>329951.7</v>
          </cell>
        </row>
        <row r="104">
          <cell r="C104">
            <v>20582</v>
          </cell>
          <cell r="D104">
            <v>161277.70000000001</v>
          </cell>
        </row>
        <row r="105">
          <cell r="C105">
            <v>45614</v>
          </cell>
          <cell r="D105">
            <v>428140.06</v>
          </cell>
        </row>
        <row r="106">
          <cell r="C106">
            <v>42729</v>
          </cell>
          <cell r="D106">
            <v>433279.13</v>
          </cell>
        </row>
        <row r="107">
          <cell r="C107">
            <v>40053</v>
          </cell>
          <cell r="D107">
            <v>346792.73</v>
          </cell>
        </row>
        <row r="108">
          <cell r="C108">
            <v>51749</v>
          </cell>
          <cell r="D108">
            <v>540063.03</v>
          </cell>
        </row>
        <row r="109">
          <cell r="C109">
            <v>59753</v>
          </cell>
          <cell r="D109">
            <v>588972.06000000006</v>
          </cell>
        </row>
        <row r="110">
          <cell r="C110">
            <v>34045</v>
          </cell>
          <cell r="D110">
            <v>290698.15000000002</v>
          </cell>
        </row>
        <row r="111">
          <cell r="C111">
            <v>56384</v>
          </cell>
          <cell r="D111">
            <v>544487.67999999993</v>
          </cell>
        </row>
        <row r="112">
          <cell r="C112">
            <v>33242</v>
          </cell>
          <cell r="D112">
            <v>206569.82</v>
          </cell>
        </row>
        <row r="113">
          <cell r="C113">
            <v>49060</v>
          </cell>
          <cell r="D113">
            <v>550902.6</v>
          </cell>
        </row>
        <row r="114">
          <cell r="C114">
            <v>38219</v>
          </cell>
          <cell r="D114">
            <v>321737.09000000003</v>
          </cell>
        </row>
        <row r="115">
          <cell r="C115">
            <v>56891</v>
          </cell>
          <cell r="D115">
            <v>568845.91999999993</v>
          </cell>
        </row>
        <row r="116">
          <cell r="C116">
            <v>52906</v>
          </cell>
          <cell r="D116">
            <v>426690.72</v>
          </cell>
        </row>
        <row r="117">
          <cell r="C117">
            <v>44835</v>
          </cell>
          <cell r="D117">
            <v>430649.15</v>
          </cell>
        </row>
        <row r="118">
          <cell r="C118">
            <v>45028</v>
          </cell>
          <cell r="D118">
            <v>400768.12</v>
          </cell>
        </row>
        <row r="119">
          <cell r="C119">
            <v>15988</v>
          </cell>
          <cell r="D119">
            <v>175665.68</v>
          </cell>
        </row>
        <row r="120">
          <cell r="C120">
            <v>64717</v>
          </cell>
          <cell r="D120">
            <v>558028.44999999995</v>
          </cell>
        </row>
        <row r="121">
          <cell r="C121">
            <v>15196</v>
          </cell>
          <cell r="D121">
            <v>163514.12</v>
          </cell>
        </row>
        <row r="122">
          <cell r="C122">
            <v>45093</v>
          </cell>
          <cell r="D122">
            <v>398568.89</v>
          </cell>
        </row>
        <row r="123">
          <cell r="C123">
            <v>51099</v>
          </cell>
          <cell r="D123">
            <v>483830.51</v>
          </cell>
        </row>
        <row r="124">
          <cell r="C124">
            <v>40839</v>
          </cell>
          <cell r="D124">
            <v>292958.71999999997</v>
          </cell>
        </row>
        <row r="125">
          <cell r="C125">
            <v>29773</v>
          </cell>
          <cell r="D125">
            <v>275083.88</v>
          </cell>
        </row>
        <row r="126">
          <cell r="C126">
            <v>60954</v>
          </cell>
          <cell r="D126">
            <v>599805.07999999996</v>
          </cell>
        </row>
        <row r="127">
          <cell r="C127">
            <v>53820</v>
          </cell>
          <cell r="D127">
            <v>524692.4</v>
          </cell>
        </row>
        <row r="128">
          <cell r="C128">
            <v>19365</v>
          </cell>
          <cell r="D128">
            <v>196012.1</v>
          </cell>
        </row>
        <row r="129">
          <cell r="C129">
            <v>39109</v>
          </cell>
          <cell r="D129">
            <v>360134.37</v>
          </cell>
        </row>
        <row r="130">
          <cell r="C130">
            <v>40439</v>
          </cell>
          <cell r="D130">
            <v>312044.71999999997</v>
          </cell>
        </row>
        <row r="131">
          <cell r="C131">
            <v>35117</v>
          </cell>
          <cell r="D131">
            <v>268076.57</v>
          </cell>
        </row>
        <row r="132">
          <cell r="C132">
            <v>50624</v>
          </cell>
          <cell r="D132">
            <v>394243.2</v>
          </cell>
        </row>
        <row r="133">
          <cell r="C133">
            <v>55174</v>
          </cell>
          <cell r="D133">
            <v>474839.8</v>
          </cell>
        </row>
        <row r="134">
          <cell r="C134">
            <v>52278</v>
          </cell>
          <cell r="D134">
            <v>474497.36</v>
          </cell>
        </row>
        <row r="135">
          <cell r="C135">
            <v>30557</v>
          </cell>
          <cell r="D135">
            <v>301178.54000000004</v>
          </cell>
        </row>
        <row r="136">
          <cell r="C136">
            <v>62145</v>
          </cell>
          <cell r="D136">
            <v>642241.85</v>
          </cell>
        </row>
        <row r="137">
          <cell r="C137">
            <v>58106</v>
          </cell>
          <cell r="D137">
            <v>475335.92</v>
          </cell>
        </row>
        <row r="138">
          <cell r="C138">
            <v>55233</v>
          </cell>
          <cell r="D138">
            <v>543230.68999999994</v>
          </cell>
        </row>
        <row r="139">
          <cell r="C139">
            <v>51653</v>
          </cell>
          <cell r="D139">
            <v>343389.04</v>
          </cell>
        </row>
        <row r="140">
          <cell r="C140">
            <v>16221</v>
          </cell>
          <cell r="D140">
            <v>195989</v>
          </cell>
        </row>
        <row r="141">
          <cell r="C141">
            <v>28538</v>
          </cell>
          <cell r="D141">
            <v>295141.42000000004</v>
          </cell>
        </row>
        <row r="142">
          <cell r="C142">
            <v>33546</v>
          </cell>
          <cell r="D142">
            <v>355268.6</v>
          </cell>
        </row>
        <row r="143">
          <cell r="C143">
            <v>50539</v>
          </cell>
          <cell r="D143">
            <v>505356.39</v>
          </cell>
        </row>
        <row r="144">
          <cell r="C144">
            <v>14677</v>
          </cell>
          <cell r="D144">
            <v>180772.07</v>
          </cell>
        </row>
        <row r="145">
          <cell r="C145">
            <v>15835</v>
          </cell>
          <cell r="D145">
            <v>146751.85</v>
          </cell>
        </row>
        <row r="146">
          <cell r="C146">
            <v>24504</v>
          </cell>
          <cell r="D146">
            <v>198984.32000000001</v>
          </cell>
        </row>
        <row r="147">
          <cell r="C147">
            <v>21816</v>
          </cell>
          <cell r="D147">
            <v>210783.92</v>
          </cell>
        </row>
        <row r="148">
          <cell r="C148">
            <v>28370</v>
          </cell>
          <cell r="D148">
            <v>246604.1</v>
          </cell>
        </row>
        <row r="149">
          <cell r="C149">
            <v>46733</v>
          </cell>
          <cell r="D149">
            <v>430873.95</v>
          </cell>
        </row>
        <row r="150">
          <cell r="C150">
            <v>46568</v>
          </cell>
          <cell r="D150">
            <v>393671.84</v>
          </cell>
        </row>
        <row r="151">
          <cell r="C151">
            <v>42540</v>
          </cell>
          <cell r="D151">
            <v>363945.2</v>
          </cell>
        </row>
        <row r="152">
          <cell r="C152">
            <v>39348</v>
          </cell>
          <cell r="D152">
            <v>275857.52</v>
          </cell>
        </row>
        <row r="153">
          <cell r="C153">
            <v>34125</v>
          </cell>
          <cell r="D153">
            <v>350641.25</v>
          </cell>
        </row>
        <row r="154">
          <cell r="C154">
            <v>61572</v>
          </cell>
          <cell r="D154">
            <v>580750.64</v>
          </cell>
        </row>
        <row r="155">
          <cell r="C155">
            <v>54730</v>
          </cell>
          <cell r="D155">
            <v>410123.4</v>
          </cell>
        </row>
        <row r="156">
          <cell r="C156">
            <v>38799</v>
          </cell>
          <cell r="D156">
            <v>332068.73</v>
          </cell>
        </row>
        <row r="157">
          <cell r="C157">
            <v>22293</v>
          </cell>
          <cell r="D157">
            <v>208949.09</v>
          </cell>
        </row>
        <row r="158">
          <cell r="C158">
            <v>37202</v>
          </cell>
          <cell r="D158">
            <v>346499.94</v>
          </cell>
        </row>
        <row r="159">
          <cell r="C159">
            <v>53171</v>
          </cell>
          <cell r="D159">
            <v>474836.29</v>
          </cell>
        </row>
        <row r="160">
          <cell r="C160">
            <v>33287</v>
          </cell>
          <cell r="D160">
            <v>255380.79</v>
          </cell>
        </row>
        <row r="161">
          <cell r="C161">
            <v>35445</v>
          </cell>
          <cell r="D161">
            <v>237858.5</v>
          </cell>
        </row>
        <row r="162">
          <cell r="C162">
            <v>21723</v>
          </cell>
          <cell r="D162">
            <v>224001.23</v>
          </cell>
        </row>
        <row r="163">
          <cell r="C163">
            <v>40939</v>
          </cell>
          <cell r="D163">
            <v>439329.89</v>
          </cell>
        </row>
        <row r="164">
          <cell r="C164">
            <v>45048</v>
          </cell>
          <cell r="D164">
            <v>362182.64</v>
          </cell>
        </row>
        <row r="165">
          <cell r="C165">
            <v>30296</v>
          </cell>
          <cell r="D165">
            <v>299639.04000000004</v>
          </cell>
        </row>
        <row r="166">
          <cell r="C166">
            <v>53521</v>
          </cell>
          <cell r="D166">
            <v>457210.54</v>
          </cell>
        </row>
        <row r="167">
          <cell r="C167">
            <v>24680</v>
          </cell>
          <cell r="D167">
            <v>209679.6</v>
          </cell>
        </row>
        <row r="168">
          <cell r="C168">
            <v>46956</v>
          </cell>
          <cell r="D168">
            <v>426587.12</v>
          </cell>
        </row>
        <row r="169">
          <cell r="C169">
            <v>16392</v>
          </cell>
          <cell r="D169">
            <v>200150.72</v>
          </cell>
        </row>
        <row r="170">
          <cell r="C170">
            <v>53761</v>
          </cell>
          <cell r="D170">
            <v>534924.22</v>
          </cell>
        </row>
        <row r="171">
          <cell r="C171">
            <v>56104</v>
          </cell>
          <cell r="D171">
            <v>460681.28</v>
          </cell>
        </row>
        <row r="172">
          <cell r="C172">
            <v>15241</v>
          </cell>
          <cell r="D172">
            <v>151200.24</v>
          </cell>
        </row>
        <row r="173">
          <cell r="C173">
            <v>19284</v>
          </cell>
          <cell r="D173">
            <v>212426.64</v>
          </cell>
        </row>
        <row r="174">
          <cell r="C174">
            <v>14673</v>
          </cell>
          <cell r="D174">
            <v>181763.54</v>
          </cell>
        </row>
        <row r="175">
          <cell r="C175">
            <v>57793</v>
          </cell>
          <cell r="D175">
            <v>497895.75</v>
          </cell>
        </row>
        <row r="176">
          <cell r="C176">
            <v>28259</v>
          </cell>
          <cell r="D176">
            <v>242161.2</v>
          </cell>
        </row>
        <row r="177">
          <cell r="C177">
            <v>30304</v>
          </cell>
          <cell r="D177">
            <v>206671.68</v>
          </cell>
        </row>
        <row r="178">
          <cell r="C178">
            <v>62568</v>
          </cell>
          <cell r="D178">
            <v>496735.52</v>
          </cell>
        </row>
        <row r="179">
          <cell r="C179">
            <v>56139</v>
          </cell>
          <cell r="D179">
            <v>513074.17</v>
          </cell>
        </row>
        <row r="180">
          <cell r="C180">
            <v>23120</v>
          </cell>
          <cell r="D180">
            <v>214614.39999999999</v>
          </cell>
        </row>
        <row r="181">
          <cell r="C181">
            <v>17006</v>
          </cell>
          <cell r="D181">
            <v>110924.66</v>
          </cell>
        </row>
        <row r="182">
          <cell r="C182">
            <v>31596</v>
          </cell>
          <cell r="D182">
            <v>329940.56</v>
          </cell>
        </row>
        <row r="183">
          <cell r="C183">
            <v>40607</v>
          </cell>
          <cell r="D183">
            <v>363486.04</v>
          </cell>
        </row>
        <row r="184">
          <cell r="C184">
            <v>61771</v>
          </cell>
          <cell r="D184">
            <v>569494.11</v>
          </cell>
        </row>
        <row r="185">
          <cell r="C185">
            <v>30412</v>
          </cell>
          <cell r="D185">
            <v>279610.59999999998</v>
          </cell>
        </row>
        <row r="186">
          <cell r="C186">
            <v>36947</v>
          </cell>
          <cell r="D186">
            <v>361463.21</v>
          </cell>
        </row>
        <row r="187">
          <cell r="C187">
            <v>43194</v>
          </cell>
          <cell r="D187">
            <v>395552</v>
          </cell>
        </row>
        <row r="188">
          <cell r="C188">
            <v>56866</v>
          </cell>
          <cell r="D188">
            <v>492417.48</v>
          </cell>
        </row>
        <row r="189">
          <cell r="C189">
            <v>39851</v>
          </cell>
          <cell r="D189">
            <v>367213.96</v>
          </cell>
        </row>
        <row r="190">
          <cell r="C190">
            <v>36617</v>
          </cell>
          <cell r="D190">
            <v>312177.71999999997</v>
          </cell>
        </row>
        <row r="191">
          <cell r="C191">
            <v>46438</v>
          </cell>
          <cell r="D191">
            <v>331878.65999999997</v>
          </cell>
        </row>
        <row r="192">
          <cell r="C192">
            <v>27520</v>
          </cell>
          <cell r="D192">
            <v>266032</v>
          </cell>
        </row>
        <row r="193">
          <cell r="C193">
            <v>28852</v>
          </cell>
          <cell r="D193">
            <v>311399.12</v>
          </cell>
        </row>
        <row r="194">
          <cell r="C194">
            <v>60878</v>
          </cell>
          <cell r="D194">
            <v>505367.44</v>
          </cell>
        </row>
        <row r="195">
          <cell r="C195">
            <v>32779</v>
          </cell>
          <cell r="D195">
            <v>211928.26</v>
          </cell>
        </row>
        <row r="196">
          <cell r="C196">
            <v>49959</v>
          </cell>
          <cell r="D196">
            <v>401211.77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7970-19DD-4386-AE39-9DEC60CF572B}">
  <dimension ref="A1:I214"/>
  <sheetViews>
    <sheetView tabSelected="1" workbookViewId="0">
      <selection activeCell="G195" sqref="G195"/>
    </sheetView>
  </sheetViews>
  <sheetFormatPr defaultRowHeight="14.4" outlineLevelRow="1" x14ac:dyDescent="0.3"/>
  <cols>
    <col min="1" max="1" width="21" customWidth="1"/>
    <col min="2" max="2" width="19.5546875" customWidth="1"/>
    <col min="3" max="3" width="11.109375" customWidth="1"/>
    <col min="4" max="4" width="13.88671875" customWidth="1"/>
    <col min="5" max="5" width="17.5546875" customWidth="1"/>
    <col min="6" max="6" width="19.33203125" customWidth="1"/>
    <col min="7" max="7" width="19.109375" customWidth="1"/>
    <col min="8" max="8" width="20" bestFit="1" customWidth="1"/>
    <col min="9" max="9" width="14.6640625" customWidth="1"/>
  </cols>
  <sheetData>
    <row r="1" spans="1:8" x14ac:dyDescent="0.3">
      <c r="F1" s="1" t="s">
        <v>0</v>
      </c>
      <c r="G1" s="1" t="s">
        <v>1</v>
      </c>
      <c r="H1" s="1" t="s">
        <v>2</v>
      </c>
    </row>
    <row r="2" spans="1:8" x14ac:dyDescent="0.3">
      <c r="F2" s="2" t="s">
        <v>0</v>
      </c>
      <c r="G2" s="2" t="s">
        <v>3</v>
      </c>
      <c r="H2" s="2" t="s">
        <v>4</v>
      </c>
    </row>
    <row r="3" spans="1:8" ht="31.2" x14ac:dyDescent="0.35">
      <c r="A3" s="3" t="s">
        <v>5</v>
      </c>
      <c r="B3" s="3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</row>
    <row r="4" spans="1:8" x14ac:dyDescent="0.3">
      <c r="A4" s="5">
        <v>1</v>
      </c>
      <c r="B4" s="6">
        <v>63566</v>
      </c>
      <c r="C4" s="6">
        <v>651334.36</v>
      </c>
      <c r="D4" s="7">
        <f>$B$202+$B$201*B4</f>
        <v>560739.32793696807</v>
      </c>
      <c r="E4" s="7">
        <f>C4-D4</f>
        <v>90595.032063031918</v>
      </c>
      <c r="F4" s="7">
        <f>(C4-$B$200)^2</f>
        <v>79115855915.372726</v>
      </c>
      <c r="G4" s="7">
        <f>(D4-$B$200)^2</f>
        <v>36359006289.325478</v>
      </c>
      <c r="H4" s="8">
        <f>(C4-D4)^2</f>
        <v>8207459834.5017815</v>
      </c>
    </row>
    <row r="5" spans="1:8" x14ac:dyDescent="0.3">
      <c r="A5" s="5">
        <v>2</v>
      </c>
      <c r="B5" s="6">
        <v>50762</v>
      </c>
      <c r="C5" s="6">
        <v>527670.41999999993</v>
      </c>
      <c r="D5" s="7">
        <f t="shared" ref="D5:D68" si="0">$B$202+$B$201*B5</f>
        <v>455214.53689310292</v>
      </c>
      <c r="E5" s="7">
        <f t="shared" ref="E5:E68" si="1">C5-D5</f>
        <v>72455.883106897003</v>
      </c>
      <c r="F5" s="7">
        <f t="shared" ref="F5:F68" si="2">(C5-$B$200)^2</f>
        <v>24841375276.472641</v>
      </c>
      <c r="G5" s="7">
        <f t="shared" ref="G5:G68" si="3">(D5-$B$200)^2</f>
        <v>7251473871.5438156</v>
      </c>
      <c r="H5" s="8">
        <f t="shared" ref="H5:H68" si="4">(C5-D5)^2</f>
        <v>5249854996.8003225</v>
      </c>
    </row>
    <row r="6" spans="1:8" x14ac:dyDescent="0.3">
      <c r="A6" s="5">
        <v>3</v>
      </c>
      <c r="B6" s="6">
        <v>50941</v>
      </c>
      <c r="C6" s="6">
        <v>523751.3</v>
      </c>
      <c r="D6" s="7">
        <f t="shared" si="0"/>
        <v>456689.77413122007</v>
      </c>
      <c r="E6" s="7">
        <f t="shared" si="1"/>
        <v>67061.525868779921</v>
      </c>
      <c r="F6" s="7">
        <f t="shared" si="2"/>
        <v>23621338254.384727</v>
      </c>
      <c r="G6" s="7">
        <f t="shared" si="3"/>
        <v>7504899580.2259369</v>
      </c>
      <c r="H6" s="8">
        <f t="shared" si="4"/>
        <v>4497248251.8490381</v>
      </c>
    </row>
    <row r="7" spans="1:8" x14ac:dyDescent="0.3">
      <c r="A7" s="5">
        <v>4</v>
      </c>
      <c r="B7" s="6">
        <v>17597</v>
      </c>
      <c r="C7" s="6">
        <v>175466.61</v>
      </c>
      <c r="D7" s="7">
        <f t="shared" si="0"/>
        <v>181883.57040061729</v>
      </c>
      <c r="E7" s="7">
        <f t="shared" si="1"/>
        <v>-6416.9604006173031</v>
      </c>
      <c r="F7" s="7">
        <f t="shared" si="2"/>
        <v>37866179032.476532</v>
      </c>
      <c r="G7" s="7">
        <f t="shared" si="3"/>
        <v>35409973725.06707</v>
      </c>
      <c r="H7" s="8">
        <f t="shared" si="4"/>
        <v>41177380.783090577</v>
      </c>
    </row>
    <row r="8" spans="1:8" x14ac:dyDescent="0.3">
      <c r="A8" s="5">
        <v>5</v>
      </c>
      <c r="B8" s="6">
        <v>33029</v>
      </c>
      <c r="C8" s="6">
        <v>377977.97</v>
      </c>
      <c r="D8" s="7">
        <f t="shared" si="0"/>
        <v>309067.15173371055</v>
      </c>
      <c r="E8" s="7">
        <f t="shared" si="1"/>
        <v>68910.818266289425</v>
      </c>
      <c r="F8" s="7">
        <f t="shared" si="2"/>
        <v>62710867.757424094</v>
      </c>
      <c r="G8" s="7">
        <f t="shared" si="3"/>
        <v>3719999532.7980461</v>
      </c>
      <c r="H8" s="8">
        <f t="shared" si="4"/>
        <v>4748700874.1295681</v>
      </c>
    </row>
    <row r="9" spans="1:8" x14ac:dyDescent="0.3">
      <c r="A9" s="5">
        <v>6</v>
      </c>
      <c r="B9" s="6">
        <v>58543</v>
      </c>
      <c r="C9" s="6">
        <v>520100.29</v>
      </c>
      <c r="D9" s="7">
        <f t="shared" si="0"/>
        <v>519342.02823270886</v>
      </c>
      <c r="E9" s="7">
        <f t="shared" si="1"/>
        <v>758.26176729111467</v>
      </c>
      <c r="F9" s="7">
        <f t="shared" si="2"/>
        <v>22512403519.469631</v>
      </c>
      <c r="G9" s="7">
        <f t="shared" si="3"/>
        <v>22285437258.064915</v>
      </c>
      <c r="H9" s="8">
        <f t="shared" si="4"/>
        <v>574960.90773544449</v>
      </c>
    </row>
    <row r="10" spans="1:8" x14ac:dyDescent="0.3">
      <c r="A10" s="5">
        <v>7</v>
      </c>
      <c r="B10" s="6">
        <v>60492</v>
      </c>
      <c r="C10" s="6">
        <v>620856.28</v>
      </c>
      <c r="D10" s="7">
        <f t="shared" si="0"/>
        <v>535404.80687567149</v>
      </c>
      <c r="E10" s="7">
        <f t="shared" si="1"/>
        <v>85451.473124328535</v>
      </c>
      <c r="F10" s="7">
        <f t="shared" si="2"/>
        <v>62899300418.332184</v>
      </c>
      <c r="G10" s="7">
        <f t="shared" si="3"/>
        <v>27339252177.092049</v>
      </c>
      <c r="H10" s="8">
        <f t="shared" si="4"/>
        <v>7301954259.1178417</v>
      </c>
    </row>
    <row r="11" spans="1:8" x14ac:dyDescent="0.3">
      <c r="A11" s="5">
        <v>8</v>
      </c>
      <c r="B11" s="6">
        <v>59686</v>
      </c>
      <c r="C11" s="6">
        <v>593739.46</v>
      </c>
      <c r="D11" s="7">
        <f t="shared" si="0"/>
        <v>528762.11852973618</v>
      </c>
      <c r="E11" s="7">
        <f t="shared" si="1"/>
        <v>64977.341470263782</v>
      </c>
      <c r="F11" s="7">
        <f t="shared" si="2"/>
        <v>50032970271.316193</v>
      </c>
      <c r="G11" s="7">
        <f t="shared" si="3"/>
        <v>25186695500.910622</v>
      </c>
      <c r="H11" s="8">
        <f t="shared" si="4"/>
        <v>4222054904.5432615</v>
      </c>
    </row>
    <row r="12" spans="1:8" hidden="1" outlineLevel="1" x14ac:dyDescent="0.3">
      <c r="A12" s="5">
        <v>9</v>
      </c>
      <c r="B12" s="6">
        <v>16432</v>
      </c>
      <c r="C12" s="6">
        <v>181948.96</v>
      </c>
      <c r="D12" s="7">
        <f t="shared" si="0"/>
        <v>172282.16602963145</v>
      </c>
      <c r="E12" s="7">
        <f t="shared" si="1"/>
        <v>9666.7939703685406</v>
      </c>
      <c r="F12" s="7">
        <f t="shared" si="2"/>
        <v>35385368575.412796</v>
      </c>
      <c r="G12" s="7">
        <f t="shared" si="3"/>
        <v>39115656527.485214</v>
      </c>
      <c r="H12" s="8">
        <f t="shared" si="4"/>
        <v>93446905.66555357</v>
      </c>
    </row>
    <row r="13" spans="1:8" hidden="1" outlineLevel="1" x14ac:dyDescent="0.3">
      <c r="A13" s="5">
        <v>10</v>
      </c>
      <c r="B13" s="6">
        <v>17262</v>
      </c>
      <c r="C13" s="6">
        <v>184643.6</v>
      </c>
      <c r="D13" s="7">
        <f t="shared" si="0"/>
        <v>179122.65154715785</v>
      </c>
      <c r="E13" s="7">
        <f t="shared" si="1"/>
        <v>5520.9484528421599</v>
      </c>
      <c r="F13" s="7">
        <f t="shared" si="2"/>
        <v>34378852249.831436</v>
      </c>
      <c r="G13" s="7">
        <f t="shared" si="3"/>
        <v>36456670308.055588</v>
      </c>
      <c r="H13" s="8">
        <f t="shared" si="4"/>
        <v>30480871.818940241</v>
      </c>
    </row>
    <row r="14" spans="1:8" hidden="1" outlineLevel="1" x14ac:dyDescent="0.3">
      <c r="A14" s="5">
        <v>11</v>
      </c>
      <c r="B14" s="6">
        <v>39118</v>
      </c>
      <c r="C14" s="6">
        <v>379373.56</v>
      </c>
      <c r="D14" s="7">
        <f t="shared" si="0"/>
        <v>359249.9424761422</v>
      </c>
      <c r="E14" s="7">
        <f t="shared" si="1"/>
        <v>20123.6175238578</v>
      </c>
      <c r="F14" s="7">
        <f t="shared" si="2"/>
        <v>86761947.686273396</v>
      </c>
      <c r="G14" s="7">
        <f t="shared" si="3"/>
        <v>116834657.30430257</v>
      </c>
      <c r="H14" s="8">
        <f t="shared" si="4"/>
        <v>404959982.2465167</v>
      </c>
    </row>
    <row r="15" spans="1:8" hidden="1" outlineLevel="1" x14ac:dyDescent="0.3">
      <c r="A15" s="5">
        <v>12</v>
      </c>
      <c r="B15" s="6">
        <v>36078</v>
      </c>
      <c r="C15" s="6">
        <v>238687.94</v>
      </c>
      <c r="D15" s="7">
        <f t="shared" si="0"/>
        <v>334195.63407459971</v>
      </c>
      <c r="E15" s="7">
        <f t="shared" si="1"/>
        <v>-95507.694074599713</v>
      </c>
      <c r="F15" s="7">
        <f t="shared" si="2"/>
        <v>17258342434.36248</v>
      </c>
      <c r="G15" s="7">
        <f t="shared" si="3"/>
        <v>1286177474.4661155</v>
      </c>
      <c r="H15" s="8">
        <f t="shared" si="4"/>
        <v>9121719627.4473286</v>
      </c>
    </row>
    <row r="16" spans="1:8" hidden="1" outlineLevel="1" x14ac:dyDescent="0.3">
      <c r="A16" s="5">
        <v>13</v>
      </c>
      <c r="B16" s="6">
        <v>42113</v>
      </c>
      <c r="C16" s="6">
        <v>410066.15</v>
      </c>
      <c r="D16" s="7">
        <f t="shared" si="0"/>
        <v>383933.38118095131</v>
      </c>
      <c r="E16" s="7">
        <f t="shared" si="1"/>
        <v>26132.76881904871</v>
      </c>
      <c r="F16" s="7">
        <f t="shared" si="2"/>
        <v>1600576001.3045754</v>
      </c>
      <c r="G16" s="7">
        <f t="shared" si="3"/>
        <v>192499823.06935152</v>
      </c>
      <c r="H16" s="8">
        <f t="shared" si="4"/>
        <v>682921606.14984453</v>
      </c>
    </row>
    <row r="17" spans="1:8" hidden="1" outlineLevel="1" x14ac:dyDescent="0.3">
      <c r="A17" s="5">
        <v>14</v>
      </c>
      <c r="B17" s="6">
        <v>50562</v>
      </c>
      <c r="C17" s="6">
        <v>413540.78</v>
      </c>
      <c r="D17" s="7">
        <f t="shared" si="0"/>
        <v>453566.22712984355</v>
      </c>
      <c r="E17" s="7">
        <f t="shared" si="1"/>
        <v>-40025.447129843524</v>
      </c>
      <c r="F17" s="7">
        <f t="shared" si="2"/>
        <v>1890669485.2244682</v>
      </c>
      <c r="G17" s="7">
        <f t="shared" si="3"/>
        <v>6973465228.1575823</v>
      </c>
      <c r="H17" s="8">
        <f t="shared" si="4"/>
        <v>1602036417.9438992</v>
      </c>
    </row>
    <row r="18" spans="1:8" hidden="1" outlineLevel="1" x14ac:dyDescent="0.3">
      <c r="A18" s="5">
        <v>15</v>
      </c>
      <c r="B18" s="6">
        <v>38240</v>
      </c>
      <c r="C18" s="6">
        <v>340241.6</v>
      </c>
      <c r="D18" s="7">
        <f t="shared" si="0"/>
        <v>352013.86261543352</v>
      </c>
      <c r="E18" s="7">
        <f t="shared" si="1"/>
        <v>-11772.262615433545</v>
      </c>
      <c r="F18" s="7">
        <f t="shared" si="2"/>
        <v>889074398.686535</v>
      </c>
      <c r="G18" s="7">
        <f t="shared" si="3"/>
        <v>325625201.51044261</v>
      </c>
      <c r="H18" s="8">
        <f t="shared" si="4"/>
        <v>138586167.08673424</v>
      </c>
    </row>
    <row r="19" spans="1:8" hidden="1" outlineLevel="1" x14ac:dyDescent="0.3">
      <c r="A19" s="5">
        <v>16</v>
      </c>
      <c r="B19" s="6">
        <v>59870</v>
      </c>
      <c r="C19" s="6">
        <v>582843</v>
      </c>
      <c r="D19" s="7">
        <f t="shared" si="0"/>
        <v>530278.56351193483</v>
      </c>
      <c r="E19" s="7">
        <f t="shared" si="1"/>
        <v>52564.43648806517</v>
      </c>
      <c r="F19" s="7">
        <f t="shared" si="2"/>
        <v>45277051665.622559</v>
      </c>
      <c r="G19" s="7">
        <f t="shared" si="3"/>
        <v>25670324351.531036</v>
      </c>
      <c r="H19" s="8">
        <f t="shared" si="4"/>
        <v>2763019983.307837</v>
      </c>
    </row>
    <row r="20" spans="1:8" hidden="1" outlineLevel="1" x14ac:dyDescent="0.3">
      <c r="A20" s="5">
        <v>17</v>
      </c>
      <c r="B20" s="6">
        <v>46056</v>
      </c>
      <c r="C20" s="6">
        <v>433185.92</v>
      </c>
      <c r="D20" s="7">
        <f t="shared" si="0"/>
        <v>416429.80816360988</v>
      </c>
      <c r="E20" s="7">
        <f t="shared" si="1"/>
        <v>16756.111836390104</v>
      </c>
      <c r="F20" s="7">
        <f t="shared" si="2"/>
        <v>3985014261.641542</v>
      </c>
      <c r="G20" s="7">
        <f t="shared" si="3"/>
        <v>2150256428.2558908</v>
      </c>
      <c r="H20" s="8">
        <f t="shared" si="4"/>
        <v>280767283.87361252</v>
      </c>
    </row>
    <row r="21" spans="1:8" hidden="1" outlineLevel="1" x14ac:dyDescent="0.3">
      <c r="A21" s="5">
        <v>18</v>
      </c>
      <c r="B21" s="6">
        <v>33349</v>
      </c>
      <c r="C21" s="6">
        <v>270770.38</v>
      </c>
      <c r="D21" s="7">
        <f t="shared" si="0"/>
        <v>311704.44735492556</v>
      </c>
      <c r="E21" s="7">
        <f t="shared" si="1"/>
        <v>-40934.067354925559</v>
      </c>
      <c r="F21" s="7">
        <f t="shared" si="2"/>
        <v>9858220258.0620804</v>
      </c>
      <c r="G21" s="7">
        <f t="shared" si="3"/>
        <v>3405248052.6649742</v>
      </c>
      <c r="H21" s="8">
        <f t="shared" si="4"/>
        <v>1675597870.2175822</v>
      </c>
    </row>
    <row r="22" spans="1:8" hidden="1" outlineLevel="1" x14ac:dyDescent="0.3">
      <c r="A22" s="5">
        <v>19</v>
      </c>
      <c r="B22" s="6">
        <v>16207</v>
      </c>
      <c r="C22" s="6">
        <v>164421.41999999998</v>
      </c>
      <c r="D22" s="7">
        <f t="shared" si="0"/>
        <v>170427.81754596464</v>
      </c>
      <c r="E22" s="7">
        <f t="shared" si="1"/>
        <v>-6006.3975459646608</v>
      </c>
      <c r="F22" s="7">
        <f t="shared" si="2"/>
        <v>42286794004.253662</v>
      </c>
      <c r="G22" s="7">
        <f t="shared" si="3"/>
        <v>39852589297.046333</v>
      </c>
      <c r="H22" s="8">
        <f t="shared" si="4"/>
        <v>36076811.480170302</v>
      </c>
    </row>
    <row r="23" spans="1:8" hidden="1" outlineLevel="1" x14ac:dyDescent="0.3">
      <c r="A23" s="5">
        <v>20</v>
      </c>
      <c r="B23" s="6">
        <v>57077</v>
      </c>
      <c r="C23" s="6">
        <v>478077.5</v>
      </c>
      <c r="D23" s="7">
        <f t="shared" si="0"/>
        <v>507259.91766801768</v>
      </c>
      <c r="E23" s="7">
        <f t="shared" si="1"/>
        <v>-29182.417668017675</v>
      </c>
      <c r="F23" s="7">
        <f t="shared" si="2"/>
        <v>11668007007.657972</v>
      </c>
      <c r="G23" s="7">
        <f t="shared" si="3"/>
        <v>18824105355.733891</v>
      </c>
      <c r="H23" s="8">
        <f t="shared" si="4"/>
        <v>851613500.95063019</v>
      </c>
    </row>
    <row r="24" spans="1:8" hidden="1" outlineLevel="1" x14ac:dyDescent="0.3">
      <c r="A24" s="5">
        <v>21</v>
      </c>
      <c r="B24" s="6">
        <v>30893</v>
      </c>
      <c r="C24" s="6">
        <v>393839.09</v>
      </c>
      <c r="D24" s="7">
        <f t="shared" si="0"/>
        <v>291463.20346210047</v>
      </c>
      <c r="E24" s="7">
        <f t="shared" si="1"/>
        <v>102375.88653789955</v>
      </c>
      <c r="F24" s="7">
        <f t="shared" si="2"/>
        <v>565495028.38152039</v>
      </c>
      <c r="G24" s="7">
        <f t="shared" si="3"/>
        <v>6177291473.1286163</v>
      </c>
      <c r="H24" s="8">
        <f t="shared" si="4"/>
        <v>10480822144.420883</v>
      </c>
    </row>
    <row r="25" spans="1:8" hidden="1" outlineLevel="1" x14ac:dyDescent="0.3">
      <c r="A25" s="5">
        <v>22</v>
      </c>
      <c r="B25" s="6">
        <v>54153</v>
      </c>
      <c r="C25" s="6">
        <v>430154.06</v>
      </c>
      <c r="D25" s="7">
        <f t="shared" si="0"/>
        <v>483161.6289291656</v>
      </c>
      <c r="E25" s="7">
        <f t="shared" si="1"/>
        <v>-53007.568929165602</v>
      </c>
      <c r="F25" s="7">
        <f t="shared" si="2"/>
        <v>3611422170.0024629</v>
      </c>
      <c r="G25" s="7">
        <f t="shared" si="3"/>
        <v>12792215838.087332</v>
      </c>
      <c r="H25" s="8">
        <f t="shared" si="4"/>
        <v>2809802363.7802424</v>
      </c>
    </row>
    <row r="26" spans="1:8" hidden="1" outlineLevel="1" x14ac:dyDescent="0.3">
      <c r="A26" s="5">
        <v>23</v>
      </c>
      <c r="B26" s="6">
        <v>14591</v>
      </c>
      <c r="C26" s="6">
        <v>210792.82</v>
      </c>
      <c r="D26" s="7">
        <f t="shared" si="0"/>
        <v>157109.47465882893</v>
      </c>
      <c r="E26" s="7">
        <f t="shared" si="1"/>
        <v>53683.34534117108</v>
      </c>
      <c r="F26" s="7">
        <f t="shared" si="2"/>
        <v>25365700366.355232</v>
      </c>
      <c r="G26" s="7">
        <f t="shared" si="3"/>
        <v>45347479317.068924</v>
      </c>
      <c r="H26" s="8">
        <f t="shared" si="4"/>
        <v>2881901567.0194345</v>
      </c>
    </row>
    <row r="27" spans="1:8" hidden="1" outlineLevel="1" x14ac:dyDescent="0.3">
      <c r="A27" s="5">
        <v>24</v>
      </c>
      <c r="B27" s="6">
        <v>50138</v>
      </c>
      <c r="C27" s="6">
        <v>343808.68</v>
      </c>
      <c r="D27" s="7">
        <f t="shared" si="0"/>
        <v>450071.81043173367</v>
      </c>
      <c r="E27" s="7">
        <f t="shared" si="1"/>
        <v>-106263.13043173368</v>
      </c>
      <c r="F27" s="7">
        <f t="shared" si="2"/>
        <v>689076708.23114729</v>
      </c>
      <c r="G27" s="7">
        <f t="shared" si="3"/>
        <v>6402057733.3991833</v>
      </c>
      <c r="H27" s="8">
        <f t="shared" si="4"/>
        <v>11291852889.151644</v>
      </c>
    </row>
    <row r="28" spans="1:8" hidden="1" outlineLevel="1" x14ac:dyDescent="0.3">
      <c r="A28" s="5">
        <v>25</v>
      </c>
      <c r="B28" s="6">
        <v>55253</v>
      </c>
      <c r="C28" s="6">
        <v>565510.49</v>
      </c>
      <c r="D28" s="7">
        <f t="shared" si="0"/>
        <v>492227.3326270922</v>
      </c>
      <c r="E28" s="7">
        <f t="shared" si="1"/>
        <v>73283.157372907794</v>
      </c>
      <c r="F28" s="7">
        <f t="shared" si="2"/>
        <v>38201304241.485359</v>
      </c>
      <c r="G28" s="7">
        <f t="shared" si="3"/>
        <v>14925113559.401596</v>
      </c>
      <c r="H28" s="8">
        <f t="shared" si="4"/>
        <v>5370421154.5423698</v>
      </c>
    </row>
    <row r="29" spans="1:8" hidden="1" outlineLevel="1" x14ac:dyDescent="0.3">
      <c r="A29" s="5">
        <v>26</v>
      </c>
      <c r="B29" s="6">
        <v>34944</v>
      </c>
      <c r="C29" s="6">
        <v>330250.88</v>
      </c>
      <c r="D29" s="7">
        <f t="shared" si="0"/>
        <v>324849.71771691908</v>
      </c>
      <c r="E29" s="7">
        <f t="shared" si="1"/>
        <v>5401.162283080921</v>
      </c>
      <c r="F29" s="7">
        <f t="shared" si="2"/>
        <v>1584682487.4087942</v>
      </c>
      <c r="G29" s="7">
        <f t="shared" si="3"/>
        <v>2043874740.7319832</v>
      </c>
      <c r="H29" s="8">
        <f t="shared" si="4"/>
        <v>29172554.008175906</v>
      </c>
    </row>
    <row r="30" spans="1:8" hidden="1" outlineLevel="1" x14ac:dyDescent="0.3">
      <c r="A30" s="5">
        <v>27</v>
      </c>
      <c r="B30" s="6">
        <v>26413</v>
      </c>
      <c r="C30" s="6">
        <v>295905.03000000003</v>
      </c>
      <c r="D30" s="7">
        <f t="shared" si="0"/>
        <v>254541.0647650905</v>
      </c>
      <c r="E30" s="7">
        <f t="shared" si="1"/>
        <v>41363.965234909527</v>
      </c>
      <c r="F30" s="7">
        <f t="shared" si="2"/>
        <v>5498803945.0345364</v>
      </c>
      <c r="G30" s="7">
        <f t="shared" si="3"/>
        <v>13344381955.063099</v>
      </c>
      <c r="H30" s="8">
        <f t="shared" si="4"/>
        <v>1710977619.9548039</v>
      </c>
    </row>
    <row r="31" spans="1:8" hidden="1" outlineLevel="1" x14ac:dyDescent="0.3">
      <c r="A31" s="5">
        <v>28</v>
      </c>
      <c r="B31" s="6">
        <v>54660</v>
      </c>
      <c r="C31" s="6">
        <v>562164.19999999995</v>
      </c>
      <c r="D31" s="7">
        <f t="shared" si="0"/>
        <v>487340.09417902812</v>
      </c>
      <c r="E31" s="7">
        <f t="shared" si="1"/>
        <v>74824.105820971832</v>
      </c>
      <c r="F31" s="7">
        <f t="shared" si="2"/>
        <v>36904426834.903137</v>
      </c>
      <c r="G31" s="7">
        <f t="shared" si="3"/>
        <v>13754866631.797331</v>
      </c>
      <c r="H31" s="8">
        <f t="shared" si="4"/>
        <v>5598646811.9079905</v>
      </c>
    </row>
    <row r="32" spans="1:8" hidden="1" outlineLevel="1" x14ac:dyDescent="0.3">
      <c r="A32" s="5">
        <v>29</v>
      </c>
      <c r="B32" s="6">
        <v>35887</v>
      </c>
      <c r="C32" s="6">
        <v>257067.99</v>
      </c>
      <c r="D32" s="7">
        <f t="shared" si="0"/>
        <v>332621.49825068703</v>
      </c>
      <c r="E32" s="7">
        <f t="shared" si="1"/>
        <v>-75553.508250687039</v>
      </c>
      <c r="F32" s="7">
        <f t="shared" si="2"/>
        <v>12766957184.447071</v>
      </c>
      <c r="G32" s="7">
        <f t="shared" si="3"/>
        <v>1401562840.7715652</v>
      </c>
      <c r="H32" s="8">
        <f t="shared" si="4"/>
        <v>5708332608.9866343</v>
      </c>
    </row>
    <row r="33" spans="1:8" hidden="1" outlineLevel="1" x14ac:dyDescent="0.3">
      <c r="A33" s="5">
        <v>30</v>
      </c>
      <c r="B33" s="6">
        <v>42021</v>
      </c>
      <c r="C33" s="6">
        <v>384066.95</v>
      </c>
      <c r="D33" s="7">
        <f t="shared" si="0"/>
        <v>383175.15868985199</v>
      </c>
      <c r="E33" s="7">
        <f t="shared" si="1"/>
        <v>891.7913101480226</v>
      </c>
      <c r="F33" s="7">
        <f t="shared" si="2"/>
        <v>196224046.30567923</v>
      </c>
      <c r="G33" s="7">
        <f t="shared" si="3"/>
        <v>172034913.82790133</v>
      </c>
      <c r="H33" s="8">
        <f t="shared" si="4"/>
        <v>795291.74085552664</v>
      </c>
    </row>
    <row r="34" spans="1:8" hidden="1" outlineLevel="1" x14ac:dyDescent="0.3">
      <c r="A34" s="5">
        <v>31</v>
      </c>
      <c r="B34" s="6">
        <v>47349</v>
      </c>
      <c r="C34" s="6">
        <v>441576.23</v>
      </c>
      <c r="D34" s="7">
        <f t="shared" si="0"/>
        <v>427086.13078308169</v>
      </c>
      <c r="E34" s="7">
        <f t="shared" si="1"/>
        <v>14490.099216918286</v>
      </c>
      <c r="F34" s="7">
        <f t="shared" si="2"/>
        <v>5114721248.2607517</v>
      </c>
      <c r="G34" s="7">
        <f t="shared" si="3"/>
        <v>3252099276.0319257</v>
      </c>
      <c r="H34" s="8">
        <f t="shared" si="4"/>
        <v>209962975.31613594</v>
      </c>
    </row>
    <row r="35" spans="1:8" hidden="1" outlineLevel="1" x14ac:dyDescent="0.3">
      <c r="A35" s="5">
        <v>32</v>
      </c>
      <c r="B35" s="6">
        <v>24364</v>
      </c>
      <c r="C35" s="6">
        <v>252221.2</v>
      </c>
      <c r="D35" s="7">
        <f t="shared" si="0"/>
        <v>237654.13124049822</v>
      </c>
      <c r="E35" s="7">
        <f t="shared" si="1"/>
        <v>14567.068759501795</v>
      </c>
      <c r="F35" s="7">
        <f t="shared" si="2"/>
        <v>13885735473.910231</v>
      </c>
      <c r="G35" s="7">
        <f t="shared" si="3"/>
        <v>17531036197.98476</v>
      </c>
      <c r="H35" s="8">
        <f t="shared" si="4"/>
        <v>212199492.24405318</v>
      </c>
    </row>
    <row r="36" spans="1:8" hidden="1" outlineLevel="1" x14ac:dyDescent="0.3">
      <c r="A36" s="5">
        <v>33</v>
      </c>
      <c r="B36" s="6">
        <v>58406</v>
      </c>
      <c r="C36" s="6">
        <v>552875.65999999992</v>
      </c>
      <c r="D36" s="7">
        <f t="shared" si="0"/>
        <v>518212.93604487617</v>
      </c>
      <c r="E36" s="7">
        <f t="shared" si="1"/>
        <v>34662.723955123744</v>
      </c>
      <c r="F36" s="7">
        <f t="shared" si="2"/>
        <v>33421949224.297626</v>
      </c>
      <c r="G36" s="7">
        <f t="shared" si="3"/>
        <v>21949603393.843426</v>
      </c>
      <c r="H36" s="8">
        <f t="shared" si="4"/>
        <v>1201504431.9891095</v>
      </c>
    </row>
    <row r="37" spans="1:8" hidden="1" outlineLevel="1" x14ac:dyDescent="0.3">
      <c r="A37" s="5">
        <v>34</v>
      </c>
      <c r="B37" s="6">
        <v>51643</v>
      </c>
      <c r="C37" s="6">
        <v>446101.81</v>
      </c>
      <c r="D37" s="7">
        <f t="shared" si="0"/>
        <v>462475.34140026045</v>
      </c>
      <c r="E37" s="7">
        <f t="shared" si="1"/>
        <v>-16373.531400260457</v>
      </c>
      <c r="F37" s="7">
        <f t="shared" si="2"/>
        <v>5782516460.9254303</v>
      </c>
      <c r="G37" s="7">
        <f t="shared" si="3"/>
        <v>8540789282.7096033</v>
      </c>
      <c r="H37" s="8">
        <f t="shared" si="4"/>
        <v>268092530.51531518</v>
      </c>
    </row>
    <row r="38" spans="1:8" hidden="1" outlineLevel="1" x14ac:dyDescent="0.3">
      <c r="A38" s="5">
        <v>35</v>
      </c>
      <c r="B38" s="6">
        <v>55115</v>
      </c>
      <c r="C38" s="6">
        <v>476038.95</v>
      </c>
      <c r="D38" s="7">
        <f t="shared" si="0"/>
        <v>491089.99889044318</v>
      </c>
      <c r="E38" s="7">
        <f t="shared" si="1"/>
        <v>-15051.04889044317</v>
      </c>
      <c r="F38" s="7">
        <f t="shared" si="2"/>
        <v>11231760266.130486</v>
      </c>
      <c r="G38" s="7">
        <f t="shared" si="3"/>
        <v>14648514642.639473</v>
      </c>
      <c r="H38" s="8">
        <f t="shared" si="4"/>
        <v>226534072.70251057</v>
      </c>
    </row>
    <row r="39" spans="1:8" hidden="1" outlineLevel="1" x14ac:dyDescent="0.3">
      <c r="A39" s="5">
        <v>36</v>
      </c>
      <c r="B39" s="6">
        <v>35416</v>
      </c>
      <c r="C39" s="6">
        <v>393889.36</v>
      </c>
      <c r="D39" s="7">
        <f t="shared" si="0"/>
        <v>328739.72875821119</v>
      </c>
      <c r="E39" s="7">
        <f t="shared" si="1"/>
        <v>65149.631241788797</v>
      </c>
      <c r="F39" s="7">
        <f t="shared" si="2"/>
        <v>567888410.66651952</v>
      </c>
      <c r="G39" s="7">
        <f t="shared" si="3"/>
        <v>1707278096.2206094</v>
      </c>
      <c r="H39" s="8">
        <f t="shared" si="4"/>
        <v>4244474450.9410629</v>
      </c>
    </row>
    <row r="40" spans="1:8" hidden="1" outlineLevel="1" x14ac:dyDescent="0.3">
      <c r="A40" s="5">
        <v>37</v>
      </c>
      <c r="B40" s="6">
        <v>37274</v>
      </c>
      <c r="C40" s="6">
        <v>328436.78000000003</v>
      </c>
      <c r="D40" s="7">
        <f t="shared" si="0"/>
        <v>344052.52645889076</v>
      </c>
      <c r="E40" s="7">
        <f t="shared" si="1"/>
        <v>-15615.746458890731</v>
      </c>
      <c r="F40" s="7">
        <f t="shared" si="2"/>
        <v>1732405088.0842876</v>
      </c>
      <c r="G40" s="7">
        <f t="shared" si="3"/>
        <v>676334098.24979115</v>
      </c>
      <c r="H40" s="8">
        <f t="shared" si="4"/>
        <v>243851537.46835843</v>
      </c>
    </row>
    <row r="41" spans="1:8" hidden="1" outlineLevel="1" x14ac:dyDescent="0.3">
      <c r="A41" s="5">
        <v>38</v>
      </c>
      <c r="B41" s="6">
        <v>36148</v>
      </c>
      <c r="C41" s="6">
        <v>408949.64</v>
      </c>
      <c r="D41" s="7">
        <f t="shared" si="0"/>
        <v>334772.54249174049</v>
      </c>
      <c r="E41" s="7">
        <f t="shared" si="1"/>
        <v>74177.097508259525</v>
      </c>
      <c r="F41" s="7">
        <f t="shared" si="2"/>
        <v>1512485719.5510035</v>
      </c>
      <c r="G41" s="7">
        <f t="shared" si="3"/>
        <v>1245130599.4112723</v>
      </c>
      <c r="H41" s="8">
        <f t="shared" si="4"/>
        <v>5502241794.7498417</v>
      </c>
    </row>
    <row r="42" spans="1:8" hidden="1" outlineLevel="1" x14ac:dyDescent="0.3">
      <c r="A42" s="5">
        <v>39</v>
      </c>
      <c r="B42" s="6">
        <v>32192</v>
      </c>
      <c r="C42" s="6">
        <v>394776.32000000001</v>
      </c>
      <c r="D42" s="7">
        <f t="shared" si="0"/>
        <v>302168.97537447012</v>
      </c>
      <c r="E42" s="7">
        <f t="shared" si="1"/>
        <v>92607.344625529891</v>
      </c>
      <c r="F42" s="7">
        <f t="shared" si="2"/>
        <v>610948348.49494958</v>
      </c>
      <c r="G42" s="7">
        <f t="shared" si="3"/>
        <v>4609048740.4108772</v>
      </c>
      <c r="H42" s="8">
        <f t="shared" si="4"/>
        <v>8576120278.5916605</v>
      </c>
    </row>
    <row r="43" spans="1:8" hidden="1" outlineLevel="1" x14ac:dyDescent="0.3">
      <c r="A43" s="5">
        <v>40</v>
      </c>
      <c r="B43" s="6">
        <v>51238</v>
      </c>
      <c r="C43" s="6">
        <v>455804.96</v>
      </c>
      <c r="D43" s="7">
        <f t="shared" si="0"/>
        <v>459137.51412966027</v>
      </c>
      <c r="E43" s="7">
        <f t="shared" si="1"/>
        <v>-3332.554129660246</v>
      </c>
      <c r="F43" s="7">
        <f t="shared" si="2"/>
        <v>7352378122.6093197</v>
      </c>
      <c r="G43" s="7">
        <f t="shared" si="3"/>
        <v>7934990474.881669</v>
      </c>
      <c r="H43" s="8">
        <f t="shared" si="4"/>
        <v>11105917.027115559</v>
      </c>
    </row>
    <row r="44" spans="1:8" hidden="1" outlineLevel="1" x14ac:dyDescent="0.3">
      <c r="A44" s="5">
        <v>41</v>
      </c>
      <c r="B44" s="6">
        <v>59235</v>
      </c>
      <c r="C44" s="6">
        <v>526249.4</v>
      </c>
      <c r="D44" s="7">
        <f t="shared" si="0"/>
        <v>525045.1800135863</v>
      </c>
      <c r="E44" s="7">
        <f t="shared" si="1"/>
        <v>1204.2199864137219</v>
      </c>
      <c r="F44" s="7">
        <f t="shared" si="2"/>
        <v>24395456473.909245</v>
      </c>
      <c r="G44" s="7">
        <f t="shared" si="3"/>
        <v>24020731298.052135</v>
      </c>
      <c r="H44" s="8">
        <f t="shared" si="4"/>
        <v>1450145.7756782647</v>
      </c>
    </row>
    <row r="45" spans="1:8" hidden="1" outlineLevel="1" x14ac:dyDescent="0.3">
      <c r="A45" s="5">
        <v>42</v>
      </c>
      <c r="B45" s="6">
        <v>59329</v>
      </c>
      <c r="C45" s="6">
        <v>562602.56000000006</v>
      </c>
      <c r="D45" s="7">
        <f t="shared" si="0"/>
        <v>525819.88560231822</v>
      </c>
      <c r="E45" s="7">
        <f t="shared" si="1"/>
        <v>36782.67439768184</v>
      </c>
      <c r="F45" s="7">
        <f t="shared" si="2"/>
        <v>37073041508.619064</v>
      </c>
      <c r="G45" s="7">
        <f t="shared" si="3"/>
        <v>24261468862.958805</v>
      </c>
      <c r="H45" s="8">
        <f t="shared" si="4"/>
        <v>1352965135.8458791</v>
      </c>
    </row>
    <row r="46" spans="1:8" hidden="1" outlineLevel="1" x14ac:dyDescent="0.3">
      <c r="A46" s="5">
        <v>43</v>
      </c>
      <c r="B46" s="6">
        <v>22739</v>
      </c>
      <c r="C46" s="6">
        <v>180749.25</v>
      </c>
      <c r="D46" s="7">
        <f t="shared" si="0"/>
        <v>224261.61441401578</v>
      </c>
      <c r="E46" s="7">
        <f t="shared" si="1"/>
        <v>-43512.364414015785</v>
      </c>
      <c r="F46" s="7">
        <f t="shared" si="2"/>
        <v>35838162753.218117</v>
      </c>
      <c r="G46" s="7">
        <f t="shared" si="3"/>
        <v>21256863248.137215</v>
      </c>
      <c r="H46" s="8">
        <f t="shared" si="4"/>
        <v>1893325856.8981073</v>
      </c>
    </row>
    <row r="47" spans="1:8" hidden="1" outlineLevel="1" x14ac:dyDescent="0.3">
      <c r="A47" s="5">
        <v>44</v>
      </c>
      <c r="B47" s="6">
        <v>28654</v>
      </c>
      <c r="C47" s="6">
        <v>275506.98</v>
      </c>
      <c r="D47" s="7">
        <f t="shared" si="0"/>
        <v>273010.3756624118</v>
      </c>
      <c r="E47" s="7">
        <f t="shared" si="1"/>
        <v>2496.6043375881854</v>
      </c>
      <c r="F47" s="7">
        <f t="shared" si="2"/>
        <v>8940075150.3150101</v>
      </c>
      <c r="G47" s="7">
        <f t="shared" si="3"/>
        <v>9418425903.5460968</v>
      </c>
      <c r="H47" s="8">
        <f t="shared" si="4"/>
        <v>6233033.2184641426</v>
      </c>
    </row>
    <row r="48" spans="1:8" hidden="1" outlineLevel="1" x14ac:dyDescent="0.3">
      <c r="A48" s="5">
        <v>45</v>
      </c>
      <c r="B48" s="6">
        <v>36786</v>
      </c>
      <c r="C48" s="6">
        <v>372981.08</v>
      </c>
      <c r="D48" s="7">
        <f t="shared" si="0"/>
        <v>340030.65063653793</v>
      </c>
      <c r="E48" s="7">
        <f t="shared" si="1"/>
        <v>32950.429363462084</v>
      </c>
      <c r="F48" s="7">
        <f t="shared" si="2"/>
        <v>8538840.0457877237</v>
      </c>
      <c r="G48" s="7">
        <f t="shared" si="3"/>
        <v>901698800.59219253</v>
      </c>
      <c r="H48" s="8">
        <f t="shared" si="4"/>
        <v>1085730795.2365043</v>
      </c>
    </row>
    <row r="49" spans="1:8" hidden="1" outlineLevel="1" x14ac:dyDescent="0.3">
      <c r="A49" s="5">
        <v>46</v>
      </c>
      <c r="B49" s="6">
        <v>20813</v>
      </c>
      <c r="C49" s="6">
        <v>216087.74</v>
      </c>
      <c r="D49" s="7">
        <f t="shared" si="0"/>
        <v>208388.39139382803</v>
      </c>
      <c r="E49" s="7">
        <f t="shared" si="1"/>
        <v>7699.3486061719595</v>
      </c>
      <c r="F49" s="7">
        <f t="shared" si="2"/>
        <v>23707133703.354115</v>
      </c>
      <c r="G49" s="7">
        <f t="shared" si="3"/>
        <v>26137369724.247192</v>
      </c>
      <c r="H49" s="8">
        <f t="shared" si="4"/>
        <v>59279968.959362097</v>
      </c>
    </row>
    <row r="50" spans="1:8" hidden="1" outlineLevel="1" x14ac:dyDescent="0.3">
      <c r="A50" s="5">
        <v>47</v>
      </c>
      <c r="B50" s="6">
        <v>57259</v>
      </c>
      <c r="C50" s="6">
        <v>470281.06</v>
      </c>
      <c r="D50" s="7">
        <f t="shared" si="0"/>
        <v>508759.87955258368</v>
      </c>
      <c r="E50" s="7">
        <f t="shared" si="1"/>
        <v>-38478.819552583678</v>
      </c>
      <c r="F50" s="7">
        <f t="shared" si="2"/>
        <v>10044471206.255709</v>
      </c>
      <c r="G50" s="7">
        <f t="shared" si="3"/>
        <v>19237947683.549549</v>
      </c>
      <c r="H50" s="8">
        <f t="shared" si="4"/>
        <v>1480619554.160296</v>
      </c>
    </row>
    <row r="51" spans="1:8" hidden="1" outlineLevel="1" x14ac:dyDescent="0.3">
      <c r="A51" s="5">
        <v>48</v>
      </c>
      <c r="B51" s="6">
        <v>57707</v>
      </c>
      <c r="C51" s="6">
        <v>481071.29</v>
      </c>
      <c r="D51" s="7">
        <f t="shared" si="0"/>
        <v>512452.0934222847</v>
      </c>
      <c r="E51" s="7">
        <f t="shared" si="1"/>
        <v>-31380.80342228472</v>
      </c>
      <c r="F51" s="7">
        <f t="shared" si="2"/>
        <v>12323739492.049437</v>
      </c>
      <c r="G51" s="7">
        <f t="shared" si="3"/>
        <v>20275807113.814259</v>
      </c>
      <c r="H51" s="8">
        <f t="shared" si="4"/>
        <v>984754823.42807639</v>
      </c>
    </row>
    <row r="52" spans="1:8" hidden="1" outlineLevel="1" x14ac:dyDescent="0.3">
      <c r="A52" s="5">
        <v>49</v>
      </c>
      <c r="B52" s="6">
        <v>61539</v>
      </c>
      <c r="C52" s="6">
        <v>612466.46</v>
      </c>
      <c r="D52" s="7">
        <f t="shared" si="0"/>
        <v>544033.7084863343</v>
      </c>
      <c r="E52" s="7">
        <f t="shared" si="1"/>
        <v>68432.751513665658</v>
      </c>
      <c r="F52" s="7">
        <f t="shared" si="2"/>
        <v>58761400598.201027</v>
      </c>
      <c r="G52" s="7">
        <f t="shared" si="3"/>
        <v>30267216370.620689</v>
      </c>
      <c r="H52" s="8">
        <f t="shared" si="4"/>
        <v>4683041479.7311096</v>
      </c>
    </row>
    <row r="53" spans="1:8" hidden="1" outlineLevel="1" x14ac:dyDescent="0.3">
      <c r="A53" s="5">
        <v>50</v>
      </c>
      <c r="B53" s="6">
        <v>36635</v>
      </c>
      <c r="C53" s="6">
        <v>370922.6</v>
      </c>
      <c r="D53" s="7">
        <f t="shared" si="0"/>
        <v>338786.17676527705</v>
      </c>
      <c r="E53" s="7">
        <f t="shared" si="1"/>
        <v>32136.423234722926</v>
      </c>
      <c r="F53" s="7">
        <f t="shared" si="2"/>
        <v>745890.23157369054</v>
      </c>
      <c r="G53" s="7">
        <f t="shared" si="3"/>
        <v>977986385.29286766</v>
      </c>
      <c r="H53" s="8">
        <f t="shared" si="4"/>
        <v>1032749698.3212396</v>
      </c>
    </row>
    <row r="54" spans="1:8" hidden="1" outlineLevel="1" x14ac:dyDescent="0.3">
      <c r="A54" s="5">
        <v>51</v>
      </c>
      <c r="B54" s="6">
        <v>39086</v>
      </c>
      <c r="C54" s="6">
        <v>448677.2</v>
      </c>
      <c r="D54" s="7">
        <f t="shared" si="0"/>
        <v>358986.2129140207</v>
      </c>
      <c r="E54" s="7">
        <f t="shared" si="1"/>
        <v>89690.987085979315</v>
      </c>
      <c r="F54" s="7">
        <f t="shared" si="2"/>
        <v>6180829133.7552071</v>
      </c>
      <c r="G54" s="7">
        <f t="shared" si="3"/>
        <v>122605520.56184162</v>
      </c>
      <c r="H54" s="8">
        <f t="shared" si="4"/>
        <v>8044473164.4573088</v>
      </c>
    </row>
    <row r="55" spans="1:8" hidden="1" outlineLevel="1" x14ac:dyDescent="0.3">
      <c r="A55" s="5">
        <v>52</v>
      </c>
      <c r="B55" s="6">
        <v>33062</v>
      </c>
      <c r="C55" s="6">
        <v>259282.46</v>
      </c>
      <c r="D55" s="7">
        <f t="shared" si="0"/>
        <v>309339.12284464837</v>
      </c>
      <c r="E55" s="7">
        <f t="shared" si="1"/>
        <v>-50056.662844648381</v>
      </c>
      <c r="F55" s="7">
        <f t="shared" si="2"/>
        <v>12271430876.648346</v>
      </c>
      <c r="G55" s="7">
        <f t="shared" si="3"/>
        <v>3686897486.4745312</v>
      </c>
      <c r="H55" s="8">
        <f t="shared" si="4"/>
        <v>2505669495.1428018</v>
      </c>
    </row>
    <row r="56" spans="1:8" hidden="1" outlineLevel="1" x14ac:dyDescent="0.3">
      <c r="A56" s="5">
        <v>53</v>
      </c>
      <c r="B56" s="6">
        <v>42144</v>
      </c>
      <c r="C56" s="6">
        <v>354279.67999999999</v>
      </c>
      <c r="D56" s="7">
        <f t="shared" si="0"/>
        <v>384188.86919425655</v>
      </c>
      <c r="E56" s="7">
        <f t="shared" si="1"/>
        <v>-29909.189194256556</v>
      </c>
      <c r="F56" s="7">
        <f t="shared" si="2"/>
        <v>248985381.66461653</v>
      </c>
      <c r="G56" s="7">
        <f t="shared" si="3"/>
        <v>199654598.5878953</v>
      </c>
      <c r="H56" s="8">
        <f t="shared" si="4"/>
        <v>894559598.25783312</v>
      </c>
    </row>
    <row r="57" spans="1:8" hidden="1" outlineLevel="1" x14ac:dyDescent="0.3">
      <c r="A57" s="5">
        <v>54</v>
      </c>
      <c r="B57" s="6">
        <v>18828</v>
      </c>
      <c r="C57" s="6">
        <v>185749.88</v>
      </c>
      <c r="D57" s="7">
        <f t="shared" si="0"/>
        <v>192028.91699347875</v>
      </c>
      <c r="E57" s="7">
        <f t="shared" si="1"/>
        <v>-6279.036993478745</v>
      </c>
      <c r="F57" s="7">
        <f t="shared" si="2"/>
        <v>33969833517.076431</v>
      </c>
      <c r="G57" s="7">
        <f t="shared" si="3"/>
        <v>31694692877.183159</v>
      </c>
      <c r="H57" s="8">
        <f t="shared" si="4"/>
        <v>39426305.5654746</v>
      </c>
    </row>
    <row r="58" spans="1:8" hidden="1" outlineLevel="1" x14ac:dyDescent="0.3">
      <c r="A58" s="5">
        <v>55</v>
      </c>
      <c r="B58" s="6">
        <v>57070</v>
      </c>
      <c r="C58" s="6">
        <v>415818.7</v>
      </c>
      <c r="D58" s="7">
        <f t="shared" si="0"/>
        <v>507202.22682630358</v>
      </c>
      <c r="E58" s="7">
        <f t="shared" si="1"/>
        <v>-91383.526826303569</v>
      </c>
      <c r="F58" s="7">
        <f t="shared" si="2"/>
        <v>2093954662.2606933</v>
      </c>
      <c r="G58" s="7">
        <f t="shared" si="3"/>
        <v>18808278205.42247</v>
      </c>
      <c r="H58" s="8">
        <f t="shared" si="4"/>
        <v>8350948975.2137442</v>
      </c>
    </row>
    <row r="59" spans="1:8" hidden="1" outlineLevel="1" x14ac:dyDescent="0.3">
      <c r="A59" s="5">
        <v>56</v>
      </c>
      <c r="B59" s="6">
        <v>27991</v>
      </c>
      <c r="C59" s="6">
        <v>252095.02</v>
      </c>
      <c r="D59" s="7">
        <f t="shared" si="0"/>
        <v>267546.22879720695</v>
      </c>
      <c r="E59" s="7">
        <f t="shared" si="1"/>
        <v>-15451.208797206957</v>
      </c>
      <c r="F59" s="7">
        <f t="shared" si="2"/>
        <v>13915488930.052021</v>
      </c>
      <c r="G59" s="7">
        <f t="shared" si="3"/>
        <v>10508858137.891373</v>
      </c>
      <c r="H59" s="8">
        <f t="shared" si="4"/>
        <v>238739853.29488564</v>
      </c>
    </row>
    <row r="60" spans="1:8" hidden="1" outlineLevel="1" x14ac:dyDescent="0.3">
      <c r="A60" s="5">
        <v>57</v>
      </c>
      <c r="B60" s="6">
        <v>37876</v>
      </c>
      <c r="C60" s="6">
        <v>329524.88</v>
      </c>
      <c r="D60" s="7">
        <f t="shared" si="0"/>
        <v>349013.93884630146</v>
      </c>
      <c r="E60" s="7">
        <f t="shared" si="1"/>
        <v>-19489.058846301457</v>
      </c>
      <c r="F60" s="7">
        <f t="shared" si="2"/>
        <v>1643010881.965847</v>
      </c>
      <c r="G60" s="7">
        <f t="shared" si="3"/>
        <v>442892521.04247683</v>
      </c>
      <c r="H60" s="8">
        <f t="shared" si="4"/>
        <v>379823414.7146011</v>
      </c>
    </row>
    <row r="61" spans="1:8" hidden="1" outlineLevel="1" x14ac:dyDescent="0.3">
      <c r="A61" s="5">
        <v>58</v>
      </c>
      <c r="B61" s="6">
        <v>16134</v>
      </c>
      <c r="C61" s="6">
        <v>233120.9</v>
      </c>
      <c r="D61" s="7">
        <f t="shared" si="0"/>
        <v>169826.18448237499</v>
      </c>
      <c r="E61" s="7">
        <f t="shared" si="1"/>
        <v>63294.715517625009</v>
      </c>
      <c r="F61" s="7">
        <f t="shared" si="2"/>
        <v>18752029710.776936</v>
      </c>
      <c r="G61" s="7">
        <f t="shared" si="3"/>
        <v>40093160639.761879</v>
      </c>
      <c r="H61" s="8">
        <f t="shared" si="4"/>
        <v>4006221012.4570799</v>
      </c>
    </row>
    <row r="62" spans="1:8" hidden="1" outlineLevel="1" x14ac:dyDescent="0.3">
      <c r="A62" s="5">
        <v>59</v>
      </c>
      <c r="B62" s="6">
        <v>55466</v>
      </c>
      <c r="C62" s="6">
        <v>376140.08</v>
      </c>
      <c r="D62" s="7">
        <f t="shared" si="0"/>
        <v>493982.78252496338</v>
      </c>
      <c r="E62" s="7">
        <f t="shared" si="1"/>
        <v>-117842.70252496336</v>
      </c>
      <c r="F62" s="7">
        <f t="shared" si="2"/>
        <v>36980134.395470746</v>
      </c>
      <c r="G62" s="7">
        <f t="shared" si="3"/>
        <v>15357116111.139753</v>
      </c>
      <c r="H62" s="8">
        <f t="shared" si="4"/>
        <v>13886902538.387005</v>
      </c>
    </row>
    <row r="63" spans="1:8" hidden="1" outlineLevel="1" x14ac:dyDescent="0.3">
      <c r="A63" s="5">
        <v>60</v>
      </c>
      <c r="B63" s="6">
        <v>26100</v>
      </c>
      <c r="C63" s="6">
        <v>208166</v>
      </c>
      <c r="D63" s="7">
        <f t="shared" si="0"/>
        <v>251961.45998558958</v>
      </c>
      <c r="E63" s="7">
        <f t="shared" si="1"/>
        <v>-43795.459985589579</v>
      </c>
      <c r="F63" s="7">
        <f t="shared" si="2"/>
        <v>26209327464.198925</v>
      </c>
      <c r="G63" s="7">
        <f t="shared" si="3"/>
        <v>13947017296.879595</v>
      </c>
      <c r="H63" s="8">
        <f t="shared" si="4"/>
        <v>1918042315.3493781</v>
      </c>
    </row>
    <row r="64" spans="1:8" hidden="1" outlineLevel="1" x14ac:dyDescent="0.3">
      <c r="A64" s="5">
        <v>61</v>
      </c>
      <c r="B64" s="6">
        <v>23787</v>
      </c>
      <c r="C64" s="6">
        <v>226261.67</v>
      </c>
      <c r="D64" s="7">
        <f t="shared" si="0"/>
        <v>232898.75757349492</v>
      </c>
      <c r="E64" s="7">
        <f t="shared" si="1"/>
        <v>-6637.0875734949077</v>
      </c>
      <c r="F64" s="7">
        <f t="shared" si="2"/>
        <v>20677657917.037125</v>
      </c>
      <c r="G64" s="7">
        <f t="shared" si="3"/>
        <v>18812918559.730938</v>
      </c>
      <c r="H64" s="8">
        <f t="shared" si="4"/>
        <v>44050931.458240524</v>
      </c>
    </row>
    <row r="65" spans="1:8" hidden="1" outlineLevel="1" x14ac:dyDescent="0.3">
      <c r="A65" s="5">
        <v>62</v>
      </c>
      <c r="B65" s="6">
        <v>30895</v>
      </c>
      <c r="C65" s="6">
        <v>249581.7</v>
      </c>
      <c r="D65" s="7">
        <f t="shared" si="0"/>
        <v>291479.68655973306</v>
      </c>
      <c r="E65" s="7">
        <f t="shared" si="1"/>
        <v>-41897.98655973305</v>
      </c>
      <c r="F65" s="7">
        <f t="shared" si="2"/>
        <v>14514767919.744337</v>
      </c>
      <c r="G65" s="7">
        <f t="shared" si="3"/>
        <v>6174700742.0729218</v>
      </c>
      <c r="H65" s="8">
        <f t="shared" si="4"/>
        <v>1755441277.7595713</v>
      </c>
    </row>
    <row r="66" spans="1:8" hidden="1" outlineLevel="1" x14ac:dyDescent="0.3">
      <c r="A66" s="5">
        <v>63</v>
      </c>
      <c r="B66" s="6">
        <v>31845</v>
      </c>
      <c r="C66" s="6">
        <v>278010.2</v>
      </c>
      <c r="D66" s="7">
        <f t="shared" si="0"/>
        <v>299309.1579352151</v>
      </c>
      <c r="E66" s="7">
        <f t="shared" si="1"/>
        <v>-21298.95793521509</v>
      </c>
      <c r="F66" s="7">
        <f t="shared" si="2"/>
        <v>8472972492.8346415</v>
      </c>
      <c r="G66" s="7">
        <f t="shared" si="3"/>
        <v>5005533166.5784874</v>
      </c>
      <c r="H66" s="8">
        <f t="shared" si="4"/>
        <v>453645609.12606186</v>
      </c>
    </row>
    <row r="67" spans="1:8" hidden="1" outlineLevel="1" x14ac:dyDescent="0.3">
      <c r="A67" s="5">
        <v>64</v>
      </c>
      <c r="B67" s="6">
        <v>50618</v>
      </c>
      <c r="C67" s="6">
        <v>537451.34000000008</v>
      </c>
      <c r="D67" s="7">
        <f t="shared" si="0"/>
        <v>454027.75386355619</v>
      </c>
      <c r="E67" s="7">
        <f t="shared" si="1"/>
        <v>83423.58613644389</v>
      </c>
      <c r="F67" s="7">
        <f t="shared" si="2"/>
        <v>28020212018.46904</v>
      </c>
      <c r="G67" s="7">
        <f t="shared" si="3"/>
        <v>7050759916.2104778</v>
      </c>
      <c r="H67" s="8">
        <f t="shared" si="4"/>
        <v>6959494723.8646736</v>
      </c>
    </row>
    <row r="68" spans="1:8" hidden="1" outlineLevel="1" x14ac:dyDescent="0.3">
      <c r="A68" s="5">
        <v>65</v>
      </c>
      <c r="B68" s="6">
        <v>62293</v>
      </c>
      <c r="C68" s="6">
        <v>448052.27</v>
      </c>
      <c r="D68" s="7">
        <f t="shared" si="0"/>
        <v>550247.83629382215</v>
      </c>
      <c r="E68" s="7">
        <f t="shared" si="1"/>
        <v>-102195.56629382214</v>
      </c>
      <c r="F68" s="7">
        <f t="shared" si="2"/>
        <v>6082957866.1044931</v>
      </c>
      <c r="G68" s="7">
        <f t="shared" si="3"/>
        <v>32468034516.200882</v>
      </c>
      <c r="H68" s="8">
        <f t="shared" si="4"/>
        <v>10443933770.114996</v>
      </c>
    </row>
    <row r="69" spans="1:8" hidden="1" outlineLevel="1" x14ac:dyDescent="0.3">
      <c r="A69" s="5">
        <v>66</v>
      </c>
      <c r="B69" s="6">
        <v>61228</v>
      </c>
      <c r="C69" s="6">
        <v>519618.76</v>
      </c>
      <c r="D69" s="7">
        <f t="shared" ref="D69:D132" si="5">$B$202+$B$201*B69</f>
        <v>541470.58680446597</v>
      </c>
      <c r="E69" s="7">
        <f t="shared" ref="E69:E132" si="6">C69-D69</f>
        <v>-21851.826804465964</v>
      </c>
      <c r="F69" s="7">
        <f t="shared" ref="F69:F132" si="7">(C69-$B$200)^2</f>
        <v>22368136578.318386</v>
      </c>
      <c r="G69" s="7">
        <f t="shared" ref="G69:G132" si="8">(D69-$B$200)^2</f>
        <v>29381949015.466122</v>
      </c>
      <c r="H69" s="8">
        <f t="shared" ref="H69:H132" si="9">(C69-D69)^2</f>
        <v>477502334.69237715</v>
      </c>
    </row>
    <row r="70" spans="1:8" hidden="1" outlineLevel="1" x14ac:dyDescent="0.3">
      <c r="A70" s="5">
        <v>67</v>
      </c>
      <c r="B70" s="6">
        <v>32558</v>
      </c>
      <c r="C70" s="6">
        <v>364510.28</v>
      </c>
      <c r="D70" s="7">
        <f t="shared" si="5"/>
        <v>305185.38224123477</v>
      </c>
      <c r="E70" s="7">
        <f t="shared" si="6"/>
        <v>59324.897758765263</v>
      </c>
      <c r="F70" s="7">
        <f t="shared" si="7"/>
        <v>30787745.77774867</v>
      </c>
      <c r="G70" s="7">
        <f t="shared" si="8"/>
        <v>4208579875.6966901</v>
      </c>
      <c r="H70" s="8">
        <f t="shared" si="9"/>
        <v>3519443494.0879517</v>
      </c>
    </row>
    <row r="71" spans="1:8" hidden="1" outlineLevel="1" x14ac:dyDescent="0.3">
      <c r="A71" s="5">
        <v>68</v>
      </c>
      <c r="B71" s="6">
        <v>40694</v>
      </c>
      <c r="C71" s="6">
        <v>351135.6</v>
      </c>
      <c r="D71" s="7">
        <f t="shared" si="5"/>
        <v>372238.62341062608</v>
      </c>
      <c r="E71" s="7">
        <f t="shared" si="6"/>
        <v>-21103.023410626105</v>
      </c>
      <c r="F71" s="7">
        <f t="shared" si="7"/>
        <v>358093199.12568796</v>
      </c>
      <c r="G71" s="7">
        <f t="shared" si="8"/>
        <v>4750973.4237181684</v>
      </c>
      <c r="H71" s="8">
        <f t="shared" si="9"/>
        <v>445337597.06943345</v>
      </c>
    </row>
    <row r="72" spans="1:8" hidden="1" outlineLevel="1" x14ac:dyDescent="0.3">
      <c r="A72" s="5">
        <v>69</v>
      </c>
      <c r="B72" s="6">
        <v>46333</v>
      </c>
      <c r="C72" s="6">
        <v>390547.55</v>
      </c>
      <c r="D72" s="7">
        <f t="shared" si="5"/>
        <v>418712.71718572412</v>
      </c>
      <c r="E72" s="7">
        <f t="shared" si="6"/>
        <v>-28165.167185724131</v>
      </c>
      <c r="F72" s="7">
        <f t="shared" si="7"/>
        <v>419782704.07965469</v>
      </c>
      <c r="G72" s="7">
        <f t="shared" si="8"/>
        <v>2367188999.9052353</v>
      </c>
      <c r="H72" s="8">
        <f t="shared" si="9"/>
        <v>793276642.59979141</v>
      </c>
    </row>
    <row r="73" spans="1:8" hidden="1" outlineLevel="1" x14ac:dyDescent="0.3">
      <c r="A73" s="5">
        <v>70</v>
      </c>
      <c r="B73" s="6">
        <v>28415</v>
      </c>
      <c r="C73" s="6">
        <v>234129.2</v>
      </c>
      <c r="D73" s="7">
        <f t="shared" si="5"/>
        <v>271040.64549531683</v>
      </c>
      <c r="E73" s="7">
        <f t="shared" si="6"/>
        <v>-36911.445495316817</v>
      </c>
      <c r="F73" s="7">
        <f t="shared" si="7"/>
        <v>18476897106.76329</v>
      </c>
      <c r="G73" s="7">
        <f t="shared" si="8"/>
        <v>9804624752.0579529</v>
      </c>
      <c r="H73" s="8">
        <f t="shared" si="9"/>
        <v>1362454808.5537441</v>
      </c>
    </row>
    <row r="74" spans="1:8" hidden="1" outlineLevel="1" x14ac:dyDescent="0.3">
      <c r="A74" s="5">
        <v>71</v>
      </c>
      <c r="B74" s="6">
        <v>19993</v>
      </c>
      <c r="C74" s="6">
        <v>224538.89</v>
      </c>
      <c r="D74" s="7">
        <f t="shared" si="5"/>
        <v>201630.32136446459</v>
      </c>
      <c r="E74" s="7">
        <f t="shared" si="6"/>
        <v>22908.568635535426</v>
      </c>
      <c r="F74" s="7">
        <f t="shared" si="7"/>
        <v>21176088046.218468</v>
      </c>
      <c r="G74" s="7">
        <f t="shared" si="8"/>
        <v>28368203156.799122</v>
      </c>
      <c r="H74" s="8">
        <f t="shared" si="9"/>
        <v>524802516.92903745</v>
      </c>
    </row>
    <row r="75" spans="1:8" hidden="1" outlineLevel="1" x14ac:dyDescent="0.3">
      <c r="A75" s="5">
        <v>72</v>
      </c>
      <c r="B75" s="6">
        <v>34414</v>
      </c>
      <c r="C75" s="6">
        <v>248912.92</v>
      </c>
      <c r="D75" s="7">
        <f t="shared" si="5"/>
        <v>320481.69684428175</v>
      </c>
      <c r="E75" s="7">
        <f t="shared" si="6"/>
        <v>-71568.776844281732</v>
      </c>
      <c r="F75" s="7">
        <f t="shared" si="7"/>
        <v>14676360737.787512</v>
      </c>
      <c r="G75" s="7">
        <f t="shared" si="8"/>
        <v>2457904093.090095</v>
      </c>
      <c r="H75" s="8">
        <f t="shared" si="9"/>
        <v>5122089818.9865971</v>
      </c>
    </row>
    <row r="76" spans="1:8" hidden="1" outlineLevel="1" x14ac:dyDescent="0.3">
      <c r="A76" s="5">
        <v>73</v>
      </c>
      <c r="B76" s="6">
        <v>52078</v>
      </c>
      <c r="C76" s="6">
        <v>328096.52</v>
      </c>
      <c r="D76" s="7">
        <f t="shared" si="5"/>
        <v>466060.41513534961</v>
      </c>
      <c r="E76" s="7">
        <f t="shared" si="6"/>
        <v>-137963.89513534959</v>
      </c>
      <c r="F76" s="7">
        <f t="shared" si="7"/>
        <v>1760845584.5100906</v>
      </c>
      <c r="G76" s="7">
        <f t="shared" si="8"/>
        <v>9216281186.8687</v>
      </c>
      <c r="H76" s="8">
        <f t="shared" si="9"/>
        <v>19034036360.91774</v>
      </c>
    </row>
    <row r="77" spans="1:8" hidden="1" outlineLevel="1" x14ac:dyDescent="0.3">
      <c r="A77" s="5">
        <v>74</v>
      </c>
      <c r="B77" s="6">
        <v>24507</v>
      </c>
      <c r="C77" s="6">
        <v>262965.82999999996</v>
      </c>
      <c r="D77" s="7">
        <f t="shared" si="5"/>
        <v>238832.67272122865</v>
      </c>
      <c r="E77" s="7">
        <f t="shared" si="6"/>
        <v>24133.157278771308</v>
      </c>
      <c r="F77" s="7">
        <f t="shared" si="7"/>
        <v>11468936486.609974</v>
      </c>
      <c r="G77" s="7">
        <f t="shared" si="8"/>
        <v>17220336014.204544</v>
      </c>
      <c r="H77" s="8">
        <f t="shared" si="9"/>
        <v>582409280.2419126</v>
      </c>
    </row>
    <row r="78" spans="1:8" hidden="1" outlineLevel="1" x14ac:dyDescent="0.3">
      <c r="A78" s="5">
        <v>75</v>
      </c>
      <c r="B78" s="6">
        <v>28516</v>
      </c>
      <c r="C78" s="6">
        <v>334304.52</v>
      </c>
      <c r="D78" s="7">
        <f t="shared" si="5"/>
        <v>271873.04192576278</v>
      </c>
      <c r="E78" s="7">
        <f t="shared" si="6"/>
        <v>62431.478074237239</v>
      </c>
      <c r="F78" s="7">
        <f t="shared" si="7"/>
        <v>1278379309.7884042</v>
      </c>
      <c r="G78" s="7">
        <f t="shared" si="8"/>
        <v>9640472668.3869076</v>
      </c>
      <c r="H78" s="8">
        <f t="shared" si="9"/>
        <v>3897689454.5339651</v>
      </c>
    </row>
    <row r="79" spans="1:8" hidden="1" outlineLevel="1" x14ac:dyDescent="0.3">
      <c r="A79" s="5">
        <v>76</v>
      </c>
      <c r="B79" s="6">
        <v>17554</v>
      </c>
      <c r="C79" s="6">
        <v>216060.84</v>
      </c>
      <c r="D79" s="7">
        <f t="shared" si="5"/>
        <v>181529.18380151654</v>
      </c>
      <c r="E79" s="7">
        <f t="shared" si="6"/>
        <v>34531.656198483455</v>
      </c>
      <c r="F79" s="7">
        <f t="shared" si="7"/>
        <v>23715418078.096092</v>
      </c>
      <c r="G79" s="7">
        <f t="shared" si="8"/>
        <v>35543472980.997772</v>
      </c>
      <c r="H79" s="8">
        <f t="shared" si="9"/>
        <v>1192435279.8102608</v>
      </c>
    </row>
    <row r="80" spans="1:8" hidden="1" outlineLevel="1" x14ac:dyDescent="0.3">
      <c r="A80" s="5">
        <v>77</v>
      </c>
      <c r="B80" s="6">
        <v>16662</v>
      </c>
      <c r="C80" s="6">
        <v>183462.62</v>
      </c>
      <c r="D80" s="7">
        <f t="shared" si="5"/>
        <v>174177.72225737973</v>
      </c>
      <c r="E80" s="7">
        <f t="shared" si="6"/>
        <v>9284.8977426202619</v>
      </c>
      <c r="F80" s="7">
        <f t="shared" si="7"/>
        <v>34818190605.169609</v>
      </c>
      <c r="G80" s="7">
        <f t="shared" si="8"/>
        <v>38369455629.385269</v>
      </c>
      <c r="H80" s="8">
        <f t="shared" si="9"/>
        <v>86209326.090914831</v>
      </c>
    </row>
    <row r="81" spans="1:8" hidden="1" outlineLevel="1" x14ac:dyDescent="0.3">
      <c r="A81" s="5">
        <v>78</v>
      </c>
      <c r="B81" s="6">
        <v>57162</v>
      </c>
      <c r="C81" s="6">
        <v>517013.54</v>
      </c>
      <c r="D81" s="7">
        <f t="shared" si="5"/>
        <v>507960.4493174029</v>
      </c>
      <c r="E81" s="7">
        <f t="shared" si="6"/>
        <v>9053.0906825970742</v>
      </c>
      <c r="F81" s="7">
        <f t="shared" si="7"/>
        <v>21595651336.441185</v>
      </c>
      <c r="G81" s="7">
        <f t="shared" si="8"/>
        <v>19016823339.796249</v>
      </c>
      <c r="H81" s="8">
        <f t="shared" si="9"/>
        <v>81958450.907325953</v>
      </c>
    </row>
    <row r="82" spans="1:8" hidden="1" outlineLevel="1" x14ac:dyDescent="0.3">
      <c r="A82" s="5">
        <v>79</v>
      </c>
      <c r="B82" s="6">
        <v>57297</v>
      </c>
      <c r="C82" s="6">
        <v>731834.3</v>
      </c>
      <c r="D82" s="7">
        <f t="shared" si="5"/>
        <v>509073.05840760295</v>
      </c>
      <c r="E82" s="7">
        <f t="shared" si="6"/>
        <v>222761.2415923971</v>
      </c>
      <c r="F82" s="7">
        <f t="shared" si="7"/>
        <v>130881403410.64299</v>
      </c>
      <c r="G82" s="7">
        <f t="shared" si="8"/>
        <v>19324922160.763958</v>
      </c>
      <c r="H82" s="8">
        <f t="shared" si="9"/>
        <v>49622570755.786308</v>
      </c>
    </row>
    <row r="83" spans="1:8" hidden="1" outlineLevel="1" x14ac:dyDescent="0.3">
      <c r="A83" s="5">
        <v>80</v>
      </c>
      <c r="B83" s="6">
        <v>64112</v>
      </c>
      <c r="C83" s="6">
        <v>439159.84</v>
      </c>
      <c r="D83" s="7">
        <f t="shared" si="5"/>
        <v>565239.21359066607</v>
      </c>
      <c r="E83" s="7">
        <f t="shared" si="6"/>
        <v>-126079.37359066604</v>
      </c>
      <c r="F83" s="7">
        <f t="shared" si="7"/>
        <v>4774932911.5067406</v>
      </c>
      <c r="G83" s="7">
        <f t="shared" si="8"/>
        <v>38095335048.77832</v>
      </c>
      <c r="H83" s="8">
        <f t="shared" si="9"/>
        <v>15896008445.014738</v>
      </c>
    </row>
    <row r="84" spans="1:8" hidden="1" outlineLevel="1" x14ac:dyDescent="0.3">
      <c r="A84" s="5">
        <v>81</v>
      </c>
      <c r="B84" s="6">
        <v>37237</v>
      </c>
      <c r="C84" s="6">
        <v>453649.08</v>
      </c>
      <c r="D84" s="7">
        <f t="shared" si="5"/>
        <v>343747.58915268781</v>
      </c>
      <c r="E84" s="7">
        <f t="shared" si="6"/>
        <v>109901.49084731221</v>
      </c>
      <c r="F84" s="7">
        <f t="shared" si="7"/>
        <v>6987309727.8293362</v>
      </c>
      <c r="G84" s="7">
        <f t="shared" si="8"/>
        <v>692287742.87288713</v>
      </c>
      <c r="H84" s="8">
        <f t="shared" si="9"/>
        <v>12078337690.461849</v>
      </c>
    </row>
    <row r="85" spans="1:8" hidden="1" outlineLevel="1" x14ac:dyDescent="0.3">
      <c r="A85" s="5">
        <v>82</v>
      </c>
      <c r="B85" s="6">
        <v>55058</v>
      </c>
      <c r="C85" s="6">
        <v>495969.8</v>
      </c>
      <c r="D85" s="7">
        <f t="shared" si="5"/>
        <v>490620.23060791427</v>
      </c>
      <c r="E85" s="7">
        <f t="shared" si="6"/>
        <v>5349.5693920857157</v>
      </c>
      <c r="F85" s="7">
        <f t="shared" si="7"/>
        <v>15853541988.677162</v>
      </c>
      <c r="G85" s="7">
        <f t="shared" si="8"/>
        <v>14535022229.532265</v>
      </c>
      <c r="H85" s="8">
        <f t="shared" si="9"/>
        <v>28617892.680740334</v>
      </c>
    </row>
    <row r="86" spans="1:8" hidden="1" outlineLevel="1" x14ac:dyDescent="0.3">
      <c r="A86" s="5">
        <v>83</v>
      </c>
      <c r="B86" s="6">
        <v>30791</v>
      </c>
      <c r="C86" s="6">
        <v>306489.03000000003</v>
      </c>
      <c r="D86" s="7">
        <f t="shared" si="5"/>
        <v>290622.5654828382</v>
      </c>
      <c r="E86" s="7">
        <f t="shared" si="6"/>
        <v>15866.464517161832</v>
      </c>
      <c r="F86" s="7">
        <f t="shared" si="7"/>
        <v>4041134809.105269</v>
      </c>
      <c r="G86" s="7">
        <f t="shared" si="8"/>
        <v>6310139285.4991131</v>
      </c>
      <c r="H86" s="8">
        <f t="shared" si="9"/>
        <v>251744696.27435544</v>
      </c>
    </row>
    <row r="87" spans="1:8" hidden="1" outlineLevel="1" x14ac:dyDescent="0.3">
      <c r="A87" s="5">
        <v>84</v>
      </c>
      <c r="B87" s="6">
        <v>19784</v>
      </c>
      <c r="C87" s="6">
        <v>226868.96</v>
      </c>
      <c r="D87" s="7">
        <f t="shared" si="5"/>
        <v>199907.83766185856</v>
      </c>
      <c r="E87" s="7">
        <f t="shared" si="6"/>
        <v>26961.122338141431</v>
      </c>
      <c r="F87" s="7">
        <f t="shared" si="7"/>
        <v>20503373417.071728</v>
      </c>
      <c r="G87" s="7">
        <f t="shared" si="8"/>
        <v>28951401244.834618</v>
      </c>
      <c r="H87" s="8">
        <f t="shared" si="9"/>
        <v>726902117.73222888</v>
      </c>
    </row>
    <row r="88" spans="1:8" hidden="1" outlineLevel="1" x14ac:dyDescent="0.3">
      <c r="A88" s="5">
        <v>85</v>
      </c>
      <c r="B88" s="6">
        <v>32463</v>
      </c>
      <c r="C88" s="6">
        <v>316845.86</v>
      </c>
      <c r="D88" s="7">
        <f t="shared" si="5"/>
        <v>304402.43510368653</v>
      </c>
      <c r="E88" s="7">
        <f t="shared" si="6"/>
        <v>12443.42489631346</v>
      </c>
      <c r="F88" s="7">
        <f t="shared" si="7"/>
        <v>2831633014.5646582</v>
      </c>
      <c r="G88" s="7">
        <f t="shared" si="8"/>
        <v>4310778031.2644053</v>
      </c>
      <c r="H88" s="8">
        <f t="shared" si="9"/>
        <v>154838823.15019363</v>
      </c>
    </row>
    <row r="89" spans="1:8" hidden="1" outlineLevel="1" x14ac:dyDescent="0.3">
      <c r="A89" s="5">
        <v>86</v>
      </c>
      <c r="B89" s="6">
        <v>59364</v>
      </c>
      <c r="C89" s="6">
        <v>496417.28000000003</v>
      </c>
      <c r="D89" s="7">
        <f t="shared" si="5"/>
        <v>526108.33981088852</v>
      </c>
      <c r="E89" s="7">
        <f t="shared" si="6"/>
        <v>-29691.059810888488</v>
      </c>
      <c r="F89" s="7">
        <f t="shared" si="7"/>
        <v>15966427400.778334</v>
      </c>
      <c r="G89" s="7">
        <f t="shared" si="8"/>
        <v>24351411863.235554</v>
      </c>
      <c r="H89" s="8">
        <f t="shared" si="9"/>
        <v>881559032.69375753</v>
      </c>
    </row>
    <row r="90" spans="1:8" hidden="1" outlineLevel="1" x14ac:dyDescent="0.3">
      <c r="A90" s="5">
        <v>87</v>
      </c>
      <c r="B90" s="6">
        <v>64632</v>
      </c>
      <c r="C90" s="6">
        <v>527881.68000000005</v>
      </c>
      <c r="D90" s="7">
        <f t="shared" si="5"/>
        <v>569524.81897514046</v>
      </c>
      <c r="E90" s="7">
        <f t="shared" si="6"/>
        <v>-41643.138975140406</v>
      </c>
      <c r="F90" s="7">
        <f t="shared" si="7"/>
        <v>24908013905.297825</v>
      </c>
      <c r="G90" s="7">
        <f t="shared" si="8"/>
        <v>39786632634.050934</v>
      </c>
      <c r="H90" s="8">
        <f t="shared" si="9"/>
        <v>1734151023.702858</v>
      </c>
    </row>
    <row r="91" spans="1:8" hidden="1" outlineLevel="1" x14ac:dyDescent="0.3">
      <c r="A91" s="5">
        <v>88</v>
      </c>
      <c r="B91" s="6">
        <v>58106</v>
      </c>
      <c r="C91" s="6">
        <v>535766.15999999992</v>
      </c>
      <c r="D91" s="7">
        <f t="shared" si="5"/>
        <v>515740.47139998712</v>
      </c>
      <c r="E91" s="7">
        <f t="shared" si="6"/>
        <v>20025.6886000128</v>
      </c>
      <c r="F91" s="7">
        <f t="shared" si="7"/>
        <v>27458879236.669636</v>
      </c>
      <c r="G91" s="7">
        <f t="shared" si="8"/>
        <v>21223105493.39608</v>
      </c>
      <c r="H91" s="8">
        <f t="shared" si="9"/>
        <v>401028203.90468264</v>
      </c>
    </row>
    <row r="92" spans="1:8" hidden="1" outlineLevel="1" x14ac:dyDescent="0.3">
      <c r="A92" s="5">
        <v>89</v>
      </c>
      <c r="B92" s="6">
        <v>60333</v>
      </c>
      <c r="C92" s="6">
        <v>469314.35</v>
      </c>
      <c r="D92" s="7">
        <f t="shared" si="5"/>
        <v>534094.40061388025</v>
      </c>
      <c r="E92" s="7">
        <f t="shared" si="6"/>
        <v>-64780.050613880274</v>
      </c>
      <c r="F92" s="7">
        <f t="shared" si="7"/>
        <v>9851634303.7847137</v>
      </c>
      <c r="G92" s="7">
        <f t="shared" si="8"/>
        <v>26907628850.896008</v>
      </c>
      <c r="H92" s="8">
        <f t="shared" si="9"/>
        <v>4196454957.53689</v>
      </c>
    </row>
    <row r="93" spans="1:8" hidden="1" outlineLevel="1" x14ac:dyDescent="0.3">
      <c r="A93" s="5">
        <v>90</v>
      </c>
      <c r="B93" s="6">
        <v>58353</v>
      </c>
      <c r="C93" s="6">
        <v>558254.63</v>
      </c>
      <c r="D93" s="7">
        <f t="shared" si="5"/>
        <v>517776.13395761244</v>
      </c>
      <c r="E93" s="7">
        <f t="shared" si="6"/>
        <v>40478.49604238756</v>
      </c>
      <c r="F93" s="7">
        <f t="shared" si="7"/>
        <v>35417613732.941467</v>
      </c>
      <c r="G93" s="7">
        <f t="shared" si="8"/>
        <v>21820366249.776928</v>
      </c>
      <c r="H93" s="8">
        <f t="shared" si="9"/>
        <v>1638508641.8535852</v>
      </c>
    </row>
    <row r="94" spans="1:8" hidden="1" outlineLevel="1" x14ac:dyDescent="0.3">
      <c r="A94" s="5">
        <v>91</v>
      </c>
      <c r="B94" s="6">
        <v>22672</v>
      </c>
      <c r="C94" s="6">
        <v>197141.28</v>
      </c>
      <c r="D94" s="7">
        <f t="shared" si="5"/>
        <v>223709.4306433239</v>
      </c>
      <c r="E94" s="7">
        <f t="shared" si="6"/>
        <v>-26568.150643323897</v>
      </c>
      <c r="F94" s="7">
        <f t="shared" si="7"/>
        <v>29900520816.651291</v>
      </c>
      <c r="G94" s="7">
        <f t="shared" si="8"/>
        <v>21418182000.792725</v>
      </c>
      <c r="H94" s="8">
        <f t="shared" si="9"/>
        <v>705866628.60635197</v>
      </c>
    </row>
    <row r="95" spans="1:8" hidden="1" outlineLevel="1" x14ac:dyDescent="0.3">
      <c r="A95" s="5">
        <v>92</v>
      </c>
      <c r="B95" s="6">
        <v>64325</v>
      </c>
      <c r="C95" s="6">
        <v>563313.5</v>
      </c>
      <c r="D95" s="7">
        <f t="shared" si="5"/>
        <v>566994.66348853731</v>
      </c>
      <c r="E95" s="7">
        <f t="shared" si="6"/>
        <v>-3681.163488537306</v>
      </c>
      <c r="F95" s="7">
        <f t="shared" si="7"/>
        <v>37347320851.591408</v>
      </c>
      <c r="G95" s="7">
        <f t="shared" si="8"/>
        <v>38783674998.478271</v>
      </c>
      <c r="H95" s="8">
        <f t="shared" si="9"/>
        <v>13550964.629340148</v>
      </c>
    </row>
    <row r="96" spans="1:8" hidden="1" outlineLevel="1" x14ac:dyDescent="0.3">
      <c r="A96" s="5">
        <v>93</v>
      </c>
      <c r="B96" s="6">
        <v>32326</v>
      </c>
      <c r="C96" s="6">
        <v>365825.02</v>
      </c>
      <c r="D96" s="7">
        <f t="shared" si="5"/>
        <v>303273.34291585389</v>
      </c>
      <c r="E96" s="7">
        <f t="shared" si="6"/>
        <v>62551.677084146126</v>
      </c>
      <c r="F96" s="7">
        <f t="shared" si="7"/>
        <v>17926168.593024075</v>
      </c>
      <c r="G96" s="7">
        <f t="shared" si="8"/>
        <v>4460317397.9587412</v>
      </c>
      <c r="H96" s="8">
        <f t="shared" si="9"/>
        <v>3912712306.0392914</v>
      </c>
    </row>
    <row r="97" spans="1:8" hidden="1" outlineLevel="1" x14ac:dyDescent="0.3">
      <c r="A97" s="5">
        <v>94</v>
      </c>
      <c r="B97" s="6">
        <v>16138</v>
      </c>
      <c r="C97" s="6">
        <v>206538.6</v>
      </c>
      <c r="D97" s="7">
        <f t="shared" si="5"/>
        <v>169859.15067764017</v>
      </c>
      <c r="E97" s="7">
        <f t="shared" si="6"/>
        <v>36679.44932235984</v>
      </c>
      <c r="F97" s="7">
        <f t="shared" si="7"/>
        <v>26738905070.674587</v>
      </c>
      <c r="G97" s="7">
        <f t="shared" si="8"/>
        <v>40079959901.597191</v>
      </c>
      <c r="H97" s="8">
        <f t="shared" si="9"/>
        <v>1345382002.5915637</v>
      </c>
    </row>
    <row r="98" spans="1:8" hidden="1" outlineLevel="1" x14ac:dyDescent="0.3">
      <c r="A98" s="5">
        <v>95</v>
      </c>
      <c r="B98" s="6">
        <v>34957</v>
      </c>
      <c r="C98" s="6">
        <v>320916.75</v>
      </c>
      <c r="D98" s="7">
        <f t="shared" si="5"/>
        <v>324956.85785153095</v>
      </c>
      <c r="E98" s="7">
        <f t="shared" si="6"/>
        <v>-4040.1078515309491</v>
      </c>
      <c r="F98" s="7">
        <f t="shared" si="7"/>
        <v>2414955882.9143782</v>
      </c>
      <c r="G98" s="7">
        <f t="shared" si="8"/>
        <v>2034198773.1400762</v>
      </c>
      <c r="H98" s="8">
        <f t="shared" si="9"/>
        <v>16322471.452002022</v>
      </c>
    </row>
    <row r="99" spans="1:8" hidden="1" outlineLevel="1" x14ac:dyDescent="0.3">
      <c r="A99" s="5">
        <v>96</v>
      </c>
      <c r="B99" s="6">
        <v>26159</v>
      </c>
      <c r="C99" s="6">
        <v>294325.06</v>
      </c>
      <c r="D99" s="7">
        <f t="shared" si="5"/>
        <v>252447.71136575108</v>
      </c>
      <c r="E99" s="7">
        <f t="shared" si="6"/>
        <v>41877.34863424892</v>
      </c>
      <c r="F99" s="7">
        <f t="shared" si="7"/>
        <v>5735622190.1959925</v>
      </c>
      <c r="G99" s="7">
        <f t="shared" si="8"/>
        <v>13832403601.64386</v>
      </c>
      <c r="H99" s="8">
        <f t="shared" si="9"/>
        <v>1753712328.6344299</v>
      </c>
    </row>
    <row r="100" spans="1:8" hidden="1" outlineLevel="1" x14ac:dyDescent="0.3">
      <c r="A100" s="5">
        <v>97</v>
      </c>
      <c r="B100" s="6">
        <v>42098</v>
      </c>
      <c r="C100" s="6">
        <v>329951.7</v>
      </c>
      <c r="D100" s="7">
        <f t="shared" si="5"/>
        <v>383809.75794870686</v>
      </c>
      <c r="E100" s="7">
        <f t="shared" si="6"/>
        <v>-53858.057948706846</v>
      </c>
      <c r="F100" s="7">
        <f t="shared" si="7"/>
        <v>1608591553.2243054</v>
      </c>
      <c r="G100" s="7">
        <f t="shared" si="8"/>
        <v>189084701.87277287</v>
      </c>
      <c r="H100" s="8">
        <f t="shared" si="9"/>
        <v>2900690406.0062647</v>
      </c>
    </row>
    <row r="101" spans="1:8" hidden="1" outlineLevel="1" x14ac:dyDescent="0.3">
      <c r="A101" s="5">
        <v>98</v>
      </c>
      <c r="B101" s="6">
        <v>20582</v>
      </c>
      <c r="C101" s="6">
        <v>161277.70000000001</v>
      </c>
      <c r="D101" s="7">
        <f t="shared" si="5"/>
        <v>206484.59361726345</v>
      </c>
      <c r="E101" s="7">
        <f t="shared" si="6"/>
        <v>-45206.893617263442</v>
      </c>
      <c r="F101" s="7">
        <f t="shared" si="7"/>
        <v>43589610615.286263</v>
      </c>
      <c r="G101" s="7">
        <f t="shared" si="8"/>
        <v>26756570272.646812</v>
      </c>
      <c r="H101" s="8">
        <f t="shared" si="9"/>
        <v>2043663230.5225742</v>
      </c>
    </row>
    <row r="102" spans="1:8" hidden="1" outlineLevel="1" x14ac:dyDescent="0.3">
      <c r="A102" s="5">
        <v>99</v>
      </c>
      <c r="B102" s="6">
        <v>45614</v>
      </c>
      <c r="C102" s="6">
        <v>428140.06</v>
      </c>
      <c r="D102" s="7">
        <f t="shared" si="5"/>
        <v>412787.04358680669</v>
      </c>
      <c r="E102" s="7">
        <f t="shared" si="6"/>
        <v>15353.016413193312</v>
      </c>
      <c r="F102" s="7">
        <f t="shared" si="7"/>
        <v>3373415265.4664636</v>
      </c>
      <c r="G102" s="7">
        <f t="shared" si="8"/>
        <v>1825689927.5905647</v>
      </c>
      <c r="H102" s="8">
        <f t="shared" si="9"/>
        <v>235715112.98378325</v>
      </c>
    </row>
    <row r="103" spans="1:8" hidden="1" outlineLevel="1" x14ac:dyDescent="0.3">
      <c r="A103" s="5">
        <v>100</v>
      </c>
      <c r="B103" s="6">
        <v>42729</v>
      </c>
      <c r="C103" s="6">
        <v>433279.13</v>
      </c>
      <c r="D103" s="7">
        <f t="shared" si="5"/>
        <v>389010.17525179021</v>
      </c>
      <c r="E103" s="7">
        <f t="shared" si="6"/>
        <v>44268.954748209799</v>
      </c>
      <c r="F103" s="7">
        <f t="shared" si="7"/>
        <v>3996791079.3753057</v>
      </c>
      <c r="G103" s="7">
        <f t="shared" si="8"/>
        <v>359148914.60569364</v>
      </c>
      <c r="H103" s="8">
        <f t="shared" si="9"/>
        <v>1959740354.4990468</v>
      </c>
    </row>
    <row r="104" spans="1:8" hidden="1" outlineLevel="1" x14ac:dyDescent="0.3">
      <c r="A104" s="5">
        <v>101</v>
      </c>
      <c r="B104" s="6">
        <v>40053</v>
      </c>
      <c r="C104" s="6">
        <v>346792.73</v>
      </c>
      <c r="D104" s="7">
        <f t="shared" si="5"/>
        <v>366955.79061937978</v>
      </c>
      <c r="E104" s="7">
        <f t="shared" si="6"/>
        <v>-20163.060619379801</v>
      </c>
      <c r="F104" s="7">
        <f t="shared" si="7"/>
        <v>541317022.47732019</v>
      </c>
      <c r="G104" s="7">
        <f t="shared" si="8"/>
        <v>9629602.0613131858</v>
      </c>
      <c r="H104" s="8">
        <f t="shared" si="9"/>
        <v>406549013.5407846</v>
      </c>
    </row>
    <row r="105" spans="1:8" hidden="1" outlineLevel="1" x14ac:dyDescent="0.3">
      <c r="A105" s="5">
        <v>102</v>
      </c>
      <c r="B105" s="6">
        <v>51749</v>
      </c>
      <c r="C105" s="6">
        <v>540063.03</v>
      </c>
      <c r="D105" s="7">
        <f t="shared" si="5"/>
        <v>463348.94557478797</v>
      </c>
      <c r="E105" s="7">
        <f t="shared" si="6"/>
        <v>76714.084425212059</v>
      </c>
      <c r="F105" s="7">
        <f t="shared" si="7"/>
        <v>28901387001.904346</v>
      </c>
      <c r="G105" s="7">
        <f t="shared" si="8"/>
        <v>8703023156.5039272</v>
      </c>
      <c r="H105" s="8">
        <f t="shared" si="9"/>
        <v>5885050749.1985636</v>
      </c>
    </row>
    <row r="106" spans="1:8" hidden="1" outlineLevel="1" x14ac:dyDescent="0.3">
      <c r="A106" s="5">
        <v>103</v>
      </c>
      <c r="B106" s="6">
        <v>59753</v>
      </c>
      <c r="C106" s="6">
        <v>588972.06000000006</v>
      </c>
      <c r="D106" s="7">
        <f t="shared" si="5"/>
        <v>529314.30230042804</v>
      </c>
      <c r="E106" s="7">
        <f t="shared" si="6"/>
        <v>59657.757699572016</v>
      </c>
      <c r="F106" s="7">
        <f t="shared" si="7"/>
        <v>47922949453.350212</v>
      </c>
      <c r="G106" s="7">
        <f t="shared" si="8"/>
        <v>25362267035.168732</v>
      </c>
      <c r="H106" s="8">
        <f t="shared" si="9"/>
        <v>3559048053.7408442</v>
      </c>
    </row>
    <row r="107" spans="1:8" hidden="1" outlineLevel="1" x14ac:dyDescent="0.3">
      <c r="A107" s="5">
        <v>104</v>
      </c>
      <c r="B107" s="6">
        <v>34045</v>
      </c>
      <c r="C107" s="6">
        <v>290698.15000000002</v>
      </c>
      <c r="D107" s="7">
        <f t="shared" si="5"/>
        <v>317440.56533106818</v>
      </c>
      <c r="E107" s="7">
        <f t="shared" si="6"/>
        <v>-26742.415331068158</v>
      </c>
      <c r="F107" s="7">
        <f t="shared" si="7"/>
        <v>6298136676.8852501</v>
      </c>
      <c r="G107" s="7">
        <f t="shared" si="8"/>
        <v>2768694471.633029</v>
      </c>
      <c r="H107" s="8">
        <f t="shared" si="9"/>
        <v>715156777.73934925</v>
      </c>
    </row>
    <row r="108" spans="1:8" hidden="1" outlineLevel="1" x14ac:dyDescent="0.3">
      <c r="A108" s="5">
        <v>105</v>
      </c>
      <c r="B108" s="6">
        <v>56384</v>
      </c>
      <c r="C108" s="6">
        <v>544487.67999999993</v>
      </c>
      <c r="D108" s="7">
        <f t="shared" si="5"/>
        <v>501548.52433832391</v>
      </c>
      <c r="E108" s="7">
        <f t="shared" si="6"/>
        <v>42939.155661676021</v>
      </c>
      <c r="F108" s="7">
        <f t="shared" si="7"/>
        <v>30425381629.081779</v>
      </c>
      <c r="G108" s="7">
        <f t="shared" si="8"/>
        <v>17289507993.581463</v>
      </c>
      <c r="H108" s="8">
        <f t="shared" si="9"/>
        <v>1843771088.9376438</v>
      </c>
    </row>
    <row r="109" spans="1:8" hidden="1" outlineLevel="1" x14ac:dyDescent="0.3">
      <c r="A109" s="5">
        <v>106</v>
      </c>
      <c r="B109" s="6">
        <v>33242</v>
      </c>
      <c r="C109" s="6">
        <v>206569.82</v>
      </c>
      <c r="D109" s="7">
        <f t="shared" si="5"/>
        <v>310822.60163158178</v>
      </c>
      <c r="E109" s="7">
        <f t="shared" si="6"/>
        <v>-104252.78163158178</v>
      </c>
      <c r="F109" s="7">
        <f t="shared" si="7"/>
        <v>26728695834.669552</v>
      </c>
      <c r="G109" s="7">
        <f t="shared" si="8"/>
        <v>3508945042.8494892</v>
      </c>
      <c r="H109" s="8">
        <f t="shared" si="9"/>
        <v>10868642477.922276</v>
      </c>
    </row>
    <row r="110" spans="1:8" hidden="1" outlineLevel="1" x14ac:dyDescent="0.3">
      <c r="A110" s="5">
        <v>107</v>
      </c>
      <c r="B110" s="6">
        <v>49060</v>
      </c>
      <c r="C110" s="6">
        <v>550902.6</v>
      </c>
      <c r="D110" s="7">
        <f t="shared" si="5"/>
        <v>441187.42080776568</v>
      </c>
      <c r="E110" s="7">
        <f t="shared" si="6"/>
        <v>109715.1791922343</v>
      </c>
      <c r="F110" s="7">
        <f t="shared" si="7"/>
        <v>32704425516.888332</v>
      </c>
      <c r="G110" s="7">
        <f t="shared" si="8"/>
        <v>5059259269.6046562</v>
      </c>
      <c r="H110" s="8">
        <f t="shared" si="9"/>
        <v>12037420545.184082</v>
      </c>
    </row>
    <row r="111" spans="1:8" hidden="1" outlineLevel="1" x14ac:dyDescent="0.3">
      <c r="A111" s="5">
        <v>108</v>
      </c>
      <c r="B111" s="6">
        <v>38219</v>
      </c>
      <c r="C111" s="6">
        <v>321737.09000000003</v>
      </c>
      <c r="D111" s="7">
        <f t="shared" si="5"/>
        <v>351840.7900902913</v>
      </c>
      <c r="E111" s="7">
        <f t="shared" si="6"/>
        <v>-30103.70009029127</v>
      </c>
      <c r="F111" s="7">
        <f t="shared" si="7"/>
        <v>2335002214.8977566</v>
      </c>
      <c r="G111" s="7">
        <f t="shared" si="8"/>
        <v>331901373.50813782</v>
      </c>
      <c r="H111" s="8">
        <f t="shared" si="9"/>
        <v>906232759.12620258</v>
      </c>
    </row>
    <row r="112" spans="1:8" hidden="1" outlineLevel="1" x14ac:dyDescent="0.3">
      <c r="A112" s="5">
        <v>109</v>
      </c>
      <c r="B112" s="6">
        <v>56891</v>
      </c>
      <c r="C112" s="6">
        <v>568845.91999999993</v>
      </c>
      <c r="D112" s="7">
        <f t="shared" si="5"/>
        <v>505726.98958818644</v>
      </c>
      <c r="E112" s="7">
        <f t="shared" si="6"/>
        <v>63118.93041181349</v>
      </c>
      <c r="F112" s="7">
        <f t="shared" si="7"/>
        <v>39516259190.681458</v>
      </c>
      <c r="G112" s="7">
        <f t="shared" si="8"/>
        <v>18405816794.331512</v>
      </c>
      <c r="H112" s="8">
        <f t="shared" si="9"/>
        <v>3983999376.3313537</v>
      </c>
    </row>
    <row r="113" spans="1:8" hidden="1" outlineLevel="1" x14ac:dyDescent="0.3">
      <c r="A113" s="5">
        <v>110</v>
      </c>
      <c r="B113" s="6">
        <v>52906</v>
      </c>
      <c r="C113" s="6">
        <v>426690.72</v>
      </c>
      <c r="D113" s="7">
        <f t="shared" si="5"/>
        <v>472884.41755524342</v>
      </c>
      <c r="E113" s="7">
        <f t="shared" si="6"/>
        <v>-46193.697555243445</v>
      </c>
      <c r="F113" s="7">
        <f t="shared" si="7"/>
        <v>3207157301.7980065</v>
      </c>
      <c r="G113" s="7">
        <f t="shared" si="8"/>
        <v>10573076648.069574</v>
      </c>
      <c r="H113" s="8">
        <f t="shared" si="9"/>
        <v>2133857693.8253043</v>
      </c>
    </row>
    <row r="114" spans="1:8" hidden="1" outlineLevel="1" x14ac:dyDescent="0.3">
      <c r="A114" s="5">
        <v>111</v>
      </c>
      <c r="B114" s="6">
        <v>44835</v>
      </c>
      <c r="C114" s="6">
        <v>430649.15</v>
      </c>
      <c r="D114" s="7">
        <f t="shared" si="5"/>
        <v>406366.87705891137</v>
      </c>
      <c r="E114" s="7">
        <f t="shared" si="6"/>
        <v>24282.272941088653</v>
      </c>
      <c r="F114" s="7">
        <f t="shared" si="7"/>
        <v>3671172259.5049891</v>
      </c>
      <c r="G114" s="7">
        <f t="shared" si="8"/>
        <v>1318265521.4525692</v>
      </c>
      <c r="H114" s="8">
        <f t="shared" si="9"/>
        <v>589628779.18552613</v>
      </c>
    </row>
    <row r="115" spans="1:8" hidden="1" outlineLevel="1" x14ac:dyDescent="0.3">
      <c r="A115" s="5">
        <v>112</v>
      </c>
      <c r="B115" s="6">
        <v>45028</v>
      </c>
      <c r="C115" s="6">
        <v>400768.12</v>
      </c>
      <c r="D115" s="7">
        <f t="shared" si="5"/>
        <v>407957.4959804567</v>
      </c>
      <c r="E115" s="7">
        <f t="shared" si="6"/>
        <v>-7189.3759804567089</v>
      </c>
      <c r="F115" s="7">
        <f t="shared" si="7"/>
        <v>943053083.29835701</v>
      </c>
      <c r="G115" s="7">
        <f t="shared" si="8"/>
        <v>1436299739.5609283</v>
      </c>
      <c r="H115" s="8">
        <f t="shared" si="9"/>
        <v>51687126.988367863</v>
      </c>
    </row>
    <row r="116" spans="1:8" hidden="1" outlineLevel="1" x14ac:dyDescent="0.3">
      <c r="A116" s="5">
        <v>113</v>
      </c>
      <c r="B116" s="6">
        <v>15988</v>
      </c>
      <c r="C116" s="6">
        <v>175665.68</v>
      </c>
      <c r="D116" s="7">
        <f t="shared" si="5"/>
        <v>168622.91835519564</v>
      </c>
      <c r="E116" s="7">
        <f t="shared" si="6"/>
        <v>7042.7616448043555</v>
      </c>
      <c r="F116" s="7">
        <f t="shared" si="7"/>
        <v>37788743666.842377</v>
      </c>
      <c r="G116" s="7">
        <f t="shared" si="8"/>
        <v>40576475099.25222</v>
      </c>
      <c r="H116" s="8">
        <f t="shared" si="9"/>
        <v>49600491.585527353</v>
      </c>
    </row>
    <row r="117" spans="1:8" hidden="1" outlineLevel="1" x14ac:dyDescent="0.3">
      <c r="A117" s="5">
        <v>114</v>
      </c>
      <c r="B117" s="6">
        <v>64717</v>
      </c>
      <c r="C117" s="6">
        <v>558028.44999999995</v>
      </c>
      <c r="D117" s="7">
        <f t="shared" si="5"/>
        <v>570225.35062452569</v>
      </c>
      <c r="E117" s="7">
        <f t="shared" si="6"/>
        <v>-12196.900624525733</v>
      </c>
      <c r="F117" s="7">
        <f t="shared" si="7"/>
        <v>35332532692.814751</v>
      </c>
      <c r="G117" s="7">
        <f t="shared" si="8"/>
        <v>40066587686.136269</v>
      </c>
      <c r="H117" s="8">
        <f t="shared" si="9"/>
        <v>148764384.84455621</v>
      </c>
    </row>
    <row r="118" spans="1:8" hidden="1" outlineLevel="1" x14ac:dyDescent="0.3">
      <c r="A118" s="5">
        <v>115</v>
      </c>
      <c r="B118" s="6">
        <v>15196</v>
      </c>
      <c r="C118" s="6">
        <v>163514.12</v>
      </c>
      <c r="D118" s="7">
        <f t="shared" si="5"/>
        <v>162095.61169268852</v>
      </c>
      <c r="E118" s="7">
        <f t="shared" si="6"/>
        <v>1418.5083073114802</v>
      </c>
      <c r="F118" s="7">
        <f t="shared" si="7"/>
        <v>42660767060.627716</v>
      </c>
      <c r="G118" s="7">
        <f t="shared" si="8"/>
        <v>43248750342.611908</v>
      </c>
      <c r="H118" s="8">
        <f t="shared" si="9"/>
        <v>2012165.8179116806</v>
      </c>
    </row>
    <row r="119" spans="1:8" hidden="1" outlineLevel="1" x14ac:dyDescent="0.3">
      <c r="A119" s="5">
        <v>116</v>
      </c>
      <c r="B119" s="6">
        <v>45093</v>
      </c>
      <c r="C119" s="6">
        <v>398568.89</v>
      </c>
      <c r="D119" s="7">
        <f t="shared" si="5"/>
        <v>408493.19665351597</v>
      </c>
      <c r="E119" s="7">
        <f t="shared" si="6"/>
        <v>-9924.3066535159596</v>
      </c>
      <c r="F119" s="7">
        <f t="shared" si="7"/>
        <v>812816642.79103374</v>
      </c>
      <c r="G119" s="7">
        <f t="shared" si="8"/>
        <v>1477191267.2747664</v>
      </c>
      <c r="H119" s="8">
        <f t="shared" si="9"/>
        <v>98491862.553021148</v>
      </c>
    </row>
    <row r="120" spans="1:8" hidden="1" outlineLevel="1" x14ac:dyDescent="0.3">
      <c r="A120" s="5">
        <v>117</v>
      </c>
      <c r="B120" s="6">
        <v>51099</v>
      </c>
      <c r="C120" s="6">
        <v>483830.51</v>
      </c>
      <c r="D120" s="7">
        <f t="shared" si="5"/>
        <v>457991.93884419498</v>
      </c>
      <c r="E120" s="7">
        <f t="shared" si="6"/>
        <v>25838.571155805024</v>
      </c>
      <c r="F120" s="7">
        <f t="shared" si="7"/>
        <v>12943967721.122112</v>
      </c>
      <c r="G120" s="7">
        <f t="shared" si="8"/>
        <v>7732210416.0000353</v>
      </c>
      <c r="H120" s="8">
        <f t="shared" si="9"/>
        <v>667631759.37359941</v>
      </c>
    </row>
    <row r="121" spans="1:8" hidden="1" outlineLevel="1" x14ac:dyDescent="0.3">
      <c r="A121" s="5">
        <v>118</v>
      </c>
      <c r="B121" s="6">
        <v>40839</v>
      </c>
      <c r="C121" s="6">
        <v>292958.71999999997</v>
      </c>
      <c r="D121" s="7">
        <f t="shared" si="5"/>
        <v>373433.64798898913</v>
      </c>
      <c r="E121" s="7">
        <f t="shared" si="6"/>
        <v>-80474.927988989162</v>
      </c>
      <c r="F121" s="7">
        <f t="shared" si="7"/>
        <v>5944445563.4427004</v>
      </c>
      <c r="G121" s="7">
        <f t="shared" si="8"/>
        <v>11388582.254109923</v>
      </c>
      <c r="H121" s="8">
        <f t="shared" si="9"/>
        <v>6476214034.8329916</v>
      </c>
    </row>
    <row r="122" spans="1:8" hidden="1" outlineLevel="1" x14ac:dyDescent="0.3">
      <c r="A122" s="5">
        <v>119</v>
      </c>
      <c r="B122" s="6">
        <v>29773</v>
      </c>
      <c r="C122" s="6">
        <v>275083.88</v>
      </c>
      <c r="D122" s="7">
        <f t="shared" si="5"/>
        <v>282232.66878784797</v>
      </c>
      <c r="E122" s="7">
        <f t="shared" si="6"/>
        <v>-7148.7887878479669</v>
      </c>
      <c r="F122" s="7">
        <f t="shared" si="7"/>
        <v>9020264041.4734478</v>
      </c>
      <c r="G122" s="7">
        <f t="shared" si="8"/>
        <v>7713455782.4945049</v>
      </c>
      <c r="H122" s="8">
        <f t="shared" si="9"/>
        <v>51105181.133260801</v>
      </c>
    </row>
    <row r="123" spans="1:8" hidden="1" outlineLevel="1" x14ac:dyDescent="0.3">
      <c r="A123" s="5">
        <v>120</v>
      </c>
      <c r="B123" s="6">
        <v>60954</v>
      </c>
      <c r="C123" s="6">
        <v>599805.07999999996</v>
      </c>
      <c r="D123" s="7">
        <f t="shared" si="5"/>
        <v>539212.40242880059</v>
      </c>
      <c r="E123" s="7">
        <f t="shared" si="6"/>
        <v>60592.677571199369</v>
      </c>
      <c r="F123" s="7">
        <f t="shared" si="7"/>
        <v>52783283959.771149</v>
      </c>
      <c r="G123" s="7">
        <f t="shared" si="8"/>
        <v>28612890254.914917</v>
      </c>
      <c r="H123" s="8">
        <f t="shared" si="9"/>
        <v>3671472575.2473269</v>
      </c>
    </row>
    <row r="124" spans="1:8" hidden="1" outlineLevel="1" x14ac:dyDescent="0.3">
      <c r="A124" s="5">
        <v>121</v>
      </c>
      <c r="B124" s="6">
        <v>53820</v>
      </c>
      <c r="C124" s="6">
        <v>524692.4</v>
      </c>
      <c r="D124" s="7">
        <f t="shared" si="5"/>
        <v>480417.19317333878</v>
      </c>
      <c r="E124" s="7">
        <f t="shared" si="6"/>
        <v>44275.206826661248</v>
      </c>
      <c r="F124" s="7">
        <f t="shared" si="7"/>
        <v>23911503663.575981</v>
      </c>
      <c r="G124" s="7">
        <f t="shared" si="8"/>
        <v>12178941696.905844</v>
      </c>
      <c r="H124" s="8">
        <f t="shared" si="9"/>
        <v>1960293939.5436308</v>
      </c>
    </row>
    <row r="125" spans="1:8" hidden="1" outlineLevel="1" x14ac:dyDescent="0.3">
      <c r="A125" s="5">
        <v>122</v>
      </c>
      <c r="B125" s="6">
        <v>19365</v>
      </c>
      <c r="C125" s="6">
        <v>196012.1</v>
      </c>
      <c r="D125" s="7">
        <f t="shared" si="5"/>
        <v>196454.62870783015</v>
      </c>
      <c r="E125" s="7">
        <f t="shared" si="6"/>
        <v>-442.52870783014805</v>
      </c>
      <c r="F125" s="7">
        <f t="shared" si="7"/>
        <v>30292306214.771221</v>
      </c>
      <c r="G125" s="7">
        <f t="shared" si="8"/>
        <v>30138460590.604675</v>
      </c>
      <c r="H125" s="8">
        <f t="shared" si="9"/>
        <v>195831.65725382054</v>
      </c>
    </row>
    <row r="126" spans="1:8" hidden="1" outlineLevel="1" x14ac:dyDescent="0.3">
      <c r="A126" s="5">
        <v>123</v>
      </c>
      <c r="B126" s="6">
        <v>39109</v>
      </c>
      <c r="C126" s="6">
        <v>360134.37</v>
      </c>
      <c r="D126" s="7">
        <f t="shared" si="5"/>
        <v>359175.76853679551</v>
      </c>
      <c r="E126" s="7">
        <f t="shared" si="6"/>
        <v>958.60146320448257</v>
      </c>
      <c r="F126" s="7">
        <f t="shared" si="7"/>
        <v>98497300.712716118</v>
      </c>
      <c r="G126" s="7">
        <f t="shared" si="8"/>
        <v>118443652.50821918</v>
      </c>
      <c r="H126" s="8">
        <f t="shared" si="9"/>
        <v>918916.76525777497</v>
      </c>
    </row>
    <row r="127" spans="1:8" hidden="1" outlineLevel="1" x14ac:dyDescent="0.3">
      <c r="A127" s="5">
        <v>124</v>
      </c>
      <c r="B127" s="6">
        <v>40439</v>
      </c>
      <c r="C127" s="6">
        <v>312044.71999999997</v>
      </c>
      <c r="D127" s="7">
        <f t="shared" si="5"/>
        <v>370137.02846247033</v>
      </c>
      <c r="E127" s="7">
        <f t="shared" si="6"/>
        <v>-58092.308462470362</v>
      </c>
      <c r="F127" s="7">
        <f t="shared" si="7"/>
        <v>3365650955.7740598</v>
      </c>
      <c r="G127" s="7">
        <f t="shared" si="8"/>
        <v>6096.147676672188</v>
      </c>
      <c r="H127" s="8">
        <f t="shared" si="9"/>
        <v>3374716302.4988055</v>
      </c>
    </row>
    <row r="128" spans="1:8" hidden="1" outlineLevel="1" x14ac:dyDescent="0.3">
      <c r="A128" s="5">
        <v>125</v>
      </c>
      <c r="B128" s="6">
        <v>35117</v>
      </c>
      <c r="C128" s="6">
        <v>268076.57</v>
      </c>
      <c r="D128" s="7">
        <f t="shared" si="5"/>
        <v>326275.50566213846</v>
      </c>
      <c r="E128" s="7">
        <f t="shared" si="6"/>
        <v>-58198.93566213845</v>
      </c>
      <c r="F128" s="7">
        <f t="shared" si="7"/>
        <v>10400405959.284288</v>
      </c>
      <c r="G128" s="7">
        <f t="shared" si="8"/>
        <v>1916990053.3920417</v>
      </c>
      <c r="H128" s="8">
        <f t="shared" si="9"/>
        <v>3387116112.2057309</v>
      </c>
    </row>
    <row r="129" spans="1:8" hidden="1" outlineLevel="1" x14ac:dyDescent="0.3">
      <c r="A129" s="5">
        <v>126</v>
      </c>
      <c r="B129" s="6">
        <v>50624</v>
      </c>
      <c r="C129" s="6">
        <v>394243.2</v>
      </c>
      <c r="D129" s="7">
        <f t="shared" si="5"/>
        <v>454077.20315645396</v>
      </c>
      <c r="E129" s="7">
        <f t="shared" si="6"/>
        <v>-59834.003156453953</v>
      </c>
      <c r="F129" s="7">
        <f t="shared" si="7"/>
        <v>584877917.51396477</v>
      </c>
      <c r="G129" s="7">
        <f t="shared" si="8"/>
        <v>7059066757.3336334</v>
      </c>
      <c r="H129" s="8">
        <f t="shared" si="9"/>
        <v>3580107933.7265415</v>
      </c>
    </row>
    <row r="130" spans="1:8" hidden="1" outlineLevel="1" x14ac:dyDescent="0.3">
      <c r="A130" s="5">
        <v>127</v>
      </c>
      <c r="B130" s="6">
        <v>55174</v>
      </c>
      <c r="C130" s="6">
        <v>474839.8</v>
      </c>
      <c r="D130" s="7">
        <f t="shared" si="5"/>
        <v>491576.25027060474</v>
      </c>
      <c r="E130" s="7">
        <f t="shared" si="6"/>
        <v>-16736.45027060475</v>
      </c>
      <c r="F130" s="7">
        <f t="shared" si="7"/>
        <v>10979026394.367697</v>
      </c>
      <c r="G130" s="7">
        <f t="shared" si="8"/>
        <v>14766454111.560728</v>
      </c>
      <c r="H130" s="8">
        <f t="shared" si="9"/>
        <v>280108767.66042578</v>
      </c>
    </row>
    <row r="131" spans="1:8" hidden="1" outlineLevel="1" x14ac:dyDescent="0.3">
      <c r="A131" s="5">
        <v>128</v>
      </c>
      <c r="B131" s="6">
        <v>52278</v>
      </c>
      <c r="C131" s="6">
        <v>474497.36</v>
      </c>
      <c r="D131" s="7">
        <f t="shared" si="5"/>
        <v>467708.72489860898</v>
      </c>
      <c r="E131" s="7">
        <f t="shared" si="6"/>
        <v>6788.6351013910025</v>
      </c>
      <c r="F131" s="7">
        <f t="shared" si="7"/>
        <v>10907381351.405853</v>
      </c>
      <c r="G131" s="7">
        <f t="shared" si="8"/>
        <v>9535478414.4018822</v>
      </c>
      <c r="H131" s="8">
        <f t="shared" si="9"/>
        <v>46085566.539838031</v>
      </c>
    </row>
    <row r="132" spans="1:8" hidden="1" outlineLevel="1" x14ac:dyDescent="0.3">
      <c r="A132" s="5">
        <v>129</v>
      </c>
      <c r="B132" s="6">
        <v>30557</v>
      </c>
      <c r="C132" s="6">
        <v>301178.54000000004</v>
      </c>
      <c r="D132" s="7">
        <f t="shared" si="5"/>
        <v>288694.04305982473</v>
      </c>
      <c r="E132" s="7">
        <f t="shared" si="6"/>
        <v>12484.496940175304</v>
      </c>
      <c r="F132" s="7">
        <f t="shared" si="7"/>
        <v>4744510968.7749567</v>
      </c>
      <c r="G132" s="7">
        <f t="shared" si="8"/>
        <v>6620248184.1601391</v>
      </c>
      <c r="H132" s="8">
        <f t="shared" si="9"/>
        <v>155862663.84924653</v>
      </c>
    </row>
    <row r="133" spans="1:8" hidden="1" outlineLevel="1" x14ac:dyDescent="0.3">
      <c r="A133" s="5">
        <v>130</v>
      </c>
      <c r="B133" s="6">
        <v>62145</v>
      </c>
      <c r="C133" s="6">
        <v>642241.85</v>
      </c>
      <c r="D133" s="7">
        <f t="shared" ref="D133:D193" si="10">$B$202+$B$201*B133</f>
        <v>549028.08706901013</v>
      </c>
      <c r="E133" s="7">
        <f t="shared" ref="E133:E196" si="11">C133-D133</f>
        <v>93213.762930989848</v>
      </c>
      <c r="F133" s="7">
        <f t="shared" ref="F133:F193" si="12">(C133-$B$200)^2</f>
        <v>74083530708.599899</v>
      </c>
      <c r="G133" s="7">
        <f t="shared" ref="G133:G193" si="13">(D133-$B$200)^2</f>
        <v>32029951797.159786</v>
      </c>
      <c r="H133" s="8">
        <f t="shared" ref="H133:H193" si="14">(C133-D133)^2</f>
        <v>8688805599.7547779</v>
      </c>
    </row>
    <row r="134" spans="1:8" hidden="1" outlineLevel="1" x14ac:dyDescent="0.3">
      <c r="A134" s="5">
        <v>131</v>
      </c>
      <c r="B134" s="6">
        <v>58106</v>
      </c>
      <c r="C134" s="6">
        <v>475335.92</v>
      </c>
      <c r="D134" s="7">
        <f t="shared" si="10"/>
        <v>515740.47139998712</v>
      </c>
      <c r="E134" s="7">
        <f t="shared" si="11"/>
        <v>-40404.551399987133</v>
      </c>
      <c r="F134" s="7">
        <f t="shared" si="12"/>
        <v>11083240279.399418</v>
      </c>
      <c r="G134" s="7">
        <f t="shared" si="13"/>
        <v>21223105493.39608</v>
      </c>
      <c r="H134" s="8">
        <f t="shared" si="14"/>
        <v>1632527773.8342021</v>
      </c>
    </row>
    <row r="135" spans="1:8" hidden="1" outlineLevel="1" x14ac:dyDescent="0.3">
      <c r="A135" s="5">
        <v>132</v>
      </c>
      <c r="B135" s="6">
        <v>55233</v>
      </c>
      <c r="C135" s="6">
        <v>543230.68999999994</v>
      </c>
      <c r="D135" s="7">
        <f t="shared" si="10"/>
        <v>492062.50165076624</v>
      </c>
      <c r="E135" s="7">
        <f t="shared" si="11"/>
        <v>51168.188349233707</v>
      </c>
      <c r="F135" s="7">
        <f t="shared" si="12"/>
        <v>29988451315.884258</v>
      </c>
      <c r="G135" s="7">
        <f t="shared" si="13"/>
        <v>14884866461.291386</v>
      </c>
      <c r="H135" s="8">
        <f t="shared" si="14"/>
        <v>2618183498.942656</v>
      </c>
    </row>
    <row r="136" spans="1:8" hidden="1" outlineLevel="1" x14ac:dyDescent="0.3">
      <c r="A136" s="5">
        <v>133</v>
      </c>
      <c r="B136" s="6">
        <v>51653</v>
      </c>
      <c r="C136" s="6">
        <v>343389.04</v>
      </c>
      <c r="D136" s="7">
        <f t="shared" si="10"/>
        <v>462557.75688842346</v>
      </c>
      <c r="E136" s="7">
        <f t="shared" si="11"/>
        <v>-119168.71688842349</v>
      </c>
      <c r="F136" s="7">
        <f t="shared" si="12"/>
        <v>711284133.09641981</v>
      </c>
      <c r="G136" s="7">
        <f t="shared" si="13"/>
        <v>8556029158.9412203</v>
      </c>
      <c r="H136" s="8">
        <f t="shared" si="14"/>
        <v>14201183084.833229</v>
      </c>
    </row>
    <row r="137" spans="1:8" hidden="1" outlineLevel="1" x14ac:dyDescent="0.3">
      <c r="A137" s="5">
        <v>134</v>
      </c>
      <c r="B137" s="6">
        <v>16221</v>
      </c>
      <c r="C137" s="6">
        <v>195989</v>
      </c>
      <c r="D137" s="7">
        <f t="shared" si="10"/>
        <v>170543.19922939281</v>
      </c>
      <c r="E137" s="7">
        <f t="shared" si="11"/>
        <v>25445.800770607195</v>
      </c>
      <c r="F137" s="7">
        <f t="shared" si="12"/>
        <v>30300347712.880402</v>
      </c>
      <c r="G137" s="7">
        <f t="shared" si="13"/>
        <v>39806535057.579025</v>
      </c>
      <c r="H137" s="8">
        <f t="shared" si="14"/>
        <v>647488776.85743368</v>
      </c>
    </row>
    <row r="138" spans="1:8" hidden="1" outlineLevel="1" x14ac:dyDescent="0.3">
      <c r="A138" s="5">
        <v>135</v>
      </c>
      <c r="B138" s="6">
        <v>28538</v>
      </c>
      <c r="C138" s="6">
        <v>295141.42000000004</v>
      </c>
      <c r="D138" s="7">
        <f t="shared" si="10"/>
        <v>272054.35599972133</v>
      </c>
      <c r="E138" s="7">
        <f t="shared" si="11"/>
        <v>23087.064000278711</v>
      </c>
      <c r="F138" s="7">
        <f t="shared" si="12"/>
        <v>5612636395.9335938</v>
      </c>
      <c r="G138" s="7">
        <f t="shared" si="13"/>
        <v>9604900568.9547749</v>
      </c>
      <c r="H138" s="8">
        <f t="shared" si="14"/>
        <v>533012524.15296525</v>
      </c>
    </row>
    <row r="139" spans="1:8" hidden="1" outlineLevel="1" x14ac:dyDescent="0.3">
      <c r="A139" s="5">
        <v>136</v>
      </c>
      <c r="B139" s="6">
        <v>33546</v>
      </c>
      <c r="C139" s="6">
        <v>355268.6</v>
      </c>
      <c r="D139" s="7">
        <f t="shared" si="10"/>
        <v>313328.03247173608</v>
      </c>
      <c r="E139" s="7">
        <f t="shared" si="11"/>
        <v>41940.567528263899</v>
      </c>
      <c r="F139" s="7">
        <f t="shared" si="12"/>
        <v>218754471.80505449</v>
      </c>
      <c r="G139" s="7">
        <f t="shared" si="13"/>
        <v>3218397075.2588124</v>
      </c>
      <c r="H139" s="8">
        <f t="shared" si="14"/>
        <v>1759011204.592864</v>
      </c>
    </row>
    <row r="140" spans="1:8" hidden="1" outlineLevel="1" x14ac:dyDescent="0.3">
      <c r="A140" s="5">
        <v>137</v>
      </c>
      <c r="B140" s="6">
        <v>50539</v>
      </c>
      <c r="C140" s="6">
        <v>505356.39</v>
      </c>
      <c r="D140" s="7">
        <f t="shared" si="10"/>
        <v>453376.67150706874</v>
      </c>
      <c r="E140" s="7">
        <f t="shared" si="11"/>
        <v>51979.718492931279</v>
      </c>
      <c r="F140" s="7">
        <f t="shared" si="12"/>
        <v>18305397099.65152</v>
      </c>
      <c r="G140" s="7">
        <f t="shared" si="13"/>
        <v>6941842611.885993</v>
      </c>
      <c r="H140" s="8">
        <f t="shared" si="14"/>
        <v>2701891134.604382</v>
      </c>
    </row>
    <row r="141" spans="1:8" hidden="1" outlineLevel="1" x14ac:dyDescent="0.3">
      <c r="A141" s="5">
        <v>138</v>
      </c>
      <c r="B141" s="6">
        <v>14677</v>
      </c>
      <c r="C141" s="6">
        <v>180772.07</v>
      </c>
      <c r="D141" s="7">
        <f t="shared" si="10"/>
        <v>157818.24785703045</v>
      </c>
      <c r="E141" s="7">
        <f t="shared" si="11"/>
        <v>22953.822142969555</v>
      </c>
      <c r="F141" s="7">
        <f t="shared" si="12"/>
        <v>35829523179.233688</v>
      </c>
      <c r="G141" s="7">
        <f t="shared" si="13"/>
        <v>45046115914.234322</v>
      </c>
      <c r="H141" s="8">
        <f t="shared" si="14"/>
        <v>526877950.97107947</v>
      </c>
    </row>
    <row r="142" spans="1:8" hidden="1" outlineLevel="1" x14ac:dyDescent="0.3">
      <c r="A142" s="5">
        <v>139</v>
      </c>
      <c r="B142" s="6">
        <v>15835</v>
      </c>
      <c r="C142" s="6">
        <v>146751.85</v>
      </c>
      <c r="D142" s="7">
        <f t="shared" si="10"/>
        <v>167361.96138630222</v>
      </c>
      <c r="E142" s="7">
        <f t="shared" si="11"/>
        <v>-20610.111386302218</v>
      </c>
      <c r="F142" s="7">
        <f t="shared" si="12"/>
        <v>49866061192.482216</v>
      </c>
      <c r="G142" s="7">
        <f t="shared" si="13"/>
        <v>41086069449.099907</v>
      </c>
      <c r="H142" s="8">
        <f t="shared" si="14"/>
        <v>424776691.35578436</v>
      </c>
    </row>
    <row r="143" spans="1:8" hidden="1" outlineLevel="1" x14ac:dyDescent="0.3">
      <c r="A143" s="5">
        <v>140</v>
      </c>
      <c r="B143" s="6">
        <v>24504</v>
      </c>
      <c r="C143" s="6">
        <v>198984.32000000001</v>
      </c>
      <c r="D143" s="7">
        <f t="shared" si="10"/>
        <v>238807.94807477976</v>
      </c>
      <c r="E143" s="7">
        <f t="shared" si="11"/>
        <v>-39823.628074779757</v>
      </c>
      <c r="F143" s="7">
        <f t="shared" si="12"/>
        <v>29266529245.731236</v>
      </c>
      <c r="G143" s="7">
        <f t="shared" si="13"/>
        <v>17226825672.164959</v>
      </c>
      <c r="H143" s="8">
        <f t="shared" si="14"/>
        <v>1585921353.0383866</v>
      </c>
    </row>
    <row r="144" spans="1:8" hidden="1" outlineLevel="1" x14ac:dyDescent="0.3">
      <c r="A144" s="5">
        <v>141</v>
      </c>
      <c r="B144" s="6">
        <v>21816</v>
      </c>
      <c r="C144" s="6">
        <v>210783.92</v>
      </c>
      <c r="D144" s="7">
        <f t="shared" si="10"/>
        <v>216654.6648565738</v>
      </c>
      <c r="E144" s="7">
        <f t="shared" si="11"/>
        <v>-5870.7448565737868</v>
      </c>
      <c r="F144" s="7">
        <f t="shared" si="12"/>
        <v>25368535382.690472</v>
      </c>
      <c r="G144" s="7">
        <f t="shared" si="13"/>
        <v>23532874894.139511</v>
      </c>
      <c r="H144" s="8">
        <f t="shared" si="14"/>
        <v>34465645.170987576</v>
      </c>
    </row>
    <row r="145" spans="1:8" hidden="1" outlineLevel="1" x14ac:dyDescent="0.3">
      <c r="A145" s="5">
        <v>142</v>
      </c>
      <c r="B145" s="6">
        <v>28370</v>
      </c>
      <c r="C145" s="6">
        <v>246604.1</v>
      </c>
      <c r="D145" s="7">
        <f t="shared" si="10"/>
        <v>270669.77579858346</v>
      </c>
      <c r="E145" s="7">
        <f t="shared" si="11"/>
        <v>-24065.675798583456</v>
      </c>
      <c r="F145" s="7">
        <f t="shared" si="12"/>
        <v>15241100144.465517</v>
      </c>
      <c r="G145" s="7">
        <f t="shared" si="13"/>
        <v>9878208073.9837837</v>
      </c>
      <c r="H145" s="8">
        <f t="shared" si="14"/>
        <v>579156751.64252543</v>
      </c>
    </row>
    <row r="146" spans="1:8" hidden="1" outlineLevel="1" x14ac:dyDescent="0.3">
      <c r="A146" s="5">
        <v>143</v>
      </c>
      <c r="B146" s="6">
        <v>46733</v>
      </c>
      <c r="C146" s="6">
        <v>430873.95</v>
      </c>
      <c r="D146" s="7">
        <f t="shared" si="10"/>
        <v>422009.33671224286</v>
      </c>
      <c r="E146" s="7">
        <f t="shared" si="11"/>
        <v>8864.6132877571508</v>
      </c>
      <c r="F146" s="7">
        <f t="shared" si="12"/>
        <v>3698464148.1810298</v>
      </c>
      <c r="G146" s="7">
        <f t="shared" si="13"/>
        <v>2698842613.9300175</v>
      </c>
      <c r="H146" s="8">
        <f t="shared" si="14"/>
        <v>78581368.741480649</v>
      </c>
    </row>
    <row r="147" spans="1:8" hidden="1" outlineLevel="1" x14ac:dyDescent="0.3">
      <c r="A147" s="5">
        <v>144</v>
      </c>
      <c r="B147" s="6">
        <v>46568</v>
      </c>
      <c r="C147" s="6">
        <v>393671.84</v>
      </c>
      <c r="D147" s="7">
        <f t="shared" si="10"/>
        <v>420649.48115755385</v>
      </c>
      <c r="E147" s="7">
        <f t="shared" si="11"/>
        <v>-26977.641157553822</v>
      </c>
      <c r="F147" s="7">
        <f t="shared" si="12"/>
        <v>557568544.32528353</v>
      </c>
      <c r="G147" s="7">
        <f t="shared" si="13"/>
        <v>2559401778.8995776</v>
      </c>
      <c r="H147" s="8">
        <f t="shared" si="14"/>
        <v>727793122.42574191</v>
      </c>
    </row>
    <row r="148" spans="1:8" hidden="1" outlineLevel="1" x14ac:dyDescent="0.3">
      <c r="A148" s="5">
        <v>145</v>
      </c>
      <c r="B148" s="6">
        <v>42540</v>
      </c>
      <c r="C148" s="6">
        <v>363945.2</v>
      </c>
      <c r="D148" s="7">
        <f t="shared" si="10"/>
        <v>387452.52252551011</v>
      </c>
      <c r="E148" s="7">
        <f t="shared" si="11"/>
        <v>-23507.322525510099</v>
      </c>
      <c r="F148" s="7">
        <f t="shared" si="12"/>
        <v>37377946.78513433</v>
      </c>
      <c r="G148" s="7">
        <f t="shared" si="13"/>
        <v>302536343.22934502</v>
      </c>
      <c r="H148" s="8">
        <f t="shared" si="14"/>
        <v>552594212.31835449</v>
      </c>
    </row>
    <row r="149" spans="1:8" hidden="1" outlineLevel="1" x14ac:dyDescent="0.3">
      <c r="A149" s="5">
        <v>146</v>
      </c>
      <c r="B149" s="6">
        <v>39348</v>
      </c>
      <c r="C149" s="6">
        <v>275857.52</v>
      </c>
      <c r="D149" s="7">
        <f t="shared" si="10"/>
        <v>361145.49870389048</v>
      </c>
      <c r="E149" s="7">
        <f t="shared" si="11"/>
        <v>-85287.978703890461</v>
      </c>
      <c r="F149" s="7">
        <f t="shared" si="12"/>
        <v>8873909533.0362148</v>
      </c>
      <c r="G149" s="7">
        <f t="shared" si="13"/>
        <v>79449625.267216891</v>
      </c>
      <c r="H149" s="8">
        <f t="shared" si="14"/>
        <v>7274039311.3952732</v>
      </c>
    </row>
    <row r="150" spans="1:8" hidden="1" outlineLevel="1" x14ac:dyDescent="0.3">
      <c r="A150" s="5">
        <v>147</v>
      </c>
      <c r="B150" s="6">
        <v>34125</v>
      </c>
      <c r="C150" s="6">
        <v>350641.25</v>
      </c>
      <c r="D150" s="7">
        <f t="shared" si="10"/>
        <v>318099.88923637196</v>
      </c>
      <c r="E150" s="7">
        <f t="shared" si="11"/>
        <v>32541.360763628036</v>
      </c>
      <c r="F150" s="7">
        <f t="shared" si="12"/>
        <v>377047097.8176294</v>
      </c>
      <c r="G150" s="7">
        <f t="shared" si="13"/>
        <v>2699744061.07091</v>
      </c>
      <c r="H150" s="8">
        <f t="shared" si="14"/>
        <v>1058940160.3485903</v>
      </c>
    </row>
    <row r="151" spans="1:8" hidden="1" outlineLevel="1" x14ac:dyDescent="0.3">
      <c r="A151" s="5">
        <v>148</v>
      </c>
      <c r="B151" s="6">
        <v>61572</v>
      </c>
      <c r="C151" s="6">
        <v>580750.64</v>
      </c>
      <c r="D151" s="7">
        <f t="shared" si="10"/>
        <v>544305.67959727207</v>
      </c>
      <c r="E151" s="7">
        <f t="shared" si="11"/>
        <v>36444.960402727942</v>
      </c>
      <c r="F151" s="7">
        <f t="shared" si="12"/>
        <v>44390987968.919151</v>
      </c>
      <c r="G151" s="7">
        <f t="shared" si="13"/>
        <v>30361922555.243649</v>
      </c>
      <c r="H151" s="8">
        <f t="shared" si="14"/>
        <v>1328235138.7564077</v>
      </c>
    </row>
    <row r="152" spans="1:8" hidden="1" outlineLevel="1" x14ac:dyDescent="0.3">
      <c r="A152" s="5">
        <v>149</v>
      </c>
      <c r="B152" s="6">
        <v>54730</v>
      </c>
      <c r="C152" s="6">
        <v>410123.4</v>
      </c>
      <c r="D152" s="7">
        <f t="shared" si="10"/>
        <v>487917.0025961689</v>
      </c>
      <c r="E152" s="7">
        <f t="shared" si="11"/>
        <v>-77793.602596168872</v>
      </c>
      <c r="F152" s="7">
        <f t="shared" si="12"/>
        <v>1605160103.1947596</v>
      </c>
      <c r="G152" s="7">
        <f t="shared" si="13"/>
        <v>13890520412.887936</v>
      </c>
      <c r="H152" s="8">
        <f t="shared" si="14"/>
        <v>6051844604.8906527</v>
      </c>
    </row>
    <row r="153" spans="1:8" hidden="1" outlineLevel="1" x14ac:dyDescent="0.3">
      <c r="A153" s="5">
        <v>150</v>
      </c>
      <c r="B153" s="6">
        <v>38799</v>
      </c>
      <c r="C153" s="6">
        <v>332068.73</v>
      </c>
      <c r="D153" s="7">
        <f t="shared" si="10"/>
        <v>356620.88840374351</v>
      </c>
      <c r="E153" s="7">
        <f t="shared" si="11"/>
        <v>-24552.158403743524</v>
      </c>
      <c r="F153" s="7">
        <f t="shared" si="12"/>
        <v>1443256863.6360636</v>
      </c>
      <c r="G153" s="7">
        <f t="shared" si="13"/>
        <v>180581516.43918312</v>
      </c>
      <c r="H153" s="8">
        <f t="shared" si="14"/>
        <v>602808482.28251374</v>
      </c>
    </row>
    <row r="154" spans="1:8" hidden="1" outlineLevel="1" x14ac:dyDescent="0.3">
      <c r="A154" s="5">
        <v>151</v>
      </c>
      <c r="B154" s="6">
        <v>22293</v>
      </c>
      <c r="C154" s="6">
        <v>208949.09</v>
      </c>
      <c r="D154" s="7">
        <f t="shared" si="10"/>
        <v>220585.88364194738</v>
      </c>
      <c r="E154" s="7">
        <f t="shared" si="11"/>
        <v>-11636.793641947384</v>
      </c>
      <c r="F154" s="7">
        <f t="shared" si="12"/>
        <v>25956387192.72686</v>
      </c>
      <c r="G154" s="7">
        <f t="shared" si="13"/>
        <v>22342197755.286945</v>
      </c>
      <c r="H154" s="8">
        <f t="shared" si="14"/>
        <v>135414966.26526707</v>
      </c>
    </row>
    <row r="155" spans="1:8" hidden="1" outlineLevel="1" x14ac:dyDescent="0.3">
      <c r="A155" s="5">
        <v>152</v>
      </c>
      <c r="B155" s="6">
        <v>37202</v>
      </c>
      <c r="C155" s="6">
        <v>346499.94</v>
      </c>
      <c r="D155" s="7">
        <f t="shared" si="10"/>
        <v>343459.1349441174</v>
      </c>
      <c r="E155" s="7">
        <f t="shared" si="11"/>
        <v>3040.8050558826071</v>
      </c>
      <c r="F155" s="7">
        <f t="shared" si="12"/>
        <v>555026981.93885934</v>
      </c>
      <c r="G155" s="7">
        <f t="shared" si="13"/>
        <v>707550194.60693657</v>
      </c>
      <c r="H155" s="8">
        <f t="shared" si="14"/>
        <v>9246495.387881225</v>
      </c>
    </row>
    <row r="156" spans="1:8" hidden="1" outlineLevel="1" x14ac:dyDescent="0.3">
      <c r="A156" s="5">
        <v>153</v>
      </c>
      <c r="B156" s="6">
        <v>53171</v>
      </c>
      <c r="C156" s="6">
        <v>474836.29</v>
      </c>
      <c r="D156" s="7">
        <f t="shared" si="10"/>
        <v>475068.42799156212</v>
      </c>
      <c r="E156" s="7">
        <f t="shared" si="11"/>
        <v>-232.13799156213645</v>
      </c>
      <c r="F156" s="7">
        <f t="shared" si="12"/>
        <v>10978290845.125229</v>
      </c>
      <c r="G156" s="7">
        <f t="shared" si="13"/>
        <v>11026990335.416775</v>
      </c>
      <c r="H156" s="8">
        <f t="shared" si="14"/>
        <v>53888.047126502534</v>
      </c>
    </row>
    <row r="157" spans="1:8" hidden="1" outlineLevel="1" x14ac:dyDescent="0.3">
      <c r="A157" s="5">
        <v>154</v>
      </c>
      <c r="B157" s="6">
        <v>33287</v>
      </c>
      <c r="C157" s="6">
        <v>255380.79</v>
      </c>
      <c r="D157" s="7">
        <f t="shared" si="10"/>
        <v>311193.47132831515</v>
      </c>
      <c r="E157" s="7">
        <f t="shared" si="11"/>
        <v>-55812.681328315142</v>
      </c>
      <c r="F157" s="7">
        <f t="shared" si="12"/>
        <v>13151080525.842268</v>
      </c>
      <c r="G157" s="7">
        <f t="shared" si="13"/>
        <v>3465144653.6030025</v>
      </c>
      <c r="H157" s="8">
        <f t="shared" si="14"/>
        <v>3115055397.0560579</v>
      </c>
    </row>
    <row r="158" spans="1:8" hidden="1" outlineLevel="1" x14ac:dyDescent="0.3">
      <c r="A158" s="5">
        <v>155</v>
      </c>
      <c r="B158" s="6">
        <v>35445</v>
      </c>
      <c r="C158" s="6">
        <v>237858.5</v>
      </c>
      <c r="D158" s="7">
        <f t="shared" si="10"/>
        <v>328978.73367388378</v>
      </c>
      <c r="E158" s="7">
        <f t="shared" si="11"/>
        <v>-91120.233673883777</v>
      </c>
      <c r="F158" s="7">
        <f t="shared" si="12"/>
        <v>17476959147.192596</v>
      </c>
      <c r="G158" s="7">
        <f t="shared" si="13"/>
        <v>1687584225.2913227</v>
      </c>
      <c r="H158" s="8">
        <f t="shared" si="14"/>
        <v>8302896984.7831831</v>
      </c>
    </row>
    <row r="159" spans="1:8" hidden="1" outlineLevel="1" x14ac:dyDescent="0.3">
      <c r="A159" s="5">
        <v>156</v>
      </c>
      <c r="B159" s="6">
        <v>21723</v>
      </c>
      <c r="C159" s="6">
        <v>224001.23</v>
      </c>
      <c r="D159" s="7">
        <f t="shared" si="10"/>
        <v>215888.20081665818</v>
      </c>
      <c r="E159" s="7">
        <f t="shared" si="11"/>
        <v>8113.0291833418305</v>
      </c>
      <c r="F159" s="7">
        <f t="shared" si="12"/>
        <v>21332857756.092419</v>
      </c>
      <c r="G159" s="7">
        <f t="shared" si="13"/>
        <v>23768620098.494953</v>
      </c>
      <c r="H159" s="8">
        <f t="shared" si="14"/>
        <v>65821242.529756211</v>
      </c>
    </row>
    <row r="160" spans="1:8" hidden="1" outlineLevel="1" x14ac:dyDescent="0.3">
      <c r="A160" s="5">
        <v>157</v>
      </c>
      <c r="B160" s="6">
        <v>40939</v>
      </c>
      <c r="C160" s="6">
        <v>439329.89</v>
      </c>
      <c r="D160" s="7">
        <f t="shared" si="10"/>
        <v>374257.80287061882</v>
      </c>
      <c r="E160" s="7">
        <f t="shared" si="11"/>
        <v>65072.087129381194</v>
      </c>
      <c r="F160" s="7">
        <f t="shared" si="12"/>
        <v>4798463040.9834394</v>
      </c>
      <c r="G160" s="7">
        <f t="shared" si="13"/>
        <v>17630360.125288434</v>
      </c>
      <c r="H160" s="8">
        <f t="shared" si="14"/>
        <v>4234376523.3737779</v>
      </c>
    </row>
    <row r="161" spans="1:8" hidden="1" outlineLevel="1" x14ac:dyDescent="0.3">
      <c r="A161" s="5">
        <v>158</v>
      </c>
      <c r="B161" s="6">
        <v>45048</v>
      </c>
      <c r="C161" s="6">
        <v>362182.64</v>
      </c>
      <c r="D161" s="7">
        <f t="shared" si="10"/>
        <v>408122.32695678261</v>
      </c>
      <c r="E161" s="7">
        <f t="shared" si="11"/>
        <v>-45939.686956782592</v>
      </c>
      <c r="F161" s="7">
        <f t="shared" si="12"/>
        <v>62036269.165126547</v>
      </c>
      <c r="G161" s="7">
        <f t="shared" si="13"/>
        <v>1448820617.2740588</v>
      </c>
      <c r="H161" s="8">
        <f t="shared" si="14"/>
        <v>2110454837.6871808</v>
      </c>
    </row>
    <row r="162" spans="1:8" hidden="1" outlineLevel="1" x14ac:dyDescent="0.3">
      <c r="A162" s="5">
        <v>159</v>
      </c>
      <c r="B162" s="6">
        <v>30296</v>
      </c>
      <c r="C162" s="6">
        <v>299639.04000000004</v>
      </c>
      <c r="D162" s="7">
        <f t="shared" si="10"/>
        <v>286542.99881877122</v>
      </c>
      <c r="E162" s="7">
        <f t="shared" si="11"/>
        <v>13096.041181228822</v>
      </c>
      <c r="F162" s="7">
        <f t="shared" si="12"/>
        <v>4958963813.3595896</v>
      </c>
      <c r="G162" s="7">
        <f t="shared" si="13"/>
        <v>6974914207.1992569</v>
      </c>
      <c r="H162" s="8">
        <f t="shared" si="14"/>
        <v>171506294.6204412</v>
      </c>
    </row>
    <row r="163" spans="1:8" hidden="1" outlineLevel="1" x14ac:dyDescent="0.3">
      <c r="A163" s="5">
        <v>160</v>
      </c>
      <c r="B163" s="6">
        <v>53521</v>
      </c>
      <c r="C163" s="6">
        <v>457210.54</v>
      </c>
      <c r="D163" s="7">
        <f t="shared" si="10"/>
        <v>477952.97007726599</v>
      </c>
      <c r="E163" s="7">
        <f t="shared" si="11"/>
        <v>-20742.430077266006</v>
      </c>
      <c r="F163" s="7">
        <f t="shared" si="12"/>
        <v>7595399529.4418421</v>
      </c>
      <c r="G163" s="7">
        <f t="shared" si="13"/>
        <v>11641119432.146248</v>
      </c>
      <c r="H163" s="8">
        <f t="shared" si="14"/>
        <v>430248405.51026946</v>
      </c>
    </row>
    <row r="164" spans="1:8" hidden="1" outlineLevel="1" x14ac:dyDescent="0.3">
      <c r="A164" s="5">
        <v>161</v>
      </c>
      <c r="B164" s="6">
        <v>24680</v>
      </c>
      <c r="C164" s="6">
        <v>209679.6</v>
      </c>
      <c r="D164" s="7">
        <f t="shared" si="10"/>
        <v>240258.46066644802</v>
      </c>
      <c r="E164" s="7">
        <f t="shared" si="11"/>
        <v>-30578.860666448018</v>
      </c>
      <c r="F164" s="7">
        <f t="shared" si="12"/>
        <v>25721536109.007008</v>
      </c>
      <c r="G164" s="7">
        <f t="shared" si="13"/>
        <v>16848167195.188107</v>
      </c>
      <c r="H164" s="8">
        <f t="shared" si="14"/>
        <v>935066719.65804172</v>
      </c>
    </row>
    <row r="165" spans="1:8" hidden="1" outlineLevel="1" x14ac:dyDescent="0.3">
      <c r="A165" s="5">
        <v>162</v>
      </c>
      <c r="B165" s="6">
        <v>46956</v>
      </c>
      <c r="C165" s="6">
        <v>426587.12</v>
      </c>
      <c r="D165" s="7">
        <f t="shared" si="10"/>
        <v>423847.20209827705</v>
      </c>
      <c r="E165" s="7">
        <f t="shared" si="11"/>
        <v>2739.9179017229471</v>
      </c>
      <c r="F165" s="7">
        <f t="shared" si="12"/>
        <v>3195433932.1448727</v>
      </c>
      <c r="G165" s="7">
        <f t="shared" si="13"/>
        <v>2893175995.8447285</v>
      </c>
      <c r="H165" s="8">
        <f t="shared" si="14"/>
        <v>7507150.1081818771</v>
      </c>
    </row>
    <row r="166" spans="1:8" hidden="1" outlineLevel="1" x14ac:dyDescent="0.3">
      <c r="A166" s="5">
        <v>163</v>
      </c>
      <c r="B166" s="6">
        <v>16392</v>
      </c>
      <c r="C166" s="6">
        <v>200150.72</v>
      </c>
      <c r="D166" s="7">
        <f t="shared" si="10"/>
        <v>171952.50407697956</v>
      </c>
      <c r="E166" s="7">
        <f t="shared" si="11"/>
        <v>28198.215923020442</v>
      </c>
      <c r="F166" s="7">
        <f t="shared" si="12"/>
        <v>28868806836.353893</v>
      </c>
      <c r="G166" s="7">
        <f t="shared" si="13"/>
        <v>39246164166.490425</v>
      </c>
      <c r="H166" s="8">
        <f t="shared" si="14"/>
        <v>795139381.24128354</v>
      </c>
    </row>
    <row r="167" spans="1:8" hidden="1" outlineLevel="1" x14ac:dyDescent="0.3">
      <c r="A167" s="5">
        <v>164</v>
      </c>
      <c r="B167" s="6">
        <v>53761</v>
      </c>
      <c r="C167" s="6">
        <v>534924.22</v>
      </c>
      <c r="D167" s="7">
        <f t="shared" si="10"/>
        <v>479930.94179317722</v>
      </c>
      <c r="E167" s="7">
        <f t="shared" si="11"/>
        <v>54993.278206822753</v>
      </c>
      <c r="F167" s="7">
        <f t="shared" si="12"/>
        <v>27180557043.921955</v>
      </c>
      <c r="G167" s="7">
        <f t="shared" si="13"/>
        <v>12071854441.814283</v>
      </c>
      <c r="H167" s="8">
        <f t="shared" si="14"/>
        <v>3024260647.9330063</v>
      </c>
    </row>
    <row r="168" spans="1:8" hidden="1" outlineLevel="1" x14ac:dyDescent="0.3">
      <c r="A168" s="5">
        <v>165</v>
      </c>
      <c r="B168" s="6">
        <v>56104</v>
      </c>
      <c r="C168" s="6">
        <v>460681.28</v>
      </c>
      <c r="D168" s="7">
        <f t="shared" si="10"/>
        <v>499240.89066976082</v>
      </c>
      <c r="E168" s="7">
        <f t="shared" si="11"/>
        <v>-38559.61066976079</v>
      </c>
      <c r="F168" s="7">
        <f t="shared" si="12"/>
        <v>8212406580.1585569</v>
      </c>
      <c r="G168" s="7">
        <f t="shared" si="13"/>
        <v>16687973632.028364</v>
      </c>
      <c r="H168" s="8">
        <f t="shared" si="14"/>
        <v>1486843575.0035303</v>
      </c>
    </row>
    <row r="169" spans="1:8" hidden="1" outlineLevel="1" x14ac:dyDescent="0.3">
      <c r="A169" s="5">
        <v>166</v>
      </c>
      <c r="B169" s="6">
        <v>15241</v>
      </c>
      <c r="C169" s="6">
        <v>151200.24</v>
      </c>
      <c r="D169" s="7">
        <f t="shared" si="10"/>
        <v>162466.48138942188</v>
      </c>
      <c r="E169" s="7">
        <f t="shared" si="11"/>
        <v>-11266.241389421892</v>
      </c>
      <c r="F169" s="7">
        <f t="shared" si="12"/>
        <v>47899135219.317299</v>
      </c>
      <c r="G169" s="7">
        <f t="shared" si="13"/>
        <v>43094633286.056015</v>
      </c>
      <c r="H169" s="8">
        <f t="shared" si="14"/>
        <v>126928195.04472291</v>
      </c>
    </row>
    <row r="170" spans="1:8" hidden="1" outlineLevel="1" x14ac:dyDescent="0.3">
      <c r="A170" s="5">
        <v>167</v>
      </c>
      <c r="B170" s="6">
        <v>19284</v>
      </c>
      <c r="C170" s="6">
        <v>212426.64</v>
      </c>
      <c r="D170" s="7">
        <f t="shared" si="10"/>
        <v>195787.0632537101</v>
      </c>
      <c r="E170" s="7">
        <f t="shared" si="11"/>
        <v>16639.576746289909</v>
      </c>
      <c r="F170" s="7">
        <f t="shared" si="12"/>
        <v>24847945355.050655</v>
      </c>
      <c r="G170" s="7">
        <f t="shared" si="13"/>
        <v>30370690730.244675</v>
      </c>
      <c r="H170" s="8">
        <f t="shared" si="14"/>
        <v>276875514.29567188</v>
      </c>
    </row>
    <row r="171" spans="1:8" hidden="1" outlineLevel="1" x14ac:dyDescent="0.3">
      <c r="A171" s="5">
        <v>168</v>
      </c>
      <c r="B171" s="6">
        <v>14673</v>
      </c>
      <c r="C171" s="6">
        <v>181763.54</v>
      </c>
      <c r="D171" s="7">
        <f t="shared" si="10"/>
        <v>157785.28166176524</v>
      </c>
      <c r="E171" s="7">
        <f t="shared" si="11"/>
        <v>23978.258338234766</v>
      </c>
      <c r="F171" s="7">
        <f t="shared" si="12"/>
        <v>35455161664.915009</v>
      </c>
      <c r="G171" s="7">
        <f t="shared" si="13"/>
        <v>45060110537.906136</v>
      </c>
      <c r="H171" s="8">
        <f t="shared" si="14"/>
        <v>574956872.93512511</v>
      </c>
    </row>
    <row r="172" spans="1:8" hidden="1" outlineLevel="1" x14ac:dyDescent="0.3">
      <c r="A172" s="5">
        <v>169</v>
      </c>
      <c r="B172" s="6">
        <v>57793</v>
      </c>
      <c r="C172" s="6">
        <v>497895.75</v>
      </c>
      <c r="D172" s="7">
        <f t="shared" si="10"/>
        <v>513160.86662048619</v>
      </c>
      <c r="E172" s="7">
        <f t="shared" si="11"/>
        <v>-15265.116620486195</v>
      </c>
      <c r="F172" s="7">
        <f t="shared" si="12"/>
        <v>16342247272.761885</v>
      </c>
      <c r="G172" s="7">
        <f t="shared" si="13"/>
        <v>20478158359.696209</v>
      </c>
      <c r="H172" s="8">
        <f t="shared" si="14"/>
        <v>233023785.43704388</v>
      </c>
    </row>
    <row r="173" spans="1:8" hidden="1" outlineLevel="1" x14ac:dyDescent="0.3">
      <c r="A173" s="5">
        <v>170</v>
      </c>
      <c r="B173" s="6">
        <v>28259</v>
      </c>
      <c r="C173" s="6">
        <v>242161.2</v>
      </c>
      <c r="D173" s="7">
        <f t="shared" si="10"/>
        <v>269754.9638799745</v>
      </c>
      <c r="E173" s="7">
        <f t="shared" si="11"/>
        <v>-27593.763879974489</v>
      </c>
      <c r="F173" s="7">
        <f t="shared" si="12"/>
        <v>16357834616.617601</v>
      </c>
      <c r="G173" s="7">
        <f t="shared" si="13"/>
        <v>10060889758.266081</v>
      </c>
      <c r="H173" s="8">
        <f t="shared" si="14"/>
        <v>761415805.06378472</v>
      </c>
    </row>
    <row r="174" spans="1:8" hidden="1" outlineLevel="1" x14ac:dyDescent="0.3">
      <c r="A174" s="5">
        <v>171</v>
      </c>
      <c r="B174" s="6">
        <v>30304</v>
      </c>
      <c r="C174" s="6">
        <v>206671.68</v>
      </c>
      <c r="D174" s="7">
        <f t="shared" si="10"/>
        <v>286608.93120930158</v>
      </c>
      <c r="E174" s="7">
        <f t="shared" si="11"/>
        <v>-79937.251209301583</v>
      </c>
      <c r="F174" s="7">
        <f t="shared" si="12"/>
        <v>26695400204.43689</v>
      </c>
      <c r="G174" s="7">
        <f t="shared" si="13"/>
        <v>6963905741.5785046</v>
      </c>
      <c r="H174" s="8">
        <f t="shared" si="14"/>
        <v>6389964130.8989878</v>
      </c>
    </row>
    <row r="175" spans="1:8" hidden="1" outlineLevel="1" x14ac:dyDescent="0.3">
      <c r="A175" s="5">
        <v>172</v>
      </c>
      <c r="B175" s="6">
        <v>62568</v>
      </c>
      <c r="C175" s="6">
        <v>496735.52</v>
      </c>
      <c r="D175" s="7">
        <f t="shared" si="10"/>
        <v>552514.26221830375</v>
      </c>
      <c r="E175" s="7">
        <f t="shared" si="11"/>
        <v>-55778.742218303727</v>
      </c>
      <c r="F175" s="7">
        <f t="shared" si="12"/>
        <v>16046953226.952345</v>
      </c>
      <c r="G175" s="7">
        <f t="shared" si="13"/>
        <v>33289940726.208759</v>
      </c>
      <c r="H175" s="8">
        <f t="shared" si="14"/>
        <v>3111268083.4559784</v>
      </c>
    </row>
    <row r="176" spans="1:8" hidden="1" outlineLevel="1" x14ac:dyDescent="0.3">
      <c r="A176" s="5">
        <v>173</v>
      </c>
      <c r="B176" s="6">
        <v>56139</v>
      </c>
      <c r="C176" s="6">
        <v>513074.17</v>
      </c>
      <c r="D176" s="7">
        <f t="shared" si="10"/>
        <v>499529.34487833118</v>
      </c>
      <c r="E176" s="7">
        <f t="shared" si="11"/>
        <v>13544.825121668808</v>
      </c>
      <c r="F176" s="7">
        <f t="shared" si="12"/>
        <v>20453352970.997532</v>
      </c>
      <c r="G176" s="7">
        <f t="shared" si="13"/>
        <v>16762582986.409399</v>
      </c>
      <c r="H176" s="8">
        <f t="shared" si="14"/>
        <v>183462287.57659042</v>
      </c>
    </row>
    <row r="177" spans="1:8" hidden="1" outlineLevel="1" x14ac:dyDescent="0.3">
      <c r="A177" s="5">
        <v>174</v>
      </c>
      <c r="B177" s="6">
        <v>23120</v>
      </c>
      <c r="C177" s="6">
        <v>214614.39999999999</v>
      </c>
      <c r="D177" s="7">
        <f t="shared" si="10"/>
        <v>227401.64451302489</v>
      </c>
      <c r="E177" s="7">
        <f t="shared" si="11"/>
        <v>-12787.244513024896</v>
      </c>
      <c r="F177" s="7">
        <f t="shared" si="12"/>
        <v>24163008321.053577</v>
      </c>
      <c r="G177" s="7">
        <f t="shared" si="13"/>
        <v>20351106989.002899</v>
      </c>
      <c r="H177" s="8">
        <f t="shared" si="14"/>
        <v>163513622.23588532</v>
      </c>
    </row>
    <row r="178" spans="1:8" hidden="1" outlineLevel="1" x14ac:dyDescent="0.3">
      <c r="A178" s="5">
        <v>175</v>
      </c>
      <c r="B178" s="6">
        <v>17006</v>
      </c>
      <c r="C178" s="6">
        <v>110924.66</v>
      </c>
      <c r="D178" s="7">
        <f t="shared" si="10"/>
        <v>177012.81505018586</v>
      </c>
      <c r="E178" s="7">
        <f t="shared" si="11"/>
        <v>-66088.155050185858</v>
      </c>
      <c r="F178" s="7">
        <f t="shared" si="12"/>
        <v>67150580581.131729</v>
      </c>
      <c r="G178" s="7">
        <f t="shared" si="13"/>
        <v>37266810462.909683</v>
      </c>
      <c r="H178" s="8">
        <f t="shared" si="14"/>
        <v>4367644237.9374065</v>
      </c>
    </row>
    <row r="179" spans="1:8" hidden="1" outlineLevel="1" x14ac:dyDescent="0.3">
      <c r="A179" s="5">
        <v>176</v>
      </c>
      <c r="B179" s="6">
        <v>31596</v>
      </c>
      <c r="C179" s="6">
        <v>329940.56</v>
      </c>
      <c r="D179" s="7">
        <f t="shared" si="10"/>
        <v>297257.01227995718</v>
      </c>
      <c r="E179" s="7">
        <f t="shared" si="11"/>
        <v>32683.547720042814</v>
      </c>
      <c r="F179" s="7">
        <f t="shared" si="12"/>
        <v>1609485266.8679781</v>
      </c>
      <c r="G179" s="7">
        <f t="shared" si="13"/>
        <v>5300122227.7533655</v>
      </c>
      <c r="H179" s="8">
        <f t="shared" si="14"/>
        <v>1068214291.5683159</v>
      </c>
    </row>
    <row r="180" spans="1:8" hidden="1" outlineLevel="1" x14ac:dyDescent="0.3">
      <c r="A180" s="5">
        <v>177</v>
      </c>
      <c r="B180" s="6">
        <v>40607</v>
      </c>
      <c r="C180" s="6">
        <v>363486.04</v>
      </c>
      <c r="D180" s="7">
        <f t="shared" si="10"/>
        <v>371521.60866360826</v>
      </c>
      <c r="E180" s="7">
        <f t="shared" si="11"/>
        <v>-8035.5686636082828</v>
      </c>
      <c r="F180" s="7">
        <f t="shared" si="12"/>
        <v>43203154.170726515</v>
      </c>
      <c r="G180" s="7">
        <f t="shared" si="13"/>
        <v>2139368.5186592704</v>
      </c>
      <c r="H180" s="8">
        <f t="shared" si="14"/>
        <v>64570363.747563407</v>
      </c>
    </row>
    <row r="181" spans="1:8" hidden="1" outlineLevel="1" x14ac:dyDescent="0.3">
      <c r="A181" s="5">
        <v>178</v>
      </c>
      <c r="B181" s="6">
        <v>61771</v>
      </c>
      <c r="C181" s="6">
        <v>569494.11</v>
      </c>
      <c r="D181" s="7">
        <f t="shared" si="10"/>
        <v>545945.74781171512</v>
      </c>
      <c r="E181" s="7">
        <f t="shared" si="11"/>
        <v>23548.362188284867</v>
      </c>
      <c r="F181" s="7">
        <f t="shared" si="12"/>
        <v>39774382792.307419</v>
      </c>
      <c r="G181" s="7">
        <f t="shared" si="13"/>
        <v>30936165422.286285</v>
      </c>
      <c r="H181" s="8">
        <f t="shared" si="14"/>
        <v>554525361.75064445</v>
      </c>
    </row>
    <row r="182" spans="1:8" hidden="1" outlineLevel="1" x14ac:dyDescent="0.3">
      <c r="A182" s="5">
        <v>179</v>
      </c>
      <c r="B182" s="6">
        <v>30412</v>
      </c>
      <c r="C182" s="6">
        <v>279610.59999999998</v>
      </c>
      <c r="D182" s="7">
        <f t="shared" si="10"/>
        <v>287499.01848146168</v>
      </c>
      <c r="E182" s="7">
        <f t="shared" si="11"/>
        <v>-7888.4184814617038</v>
      </c>
      <c r="F182" s="7">
        <f t="shared" si="12"/>
        <v>8180904131.9730892</v>
      </c>
      <c r="G182" s="7">
        <f t="shared" si="13"/>
        <v>6816142396.632</v>
      </c>
      <c r="H182" s="8">
        <f t="shared" si="14"/>
        <v>62227146.13866657</v>
      </c>
    </row>
    <row r="183" spans="1:8" hidden="1" outlineLevel="1" x14ac:dyDescent="0.3">
      <c r="A183" s="5">
        <v>180</v>
      </c>
      <c r="B183" s="6">
        <v>36947</v>
      </c>
      <c r="C183" s="6">
        <v>361463.21</v>
      </c>
      <c r="D183" s="7">
        <f t="shared" si="10"/>
        <v>341357.53999596171</v>
      </c>
      <c r="E183" s="7">
        <f t="shared" si="11"/>
        <v>20105.670004038315</v>
      </c>
      <c r="F183" s="7">
        <f t="shared" si="12"/>
        <v>73886757.005380392</v>
      </c>
      <c r="G183" s="7">
        <f t="shared" si="13"/>
        <v>823770972.47433424</v>
      </c>
      <c r="H183" s="8">
        <f t="shared" si="14"/>
        <v>404237966.31128603</v>
      </c>
    </row>
    <row r="184" spans="1:8" hidden="1" outlineLevel="1" x14ac:dyDescent="0.3">
      <c r="A184" s="5">
        <v>181</v>
      </c>
      <c r="B184" s="6">
        <v>43194</v>
      </c>
      <c r="C184" s="6">
        <v>395552</v>
      </c>
      <c r="D184" s="7">
        <f t="shared" si="10"/>
        <v>392842.49545136822</v>
      </c>
      <c r="E184" s="7">
        <f t="shared" si="11"/>
        <v>2709.5045486317831</v>
      </c>
      <c r="F184" s="7">
        <f t="shared" si="12"/>
        <v>649895566.10074258</v>
      </c>
      <c r="G184" s="7">
        <f t="shared" si="13"/>
        <v>519089914.55533719</v>
      </c>
      <c r="H184" s="8">
        <f t="shared" si="14"/>
        <v>7341414.8990563229</v>
      </c>
    </row>
    <row r="185" spans="1:8" hidden="1" outlineLevel="1" x14ac:dyDescent="0.3">
      <c r="A185" s="5">
        <v>182</v>
      </c>
      <c r="B185" s="6">
        <v>56866</v>
      </c>
      <c r="C185" s="6">
        <v>492417.48</v>
      </c>
      <c r="D185" s="7">
        <f t="shared" si="10"/>
        <v>505520.95086777903</v>
      </c>
      <c r="E185" s="7">
        <f t="shared" si="11"/>
        <v>-13103.470867779048</v>
      </c>
      <c r="F185" s="7">
        <f t="shared" si="12"/>
        <v>14971609709.202703</v>
      </c>
      <c r="G185" s="7">
        <f t="shared" si="13"/>
        <v>18349953507.992214</v>
      </c>
      <c r="H185" s="8">
        <f t="shared" si="14"/>
        <v>171700948.78273419</v>
      </c>
    </row>
    <row r="186" spans="1:8" hidden="1" outlineLevel="1" x14ac:dyDescent="0.3">
      <c r="A186" s="5">
        <v>183</v>
      </c>
      <c r="B186" s="6">
        <v>39851</v>
      </c>
      <c r="C186" s="6">
        <v>367213.96</v>
      </c>
      <c r="D186" s="7">
        <f t="shared" si="10"/>
        <v>365290.99775848782</v>
      </c>
      <c r="E186" s="7">
        <f t="shared" si="11"/>
        <v>1922.9622415121994</v>
      </c>
      <c r="F186" s="7">
        <f t="shared" si="12"/>
        <v>8093971.6937730191</v>
      </c>
      <c r="G186" s="7">
        <f t="shared" si="13"/>
        <v>22733374.600019868</v>
      </c>
      <c r="H186" s="8">
        <f t="shared" si="14"/>
        <v>3697783.7822816223</v>
      </c>
    </row>
    <row r="187" spans="1:8" hidden="1" outlineLevel="1" x14ac:dyDescent="0.3">
      <c r="A187" s="5">
        <v>184</v>
      </c>
      <c r="B187" s="6">
        <v>36617</v>
      </c>
      <c r="C187" s="6">
        <v>312177.71999999997</v>
      </c>
      <c r="D187" s="7">
        <f t="shared" si="10"/>
        <v>338637.82888658374</v>
      </c>
      <c r="E187" s="7">
        <f t="shared" si="11"/>
        <v>-26460.108886583766</v>
      </c>
      <c r="F187" s="7">
        <f t="shared" si="12"/>
        <v>3350236859.4260597</v>
      </c>
      <c r="G187" s="7">
        <f t="shared" si="13"/>
        <v>987286891.71382356</v>
      </c>
      <c r="H187" s="8">
        <f t="shared" si="14"/>
        <v>700137362.28986919</v>
      </c>
    </row>
    <row r="188" spans="1:8" hidden="1" outlineLevel="1" x14ac:dyDescent="0.3">
      <c r="A188" s="5">
        <v>185</v>
      </c>
      <c r="B188" s="6">
        <v>46438</v>
      </c>
      <c r="C188" s="6">
        <v>331878.65999999997</v>
      </c>
      <c r="D188" s="7">
        <f t="shared" si="10"/>
        <v>419578.07981143525</v>
      </c>
      <c r="E188" s="7">
        <f t="shared" si="11"/>
        <v>-87699.419811435277</v>
      </c>
      <c r="F188" s="7">
        <f t="shared" si="12"/>
        <v>1457734592.7118526</v>
      </c>
      <c r="G188" s="7">
        <f t="shared" si="13"/>
        <v>2452144154.731276</v>
      </c>
      <c r="H188" s="8">
        <f t="shared" si="14"/>
        <v>7691188235.2623663</v>
      </c>
    </row>
    <row r="189" spans="1:8" hidden="1" outlineLevel="1" x14ac:dyDescent="0.3">
      <c r="A189" s="5">
        <v>186</v>
      </c>
      <c r="B189" s="6">
        <v>27520</v>
      </c>
      <c r="C189" s="6">
        <v>266032</v>
      </c>
      <c r="D189" s="7">
        <f t="shared" si="10"/>
        <v>263664.45930473111</v>
      </c>
      <c r="E189" s="7">
        <f t="shared" si="11"/>
        <v>2367.5406952688936</v>
      </c>
      <c r="F189" s="7">
        <f t="shared" si="12"/>
        <v>10821606457.705006</v>
      </c>
      <c r="G189" s="7">
        <f t="shared" si="13"/>
        <v>11319787784.698744</v>
      </c>
      <c r="H189" s="8">
        <f t="shared" si="14"/>
        <v>5605248.9437543163</v>
      </c>
    </row>
    <row r="190" spans="1:8" hidden="1" outlineLevel="1" x14ac:dyDescent="0.3">
      <c r="A190" s="5">
        <v>187</v>
      </c>
      <c r="B190" s="6">
        <v>28852</v>
      </c>
      <c r="C190" s="6">
        <v>311399.12</v>
      </c>
      <c r="D190" s="7">
        <f t="shared" si="10"/>
        <v>274642.20232803852</v>
      </c>
      <c r="E190" s="7">
        <f t="shared" si="11"/>
        <v>36756.917671961477</v>
      </c>
      <c r="F190" s="7">
        <f t="shared" si="12"/>
        <v>3440975729.7255521</v>
      </c>
      <c r="G190" s="7">
        <f t="shared" si="13"/>
        <v>9104355856.8212242</v>
      </c>
      <c r="H190" s="8">
        <f t="shared" si="14"/>
        <v>1351070996.7433538</v>
      </c>
    </row>
    <row r="191" spans="1:8" hidden="1" outlineLevel="1" x14ac:dyDescent="0.3">
      <c r="A191" s="5">
        <v>188</v>
      </c>
      <c r="B191" s="6">
        <v>60878</v>
      </c>
      <c r="C191" s="6">
        <v>505367.44</v>
      </c>
      <c r="D191" s="7">
        <f t="shared" si="10"/>
        <v>538586.04471876204</v>
      </c>
      <c r="E191" s="7">
        <f t="shared" si="11"/>
        <v>-33218.604718762042</v>
      </c>
      <c r="F191" s="7">
        <f t="shared" si="12"/>
        <v>18308387295.164059</v>
      </c>
      <c r="G191" s="7">
        <f t="shared" si="13"/>
        <v>28401381441.470196</v>
      </c>
      <c r="H191" s="8">
        <f t="shared" si="14"/>
        <v>1103475699.4613597</v>
      </c>
    </row>
    <row r="192" spans="1:8" collapsed="1" x14ac:dyDescent="0.3">
      <c r="A192" s="5">
        <v>189</v>
      </c>
      <c r="B192" s="6">
        <v>32779</v>
      </c>
      <c r="C192" s="6">
        <v>211928.26</v>
      </c>
      <c r="D192" s="7">
        <f t="shared" si="10"/>
        <v>307006.76452963636</v>
      </c>
      <c r="E192" s="7">
        <f t="shared" si="11"/>
        <v>-95078.504529636353</v>
      </c>
      <c r="F192" s="7">
        <f t="shared" si="12"/>
        <v>25005315319.62019</v>
      </c>
      <c r="G192" s="7">
        <f t="shared" si="13"/>
        <v>3975578172.2340274</v>
      </c>
      <c r="H192" s="8">
        <f t="shared" si="14"/>
        <v>9039922023.5920811</v>
      </c>
    </row>
    <row r="193" spans="1:8" x14ac:dyDescent="0.3">
      <c r="A193" s="5">
        <v>190</v>
      </c>
      <c r="B193" s="6">
        <v>49959</v>
      </c>
      <c r="C193" s="6">
        <v>401211.77</v>
      </c>
      <c r="D193" s="7">
        <f t="shared" si="10"/>
        <v>448596.57319361652</v>
      </c>
      <c r="E193" s="7">
        <f t="shared" si="11"/>
        <v>-47384.803193616506</v>
      </c>
      <c r="F193" s="7">
        <f t="shared" si="12"/>
        <v>970498154.60145831</v>
      </c>
      <c r="G193" s="7">
        <f t="shared" si="13"/>
        <v>6168158157.6970415</v>
      </c>
      <c r="H193" s="8">
        <f t="shared" si="14"/>
        <v>2245319573.6977692</v>
      </c>
    </row>
    <row r="194" spans="1:8" x14ac:dyDescent="0.3">
      <c r="B194" s="1" t="s">
        <v>0</v>
      </c>
      <c r="C194" s="9"/>
      <c r="D194" s="9"/>
      <c r="E194" s="7">
        <f>SUM(E4:E193)</f>
        <v>-3.3527612686157227E-8</v>
      </c>
      <c r="F194" s="7">
        <f>SUM(F4:F193)</f>
        <v>3269387200138.7446</v>
      </c>
      <c r="G194" s="7">
        <f>SUM(G4:G193)</f>
        <v>2752712827448.4297</v>
      </c>
      <c r="H194" s="7">
        <f t="shared" ref="F194:H194" si="15">SUM(H4:H193)</f>
        <v>516674372690.31818</v>
      </c>
    </row>
    <row r="195" spans="1:8" x14ac:dyDescent="0.3">
      <c r="F195" s="1" t="s">
        <v>13</v>
      </c>
      <c r="G195" s="1" t="s">
        <v>14</v>
      </c>
      <c r="H195" s="1" t="s">
        <v>15</v>
      </c>
    </row>
    <row r="196" spans="1:8" ht="15.6" x14ac:dyDescent="0.35">
      <c r="C196" s="10" t="s">
        <v>16</v>
      </c>
      <c r="E196" s="10"/>
    </row>
    <row r="197" spans="1:8" ht="15.6" x14ac:dyDescent="0.35">
      <c r="B197" s="11" t="s">
        <v>17</v>
      </c>
    </row>
    <row r="198" spans="1:8" x14ac:dyDescent="0.3">
      <c r="A198" s="12" t="s">
        <v>18</v>
      </c>
      <c r="B198" s="13">
        <f>COUNT(B4:B194)</f>
        <v>190</v>
      </c>
    </row>
    <row r="199" spans="1:8" x14ac:dyDescent="0.3">
      <c r="A199" s="12" t="s">
        <v>19</v>
      </c>
      <c r="B199" s="14">
        <f>AVERAGE(B4:B194)</f>
        <v>40429.526315789473</v>
      </c>
    </row>
    <row r="200" spans="1:8" x14ac:dyDescent="0.3">
      <c r="A200" s="12" t="s">
        <v>20</v>
      </c>
      <c r="B200" s="14">
        <f>AVERAGE(C4:C193)</f>
        <v>370058.95063157915</v>
      </c>
    </row>
    <row r="201" spans="1:8" ht="15.6" x14ac:dyDescent="0.35">
      <c r="A201" s="12" t="s">
        <v>21</v>
      </c>
      <c r="B201" s="15">
        <f>SLOPE(C4:C193,B4:B193)</f>
        <v>8.2415488162968682</v>
      </c>
      <c r="D201" t="s">
        <v>109</v>
      </c>
    </row>
    <row r="202" spans="1:8" ht="15.6" x14ac:dyDescent="0.35">
      <c r="A202" s="12" t="s">
        <v>22</v>
      </c>
      <c r="B202" s="14">
        <f>INTERCEPT(C4:C193,B4:B193)</f>
        <v>36857.03588024131</v>
      </c>
    </row>
    <row r="203" spans="1:8" x14ac:dyDescent="0.3">
      <c r="A203" s="12" t="s">
        <v>13</v>
      </c>
      <c r="B203" s="14">
        <f>F194</f>
        <v>3269387200138.7446</v>
      </c>
      <c r="D203" s="1" t="s">
        <v>23</v>
      </c>
    </row>
    <row r="204" spans="1:8" x14ac:dyDescent="0.3">
      <c r="A204" s="12" t="s">
        <v>14</v>
      </c>
      <c r="B204" s="14"/>
      <c r="D204" s="1" t="s">
        <v>24</v>
      </c>
    </row>
    <row r="205" spans="1:8" x14ac:dyDescent="0.3">
      <c r="A205" s="12" t="s">
        <v>15</v>
      </c>
      <c r="B205" s="14"/>
      <c r="D205" s="1" t="s">
        <v>25</v>
      </c>
    </row>
    <row r="206" spans="1:8" x14ac:dyDescent="0.3">
      <c r="A206" s="12" t="s">
        <v>26</v>
      </c>
      <c r="B206" s="13"/>
    </row>
    <row r="207" spans="1:8" x14ac:dyDescent="0.3">
      <c r="A207" s="12" t="s">
        <v>27</v>
      </c>
      <c r="B207" s="13"/>
    </row>
    <row r="208" spans="1:8" x14ac:dyDescent="0.3">
      <c r="A208" s="12" t="s">
        <v>28</v>
      </c>
      <c r="B208" s="13"/>
    </row>
    <row r="209" spans="1:9" ht="28.8" x14ac:dyDescent="0.3">
      <c r="A209" s="16" t="s">
        <v>29</v>
      </c>
      <c r="B209" s="13"/>
    </row>
    <row r="210" spans="1:9" x14ac:dyDescent="0.3">
      <c r="A210" s="16" t="s">
        <v>30</v>
      </c>
      <c r="B210" s="13"/>
    </row>
    <row r="211" spans="1:9" ht="18" x14ac:dyDescent="0.35">
      <c r="A211" s="17" t="str">
        <f>TEXT($B$206,"0.00%")&amp;" of the Total Sum of Squares can be explained by the Estimated Simple Linear Regression Equation / Line."</f>
        <v>0.00% of the Total Sum of Squares can be explained by the Estimated Simple Linear Regression Equation / Line.</v>
      </c>
      <c r="B211" s="18"/>
      <c r="C211" s="18"/>
      <c r="D211" s="18"/>
      <c r="E211" s="18"/>
      <c r="F211" s="18"/>
      <c r="G211" s="18"/>
      <c r="H211" s="18"/>
      <c r="I211" s="19"/>
    </row>
    <row r="212" spans="1:9" ht="18" x14ac:dyDescent="0.35">
      <c r="A212" s="20" t="str">
        <f>TEXT($B$206,"0.00%")&amp;" of the Variation in Y can be explained by the Estimated Simple Linear Regression Equation / Line."</f>
        <v>0.00% of the Variation in Y can be explained by the Estimated Simple Linear Regression Equation / Line.</v>
      </c>
      <c r="B212" s="21"/>
      <c r="C212" s="21"/>
      <c r="D212" s="21"/>
      <c r="E212" s="21"/>
      <c r="F212" s="21"/>
      <c r="G212" s="21"/>
      <c r="H212" s="21"/>
      <c r="I212" s="22"/>
    </row>
    <row r="213" spans="1:9" ht="18" x14ac:dyDescent="0.35">
      <c r="A213" s="20" t="str">
        <f>TEXT($B$206,"0.00%")&amp;" indicates a strong fit of the of Estimated Regression Equation/Line to the X-Y Sample Data Points."</f>
        <v>0.00% indicates a strong fit of the of Estimated Regression Equation/Line to the X-Y Sample Data Points.</v>
      </c>
      <c r="B213" s="21"/>
      <c r="C213" s="21"/>
      <c r="D213" s="21"/>
      <c r="E213" s="21"/>
      <c r="F213" s="21"/>
      <c r="G213" s="21"/>
      <c r="H213" s="21"/>
      <c r="I213" s="22"/>
    </row>
    <row r="214" spans="1:9" ht="18" x14ac:dyDescent="0.35">
      <c r="A214" s="23" t="str">
        <f>"The proportion of the Sum of Squared Total that can be explained by using the Estimated Regression Equation is: "&amp;ROUND($B$206,4)</f>
        <v>The proportion of the Sum of Squared Total that can be explained by using the Estimated Regression Equation is: 0</v>
      </c>
      <c r="B214" s="24"/>
      <c r="C214" s="24"/>
      <c r="D214" s="24"/>
      <c r="E214" s="24"/>
      <c r="F214" s="24"/>
      <c r="G214" s="24"/>
      <c r="H214" s="24"/>
      <c r="I214" s="2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E33-C432-46A2-BB3B-5E1F97059FEA}">
  <dimension ref="A1:J29"/>
  <sheetViews>
    <sheetView showGridLines="0" workbookViewId="0">
      <selection activeCell="I28" sqref="I28"/>
    </sheetView>
  </sheetViews>
  <sheetFormatPr defaultRowHeight="14.4" x14ac:dyDescent="0.3"/>
  <cols>
    <col min="1" max="1" width="4.77734375" customWidth="1"/>
    <col min="2" max="2" width="36.6640625" customWidth="1"/>
    <col min="4" max="4" width="18.109375" customWidth="1"/>
  </cols>
  <sheetData>
    <row r="1" spans="1:4" x14ac:dyDescent="0.3">
      <c r="A1" s="1" t="s">
        <v>56</v>
      </c>
      <c r="B1" t="s">
        <v>31</v>
      </c>
    </row>
    <row r="2" spans="1:4" x14ac:dyDescent="0.3">
      <c r="B2" t="s">
        <v>32</v>
      </c>
    </row>
    <row r="3" spans="1:4" x14ac:dyDescent="0.3">
      <c r="B3" t="s">
        <v>33</v>
      </c>
    </row>
    <row r="4" spans="1:4" x14ac:dyDescent="0.3">
      <c r="B4" t="s">
        <v>34</v>
      </c>
    </row>
    <row r="5" spans="1:4" x14ac:dyDescent="0.3">
      <c r="B5" t="s">
        <v>35</v>
      </c>
    </row>
    <row r="7" spans="1:4" ht="19.95" customHeight="1" x14ac:dyDescent="0.3">
      <c r="B7" s="26" t="s">
        <v>36</v>
      </c>
      <c r="C7" s="27" t="s">
        <v>37</v>
      </c>
      <c r="D7" s="28" t="s">
        <v>38</v>
      </c>
    </row>
    <row r="8" spans="1:4" ht="15.6" x14ac:dyDescent="0.3">
      <c r="B8" s="29" t="s">
        <v>39</v>
      </c>
      <c r="C8" s="30">
        <v>1250</v>
      </c>
      <c r="D8" s="30">
        <v>83</v>
      </c>
    </row>
    <row r="9" spans="1:4" ht="15.6" x14ac:dyDescent="0.3">
      <c r="B9" s="29" t="s">
        <v>40</v>
      </c>
      <c r="C9" s="30">
        <v>1300</v>
      </c>
      <c r="D9" s="30">
        <v>83</v>
      </c>
    </row>
    <row r="10" spans="1:4" ht="15.6" x14ac:dyDescent="0.3">
      <c r="B10" s="29" t="s">
        <v>41</v>
      </c>
      <c r="C10" s="30">
        <v>1200</v>
      </c>
      <c r="D10" s="30">
        <v>82</v>
      </c>
    </row>
    <row r="11" spans="1:4" ht="15.6" x14ac:dyDescent="0.3">
      <c r="B11" s="29" t="s">
        <v>42</v>
      </c>
      <c r="C11" s="30">
        <v>950</v>
      </c>
      <c r="D11" s="30">
        <v>79</v>
      </c>
    </row>
    <row r="12" spans="1:4" ht="15.6" x14ac:dyDescent="0.3">
      <c r="B12" s="29" t="s">
        <v>43</v>
      </c>
      <c r="C12" s="30">
        <v>800</v>
      </c>
      <c r="D12" s="30">
        <v>77</v>
      </c>
    </row>
    <row r="13" spans="1:4" ht="15.6" x14ac:dyDescent="0.3">
      <c r="B13" s="29" t="s">
        <v>44</v>
      </c>
      <c r="C13" s="30">
        <v>1200</v>
      </c>
      <c r="D13" s="30">
        <v>74</v>
      </c>
    </row>
    <row r="14" spans="1:4" ht="15.6" x14ac:dyDescent="0.3">
      <c r="B14" s="29" t="s">
        <v>45</v>
      </c>
      <c r="C14" s="30">
        <v>1200</v>
      </c>
      <c r="D14" s="30">
        <v>74</v>
      </c>
    </row>
    <row r="15" spans="1:4" ht="15.6" x14ac:dyDescent="0.3">
      <c r="B15" s="29" t="s">
        <v>46</v>
      </c>
      <c r="C15" s="30">
        <v>1000</v>
      </c>
      <c r="D15" s="30">
        <v>73</v>
      </c>
    </row>
    <row r="16" spans="1:4" ht="15.6" x14ac:dyDescent="0.3">
      <c r="B16" s="29" t="s">
        <v>47</v>
      </c>
      <c r="C16" s="30">
        <v>700</v>
      </c>
      <c r="D16" s="30">
        <v>67</v>
      </c>
    </row>
    <row r="17" spans="2:10" ht="15.6" x14ac:dyDescent="0.3">
      <c r="B17" s="29" t="s">
        <v>48</v>
      </c>
      <c r="C17" s="30">
        <v>600</v>
      </c>
      <c r="D17" s="30">
        <v>63</v>
      </c>
    </row>
    <row r="19" spans="2:10" x14ac:dyDescent="0.3">
      <c r="B19" t="s">
        <v>49</v>
      </c>
    </row>
    <row r="20" spans="2:10" x14ac:dyDescent="0.3">
      <c r="B20" t="s">
        <v>50</v>
      </c>
    </row>
    <row r="21" spans="2:10" x14ac:dyDescent="0.3">
      <c r="B21" t="s">
        <v>51</v>
      </c>
    </row>
    <row r="22" spans="2:10" x14ac:dyDescent="0.3">
      <c r="B22" t="s">
        <v>52</v>
      </c>
    </row>
    <row r="23" spans="2:10" x14ac:dyDescent="0.3">
      <c r="B23" t="s">
        <v>53</v>
      </c>
    </row>
    <row r="24" spans="2:10" x14ac:dyDescent="0.3">
      <c r="B24" t="s">
        <v>54</v>
      </c>
    </row>
    <row r="25" spans="2:10" x14ac:dyDescent="0.3">
      <c r="B25" t="s">
        <v>55</v>
      </c>
    </row>
    <row r="28" spans="2:10" x14ac:dyDescent="0.3">
      <c r="E28" t="s">
        <v>77</v>
      </c>
      <c r="F28">
        <f>INTERCEPT(D8:D17,C8:C17)</f>
        <v>53.86363636363636</v>
      </c>
      <c r="I28" t="s">
        <v>81</v>
      </c>
    </row>
    <row r="29" spans="2:10" x14ac:dyDescent="0.3">
      <c r="E29" t="s">
        <v>78</v>
      </c>
      <c r="F29">
        <f>SLOPE(D8:D17,C8:C17)</f>
        <v>2.1212121212121213E-2</v>
      </c>
      <c r="H29" t="s">
        <v>80</v>
      </c>
      <c r="I29" t="s">
        <v>79</v>
      </c>
      <c r="J29">
        <f>F28+F29*700</f>
        <v>68.712121212121204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B27-67E3-4210-AE1D-5CB80D637CC2}">
  <dimension ref="A1:L39"/>
  <sheetViews>
    <sheetView showGridLines="0" topLeftCell="B1" workbookViewId="0">
      <selection activeCell="J20" sqref="J20"/>
    </sheetView>
  </sheetViews>
  <sheetFormatPr defaultRowHeight="14.4" x14ac:dyDescent="0.3"/>
  <cols>
    <col min="1" max="1" width="5.88671875" customWidth="1"/>
    <col min="3" max="3" width="17.109375" customWidth="1"/>
    <col min="4" max="4" width="12.21875" customWidth="1"/>
    <col min="7" max="7" width="13.109375" bestFit="1" customWidth="1"/>
    <col min="8" max="8" width="12" bestFit="1" customWidth="1"/>
    <col min="11" max="12" width="8.88671875" customWidth="1"/>
    <col min="13" max="13" width="25.44140625" customWidth="1"/>
  </cols>
  <sheetData>
    <row r="1" spans="1:7" x14ac:dyDescent="0.3">
      <c r="A1" s="1" t="s">
        <v>67</v>
      </c>
      <c r="B1" t="s">
        <v>57</v>
      </c>
    </row>
    <row r="2" spans="1:7" x14ac:dyDescent="0.3">
      <c r="B2" t="s">
        <v>58</v>
      </c>
    </row>
    <row r="3" spans="1:7" x14ac:dyDescent="0.3">
      <c r="B3" t="s">
        <v>59</v>
      </c>
    </row>
    <row r="4" spans="1:7" x14ac:dyDescent="0.3">
      <c r="B4" t="s">
        <v>60</v>
      </c>
    </row>
    <row r="5" spans="1:7" x14ac:dyDescent="0.3">
      <c r="B5" t="s">
        <v>61</v>
      </c>
    </row>
    <row r="6" spans="1:7" x14ac:dyDescent="0.3">
      <c r="B6" t="s">
        <v>62</v>
      </c>
    </row>
    <row r="7" spans="1:7" x14ac:dyDescent="0.3">
      <c r="B7" t="s">
        <v>63</v>
      </c>
    </row>
    <row r="9" spans="1:7" ht="15.6" x14ac:dyDescent="0.3">
      <c r="B9" s="35" t="s">
        <v>64</v>
      </c>
      <c r="C9" s="35" t="s">
        <v>65</v>
      </c>
      <c r="D9" s="35" t="s">
        <v>66</v>
      </c>
    </row>
    <row r="10" spans="1:7" ht="15.6" x14ac:dyDescent="0.3">
      <c r="B10" s="33">
        <v>12</v>
      </c>
      <c r="C10" s="33">
        <v>16</v>
      </c>
      <c r="D10" s="33">
        <v>24</v>
      </c>
    </row>
    <row r="11" spans="1:7" ht="15.6" x14ac:dyDescent="0.3">
      <c r="B11" s="33">
        <v>13</v>
      </c>
      <c r="C11" s="33">
        <v>18</v>
      </c>
      <c r="D11" s="33">
        <v>19</v>
      </c>
    </row>
    <row r="12" spans="1:7" ht="15.6" x14ac:dyDescent="0.3">
      <c r="B12" s="33">
        <v>15</v>
      </c>
      <c r="C12" s="33">
        <v>17</v>
      </c>
      <c r="D12" s="33">
        <v>23</v>
      </c>
      <c r="G12" t="s">
        <v>85</v>
      </c>
    </row>
    <row r="13" spans="1:7" ht="15.6" x14ac:dyDescent="0.3">
      <c r="B13" s="33">
        <v>17</v>
      </c>
      <c r="C13" s="33">
        <v>26</v>
      </c>
      <c r="D13" s="33">
        <v>25</v>
      </c>
      <c r="G13" t="s">
        <v>87</v>
      </c>
    </row>
    <row r="14" spans="1:7" ht="15.6" x14ac:dyDescent="0.3">
      <c r="B14" s="33">
        <v>18</v>
      </c>
      <c r="C14" s="33">
        <v>23</v>
      </c>
      <c r="D14" s="33">
        <v>21</v>
      </c>
      <c r="G14" t="s">
        <v>88</v>
      </c>
    </row>
    <row r="15" spans="1:7" ht="15.6" x14ac:dyDescent="0.3">
      <c r="B15" s="33">
        <v>20</v>
      </c>
      <c r="C15" s="33">
        <v>15</v>
      </c>
      <c r="D15" s="33">
        <v>22</v>
      </c>
      <c r="G15" t="s">
        <v>89</v>
      </c>
    </row>
    <row r="16" spans="1:7" ht="15.6" x14ac:dyDescent="0.3">
      <c r="B16" s="33">
        <v>17</v>
      </c>
      <c r="C16" s="33">
        <v>19</v>
      </c>
      <c r="D16" s="33">
        <v>27</v>
      </c>
      <c r="G16" t="s">
        <v>15</v>
      </c>
    </row>
    <row r="17" spans="1:9" ht="15.6" x14ac:dyDescent="0.3">
      <c r="B17" s="34">
        <v>24</v>
      </c>
      <c r="C17" s="34">
        <v>18</v>
      </c>
      <c r="D17" s="34">
        <v>31</v>
      </c>
      <c r="G17" t="s">
        <v>90</v>
      </c>
    </row>
    <row r="18" spans="1:9" x14ac:dyDescent="0.3">
      <c r="A18" s="5" t="s">
        <v>82</v>
      </c>
      <c r="B18" s="5">
        <f>AVERAGE(B10:B17)</f>
        <v>17</v>
      </c>
      <c r="C18" s="5">
        <f t="shared" ref="C18:D18" si="0">AVERAGE(C10:C17)</f>
        <v>19</v>
      </c>
      <c r="D18" s="5">
        <f t="shared" si="0"/>
        <v>24</v>
      </c>
      <c r="E18">
        <f>AVERAGE(B18:D18)</f>
        <v>20</v>
      </c>
      <c r="G18" t="s">
        <v>86</v>
      </c>
    </row>
    <row r="19" spans="1:9" x14ac:dyDescent="0.3">
      <c r="A19" s="5" t="s">
        <v>83</v>
      </c>
      <c r="B19" s="5">
        <f>_xlfn.VAR.S(B10:B17)</f>
        <v>14.857142857142858</v>
      </c>
      <c r="C19" s="5">
        <f t="shared" ref="C19:D19" si="1">_xlfn.VAR.S(C10:C17)</f>
        <v>13.714285714285714</v>
      </c>
      <c r="D19" s="5">
        <f t="shared" si="1"/>
        <v>14</v>
      </c>
      <c r="G19" t="s">
        <v>91</v>
      </c>
    </row>
    <row r="20" spans="1:9" x14ac:dyDescent="0.3">
      <c r="A20" s="5" t="s">
        <v>84</v>
      </c>
      <c r="B20" s="5">
        <f>COUNT(B10:B17)</f>
        <v>8</v>
      </c>
      <c r="C20" s="5">
        <f t="shared" ref="C20:D20" si="2">COUNT(C10:C17)</f>
        <v>8</v>
      </c>
      <c r="D20" s="5">
        <f t="shared" si="2"/>
        <v>8</v>
      </c>
    </row>
    <row r="25" spans="1:9" x14ac:dyDescent="0.3">
      <c r="E25" t="s">
        <v>92</v>
      </c>
    </row>
    <row r="27" spans="1:9" ht="15" thickBot="1" x14ac:dyDescent="0.35">
      <c r="E27" t="s">
        <v>93</v>
      </c>
    </row>
    <row r="28" spans="1:9" x14ac:dyDescent="0.3">
      <c r="E28" s="38" t="s">
        <v>94</v>
      </c>
      <c r="F28" s="38" t="s">
        <v>95</v>
      </c>
      <c r="G28" s="38" t="s">
        <v>96</v>
      </c>
      <c r="H28" s="38" t="s">
        <v>97</v>
      </c>
      <c r="I28" s="38" t="s">
        <v>98</v>
      </c>
    </row>
    <row r="29" spans="1:9" x14ac:dyDescent="0.3">
      <c r="E29" s="36" t="s">
        <v>64</v>
      </c>
      <c r="F29" s="36">
        <v>8</v>
      </c>
      <c r="G29" s="36">
        <v>136</v>
      </c>
      <c r="H29" s="36">
        <v>17</v>
      </c>
      <c r="I29" s="36">
        <v>14.857142857142858</v>
      </c>
    </row>
    <row r="30" spans="1:9" x14ac:dyDescent="0.3">
      <c r="E30" s="36" t="s">
        <v>65</v>
      </c>
      <c r="F30" s="36">
        <v>8</v>
      </c>
      <c r="G30" s="36">
        <v>152</v>
      </c>
      <c r="H30" s="36">
        <v>19</v>
      </c>
      <c r="I30" s="36">
        <v>13.714285714285714</v>
      </c>
    </row>
    <row r="31" spans="1:9" ht="15" thickBot="1" x14ac:dyDescent="0.35">
      <c r="E31" s="37" t="s">
        <v>66</v>
      </c>
      <c r="F31" s="37">
        <v>8</v>
      </c>
      <c r="G31" s="37">
        <v>192</v>
      </c>
      <c r="H31" s="37">
        <v>24</v>
      </c>
      <c r="I31" s="37">
        <v>14</v>
      </c>
    </row>
    <row r="34" spans="5:11" ht="15" thickBot="1" x14ac:dyDescent="0.35">
      <c r="E34" t="s">
        <v>99</v>
      </c>
    </row>
    <row r="35" spans="5:11" x14ac:dyDescent="0.3">
      <c r="E35" s="38" t="s">
        <v>100</v>
      </c>
      <c r="F35" s="38" t="s">
        <v>101</v>
      </c>
      <c r="G35" s="38" t="s">
        <v>102</v>
      </c>
      <c r="H35" s="38" t="s">
        <v>103</v>
      </c>
      <c r="I35" s="38" t="s">
        <v>104</v>
      </c>
      <c r="J35" s="38" t="s">
        <v>105</v>
      </c>
      <c r="K35" s="38" t="s">
        <v>106</v>
      </c>
    </row>
    <row r="36" spans="5:11" x14ac:dyDescent="0.3">
      <c r="E36" s="36" t="s">
        <v>107</v>
      </c>
      <c r="F36" s="36">
        <v>208</v>
      </c>
      <c r="G36" s="36">
        <v>2</v>
      </c>
      <c r="H36" s="36">
        <v>104</v>
      </c>
      <c r="I36" s="36">
        <v>7.3288590604026851</v>
      </c>
      <c r="J36" s="36">
        <v>3.8520360773638823E-3</v>
      </c>
      <c r="K36" s="36">
        <v>3.4668001115424172</v>
      </c>
    </row>
    <row r="37" spans="5:11" x14ac:dyDescent="0.3">
      <c r="E37" s="36" t="s">
        <v>108</v>
      </c>
      <c r="F37" s="36">
        <v>298</v>
      </c>
      <c r="G37" s="36">
        <v>21</v>
      </c>
      <c r="H37" s="36">
        <v>14.19047619047619</v>
      </c>
      <c r="I37" s="36"/>
      <c r="J37" s="36"/>
      <c r="K37" s="36"/>
    </row>
    <row r="38" spans="5:11" x14ac:dyDescent="0.3">
      <c r="E38" s="36"/>
      <c r="F38" s="36"/>
      <c r="G38" s="36"/>
      <c r="H38" s="36"/>
      <c r="I38" s="36"/>
      <c r="J38" s="36"/>
      <c r="K38" s="36"/>
    </row>
    <row r="39" spans="5:11" ht="15" thickBot="1" x14ac:dyDescent="0.35">
      <c r="E39" s="37" t="s">
        <v>0</v>
      </c>
      <c r="F39" s="37">
        <v>506</v>
      </c>
      <c r="G39" s="37">
        <v>23</v>
      </c>
      <c r="H39" s="37"/>
      <c r="I39" s="37"/>
      <c r="J39" s="37"/>
      <c r="K39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A84B-A1F4-42A8-953E-03B98DA610DF}">
  <dimension ref="A1:T23"/>
  <sheetViews>
    <sheetView showGridLines="0" workbookViewId="0">
      <selection activeCell="K23" sqref="K23"/>
    </sheetView>
  </sheetViews>
  <sheetFormatPr defaultRowHeight="14.4" x14ac:dyDescent="0.3"/>
  <cols>
    <col min="1" max="1" width="4.77734375" customWidth="1"/>
    <col min="3" max="3" width="17.109375" customWidth="1"/>
    <col min="4" max="4" width="12.21875" customWidth="1"/>
    <col min="14" max="14" width="15.77734375" customWidth="1"/>
  </cols>
  <sheetData>
    <row r="1" spans="1:18" x14ac:dyDescent="0.3">
      <c r="A1" s="1" t="s">
        <v>76</v>
      </c>
      <c r="B1" t="s">
        <v>68</v>
      </c>
    </row>
    <row r="2" spans="1:18" x14ac:dyDescent="0.3">
      <c r="B2" t="s">
        <v>69</v>
      </c>
    </row>
    <row r="3" spans="1:18" x14ac:dyDescent="0.3">
      <c r="B3" t="s">
        <v>70</v>
      </c>
    </row>
    <row r="5" spans="1:18" x14ac:dyDescent="0.3">
      <c r="B5" s="31" t="s">
        <v>71</v>
      </c>
      <c r="C5" s="31" t="s">
        <v>72</v>
      </c>
      <c r="D5" s="31" t="s">
        <v>73</v>
      </c>
    </row>
    <row r="6" spans="1:18" x14ac:dyDescent="0.3">
      <c r="B6" s="32">
        <v>208</v>
      </c>
      <c r="C6" s="32">
        <v>156</v>
      </c>
      <c r="D6" s="32">
        <v>126</v>
      </c>
    </row>
    <row r="7" spans="1:18" x14ac:dyDescent="0.3">
      <c r="B7" s="32">
        <v>162</v>
      </c>
      <c r="C7" s="32">
        <v>113</v>
      </c>
      <c r="D7" s="32">
        <v>275</v>
      </c>
    </row>
    <row r="8" spans="1:18" x14ac:dyDescent="0.3">
      <c r="B8" s="32">
        <v>240</v>
      </c>
      <c r="C8" s="32">
        <v>281</v>
      </c>
      <c r="D8" s="32">
        <v>363</v>
      </c>
    </row>
    <row r="9" spans="1:18" x14ac:dyDescent="0.3">
      <c r="B9" s="32">
        <v>180</v>
      </c>
      <c r="C9" s="32">
        <v>128</v>
      </c>
      <c r="D9" s="32">
        <v>146</v>
      </c>
      <c r="N9" t="s">
        <v>92</v>
      </c>
    </row>
    <row r="10" spans="1:18" x14ac:dyDescent="0.3">
      <c r="B10" s="32">
        <v>148</v>
      </c>
      <c r="C10" s="32">
        <v>305</v>
      </c>
      <c r="D10" s="32">
        <v>298</v>
      </c>
    </row>
    <row r="11" spans="1:18" ht="15" thickBot="1" x14ac:dyDescent="0.35">
      <c r="B11" s="32">
        <v>312</v>
      </c>
      <c r="C11" s="32">
        <v>147</v>
      </c>
      <c r="D11" s="32">
        <v>392</v>
      </c>
      <c r="N11" t="s">
        <v>93</v>
      </c>
    </row>
    <row r="12" spans="1:18" x14ac:dyDescent="0.3">
      <c r="B12" s="32">
        <v>176</v>
      </c>
      <c r="C12" s="32">
        <v>232</v>
      </c>
      <c r="D12" s="32"/>
      <c r="N12" s="38" t="s">
        <v>94</v>
      </c>
      <c r="O12" s="38" t="s">
        <v>95</v>
      </c>
      <c r="P12" s="38" t="s">
        <v>96</v>
      </c>
      <c r="Q12" s="38" t="s">
        <v>97</v>
      </c>
      <c r="R12" s="38" t="s">
        <v>98</v>
      </c>
    </row>
    <row r="13" spans="1:18" x14ac:dyDescent="0.3">
      <c r="B13" s="32">
        <v>292</v>
      </c>
      <c r="C13" s="32"/>
      <c r="D13" s="32"/>
      <c r="N13" s="36" t="s">
        <v>71</v>
      </c>
      <c r="O13" s="36">
        <v>8</v>
      </c>
      <c r="P13" s="36">
        <v>1718</v>
      </c>
      <c r="Q13" s="36">
        <v>214.75</v>
      </c>
      <c r="R13" s="36">
        <v>3722.2142857142858</v>
      </c>
    </row>
    <row r="14" spans="1:18" x14ac:dyDescent="0.3">
      <c r="N14" s="36" t="s">
        <v>72</v>
      </c>
      <c r="O14" s="36">
        <v>7</v>
      </c>
      <c r="P14" s="36">
        <v>1362</v>
      </c>
      <c r="Q14" s="36">
        <v>194.57142857142858</v>
      </c>
      <c r="R14" s="36">
        <v>5983.6190476190432</v>
      </c>
    </row>
    <row r="15" spans="1:18" ht="15" thickBot="1" x14ac:dyDescent="0.35">
      <c r="B15" t="s">
        <v>74</v>
      </c>
      <c r="N15" s="37" t="s">
        <v>73</v>
      </c>
      <c r="O15" s="37">
        <v>6</v>
      </c>
      <c r="P15" s="37">
        <v>1600</v>
      </c>
      <c r="Q15" s="37">
        <v>266.66666666666669</v>
      </c>
      <c r="R15" s="37">
        <v>12077.466666666664</v>
      </c>
    </row>
    <row r="16" spans="1:18" x14ac:dyDescent="0.3">
      <c r="B16" t="s">
        <v>75</v>
      </c>
    </row>
    <row r="18" spans="14:20" ht="15" thickBot="1" x14ac:dyDescent="0.35">
      <c r="N18" t="s">
        <v>99</v>
      </c>
    </row>
    <row r="19" spans="14:20" x14ac:dyDescent="0.3">
      <c r="N19" s="38" t="s">
        <v>100</v>
      </c>
      <c r="O19" s="38" t="s">
        <v>101</v>
      </c>
      <c r="P19" s="38" t="s">
        <v>102</v>
      </c>
      <c r="Q19" s="38" t="s">
        <v>103</v>
      </c>
      <c r="R19" s="38" t="s">
        <v>104</v>
      </c>
      <c r="S19" s="38" t="s">
        <v>105</v>
      </c>
      <c r="T19" s="38" t="s">
        <v>106</v>
      </c>
    </row>
    <row r="20" spans="14:20" x14ac:dyDescent="0.3">
      <c r="N20" s="36" t="s">
        <v>107</v>
      </c>
      <c r="O20" s="36">
        <v>17642.023809523816</v>
      </c>
      <c r="P20" s="36">
        <v>2</v>
      </c>
      <c r="Q20" s="36">
        <v>8821.0119047619082</v>
      </c>
      <c r="R20" s="36">
        <v>1.297795589388361</v>
      </c>
      <c r="S20" s="36">
        <v>0.29749809097316937</v>
      </c>
      <c r="T20" s="36">
        <v>3.5545571456617879</v>
      </c>
    </row>
    <row r="21" spans="14:20" x14ac:dyDescent="0.3">
      <c r="N21" s="36" t="s">
        <v>108</v>
      </c>
      <c r="O21" s="36">
        <v>122344.54761904763</v>
      </c>
      <c r="P21" s="36">
        <v>18</v>
      </c>
      <c r="Q21" s="36">
        <v>6796.9193121693133</v>
      </c>
      <c r="R21" s="36"/>
      <c r="S21" s="36"/>
      <c r="T21" s="36"/>
    </row>
    <row r="22" spans="14:20" x14ac:dyDescent="0.3">
      <c r="N22" s="36"/>
      <c r="O22" s="36"/>
      <c r="P22" s="36"/>
      <c r="Q22" s="36"/>
      <c r="R22" s="36"/>
      <c r="S22" s="36"/>
      <c r="T22" s="36"/>
    </row>
    <row r="23" spans="14:20" ht="15" thickBot="1" x14ac:dyDescent="0.35">
      <c r="N23" s="37" t="s">
        <v>0</v>
      </c>
      <c r="O23" s="37">
        <v>139986.57142857145</v>
      </c>
      <c r="P23" s="37">
        <v>20</v>
      </c>
      <c r="Q23" s="37"/>
      <c r="R23" s="37"/>
      <c r="S23" s="37"/>
      <c r="T2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Singh</dc:creator>
  <cp:lastModifiedBy>Fanindra Saini</cp:lastModifiedBy>
  <dcterms:created xsi:type="dcterms:W3CDTF">2021-04-28T11:58:15Z</dcterms:created>
  <dcterms:modified xsi:type="dcterms:W3CDTF">2022-12-01T06:59:01Z</dcterms:modified>
</cp:coreProperties>
</file>