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184ccd4a2d29f108/Área de Trabalho/git_clone/docs/GestaoProjetos/"/>
    </mc:Choice>
  </mc:AlternateContent>
  <xr:revisionPtr revIDLastSave="133" documentId="11_03D714DF87EBDF885FD32737522EE910CF5962E8" xr6:coauthVersionLast="45" xr6:coauthVersionMax="45" xr10:uidLastSave="{8746B05F-E885-4ABE-84FC-0CC15C221E45}"/>
  <bookViews>
    <workbookView xWindow="5025" yWindow="885" windowWidth="15375" windowHeight="7875" xr2:uid="{00000000-000D-0000-FFFF-FFFF00000000}"/>
  </bookViews>
  <sheets>
    <sheet name="Dados" sheetId="2" r:id="rId1"/>
    <sheet name="Relatorio - Fisico" sheetId="1" r:id="rId2"/>
    <sheet name="Relatorio - Financeiro" sheetId="3" r:id="rId3"/>
  </sheets>
  <definedNames>
    <definedName name="_xlnm.Print_Area" localSheetId="0">Dados!$A$1:$G$39</definedName>
    <definedName name="_xlnm.Print_Area" localSheetId="2">'Relatorio - Financeiro'!$A$1:$K$47</definedName>
    <definedName name="_xlnm.Print_Area" localSheetId="1">'Relatorio - Fisico'!$A$1:$L$47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C27" i="1"/>
  <c r="D27" i="1"/>
  <c r="E27" i="1"/>
  <c r="F27" i="1"/>
  <c r="G27" i="1"/>
  <c r="H27" i="1"/>
  <c r="A4" i="1"/>
  <c r="I4" i="1"/>
  <c r="A47" i="3" l="1"/>
  <c r="H27" i="3"/>
  <c r="G27" i="3"/>
  <c r="F27" i="3"/>
  <c r="E27" i="3"/>
  <c r="D27" i="3"/>
  <c r="C27" i="3"/>
  <c r="I4" i="3"/>
  <c r="G4" i="3"/>
  <c r="G2" i="3"/>
  <c r="B1" i="3"/>
  <c r="G4" i="1"/>
  <c r="A47" i="1"/>
  <c r="G2" i="1"/>
  <c r="B1" i="1"/>
  <c r="B29" i="2"/>
  <c r="C29" i="2" s="1"/>
  <c r="D29" i="2" s="1"/>
  <c r="E29" i="2" s="1"/>
  <c r="F29" i="2" s="1"/>
  <c r="G29" i="2" s="1"/>
  <c r="B27" i="2"/>
  <c r="C27" i="2" s="1"/>
  <c r="D27" i="2" s="1"/>
  <c r="E27" i="2" s="1"/>
  <c r="F27" i="2" s="1"/>
  <c r="G27" i="2" s="1"/>
  <c r="B17" i="2"/>
  <c r="B19" i="2"/>
  <c r="C19" i="2" l="1"/>
  <c r="C29" i="1"/>
  <c r="C17" i="2"/>
  <c r="C30" i="1"/>
  <c r="C31" i="1" s="1"/>
  <c r="H29" i="3"/>
  <c r="G29" i="3"/>
  <c r="E29" i="3"/>
  <c r="C29" i="3"/>
  <c r="F30" i="3"/>
  <c r="D29" i="3"/>
  <c r="G30" i="3"/>
  <c r="F29" i="3"/>
  <c r="H30" i="3"/>
  <c r="C30" i="3"/>
  <c r="E30" i="3"/>
  <c r="D30" i="3"/>
  <c r="D19" i="2" l="1"/>
  <c r="D29" i="1"/>
  <c r="D17" i="2"/>
  <c r="D30" i="1"/>
  <c r="D31" i="1" s="1"/>
  <c r="G31" i="3"/>
  <c r="F31" i="3"/>
  <c r="D31" i="3"/>
  <c r="B32" i="3"/>
  <c r="B33" i="3" s="1"/>
  <c r="E31" i="3"/>
  <c r="C31" i="3"/>
  <c r="H31" i="3"/>
  <c r="E19" i="2" l="1"/>
  <c r="E29" i="1"/>
  <c r="E17" i="2"/>
  <c r="E30" i="1"/>
  <c r="E31" i="1" s="1"/>
  <c r="B32" i="1"/>
  <c r="B33" i="1" s="1"/>
  <c r="F19" i="2" l="1"/>
  <c r="F29" i="1"/>
  <c r="F17" i="2"/>
  <c r="F30" i="1"/>
  <c r="F31" i="1" s="1"/>
  <c r="G19" i="2" l="1"/>
  <c r="H29" i="1" s="1"/>
  <c r="G29" i="1"/>
  <c r="G17" i="2"/>
  <c r="H30" i="1" s="1"/>
  <c r="G30" i="1"/>
  <c r="G31" i="1" s="1"/>
  <c r="H31" i="1" l="1"/>
</calcChain>
</file>

<file path=xl/sharedStrings.xml><?xml version="1.0" encoding="utf-8"?>
<sst xmlns="http://schemas.openxmlformats.org/spreadsheetml/2006/main" count="46" uniqueCount="32">
  <si>
    <t>Projeto:</t>
  </si>
  <si>
    <t>STATUS:</t>
  </si>
  <si>
    <t>Observações:</t>
  </si>
  <si>
    <t>Realizado</t>
  </si>
  <si>
    <t>Previsto</t>
  </si>
  <si>
    <t>Delta</t>
  </si>
  <si>
    <t>Período</t>
  </si>
  <si>
    <t>% Fisico Planejado</t>
  </si>
  <si>
    <t>% Fisico Planejado Acum</t>
  </si>
  <si>
    <t>% Fisico Real</t>
  </si>
  <si>
    <t>% Fisico Real Acum</t>
  </si>
  <si>
    <t>Orçamento Planejado (KR$)</t>
  </si>
  <si>
    <t>Financeiro Realizado (KR$)</t>
  </si>
  <si>
    <t>Financeiro Realizado Acum (KR$)</t>
  </si>
  <si>
    <t>Orçamento Planejado Acum (KR$)</t>
  </si>
  <si>
    <t xml:space="preserve">PROJETO                </t>
  </si>
  <si>
    <t>DATA</t>
  </si>
  <si>
    <t>LOCAL</t>
  </si>
  <si>
    <t xml:space="preserve">Empresa/CLIENTE       </t>
  </si>
  <si>
    <t>LOGO 
DA EMPRESA</t>
  </si>
  <si>
    <t xml:space="preserve">ANOVA </t>
  </si>
  <si>
    <t>Implementação de Chatbot para Comuniicação Interna</t>
  </si>
  <si>
    <t>ENTRADA DE DADOS - REALIZADO X PLANEJADO</t>
  </si>
  <si>
    <t>São José dos Campos</t>
  </si>
  <si>
    <t>SPRINT
1</t>
  </si>
  <si>
    <t>SPRINT
2</t>
  </si>
  <si>
    <t>SPRINT
3</t>
  </si>
  <si>
    <t>SPRINT
4</t>
  </si>
  <si>
    <t>SPRINT
5</t>
  </si>
  <si>
    <t>SPRINT
6</t>
  </si>
  <si>
    <t>FINANCEIRO ACUMULADO (Em Milhões)</t>
  </si>
  <si>
    <t xml:space="preserve"> AVANÇO PLANEJADO X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</si>
</sst>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u/>
      <sz val="10"/>
      <color indexed="12"/>
      <name val="MS Sans Serif"/>
      <family val="2"/>
    </font>
    <font>
      <sz val="36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7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9" fontId="0" fillId="2" borderId="1" xfId="2" applyFont="1" applyFill="1" applyBorder="1"/>
    <xf numFmtId="9" fontId="0" fillId="2" borderId="1" xfId="0" applyNumberFormat="1" applyFill="1" applyBorder="1"/>
    <xf numFmtId="0" fontId="0" fillId="4" borderId="0" xfId="0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2" fontId="0" fillId="2" borderId="1" xfId="2" applyNumberFormat="1" applyFont="1" applyFill="1" applyBorder="1"/>
    <xf numFmtId="165" fontId="0" fillId="2" borderId="0" xfId="0" applyNumberFormat="1" applyFill="1" applyBorder="1" applyAlignment="1">
      <alignment horizontal="center" vertical="center"/>
    </xf>
    <xf numFmtId="0" fontId="3" fillId="2" borderId="0" xfId="0" applyFont="1" applyFill="1" applyBorder="1"/>
    <xf numFmtId="166" fontId="0" fillId="2" borderId="1" xfId="1" applyNumberFormat="1" applyFont="1" applyFill="1" applyBorder="1"/>
    <xf numFmtId="0" fontId="9" fillId="6" borderId="13" xfId="3" applyFont="1" applyFill="1" applyBorder="1" applyProtection="1"/>
    <xf numFmtId="9" fontId="0" fillId="5" borderId="1" xfId="2" applyFont="1" applyFill="1" applyBorder="1"/>
    <xf numFmtId="2" fontId="0" fillId="5" borderId="1" xfId="2" applyNumberFormat="1" applyFont="1" applyFill="1" applyBorder="1"/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9" fontId="0" fillId="5" borderId="1" xfId="2" applyFont="1" applyFill="1" applyBorder="1" applyAlignment="1">
      <alignment horizontal="center"/>
    </xf>
    <xf numFmtId="9" fontId="0" fillId="7" borderId="1" xfId="2" applyFont="1" applyFill="1" applyBorder="1" applyAlignment="1">
      <alignment horizontal="center"/>
    </xf>
    <xf numFmtId="14" fontId="0" fillId="5" borderId="14" xfId="2" applyNumberFormat="1" applyFont="1" applyFill="1" applyBorder="1" applyAlignment="1">
      <alignment horizontal="center"/>
    </xf>
    <xf numFmtId="14" fontId="0" fillId="5" borderId="15" xfId="2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right" vertical="center"/>
    </xf>
    <xf numFmtId="14" fontId="2" fillId="2" borderId="3" xfId="0" applyNumberFormat="1" applyFont="1" applyFill="1" applyBorder="1" applyAlignment="1">
      <alignment horizontal="right" vertical="center"/>
    </xf>
    <xf numFmtId="14" fontId="2" fillId="2" borderId="7" xfId="0" applyNumberFormat="1" applyFont="1" applyFill="1" applyBorder="1" applyAlignment="1">
      <alignment horizontal="right" vertical="center"/>
    </xf>
    <xf numFmtId="14" fontId="2" fillId="2" borderId="8" xfId="0" applyNumberFormat="1" applyFont="1" applyFill="1" applyBorder="1" applyAlignment="1">
      <alignment horizontal="right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6">
    <cellStyle name="Estilo 1" xfId="5" xr:uid="{00000000-0005-0000-0000-000000000000}"/>
    <cellStyle name="Hyperlink 2" xfId="4" xr:uid="{00000000-0005-0000-0000-000001000000}"/>
    <cellStyle name="Moeda" xfId="1" builtinId="4"/>
    <cellStyle name="Normal" xfId="0" builtinId="0"/>
    <cellStyle name="Normal_ETIQUETA" xfId="3" xr:uid="{00000000-0005-0000-0000-000004000000}"/>
    <cellStyle name="Porcentagem" xfId="2" builtinId="5"/>
  </cellStyles>
  <dxfs count="4">
    <dxf>
      <font>
        <color theme="1"/>
      </font>
      <fill>
        <patternFill>
          <fgColor rgb="FF00B050"/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aseline="0"/>
              <a:t>Avanço PLANeJADO X REAlIZADO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Dados!$A$17</c:f>
              <c:strCache>
                <c:ptCount val="1"/>
                <c:pt idx="0">
                  <c:v>% Fisico Planejado Acum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Dados!$B$16:$G$16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cat>
          <c:val>
            <c:numRef>
              <c:f>Dados!$B$17:$G$17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0.95000000000000007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ED1-BE41-BEC627A85366}"/>
            </c:ext>
          </c:extLst>
        </c:ser>
        <c:ser>
          <c:idx val="1"/>
          <c:order val="1"/>
          <c:tx>
            <c:strRef>
              <c:f>Dados!$A$19</c:f>
              <c:strCache>
                <c:ptCount val="1"/>
                <c:pt idx="0">
                  <c:v>% Fisico Real Acum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Dados!$B$16:$G$16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cat>
          <c:val>
            <c:numRef>
              <c:f>Dados!$B$19:$G$19</c:f>
              <c:numCache>
                <c:formatCode>0%</c:formatCode>
                <c:ptCount val="6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4ED1-BE41-BEC627A853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448368"/>
        <c:axId val="313445088"/>
      </c:lineChart>
      <c:catAx>
        <c:axId val="31344836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45088"/>
        <c:crosses val="autoZero"/>
        <c:auto val="1"/>
        <c:lblAlgn val="ctr"/>
        <c:lblOffset val="100"/>
        <c:noMultiLvlLbl val="0"/>
      </c:catAx>
      <c:valAx>
        <c:axId val="313445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Progresso realizado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crossAx val="3134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aseline="0"/>
              <a:t>Avanço FINANCEIRO(KR$)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Dados!$A$27</c:f>
              <c:strCache>
                <c:ptCount val="1"/>
                <c:pt idx="0">
                  <c:v>Orçamento Planejado Acum (KR$)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Dados!$B$26:$G$26</c:f>
              <c:numCache>
                <c:formatCode>0.00</c:formatCode>
                <c:ptCount val="6"/>
                <c:pt idx="0">
                  <c:v>7.3</c:v>
                </c:pt>
                <c:pt idx="1">
                  <c:v>7.3</c:v>
                </c:pt>
                <c:pt idx="2">
                  <c:v>8.1</c:v>
                </c:pt>
                <c:pt idx="3">
                  <c:v>8.9</c:v>
                </c:pt>
                <c:pt idx="4">
                  <c:v>9.8000000000000007</c:v>
                </c:pt>
                <c:pt idx="5">
                  <c:v>10.7</c:v>
                </c:pt>
              </c:numCache>
            </c:numRef>
          </c:cat>
          <c:val>
            <c:numRef>
              <c:f>Dados!$B$27:$G$27</c:f>
              <c:numCache>
                <c:formatCode>0.00</c:formatCode>
                <c:ptCount val="6"/>
                <c:pt idx="0">
                  <c:v>7.3</c:v>
                </c:pt>
                <c:pt idx="1">
                  <c:v>14.6</c:v>
                </c:pt>
                <c:pt idx="2">
                  <c:v>22.7</c:v>
                </c:pt>
                <c:pt idx="3">
                  <c:v>31.6</c:v>
                </c:pt>
                <c:pt idx="4">
                  <c:v>41.400000000000006</c:v>
                </c:pt>
                <c:pt idx="5">
                  <c:v>52.100000000000009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7-4C79-88F1-4F5B0A124B48}"/>
            </c:ext>
          </c:extLst>
        </c:ser>
        <c:ser>
          <c:idx val="1"/>
          <c:order val="1"/>
          <c:tx>
            <c:strRef>
              <c:f>Dados!$A$29</c:f>
              <c:strCache>
                <c:ptCount val="1"/>
                <c:pt idx="0">
                  <c:v>Financeiro Realizado Acum (KR$)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Dados!$B$26:$G$26</c:f>
              <c:numCache>
                <c:formatCode>0.00</c:formatCode>
                <c:ptCount val="6"/>
                <c:pt idx="0">
                  <c:v>7.3</c:v>
                </c:pt>
                <c:pt idx="1">
                  <c:v>7.3</c:v>
                </c:pt>
                <c:pt idx="2">
                  <c:v>8.1</c:v>
                </c:pt>
                <c:pt idx="3">
                  <c:v>8.9</c:v>
                </c:pt>
                <c:pt idx="4">
                  <c:v>9.8000000000000007</c:v>
                </c:pt>
                <c:pt idx="5">
                  <c:v>10.7</c:v>
                </c:pt>
              </c:numCache>
            </c:numRef>
          </c:cat>
          <c:val>
            <c:numRef>
              <c:f>Dados!$B$29:$G$29</c:f>
              <c:numCache>
                <c:formatCode>0.00</c:formatCode>
                <c:ptCount val="6"/>
                <c:pt idx="0">
                  <c:v>5.4</c:v>
                </c:pt>
                <c:pt idx="1">
                  <c:v>10.8</c:v>
                </c:pt>
                <c:pt idx="2">
                  <c:v>16.8</c:v>
                </c:pt>
                <c:pt idx="3">
                  <c:v>23.4</c:v>
                </c:pt>
                <c:pt idx="4">
                  <c:v>30.599999999999998</c:v>
                </c:pt>
                <c:pt idx="5">
                  <c:v>38.599999999999994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7-4C79-88F1-4F5B0A124B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448368"/>
        <c:axId val="313445088"/>
      </c:lineChart>
      <c:catAx>
        <c:axId val="31344836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45088"/>
        <c:crosses val="autoZero"/>
        <c:auto val="1"/>
        <c:lblAlgn val="ctr"/>
        <c:lblOffset val="100"/>
        <c:noMultiLvlLbl val="0"/>
      </c:catAx>
      <c:valAx>
        <c:axId val="313445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Desembolso (kR$)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3134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33616</xdr:colOff>
      <xdr:row>5</xdr:row>
      <xdr:rowOff>168086</xdr:rowOff>
    </xdr:from>
    <xdr:to>
      <xdr:col>10</xdr:col>
      <xdr:colOff>549088</xdr:colOff>
      <xdr:row>25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33616</xdr:colOff>
      <xdr:row>5</xdr:row>
      <xdr:rowOff>168086</xdr:rowOff>
    </xdr:from>
    <xdr:to>
      <xdr:col>10</xdr:col>
      <xdr:colOff>605117</xdr:colOff>
      <xdr:row>25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view="pageBreakPreview" topLeftCell="A14" zoomScale="115" zoomScaleNormal="100" zoomScaleSheetLayoutView="115" workbookViewId="0">
      <selection activeCell="B20" sqref="B20"/>
    </sheetView>
  </sheetViews>
  <sheetFormatPr defaultRowHeight="15" x14ac:dyDescent="0.25"/>
  <cols>
    <col min="1" max="1" width="31.42578125" style="1" bestFit="1" customWidth="1"/>
    <col min="2" max="7" width="10.7109375" style="1" customWidth="1"/>
    <col min="8" max="16384" width="9.140625" style="1"/>
  </cols>
  <sheetData>
    <row r="1" spans="1:7" x14ac:dyDescent="0.25">
      <c r="A1" s="26" t="s">
        <v>22</v>
      </c>
      <c r="B1" s="26"/>
      <c r="C1" s="26"/>
      <c r="D1" s="26"/>
      <c r="E1" s="26"/>
      <c r="F1" s="26"/>
      <c r="G1" s="26"/>
    </row>
    <row r="2" spans="1:7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6"/>
      <c r="B3" s="26"/>
      <c r="C3" s="26"/>
      <c r="D3" s="26"/>
      <c r="E3" s="26"/>
      <c r="F3" s="26"/>
      <c r="G3" s="26"/>
    </row>
    <row r="4" spans="1:7" x14ac:dyDescent="0.25">
      <c r="A4" s="26"/>
      <c r="B4" s="26"/>
      <c r="C4" s="26"/>
      <c r="D4" s="26"/>
      <c r="E4" s="26"/>
      <c r="F4" s="26"/>
      <c r="G4" s="26"/>
    </row>
    <row r="6" spans="1:7" ht="15.75" x14ac:dyDescent="0.25">
      <c r="A6" s="19" t="s">
        <v>18</v>
      </c>
      <c r="B6" s="28" t="s">
        <v>20</v>
      </c>
      <c r="C6" s="28"/>
      <c r="D6" s="28"/>
      <c r="E6" s="28"/>
      <c r="F6" s="28"/>
      <c r="G6" s="28"/>
    </row>
    <row r="7" spans="1:7" ht="15.75" x14ac:dyDescent="0.25">
      <c r="A7" s="19" t="s">
        <v>15</v>
      </c>
      <c r="B7" s="27" t="s">
        <v>21</v>
      </c>
      <c r="C7" s="27"/>
      <c r="D7" s="27"/>
      <c r="E7" s="27"/>
      <c r="F7" s="27"/>
      <c r="G7" s="27"/>
    </row>
    <row r="8" spans="1:7" ht="15.75" x14ac:dyDescent="0.25">
      <c r="A8" s="19" t="s">
        <v>16</v>
      </c>
      <c r="B8" s="29">
        <v>44164</v>
      </c>
      <c r="C8" s="30"/>
      <c r="D8" s="30"/>
      <c r="E8" s="30"/>
      <c r="F8" s="30"/>
      <c r="G8" s="30"/>
    </row>
    <row r="9" spans="1:7" ht="15.75" x14ac:dyDescent="0.25">
      <c r="A9" s="19" t="s">
        <v>17</v>
      </c>
      <c r="B9" s="27" t="s">
        <v>23</v>
      </c>
      <c r="C9" s="27"/>
      <c r="D9" s="27"/>
      <c r="E9" s="27"/>
      <c r="F9" s="27"/>
      <c r="G9" s="27"/>
    </row>
    <row r="11" spans="1:7" x14ac:dyDescent="0.25">
      <c r="A11" s="13" t="s">
        <v>31</v>
      </c>
      <c r="B11" s="13"/>
      <c r="C11" s="13"/>
      <c r="D11" s="13"/>
      <c r="E11" s="13"/>
      <c r="F11" s="13"/>
      <c r="G11" s="13"/>
    </row>
    <row r="15" spans="1:7" ht="30" x14ac:dyDescent="0.25">
      <c r="B15" s="10" t="s">
        <v>24</v>
      </c>
      <c r="C15" s="10" t="s">
        <v>25</v>
      </c>
      <c r="D15" s="10" t="s">
        <v>26</v>
      </c>
      <c r="E15" s="10" t="s">
        <v>27</v>
      </c>
      <c r="F15" s="10" t="s">
        <v>28</v>
      </c>
      <c r="G15" s="10" t="s">
        <v>29</v>
      </c>
    </row>
    <row r="16" spans="1:7" x14ac:dyDescent="0.25">
      <c r="A16" s="14" t="s">
        <v>7</v>
      </c>
      <c r="B16" s="20">
        <v>0.3</v>
      </c>
      <c r="C16" s="20">
        <v>0.2</v>
      </c>
      <c r="D16" s="20">
        <v>0.3</v>
      </c>
      <c r="E16" s="20">
        <v>0.1</v>
      </c>
      <c r="F16" s="20">
        <v>0.05</v>
      </c>
      <c r="G16" s="20">
        <v>0.05</v>
      </c>
    </row>
    <row r="17" spans="1:7" x14ac:dyDescent="0.25">
      <c r="A17" s="14" t="s">
        <v>8</v>
      </c>
      <c r="B17" s="11">
        <f>B16</f>
        <v>0.3</v>
      </c>
      <c r="C17" s="11">
        <f>B17+C16</f>
        <v>0.5</v>
      </c>
      <c r="D17" s="11">
        <f t="shared" ref="D17:G17" si="0">C17+D16</f>
        <v>0.8</v>
      </c>
      <c r="E17" s="11">
        <f t="shared" si="0"/>
        <v>0.9</v>
      </c>
      <c r="F17" s="11">
        <f t="shared" si="0"/>
        <v>0.95000000000000007</v>
      </c>
      <c r="G17" s="11">
        <f t="shared" si="0"/>
        <v>1</v>
      </c>
    </row>
    <row r="18" spans="1:7" x14ac:dyDescent="0.25">
      <c r="A18" s="14" t="s">
        <v>9</v>
      </c>
      <c r="B18" s="20">
        <v>0.1</v>
      </c>
      <c r="C18" s="20">
        <v>0.25</v>
      </c>
      <c r="D18" s="20">
        <v>0.25</v>
      </c>
      <c r="E18" s="20">
        <v>0.1</v>
      </c>
      <c r="F18" s="20">
        <v>0.15</v>
      </c>
      <c r="G18" s="20">
        <v>0.15</v>
      </c>
    </row>
    <row r="19" spans="1:7" x14ac:dyDescent="0.25">
      <c r="A19" s="14" t="s">
        <v>10</v>
      </c>
      <c r="B19" s="11">
        <f>B18</f>
        <v>0.1</v>
      </c>
      <c r="C19" s="11">
        <f>B19+C18</f>
        <v>0.35</v>
      </c>
      <c r="D19" s="11">
        <f t="shared" ref="D19" si="1">C19+D18</f>
        <v>0.6</v>
      </c>
      <c r="E19" s="11">
        <f t="shared" ref="E19" si="2">D19+E18</f>
        <v>0.7</v>
      </c>
      <c r="F19" s="11">
        <f t="shared" ref="F19" si="3">E19+F18</f>
        <v>0.85</v>
      </c>
      <c r="G19" s="11">
        <f t="shared" ref="G19" si="4">F19+G18</f>
        <v>1</v>
      </c>
    </row>
    <row r="20" spans="1:7" ht="30" x14ac:dyDescent="0.25"/>
    <row r="21" spans="1:7" x14ac:dyDescent="0.25">
      <c r="A21" s="13" t="s">
        <v>30</v>
      </c>
      <c r="B21" s="13"/>
      <c r="C21" s="13"/>
      <c r="D21" s="13"/>
      <c r="E21" s="13"/>
      <c r="F21" s="13"/>
      <c r="G21" s="13"/>
    </row>
    <row r="25" spans="1:7" ht="30" x14ac:dyDescent="0.25">
      <c r="B25" s="10" t="s">
        <v>24</v>
      </c>
      <c r="C25" s="10" t="s">
        <v>25</v>
      </c>
      <c r="D25" s="10" t="s">
        <v>26</v>
      </c>
      <c r="E25" s="10" t="s">
        <v>27</v>
      </c>
      <c r="F25" s="10" t="s">
        <v>28</v>
      </c>
      <c r="G25" s="10" t="s">
        <v>29</v>
      </c>
    </row>
    <row r="26" spans="1:7" x14ac:dyDescent="0.25">
      <c r="A26" s="14" t="s">
        <v>11</v>
      </c>
      <c r="B26" s="21">
        <v>7.3</v>
      </c>
      <c r="C26" s="21">
        <v>7.3</v>
      </c>
      <c r="D26" s="21">
        <v>8.1</v>
      </c>
      <c r="E26" s="21">
        <v>8.9</v>
      </c>
      <c r="F26" s="21">
        <v>9.8000000000000007</v>
      </c>
      <c r="G26" s="21">
        <v>10.7</v>
      </c>
    </row>
    <row r="27" spans="1:7" x14ac:dyDescent="0.25">
      <c r="A27" s="14" t="s">
        <v>14</v>
      </c>
      <c r="B27" s="15">
        <f>B26</f>
        <v>7.3</v>
      </c>
      <c r="C27" s="15">
        <f>B27+C26</f>
        <v>14.6</v>
      </c>
      <c r="D27" s="15">
        <f t="shared" ref="D27" si="5">C27+D26</f>
        <v>22.7</v>
      </c>
      <c r="E27" s="15">
        <f t="shared" ref="E27" si="6">D27+E26</f>
        <v>31.6</v>
      </c>
      <c r="F27" s="15">
        <f t="shared" ref="F27" si="7">E27+F26</f>
        <v>41.400000000000006</v>
      </c>
      <c r="G27" s="15">
        <f t="shared" ref="G27" si="8">F27+G26</f>
        <v>52.100000000000009</v>
      </c>
    </row>
    <row r="28" spans="1:7" x14ac:dyDescent="0.25">
      <c r="A28" s="14" t="s">
        <v>12</v>
      </c>
      <c r="B28" s="21">
        <v>5.4</v>
      </c>
      <c r="C28" s="21">
        <v>5.4</v>
      </c>
      <c r="D28" s="21">
        <v>6</v>
      </c>
      <c r="E28" s="21">
        <v>6.6</v>
      </c>
      <c r="F28" s="21">
        <v>7.2</v>
      </c>
      <c r="G28" s="21">
        <v>8</v>
      </c>
    </row>
    <row r="29" spans="1:7" x14ac:dyDescent="0.25">
      <c r="A29" s="14" t="s">
        <v>13</v>
      </c>
      <c r="B29" s="15">
        <f>B28</f>
        <v>5.4</v>
      </c>
      <c r="C29" s="15">
        <f>B29+C28</f>
        <v>10.8</v>
      </c>
      <c r="D29" s="15">
        <f t="shared" ref="D29" si="9">C29+D28</f>
        <v>16.8</v>
      </c>
      <c r="E29" s="15">
        <f t="shared" ref="E29" si="10">D29+E28</f>
        <v>23.4</v>
      </c>
      <c r="F29" s="15">
        <f t="shared" ref="F29" si="11">E29+F28</f>
        <v>30.599999999999998</v>
      </c>
      <c r="G29" s="15">
        <f t="shared" ref="G29" si="12">F29+G28</f>
        <v>38.599999999999994</v>
      </c>
    </row>
  </sheetData>
  <mergeCells count="5">
    <mergeCell ref="A1:G4"/>
    <mergeCell ref="B7:G7"/>
    <mergeCell ref="B6:G6"/>
    <mergeCell ref="B8:G8"/>
    <mergeCell ref="B9:G9"/>
  </mergeCells>
  <pageMargins left="0.511811024" right="0.511811024" top="0.78740157499999996" bottom="0.78740157499999996" header="0.31496062000000002" footer="0.31496062000000002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"/>
  <sheetViews>
    <sheetView view="pageBreakPreview" zoomScale="85" zoomScaleNormal="100" zoomScaleSheetLayoutView="85" workbookViewId="0">
      <selection activeCell="D29" sqref="D29"/>
    </sheetView>
  </sheetViews>
  <sheetFormatPr defaultRowHeight="15" x14ac:dyDescent="0.25"/>
  <cols>
    <col min="1" max="1" width="28" style="1" bestFit="1" customWidth="1"/>
    <col min="2" max="11" width="10.7109375" style="1" customWidth="1"/>
    <col min="12" max="16384" width="9.140625" style="1"/>
  </cols>
  <sheetData>
    <row r="1" spans="1:11" x14ac:dyDescent="0.25">
      <c r="A1" s="46" t="s">
        <v>19</v>
      </c>
      <c r="B1" s="39" t="str">
        <f>Dados!B6</f>
        <v xml:space="preserve">ANOVA </v>
      </c>
      <c r="C1" s="40"/>
      <c r="D1" s="40"/>
      <c r="E1" s="41"/>
      <c r="F1" s="3"/>
      <c r="G1" s="63"/>
      <c r="H1" s="64"/>
      <c r="I1" s="64"/>
      <c r="J1" s="64"/>
      <c r="K1" s="65"/>
    </row>
    <row r="2" spans="1:11" x14ac:dyDescent="0.25">
      <c r="A2" s="47"/>
      <c r="B2" s="42"/>
      <c r="C2" s="42"/>
      <c r="D2" s="42"/>
      <c r="E2" s="43"/>
      <c r="F2" s="5" t="s">
        <v>0</v>
      </c>
      <c r="G2" s="57" t="str">
        <f>Dados!B7</f>
        <v>Implementação de Chatbot para Comuniicação Interna</v>
      </c>
      <c r="H2" s="58"/>
      <c r="I2" s="58"/>
      <c r="J2" s="58"/>
      <c r="K2" s="59"/>
    </row>
    <row r="3" spans="1:11" x14ac:dyDescent="0.25">
      <c r="A3" s="48"/>
      <c r="B3" s="44"/>
      <c r="C3" s="44"/>
      <c r="D3" s="44"/>
      <c r="E3" s="45"/>
      <c r="F3" s="4"/>
      <c r="G3" s="60"/>
      <c r="H3" s="61"/>
      <c r="I3" s="61"/>
      <c r="J3" s="61"/>
      <c r="K3" s="62"/>
    </row>
    <row r="4" spans="1:11" x14ac:dyDescent="0.25">
      <c r="A4" s="31" t="str">
        <f>"Avanço Projeto"</f>
        <v>Avanço Projeto</v>
      </c>
      <c r="B4" s="32"/>
      <c r="C4" s="32"/>
      <c r="D4" s="32"/>
      <c r="E4" s="32"/>
      <c r="F4" s="33"/>
      <c r="G4" s="49" t="str">
        <f>"DATA: "</f>
        <v xml:space="preserve">DATA: </v>
      </c>
      <c r="H4" s="50"/>
      <c r="I4" s="53">
        <f>Dados!B8</f>
        <v>44164</v>
      </c>
      <c r="J4" s="55"/>
      <c r="K4" s="53"/>
    </row>
    <row r="5" spans="1:11" x14ac:dyDescent="0.25">
      <c r="A5" s="34"/>
      <c r="B5" s="35"/>
      <c r="C5" s="35"/>
      <c r="D5" s="35"/>
      <c r="E5" s="35"/>
      <c r="F5" s="36"/>
      <c r="G5" s="51"/>
      <c r="H5" s="52"/>
      <c r="I5" s="54"/>
      <c r="J5" s="56"/>
      <c r="K5" s="54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B27" s="24" t="s">
        <v>6</v>
      </c>
      <c r="C27" s="22" t="str">
        <f>Dados!B15</f>
        <v>SPRINT
1</v>
      </c>
      <c r="D27" s="22" t="str">
        <f>Dados!C15</f>
        <v>SPRINT
2</v>
      </c>
      <c r="E27" s="22" t="str">
        <f>Dados!D15</f>
        <v>SPRINT
3</v>
      </c>
      <c r="F27" s="22" t="str">
        <f>Dados!E15</f>
        <v>SPRINT
4</v>
      </c>
      <c r="G27" s="22" t="str">
        <f>Dados!F15</f>
        <v>SPRINT
5</v>
      </c>
      <c r="H27" s="66" t="str">
        <f>Dados!G15</f>
        <v>SPRINT
6</v>
      </c>
      <c r="J27" s="2"/>
      <c r="K27" s="2"/>
    </row>
    <row r="28" spans="1:11" x14ac:dyDescent="0.25">
      <c r="B28" s="25"/>
      <c r="C28" s="23"/>
      <c r="D28" s="23"/>
      <c r="E28" s="23"/>
      <c r="F28" s="23"/>
      <c r="G28" s="23"/>
      <c r="H28" s="67"/>
      <c r="J28" s="2"/>
      <c r="K28" s="2"/>
    </row>
    <row r="29" spans="1:11" x14ac:dyDescent="0.25">
      <c r="B29" s="7" t="s">
        <v>3</v>
      </c>
      <c r="C29" s="12">
        <f>Dados!B19</f>
        <v>0.1</v>
      </c>
      <c r="D29" s="12">
        <f>Dados!C19</f>
        <v>0.35</v>
      </c>
      <c r="E29" s="12">
        <f>Dados!D19</f>
        <v>0.6</v>
      </c>
      <c r="F29" s="12">
        <f>Dados!E19</f>
        <v>0.7</v>
      </c>
      <c r="G29" s="12">
        <f>Dados!F19</f>
        <v>0.85</v>
      </c>
      <c r="H29" s="12">
        <f>Dados!G19</f>
        <v>1</v>
      </c>
      <c r="J29" s="2"/>
      <c r="K29" s="2"/>
    </row>
    <row r="30" spans="1:11" x14ac:dyDescent="0.25">
      <c r="B30" s="8" t="s">
        <v>4</v>
      </c>
      <c r="C30" s="12">
        <f>Dados!B17</f>
        <v>0.3</v>
      </c>
      <c r="D30" s="12">
        <f>Dados!C17</f>
        <v>0.5</v>
      </c>
      <c r="E30" s="12">
        <f>Dados!D17</f>
        <v>0.8</v>
      </c>
      <c r="F30" s="12">
        <f>Dados!E17</f>
        <v>0.9</v>
      </c>
      <c r="G30" s="12">
        <f>Dados!F17</f>
        <v>0.95000000000000007</v>
      </c>
      <c r="H30" s="12">
        <f>Dados!G17</f>
        <v>1</v>
      </c>
      <c r="J30" s="2"/>
      <c r="K30" s="2"/>
    </row>
    <row r="31" spans="1:11" x14ac:dyDescent="0.25">
      <c r="B31" s="9" t="s">
        <v>5</v>
      </c>
      <c r="C31" s="11">
        <f t="shared" ref="C31:H31" si="0">C29-C30</f>
        <v>-0.19999999999999998</v>
      </c>
      <c r="D31" s="11">
        <f t="shared" si="0"/>
        <v>-0.15000000000000002</v>
      </c>
      <c r="E31" s="11">
        <f t="shared" si="0"/>
        <v>-0.20000000000000007</v>
      </c>
      <c r="F31" s="11">
        <f t="shared" si="0"/>
        <v>-0.20000000000000007</v>
      </c>
      <c r="G31" s="11">
        <f t="shared" si="0"/>
        <v>-0.10000000000000009</v>
      </c>
      <c r="H31" s="11">
        <f t="shared" si="0"/>
        <v>0</v>
      </c>
      <c r="J31" s="2"/>
      <c r="K31" s="2"/>
    </row>
    <row r="32" spans="1:11" x14ac:dyDescent="0.25">
      <c r="A32" s="2"/>
      <c r="B32" s="17" t="e">
        <f>HLOOKUP($J$4,B27:F31,5,FALSE)</f>
        <v>#N/A</v>
      </c>
      <c r="H32" s="2"/>
      <c r="I32" s="2"/>
      <c r="J32" s="2"/>
      <c r="K32" s="2"/>
    </row>
    <row r="33" spans="1:11" x14ac:dyDescent="0.25">
      <c r="A33" s="37" t="s">
        <v>1</v>
      </c>
      <c r="B33" s="38" t="e">
        <f>IF(B32&lt;0,"L","J")</f>
        <v>#N/A</v>
      </c>
      <c r="H33" s="2"/>
      <c r="I33" s="2"/>
      <c r="J33" s="2"/>
      <c r="K33" s="2"/>
    </row>
    <row r="34" spans="1:11" x14ac:dyDescent="0.25">
      <c r="A34" s="37"/>
      <c r="B34" s="38"/>
      <c r="H34" s="2"/>
      <c r="I34" s="2"/>
      <c r="J34" s="2"/>
      <c r="K34" s="2"/>
    </row>
    <row r="35" spans="1:11" x14ac:dyDescent="0.25">
      <c r="A35" s="2"/>
      <c r="B35" s="2"/>
      <c r="H35" s="2"/>
      <c r="I35" s="2"/>
      <c r="J35" s="2"/>
      <c r="K35" s="2"/>
    </row>
    <row r="36" spans="1:11" x14ac:dyDescent="0.25">
      <c r="A36" s="2"/>
      <c r="B36" s="2"/>
      <c r="H36" s="2"/>
      <c r="I36" s="2"/>
      <c r="J36" s="2"/>
      <c r="K36" s="2"/>
    </row>
    <row r="37" spans="1:11" x14ac:dyDescent="0.25">
      <c r="A37" s="2" t="s">
        <v>2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16"/>
      <c r="I41" s="16"/>
      <c r="J41" s="16"/>
      <c r="K41" s="16"/>
    </row>
    <row r="42" spans="1:11" x14ac:dyDescent="0.25">
      <c r="A42" s="2"/>
      <c r="B42" s="2"/>
      <c r="C42" s="2"/>
      <c r="D42" s="2"/>
      <c r="E42" s="2"/>
      <c r="F42" s="2"/>
      <c r="G42" s="2"/>
      <c r="H42" s="16"/>
      <c r="I42" s="16"/>
      <c r="J42" s="16"/>
      <c r="K42" s="16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16"/>
      <c r="B46" s="16"/>
      <c r="C46" s="16"/>
      <c r="D46" s="16"/>
      <c r="E46" s="16"/>
      <c r="F46" s="16"/>
      <c r="G46" s="16"/>
    </row>
    <row r="47" spans="1:11" x14ac:dyDescent="0.25">
      <c r="A47" s="16" t="str">
        <f>Dados!B9</f>
        <v>São José dos Campos</v>
      </c>
      <c r="B47" s="16"/>
      <c r="C47" s="16"/>
      <c r="D47" s="16"/>
      <c r="E47" s="16"/>
      <c r="F47" s="16"/>
      <c r="G47" s="16"/>
    </row>
  </sheetData>
  <mergeCells count="12">
    <mergeCell ref="G1:K1"/>
    <mergeCell ref="H27:H28"/>
    <mergeCell ref="G4:H5"/>
    <mergeCell ref="I4:I5"/>
    <mergeCell ref="J4:K5"/>
    <mergeCell ref="G2:K2"/>
    <mergeCell ref="G3:K3"/>
    <mergeCell ref="A4:F5"/>
    <mergeCell ref="A33:A34"/>
    <mergeCell ref="B33:B34"/>
    <mergeCell ref="B1:E3"/>
    <mergeCell ref="A1:A3"/>
  </mergeCells>
  <conditionalFormatting sqref="B33:B34">
    <cfRule type="cellIs" dxfId="3" priority="1" operator="equal">
      <formula>"L"</formula>
    </cfRule>
    <cfRule type="cellIs" dxfId="2" priority="2" operator="equal">
      <formula>"J"</formula>
    </cfRule>
  </conditionalFormatting>
  <pageMargins left="0.511811024" right="0.511811024" top="0.78740157499999996" bottom="0.78740157499999996" header="0.31496062000000002" footer="0.31496062000000002"/>
  <pageSetup scale="67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Dados!$B$16:$G$16</xm:f>
          </x14:formula1>
          <xm:sqref>J4:K5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7"/>
  <sheetViews>
    <sheetView view="pageBreakPreview" topLeftCell="A24" zoomScale="85" zoomScaleNormal="100" zoomScaleSheetLayoutView="85" workbookViewId="0">
      <selection activeCell="M6" sqref="M6"/>
    </sheetView>
  </sheetViews>
  <sheetFormatPr defaultRowHeight="15" x14ac:dyDescent="0.25"/>
  <cols>
    <col min="1" max="1" width="13.42578125" style="1" bestFit="1" customWidth="1"/>
    <col min="2" max="11" width="10.7109375" style="1" customWidth="1"/>
    <col min="12" max="16384" width="9.140625" style="1"/>
  </cols>
  <sheetData>
    <row r="1" spans="1:11" x14ac:dyDescent="0.25">
      <c r="A1" s="46" t="s">
        <v>19</v>
      </c>
      <c r="B1" s="39" t="str">
        <f>Dados!B6</f>
        <v xml:space="preserve">ANOVA </v>
      </c>
      <c r="C1" s="40"/>
      <c r="D1" s="40"/>
      <c r="E1" s="41"/>
      <c r="F1" s="3"/>
      <c r="G1" s="63"/>
      <c r="H1" s="71"/>
      <c r="I1" s="71"/>
      <c r="J1" s="71"/>
      <c r="K1" s="72"/>
    </row>
    <row r="2" spans="1:11" x14ac:dyDescent="0.25">
      <c r="A2" s="47"/>
      <c r="B2" s="42"/>
      <c r="C2" s="42"/>
      <c r="D2" s="42"/>
      <c r="E2" s="43"/>
      <c r="F2" s="5" t="s">
        <v>0</v>
      </c>
      <c r="G2" s="57" t="str">
        <f>Dados!B7</f>
        <v>Implementação de Chatbot para Comuniicação Interna</v>
      </c>
      <c r="H2" s="73"/>
      <c r="I2" s="73"/>
      <c r="J2" s="73"/>
      <c r="K2" s="74"/>
    </row>
    <row r="3" spans="1:11" x14ac:dyDescent="0.25">
      <c r="A3" s="48"/>
      <c r="B3" s="44"/>
      <c r="C3" s="44"/>
      <c r="D3" s="44"/>
      <c r="E3" s="45"/>
      <c r="F3" s="4"/>
      <c r="G3" s="60"/>
      <c r="H3" s="61"/>
      <c r="I3" s="61"/>
      <c r="J3" s="61"/>
      <c r="K3" s="62"/>
    </row>
    <row r="4" spans="1:11" x14ac:dyDescent="0.25">
      <c r="A4" s="31" t="str">
        <f>"Avanço Financeiro"</f>
        <v>Avanço Financeiro</v>
      </c>
      <c r="B4" s="32"/>
      <c r="C4" s="32"/>
      <c r="D4" s="32"/>
      <c r="E4" s="32"/>
      <c r="F4" s="33"/>
      <c r="G4" s="49" t="str">
        <f>"DATA: "</f>
        <v xml:space="preserve">DATA: </v>
      </c>
      <c r="H4" s="50"/>
      <c r="I4" s="68">
        <f>Dados!B8</f>
        <v>44164</v>
      </c>
      <c r="J4" s="70"/>
      <c r="K4" s="70"/>
    </row>
    <row r="5" spans="1:11" x14ac:dyDescent="0.25">
      <c r="A5" s="34"/>
      <c r="B5" s="35"/>
      <c r="C5" s="35"/>
      <c r="D5" s="35"/>
      <c r="E5" s="35"/>
      <c r="F5" s="36"/>
      <c r="G5" s="51"/>
      <c r="H5" s="52"/>
      <c r="I5" s="69"/>
      <c r="J5" s="70"/>
      <c r="K5" s="70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B27" s="75" t="s">
        <v>6</v>
      </c>
      <c r="C27" s="6" t="str">
        <f>Dados!B15</f>
        <v>SPRINT
1</v>
      </c>
      <c r="D27" s="6" t="str">
        <f>Dados!C15</f>
        <v>SPRINT
2</v>
      </c>
      <c r="E27" s="6" t="str">
        <f>Dados!D15</f>
        <v>SPRINT
3</v>
      </c>
      <c r="F27" s="6" t="str">
        <f>Dados!E15</f>
        <v>SPRINT
4</v>
      </c>
      <c r="G27" s="6" t="str">
        <f>Dados!F15</f>
        <v>SPRINT
5</v>
      </c>
      <c r="H27" s="6" t="str">
        <f>Dados!G15</f>
        <v>SPRINT
6</v>
      </c>
      <c r="I27" s="2"/>
      <c r="J27" s="2"/>
      <c r="K27" s="2"/>
    </row>
    <row r="28" spans="1:11" x14ac:dyDescent="0.25">
      <c r="B28" s="75"/>
      <c r="C28" s="6"/>
      <c r="D28" s="6"/>
      <c r="E28" s="6"/>
      <c r="F28" s="6"/>
      <c r="G28" s="6"/>
      <c r="H28" s="6"/>
      <c r="I28" s="2"/>
      <c r="J28" s="2"/>
      <c r="K28" s="2"/>
    </row>
    <row r="29" spans="1:11" x14ac:dyDescent="0.25">
      <c r="B29" s="7" t="s">
        <v>3</v>
      </c>
      <c r="C29" s="18">
        <f>Dados!B29</f>
        <v>5.4</v>
      </c>
      <c r="D29" s="18">
        <f>Dados!C29</f>
        <v>10.8</v>
      </c>
      <c r="E29" s="18">
        <f>Dados!D29</f>
        <v>16.8</v>
      </c>
      <c r="F29" s="18">
        <f>Dados!E29</f>
        <v>23.4</v>
      </c>
      <c r="G29" s="18">
        <f>Dados!F29</f>
        <v>30.599999999999998</v>
      </c>
      <c r="H29" s="18">
        <f>Dados!G29</f>
        <v>38.599999999999994</v>
      </c>
      <c r="I29" s="2"/>
      <c r="J29" s="2"/>
      <c r="K29" s="2"/>
    </row>
    <row r="30" spans="1:11" x14ac:dyDescent="0.25">
      <c r="B30" s="8" t="s">
        <v>4</v>
      </c>
      <c r="C30" s="18">
        <f>Dados!B27</f>
        <v>7.3</v>
      </c>
      <c r="D30" s="18">
        <f>Dados!C27</f>
        <v>14.6</v>
      </c>
      <c r="E30" s="18">
        <f>Dados!D27</f>
        <v>22.7</v>
      </c>
      <c r="F30" s="18">
        <f>Dados!E27</f>
        <v>31.6</v>
      </c>
      <c r="G30" s="18">
        <f>Dados!F27</f>
        <v>41.400000000000006</v>
      </c>
      <c r="H30" s="18">
        <f>Dados!G27</f>
        <v>52.100000000000009</v>
      </c>
      <c r="I30" s="2"/>
      <c r="J30" s="2"/>
      <c r="K30" s="2"/>
    </row>
    <row r="31" spans="1:11" x14ac:dyDescent="0.25">
      <c r="B31" s="9" t="s">
        <v>5</v>
      </c>
      <c r="C31" s="18">
        <f>C30-C29</f>
        <v>1.8999999999999995</v>
      </c>
      <c r="D31" s="18">
        <f t="shared" ref="D31:H31" si="0">D30-D29</f>
        <v>3.7999999999999989</v>
      </c>
      <c r="E31" s="18">
        <f t="shared" si="0"/>
        <v>5.8999999999999986</v>
      </c>
      <c r="F31" s="18">
        <f t="shared" si="0"/>
        <v>8.2000000000000028</v>
      </c>
      <c r="G31" s="18">
        <f t="shared" si="0"/>
        <v>10.800000000000008</v>
      </c>
      <c r="H31" s="18">
        <f t="shared" si="0"/>
        <v>13.500000000000014</v>
      </c>
      <c r="I31" s="2"/>
      <c r="J31" s="2"/>
      <c r="K31" s="2"/>
    </row>
    <row r="32" spans="1:11" x14ac:dyDescent="0.25">
      <c r="A32" s="2"/>
      <c r="B32" s="17" t="e">
        <f>HLOOKUP($J$4,C27:H31,5,FALSE)</f>
        <v>#N/A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37" t="s">
        <v>1</v>
      </c>
      <c r="B33" s="38" t="e">
        <f>IF(B32&lt;0,"L","J")</f>
        <v>#N/A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37"/>
      <c r="B34" s="38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2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16"/>
      <c r="I41" s="16"/>
      <c r="J41" s="16"/>
      <c r="K41" s="16"/>
    </row>
    <row r="42" spans="1:11" x14ac:dyDescent="0.25">
      <c r="A42" s="2"/>
      <c r="B42" s="2"/>
      <c r="C42" s="2"/>
      <c r="D42" s="2"/>
      <c r="E42" s="2"/>
      <c r="F42" s="2"/>
      <c r="G42" s="2"/>
      <c r="H42" s="16"/>
      <c r="I42" s="16"/>
      <c r="J42" s="16"/>
      <c r="K42" s="16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16"/>
      <c r="B46" s="16"/>
      <c r="C46" s="16"/>
      <c r="D46" s="16"/>
      <c r="E46" s="16"/>
      <c r="F46" s="16"/>
      <c r="G46" s="16"/>
    </row>
    <row r="47" spans="1:11" x14ac:dyDescent="0.25">
      <c r="A47" s="16" t="str">
        <f>Dados!B9</f>
        <v>São José dos Campos</v>
      </c>
      <c r="B47" s="16"/>
      <c r="C47" s="16"/>
      <c r="D47" s="16"/>
      <c r="E47" s="16"/>
      <c r="F47" s="16"/>
      <c r="G47" s="16"/>
    </row>
  </sheetData>
  <mergeCells count="12">
    <mergeCell ref="A33:A34"/>
    <mergeCell ref="B33:B34"/>
    <mergeCell ref="B27:B28"/>
    <mergeCell ref="A4:F5"/>
    <mergeCell ref="G4:H5"/>
    <mergeCell ref="I4:I5"/>
    <mergeCell ref="J4:K5"/>
    <mergeCell ref="A1:A3"/>
    <mergeCell ref="B1:E3"/>
    <mergeCell ref="G1:K1"/>
    <mergeCell ref="G2:K2"/>
    <mergeCell ref="G3:K3"/>
  </mergeCells>
  <conditionalFormatting sqref="B33:B34">
    <cfRule type="cellIs" dxfId="1" priority="1" operator="equal">
      <formula>"L"</formula>
    </cfRule>
    <cfRule type="cellIs" dxfId="0" priority="2" operator="equal">
      <formula>"J"</formula>
    </cfRule>
  </conditionalFormatting>
  <pageMargins left="0.511811024" right="0.511811024" top="0.78740157499999996" bottom="0.78740157499999996" header="0.31496062000000002" footer="0.31496062000000002"/>
  <pageSetup scale="80" fitToHeight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Dados!$B$16:$G$16</xm:f>
          </x14:formula1>
          <xm:sqref>J4:K5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Dados</vt:lpstr>
      <vt:lpstr>Relatorio - Fisico</vt:lpstr>
      <vt:lpstr>Relatorio - Financeiro</vt:lpstr>
      <vt:lpstr>Dados!Area_de_impressao</vt:lpstr>
      <vt:lpstr>'Relatorio - Financeiro'!Area_de_impressao</vt:lpstr>
      <vt:lpstr>'Relatorio - Fisico'!Area_de_impressao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Amaral</dc:creator>
  <cp:lastModifiedBy>Fabíola Siqueira</cp:lastModifiedBy>
  <cp:lastPrinted>2020-07-06T17:25:50Z</cp:lastPrinted>
  <dcterms:created xsi:type="dcterms:W3CDTF">2020-07-06T12:21:45Z</dcterms:created>
  <dcterms:modified xsi:type="dcterms:W3CDTF">2020-11-30T00:48:01Z</dcterms:modified>
</cp:coreProperties>
</file>