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RFK\Recettes\"/>
    </mc:Choice>
  </mc:AlternateContent>
  <xr:revisionPtr revIDLastSave="0" documentId="13_ncr:1_{7A7F619E-52FB-42DB-BD6D-3E7ADCDAAA5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INI ROLL" sheetId="1" r:id="rId1"/>
    <sheet name="MON GOUTER" sheetId="2" r:id="rId2"/>
    <sheet name="LIGNE CORAL" sheetId="3" r:id="rId3"/>
    <sheet name="LIGNE AKAYGAM" sheetId="4" r:id="rId4"/>
  </sheets>
  <definedNames>
    <definedName name="_xlnm._FilterDatabase" localSheetId="0" hidden="1">'MINI ROLL'!$F$5:$G$21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H17" i="4" l="1"/>
  <c r="D37" i="2" l="1"/>
  <c r="D39" i="2" s="1"/>
  <c r="N23" i="4" l="1"/>
  <c r="H30" i="2"/>
  <c r="F14" i="3"/>
  <c r="D16" i="3" s="1"/>
  <c r="L36" i="4"/>
  <c r="L34" i="4"/>
  <c r="L32" i="4"/>
  <c r="L35" i="4"/>
  <c r="L29" i="4"/>
  <c r="L33" i="4"/>
  <c r="L28" i="4"/>
  <c r="L31" i="4"/>
  <c r="L30" i="4"/>
  <c r="L27" i="4"/>
  <c r="L26" i="4"/>
  <c r="L25" i="4"/>
  <c r="L24" i="4"/>
  <c r="L22" i="4"/>
  <c r="N22" i="4" s="1"/>
  <c r="N37" i="4" s="1"/>
  <c r="L21" i="4"/>
  <c r="L15" i="4" l="1"/>
  <c r="H8" i="4" l="1"/>
  <c r="D23" i="4"/>
  <c r="D25" i="4" s="1"/>
  <c r="D15" i="4"/>
  <c r="H26" i="3"/>
  <c r="H12" i="3"/>
  <c r="D32" i="3"/>
  <c r="D34" i="3" s="1"/>
  <c r="D14" i="3" l="1"/>
  <c r="H14" i="2"/>
  <c r="D23" i="2" l="1"/>
  <c r="D25" i="2" s="1"/>
  <c r="D58" i="1"/>
  <c r="H37" i="1"/>
  <c r="D41" i="1"/>
  <c r="D43" i="1" s="1"/>
  <c r="H22" i="1"/>
  <c r="D27" i="1"/>
  <c r="D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Rafik HAOUCHINE</author>
  </authors>
  <commentList>
    <comment ref="C45" authorId="0" shapeId="0" xr:uid="{31D68032-7F1A-49AB-9C4D-F741B8A3C8E6}">
      <text>
        <r>
          <rPr>
            <b/>
            <sz val="9"/>
            <color indexed="81"/>
            <rFont val="Tahoma"/>
            <charset val="1"/>
          </rPr>
          <t>Rafik HAOUCHINE:</t>
        </r>
        <r>
          <rPr>
            <sz val="9"/>
            <color indexed="81"/>
            <rFont val="Tahoma"/>
            <charset val="1"/>
          </rPr>
          <t xml:space="preserve">
Décoration la meme recette que l'enrobage au lieu recette smarties
</t>
        </r>
      </text>
    </comment>
  </commentList>
</comments>
</file>

<file path=xl/sharedStrings.xml><?xml version="1.0" encoding="utf-8"?>
<sst xmlns="http://schemas.openxmlformats.org/spreadsheetml/2006/main" count="484" uniqueCount="150">
  <si>
    <t>Code Articles</t>
  </si>
  <si>
    <t>Articles</t>
  </si>
  <si>
    <t>MPPN000030</t>
  </si>
  <si>
    <t>OEUFS FRAIS</t>
  </si>
  <si>
    <t>SFSI000061</t>
  </si>
  <si>
    <t>SUCRE INVERTI</t>
  </si>
  <si>
    <t>MPPN030014</t>
  </si>
  <si>
    <t>GLUCOSE</t>
  </si>
  <si>
    <t>MPPN000011</t>
  </si>
  <si>
    <t>EAU</t>
  </si>
  <si>
    <t>AAEM0500041</t>
  </si>
  <si>
    <t>EMULSIFIANT E471</t>
  </si>
  <si>
    <t>AADV040031</t>
  </si>
  <si>
    <t>GLYCERINE (E422)</t>
  </si>
  <si>
    <t>MPMG040024</t>
  </si>
  <si>
    <t>HUILE DE SOJA</t>
  </si>
  <si>
    <t>AAAC050022</t>
  </si>
  <si>
    <t>BICARBONATE ACIDE DE SODIUM</t>
  </si>
  <si>
    <t>AAEM050036</t>
  </si>
  <si>
    <t>PYROPHOSPHATE ACIDE DE SODIUM</t>
  </si>
  <si>
    <t>AADV050002</t>
  </si>
  <si>
    <t>AMIDON MODIFIE</t>
  </si>
  <si>
    <t>AAAC050001</t>
  </si>
  <si>
    <t>ACIDE CITRIQUE (E330)</t>
  </si>
  <si>
    <t>MPPN050033</t>
  </si>
  <si>
    <t>SEL</t>
  </si>
  <si>
    <t>AACN080037</t>
  </si>
  <si>
    <t>SORBAT DE POTASSIUM (E202)</t>
  </si>
  <si>
    <t>AAED050038</t>
  </si>
  <si>
    <t>SORBITOL</t>
  </si>
  <si>
    <t>AADV050027</t>
  </si>
  <si>
    <t>DGM 5611</t>
  </si>
  <si>
    <t>AAEM050029</t>
  </si>
  <si>
    <t>EMULSIFIANT SSL</t>
  </si>
  <si>
    <t>AAAR040020</t>
  </si>
  <si>
    <t>AROME VANILLE</t>
  </si>
  <si>
    <t>MPPN050013</t>
  </si>
  <si>
    <t>FARINE</t>
  </si>
  <si>
    <t>RECETTE Prép</t>
  </si>
  <si>
    <t>MPPN050034</t>
  </si>
  <si>
    <t>SUCRE</t>
  </si>
  <si>
    <t>AAEM050028</t>
  </si>
  <si>
    <t>EMULSIFIANT GEL</t>
  </si>
  <si>
    <t xml:space="preserve">           PATE GENOISE MINIROLL</t>
  </si>
  <si>
    <t>TOTAL</t>
  </si>
  <si>
    <t>MPGV250019</t>
  </si>
  <si>
    <t>GV BISCUITERIE</t>
  </si>
  <si>
    <t>SFPN0000118</t>
  </si>
  <si>
    <t>SUCRE BROYE</t>
  </si>
  <si>
    <t>MPCA050007</t>
  </si>
  <si>
    <t>CACAO ALCALINISE</t>
  </si>
  <si>
    <t>MPPN030025</t>
  </si>
  <si>
    <t>LACTOSERUM</t>
  </si>
  <si>
    <t>MPEM030028</t>
  </si>
  <si>
    <t>LECITHINE DE SOJA</t>
  </si>
  <si>
    <t>AAAR040015</t>
  </si>
  <si>
    <t>AROME NOISETTE</t>
  </si>
  <si>
    <t>CREME FOURRAGE MINIROLL</t>
  </si>
  <si>
    <t>MPPL050027</t>
  </si>
  <si>
    <t>LAIT ENTIER 26% M.G EN POUDRE</t>
  </si>
  <si>
    <t>SIROP GENOISE MINI ROLL</t>
  </si>
  <si>
    <t>MPGV250017</t>
  </si>
  <si>
    <t>GV VEGECAO MOYENNE GAMME</t>
  </si>
  <si>
    <t>MPCA050009</t>
  </si>
  <si>
    <t>CACAO NATUREL</t>
  </si>
  <si>
    <t>AAAR040011</t>
  </si>
  <si>
    <t>AAEM0500042</t>
  </si>
  <si>
    <t>EMULSIFIANT PGPR E476</t>
  </si>
  <si>
    <t>DECORATION GENOISE MINI ROLL</t>
  </si>
  <si>
    <t>ENROBAGE GENOISE MINIROLL</t>
  </si>
  <si>
    <t>MPGV250020</t>
  </si>
  <si>
    <t>GV BISCUIT PREMIUM</t>
  </si>
  <si>
    <t>MPEN050035</t>
  </si>
  <si>
    <t>VANILLINE</t>
  </si>
  <si>
    <t>MPPL050026</t>
  </si>
  <si>
    <t>LAIT ECREME 0% M.G EN POUDRE</t>
  </si>
  <si>
    <t>MPPN050002</t>
  </si>
  <si>
    <t>PATE VANILLE MON GOUTER</t>
  </si>
  <si>
    <t>AMIDON</t>
  </si>
  <si>
    <t>AROME VANILLE / FRAISE</t>
  </si>
  <si>
    <t>AAAR040020/12</t>
  </si>
  <si>
    <t>SIROP GENOISE MON GOUTER</t>
  </si>
  <si>
    <t xml:space="preserve">CREME FOURRAGE ( VANIILE / FRAISE ) MON GOUTER </t>
  </si>
  <si>
    <t>ENROBAGE GENOISE MON GOUTER</t>
  </si>
  <si>
    <t>CACAO ALCALANISE</t>
  </si>
  <si>
    <t>PATE VANILLE GAUFRETTE</t>
  </si>
  <si>
    <t>AAAC050021</t>
  </si>
  <si>
    <t>BICARBONATE ACIDE D'AMMONIUM (E503)</t>
  </si>
  <si>
    <t>PATE CACAO GAUFRETTE</t>
  </si>
  <si>
    <t>CREME CHOCO POUR LA PATE VANILLE GAUFRETTE</t>
  </si>
  <si>
    <t>CREME CHOCO POUR LA PATE CACAO GAUFRETTE</t>
  </si>
  <si>
    <t>CHOCOLAT SMARTIES</t>
  </si>
  <si>
    <t>SOLUTION GOMME SMARTIES</t>
  </si>
  <si>
    <t>MPPN0500045</t>
  </si>
  <si>
    <t>GOMME ARABIQUE</t>
  </si>
  <si>
    <t>SOLUTION Glaçage SMARTIES</t>
  </si>
  <si>
    <t>SIROP SMARTIES</t>
  </si>
  <si>
    <t>MPDV0500046</t>
  </si>
  <si>
    <t>TITANIUM DIOXYDE BLANC</t>
  </si>
  <si>
    <t>300 kg</t>
  </si>
  <si>
    <t>noyeau chocolate</t>
  </si>
  <si>
    <t>solution gomme</t>
  </si>
  <si>
    <t>sucre glacee</t>
  </si>
  <si>
    <t>glaçage</t>
  </si>
  <si>
    <t>sirop</t>
  </si>
  <si>
    <t>gomme arabique</t>
  </si>
  <si>
    <t>poids (kg)</t>
  </si>
  <si>
    <t>ingrediants</t>
  </si>
  <si>
    <t>poids x20</t>
  </si>
  <si>
    <t>coloration</t>
  </si>
  <si>
    <t xml:space="preserve">rouge </t>
  </si>
  <si>
    <t xml:space="preserve">jaune </t>
  </si>
  <si>
    <t>bleus</t>
  </si>
  <si>
    <t>vert</t>
  </si>
  <si>
    <t>blanc(dioxide)</t>
  </si>
  <si>
    <t>orange ( rouge + jaune )</t>
  </si>
  <si>
    <t>0,01+0,03</t>
  </si>
  <si>
    <t>0,004+0,002</t>
  </si>
  <si>
    <t>maron ( vert+rouge )</t>
  </si>
  <si>
    <t>0,002+0,001</t>
  </si>
  <si>
    <t>violet ( rouge+bleu )</t>
  </si>
  <si>
    <t>rose  ( rouge+dioxide )</t>
  </si>
  <si>
    <t>0,002+0,005</t>
  </si>
  <si>
    <t>vernis</t>
  </si>
  <si>
    <t>capul ( wax )</t>
  </si>
  <si>
    <t>TOTAL NET</t>
  </si>
  <si>
    <t>EVAPORATION</t>
  </si>
  <si>
    <t>01 ton</t>
  </si>
  <si>
    <t>EVAP</t>
  </si>
  <si>
    <t>OEUFS CASSES</t>
  </si>
  <si>
    <t>VANILLINE MEDIUM</t>
  </si>
  <si>
    <t>SFSI0000203</t>
  </si>
  <si>
    <t>GV VEGECAO PREMIUM</t>
  </si>
  <si>
    <t>Lactosérum</t>
  </si>
  <si>
    <t>SFCR0000200/201</t>
  </si>
  <si>
    <t>SFVG0000204</t>
  </si>
  <si>
    <t>SFPG2200172</t>
  </si>
  <si>
    <t>SFCR0000173</t>
  </si>
  <si>
    <t>SFVG0000175</t>
  </si>
  <si>
    <t>SFGF2200138</t>
  </si>
  <si>
    <t>SFGV2200176</t>
  </si>
  <si>
    <t>SFCR0000205</t>
  </si>
  <si>
    <t>SFFC0000162</t>
  </si>
  <si>
    <t>SFVG000064</t>
  </si>
  <si>
    <t xml:space="preserve">VANILLINE PREMIUM </t>
  </si>
  <si>
    <t>SFCB0000154</t>
  </si>
  <si>
    <t>SFSG0000135</t>
  </si>
  <si>
    <t>dioxide titanium</t>
  </si>
  <si>
    <t>préparation smartise</t>
  </si>
  <si>
    <t>CREME FOURRAGE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</si>
</sst>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3" borderId="4" xfId="0" applyFont="1" applyFill="1" applyBorder="1" applyAlignment="1">
      <alignment vertical="center" wrapText="1"/>
    </xf>
    <xf numFmtId="0" fontId="0" fillId="0" borderId="1" xfId="0" applyFont="1" applyBorder="1"/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0" borderId="2" xfId="0" applyFont="1" applyBorder="1"/>
    <xf numFmtId="0" fontId="0" fillId="0" borderId="8" xfId="0" applyBorder="1"/>
    <xf numFmtId="0" fontId="1" fillId="0" borderId="0" xfId="0" applyFont="1" applyAlignment="1"/>
    <xf numFmtId="0" fontId="0" fillId="0" borderId="0" xfId="0" applyAlignment="1"/>
    <xf numFmtId="0" fontId="0" fillId="4" borderId="1" xfId="0" applyFill="1" applyBorder="1"/>
    <xf numFmtId="0" fontId="0" fillId="4" borderId="1" xfId="0" applyFont="1" applyFill="1" applyBorder="1"/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2" applyFont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5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Fill="1" applyBorder="1"/>
    <xf numFmtId="9" fontId="0" fillId="2" borderId="6" xfId="0" applyNumberFormat="1" applyFill="1" applyBorder="1"/>
    <xf numFmtId="0" fontId="0" fillId="0" borderId="0" xfId="0" applyFill="1" applyBorder="1" applyAlignment="1">
      <alignment horizontal="center"/>
    </xf>
    <xf numFmtId="0" fontId="0" fillId="4" borderId="6" xfId="0" applyFill="1" applyBorder="1"/>
    <xf numFmtId="9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9" fontId="0" fillId="0" borderId="1" xfId="0" applyNumberFormat="1" applyFill="1" applyBorder="1"/>
    <xf numFmtId="2" fontId="0" fillId="4" borderId="1" xfId="0" applyNumberFormat="1" applyFill="1" applyBorder="1"/>
    <xf numFmtId="10" fontId="0" fillId="0" borderId="1" xfId="0" applyNumberFormat="1" applyBorder="1"/>
    <xf numFmtId="0" fontId="0" fillId="0" borderId="1" xfId="0" applyBorder="1" applyAlignment="1"/>
    <xf numFmtId="0" fontId="3" fillId="4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8"/>
  <sheetViews>
    <sheetView tabSelected="1" zoomScale="110" zoomScaleNormal="110" workbookViewId="0">
      <selection activeCell="E10" sqref="E10"/>
    </sheetView>
  </sheetViews>
  <sheetFormatPr baseColWidth="10" defaultRowHeight="15" x14ac:dyDescent="0.25"/>
  <cols>
    <col min="1" max="1" width="4.5703125" customWidth="1"/>
    <col min="2" max="2" width="14.42578125" bestFit="1" customWidth="1"/>
    <col min="3" max="3" width="33" bestFit="1" customWidth="1"/>
    <col min="4" max="4" width="16.140625" bestFit="1" customWidth="1"/>
    <col min="5" max="5" width="11.7109375" customWidth="1"/>
    <col min="6" max="6" width="15.5703125" bestFit="1" customWidth="1"/>
    <col min="7" max="7" width="33" bestFit="1" customWidth="1"/>
    <col min="8" max="8" width="16.140625" bestFit="1" customWidth="1"/>
  </cols>
  <sheetData>
    <row r="3" spans="2:8" ht="18.75" x14ac:dyDescent="0.3">
      <c r="B3" s="56" t="s">
        <v>43</v>
      </c>
      <c r="C3" s="56"/>
      <c r="D3" s="56"/>
      <c r="G3" s="5" t="s">
        <v>57</v>
      </c>
    </row>
    <row r="4" spans="2:8" x14ac:dyDescent="0.25">
      <c r="C4" s="53" t="s">
        <v>136</v>
      </c>
      <c r="G4" t="s">
        <v>137</v>
      </c>
    </row>
    <row r="5" spans="2:8" x14ac:dyDescent="0.25">
      <c r="B5" s="54" t="s">
        <v>0</v>
      </c>
      <c r="C5" s="54" t="s">
        <v>1</v>
      </c>
      <c r="D5" s="54" t="s">
        <v>38</v>
      </c>
      <c r="F5" s="54" t="s">
        <v>0</v>
      </c>
      <c r="G5" s="54" t="s">
        <v>1</v>
      </c>
      <c r="H5" s="54" t="s">
        <v>38</v>
      </c>
    </row>
    <row r="6" spans="2:8" x14ac:dyDescent="0.25">
      <c r="B6" s="55"/>
      <c r="C6" s="55"/>
      <c r="D6" s="55"/>
      <c r="F6" s="55"/>
      <c r="G6" s="55"/>
      <c r="H6" s="55"/>
    </row>
    <row r="7" spans="2:8" x14ac:dyDescent="0.25">
      <c r="B7" s="2" t="s">
        <v>39</v>
      </c>
      <c r="C7" s="2" t="s">
        <v>40</v>
      </c>
      <c r="D7" s="1">
        <v>30.5</v>
      </c>
      <c r="F7" s="2" t="s">
        <v>45</v>
      </c>
      <c r="G7" s="2" t="s">
        <v>46</v>
      </c>
      <c r="H7" s="7">
        <v>80</v>
      </c>
    </row>
    <row r="8" spans="2:8" x14ac:dyDescent="0.25">
      <c r="B8" s="2" t="s">
        <v>36</v>
      </c>
      <c r="C8" s="2" t="s">
        <v>37</v>
      </c>
      <c r="D8" s="1">
        <v>47</v>
      </c>
      <c r="F8" s="3" t="s">
        <v>47</v>
      </c>
      <c r="G8" s="2" t="s">
        <v>48</v>
      </c>
      <c r="H8" s="7">
        <v>32</v>
      </c>
    </row>
    <row r="9" spans="2:8" x14ac:dyDescent="0.25">
      <c r="B9" s="1" t="s">
        <v>2</v>
      </c>
      <c r="C9" s="1" t="s">
        <v>3</v>
      </c>
      <c r="D9" s="1">
        <v>25</v>
      </c>
      <c r="F9" s="1" t="s">
        <v>49</v>
      </c>
      <c r="G9" s="1" t="s">
        <v>50</v>
      </c>
      <c r="H9" s="7">
        <v>12</v>
      </c>
    </row>
    <row r="10" spans="2:8" x14ac:dyDescent="0.25">
      <c r="B10" s="1" t="s">
        <v>131</v>
      </c>
      <c r="C10" s="1" t="s">
        <v>5</v>
      </c>
      <c r="D10" s="1">
        <v>10.5</v>
      </c>
      <c r="F10" s="1" t="s">
        <v>51</v>
      </c>
      <c r="G10" s="1" t="s">
        <v>52</v>
      </c>
      <c r="H10" s="7">
        <v>2</v>
      </c>
    </row>
    <row r="11" spans="2:8" x14ac:dyDescent="0.25">
      <c r="B11" s="1" t="s">
        <v>6</v>
      </c>
      <c r="C11" s="1" t="s">
        <v>7</v>
      </c>
      <c r="D11" s="1">
        <v>4</v>
      </c>
      <c r="F11" s="1" t="s">
        <v>53</v>
      </c>
      <c r="G11" s="1" t="s">
        <v>54</v>
      </c>
      <c r="H11" s="7">
        <v>0.8</v>
      </c>
    </row>
    <row r="12" spans="2:8" x14ac:dyDescent="0.25">
      <c r="B12" s="1" t="s">
        <v>8</v>
      </c>
      <c r="C12" s="1" t="s">
        <v>9</v>
      </c>
      <c r="D12" s="1">
        <v>16</v>
      </c>
      <c r="F12" s="1" t="s">
        <v>6</v>
      </c>
      <c r="G12" s="1" t="s">
        <v>7</v>
      </c>
      <c r="H12" s="7">
        <v>40</v>
      </c>
    </row>
    <row r="13" spans="2:8" x14ac:dyDescent="0.25">
      <c r="B13" s="1" t="s">
        <v>10</v>
      </c>
      <c r="C13" s="1" t="s">
        <v>11</v>
      </c>
      <c r="D13" s="7">
        <v>0</v>
      </c>
      <c r="F13" s="1" t="s">
        <v>4</v>
      </c>
      <c r="G13" s="1" t="s">
        <v>5</v>
      </c>
      <c r="H13" s="7">
        <v>16</v>
      </c>
    </row>
    <row r="14" spans="2:8" x14ac:dyDescent="0.25">
      <c r="B14" s="1" t="s">
        <v>32</v>
      </c>
      <c r="C14" s="1" t="s">
        <v>33</v>
      </c>
      <c r="D14" s="1">
        <v>0.3</v>
      </c>
      <c r="F14" s="1" t="s">
        <v>22</v>
      </c>
      <c r="G14" s="1" t="s">
        <v>23</v>
      </c>
      <c r="H14" s="7">
        <v>0</v>
      </c>
    </row>
    <row r="15" spans="2:8" x14ac:dyDescent="0.25">
      <c r="B15" s="1" t="s">
        <v>41</v>
      </c>
      <c r="C15" s="1" t="s">
        <v>42</v>
      </c>
      <c r="D15" s="1">
        <v>1.3</v>
      </c>
      <c r="F15" s="1" t="s">
        <v>28</v>
      </c>
      <c r="G15" s="1" t="s">
        <v>29</v>
      </c>
      <c r="H15" s="7">
        <v>5</v>
      </c>
    </row>
    <row r="16" spans="2:8" x14ac:dyDescent="0.25">
      <c r="B16" s="1" t="s">
        <v>16</v>
      </c>
      <c r="C16" s="1" t="s">
        <v>17</v>
      </c>
      <c r="D16" s="1">
        <v>0.42</v>
      </c>
      <c r="F16" s="1" t="s">
        <v>12</v>
      </c>
      <c r="G16" s="1" t="s">
        <v>13</v>
      </c>
      <c r="H16" s="7">
        <v>5</v>
      </c>
    </row>
    <row r="17" spans="2:8" x14ac:dyDescent="0.25">
      <c r="B17" s="1" t="s">
        <v>18</v>
      </c>
      <c r="C17" s="1" t="s">
        <v>19</v>
      </c>
      <c r="D17" s="1">
        <v>0.26</v>
      </c>
      <c r="F17" s="1" t="s">
        <v>26</v>
      </c>
      <c r="G17" s="1" t="s">
        <v>27</v>
      </c>
      <c r="H17" s="7">
        <v>0.4</v>
      </c>
    </row>
    <row r="18" spans="2:8" x14ac:dyDescent="0.25">
      <c r="B18" s="1" t="s">
        <v>20</v>
      </c>
      <c r="C18" s="1" t="s">
        <v>21</v>
      </c>
      <c r="D18" s="1">
        <v>1.5</v>
      </c>
      <c r="F18" s="1" t="s">
        <v>24</v>
      </c>
      <c r="G18" s="1" t="s">
        <v>25</v>
      </c>
      <c r="H18" s="7">
        <v>0</v>
      </c>
    </row>
    <row r="19" spans="2:8" x14ac:dyDescent="0.25">
      <c r="B19" s="1" t="s">
        <v>22</v>
      </c>
      <c r="C19" s="1" t="s">
        <v>23</v>
      </c>
      <c r="D19" s="1">
        <v>0.25</v>
      </c>
      <c r="F19" s="1" t="s">
        <v>8</v>
      </c>
      <c r="G19" s="1" t="s">
        <v>9</v>
      </c>
      <c r="H19" s="7">
        <v>0</v>
      </c>
    </row>
    <row r="20" spans="2:8" x14ac:dyDescent="0.25">
      <c r="B20" s="1" t="s">
        <v>24</v>
      </c>
      <c r="C20" s="1" t="s">
        <v>25</v>
      </c>
      <c r="D20" s="1">
        <v>0.45</v>
      </c>
      <c r="F20" s="1" t="s">
        <v>55</v>
      </c>
      <c r="G20" s="1" t="s">
        <v>56</v>
      </c>
      <c r="H20" s="7">
        <v>0</v>
      </c>
    </row>
    <row r="21" spans="2:8" x14ac:dyDescent="0.25">
      <c r="B21" s="1" t="s">
        <v>26</v>
      </c>
      <c r="C21" s="1" t="s">
        <v>27</v>
      </c>
      <c r="D21" s="1">
        <v>0.3</v>
      </c>
      <c r="F21" s="1" t="s">
        <v>58</v>
      </c>
      <c r="G21" s="1" t="s">
        <v>59</v>
      </c>
      <c r="H21" s="7">
        <v>0</v>
      </c>
    </row>
    <row r="22" spans="2:8" x14ac:dyDescent="0.25">
      <c r="B22" s="1" t="s">
        <v>28</v>
      </c>
      <c r="C22" s="1" t="s">
        <v>29</v>
      </c>
      <c r="D22" s="1">
        <v>3.8</v>
      </c>
      <c r="F22" s="57" t="s">
        <v>44</v>
      </c>
      <c r="G22" s="57"/>
      <c r="H22" s="16">
        <f t="shared" ref="H22" si="0">+SUM(H7:H21)</f>
        <v>193.20000000000002</v>
      </c>
    </row>
    <row r="23" spans="2:8" x14ac:dyDescent="0.25">
      <c r="B23" s="1" t="s">
        <v>30</v>
      </c>
      <c r="C23" s="1" t="s">
        <v>31</v>
      </c>
      <c r="D23" s="43">
        <v>0.3</v>
      </c>
    </row>
    <row r="24" spans="2:8" x14ac:dyDescent="0.25">
      <c r="B24" s="1" t="s">
        <v>12</v>
      </c>
      <c r="C24" s="1" t="s">
        <v>13</v>
      </c>
      <c r="D24" s="1">
        <v>3.8</v>
      </c>
    </row>
    <row r="25" spans="2:8" ht="14.25" customHeight="1" x14ac:dyDescent="0.3">
      <c r="B25" s="1" t="s">
        <v>34</v>
      </c>
      <c r="C25" s="3" t="s">
        <v>35</v>
      </c>
      <c r="D25" s="1">
        <v>0.3</v>
      </c>
      <c r="G25" s="5" t="s">
        <v>69</v>
      </c>
    </row>
    <row r="26" spans="2:8" x14ac:dyDescent="0.25">
      <c r="B26" s="1" t="s">
        <v>14</v>
      </c>
      <c r="C26" s="1" t="s">
        <v>15</v>
      </c>
      <c r="D26" s="1">
        <v>3.8</v>
      </c>
      <c r="G26" t="s">
        <v>138</v>
      </c>
    </row>
    <row r="27" spans="2:8" x14ac:dyDescent="0.25">
      <c r="B27" s="58" t="s">
        <v>44</v>
      </c>
      <c r="C27" s="59"/>
      <c r="D27" s="16">
        <f>+SUM(D7:D26)</f>
        <v>149.78000000000006</v>
      </c>
      <c r="F27" s="54" t="s">
        <v>0</v>
      </c>
      <c r="G27" s="54" t="s">
        <v>1</v>
      </c>
      <c r="H27" s="54" t="s">
        <v>38</v>
      </c>
    </row>
    <row r="28" spans="2:8" x14ac:dyDescent="0.25">
      <c r="B28" s="61" t="s">
        <v>126</v>
      </c>
      <c r="C28" s="61"/>
      <c r="D28" s="49">
        <v>0.23760000000000001</v>
      </c>
      <c r="F28" s="55"/>
      <c r="G28" s="55"/>
      <c r="H28" s="55"/>
    </row>
    <row r="29" spans="2:8" x14ac:dyDescent="0.25">
      <c r="B29" s="62" t="s">
        <v>125</v>
      </c>
      <c r="C29" s="62"/>
      <c r="D29" s="16">
        <f>+D27-(D27*D28)</f>
        <v>114.19227200000005</v>
      </c>
      <c r="F29" s="2" t="s">
        <v>61</v>
      </c>
      <c r="G29" s="2" t="s">
        <v>62</v>
      </c>
      <c r="H29" s="1">
        <v>380</v>
      </c>
    </row>
    <row r="30" spans="2:8" x14ac:dyDescent="0.25">
      <c r="F30" s="3" t="s">
        <v>63</v>
      </c>
      <c r="G30" s="2" t="s">
        <v>64</v>
      </c>
      <c r="H30" s="1">
        <v>25</v>
      </c>
    </row>
    <row r="31" spans="2:8" ht="16.5" customHeight="1" x14ac:dyDescent="0.3">
      <c r="C31" s="5" t="s">
        <v>60</v>
      </c>
      <c r="F31" s="1" t="s">
        <v>49</v>
      </c>
      <c r="G31" s="1" t="s">
        <v>50</v>
      </c>
      <c r="H31" s="1">
        <v>50</v>
      </c>
    </row>
    <row r="32" spans="2:8" x14ac:dyDescent="0.25">
      <c r="F32" s="1" t="s">
        <v>53</v>
      </c>
      <c r="G32" s="1" t="s">
        <v>54</v>
      </c>
      <c r="H32" s="1">
        <v>5</v>
      </c>
    </row>
    <row r="33" spans="2:8" x14ac:dyDescent="0.25">
      <c r="B33" s="54" t="s">
        <v>0</v>
      </c>
      <c r="C33" s="54" t="s">
        <v>1</v>
      </c>
      <c r="D33" s="54" t="s">
        <v>38</v>
      </c>
      <c r="F33" s="1" t="s">
        <v>51</v>
      </c>
      <c r="G33" s="1" t="s">
        <v>52</v>
      </c>
      <c r="H33" s="1">
        <v>75</v>
      </c>
    </row>
    <row r="34" spans="2:8" x14ac:dyDescent="0.25">
      <c r="B34" s="55"/>
      <c r="C34" s="55"/>
      <c r="D34" s="55"/>
      <c r="F34" s="1" t="s">
        <v>47</v>
      </c>
      <c r="G34" s="1" t="s">
        <v>48</v>
      </c>
      <c r="H34" s="1">
        <v>512</v>
      </c>
    </row>
    <row r="35" spans="2:8" x14ac:dyDescent="0.25">
      <c r="B35" s="8" t="s">
        <v>39</v>
      </c>
      <c r="C35" s="8" t="s">
        <v>40</v>
      </c>
      <c r="D35" s="9">
        <v>50</v>
      </c>
      <c r="F35" s="1" t="s">
        <v>65</v>
      </c>
      <c r="G35" s="1" t="s">
        <v>130</v>
      </c>
      <c r="H35" s="7">
        <v>0.7</v>
      </c>
    </row>
    <row r="36" spans="2:8" x14ac:dyDescent="0.25">
      <c r="B36" s="10" t="s">
        <v>8</v>
      </c>
      <c r="C36" s="10" t="s">
        <v>9</v>
      </c>
      <c r="D36" s="9">
        <v>90</v>
      </c>
      <c r="F36" s="1" t="s">
        <v>66</v>
      </c>
      <c r="G36" s="1" t="s">
        <v>67</v>
      </c>
      <c r="H36" s="7">
        <v>2</v>
      </c>
    </row>
    <row r="37" spans="2:8" x14ac:dyDescent="0.25">
      <c r="B37" s="8" t="s">
        <v>6</v>
      </c>
      <c r="C37" s="8" t="s">
        <v>7</v>
      </c>
      <c r="D37" s="9">
        <v>75</v>
      </c>
      <c r="F37" s="60" t="s">
        <v>44</v>
      </c>
      <c r="G37" s="60"/>
      <c r="H37" s="17">
        <f>+SUM(H29:H36)</f>
        <v>1049.7</v>
      </c>
    </row>
    <row r="38" spans="2:8" x14ac:dyDescent="0.25">
      <c r="B38" s="10" t="s">
        <v>12</v>
      </c>
      <c r="C38" s="10" t="s">
        <v>13</v>
      </c>
      <c r="D38" s="9">
        <v>12</v>
      </c>
    </row>
    <row r="39" spans="2:8" x14ac:dyDescent="0.25">
      <c r="B39" s="8" t="s">
        <v>28</v>
      </c>
      <c r="C39" s="8" t="s">
        <v>29</v>
      </c>
      <c r="D39" s="9">
        <v>4.2</v>
      </c>
    </row>
    <row r="40" spans="2:8" x14ac:dyDescent="0.25">
      <c r="B40" s="11" t="s">
        <v>22</v>
      </c>
      <c r="C40" s="11" t="s">
        <v>23</v>
      </c>
      <c r="D40" s="12">
        <v>0.5</v>
      </c>
    </row>
    <row r="41" spans="2:8" x14ac:dyDescent="0.25">
      <c r="B41" s="58" t="s">
        <v>44</v>
      </c>
      <c r="C41" s="59"/>
      <c r="D41" s="16">
        <f>+SUM(D35:D40)</f>
        <v>231.7</v>
      </c>
    </row>
    <row r="42" spans="2:8" x14ac:dyDescent="0.25">
      <c r="B42" s="61" t="s">
        <v>126</v>
      </c>
      <c r="C42" s="61"/>
      <c r="D42" s="49">
        <v>0.41</v>
      </c>
    </row>
    <row r="43" spans="2:8" x14ac:dyDescent="0.25">
      <c r="B43" s="62" t="s">
        <v>125</v>
      </c>
      <c r="C43" s="62"/>
      <c r="D43" s="16">
        <f>+D41*(1-D42)</f>
        <v>136.703</v>
      </c>
    </row>
    <row r="45" spans="2:8" ht="18.75" x14ac:dyDescent="0.3">
      <c r="C45" s="5" t="s">
        <v>68</v>
      </c>
    </row>
    <row r="47" spans="2:8" x14ac:dyDescent="0.25">
      <c r="B47" s="54" t="s">
        <v>0</v>
      </c>
      <c r="C47" s="54" t="s">
        <v>1</v>
      </c>
      <c r="D47" s="54" t="s">
        <v>38</v>
      </c>
    </row>
    <row r="48" spans="2:8" x14ac:dyDescent="0.25">
      <c r="B48" s="55"/>
      <c r="C48" s="55"/>
      <c r="D48" s="55"/>
    </row>
    <row r="49" spans="2:4" x14ac:dyDescent="0.25">
      <c r="B49" s="2" t="s">
        <v>39</v>
      </c>
      <c r="C49" s="2" t="s">
        <v>40</v>
      </c>
      <c r="D49" s="1">
        <v>425</v>
      </c>
    </row>
    <row r="50" spans="2:4" x14ac:dyDescent="0.25">
      <c r="B50" s="2" t="s">
        <v>70</v>
      </c>
      <c r="C50" s="2" t="s">
        <v>71</v>
      </c>
      <c r="D50" s="1">
        <v>300</v>
      </c>
    </row>
    <row r="51" spans="2:4" x14ac:dyDescent="0.25">
      <c r="B51" s="3" t="s">
        <v>63</v>
      </c>
      <c r="C51" s="2" t="s">
        <v>64</v>
      </c>
      <c r="D51" s="1">
        <v>75</v>
      </c>
    </row>
    <row r="52" spans="2:4" x14ac:dyDescent="0.25">
      <c r="B52" s="1" t="s">
        <v>49</v>
      </c>
      <c r="C52" s="1" t="s">
        <v>50</v>
      </c>
      <c r="D52" s="1">
        <v>5</v>
      </c>
    </row>
    <row r="53" spans="2:4" x14ac:dyDescent="0.25">
      <c r="B53" s="1" t="s">
        <v>53</v>
      </c>
      <c r="C53" s="1" t="s">
        <v>54</v>
      </c>
      <c r="D53" s="1">
        <v>5</v>
      </c>
    </row>
    <row r="54" spans="2:4" x14ac:dyDescent="0.25">
      <c r="B54" s="1" t="s">
        <v>51</v>
      </c>
      <c r="C54" s="1" t="s">
        <v>52</v>
      </c>
      <c r="D54" s="1">
        <v>25</v>
      </c>
    </row>
    <row r="55" spans="2:4" x14ac:dyDescent="0.25">
      <c r="B55" s="1" t="s">
        <v>74</v>
      </c>
      <c r="C55" s="1" t="s">
        <v>75</v>
      </c>
      <c r="D55" s="7">
        <v>50</v>
      </c>
    </row>
    <row r="56" spans="2:4" x14ac:dyDescent="0.25">
      <c r="B56" s="1" t="s">
        <v>58</v>
      </c>
      <c r="C56" s="1" t="s">
        <v>59</v>
      </c>
      <c r="D56" s="1">
        <v>100</v>
      </c>
    </row>
    <row r="57" spans="2:4" x14ac:dyDescent="0.25">
      <c r="B57" s="1" t="s">
        <v>65</v>
      </c>
      <c r="C57" s="1" t="s">
        <v>130</v>
      </c>
      <c r="D57" s="1">
        <v>1</v>
      </c>
    </row>
    <row r="58" spans="2:4" x14ac:dyDescent="0.25">
      <c r="B58" s="57" t="s">
        <v>44</v>
      </c>
      <c r="C58" s="57"/>
      <c r="D58" s="16">
        <f>+SUM(D49:D57)</f>
        <v>986</v>
      </c>
    </row>
  </sheetData>
  <mergeCells count="25">
    <mergeCell ref="H27:H28"/>
    <mergeCell ref="H5:H6"/>
    <mergeCell ref="D5:D6"/>
    <mergeCell ref="B47:B48"/>
    <mergeCell ref="C47:C48"/>
    <mergeCell ref="B42:C42"/>
    <mergeCell ref="B43:C43"/>
    <mergeCell ref="B58:C58"/>
    <mergeCell ref="F22:G22"/>
    <mergeCell ref="B33:B34"/>
    <mergeCell ref="C33:C34"/>
    <mergeCell ref="B27:C27"/>
    <mergeCell ref="B41:C41"/>
    <mergeCell ref="F27:F28"/>
    <mergeCell ref="G27:G28"/>
    <mergeCell ref="F37:G37"/>
    <mergeCell ref="B28:C28"/>
    <mergeCell ref="B29:C29"/>
    <mergeCell ref="D47:D48"/>
    <mergeCell ref="D33:D34"/>
    <mergeCell ref="F5:F6"/>
    <mergeCell ref="G5:G6"/>
    <mergeCell ref="B5:B6"/>
    <mergeCell ref="C5:C6"/>
    <mergeCell ref="B3:D3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zoomScale="110" zoomScaleNormal="110" workbookViewId="0">
      <selection activeCell="D10" sqref="D10"/>
    </sheetView>
  </sheetViews>
  <sheetFormatPr baseColWidth="10" defaultRowHeight="15" x14ac:dyDescent="0.25"/>
  <cols>
    <col min="1" max="1" width="5.140625" customWidth="1"/>
    <col min="2" max="2" width="14.140625" bestFit="1" customWidth="1"/>
    <col min="3" max="3" width="33" bestFit="1" customWidth="1"/>
    <col min="4" max="4" width="12.85546875" bestFit="1" customWidth="1"/>
    <col min="6" max="6" width="15.7109375" bestFit="1" customWidth="1"/>
    <col min="7" max="7" width="30.28515625" bestFit="1" customWidth="1"/>
    <col min="8" max="8" width="12.85546875" bestFit="1" customWidth="1"/>
    <col min="9" max="9" width="14.28515625" bestFit="1" customWidth="1"/>
    <col min="10" max="10" width="15.7109375" bestFit="1" customWidth="1"/>
    <col min="11" max="11" width="30.85546875" bestFit="1" customWidth="1"/>
    <col min="12" max="12" width="13" bestFit="1" customWidth="1"/>
  </cols>
  <sheetData>
    <row r="2" spans="2:12" ht="18.75" x14ac:dyDescent="0.3">
      <c r="C2" s="5" t="s">
        <v>77</v>
      </c>
      <c r="F2" s="56" t="s">
        <v>82</v>
      </c>
      <c r="G2" s="56"/>
      <c r="H2" s="56"/>
      <c r="I2" s="56"/>
      <c r="K2" s="52" t="s">
        <v>149</v>
      </c>
    </row>
    <row r="3" spans="2:12" x14ac:dyDescent="0.25">
      <c r="G3" t="s">
        <v>134</v>
      </c>
      <c r="K3" t="s">
        <v>137</v>
      </c>
    </row>
    <row r="4" spans="2:12" x14ac:dyDescent="0.25">
      <c r="B4" s="54" t="s">
        <v>0</v>
      </c>
      <c r="C4" s="54" t="s">
        <v>1</v>
      </c>
      <c r="D4" s="54" t="s">
        <v>38</v>
      </c>
      <c r="F4" s="54" t="s">
        <v>0</v>
      </c>
      <c r="G4" s="54" t="s">
        <v>1</v>
      </c>
      <c r="H4" s="54" t="s">
        <v>38</v>
      </c>
      <c r="J4" s="54" t="s">
        <v>0</v>
      </c>
      <c r="K4" s="54" t="s">
        <v>1</v>
      </c>
      <c r="L4" s="54" t="s">
        <v>38</v>
      </c>
    </row>
    <row r="5" spans="2:12" x14ac:dyDescent="0.25">
      <c r="B5" s="55"/>
      <c r="C5" s="55"/>
      <c r="D5" s="55"/>
      <c r="F5" s="55"/>
      <c r="G5" s="55"/>
      <c r="H5" s="55"/>
      <c r="J5" s="55"/>
      <c r="K5" s="55"/>
      <c r="L5" s="55"/>
    </row>
    <row r="6" spans="2:12" x14ac:dyDescent="0.25">
      <c r="B6" s="2" t="s">
        <v>36</v>
      </c>
      <c r="C6" s="2" t="s">
        <v>37</v>
      </c>
      <c r="D6" s="6">
        <v>50</v>
      </c>
      <c r="F6" s="2" t="s">
        <v>45</v>
      </c>
      <c r="G6" s="2" t="s">
        <v>46</v>
      </c>
      <c r="H6" s="4">
        <v>80</v>
      </c>
      <c r="J6" s="2" t="s">
        <v>45</v>
      </c>
      <c r="K6" s="2" t="s">
        <v>46</v>
      </c>
      <c r="L6" s="7">
        <v>80</v>
      </c>
    </row>
    <row r="7" spans="2:12" x14ac:dyDescent="0.25">
      <c r="B7" s="2" t="s">
        <v>39</v>
      </c>
      <c r="C7" s="2" t="s">
        <v>40</v>
      </c>
      <c r="D7" s="7">
        <v>42</v>
      </c>
      <c r="F7" s="3" t="s">
        <v>47</v>
      </c>
      <c r="G7" s="2" t="s">
        <v>48</v>
      </c>
      <c r="H7" s="1">
        <v>64</v>
      </c>
      <c r="J7" s="3" t="s">
        <v>47</v>
      </c>
      <c r="K7" s="2" t="s">
        <v>48</v>
      </c>
      <c r="L7" s="7">
        <v>32</v>
      </c>
    </row>
    <row r="8" spans="2:12" x14ac:dyDescent="0.25">
      <c r="B8" s="1" t="s">
        <v>14</v>
      </c>
      <c r="C8" s="1" t="s">
        <v>15</v>
      </c>
      <c r="D8" s="7">
        <v>7</v>
      </c>
      <c r="F8" s="1" t="s">
        <v>51</v>
      </c>
      <c r="G8" s="1" t="s">
        <v>52</v>
      </c>
      <c r="H8" s="1">
        <v>4</v>
      </c>
      <c r="J8" s="1" t="s">
        <v>49</v>
      </c>
      <c r="K8" s="1" t="s">
        <v>50</v>
      </c>
      <c r="L8" s="7">
        <v>12</v>
      </c>
    </row>
    <row r="9" spans="2:12" x14ac:dyDescent="0.25">
      <c r="B9" s="1" t="s">
        <v>8</v>
      </c>
      <c r="C9" s="1" t="s">
        <v>9</v>
      </c>
      <c r="D9" s="7">
        <v>19</v>
      </c>
      <c r="F9" s="1" t="s">
        <v>53</v>
      </c>
      <c r="G9" s="1" t="s">
        <v>54</v>
      </c>
      <c r="H9" s="1">
        <v>1</v>
      </c>
      <c r="J9" s="1" t="s">
        <v>51</v>
      </c>
      <c r="K9" s="1" t="s">
        <v>52</v>
      </c>
      <c r="L9" s="7">
        <v>2</v>
      </c>
    </row>
    <row r="10" spans="2:12" x14ac:dyDescent="0.25">
      <c r="B10" s="1" t="s">
        <v>2</v>
      </c>
      <c r="C10" s="1" t="s">
        <v>129</v>
      </c>
      <c r="D10" s="7">
        <v>26</v>
      </c>
      <c r="F10" s="1" t="s">
        <v>28</v>
      </c>
      <c r="G10" s="1" t="s">
        <v>29</v>
      </c>
      <c r="H10" s="1">
        <v>0.3</v>
      </c>
      <c r="J10" s="1" t="s">
        <v>53</v>
      </c>
      <c r="K10" s="1" t="s">
        <v>54</v>
      </c>
      <c r="L10" s="7">
        <v>0.8</v>
      </c>
    </row>
    <row r="11" spans="2:12" x14ac:dyDescent="0.25">
      <c r="B11" s="1" t="s">
        <v>26</v>
      </c>
      <c r="C11" s="1" t="s">
        <v>27</v>
      </c>
      <c r="D11" s="7">
        <v>0.35</v>
      </c>
      <c r="F11" s="1" t="s">
        <v>80</v>
      </c>
      <c r="G11" s="1" t="s">
        <v>79</v>
      </c>
      <c r="H11" s="1">
        <v>0.3</v>
      </c>
      <c r="J11" s="1" t="s">
        <v>6</v>
      </c>
      <c r="K11" s="1" t="s">
        <v>7</v>
      </c>
      <c r="L11" s="7">
        <v>40</v>
      </c>
    </row>
    <row r="12" spans="2:12" x14ac:dyDescent="0.25">
      <c r="B12" s="1" t="s">
        <v>28</v>
      </c>
      <c r="C12" s="1" t="s">
        <v>29</v>
      </c>
      <c r="D12" s="7">
        <v>5</v>
      </c>
      <c r="F12" s="1" t="s">
        <v>22</v>
      </c>
      <c r="G12" s="1" t="s">
        <v>23</v>
      </c>
      <c r="H12" s="13">
        <v>0</v>
      </c>
      <c r="J12" s="1" t="s">
        <v>4</v>
      </c>
      <c r="K12" s="1" t="s">
        <v>5</v>
      </c>
      <c r="L12" s="7">
        <v>16</v>
      </c>
    </row>
    <row r="13" spans="2:12" x14ac:dyDescent="0.25">
      <c r="B13" s="1" t="s">
        <v>12</v>
      </c>
      <c r="C13" s="1" t="s">
        <v>13</v>
      </c>
      <c r="D13" s="7">
        <v>2.5</v>
      </c>
      <c r="F13" s="1" t="s">
        <v>58</v>
      </c>
      <c r="G13" s="1" t="s">
        <v>59</v>
      </c>
      <c r="H13" s="1">
        <v>4</v>
      </c>
      <c r="J13" s="1" t="s">
        <v>22</v>
      </c>
      <c r="K13" s="1" t="s">
        <v>23</v>
      </c>
      <c r="L13" s="7">
        <v>0</v>
      </c>
    </row>
    <row r="14" spans="2:12" x14ac:dyDescent="0.25">
      <c r="B14" s="1" t="s">
        <v>41</v>
      </c>
      <c r="C14" s="1" t="s">
        <v>42</v>
      </c>
      <c r="D14" s="7">
        <v>1.45</v>
      </c>
      <c r="F14" s="57" t="s">
        <v>44</v>
      </c>
      <c r="G14" s="57"/>
      <c r="H14" s="16">
        <f>+SUM(H6:H13)</f>
        <v>153.60000000000002</v>
      </c>
      <c r="J14" s="1" t="s">
        <v>28</v>
      </c>
      <c r="K14" s="1" t="s">
        <v>29</v>
      </c>
      <c r="L14" s="7">
        <v>5</v>
      </c>
    </row>
    <row r="15" spans="2:12" x14ac:dyDescent="0.25">
      <c r="B15" s="1" t="s">
        <v>58</v>
      </c>
      <c r="C15" s="1" t="s">
        <v>133</v>
      </c>
      <c r="D15" s="7">
        <v>3</v>
      </c>
      <c r="J15" s="1" t="s">
        <v>12</v>
      </c>
      <c r="K15" s="1" t="s">
        <v>13</v>
      </c>
      <c r="L15" s="7">
        <v>5</v>
      </c>
    </row>
    <row r="16" spans="2:12" x14ac:dyDescent="0.25">
      <c r="B16" s="1" t="s">
        <v>24</v>
      </c>
      <c r="C16" s="1" t="s">
        <v>25</v>
      </c>
      <c r="D16" s="7">
        <v>0.5</v>
      </c>
      <c r="J16" s="1" t="s">
        <v>26</v>
      </c>
      <c r="K16" s="1" t="s">
        <v>27</v>
      </c>
      <c r="L16" s="7">
        <v>0.4</v>
      </c>
    </row>
    <row r="17" spans="2:12" x14ac:dyDescent="0.25">
      <c r="B17" s="1" t="s">
        <v>72</v>
      </c>
      <c r="C17" s="1" t="s">
        <v>130</v>
      </c>
      <c r="D17" s="7">
        <v>0.1</v>
      </c>
      <c r="J17" s="1" t="s">
        <v>24</v>
      </c>
      <c r="K17" s="1" t="s">
        <v>25</v>
      </c>
      <c r="L17" s="7">
        <v>0</v>
      </c>
    </row>
    <row r="18" spans="2:12" ht="18.75" x14ac:dyDescent="0.3">
      <c r="B18" s="1" t="s">
        <v>18</v>
      </c>
      <c r="C18" s="1" t="s">
        <v>19</v>
      </c>
      <c r="D18" s="7">
        <v>0.4</v>
      </c>
      <c r="F18" s="56" t="s">
        <v>83</v>
      </c>
      <c r="G18" s="56"/>
      <c r="H18" s="56"/>
      <c r="J18" s="1" t="s">
        <v>8</v>
      </c>
      <c r="K18" s="1" t="s">
        <v>9</v>
      </c>
      <c r="L18" s="7">
        <v>0</v>
      </c>
    </row>
    <row r="19" spans="2:12" x14ac:dyDescent="0.25">
      <c r="B19" s="1" t="s">
        <v>16</v>
      </c>
      <c r="C19" s="1" t="s">
        <v>17</v>
      </c>
      <c r="D19" s="7">
        <v>0.3</v>
      </c>
      <c r="G19" t="s">
        <v>135</v>
      </c>
      <c r="J19" s="1" t="s">
        <v>55</v>
      </c>
      <c r="K19" s="1" t="s">
        <v>56</v>
      </c>
      <c r="L19" s="7">
        <v>0</v>
      </c>
    </row>
    <row r="20" spans="2:12" x14ac:dyDescent="0.25">
      <c r="B20" s="1" t="s">
        <v>22</v>
      </c>
      <c r="C20" s="1" t="s">
        <v>23</v>
      </c>
      <c r="D20" s="7">
        <v>0.18</v>
      </c>
      <c r="F20" s="54" t="s">
        <v>0</v>
      </c>
      <c r="G20" s="54" t="s">
        <v>1</v>
      </c>
      <c r="H20" s="54" t="s">
        <v>38</v>
      </c>
      <c r="J20" s="1" t="s">
        <v>58</v>
      </c>
      <c r="K20" s="1" t="s">
        <v>59</v>
      </c>
      <c r="L20" s="7">
        <v>0</v>
      </c>
    </row>
    <row r="21" spans="2:12" x14ac:dyDescent="0.25">
      <c r="B21" s="1" t="s">
        <v>76</v>
      </c>
      <c r="C21" s="1" t="s">
        <v>78</v>
      </c>
      <c r="D21" s="7">
        <v>3</v>
      </c>
      <c r="F21" s="55"/>
      <c r="G21" s="55"/>
      <c r="H21" s="55"/>
      <c r="J21" s="57" t="s">
        <v>44</v>
      </c>
      <c r="K21" s="57"/>
      <c r="L21" s="16">
        <f t="shared" ref="L21" si="0">+SUM(L6:L20)</f>
        <v>193.20000000000002</v>
      </c>
    </row>
    <row r="22" spans="2:12" x14ac:dyDescent="0.25">
      <c r="B22" s="1" t="s">
        <v>34</v>
      </c>
      <c r="C22" s="1" t="s">
        <v>35</v>
      </c>
      <c r="D22" s="7">
        <v>0.2</v>
      </c>
      <c r="F22" s="2" t="s">
        <v>61</v>
      </c>
      <c r="G22" s="2" t="s">
        <v>62</v>
      </c>
      <c r="H22" s="4">
        <v>380</v>
      </c>
    </row>
    <row r="23" spans="2:12" x14ac:dyDescent="0.25">
      <c r="B23" s="57" t="s">
        <v>44</v>
      </c>
      <c r="C23" s="57"/>
      <c r="D23" s="16">
        <f>+SUM(D6:D22)</f>
        <v>160.97999999999999</v>
      </c>
      <c r="F23" s="3" t="s">
        <v>63</v>
      </c>
      <c r="G23" s="2" t="s">
        <v>64</v>
      </c>
      <c r="H23" s="1">
        <v>25</v>
      </c>
    </row>
    <row r="24" spans="2:12" x14ac:dyDescent="0.25">
      <c r="B24" s="64" t="s">
        <v>126</v>
      </c>
      <c r="C24" s="65"/>
      <c r="D24" s="47">
        <v>0.25</v>
      </c>
      <c r="F24" s="1" t="s">
        <v>49</v>
      </c>
      <c r="G24" s="1" t="s">
        <v>84</v>
      </c>
      <c r="H24" s="1">
        <v>50</v>
      </c>
    </row>
    <row r="25" spans="2:12" x14ac:dyDescent="0.25">
      <c r="B25" s="58" t="s">
        <v>125</v>
      </c>
      <c r="C25" s="59"/>
      <c r="D25" s="48">
        <f>+D23-(D23*D24)</f>
        <v>120.73499999999999</v>
      </c>
      <c r="F25" s="3" t="s">
        <v>47</v>
      </c>
      <c r="G25" s="2" t="s">
        <v>48</v>
      </c>
      <c r="H25" s="1">
        <v>512</v>
      </c>
    </row>
    <row r="26" spans="2:12" x14ac:dyDescent="0.25">
      <c r="F26" s="1" t="s">
        <v>53</v>
      </c>
      <c r="G26" s="1" t="s">
        <v>54</v>
      </c>
      <c r="H26" s="1">
        <v>5</v>
      </c>
    </row>
    <row r="27" spans="2:12" ht="19.5" customHeight="1" x14ac:dyDescent="0.3">
      <c r="B27" s="56" t="s">
        <v>81</v>
      </c>
      <c r="C27" s="56"/>
      <c r="D27" s="56"/>
      <c r="F27" s="1" t="s">
        <v>51</v>
      </c>
      <c r="G27" s="1" t="s">
        <v>52</v>
      </c>
      <c r="H27" s="1">
        <v>75</v>
      </c>
    </row>
    <row r="28" spans="2:12" ht="18.75" x14ac:dyDescent="0.3">
      <c r="C28" t="s">
        <v>131</v>
      </c>
      <c r="F28" s="1" t="s">
        <v>66</v>
      </c>
      <c r="G28" s="1" t="s">
        <v>67</v>
      </c>
      <c r="H28" s="1">
        <v>2</v>
      </c>
      <c r="I28" s="66"/>
      <c r="J28" s="66"/>
      <c r="K28" s="66"/>
    </row>
    <row r="29" spans="2:12" x14ac:dyDescent="0.25">
      <c r="B29" s="54" t="s">
        <v>0</v>
      </c>
      <c r="C29" s="54" t="s">
        <v>1</v>
      </c>
      <c r="D29" s="54" t="s">
        <v>38</v>
      </c>
      <c r="F29" s="1" t="s">
        <v>65</v>
      </c>
      <c r="G29" s="1" t="s">
        <v>130</v>
      </c>
      <c r="H29" s="7">
        <v>1</v>
      </c>
      <c r="I29" s="42"/>
      <c r="J29" s="42"/>
      <c r="K29" s="42"/>
    </row>
    <row r="30" spans="2:12" x14ac:dyDescent="0.25">
      <c r="B30" s="55"/>
      <c r="C30" s="55"/>
      <c r="D30" s="55"/>
      <c r="F30" s="57" t="s">
        <v>44</v>
      </c>
      <c r="G30" s="57"/>
      <c r="H30" s="51">
        <f>+SUM(H22:H29)</f>
        <v>1050</v>
      </c>
      <c r="I30" s="46"/>
      <c r="J30" s="46"/>
      <c r="K30" s="39"/>
    </row>
    <row r="31" spans="2:12" x14ac:dyDescent="0.25">
      <c r="B31" s="8" t="s">
        <v>6</v>
      </c>
      <c r="C31" s="8" t="s">
        <v>7</v>
      </c>
      <c r="D31" s="7">
        <v>75</v>
      </c>
      <c r="I31" s="46"/>
      <c r="J31" s="46"/>
      <c r="K31" s="37"/>
    </row>
    <row r="32" spans="2:12" x14ac:dyDescent="0.25">
      <c r="B32" s="1" t="s">
        <v>8</v>
      </c>
      <c r="C32" s="1" t="s">
        <v>9</v>
      </c>
      <c r="D32" s="7">
        <v>90</v>
      </c>
      <c r="I32" s="44"/>
      <c r="J32" s="44"/>
      <c r="K32" s="37"/>
    </row>
    <row r="33" spans="2:11" x14ac:dyDescent="0.25">
      <c r="B33" s="1" t="s">
        <v>28</v>
      </c>
      <c r="C33" s="1" t="s">
        <v>29</v>
      </c>
      <c r="D33" s="7">
        <v>5</v>
      </c>
      <c r="I33" s="44"/>
      <c r="J33" s="44"/>
      <c r="K33" s="37"/>
    </row>
    <row r="34" spans="2:11" x14ac:dyDescent="0.25">
      <c r="B34" s="1" t="s">
        <v>39</v>
      </c>
      <c r="C34" s="1" t="s">
        <v>40</v>
      </c>
      <c r="D34" s="7">
        <v>50</v>
      </c>
      <c r="I34" s="37"/>
      <c r="J34" s="37"/>
      <c r="K34" s="37"/>
    </row>
    <row r="35" spans="2:11" x14ac:dyDescent="0.25">
      <c r="B35" s="1" t="s">
        <v>12</v>
      </c>
      <c r="C35" s="1" t="s">
        <v>13</v>
      </c>
      <c r="D35" s="7">
        <v>12</v>
      </c>
      <c r="I35" s="44"/>
      <c r="J35" s="44"/>
      <c r="K35" s="37"/>
    </row>
    <row r="36" spans="2:11" x14ac:dyDescent="0.25">
      <c r="B36" s="1" t="s">
        <v>22</v>
      </c>
      <c r="C36" s="1" t="s">
        <v>23</v>
      </c>
      <c r="D36" s="7">
        <v>0.08</v>
      </c>
      <c r="I36" s="37"/>
      <c r="J36" s="37"/>
      <c r="K36" s="37"/>
    </row>
    <row r="37" spans="2:11" x14ac:dyDescent="0.25">
      <c r="B37" s="57" t="s">
        <v>44</v>
      </c>
      <c r="C37" s="57"/>
      <c r="D37" s="16">
        <f>+SUM(D31:D36)</f>
        <v>232.08</v>
      </c>
      <c r="I37" s="37"/>
      <c r="J37" s="37"/>
      <c r="K37" s="37"/>
    </row>
    <row r="38" spans="2:11" x14ac:dyDescent="0.25">
      <c r="B38" s="64" t="s">
        <v>126</v>
      </c>
      <c r="C38" s="65"/>
      <c r="D38" s="47">
        <v>0.41</v>
      </c>
      <c r="I38" s="37"/>
      <c r="J38" s="37"/>
      <c r="K38" s="37"/>
    </row>
    <row r="39" spans="2:11" ht="18.75" x14ac:dyDescent="0.3">
      <c r="B39" s="58" t="s">
        <v>125</v>
      </c>
      <c r="C39" s="59"/>
      <c r="D39" s="48">
        <f>+D37*(1-D38)</f>
        <v>136.92720000000003</v>
      </c>
      <c r="E39" s="14"/>
      <c r="I39" s="37"/>
      <c r="J39" s="37"/>
      <c r="K39" s="37"/>
    </row>
    <row r="40" spans="2:11" x14ac:dyDescent="0.25">
      <c r="I40" s="37"/>
      <c r="J40" s="37"/>
      <c r="K40" s="45"/>
    </row>
    <row r="41" spans="2:11" x14ac:dyDescent="0.25">
      <c r="I41" s="63"/>
      <c r="J41" s="63"/>
      <c r="K41" s="37"/>
    </row>
  </sheetData>
  <mergeCells count="29">
    <mergeCell ref="F4:F5"/>
    <mergeCell ref="F2:I2"/>
    <mergeCell ref="B27:D27"/>
    <mergeCell ref="B29:B30"/>
    <mergeCell ref="C29:C30"/>
    <mergeCell ref="G4:G5"/>
    <mergeCell ref="F14:G14"/>
    <mergeCell ref="B4:B5"/>
    <mergeCell ref="C4:C5"/>
    <mergeCell ref="B23:C23"/>
    <mergeCell ref="B24:C24"/>
    <mergeCell ref="H20:H21"/>
    <mergeCell ref="H4:H5"/>
    <mergeCell ref="D4:D5"/>
    <mergeCell ref="D29:D30"/>
    <mergeCell ref="B25:C25"/>
    <mergeCell ref="J4:J5"/>
    <mergeCell ref="K4:K5"/>
    <mergeCell ref="I28:K28"/>
    <mergeCell ref="L4:L5"/>
    <mergeCell ref="J21:K21"/>
    <mergeCell ref="B37:C37"/>
    <mergeCell ref="I41:J41"/>
    <mergeCell ref="F18:H18"/>
    <mergeCell ref="F20:F21"/>
    <mergeCell ref="G20:G21"/>
    <mergeCell ref="F30:G30"/>
    <mergeCell ref="B38:C38"/>
    <mergeCell ref="B39:C3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4"/>
  <sheetViews>
    <sheetView topLeftCell="B1" zoomScale="120" zoomScaleNormal="120" workbookViewId="0">
      <selection activeCell="H11" sqref="H11"/>
    </sheetView>
  </sheetViews>
  <sheetFormatPr baseColWidth="10" defaultRowHeight="15" x14ac:dyDescent="0.25"/>
  <cols>
    <col min="1" max="1" width="4.7109375" customWidth="1"/>
    <col min="2" max="2" width="14.140625" bestFit="1" customWidth="1"/>
    <col min="3" max="3" width="39.140625" bestFit="1" customWidth="1"/>
    <col min="4" max="4" width="12.85546875" bestFit="1" customWidth="1"/>
    <col min="6" max="6" width="13.7109375" bestFit="1" customWidth="1"/>
    <col min="7" max="7" width="45.7109375" customWidth="1"/>
    <col min="8" max="8" width="12.85546875" bestFit="1" customWidth="1"/>
  </cols>
  <sheetData>
    <row r="2" spans="2:8" ht="18.75" x14ac:dyDescent="0.3">
      <c r="C2" s="5" t="s">
        <v>85</v>
      </c>
      <c r="G2" s="14" t="s">
        <v>89</v>
      </c>
      <c r="H2" s="15"/>
    </row>
    <row r="3" spans="2:8" x14ac:dyDescent="0.25">
      <c r="C3" t="s">
        <v>140</v>
      </c>
      <c r="G3" t="s">
        <v>142</v>
      </c>
    </row>
    <row r="4" spans="2:8" x14ac:dyDescent="0.25">
      <c r="B4" s="54" t="s">
        <v>0</v>
      </c>
      <c r="C4" s="54" t="s">
        <v>1</v>
      </c>
      <c r="D4" s="54" t="s">
        <v>38</v>
      </c>
      <c r="F4" s="54" t="s">
        <v>0</v>
      </c>
      <c r="G4" s="54" t="s">
        <v>1</v>
      </c>
      <c r="H4" s="54" t="s">
        <v>38</v>
      </c>
    </row>
    <row r="5" spans="2:8" x14ac:dyDescent="0.25">
      <c r="B5" s="55"/>
      <c r="C5" s="55"/>
      <c r="D5" s="55"/>
      <c r="F5" s="55"/>
      <c r="G5" s="55"/>
      <c r="H5" s="55"/>
    </row>
    <row r="6" spans="2:8" x14ac:dyDescent="0.25">
      <c r="B6" s="2" t="s">
        <v>36</v>
      </c>
      <c r="C6" s="2" t="s">
        <v>37</v>
      </c>
      <c r="D6" s="6">
        <v>50</v>
      </c>
      <c r="F6" s="2" t="s">
        <v>45</v>
      </c>
      <c r="G6" s="2" t="s">
        <v>46</v>
      </c>
      <c r="H6" s="1">
        <v>40</v>
      </c>
    </row>
    <row r="7" spans="2:8" x14ac:dyDescent="0.25">
      <c r="B7" s="1" t="s">
        <v>53</v>
      </c>
      <c r="C7" s="1" t="s">
        <v>54</v>
      </c>
      <c r="D7" s="7">
        <v>0.9</v>
      </c>
      <c r="F7" s="3" t="s">
        <v>47</v>
      </c>
      <c r="G7" s="2" t="s">
        <v>48</v>
      </c>
      <c r="H7" s="1">
        <v>50</v>
      </c>
    </row>
    <row r="8" spans="2:8" x14ac:dyDescent="0.25">
      <c r="B8" s="1" t="s">
        <v>14</v>
      </c>
      <c r="C8" s="1" t="s">
        <v>15</v>
      </c>
      <c r="D8" s="7">
        <v>1.6</v>
      </c>
      <c r="F8" s="1" t="s">
        <v>53</v>
      </c>
      <c r="G8" s="1" t="s">
        <v>54</v>
      </c>
      <c r="H8" s="1">
        <v>0.5</v>
      </c>
    </row>
    <row r="9" spans="2:8" x14ac:dyDescent="0.25">
      <c r="B9" s="1" t="s">
        <v>86</v>
      </c>
      <c r="C9" s="1" t="s">
        <v>87</v>
      </c>
      <c r="D9" s="7">
        <v>0.09</v>
      </c>
      <c r="F9" s="3" t="s">
        <v>63</v>
      </c>
      <c r="G9" s="2" t="s">
        <v>64</v>
      </c>
      <c r="H9" s="1">
        <v>5</v>
      </c>
    </row>
    <row r="10" spans="2:8" x14ac:dyDescent="0.25">
      <c r="B10" s="1" t="s">
        <v>16</v>
      </c>
      <c r="C10" s="1" t="s">
        <v>17</v>
      </c>
      <c r="D10" s="7">
        <v>0.03</v>
      </c>
      <c r="F10" s="1" t="s">
        <v>49</v>
      </c>
      <c r="G10" s="1" t="s">
        <v>84</v>
      </c>
      <c r="H10" s="1">
        <v>2</v>
      </c>
    </row>
    <row r="11" spans="2:8" x14ac:dyDescent="0.25">
      <c r="B11" s="1" t="s">
        <v>24</v>
      </c>
      <c r="C11" s="1" t="s">
        <v>25</v>
      </c>
      <c r="D11" s="7">
        <v>0.22</v>
      </c>
      <c r="F11" s="1" t="s">
        <v>74</v>
      </c>
      <c r="G11" s="1" t="s">
        <v>75</v>
      </c>
      <c r="H11" s="1">
        <v>10</v>
      </c>
    </row>
    <row r="12" spans="2:8" x14ac:dyDescent="0.25">
      <c r="B12" s="1" t="s">
        <v>65</v>
      </c>
      <c r="C12" s="1" t="s">
        <v>130</v>
      </c>
      <c r="D12" s="7">
        <v>0.1</v>
      </c>
      <c r="F12" s="57" t="s">
        <v>44</v>
      </c>
      <c r="G12" s="57"/>
      <c r="H12" s="16">
        <f>+SUM(H6:H11)</f>
        <v>107.5</v>
      </c>
    </row>
    <row r="13" spans="2:8" x14ac:dyDescent="0.25">
      <c r="B13" s="1" t="s">
        <v>8</v>
      </c>
      <c r="C13" s="1" t="s">
        <v>9</v>
      </c>
      <c r="D13" s="18">
        <v>80</v>
      </c>
      <c r="E13">
        <v>5</v>
      </c>
    </row>
    <row r="14" spans="2:8" ht="18.75" x14ac:dyDescent="0.3">
      <c r="B14" s="67" t="s">
        <v>44</v>
      </c>
      <c r="C14" s="67"/>
      <c r="D14" s="16">
        <f>+SUM(D6:D13)</f>
        <v>132.94</v>
      </c>
      <c r="F14">
        <f>133.8*0.7</f>
        <v>93.66</v>
      </c>
      <c r="G14" s="14"/>
      <c r="H14" s="15"/>
    </row>
    <row r="15" spans="2:8" ht="18.75" x14ac:dyDescent="0.3">
      <c r="B15" s="68" t="s">
        <v>126</v>
      </c>
      <c r="C15" s="68"/>
      <c r="D15" s="38">
        <v>0.7</v>
      </c>
      <c r="G15" s="14"/>
      <c r="H15" s="15"/>
    </row>
    <row r="16" spans="2:8" ht="15" customHeight="1" x14ac:dyDescent="0.3">
      <c r="B16" s="57" t="s">
        <v>125</v>
      </c>
      <c r="C16" s="57"/>
      <c r="D16" s="40">
        <f>133.8-F14</f>
        <v>40.140000000000015</v>
      </c>
      <c r="G16" s="14" t="s">
        <v>90</v>
      </c>
      <c r="H16" s="15"/>
    </row>
    <row r="17" spans="2:8" ht="14.25" customHeight="1" x14ac:dyDescent="0.25">
      <c r="G17" t="s">
        <v>141</v>
      </c>
    </row>
    <row r="18" spans="2:8" ht="18.75" x14ac:dyDescent="0.3">
      <c r="C18" s="5" t="s">
        <v>88</v>
      </c>
      <c r="F18" s="54" t="s">
        <v>0</v>
      </c>
      <c r="G18" s="54" t="s">
        <v>1</v>
      </c>
      <c r="H18" s="54" t="s">
        <v>38</v>
      </c>
    </row>
    <row r="19" spans="2:8" x14ac:dyDescent="0.25">
      <c r="C19" t="s">
        <v>139</v>
      </c>
      <c r="F19" s="55"/>
      <c r="G19" s="55"/>
      <c r="H19" s="55"/>
    </row>
    <row r="20" spans="2:8" x14ac:dyDescent="0.25">
      <c r="B20" s="54" t="s">
        <v>0</v>
      </c>
      <c r="C20" s="54" t="s">
        <v>1</v>
      </c>
      <c r="D20" s="54" t="s">
        <v>38</v>
      </c>
      <c r="F20" s="2" t="s">
        <v>45</v>
      </c>
      <c r="G20" s="2" t="s">
        <v>46</v>
      </c>
      <c r="H20" s="1">
        <v>40</v>
      </c>
    </row>
    <row r="21" spans="2:8" x14ac:dyDescent="0.25">
      <c r="B21" s="55"/>
      <c r="C21" s="55"/>
      <c r="D21" s="55"/>
      <c r="F21" s="3" t="s">
        <v>47</v>
      </c>
      <c r="G21" s="2" t="s">
        <v>48</v>
      </c>
      <c r="H21" s="1">
        <v>50</v>
      </c>
    </row>
    <row r="22" spans="2:8" x14ac:dyDescent="0.25">
      <c r="B22" s="2" t="s">
        <v>36</v>
      </c>
      <c r="C22" s="2" t="s">
        <v>37</v>
      </c>
      <c r="D22" s="50">
        <v>50</v>
      </c>
      <c r="F22" s="1" t="s">
        <v>53</v>
      </c>
      <c r="G22" s="1" t="s">
        <v>54</v>
      </c>
      <c r="H22" s="1">
        <v>0.5</v>
      </c>
    </row>
    <row r="23" spans="2:8" x14ac:dyDescent="0.25">
      <c r="B23" s="1" t="s">
        <v>53</v>
      </c>
      <c r="C23" s="1" t="s">
        <v>54</v>
      </c>
      <c r="D23" s="50">
        <v>0.9</v>
      </c>
      <c r="F23" s="3" t="s">
        <v>63</v>
      </c>
      <c r="G23" s="2" t="s">
        <v>64</v>
      </c>
      <c r="H23" s="1">
        <v>5</v>
      </c>
    </row>
    <row r="24" spans="2:8" x14ac:dyDescent="0.25">
      <c r="B24" s="1" t="s">
        <v>14</v>
      </c>
      <c r="C24" s="1" t="s">
        <v>15</v>
      </c>
      <c r="D24" s="50">
        <v>1.6</v>
      </c>
      <c r="F24" s="1" t="s">
        <v>49</v>
      </c>
      <c r="G24" s="1" t="s">
        <v>84</v>
      </c>
      <c r="H24" s="1">
        <v>5</v>
      </c>
    </row>
    <row r="25" spans="2:8" x14ac:dyDescent="0.25">
      <c r="B25" s="1" t="s">
        <v>49</v>
      </c>
      <c r="C25" s="1" t="s">
        <v>84</v>
      </c>
      <c r="D25" s="50">
        <v>5</v>
      </c>
      <c r="F25" s="1" t="s">
        <v>74</v>
      </c>
      <c r="G25" s="1" t="s">
        <v>75</v>
      </c>
      <c r="H25" s="1">
        <v>10</v>
      </c>
    </row>
    <row r="26" spans="2:8" x14ac:dyDescent="0.25">
      <c r="B26" s="1" t="s">
        <v>86</v>
      </c>
      <c r="C26" s="1" t="s">
        <v>87</v>
      </c>
      <c r="D26" s="50">
        <v>0.04</v>
      </c>
      <c r="F26" s="57" t="s">
        <v>44</v>
      </c>
      <c r="G26" s="57"/>
      <c r="H26" s="16">
        <f t="shared" ref="H26" si="0">+SUM(H20:H25)</f>
        <v>110.5</v>
      </c>
    </row>
    <row r="27" spans="2:8" x14ac:dyDescent="0.25">
      <c r="B27" s="1" t="s">
        <v>16</v>
      </c>
      <c r="C27" s="1" t="s">
        <v>17</v>
      </c>
      <c r="D27" s="50">
        <v>0.1</v>
      </c>
    </row>
    <row r="28" spans="2:8" x14ac:dyDescent="0.25">
      <c r="B28" s="1" t="s">
        <v>24</v>
      </c>
      <c r="C28" s="1" t="s">
        <v>25</v>
      </c>
      <c r="D28" s="50">
        <v>0.22</v>
      </c>
    </row>
    <row r="29" spans="2:8" x14ac:dyDescent="0.25">
      <c r="B29" s="1" t="s">
        <v>72</v>
      </c>
      <c r="C29" s="1" t="s">
        <v>73</v>
      </c>
      <c r="D29" s="18">
        <v>0.1</v>
      </c>
    </row>
    <row r="30" spans="2:8" x14ac:dyDescent="0.25">
      <c r="B30" s="1" t="s">
        <v>76</v>
      </c>
      <c r="C30" s="1" t="s">
        <v>78</v>
      </c>
      <c r="D30" s="50">
        <v>1</v>
      </c>
    </row>
    <row r="31" spans="2:8" x14ac:dyDescent="0.25">
      <c r="B31" s="1" t="s">
        <v>8</v>
      </c>
      <c r="C31" s="1" t="s">
        <v>9</v>
      </c>
      <c r="D31" s="18">
        <v>80</v>
      </c>
      <c r="G31" s="42"/>
    </row>
    <row r="32" spans="2:8" x14ac:dyDescent="0.25">
      <c r="B32" s="57" t="s">
        <v>44</v>
      </c>
      <c r="C32" s="57"/>
      <c r="D32" s="16">
        <f>+SUM(D22:D31)</f>
        <v>138.96</v>
      </c>
      <c r="G32" s="42"/>
    </row>
    <row r="33" spans="2:7" x14ac:dyDescent="0.25">
      <c r="B33" s="68" t="s">
        <v>126</v>
      </c>
      <c r="C33" s="68"/>
      <c r="D33" s="41">
        <v>0.7</v>
      </c>
      <c r="G33" s="42"/>
    </row>
    <row r="34" spans="2:7" x14ac:dyDescent="0.25">
      <c r="B34" s="57" t="s">
        <v>125</v>
      </c>
      <c r="C34" s="57"/>
      <c r="D34" s="16">
        <f>+D32-(D32*D33)</f>
        <v>41.688000000000002</v>
      </c>
    </row>
  </sheetData>
  <mergeCells count="20">
    <mergeCell ref="H18:H19"/>
    <mergeCell ref="D20:D21"/>
    <mergeCell ref="D4:D5"/>
    <mergeCell ref="H4:H5"/>
    <mergeCell ref="B33:C33"/>
    <mergeCell ref="B34:C34"/>
    <mergeCell ref="B32:C32"/>
    <mergeCell ref="F26:G26"/>
    <mergeCell ref="F4:F5"/>
    <mergeCell ref="G4:G5"/>
    <mergeCell ref="F12:G12"/>
    <mergeCell ref="F18:F19"/>
    <mergeCell ref="G18:G19"/>
    <mergeCell ref="B4:B5"/>
    <mergeCell ref="C4:C5"/>
    <mergeCell ref="B14:C14"/>
    <mergeCell ref="B20:B21"/>
    <mergeCell ref="C20:C21"/>
    <mergeCell ref="B15:C15"/>
    <mergeCell ref="B16:C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37"/>
  <sheetViews>
    <sheetView topLeftCell="F1" zoomScale="110" zoomScaleNormal="110" workbookViewId="0">
      <selection activeCell="I19" sqref="I19:L19"/>
    </sheetView>
  </sheetViews>
  <sheetFormatPr baseColWidth="10" defaultRowHeight="15" x14ac:dyDescent="0.25"/>
  <cols>
    <col min="1" max="1" width="6.5703125" customWidth="1"/>
    <col min="2" max="2" width="13.7109375" bestFit="1" customWidth="1"/>
    <col min="3" max="3" width="30.28515625" bestFit="1" customWidth="1"/>
    <col min="4" max="4" width="12.85546875" bestFit="1" customWidth="1"/>
    <col min="6" max="6" width="14.5703125" bestFit="1" customWidth="1"/>
    <col min="7" max="7" width="24.5703125" bestFit="1" customWidth="1"/>
    <col min="8" max="8" width="16.28515625" bestFit="1" customWidth="1"/>
    <col min="10" max="10" width="29" customWidth="1"/>
    <col min="11" max="11" width="30.85546875" style="29" bestFit="1" customWidth="1"/>
    <col min="12" max="12" width="13" bestFit="1" customWidth="1"/>
  </cols>
  <sheetData>
    <row r="2" spans="2:12" ht="18.75" x14ac:dyDescent="0.3">
      <c r="C2" s="5" t="s">
        <v>91</v>
      </c>
      <c r="D2" s="19" t="s">
        <v>127</v>
      </c>
      <c r="G2" s="56" t="s">
        <v>92</v>
      </c>
      <c r="H2" s="56"/>
      <c r="K2" s="26" t="s">
        <v>91</v>
      </c>
      <c r="L2" s="19" t="s">
        <v>99</v>
      </c>
    </row>
    <row r="3" spans="2:12" x14ac:dyDescent="0.25">
      <c r="K3" s="29" t="s">
        <v>143</v>
      </c>
    </row>
    <row r="4" spans="2:12" x14ac:dyDescent="0.25">
      <c r="B4" s="54" t="s">
        <v>0</v>
      </c>
      <c r="C4" s="54" t="s">
        <v>1</v>
      </c>
      <c r="D4" s="54" t="s">
        <v>38</v>
      </c>
      <c r="F4" s="54" t="s">
        <v>0</v>
      </c>
      <c r="G4" s="54" t="s">
        <v>1</v>
      </c>
      <c r="H4" s="54" t="s">
        <v>38</v>
      </c>
      <c r="J4" s="54" t="s">
        <v>0</v>
      </c>
      <c r="K4" s="54" t="s">
        <v>1</v>
      </c>
      <c r="L4" s="54" t="s">
        <v>38</v>
      </c>
    </row>
    <row r="5" spans="2:12" x14ac:dyDescent="0.25">
      <c r="B5" s="55"/>
      <c r="C5" s="55"/>
      <c r="D5" s="55"/>
      <c r="F5" s="55"/>
      <c r="G5" s="55"/>
      <c r="H5" s="55"/>
      <c r="J5" s="55"/>
      <c r="K5" s="55"/>
      <c r="L5" s="55"/>
    </row>
    <row r="6" spans="2:12" x14ac:dyDescent="0.25">
      <c r="B6" s="2" t="s">
        <v>39</v>
      </c>
      <c r="C6" s="2" t="s">
        <v>40</v>
      </c>
      <c r="D6" s="1">
        <v>425</v>
      </c>
      <c r="F6" s="2" t="s">
        <v>93</v>
      </c>
      <c r="G6" s="2" t="s">
        <v>94</v>
      </c>
      <c r="H6" s="1">
        <v>10</v>
      </c>
      <c r="J6" s="2" t="s">
        <v>39</v>
      </c>
      <c r="K6" s="2" t="s">
        <v>40</v>
      </c>
      <c r="L6" s="1">
        <v>127.5</v>
      </c>
    </row>
    <row r="7" spans="2:12" x14ac:dyDescent="0.25">
      <c r="B7" s="2" t="s">
        <v>70</v>
      </c>
      <c r="C7" s="2" t="s">
        <v>132</v>
      </c>
      <c r="D7" s="1">
        <v>300</v>
      </c>
      <c r="F7" s="1" t="s">
        <v>8</v>
      </c>
      <c r="G7" s="1" t="s">
        <v>9</v>
      </c>
      <c r="H7" s="1">
        <v>10</v>
      </c>
      <c r="J7" s="2" t="s">
        <v>70</v>
      </c>
      <c r="K7" s="2" t="s">
        <v>71</v>
      </c>
      <c r="L7" s="1">
        <v>90</v>
      </c>
    </row>
    <row r="8" spans="2:12" x14ac:dyDescent="0.25">
      <c r="B8" s="3" t="s">
        <v>63</v>
      </c>
      <c r="C8" s="2" t="s">
        <v>64</v>
      </c>
      <c r="D8" s="1">
        <v>75</v>
      </c>
      <c r="F8" s="57" t="s">
        <v>44</v>
      </c>
      <c r="G8" s="57"/>
      <c r="H8" s="16">
        <f>+SUM(H6:H7)</f>
        <v>20</v>
      </c>
      <c r="J8" s="3" t="s">
        <v>63</v>
      </c>
      <c r="K8" s="2" t="s">
        <v>64</v>
      </c>
      <c r="L8" s="1">
        <v>22.5</v>
      </c>
    </row>
    <row r="9" spans="2:12" x14ac:dyDescent="0.25">
      <c r="B9" s="1" t="s">
        <v>49</v>
      </c>
      <c r="C9" s="1" t="s">
        <v>50</v>
      </c>
      <c r="D9" s="1">
        <v>5</v>
      </c>
      <c r="J9" s="1" t="s">
        <v>49</v>
      </c>
      <c r="K9" s="3" t="s">
        <v>50</v>
      </c>
      <c r="L9" s="1">
        <v>1.5</v>
      </c>
    </row>
    <row r="10" spans="2:12" ht="18.75" x14ac:dyDescent="0.3">
      <c r="B10" s="1" t="s">
        <v>53</v>
      </c>
      <c r="C10" s="1" t="s">
        <v>54</v>
      </c>
      <c r="D10" s="1">
        <v>5</v>
      </c>
      <c r="G10" s="56" t="s">
        <v>95</v>
      </c>
      <c r="H10" s="56"/>
      <c r="J10" s="1" t="s">
        <v>53</v>
      </c>
      <c r="K10" s="3" t="s">
        <v>54</v>
      </c>
      <c r="L10" s="1">
        <v>1.5</v>
      </c>
    </row>
    <row r="11" spans="2:12" x14ac:dyDescent="0.25">
      <c r="B11" s="1" t="s">
        <v>51</v>
      </c>
      <c r="C11" s="1" t="s">
        <v>52</v>
      </c>
      <c r="D11" s="1">
        <v>25</v>
      </c>
      <c r="G11" t="s">
        <v>145</v>
      </c>
      <c r="J11" s="1" t="s">
        <v>51</v>
      </c>
      <c r="K11" s="3" t="s">
        <v>52</v>
      </c>
      <c r="L11" s="1">
        <v>7.5</v>
      </c>
    </row>
    <row r="12" spans="2:12" x14ac:dyDescent="0.25">
      <c r="B12" s="1" t="s">
        <v>74</v>
      </c>
      <c r="C12" s="1" t="s">
        <v>75</v>
      </c>
      <c r="D12" s="7">
        <v>50</v>
      </c>
      <c r="F12" s="54" t="s">
        <v>0</v>
      </c>
      <c r="G12" s="54" t="s">
        <v>1</v>
      </c>
      <c r="H12" s="54" t="s">
        <v>38</v>
      </c>
      <c r="J12" s="1" t="s">
        <v>74</v>
      </c>
      <c r="K12" s="3" t="s">
        <v>75</v>
      </c>
      <c r="L12" s="7">
        <v>15</v>
      </c>
    </row>
    <row r="13" spans="2:12" x14ac:dyDescent="0.25">
      <c r="B13" s="1" t="s">
        <v>58</v>
      </c>
      <c r="C13" s="1" t="s">
        <v>59</v>
      </c>
      <c r="D13" s="1">
        <v>100</v>
      </c>
      <c r="F13" s="55"/>
      <c r="G13" s="55"/>
      <c r="H13" s="55"/>
      <c r="J13" s="1" t="s">
        <v>58</v>
      </c>
      <c r="K13" s="3" t="s">
        <v>59</v>
      </c>
      <c r="L13" s="1">
        <v>30</v>
      </c>
    </row>
    <row r="14" spans="2:12" x14ac:dyDescent="0.25">
      <c r="B14" s="1" t="s">
        <v>65</v>
      </c>
      <c r="C14" s="1" t="s">
        <v>130</v>
      </c>
      <c r="D14" s="1">
        <v>1</v>
      </c>
      <c r="F14" s="2" t="s">
        <v>146</v>
      </c>
      <c r="G14" s="2" t="s">
        <v>96</v>
      </c>
      <c r="H14" s="1">
        <v>18.850000000000001</v>
      </c>
      <c r="J14" s="1" t="s">
        <v>72</v>
      </c>
      <c r="K14" s="3" t="s">
        <v>144</v>
      </c>
      <c r="L14" s="1">
        <v>1</v>
      </c>
    </row>
    <row r="15" spans="2:12" x14ac:dyDescent="0.25">
      <c r="B15" s="57" t="s">
        <v>44</v>
      </c>
      <c r="C15" s="57"/>
      <c r="D15" s="16">
        <f>+SUM(D6:D14)</f>
        <v>986</v>
      </c>
      <c r="F15" s="1" t="s">
        <v>97</v>
      </c>
      <c r="G15" s="1" t="s">
        <v>98</v>
      </c>
      <c r="H15" s="1">
        <v>0.2</v>
      </c>
      <c r="J15" s="57" t="s">
        <v>44</v>
      </c>
      <c r="K15" s="57"/>
      <c r="L15" s="16">
        <f>+SUM(L6:L14)</f>
        <v>296.5</v>
      </c>
    </row>
    <row r="16" spans="2:12" x14ac:dyDescent="0.25">
      <c r="F16" s="1"/>
      <c r="G16" s="1" t="s">
        <v>94</v>
      </c>
      <c r="H16" s="1">
        <v>0.95</v>
      </c>
    </row>
    <row r="17" spans="2:14" ht="18.75" x14ac:dyDescent="0.3">
      <c r="C17" s="5" t="s">
        <v>96</v>
      </c>
      <c r="F17" s="57" t="s">
        <v>44</v>
      </c>
      <c r="G17" s="57"/>
      <c r="H17" s="16">
        <f>SUM(H14:H16)</f>
        <v>20</v>
      </c>
    </row>
    <row r="19" spans="2:14" x14ac:dyDescent="0.25">
      <c r="B19" s="54" t="s">
        <v>0</v>
      </c>
      <c r="C19" s="54" t="s">
        <v>1</v>
      </c>
      <c r="D19" s="54" t="s">
        <v>38</v>
      </c>
      <c r="I19" s="72" t="s">
        <v>148</v>
      </c>
      <c r="J19" s="73"/>
      <c r="K19" s="73"/>
      <c r="L19" s="74"/>
    </row>
    <row r="20" spans="2:14" x14ac:dyDescent="0.25">
      <c r="B20" s="55"/>
      <c r="C20" s="55"/>
      <c r="D20" s="55"/>
      <c r="I20" s="69" t="s">
        <v>107</v>
      </c>
      <c r="J20" s="70"/>
      <c r="K20" s="27" t="s">
        <v>106</v>
      </c>
      <c r="L20" s="24" t="s">
        <v>108</v>
      </c>
    </row>
    <row r="21" spans="2:14" x14ac:dyDescent="0.25">
      <c r="B21" s="2" t="s">
        <v>39</v>
      </c>
      <c r="C21" s="2" t="s">
        <v>40</v>
      </c>
      <c r="D21" s="1">
        <v>300</v>
      </c>
      <c r="G21" s="37"/>
      <c r="I21" s="69" t="s">
        <v>100</v>
      </c>
      <c r="J21" s="70"/>
      <c r="K21" s="21">
        <v>75</v>
      </c>
      <c r="L21" s="1">
        <f>80*20</f>
        <v>1600</v>
      </c>
      <c r="N21" s="1">
        <v>1600</v>
      </c>
    </row>
    <row r="22" spans="2:14" x14ac:dyDescent="0.25">
      <c r="B22" s="1" t="s">
        <v>8</v>
      </c>
      <c r="C22" s="1" t="s">
        <v>9</v>
      </c>
      <c r="D22" s="1">
        <v>100</v>
      </c>
      <c r="G22" s="37"/>
      <c r="I22" s="69" t="s">
        <v>101</v>
      </c>
      <c r="J22" s="70"/>
      <c r="K22" s="27">
        <v>1.5</v>
      </c>
      <c r="L22" s="1">
        <f>1.5*20</f>
        <v>30</v>
      </c>
      <c r="M22" s="22">
        <v>0.15</v>
      </c>
      <c r="N22" s="1">
        <f>L22*(85/100)</f>
        <v>25.5</v>
      </c>
    </row>
    <row r="23" spans="2:14" x14ac:dyDescent="0.25">
      <c r="B23" s="57" t="s">
        <v>44</v>
      </c>
      <c r="C23" s="57"/>
      <c r="D23" s="16">
        <f>+SUM(D21:D22)</f>
        <v>400</v>
      </c>
      <c r="G23" s="37"/>
      <c r="I23" s="69" t="s">
        <v>102</v>
      </c>
      <c r="J23" s="70"/>
      <c r="K23" s="27">
        <v>2</v>
      </c>
      <c r="L23" s="1">
        <v>40</v>
      </c>
      <c r="M23" s="22">
        <v>0.9</v>
      </c>
      <c r="N23" s="1">
        <f>L23*(10/100)</f>
        <v>4</v>
      </c>
    </row>
    <row r="24" spans="2:14" x14ac:dyDescent="0.25">
      <c r="B24" s="69" t="s">
        <v>128</v>
      </c>
      <c r="C24" s="70"/>
      <c r="D24" s="41">
        <v>0.25</v>
      </c>
      <c r="I24" s="71" t="s">
        <v>103</v>
      </c>
      <c r="J24" s="1" t="s">
        <v>104</v>
      </c>
      <c r="K24" s="27">
        <v>18.850000000000001</v>
      </c>
      <c r="L24" s="1">
        <f>18.85*20</f>
        <v>377</v>
      </c>
      <c r="N24" s="1">
        <v>377</v>
      </c>
    </row>
    <row r="25" spans="2:14" x14ac:dyDescent="0.25">
      <c r="B25" s="58" t="s">
        <v>125</v>
      </c>
      <c r="C25" s="59"/>
      <c r="D25" s="16">
        <f>+D23*(1-D24)</f>
        <v>300</v>
      </c>
      <c r="I25" s="71"/>
      <c r="J25" s="1" t="s">
        <v>147</v>
      </c>
      <c r="K25" s="27">
        <v>0.19</v>
      </c>
      <c r="L25" s="1">
        <f>0.19*20</f>
        <v>3.8</v>
      </c>
      <c r="N25" s="1">
        <v>3.8</v>
      </c>
    </row>
    <row r="26" spans="2:14" x14ac:dyDescent="0.25">
      <c r="D26" s="22"/>
      <c r="I26" s="71"/>
      <c r="J26" s="1" t="s">
        <v>105</v>
      </c>
      <c r="K26" s="20">
        <v>0.94</v>
      </c>
      <c r="L26" s="1">
        <f>0.94*20</f>
        <v>18.799999999999997</v>
      </c>
      <c r="N26" s="1">
        <v>18.8</v>
      </c>
    </row>
    <row r="27" spans="2:14" x14ac:dyDescent="0.25">
      <c r="I27" s="71" t="s">
        <v>109</v>
      </c>
      <c r="J27" s="36" t="s">
        <v>110</v>
      </c>
      <c r="K27" s="28">
        <v>0.01</v>
      </c>
      <c r="L27" s="1">
        <f>0.01*3</f>
        <v>0.03</v>
      </c>
      <c r="N27" s="1">
        <v>0.03</v>
      </c>
    </row>
    <row r="28" spans="2:14" x14ac:dyDescent="0.25">
      <c r="I28" s="71"/>
      <c r="J28" s="23" t="s">
        <v>114</v>
      </c>
      <c r="K28" s="27">
        <v>0.01</v>
      </c>
      <c r="L28" s="1">
        <f>K28*3</f>
        <v>0.03</v>
      </c>
      <c r="N28" s="1">
        <v>0.03</v>
      </c>
    </row>
    <row r="29" spans="2:14" x14ac:dyDescent="0.25">
      <c r="F29" s="29"/>
      <c r="I29" s="71"/>
      <c r="J29" s="35" t="s">
        <v>111</v>
      </c>
      <c r="K29" s="27">
        <v>2E-3</v>
      </c>
      <c r="L29" s="1">
        <f>+K29*2</f>
        <v>4.0000000000000001E-3</v>
      </c>
      <c r="N29" s="1">
        <v>4.0000000000000001E-3</v>
      </c>
    </row>
    <row r="30" spans="2:14" x14ac:dyDescent="0.25">
      <c r="I30" s="71"/>
      <c r="J30" s="34" t="s">
        <v>112</v>
      </c>
      <c r="K30" s="27">
        <v>2E-3</v>
      </c>
      <c r="L30" s="1">
        <f>0.002*2</f>
        <v>4.0000000000000001E-3</v>
      </c>
      <c r="N30" s="1">
        <v>4.0000000000000001E-3</v>
      </c>
    </row>
    <row r="31" spans="2:14" x14ac:dyDescent="0.25">
      <c r="I31" s="71"/>
      <c r="J31" s="25" t="s">
        <v>113</v>
      </c>
      <c r="K31" s="28">
        <v>3.0000000000000001E-3</v>
      </c>
      <c r="L31" s="1">
        <f>K31*2</f>
        <v>6.0000000000000001E-3</v>
      </c>
      <c r="N31" s="1">
        <v>6.0000000000000001E-3</v>
      </c>
    </row>
    <row r="32" spans="2:14" x14ac:dyDescent="0.25">
      <c r="I32" s="71"/>
      <c r="J32" s="30" t="s">
        <v>120</v>
      </c>
      <c r="K32" s="27" t="s">
        <v>119</v>
      </c>
      <c r="L32" s="1">
        <f>0.002*2+0.001*2</f>
        <v>6.0000000000000001E-3</v>
      </c>
      <c r="N32" s="1">
        <v>6.0000000000000001E-3</v>
      </c>
    </row>
    <row r="33" spans="9:14" x14ac:dyDescent="0.25">
      <c r="I33" s="71"/>
      <c r="J33" s="31" t="s">
        <v>115</v>
      </c>
      <c r="K33" s="27" t="s">
        <v>116</v>
      </c>
      <c r="L33" s="1">
        <f>0.01*2+0.03*2</f>
        <v>0.08</v>
      </c>
      <c r="N33" s="1">
        <v>0.08</v>
      </c>
    </row>
    <row r="34" spans="9:14" x14ac:dyDescent="0.25">
      <c r="I34" s="71"/>
      <c r="J34" s="32" t="s">
        <v>121</v>
      </c>
      <c r="K34" s="27" t="s">
        <v>122</v>
      </c>
      <c r="L34" s="1">
        <f>0.002*2+0.005*2</f>
        <v>1.4E-2</v>
      </c>
      <c r="N34" s="1">
        <v>1.4E-2</v>
      </c>
    </row>
    <row r="35" spans="9:14" x14ac:dyDescent="0.25">
      <c r="I35" s="71"/>
      <c r="J35" s="33" t="s">
        <v>118</v>
      </c>
      <c r="K35" s="27" t="s">
        <v>117</v>
      </c>
      <c r="L35" s="1">
        <f>0.004*2+0.002*2</f>
        <v>1.2E-2</v>
      </c>
      <c r="N35" s="1">
        <v>1.2E-2</v>
      </c>
    </row>
    <row r="36" spans="9:14" x14ac:dyDescent="0.25">
      <c r="I36" s="1" t="s">
        <v>123</v>
      </c>
      <c r="J36" s="1" t="s">
        <v>124</v>
      </c>
      <c r="K36" s="27">
        <v>0.1</v>
      </c>
      <c r="L36" s="1">
        <f>0.1*20</f>
        <v>2</v>
      </c>
      <c r="N36" s="1">
        <v>2</v>
      </c>
    </row>
    <row r="37" spans="9:14" x14ac:dyDescent="0.25">
      <c r="N37">
        <f>SUM(N21:N36)</f>
        <v>2031.2859999999996</v>
      </c>
    </row>
  </sheetData>
  <mergeCells count="31">
    <mergeCell ref="C4:C5"/>
    <mergeCell ref="B19:B20"/>
    <mergeCell ref="C19:C20"/>
    <mergeCell ref="B23:C23"/>
    <mergeCell ref="F4:F5"/>
    <mergeCell ref="B4:B5"/>
    <mergeCell ref="B15:C15"/>
    <mergeCell ref="F12:F13"/>
    <mergeCell ref="D4:D5"/>
    <mergeCell ref="D19:D20"/>
    <mergeCell ref="G2:H2"/>
    <mergeCell ref="F8:G8"/>
    <mergeCell ref="G10:H10"/>
    <mergeCell ref="G12:G13"/>
    <mergeCell ref="I19:L19"/>
    <mergeCell ref="L4:L5"/>
    <mergeCell ref="H4:H5"/>
    <mergeCell ref="H12:H13"/>
    <mergeCell ref="J4:J5"/>
    <mergeCell ref="K4:K5"/>
    <mergeCell ref="J15:K15"/>
    <mergeCell ref="F17:G17"/>
    <mergeCell ref="G4:G5"/>
    <mergeCell ref="B24:C24"/>
    <mergeCell ref="B25:C25"/>
    <mergeCell ref="I27:I35"/>
    <mergeCell ref="I24:I26"/>
    <mergeCell ref="I20:J20"/>
    <mergeCell ref="I21:J21"/>
    <mergeCell ref="I22:J22"/>
    <mergeCell ref="I23:J23"/>
  </mergeCells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63496A8C-9DBF-4D31-A2DF-035BFB1C47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MINI ROLL</vt:lpstr>
      <vt:lpstr>MON GOUTER</vt:lpstr>
      <vt:lpstr>LIGNE CORAL</vt:lpstr>
      <vt:lpstr>LIGNE AKAYGAM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TASLIGHOUA</dc:creator>
  <cp:lastModifiedBy>Rafik HAOUCHINE</cp:lastModifiedBy>
  <dcterms:created xsi:type="dcterms:W3CDTF">2020-03-23T14:14:11Z</dcterms:created>
  <dcterms:modified xsi:type="dcterms:W3CDTF">2020-08-18T13:26:05Z</dcterms:modified>
</cp:coreProperties>
</file>