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lowestEdited="6" appName="xl" rupBuild="22624" lastEdited="7"/>
  <workbookPr/>
  <mc:AlternateContent xmlns:mc="http://schemas.openxmlformats.org/markup-compatibility/2006">
    <mc:Choice Requires="x15">
      <x15ac:absPath xmlns:x15ac="http://schemas.microsoft.com/office/spreadsheetml/2010/11/ac" url="C:\PLENOSONO\CAIXA DISTRIBUIDORES\MATERIAIS DISTRIBUIDORES\LAB DE PROJETOS - UCS\"/>
    </mc:Choice>
  </mc:AlternateContent>
  <xr:revisionPtr revIDLastSave="0" xr10:uidLastSave="{00000000-0000-0000-0000-000000000000}" documentId="13_ncr:1_{7E1D962F-7978-425A-AEAB-027571E188E2}" xr6:coauthVersionLast="45" xr6:coauthVersionMax="45"/>
  <bookViews>
    <workbookView xWindow="-108" windowHeight="12576" yWindow="-108" windowWidth="23256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oundtripDataSignature="AMtx7miaHvvigX8osJZbOYcYzdLdgW65nw==" r:id="rId7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3" i="1"/>
  <c r="H51" i="1" l="1"/>
  <c r="I50" i="1"/>
  <c r="I51" i="1" s="1"/>
  <c r="J50" i="1"/>
  <c r="J51" i="1" s="1"/>
  <c r="J53" i="1" l="1"/>
  <c r="H53" i="1"/>
  <c r="J52" i="1"/>
  <c r="J19" i="1" l="1"/>
  <c r="J18" i="1"/>
  <c r="J17" i="1"/>
  <c r="J16" i="1"/>
  <c r="J11" i="1"/>
  <c r="J10" i="1"/>
  <c r="J9" i="1"/>
  <c r="J8" i="1"/>
  <c r="J7" i="1"/>
  <c r="J6" i="1"/>
  <c r="J20" i="1" l="1"/>
  <c r="J12" i="1"/>
  <c r="C21" i="1" l="1"/>
  <c r="I21" i="1" s="1"/>
  <c r="C13" i="1"/>
  <c r="J13" i="1" s="1"/>
  <c r="J25" i="1" s="1"/>
  <c r="J27" i="1" s="1"/>
  <c r="A22" i="1"/>
  <c r="J30" i="1" l="1"/>
  <c r="I22" i="1"/>
  <c r="I23" i="1" s="1"/>
  <c r="C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xmlns:r="http://schemas.openxmlformats.org/officeDocument/2006/relationships" mc:Ignorable="xr">
  <authors>
    <author/>
  </authors>
  <commentList>
    <comment ref="C30" authorId="0">
      <text>
        <t xml:space="preserve">======
ID#AAAAJUwQw7U
    (2020-04-23 21:03:39)
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fixo - desconto dos acessórios</t>
      </text>
    </comment>
  </commentList>
  <extLst>
    <ext uri="GoogleSheetsCustomDataVersion1">
      <go:sheetsCustomData xmlns:go="http://customooxmlschemas.google.com/" roundtripDataSignature="AMtx7mj290UDYfeD36WAM+v07i879JEA+A==" r:id="rId1"/>
    </ext>
  </extLst>
</comments>
</file>

<file path=xl/sharedStrings.xml><?xml version="1.0" encoding="utf-8"?>
<sst xmlns="http://schemas.openxmlformats.org/spreadsheetml/2006/main" count="42" uniqueCount="35">
  <si>
    <t>NÚMERO</t>
  </si>
  <si>
    <t>DATA</t>
  </si>
  <si>
    <t>PEDIDO DE MERCADORIA</t>
  </si>
  <si>
    <t>COLCHÃO / TRAVESSEIRO / PRODUTOS</t>
  </si>
  <si>
    <t>CÓDIGO</t>
  </si>
  <si>
    <t>PÇ</t>
  </si>
  <si>
    <t>MERCADORIAS</t>
  </si>
  <si>
    <t>VALOR</t>
  </si>
  <si>
    <t>TOTAL</t>
  </si>
  <si>
    <t>TOTAL DE COLCHÃO</t>
  </si>
  <si>
    <t>VALOR AUTORIZADO</t>
  </si>
  <si>
    <t>DESCONTO</t>
  </si>
  <si>
    <t>ACESSÓRIO</t>
  </si>
  <si>
    <t>TOTAL DE ACESSÓRIO</t>
  </si>
  <si>
    <t>TOTAL DO PEDIDO AUTORIZADO</t>
  </si>
  <si>
    <t>TOTAL PEDIDO</t>
  </si>
  <si>
    <t>Nº PEDIDO</t>
  </si>
  <si>
    <t xml:space="preserve">PEÇAS </t>
  </si>
  <si>
    <t>ACESSÓRIOS</t>
  </si>
  <si>
    <t>PRODUTOS</t>
  </si>
  <si>
    <t>A PAGAR</t>
  </si>
  <si>
    <t>1 PEÇA =</t>
  </si>
  <si>
    <t xml:space="preserve">OBS.: </t>
  </si>
  <si>
    <t>TRAVESSEIRO MULTICAMADAS</t>
  </si>
  <si>
    <t>Nº SÉRIE</t>
  </si>
  <si>
    <t>NOME:</t>
  </si>
  <si>
    <t>COLCHÃO BEM ESTAR VIVACE 138X188X24</t>
  </si>
  <si>
    <t>BASE BOX 138 X 188 X 25</t>
  </si>
  <si>
    <t>DESCONTO PGTO À VISTA ANT</t>
  </si>
  <si>
    <t>TOTAL GERAL</t>
  </si>
  <si>
    <t>PEÇA ACESSÓRIOS</t>
  </si>
  <si>
    <t>PEÇAS</t>
  </si>
  <si>
    <t>BÔNUS 17 PEÇAS</t>
  </si>
  <si>
    <t>TOTAL G. PEÇAS</t>
  </si>
  <si>
    <t>SALDO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</si>
</sst>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R$&quot;* #,##0.00_ ;_ &quot;R$&quot;* \-#,##0.00_ ;_ &quot;R$&quot;* &quot;-&quot;??_ ;_ @_ "/>
    <numFmt numFmtId="164" formatCode="0.000"/>
    <numFmt numFmtId="165" formatCode="_ &quot;R$&quot;* #,##0_ ;_ &quot;R$&quot;* \-#,##0_ ;_ &quot;R$&quot;* &quot;-&quot;??_ ;_ @_ "/>
  </numFmts>
  <fonts count="1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.5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Border="1"/>
    <xf numFmtId="0" fontId="0" fillId="0" borderId="17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19" xfId="0" applyBorder="1" applyAlignment="1">
      <alignment horizontal="center"/>
    </xf>
    <xf numFmtId="0" fontId="3" fillId="0" borderId="19" xfId="0" applyFont="1" applyBorder="1"/>
    <xf numFmtId="0" fontId="3" fillId="0" borderId="38" xfId="0" applyFont="1" applyBorder="1"/>
    <xf numFmtId="0" fontId="3" fillId="0" borderId="26" xfId="0" applyFont="1" applyBorder="1"/>
    <xf numFmtId="0" fontId="3" fillId="0" borderId="30" xfId="0" applyFont="1" applyBorder="1"/>
    <xf numFmtId="0" fontId="3" fillId="0" borderId="24" xfId="0" applyFont="1" applyBorder="1"/>
    <xf numFmtId="0" fontId="3" fillId="0" borderId="28" xfId="0" applyFont="1" applyBorder="1"/>
    <xf numFmtId="0" fontId="3" fillId="0" borderId="16" xfId="0" applyFont="1" applyBorder="1"/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44" fontId="3" fillId="0" borderId="31" xfId="0" applyNumberFormat="1" applyFont="1" applyBorder="1"/>
    <xf numFmtId="44" fontId="0" fillId="0" borderId="32" xfId="0" applyNumberFormat="1" applyBorder="1"/>
    <xf numFmtId="0" fontId="3" fillId="0" borderId="19" xfId="0" applyFont="1" applyBorder="1" applyAlignment="1">
      <alignment horizontal="center"/>
    </xf>
    <xf numFmtId="44" fontId="0" fillId="2" borderId="32" xfId="0" applyNumberFormat="1" applyFill="1" applyBorder="1"/>
    <xf numFmtId="44" fontId="0" fillId="0" borderId="4" xfId="0" applyNumberFormat="1" applyBorder="1"/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1" xfId="0" applyBorder="1" applyAlignment="1">
      <alignment horizontal="center"/>
    </xf>
    <xf numFmtId="0" fontId="7" fillId="0" borderId="0" xfId="0" applyFont="1" applyBorder="1"/>
    <xf numFmtId="0" fontId="0" fillId="0" borderId="34" xfId="0" applyBorder="1"/>
    <xf numFmtId="0" fontId="0" fillId="0" borderId="1" xfId="0" applyBorder="1"/>
    <xf numFmtId="0" fontId="0" fillId="0" borderId="2" xfId="0" applyBorder="1"/>
    <xf numFmtId="0" fontId="0" fillId="0" borderId="40" xfId="0" applyBorder="1"/>
    <xf numFmtId="16" fontId="10" fillId="0" borderId="5" xfId="0" applyNumberFormat="1" applyFont="1" applyBorder="1" applyAlignment="1">
      <alignment horizontal="right" vertical="top"/>
    </xf>
    <xf numFmtId="0" fontId="10" fillId="0" borderId="6" xfId="0" applyFont="1" applyBorder="1" applyAlignment="1">
      <alignment vertical="top"/>
    </xf>
    <xf numFmtId="16" fontId="10" fillId="0" borderId="42" xfId="0" applyNumberFormat="1" applyFont="1" applyBorder="1" applyAlignment="1">
      <alignment horizontal="right" vertical="top"/>
    </xf>
    <xf numFmtId="44" fontId="10" fillId="0" borderId="43" xfId="0" applyNumberFormat="1" applyFont="1" applyBorder="1" applyAlignment="1">
      <alignment vertical="top"/>
    </xf>
    <xf numFmtId="44" fontId="10" fillId="0" borderId="44" xfId="0" applyNumberFormat="1" applyFont="1" applyBorder="1" applyAlignment="1">
      <alignment vertical="top"/>
    </xf>
    <xf numFmtId="16" fontId="10" fillId="0" borderId="41" xfId="0" applyNumberFormat="1" applyFont="1" applyBorder="1" applyAlignment="1">
      <alignment horizontal="right" vertical="top"/>
    </xf>
    <xf numFmtId="2" fontId="10" fillId="0" borderId="19" xfId="0" applyNumberFormat="1" applyFont="1" applyBorder="1" applyAlignment="1">
      <alignment vertical="top"/>
    </xf>
    <xf numFmtId="44" fontId="10" fillId="0" borderId="19" xfId="0" applyNumberFormat="1" applyFont="1" applyBorder="1" applyAlignment="1">
      <alignment vertical="top"/>
    </xf>
    <xf numFmtId="44" fontId="10" fillId="0" borderId="32" xfId="0" applyNumberFormat="1" applyFont="1" applyBorder="1" applyAlignment="1">
      <alignment vertical="top"/>
    </xf>
    <xf numFmtId="0" fontId="10" fillId="0" borderId="45" xfId="0" applyFont="1" applyBorder="1" applyAlignment="1">
      <alignment vertical="top"/>
    </xf>
    <xf numFmtId="0" fontId="10" fillId="0" borderId="46" xfId="0" applyFont="1" applyBorder="1" applyAlignment="1">
      <alignment vertical="top"/>
    </xf>
    <xf numFmtId="0" fontId="10" fillId="0" borderId="47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38" xfId="0" applyFont="1" applyBorder="1" applyAlignment="1">
      <alignment vertical="top"/>
    </xf>
    <xf numFmtId="0" fontId="10" fillId="0" borderId="26" xfId="0" applyFont="1" applyBorder="1" applyAlignment="1">
      <alignment vertical="top"/>
    </xf>
    <xf numFmtId="0" fontId="0" fillId="0" borderId="34" xfId="0" applyBorder="1" applyAlignment="1">
      <alignment vertical="top"/>
    </xf>
    <xf numFmtId="0" fontId="3" fillId="0" borderId="30" xfId="0" applyFont="1" applyBorder="1" applyAlignment="1">
      <alignment horizontal="center"/>
    </xf>
    <xf numFmtId="0" fontId="0" fillId="0" borderId="30" xfId="0" applyBorder="1"/>
    <xf numFmtId="2" fontId="8" fillId="3" borderId="22" xfId="0" applyNumberFormat="1" applyFont="1" applyFill="1" applyBorder="1" applyAlignment="1">
      <alignment vertical="center"/>
    </xf>
    <xf numFmtId="2" fontId="8" fillId="0" borderId="22" xfId="0" applyNumberFormat="1" applyFont="1" applyFill="1" applyBorder="1" applyAlignment="1">
      <alignment vertical="center"/>
    </xf>
    <xf numFmtId="44" fontId="9" fillId="3" borderId="31" xfId="0" applyNumberFormat="1" applyFont="1" applyFill="1" applyBorder="1"/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0" fillId="0" borderId="18" xfId="0" applyBorder="1" applyAlignment="1">
      <alignment horizontal="center"/>
    </xf>
    <xf numFmtId="0" fontId="0" fillId="0" borderId="15" xfId="0" applyBorder="1"/>
    <xf numFmtId="44" fontId="7" fillId="0" borderId="0" xfId="0" applyNumberFormat="1" applyFont="1" applyBorder="1"/>
    <xf numFmtId="16" fontId="10" fillId="0" borderId="1" xfId="0" applyNumberFormat="1" applyFont="1" applyBorder="1" applyAlignment="1">
      <alignment horizontal="right" vertical="top"/>
    </xf>
    <xf numFmtId="0" fontId="10" fillId="0" borderId="2" xfId="0" applyFont="1" applyBorder="1" applyAlignment="1">
      <alignment vertical="top"/>
    </xf>
    <xf numFmtId="0" fontId="5" fillId="0" borderId="15" xfId="0" applyFont="1" applyBorder="1" applyAlignment="1">
      <alignment horizontal="center"/>
    </xf>
    <xf numFmtId="44" fontId="0" fillId="0" borderId="48" xfId="0" applyNumberFormat="1" applyBorder="1"/>
    <xf numFmtId="0" fontId="10" fillId="0" borderId="43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44" fontId="2" fillId="0" borderId="19" xfId="0" applyNumberFormat="1" applyFont="1" applyBorder="1"/>
    <xf numFmtId="0" fontId="0" fillId="0" borderId="30" xfId="0" applyBorder="1" applyAlignment="1"/>
    <xf numFmtId="0" fontId="0" fillId="0" borderId="21" xfId="0" applyBorder="1" applyAlignment="1"/>
    <xf numFmtId="0" fontId="0" fillId="0" borderId="31" xfId="0" applyBorder="1" applyAlignment="1"/>
    <xf numFmtId="0" fontId="3" fillId="0" borderId="20" xfId="0" applyFont="1" applyBorder="1"/>
    <xf numFmtId="0" fontId="3" fillId="0" borderId="0" xfId="0" applyFont="1" applyBorder="1"/>
    <xf numFmtId="44" fontId="2" fillId="0" borderId="46" xfId="0" applyNumberFormat="1" applyFont="1" applyBorder="1"/>
    <xf numFmtId="0" fontId="0" fillId="0" borderId="16" xfId="0" applyBorder="1"/>
    <xf numFmtId="44" fontId="2" fillId="0" borderId="49" xfId="0" applyNumberFormat="1" applyFont="1" applyBorder="1"/>
    <xf numFmtId="9" fontId="6" fillId="3" borderId="0" xfId="0" applyNumberFormat="1" applyFont="1" applyFill="1" applyBorder="1"/>
    <xf numFmtId="0" fontId="10" fillId="0" borderId="38" xfId="0" applyFont="1" applyBorder="1" applyAlignment="1">
      <alignment horizontal="left" vertical="top"/>
    </xf>
    <xf numFmtId="0" fontId="10" fillId="0" borderId="0" xfId="0" applyFont="1" applyBorder="1" applyAlignment="1">
      <alignment vertical="top"/>
    </xf>
    <xf numFmtId="0" fontId="3" fillId="0" borderId="3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10" fillId="0" borderId="52" xfId="0" applyNumberFormat="1" applyFont="1" applyBorder="1" applyAlignment="1">
      <alignment vertical="top"/>
    </xf>
    <xf numFmtId="44" fontId="10" fillId="0" borderId="52" xfId="0" applyNumberFormat="1" applyFont="1" applyBorder="1" applyAlignment="1">
      <alignment vertical="top"/>
    </xf>
    <xf numFmtId="44" fontId="10" fillId="0" borderId="50" xfId="0" applyNumberFormat="1" applyFont="1" applyBorder="1" applyAlignment="1">
      <alignment vertical="top"/>
    </xf>
    <xf numFmtId="2" fontId="10" fillId="0" borderId="2" xfId="0" applyNumberFormat="1" applyFont="1" applyBorder="1" applyAlignment="1">
      <alignment vertical="top"/>
    </xf>
    <xf numFmtId="2" fontId="10" fillId="0" borderId="0" xfId="0" applyNumberFormat="1" applyFont="1" applyBorder="1" applyAlignment="1">
      <alignment vertical="top"/>
    </xf>
    <xf numFmtId="2" fontId="10" fillId="0" borderId="6" xfId="0" applyNumberFormat="1" applyFont="1" applyBorder="1" applyAlignment="1">
      <alignment vertical="top"/>
    </xf>
    <xf numFmtId="16" fontId="10" fillId="0" borderId="3" xfId="0" applyNumberFormat="1" applyFont="1" applyBorder="1" applyAlignment="1">
      <alignment horizontal="right" vertical="top"/>
    </xf>
    <xf numFmtId="0" fontId="10" fillId="0" borderId="0" xfId="0" applyFont="1" applyBorder="1" applyAlignment="1">
      <alignment horizontal="center" vertical="top"/>
    </xf>
    <xf numFmtId="2" fontId="10" fillId="0" borderId="51" xfId="0" applyNumberFormat="1" applyFont="1" applyBorder="1" applyAlignment="1">
      <alignment horizontal="center" vertical="center"/>
    </xf>
    <xf numFmtId="0" fontId="4" fillId="5" borderId="20" xfId="0" applyFont="1" applyFill="1" applyBorder="1" applyAlignment="1">
      <alignment horizontal="left"/>
    </xf>
    <xf numFmtId="0" fontId="4" fillId="5" borderId="21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right" vertical="center"/>
    </xf>
    <xf numFmtId="0" fontId="4" fillId="3" borderId="21" xfId="0" applyFont="1" applyFill="1" applyBorder="1" applyAlignment="1">
      <alignment horizontal="right" vertical="center"/>
    </xf>
    <xf numFmtId="0" fontId="0" fillId="0" borderId="27" xfId="0" applyFill="1" applyBorder="1" applyAlignment="1">
      <alignment horizontal="left" vertical="top"/>
    </xf>
    <xf numFmtId="0" fontId="0" fillId="0" borderId="34" xfId="0" applyFill="1" applyBorder="1" applyAlignment="1">
      <alignment horizontal="left" vertical="top"/>
    </xf>
    <xf numFmtId="0" fontId="0" fillId="0" borderId="29" xfId="0" applyFill="1" applyBorder="1" applyAlignment="1">
      <alignment horizontal="left" vertical="top"/>
    </xf>
    <xf numFmtId="0" fontId="0" fillId="0" borderId="14" xfId="0" applyFill="1" applyBorder="1" applyAlignment="1">
      <alignment horizontal="left" vertical="top"/>
    </xf>
    <xf numFmtId="0" fontId="0" fillId="0" borderId="15" xfId="0" applyFill="1" applyBorder="1" applyAlignment="1">
      <alignment horizontal="left" vertical="top"/>
    </xf>
    <xf numFmtId="0" fontId="0" fillId="0" borderId="16" xfId="0" applyFill="1" applyBorder="1" applyAlignment="1">
      <alignment horizontal="left" vertical="top"/>
    </xf>
    <xf numFmtId="44" fontId="0" fillId="0" borderId="33" xfId="0" applyNumberFormat="1" applyBorder="1" applyAlignment="1">
      <alignment horizontal="center"/>
    </xf>
    <xf numFmtId="44" fontId="0" fillId="0" borderId="39" xfId="0" applyNumberFormat="1" applyBorder="1" applyAlignment="1">
      <alignment horizontal="center"/>
    </xf>
    <xf numFmtId="44" fontId="0" fillId="4" borderId="20" xfId="0" applyNumberFormat="1" applyFill="1" applyBorder="1" applyAlignment="1">
      <alignment horizontal="center"/>
    </xf>
    <xf numFmtId="44" fontId="0" fillId="4" borderId="31" xfId="0" applyNumberFormat="1" applyFill="1" applyBorder="1" applyAlignment="1">
      <alignment horizontal="center"/>
    </xf>
    <xf numFmtId="0" fontId="4" fillId="5" borderId="38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44" fontId="0" fillId="0" borderId="20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44" fontId="0" fillId="2" borderId="20" xfId="0" applyNumberFormat="1" applyFill="1" applyBorder="1" applyAlignment="1">
      <alignment horizontal="center"/>
    </xf>
    <xf numFmtId="44" fontId="0" fillId="2" borderId="31" xfId="0" applyNumberForma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4" fontId="1" fillId="0" borderId="35" xfId="0" applyNumberFormat="1" applyFont="1" applyBorder="1" applyAlignment="1">
      <alignment horizontal="center"/>
    </xf>
    <xf numFmtId="14" fontId="1" fillId="0" borderId="36" xfId="0" applyNumberFormat="1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12" fillId="0" borderId="30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center"/>
    </xf>
    <xf numFmtId="2" fontId="0" fillId="0" borderId="0" xfId="0" applyNumberFormat="1" applyBorder="1"/>
    <xf numFmtId="10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10" fillId="0" borderId="2" xfId="0" applyFont="1" applyBorder="1" applyAlignment="1">
      <alignment horizontal="center" vertical="top"/>
    </xf>
    <xf numFmtId="2" fontId="10" fillId="0" borderId="11" xfId="0" applyNumberFormat="1" applyFont="1" applyBorder="1" applyAlignment="1">
      <alignment vertical="top"/>
    </xf>
    <xf numFmtId="2" fontId="10" fillId="0" borderId="52" xfId="0" applyNumberFormat="1" applyFont="1" applyBorder="1" applyAlignment="1">
      <alignment horizontal="center" vertical="center"/>
    </xf>
    <xf numFmtId="2" fontId="10" fillId="0" borderId="5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44" fontId="10" fillId="5" borderId="38" xfId="0" applyNumberFormat="1" applyFont="1" applyFill="1" applyBorder="1" applyAlignment="1">
      <alignment vertical="top"/>
    </xf>
    <xf numFmtId="44" fontId="10" fillId="5" borderId="4" xfId="0" applyNumberFormat="1" applyFont="1" applyFill="1" applyBorder="1" applyAlignment="1">
      <alignment vertical="top"/>
    </xf>
    <xf numFmtId="44" fontId="10" fillId="5" borderId="6" xfId="0" applyNumberFormat="1" applyFont="1" applyFill="1" applyBorder="1" applyAlignment="1">
      <alignment vertical="top"/>
    </xf>
    <xf numFmtId="2" fontId="10" fillId="0" borderId="53" xfId="0" applyNumberFormat="1" applyFont="1" applyBorder="1" applyAlignment="1">
      <alignment horizontal="center" vertical="center"/>
    </xf>
    <xf numFmtId="2" fontId="10" fillId="5" borderId="7" xfId="0" applyNumberFormat="1" applyFont="1" applyFill="1" applyBorder="1" applyAlignment="1">
      <alignment horizontal="center" vertical="center"/>
    </xf>
    <xf numFmtId="0" fontId="10" fillId="0" borderId="52" xfId="0" applyFont="1" applyBorder="1" applyAlignment="1">
      <alignment horizontal="right" vertical="top"/>
    </xf>
    <xf numFmtId="0" fontId="10" fillId="0" borderId="52" xfId="0" applyFont="1" applyBorder="1" applyAlignment="1">
      <alignment horizontal="right" vertical="center"/>
    </xf>
    <xf numFmtId="0" fontId="1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
<Relationships xmlns="http://schemas.openxmlformats.org/package/2006/relationships"><Relationship Target="commentsmeta1" Type="http://customschemas.google.com/relationships/workbookmetadata" Id="rId1"></Relationship></Relationships>
</file>

<file path=xl/_rels/workbook.xml.rels><?xml version="1.0" encoding="UTF-8" standalone="yes"?>
<Relationships xmlns="http://schemas.openxmlformats.org/package/2006/relationships"><Relationship Type="http://schemas.openxmlformats.org/officeDocument/2006/relationships/styles" Target="styles.xml" Id="rId3"></Relationship><Relationship Type="http://schemas.openxmlformats.org/officeDocument/2006/relationships/theme" Target="theme/theme1.xml" Id="rId2"></Relationship><Relationship Type="http://schemas.openxmlformats.org/officeDocument/2006/relationships/worksheet" Target="worksheets/sheet1.xml" Id="rId1"></Relationship><Relationship Type="http://schemas.openxmlformats.org/officeDocument/2006/relationships/calcChain" Target="calcChain.xml" Id="rId6"></Relationship><Relationship Type="http://schemas.microsoft.com/office/2017/10/relationships/person" Target="persons/person.xml" Id="rId5"></Relationship><Relationship Type="http://schemas.openxmlformats.org/officeDocument/2006/relationships/sharedStrings" Target="sharedStrings.xml" Id="rId4"></Relationship><Relationship Target="metadata" Type="http://customschemas.google.com/relationships/workbookmetadata" Id="rId7"></Relationship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30480</xdr:rowOff>
    </xdr:from>
    <xdr:to>
      <xdr:col>3</xdr:col>
      <xdr:colOff>327660</xdr:colOff>
      <xdr:row>1</xdr:row>
      <xdr:rowOff>305721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" y="30480"/>
          <a:ext cx="1470660" cy="60290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lenosono Colchões" id="{3B8C7E92-D755-4E92-A643-4048F8C6E9EB}" userId="899f89fe9456b7a3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9" dT="2020-04-22T19:33:44.11" personId="{3B8C7E92-D755-4E92-A643-4048F8C6E9EB}" id="{A5813427-642F-4600-9E5E-596117B18C99}">
    <text>Valor variável conforme o nível do distribuidor - desconto colchões/travesseiros</text>
  </threadedComment>
  <threadedComment ref="C30" dT="2020-04-22T19:33:06.42" personId="{3B8C7E92-D755-4E92-A643-4048F8C6E9EB}" id="{B8B6C966-C071-4FD3-A3D2-FD81A2C446E1}">
    <text>Valor fixo - desconto dos acessórios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workbookViewId="0" showGridLines="0" zoomScale="115" tabSelected="1" topLeftCell="A3" zoomScaleNormal="115">
      <selection activeCell="E28" sqref="E28"/>
    </sheetView>
  </sheetViews>
  <sheetFormatPr defaultRowHeight="14.4" x14ac:dyDescent="0.3"/>
  <cols>
    <col customWidth="1" min="1" max="1" width="7.88671875"/>
    <col customWidth="1" min="2" max="2" width="4.109375"/>
    <col customWidth="1" min="3" max="3" width="8.109375"/>
    <col customWidth="1" min="4" max="4" width="9.33203125"/>
    <col customWidth="1" min="5" max="5" width="10.5546875"/>
    <col customWidth="1" min="6" max="6" width="7.6640625"/>
    <col customWidth="1" min="7" max="7" width="11.5546875"/>
    <col customWidth="1" min="8" max="8" width="10.5546875"/>
    <col customWidth="1" min="9" max="9" width="14.21875"/>
    <col customWidth="1" min="10" max="10" width="14.77734375"/>
  </cols>
  <sheetData>
    <row spans="1:10" r="1" customHeight="1" x14ac:dyDescent="0.3" ht="25.8">
      <c r="A1" s="143"/>
      <c r="B1" s="144"/>
      <c r="C1" s="144"/>
      <c r="D1" s="145"/>
      <c r="E1" s="126" t="s">
        <v>2</v>
      </c>
      <c r="F1" s="126"/>
      <c r="G1" s="126"/>
      <c r="H1" s="126"/>
      <c r="I1" s="126"/>
      <c r="J1" s="127"/>
    </row>
    <row spans="1:10" r="2" customHeight="1" thickBot="1" x14ac:dyDescent="0.5" ht="27">
      <c r="A2" s="146"/>
      <c r="B2" s="147"/>
      <c r="C2" s="147"/>
      <c r="D2" s="148"/>
      <c r="E2" s="52" t="s">
        <v>0</v>
      </c>
      <c r="F2" s="149">
        <v>41</v>
      </c>
      <c r="G2" s="150"/>
      <c r="H2" s="2" t="s">
        <v>1</v>
      </c>
      <c r="I2" s="151">
        <v>43943</v>
      </c>
      <c r="J2" s="152"/>
    </row>
    <row spans="1:10" r="3" customHeight="1" thickBot="1" x14ac:dyDescent="0.35" ht="20.399999999999999">
      <c r="A3" s="153" t="s">
        <v>25</v>
      </c>
      <c r="B3" s="154"/>
      <c r="C3" s="154"/>
      <c r="D3" s="154"/>
      <c r="E3" s="123"/>
      <c r="F3" s="123"/>
      <c r="G3" s="123"/>
      <c r="H3" s="123"/>
      <c r="I3" s="123"/>
      <c r="J3" s="124"/>
    </row>
    <row spans="1:10" r="4" customHeight="1" x14ac:dyDescent="0.3" ht="20.399999999999999">
      <c r="A4" s="139" t="s">
        <v>3</v>
      </c>
      <c r="B4" s="126"/>
      <c r="C4" s="126"/>
      <c r="D4" s="126"/>
      <c r="E4" s="126"/>
      <c r="F4" s="140"/>
      <c r="G4" s="125"/>
      <c r="H4" s="126"/>
      <c r="I4" s="126"/>
      <c r="J4" s="127"/>
    </row>
    <row spans="1:10" r="5" customHeight="1" x14ac:dyDescent="0.3" ht="24">
      <c r="A5" s="44" t="s">
        <v>24</v>
      </c>
      <c r="B5" s="5" t="s">
        <v>5</v>
      </c>
      <c r="C5" s="138" t="s">
        <v>6</v>
      </c>
      <c r="D5" s="129"/>
      <c r="E5" s="129"/>
      <c r="F5" s="108"/>
      <c r="G5" s="5" t="s">
        <v>7</v>
      </c>
      <c r="H5" s="13"/>
      <c r="I5" s="14"/>
      <c r="J5" s="22" t="s">
        <v>8</v>
      </c>
    </row>
    <row spans="1:10" r="6" x14ac:dyDescent="0.3">
      <c r="A6" s="73">
        <v>374</v>
      </c>
      <c r="B6" s="6">
        <v>1</v>
      </c>
      <c r="C6" s="117" t="s">
        <v>26</v>
      </c>
      <c r="D6" s="118"/>
      <c r="E6" s="118"/>
      <c r="F6" s="119"/>
      <c r="G6" s="61">
        <v>5990</v>
      </c>
      <c r="H6" s="141"/>
      <c r="I6" s="142"/>
      <c r="J6" s="15">
        <f>G6*B6</f>
        <v>5990</v>
      </c>
    </row>
    <row spans="1:10" r="7" x14ac:dyDescent="0.3">
      <c r="A7" s="73"/>
      <c r="B7" s="6">
        <v>2</v>
      </c>
      <c r="C7" s="117" t="s">
        <v>23</v>
      </c>
      <c r="D7" s="118"/>
      <c r="E7" s="118"/>
      <c r="F7" s="119"/>
      <c r="G7" s="61">
        <v>288</v>
      </c>
      <c r="H7" s="7"/>
      <c r="I7" s="8"/>
      <c r="J7" s="15">
        <f ref="J7:J11" t="shared" si="0">G7*B7</f>
        <v>576</v>
      </c>
    </row>
    <row spans="1:10" r="8" x14ac:dyDescent="0.3">
      <c r="A8" s="73"/>
      <c r="B8" s="6"/>
      <c r="C8" s="117"/>
      <c r="D8" s="118"/>
      <c r="E8" s="118"/>
      <c r="F8" s="119"/>
      <c r="G8" s="61"/>
      <c r="H8" s="7"/>
      <c r="I8" s="8"/>
      <c r="J8" s="15">
        <f t="shared" si="0"/>
        <v>0</v>
      </c>
    </row>
    <row spans="1:10" r="9" x14ac:dyDescent="0.3">
      <c r="A9" s="73"/>
      <c r="B9" s="6"/>
      <c r="C9" s="117"/>
      <c r="D9" s="118"/>
      <c r="E9" s="118"/>
      <c r="F9" s="119"/>
      <c r="G9" s="61"/>
      <c r="H9" s="7"/>
      <c r="I9" s="8"/>
      <c r="J9" s="15">
        <f t="shared" si="0"/>
        <v>0</v>
      </c>
    </row>
    <row spans="1:10" r="10" thickBot="1" x14ac:dyDescent="0.35" ht="15">
      <c r="A10" s="74"/>
      <c r="B10" s="11"/>
      <c r="C10" s="130"/>
      <c r="D10" s="131"/>
      <c r="E10" s="131"/>
      <c r="F10" s="132"/>
      <c r="G10" s="67"/>
      <c r="H10" s="7"/>
      <c r="I10" s="8"/>
      <c r="J10" s="15">
        <f t="shared" si="0"/>
        <v>0</v>
      </c>
    </row>
    <row spans="1:10" r="11" thickBot="1" x14ac:dyDescent="0.35" ht="15">
      <c r="A11" s="9"/>
      <c r="B11" s="65"/>
      <c r="C11" s="120"/>
      <c r="D11" s="120"/>
      <c r="E11" s="120"/>
      <c r="F11" s="120"/>
      <c r="G11" s="69"/>
      <c r="H11" s="66"/>
      <c r="I11" s="8"/>
      <c r="J11" s="15">
        <f t="shared" si="0"/>
        <v>0</v>
      </c>
    </row>
    <row spans="1:10" r="12" customHeight="1" x14ac:dyDescent="0.3" ht="20.399999999999999">
      <c r="A12" s="45"/>
      <c r="B12" s="3"/>
      <c r="C12" s="53"/>
      <c r="D12" s="53"/>
      <c r="E12" s="68"/>
      <c r="F12" s="133" t="s">
        <v>9</v>
      </c>
      <c r="G12" s="134"/>
      <c r="H12" s="129"/>
      <c r="I12" s="108"/>
      <c r="J12" s="16">
        <f>SUM(J6:J11)</f>
        <v>6566</v>
      </c>
    </row>
    <row spans="1:10" r="13" customHeight="1" x14ac:dyDescent="0.3" ht="20.399999999999999">
      <c r="A13" s="128" t="s">
        <v>11</v>
      </c>
      <c r="B13" s="108"/>
      <c r="C13" s="107">
        <f>J12*0.5</f>
        <v>3283</v>
      </c>
      <c r="D13" s="129"/>
      <c r="E13" s="108"/>
      <c r="F13" s="135" t="s">
        <v>10</v>
      </c>
      <c r="G13" s="136"/>
      <c r="H13" s="136"/>
      <c r="I13" s="137"/>
      <c r="J13" s="18">
        <f>J12-C13</f>
        <v>3283</v>
      </c>
    </row>
    <row spans="1:10" r="14" x14ac:dyDescent="0.3">
      <c r="A14" s="62"/>
      <c r="B14" s="63"/>
      <c r="C14" s="63"/>
      <c r="D14" s="63"/>
      <c r="E14" s="63"/>
      <c r="F14" s="63"/>
      <c r="G14" s="63"/>
      <c r="H14" s="63"/>
      <c r="I14" s="63"/>
      <c r="J14" s="64"/>
    </row>
    <row spans="1:10" r="15" customHeight="1" x14ac:dyDescent="0.3" ht="24">
      <c r="A15" s="44" t="s">
        <v>4</v>
      </c>
      <c r="B15" s="17" t="s">
        <v>5</v>
      </c>
      <c r="C15" s="121" t="s">
        <v>12</v>
      </c>
      <c r="D15" s="122"/>
      <c r="E15" s="122"/>
      <c r="F15" s="106"/>
      <c r="G15" s="17" t="s">
        <v>7</v>
      </c>
      <c r="H15" s="13"/>
      <c r="I15" s="14"/>
      <c r="J15" s="22"/>
    </row>
    <row spans="1:10" r="16" x14ac:dyDescent="0.3">
      <c r="A16" s="9"/>
      <c r="B16" s="6">
        <v>1</v>
      </c>
      <c r="C16" s="117" t="s">
        <v>27</v>
      </c>
      <c r="D16" s="118"/>
      <c r="E16" s="118"/>
      <c r="F16" s="119"/>
      <c r="G16" s="61">
        <v>980</v>
      </c>
      <c r="H16" s="7"/>
      <c r="I16" s="8"/>
      <c r="J16" s="15">
        <f>G16*B16</f>
        <v>980</v>
      </c>
    </row>
    <row spans="1:10" r="17" x14ac:dyDescent="0.3">
      <c r="A17" s="9"/>
      <c r="B17" s="6"/>
      <c r="C17" s="117"/>
      <c r="D17" s="118"/>
      <c r="E17" s="118"/>
      <c r="F17" s="119"/>
      <c r="G17" s="61"/>
      <c r="H17" s="7"/>
      <c r="I17" s="8"/>
      <c r="J17" s="15">
        <f ref="J17:J19" t="shared" si="1">G17*B17</f>
        <v>0</v>
      </c>
    </row>
    <row spans="1:10" r="18" thickBot="1" x14ac:dyDescent="0.35" ht="15">
      <c r="A18" s="9"/>
      <c r="B18" s="6"/>
      <c r="C18" s="117"/>
      <c r="D18" s="118"/>
      <c r="E18" s="118"/>
      <c r="F18" s="119"/>
      <c r="G18" s="61"/>
      <c r="H18" s="7"/>
      <c r="I18" s="8"/>
      <c r="J18" s="15">
        <f t="shared" si="1"/>
        <v>0</v>
      </c>
    </row>
    <row spans="1:10" r="19" thickBot="1" x14ac:dyDescent="0.35" ht="15">
      <c r="A19" s="9"/>
      <c r="B19" s="6"/>
      <c r="C19" s="120"/>
      <c r="D19" s="120"/>
      <c r="E19" s="120"/>
      <c r="F19" s="120"/>
      <c r="G19" s="69"/>
      <c r="H19" s="10"/>
      <c r="I19" s="12"/>
      <c r="J19" s="15">
        <f t="shared" si="1"/>
        <v>0</v>
      </c>
    </row>
    <row spans="1:10" r="20" customHeight="1" x14ac:dyDescent="0.3" ht="20.399999999999999">
      <c r="A20" s="45"/>
      <c r="B20" s="3"/>
      <c r="C20" s="3"/>
      <c r="D20" s="3"/>
      <c r="E20" s="3"/>
      <c r="F20" s="4"/>
      <c r="G20" s="121" t="s">
        <v>13</v>
      </c>
      <c r="H20" s="122"/>
      <c r="I20" s="106"/>
      <c r="J20" s="16">
        <f>SUM(J16:J19)</f>
        <v>980</v>
      </c>
    </row>
    <row spans="1:10" r="21" customHeight="1" x14ac:dyDescent="0.3" ht="20.399999999999999">
      <c r="A21" s="105" t="s">
        <v>11</v>
      </c>
      <c r="B21" s="106"/>
      <c r="C21" s="107">
        <f>J20*0.4</f>
        <v>392</v>
      </c>
      <c r="D21" s="108"/>
      <c r="E21" s="112" t="s">
        <v>10</v>
      </c>
      <c r="F21" s="113"/>
      <c r="G21" s="113"/>
      <c r="H21" s="114"/>
      <c r="I21" s="115">
        <f>J20-C21</f>
        <v>588</v>
      </c>
      <c r="J21" s="116"/>
    </row>
    <row spans="1:10" r="22" customHeight="1" x14ac:dyDescent="0.3" ht="16.2">
      <c r="A22" s="109">
        <f>J12+J20</f>
        <v>7546</v>
      </c>
      <c r="B22" s="110"/>
      <c r="C22" s="107">
        <f>J13+I21</f>
        <v>3871</v>
      </c>
      <c r="D22" s="108"/>
      <c r="E22" s="100" t="s">
        <v>14</v>
      </c>
      <c r="F22" s="101"/>
      <c r="G22" s="101"/>
      <c r="H22" s="102"/>
      <c r="I22" s="96">
        <f>SUM(J13+I21)</f>
        <v>3871</v>
      </c>
      <c r="J22" s="97"/>
    </row>
    <row spans="1:10" r="23" thickBot="1" x14ac:dyDescent="0.35" ht="15">
      <c r="A23" s="111"/>
      <c r="B23" s="103"/>
      <c r="C23" s="103"/>
      <c r="D23" s="104"/>
      <c r="E23" s="24"/>
      <c r="F23" s="103" t="s">
        <v>15</v>
      </c>
      <c r="G23" s="103"/>
      <c r="H23" s="104"/>
      <c r="I23" s="94">
        <f>I22</f>
        <v>3871</v>
      </c>
      <c r="J23" s="95"/>
    </row>
    <row spans="1:10" r="24" customHeight="1" x14ac:dyDescent="0.3" ht="9">
      <c r="A24" s="25"/>
      <c r="B24" s="26"/>
      <c r="C24" s="26"/>
      <c r="D24" s="26"/>
      <c r="E24" s="26"/>
      <c r="F24" s="26"/>
      <c r="G24" s="26"/>
      <c r="H24" s="26"/>
      <c r="I24" s="26"/>
      <c r="J24" s="27"/>
    </row>
    <row spans="1:10" r="25" customHeight="1" x14ac:dyDescent="0.35" ht="18">
      <c r="A25" s="88" t="s">
        <v>22</v>
      </c>
      <c r="B25" s="89"/>
      <c r="C25" s="89"/>
      <c r="D25" s="89"/>
      <c r="E25" s="90"/>
      <c r="F25" s="98" t="s">
        <v>28</v>
      </c>
      <c r="G25" s="99"/>
      <c r="H25" s="99"/>
      <c r="I25" s="70">
        <v>0.03</v>
      </c>
      <c r="J25" s="19">
        <f>J13*I25</f>
        <v>98.49</v>
      </c>
    </row>
    <row spans="1:10" r="26" x14ac:dyDescent="0.3">
      <c r="A26" s="91"/>
      <c r="B26" s="92"/>
      <c r="C26" s="92"/>
      <c r="D26" s="92"/>
      <c r="E26" s="93"/>
      <c r="F26" s="1"/>
      <c r="G26" s="1"/>
      <c r="H26" s="1"/>
      <c r="I26" s="1"/>
      <c r="J26" s="19"/>
    </row>
    <row spans="1:10" r="27" x14ac:dyDescent="0.3" ht="15.6">
      <c r="A27" s="20"/>
      <c r="B27" s="21"/>
      <c r="C27" s="21"/>
      <c r="D27" s="21"/>
      <c r="E27" s="43"/>
      <c r="F27" s="1"/>
      <c r="G27" s="1"/>
      <c r="H27" s="57" t="s">
        <v>8</v>
      </c>
      <c r="I27" s="53"/>
      <c r="J27" s="58">
        <f>J13-J25</f>
        <v>3184.51</v>
      </c>
    </row>
    <row spans="1:10" r="28" x14ac:dyDescent="0.3">
      <c r="A28" s="157"/>
      <c r="B28" s="158"/>
      <c r="C28" s="158"/>
      <c r="D28" s="159"/>
      <c r="E28" s="160"/>
      <c r="F28" s="161"/>
      <c r="G28" s="162"/>
      <c r="H28" s="1"/>
      <c r="I28" s="1"/>
      <c r="J28" s="19"/>
    </row>
    <row spans="1:10" r="29" customHeight="1" x14ac:dyDescent="0.3" ht="13.2">
      <c r="A29" s="86" t="s">
        <v>21</v>
      </c>
      <c r="B29" s="87"/>
      <c r="C29" s="46">
        <v>3356</v>
      </c>
      <c r="D29" s="1"/>
      <c r="E29" s="1"/>
      <c r="F29" s="1"/>
      <c r="G29" s="1"/>
      <c r="H29" s="1"/>
      <c r="I29" s="1"/>
      <c r="J29" s="19"/>
    </row>
    <row spans="1:10" r="30" thickBot="1" x14ac:dyDescent="0.35" ht="16.2">
      <c r="A30" s="155" t="s">
        <v>30</v>
      </c>
      <c r="B30" s="156"/>
      <c r="C30" s="47">
        <v>3356</v>
      </c>
      <c r="D30" s="23"/>
      <c r="E30" s="23"/>
      <c r="F30" s="23"/>
      <c r="G30" s="23"/>
      <c r="H30" s="84" t="s">
        <v>20</v>
      </c>
      <c r="I30" s="85"/>
      <c r="J30" s="48">
        <f>J27+I21</f>
        <v>3772.51</v>
      </c>
    </row>
    <row spans="1:10" r="31" customHeight="1" thickBot="1" x14ac:dyDescent="0.35" ht="13.05">
      <c r="A31" s="49" t="s">
        <v>1</v>
      </c>
      <c r="B31" s="50"/>
      <c r="C31" s="50" t="s">
        <v>16</v>
      </c>
      <c r="D31" s="50"/>
      <c r="E31" s="50"/>
      <c r="F31" s="50"/>
      <c r="G31" s="50"/>
      <c r="H31" s="50" t="s">
        <v>17</v>
      </c>
      <c r="I31" s="50" t="s">
        <v>18</v>
      </c>
      <c r="J31" s="51" t="s">
        <v>19</v>
      </c>
    </row>
    <row spans="1:10" r="32" customHeight="1" x14ac:dyDescent="0.3" ht="12.6">
      <c r="A32" s="30"/>
      <c r="B32" s="37"/>
      <c r="C32" s="59"/>
      <c r="D32" s="39" t="s">
        <v>34</v>
      </c>
      <c r="E32" s="56"/>
      <c r="F32" s="78"/>
      <c r="G32" s="40"/>
      <c r="H32" s="34">
        <v>0</v>
      </c>
      <c r="I32" s="31">
        <v>0</v>
      </c>
      <c r="J32" s="32">
        <v>0</v>
      </c>
    </row>
    <row spans="1:10" r="33" customHeight="1" x14ac:dyDescent="0.3" ht="13.05">
      <c r="A33" s="33">
        <v>43881</v>
      </c>
      <c r="B33" s="38"/>
      <c r="C33" s="60">
        <v>34</v>
      </c>
      <c r="D33" s="41"/>
      <c r="E33" s="72"/>
      <c r="F33" s="79"/>
      <c r="G33" s="42"/>
      <c r="H33" s="34">
        <f>IF(I33+J33=0, " ",J33/C$29+I33/C$30)</f>
        <v>1.1918951132300357</v>
      </c>
      <c r="I33" s="35">
        <v>0</v>
      </c>
      <c r="J33" s="36">
        <v>4000</v>
      </c>
    </row>
    <row spans="1:10" r="34" customHeight="1" x14ac:dyDescent="0.3" ht="13.05">
      <c r="A34" s="33">
        <v>43900</v>
      </c>
      <c r="B34" s="38"/>
      <c r="C34" s="60">
        <v>35</v>
      </c>
      <c r="D34" s="41"/>
      <c r="E34" s="72"/>
      <c r="F34" s="79"/>
      <c r="G34" s="42"/>
      <c r="H34" s="34">
        <f ref="H34:H49" t="shared" si="2">IF(I34+J34=0, " ",J34/C$29+I34/C$30)</f>
        <v>0.94890047675804534</v>
      </c>
      <c r="I34" s="35">
        <v>0</v>
      </c>
      <c r="J34" s="36">
        <v>3184.51</v>
      </c>
    </row>
    <row spans="1:10" r="35" customHeight="1" x14ac:dyDescent="0.3" ht="13.05">
      <c r="A35" s="33">
        <v>43900</v>
      </c>
      <c r="B35" s="38"/>
      <c r="C35" s="60">
        <v>36</v>
      </c>
      <c r="D35" s="41"/>
      <c r="E35" s="72"/>
      <c r="F35" s="79"/>
      <c r="G35" s="42"/>
      <c r="H35" s="34">
        <f t="shared" si="2"/>
        <v>1.3240494636471991</v>
      </c>
      <c r="I35" s="35">
        <v>774</v>
      </c>
      <c r="J35" s="36">
        <v>3669.51</v>
      </c>
    </row>
    <row spans="1:10" r="36" customHeight="1" x14ac:dyDescent="0.3" ht="13.05">
      <c r="A36" s="33">
        <v>43910</v>
      </c>
      <c r="B36" s="38"/>
      <c r="C36" s="60">
        <v>37</v>
      </c>
      <c r="D36" s="71"/>
      <c r="E36" s="72"/>
      <c r="F36" s="79"/>
      <c r="G36" s="42"/>
      <c r="H36" s="34">
        <f t="shared" si="2"/>
        <v>0.92073897497020263</v>
      </c>
      <c r="I36" s="35">
        <v>1695</v>
      </c>
      <c r="J36" s="36">
        <v>1395</v>
      </c>
    </row>
    <row spans="1:10" r="37" customHeight="1" x14ac:dyDescent="0.3" ht="13.05">
      <c r="A37" s="33">
        <v>43918</v>
      </c>
      <c r="B37" s="38"/>
      <c r="C37" s="60">
        <v>38</v>
      </c>
      <c r="D37" s="41"/>
      <c r="E37" s="72"/>
      <c r="F37" s="79"/>
      <c r="G37" s="42"/>
      <c r="H37" s="34">
        <f t="shared" si="2"/>
        <v>0.90727949940405239</v>
      </c>
      <c r="I37" s="35">
        <v>0</v>
      </c>
      <c r="J37" s="36">
        <v>3044.83</v>
      </c>
    </row>
    <row spans="1:10" r="38" customHeight="1" x14ac:dyDescent="0.3" ht="13.05">
      <c r="A38" s="33">
        <v>43936</v>
      </c>
      <c r="B38" s="38"/>
      <c r="C38" s="60">
        <v>39</v>
      </c>
      <c r="D38" s="41"/>
      <c r="E38" s="72"/>
      <c r="F38" s="79"/>
      <c r="G38" s="42"/>
      <c r="H38" s="34">
        <f t="shared" si="2"/>
        <v>5.9296781883194281E-2</v>
      </c>
      <c r="I38" s="35">
        <v>0</v>
      </c>
      <c r="J38" s="36">
        <v>199</v>
      </c>
    </row>
    <row spans="1:10" r="39" customHeight="1" x14ac:dyDescent="0.3" ht="13.05">
      <c r="A39" s="33">
        <v>43936</v>
      </c>
      <c r="B39" s="38"/>
      <c r="C39" s="60">
        <v>40</v>
      </c>
      <c r="D39" s="41"/>
      <c r="E39" s="72"/>
      <c r="F39" s="79"/>
      <c r="G39" s="42"/>
      <c r="H39" s="34">
        <f t="shared" si="2"/>
        <v>0.97824791418355184</v>
      </c>
      <c r="I39" s="35">
        <v>0</v>
      </c>
      <c r="J39" s="36">
        <v>3283</v>
      </c>
    </row>
    <row spans="1:10" r="40" customHeight="1" x14ac:dyDescent="0.3" ht="13.05">
      <c r="A40" s="33">
        <v>43943</v>
      </c>
      <c r="B40" s="38"/>
      <c r="C40" s="60">
        <v>41</v>
      </c>
      <c r="D40" s="41"/>
      <c r="E40" s="72"/>
      <c r="F40" s="79"/>
      <c r="G40" s="42"/>
      <c r="H40" s="34">
        <f t="shared" si="2"/>
        <v>1.1241090584028606</v>
      </c>
      <c r="I40" s="35">
        <v>588</v>
      </c>
      <c r="J40" s="36">
        <v>3184.51</v>
      </c>
    </row>
    <row spans="1:10" r="41" customHeight="1" x14ac:dyDescent="0.3" ht="13.05">
      <c r="A41" s="33"/>
      <c r="B41" s="38"/>
      <c r="C41" s="60"/>
      <c r="D41" s="41"/>
      <c r="E41" s="72"/>
      <c r="F41" s="79"/>
      <c r="G41" s="42"/>
      <c r="H41" s="34" t="str">
        <f t="shared" si="2"/>
        <v xml:space="preserve"> </v>
      </c>
      <c r="I41" s="35"/>
      <c r="J41" s="36"/>
    </row>
    <row spans="1:10" r="42" customHeight="1" x14ac:dyDescent="0.3" ht="13.05">
      <c r="A42" s="33"/>
      <c r="B42" s="38"/>
      <c r="C42" s="60"/>
      <c r="D42" s="41"/>
      <c r="E42" s="72"/>
      <c r="F42" s="79"/>
      <c r="G42" s="42"/>
      <c r="H42" s="34" t="str">
        <f t="shared" si="2"/>
        <v xml:space="preserve"> </v>
      </c>
      <c r="I42" s="35"/>
      <c r="J42" s="36"/>
    </row>
    <row spans="1:10" r="43" customHeight="1" x14ac:dyDescent="0.3" ht="13.05">
      <c r="A43" s="33"/>
      <c r="B43" s="38"/>
      <c r="C43" s="60"/>
      <c r="D43" s="41"/>
      <c r="E43" s="72"/>
      <c r="F43" s="79"/>
      <c r="G43" s="42"/>
      <c r="H43" s="34" t="str">
        <f t="shared" si="2"/>
        <v xml:space="preserve"> </v>
      </c>
      <c r="I43" s="35"/>
      <c r="J43" s="36"/>
    </row>
    <row spans="1:10" r="44" customHeight="1" x14ac:dyDescent="0.3" ht="13.05">
      <c r="A44" s="33"/>
      <c r="B44" s="38"/>
      <c r="C44" s="60"/>
      <c r="D44" s="41"/>
      <c r="E44" s="72"/>
      <c r="F44" s="79"/>
      <c r="G44" s="42"/>
      <c r="H44" s="34" t="str">
        <f t="shared" si="2"/>
        <v xml:space="preserve"> </v>
      </c>
      <c r="I44" s="35"/>
      <c r="J44" s="36"/>
    </row>
    <row spans="1:10" r="45" customHeight="1" x14ac:dyDescent="0.3" ht="13.05">
      <c r="A45" s="33"/>
      <c r="B45" s="38"/>
      <c r="C45" s="60"/>
      <c r="D45" s="41"/>
      <c r="E45" s="72"/>
      <c r="F45" s="79"/>
      <c r="G45" s="42"/>
      <c r="H45" s="34" t="str">
        <f t="shared" si="2"/>
        <v xml:space="preserve"> </v>
      </c>
      <c r="I45" s="35"/>
      <c r="J45" s="36"/>
    </row>
    <row spans="1:10" r="46" customHeight="1" x14ac:dyDescent="0.3" ht="13.05">
      <c r="A46" s="33"/>
      <c r="B46" s="38"/>
      <c r="C46" s="60"/>
      <c r="D46" s="41"/>
      <c r="E46" s="72"/>
      <c r="F46" s="79"/>
      <c r="G46" s="42"/>
      <c r="H46" s="34" t="str">
        <f t="shared" si="2"/>
        <v xml:space="preserve"> </v>
      </c>
      <c r="I46" s="35"/>
      <c r="J46" s="36"/>
    </row>
    <row spans="1:10" r="47" customHeight="1" x14ac:dyDescent="0.3" ht="13.05">
      <c r="A47" s="33"/>
      <c r="B47" s="38"/>
      <c r="C47" s="60"/>
      <c r="D47" s="41"/>
      <c r="E47" s="72"/>
      <c r="F47" s="79"/>
      <c r="G47" s="42"/>
      <c r="H47" s="34" t="str">
        <f t="shared" si="2"/>
        <v xml:space="preserve"> </v>
      </c>
      <c r="I47" s="35"/>
      <c r="J47" s="36"/>
    </row>
    <row spans="1:10" r="48" customHeight="1" x14ac:dyDescent="0.3" ht="13.05">
      <c r="A48" s="33"/>
      <c r="B48" s="38"/>
      <c r="C48" s="60"/>
      <c r="D48" s="72"/>
      <c r="E48" s="72"/>
      <c r="F48" s="79"/>
      <c r="G48" s="42"/>
      <c r="H48" s="34" t="str">
        <f t="shared" si="2"/>
        <v xml:space="preserve"> </v>
      </c>
      <c r="I48" s="35"/>
      <c r="J48" s="36"/>
    </row>
    <row spans="1:10" r="49" customHeight="1" thickBot="1" x14ac:dyDescent="0.35" ht="13.05">
      <c r="A49" s="33"/>
      <c r="B49" s="38"/>
      <c r="C49" s="60"/>
      <c r="D49" s="72"/>
      <c r="E49" s="72"/>
      <c r="F49" s="80"/>
      <c r="G49" s="42"/>
      <c r="H49" s="34" t="str">
        <f t="shared" si="2"/>
        <v xml:space="preserve"> </v>
      </c>
      <c r="I49" s="35"/>
      <c r="J49" s="36"/>
    </row>
    <row spans="1:10" r="50" thickBot="1" x14ac:dyDescent="0.35" ht="15">
      <c r="A50" s="55"/>
      <c r="B50" s="56"/>
      <c r="C50" s="56"/>
      <c r="D50" s="56"/>
      <c r="E50" s="163"/>
      <c r="F50" s="164"/>
      <c r="G50" s="173" t="s">
        <v>8</v>
      </c>
      <c r="H50" s="75"/>
      <c r="I50" s="76">
        <f>SUM(I32:I49)</f>
        <v>3057</v>
      </c>
      <c r="J50" s="77">
        <f>SUM(J32:J49)</f>
        <v>21960.36</v>
      </c>
    </row>
    <row spans="1:10" r="51" thickBot="1" x14ac:dyDescent="0.35" ht="15">
      <c r="A51" s="81"/>
      <c r="B51" s="72"/>
      <c r="C51" s="72"/>
      <c r="D51" s="72"/>
      <c r="E51" s="82"/>
      <c r="F51" s="79"/>
      <c r="G51" s="174" t="s">
        <v>31</v>
      </c>
      <c r="H51" s="165">
        <f>SUM(H32:H49)</f>
        <v>7.4545172824791415</v>
      </c>
      <c r="I51" s="83">
        <f>I50/C$30</f>
        <v>0.91090584028605481</v>
      </c>
      <c r="J51" s="166">
        <f>J50/C$29</f>
        <v>6.5436114421930869</v>
      </c>
    </row>
    <row spans="1:10" r="52" customHeight="1" thickBot="1" x14ac:dyDescent="0.35" ht="14.4">
      <c r="A52" s="81"/>
      <c r="B52" s="72"/>
      <c r="C52" s="72"/>
      <c r="D52" s="72"/>
      <c r="E52" s="72"/>
      <c r="F52" s="72"/>
      <c r="G52" s="167"/>
      <c r="I52" s="168" t="s">
        <v>29</v>
      </c>
      <c r="J52" s="169">
        <f>J50+I50</f>
        <v>25017.360000000001</v>
      </c>
    </row>
    <row spans="1:10" r="53" customHeight="1" thickBot="1" x14ac:dyDescent="0.35" ht="14.4">
      <c r="A53" s="28"/>
      <c r="B53" s="29"/>
      <c r="C53" s="29"/>
      <c r="D53" s="29"/>
      <c r="E53" s="29"/>
      <c r="F53" s="175" t="s">
        <v>32</v>
      </c>
      <c r="G53" s="175"/>
      <c r="H53" s="171">
        <f>H51/17</f>
        <v>0.4385010166164201</v>
      </c>
      <c r="I53" s="170" t="s">
        <v>33</v>
      </c>
      <c r="J53" s="172">
        <f>I51+J51</f>
        <v>7.4545172824791415</v>
      </c>
    </row>
    <row spans="1:10" r="54" x14ac:dyDescent="0.3">
      <c r="A54" s="1"/>
      <c r="B54" s="1"/>
      <c r="C54" s="1"/>
      <c r="D54" s="1"/>
      <c r="E54" s="1"/>
      <c r="F54" s="1"/>
      <c r="G54" s="1"/>
      <c r="H54" s="1"/>
      <c r="I54" s="1"/>
      <c r="J54" s="54"/>
    </row>
    <row spans="1:10" r="5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</row>
    <row spans="1:10" r="5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</row>
    <row spans="1:10" r="5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</row>
    <row spans="1:10" r="58" x14ac:dyDescent="0.3">
      <c r="A58" s="1"/>
      <c r="B58" s="1"/>
      <c r="C58" s="1"/>
      <c r="D58" s="1"/>
      <c r="E58" s="1"/>
      <c r="F58" s="1"/>
      <c r="G58" s="1"/>
      <c r="H58" s="1"/>
      <c r="I58" s="1"/>
      <c r="J58" s="1"/>
    </row>
    <row spans="1:10" r="5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</row>
    <row spans="1:10" r="6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</row>
  </sheetData>
  <mergeCells count="44">
    <mergeCell ref="F53:G53"/>
    <mergeCell ref="A1:D2"/>
    <mergeCell ref="E1:J1"/>
    <mergeCell ref="F2:G2"/>
    <mergeCell ref="I2:J2"/>
    <mergeCell ref="A3:D3"/>
    <mergeCell ref="C15:F15"/>
    <mergeCell ref="E3:J3"/>
    <mergeCell ref="G4:J4"/>
    <mergeCell ref="A13:B13"/>
    <mergeCell ref="C13:E13"/>
    <mergeCell ref="C10:F10"/>
    <mergeCell ref="C11:F11"/>
    <mergeCell ref="F12:I12"/>
    <mergeCell ref="F13:I13"/>
    <mergeCell ref="C5:F5"/>
    <mergeCell ref="C6:F6"/>
    <mergeCell ref="C7:F7"/>
    <mergeCell ref="C8:F8"/>
    <mergeCell ref="C9:F9"/>
    <mergeCell ref="A4:F4"/>
    <mergeCell ref="H6:I6"/>
    <mergeCell ref="E21:H21"/>
    <mergeCell ref="I21:J21"/>
    <mergeCell ref="C16:F16"/>
    <mergeCell ref="C17:F17"/>
    <mergeCell ref="C18:F18"/>
    <mergeCell ref="C19:F19"/>
    <mergeCell ref="G20:I20"/>
    <mergeCell ref="A21:B21"/>
    <mergeCell ref="C21:D21"/>
    <mergeCell ref="A22:B22"/>
    <mergeCell ref="C22:D22"/>
    <mergeCell ref="A23:D23"/>
    <mergeCell ref="I23:J23"/>
    <mergeCell ref="I22:J22"/>
    <mergeCell ref="F25:H25"/>
    <mergeCell ref="E22:H22"/>
    <mergeCell ref="F23:H23"/>
    <mergeCell ref="H30:I30"/>
    <mergeCell ref="A30:B30"/>
    <mergeCell ref="A29:B29"/>
    <mergeCell ref="A25:E26"/>
    <mergeCell ref="A28:C28"/>
  </mergeCells>
  <conditionalFormatting sqref="H53">
    <cfRule type="colorScale" priority="1">
      <colorScale>
        <cfvo val="0" type="num"/>
        <cfvo val="0.5" type="num"/>
        <cfvo val="1" type="num"/>
        <color rgb="FFF8696B"/>
        <color rgb="FFFFEB84"/>
        <color rgb="FF63BE7B"/>
      </colorScale>
    </cfRule>
  </conditionalFormatting>
  <pageMargins top="0" left="0.23622047244094491" footer="0.31496062992125984" bottom="0" header="0.31496062992125984" right="0.23622047244094491"/>
  <pageSetup orientation="portrait" r:id="rId1" paperSize="9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Plenosono Colchões</cp:lastModifiedBy>
  <cp:lastPrinted>2020-01-13T21:23:29Z</cp:lastPrinted>
  <dcterms:created xsi:type="dcterms:W3CDTF">2018-06-01T12:10:36Z</dcterms:created>
  <dcterms:modified xsi:type="dcterms:W3CDTF">2020-04-22T20:04:48Z</dcterms:modified>
</cp:coreProperties>
</file>