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templates\"/>
    </mc:Choice>
  </mc:AlternateContent>
  <xr:revisionPtr revIDLastSave="0" documentId="13_ncr:1_{51D6B3FF-E961-4909-8E5A-61A990CC7EA9}" xr6:coauthVersionLast="47" xr6:coauthVersionMax="47" xr10:uidLastSave="{00000000-0000-0000-0000-000000000000}"/>
  <bookViews>
    <workbookView xWindow="1103" yWindow="1103" windowWidth="16492" windowHeight="14122" xr2:uid="{00000000-000D-0000-FFFF-FFFF00000000}"/>
  </bookViews>
  <sheets>
    <sheet name="Tag Audit" sheetId="1" r:id="rId1"/>
    <sheet name="DataProviders" sheetId="5" r:id="rId2"/>
    <sheet name="Variable Dictionary" sheetId="2" r:id="rId3"/>
  </sheets>
  <definedNames>
    <definedName name="_xlnm._FilterDatabase" localSheetId="0" hidden="1">'Tag Audit'!$A$3:$BJ$84</definedName>
    <definedName name="Z_51C2572D_CBA9_42BB_AFB3_00687F2DE6AB_.wvu.FilterData" localSheetId="0" hidden="1">'Tag Audit'!$A$3:$BJ$3</definedName>
  </definedNames>
  <calcPr calcId="191029"/>
  <customWorkbookViews>
    <customWorkbookView name="Dave - Personal View" guid="{51C2572D-CBA9-42BB-AFB3-00687F2DE6AB}" mergeInterval="0" personalView="1" xWindow="281" yWindow="1" windowWidth="1500" windowHeight="101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1" l="1"/>
  <c r="AQ4" i="1"/>
  <c r="A5" i="1" l="1"/>
  <c r="L5" i="1"/>
  <c r="K5" i="1"/>
  <c r="J5" i="1"/>
  <c r="I5" i="1"/>
  <c r="N5" i="1" l="1"/>
  <c r="N4" i="1"/>
  <c r="L4" i="1"/>
  <c r="I4" i="1"/>
  <c r="R5" i="1"/>
  <c r="R4" i="1"/>
  <c r="A4" i="1"/>
  <c r="T5" i="1" l="1"/>
  <c r="T4" i="1"/>
  <c r="AA5" i="1" l="1"/>
  <c r="Z5" i="1"/>
  <c r="U5" i="1"/>
  <c r="X5" i="1" s="1"/>
  <c r="C5" i="1"/>
  <c r="B5" i="1"/>
  <c r="AA4" i="1"/>
  <c r="Z4" i="1"/>
  <c r="U4" i="1"/>
  <c r="W4" i="1" s="1"/>
  <c r="K4" i="1"/>
  <c r="J4" i="1"/>
  <c r="C4" i="1"/>
  <c r="B4" i="1"/>
  <c r="W5" i="1" l="1"/>
  <c r="U84" i="1" l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W21" i="1" l="1"/>
  <c r="X21" i="1"/>
  <c r="W37" i="1"/>
  <c r="X37" i="1"/>
  <c r="W53" i="1"/>
  <c r="X53" i="1"/>
  <c r="W6" i="1"/>
  <c r="X6" i="1"/>
  <c r="W22" i="1"/>
  <c r="X22" i="1"/>
  <c r="W38" i="1"/>
  <c r="X38" i="1"/>
  <c r="W54" i="1"/>
  <c r="X54" i="1"/>
  <c r="W70" i="1"/>
  <c r="X70" i="1"/>
  <c r="W23" i="1"/>
  <c r="X23" i="1"/>
  <c r="W16" i="1"/>
  <c r="X16" i="1"/>
  <c r="W32" i="1"/>
  <c r="X32" i="1"/>
  <c r="W40" i="1"/>
  <c r="X40" i="1"/>
  <c r="W56" i="1"/>
  <c r="X56" i="1"/>
  <c r="W64" i="1"/>
  <c r="X64" i="1"/>
  <c r="W72" i="1"/>
  <c r="X72" i="1"/>
  <c r="W80" i="1"/>
  <c r="X80" i="1"/>
  <c r="W9" i="1"/>
  <c r="X9" i="1"/>
  <c r="W17" i="1"/>
  <c r="X17" i="1"/>
  <c r="W25" i="1"/>
  <c r="X25" i="1"/>
  <c r="W33" i="1"/>
  <c r="X33" i="1"/>
  <c r="W41" i="1"/>
  <c r="X41" i="1"/>
  <c r="W49" i="1"/>
  <c r="X49" i="1"/>
  <c r="W57" i="1"/>
  <c r="X57" i="1"/>
  <c r="W65" i="1"/>
  <c r="X65" i="1"/>
  <c r="W73" i="1"/>
  <c r="X73" i="1"/>
  <c r="W81" i="1"/>
  <c r="X81" i="1"/>
  <c r="W10" i="1"/>
  <c r="X10" i="1"/>
  <c r="W18" i="1"/>
  <c r="X18" i="1"/>
  <c r="W26" i="1"/>
  <c r="X26" i="1"/>
  <c r="W34" i="1"/>
  <c r="X34" i="1"/>
  <c r="W42" i="1"/>
  <c r="X42" i="1"/>
  <c r="W50" i="1"/>
  <c r="X50" i="1"/>
  <c r="W58" i="1"/>
  <c r="X58" i="1"/>
  <c r="W66" i="1"/>
  <c r="X66" i="1"/>
  <c r="W74" i="1"/>
  <c r="X74" i="1"/>
  <c r="W82" i="1"/>
  <c r="X82" i="1"/>
  <c r="W13" i="1"/>
  <c r="X13" i="1"/>
  <c r="W29" i="1"/>
  <c r="X29" i="1"/>
  <c r="W45" i="1"/>
  <c r="X45" i="1"/>
  <c r="W61" i="1"/>
  <c r="X61" i="1"/>
  <c r="W69" i="1"/>
  <c r="X69" i="1"/>
  <c r="W77" i="1"/>
  <c r="X77" i="1"/>
  <c r="W14" i="1"/>
  <c r="X14" i="1"/>
  <c r="W30" i="1"/>
  <c r="X30" i="1"/>
  <c r="W46" i="1"/>
  <c r="X46" i="1"/>
  <c r="W62" i="1"/>
  <c r="X62" i="1"/>
  <c r="W78" i="1"/>
  <c r="X78" i="1"/>
  <c r="W7" i="1"/>
  <c r="X7" i="1"/>
  <c r="W15" i="1"/>
  <c r="X15" i="1"/>
  <c r="W31" i="1"/>
  <c r="X31" i="1"/>
  <c r="W39" i="1"/>
  <c r="X39" i="1"/>
  <c r="W47" i="1"/>
  <c r="X47" i="1"/>
  <c r="W55" i="1"/>
  <c r="X55" i="1"/>
  <c r="W63" i="1"/>
  <c r="X63" i="1"/>
  <c r="W71" i="1"/>
  <c r="X71" i="1"/>
  <c r="W79" i="1"/>
  <c r="X79" i="1"/>
  <c r="W8" i="1"/>
  <c r="X8" i="1"/>
  <c r="W24" i="1"/>
  <c r="X24" i="1"/>
  <c r="W48" i="1"/>
  <c r="X48" i="1"/>
  <c r="W11" i="1"/>
  <c r="X11" i="1"/>
  <c r="W19" i="1"/>
  <c r="X19" i="1"/>
  <c r="W27" i="1"/>
  <c r="X27" i="1"/>
  <c r="W35" i="1"/>
  <c r="X35" i="1"/>
  <c r="W43" i="1"/>
  <c r="X43" i="1"/>
  <c r="W51" i="1"/>
  <c r="X51" i="1"/>
  <c r="W59" i="1"/>
  <c r="X59" i="1"/>
  <c r="W67" i="1"/>
  <c r="X67" i="1"/>
  <c r="W75" i="1"/>
  <c r="X75" i="1"/>
  <c r="W83" i="1"/>
  <c r="X83" i="1"/>
  <c r="W12" i="1"/>
  <c r="X12" i="1"/>
  <c r="W20" i="1"/>
  <c r="X20" i="1"/>
  <c r="W28" i="1"/>
  <c r="X28" i="1"/>
  <c r="W36" i="1"/>
  <c r="X36" i="1"/>
  <c r="W44" i="1"/>
  <c r="X44" i="1"/>
  <c r="W52" i="1"/>
  <c r="X52" i="1"/>
  <c r="W60" i="1"/>
  <c r="X60" i="1"/>
  <c r="W68" i="1"/>
  <c r="X68" i="1"/>
  <c r="W76" i="1"/>
  <c r="X76" i="1"/>
  <c r="W84" i="1"/>
  <c r="X84" i="1"/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</author>
  </authors>
  <commentList>
    <comment ref="AC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Dave:</t>
        </r>
        <r>
          <rPr>
            <sz val="9"/>
            <color indexed="81"/>
            <rFont val="Tahoma"/>
            <charset val="1"/>
          </rPr>
          <t xml:space="preserve">
This is total audio time, including cam on time.  The "audon" variable in the prh represents "audio only" times</t>
        </r>
      </text>
    </comment>
  </commentList>
</comments>
</file>

<file path=xl/sharedStrings.xml><?xml version="1.0" encoding="utf-8"?>
<sst xmlns="http://schemas.openxmlformats.org/spreadsheetml/2006/main" count="248" uniqueCount="195">
  <si>
    <t>Deployment Location (Specific)</t>
  </si>
  <si>
    <t># Good GPS hits</t>
  </si>
  <si>
    <t>PRH made?</t>
  </si>
  <si>
    <t>Location Method</t>
  </si>
  <si>
    <t>PRH notes</t>
  </si>
  <si>
    <t>Calls?</t>
  </si>
  <si>
    <t>Prey</t>
  </si>
  <si>
    <t>Primary camera view</t>
  </si>
  <si>
    <t>Y</t>
  </si>
  <si>
    <t>N</t>
  </si>
  <si>
    <t>U</t>
  </si>
  <si>
    <t>Raw Data</t>
  </si>
  <si>
    <t>Analysis</t>
  </si>
  <si>
    <t>Variable Name</t>
  </si>
  <si>
    <t>Description</t>
  </si>
  <si>
    <t>ID</t>
  </si>
  <si>
    <t>Video</t>
  </si>
  <si>
    <t>Identifies the data record by a unique combination of (i) species abbreviation, (ii) date of deployment, and (iii) tag ID</t>
  </si>
  <si>
    <t>Variable Dictionary</t>
  </si>
  <si>
    <t>Animal</t>
  </si>
  <si>
    <t>Tag</t>
  </si>
  <si>
    <t>Location</t>
  </si>
  <si>
    <t>GPS</t>
  </si>
  <si>
    <t>PRH</t>
  </si>
  <si>
    <t>Calls</t>
  </si>
  <si>
    <t>Pleats</t>
  </si>
  <si>
    <t>Tag_Desc</t>
  </si>
  <si>
    <t>Tag Type</t>
  </si>
  <si>
    <t>Tag number</t>
  </si>
  <si>
    <t>If known, the name of the individual animal observed in the data record</t>
  </si>
  <si>
    <t>Study_Area</t>
  </si>
  <si>
    <t>Tag_On</t>
  </si>
  <si>
    <t>Tag_Off</t>
  </si>
  <si>
    <t>Total_Time</t>
  </si>
  <si>
    <t>Data_Time</t>
  </si>
  <si>
    <t>Lat_On</t>
  </si>
  <si>
    <t>Long_On</t>
  </si>
  <si>
    <t>Recover_Method</t>
  </si>
  <si>
    <t>Recover_Time</t>
  </si>
  <si>
    <t>Recover_Lat</t>
  </si>
  <si>
    <t>Recover_Long</t>
  </si>
  <si>
    <t>Jason Notes</t>
  </si>
  <si>
    <t>Video_Time</t>
  </si>
  <si>
    <t>PRH_Notes</t>
  </si>
  <si>
    <t>Photo</t>
  </si>
  <si>
    <t>Primary_Camera</t>
  </si>
  <si>
    <t>Feed</t>
  </si>
  <si>
    <t>Mouth_Head</t>
  </si>
  <si>
    <t>Takes a value of "Y" if the animal was feeding during the deployment, "N" otherwise.</t>
  </si>
  <si>
    <t>Feed_Observed</t>
  </si>
  <si>
    <t>Takes a value of "Y" if the video captured the animal feeding, "N" otherwise.</t>
  </si>
  <si>
    <t>If known, prey type - Leave blank if unknown</t>
  </si>
  <si>
    <t>If applicable, takes a value of "Y" if the video captured prey, "N" otherwise</t>
  </si>
  <si>
    <t>Prey_Observed</t>
  </si>
  <si>
    <t>Flippers</t>
  </si>
  <si>
    <t>Flukes</t>
  </si>
  <si>
    <t>Other_whales</t>
  </si>
  <si>
    <t>Other_Creatures</t>
  </si>
  <si>
    <t>Notes on other whales observed in video</t>
  </si>
  <si>
    <t>Takes a value of "Y" if the video captured the animal's pleats, "N" otherwise</t>
  </si>
  <si>
    <t>Takes a value of "Y" if the video captured the animal's mouth/head, "N" otherwise</t>
  </si>
  <si>
    <t>Takes a value of "Y" if the video captured the animal's flipper(s), "N" otherwise</t>
  </si>
  <si>
    <t>Takes a value of "Y" if the video captured the animal's flukes, "N" otherwise</t>
  </si>
  <si>
    <t>Takes a value of "Y" if the video captured the animal's blow hole, "N" otherwise</t>
  </si>
  <si>
    <t>Blow_Hole</t>
  </si>
  <si>
    <t>Notes on other creatures observed in video</t>
  </si>
  <si>
    <t>Notes</t>
  </si>
  <si>
    <t>General video notes (particularly useful, short/long deployment, other defining characteristics)</t>
  </si>
  <si>
    <t>Processed Data</t>
  </si>
  <si>
    <t>Data_End</t>
  </si>
  <si>
    <t>Data_Start</t>
  </si>
  <si>
    <t>Date/Time Tag deployed on whale</t>
  </si>
  <si>
    <t>Date/Time Tag falls off whale</t>
  </si>
  <si>
    <t>Date/Time Tag is turned on</t>
  </si>
  <si>
    <t>Date/Time Tag tag is turned off or stops recording [only different from Tag_Off if tag stops recording data before  the tag falls off whale]</t>
  </si>
  <si>
    <t>Total time tag is deployed on the whale  HH:MM:SS</t>
  </si>
  <si>
    <t>Total time the tag is recording data (i.e. the tag is both on and deployed on the whale) HH:MM:SS</t>
  </si>
  <si>
    <t xml:space="preserve">Latitude where tag is deployed </t>
  </si>
  <si>
    <t>Longitude where tag is deployed</t>
  </si>
  <si>
    <t xml:space="preserve">How the tag is located </t>
  </si>
  <si>
    <t>Recovery Date/Time of tag</t>
  </si>
  <si>
    <t>Latitude at which tag is recovered</t>
  </si>
  <si>
    <t>Longitude at which tag is recovered</t>
  </si>
  <si>
    <t>Duration of video recorded by tag HH:MM:SS</t>
  </si>
  <si>
    <t>Note: If tag number as subdivided (i.e. 1a, 1b), same tag was used for multiple deployments without being turned off</t>
  </si>
  <si>
    <t>Imported Raw</t>
  </si>
  <si>
    <t>Site-specific data</t>
  </si>
  <si>
    <t>Link to photo folder (by deployment)</t>
  </si>
  <si>
    <t>Link to video folder (by deployment)</t>
  </si>
  <si>
    <t>Link to Imported (Raw) data folder for deployment</t>
  </si>
  <si>
    <t>Link to Raw (from tag) data folder for deployment</t>
  </si>
  <si>
    <t>Link to processed data folder for deployment</t>
  </si>
  <si>
    <t>Link to analysis data folder for deployment</t>
  </si>
  <si>
    <t>Link to site-specific data for deployment</t>
  </si>
  <si>
    <t>Color code</t>
  </si>
  <si>
    <t>Red</t>
  </si>
  <si>
    <t>Folder is empty, no data exists for this entry</t>
  </si>
  <si>
    <t>Deployment Location (General - Corresponds to names contained in data folders). Also link to Photos (By Location)</t>
  </si>
  <si>
    <t>Calls _</t>
  </si>
  <si>
    <t>Breaches _</t>
  </si>
  <si>
    <t>Blow Hole _</t>
  </si>
  <si>
    <t>Other Creatures _</t>
  </si>
  <si>
    <t>Flippers _</t>
  </si>
  <si>
    <t>Flukes _</t>
  </si>
  <si>
    <t>Mouth/ Head _</t>
  </si>
  <si>
    <t>Pleats _</t>
  </si>
  <si>
    <t>Other whales _</t>
  </si>
  <si>
    <t>Prey Observed _</t>
  </si>
  <si>
    <t>Feed _</t>
  </si>
  <si>
    <t>Short Description _</t>
  </si>
  <si>
    <t xml:space="preserve">Primary Camera View </t>
  </si>
  <si>
    <t>PRH _</t>
  </si>
  <si>
    <t>Processed Data (prh and vids) _</t>
  </si>
  <si>
    <t>Raw Data _</t>
  </si>
  <si>
    <t>Photo _</t>
  </si>
  <si>
    <t>Tag #     _</t>
  </si>
  <si>
    <t>Spec      _</t>
  </si>
  <si>
    <t>Notes _</t>
  </si>
  <si>
    <t>n/a</t>
  </si>
  <si>
    <t>Feed Vid     _</t>
  </si>
  <si>
    <t>Recover Vessel    _</t>
  </si>
  <si>
    <t>Krill</t>
  </si>
  <si>
    <t>Study_Area     _</t>
  </si>
  <si>
    <t>Video Audit   _</t>
  </si>
  <si>
    <t>Instructions</t>
  </si>
  <si>
    <t>Filled cell implies that information has been examined for the notes.  ? Implies information could not be found or needs to be verified.  n/a means no link or data exists.  Highlight in red info that is not 100% certain</t>
  </si>
  <si>
    <t>Data, Photo, and Video HyperLinks</t>
  </si>
  <si>
    <t>Total Tag On Time HH:MM:SS _</t>
  </si>
  <si>
    <t>Lat_On    _</t>
  </si>
  <si>
    <t>Long_On    _</t>
  </si>
  <si>
    <t>Recover_Lat      _</t>
  </si>
  <si>
    <t>Recover_Long       _</t>
  </si>
  <si>
    <t>Recover_Time          _</t>
  </si>
  <si>
    <t>Tagging Vessel              _</t>
  </si>
  <si>
    <t>Biopsy      _</t>
  </si>
  <si>
    <t>Drone  _</t>
  </si>
  <si>
    <t>PI Contact _</t>
  </si>
  <si>
    <t>davecade@stanford.edu</t>
  </si>
  <si>
    <t>jergold@stanford.edu</t>
  </si>
  <si>
    <t>calambokidis@cascadiaresearch.org</t>
  </si>
  <si>
    <t>brandon.southall@sea-inc.net</t>
  </si>
  <si>
    <t>arsfried@ucsc.edu</t>
  </si>
  <si>
    <t>david.wiley@noaa.gov</t>
  </si>
  <si>
    <t>Project    _</t>
  </si>
  <si>
    <t>Project Dates         _</t>
  </si>
  <si>
    <t>UTC         _</t>
  </si>
  <si>
    <t>MaSi@natur.gl</t>
  </si>
  <si>
    <t>gchiang@fundacionmeri.cl</t>
  </si>
  <si>
    <t>evejourdain@yahoo.fr</t>
  </si>
  <si>
    <t>Depl Video _</t>
  </si>
  <si>
    <t>After tag off</t>
  </si>
  <si>
    <t>Jonas Teilmann</t>
  </si>
  <si>
    <t>Aarhus Univ</t>
  </si>
  <si>
    <t>jte@bios.au.dk</t>
  </si>
  <si>
    <t>Contact data provider</t>
  </si>
  <si>
    <t>Brandon Southall</t>
  </si>
  <si>
    <t>Southall Environmental Associates,Inc.</t>
  </si>
  <si>
    <t>John Calambokidis</t>
  </si>
  <si>
    <t>Cascadia Research Collective</t>
  </si>
  <si>
    <t>provider email</t>
  </si>
  <si>
    <t>provider name</t>
  </si>
  <si>
    <t>provider details</t>
  </si>
  <si>
    <t>provider license</t>
  </si>
  <si>
    <t>provider url</t>
  </si>
  <si>
    <t>Jeremy Goldbogen</t>
  </si>
  <si>
    <t>Hopkins Marine Station, Stanford University</t>
  </si>
  <si>
    <t>Ari Friedlaender</t>
  </si>
  <si>
    <t>University of California, Santa Cruz</t>
  </si>
  <si>
    <t>www.cascadiaresearch.org</t>
  </si>
  <si>
    <t>David Wiley</t>
  </si>
  <si>
    <t>Dave Cade</t>
  </si>
  <si>
    <t>Wilhelmina Bay</t>
  </si>
  <si>
    <t>Prey Map      _</t>
  </si>
  <si>
    <t>Animal ID         _</t>
  </si>
  <si>
    <t>HTI</t>
  </si>
  <si>
    <t>Pregnant?           _</t>
  </si>
  <si>
    <t>Other IDs (redeployments etc.)                              _</t>
  </si>
  <si>
    <t>Australito</t>
  </si>
  <si>
    <t>Charlotte Bay</t>
  </si>
  <si>
    <t>NHNZ</t>
  </si>
  <si>
    <t>mn20_072A_A</t>
  </si>
  <si>
    <t>First seen (year)            _</t>
  </si>
  <si>
    <t>02/27-03/16/2020</t>
  </si>
  <si>
    <t>Australis</t>
  </si>
  <si>
    <t>Total Audio Time  ___</t>
  </si>
  <si>
    <t>Audio Type  _____</t>
  </si>
  <si>
    <t>Argos PTT ID  ____</t>
  </si>
  <si>
    <t>Total Video Time   _____</t>
  </si>
  <si>
    <t>Total Data Time  _____</t>
  </si>
  <si>
    <t>Num GPS Hits __</t>
  </si>
  <si>
    <t>Genetic Sex   ______</t>
  </si>
  <si>
    <t>Big tag slip at the end.  Some krill at surface before dives (e.g. vid 4 @ 16:22). Initial biopsy sample (on tagging) took several surfacings to dislodge.  No sample.  Resampled later</t>
  </si>
  <si>
    <t>Night time pick up. Video 2 at 23 min has an amazing view of a lunging whale.</t>
  </si>
  <si>
    <t>Right side, high up next to dorsal, facing forward</t>
  </si>
  <si>
    <t xml:space="preserve">Right side,  behind right flipper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</si>
</sst>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m/d/yy\ hh:mm:ss;@"/>
    <numFmt numFmtId="165" formatCode="h:mm:ss;@"/>
    <numFmt numFmtId="166" formatCode="0.0000"/>
    <numFmt numFmtId="167" formatCode="\+0;\-0;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2" fillId="0" borderId="0"/>
    <xf numFmtId="0" fontId="15" fillId="0" borderId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46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46" fontId="10" fillId="0" borderId="0" xfId="0" applyNumberFormat="1" applyFont="1"/>
    <xf numFmtId="0" fontId="5" fillId="3" borderId="0" xfId="0" applyFont="1" applyFill="1" applyAlignment="1">
      <alignment horizontal="left" wrapText="1"/>
    </xf>
    <xf numFmtId="0" fontId="0" fillId="3" borderId="0" xfId="0" applyFill="1"/>
    <xf numFmtId="0" fontId="8" fillId="0" borderId="0" xfId="0" applyFont="1"/>
    <xf numFmtId="0" fontId="9" fillId="0" borderId="0" xfId="0" applyFont="1"/>
    <xf numFmtId="0" fontId="1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2" fillId="0" borderId="0" xfId="1" applyAlignment="1">
      <alignment horizontal="center"/>
    </xf>
    <xf numFmtId="0" fontId="9" fillId="0" borderId="0" xfId="0" applyFont="1" applyAlignment="1">
      <alignment horizontal="centerContinuous"/>
    </xf>
    <xf numFmtId="0" fontId="3" fillId="0" borderId="1" xfId="0" applyFont="1" applyBorder="1" applyAlignment="1">
      <alignment horizontal="left" wrapText="1"/>
    </xf>
    <xf numFmtId="0" fontId="2" fillId="0" borderId="0" xfId="1"/>
    <xf numFmtId="165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0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0" fillId="2" borderId="0" xfId="1" applyFont="1" applyFill="1" applyAlignment="1">
      <alignment horizontal="center"/>
    </xf>
    <xf numFmtId="167" fontId="9" fillId="0" borderId="0" xfId="0" applyNumberFormat="1" applyFont="1" applyAlignment="1">
      <alignment horizontal="centerContinuous"/>
    </xf>
    <xf numFmtId="167" fontId="11" fillId="0" borderId="1" xfId="0" applyNumberFormat="1" applyFont="1" applyBorder="1" applyAlignment="1">
      <alignment horizontal="center" wrapText="1"/>
    </xf>
    <xf numFmtId="167" fontId="10" fillId="0" borderId="0" xfId="1" applyNumberFormat="1" applyFont="1" applyAlignment="1">
      <alignment horizontal="center"/>
    </xf>
    <xf numFmtId="167" fontId="9" fillId="0" borderId="0" xfId="0" applyNumberFormat="1" applyFont="1"/>
    <xf numFmtId="164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centerContinuous"/>
    </xf>
    <xf numFmtId="166" fontId="3" fillId="0" borderId="1" xfId="0" applyNumberFormat="1" applyFont="1" applyBorder="1" applyAlignment="1">
      <alignment horizontal="center" wrapText="1"/>
    </xf>
    <xf numFmtId="166" fontId="10" fillId="0" borderId="0" xfId="0" applyNumberFormat="1" applyFont="1"/>
    <xf numFmtId="2" fontId="1" fillId="0" borderId="0" xfId="0" applyNumberFormat="1" applyFont="1" applyAlignment="1">
      <alignment horizontal="centerContinuous"/>
    </xf>
    <xf numFmtId="0" fontId="2" fillId="0" borderId="0" xfId="1" applyFill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wrapText="1"/>
    </xf>
    <xf numFmtId="166" fontId="16" fillId="0" borderId="1" xfId="0" applyNumberFormat="1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left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7">
    <dxf>
      <fill>
        <patternFill>
          <bgColor theme="9" tint="0.79998168889431442"/>
        </patternFill>
      </fill>
    </dxf>
    <dxf>
      <font>
        <b/>
        <i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/>
      </font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ergold@stanford.edu" TargetMode="External"/><Relationship Id="rId7" Type="http://schemas.openxmlformats.org/officeDocument/2006/relationships/hyperlink" Target="http://www.cascadiaresearch.org/" TargetMode="External"/><Relationship Id="rId2" Type="http://schemas.openxmlformats.org/officeDocument/2006/relationships/hyperlink" Target="mailto:jergold@stanford.edu" TargetMode="External"/><Relationship Id="rId1" Type="http://schemas.openxmlformats.org/officeDocument/2006/relationships/hyperlink" Target="mailto:davecade@stanford.edu" TargetMode="External"/><Relationship Id="rId6" Type="http://schemas.openxmlformats.org/officeDocument/2006/relationships/hyperlink" Target="mailto:brandon.southall@sea-inc.net" TargetMode="External"/><Relationship Id="rId5" Type="http://schemas.openxmlformats.org/officeDocument/2006/relationships/hyperlink" Target="mailto:MaSi@natur.gl" TargetMode="External"/><Relationship Id="rId4" Type="http://schemas.openxmlformats.org/officeDocument/2006/relationships/hyperlink" Target="mailto:calambokidis@cascadiaresearch.or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BM8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9" sqref="Q19"/>
    </sheetView>
  </sheetViews>
  <sheetFormatPr defaultRowHeight="14.25" x14ac:dyDescent="0.45"/>
  <cols>
    <col min="1" max="1" width="13.46484375" customWidth="1"/>
    <col min="2" max="2" width="5.6640625" style="21" customWidth="1"/>
    <col min="3" max="3" width="13.6640625" customWidth="1"/>
    <col min="4" max="4" width="8.6640625" style="34" customWidth="1"/>
    <col min="5" max="5" width="8.33203125" style="30" customWidth="1"/>
    <col min="6" max="6" width="4.6640625" style="49" customWidth="1"/>
    <col min="7" max="7" width="7.6640625" style="41" customWidth="1"/>
    <col min="8" max="8" width="4.6640625" style="21" customWidth="1"/>
    <col min="9" max="9" width="10" style="21" customWidth="1" collapsed="1"/>
    <col min="10" max="10" width="5.33203125" style="21" customWidth="1" collapsed="1"/>
    <col min="11" max="11" width="6.33203125" style="21" customWidth="1"/>
    <col min="12" max="12" width="6.46484375" style="21" customWidth="1"/>
    <col min="13" max="13" width="7.33203125" style="21" customWidth="1"/>
    <col min="14" max="14" width="6.33203125" style="21" customWidth="1"/>
    <col min="15" max="15" width="12" style="21" customWidth="1"/>
    <col min="16" max="16" width="14.53125" style="41" customWidth="1"/>
    <col min="17" max="17" width="9.796875" style="21" customWidth="1"/>
    <col min="18" max="19" width="8.1328125" style="21" customWidth="1"/>
    <col min="20" max="20" width="10.33203125" style="21" customWidth="1"/>
    <col min="21" max="21" width="5" style="21" customWidth="1"/>
    <col min="22" max="22" width="7" style="21" customWidth="1"/>
    <col min="23" max="23" width="13.1328125" customWidth="1"/>
    <col min="24" max="24" width="8.1328125" customWidth="1"/>
    <col min="25" max="25" width="9.6640625" customWidth="1"/>
    <col min="26" max="26" width="10.33203125" customWidth="1"/>
    <col min="27" max="27" width="8.796875" customWidth="1"/>
    <col min="28" max="29" width="8.796875" style="21" customWidth="1"/>
    <col min="30" max="30" width="20" customWidth="1"/>
    <col min="31" max="31" width="15.53125" style="19" customWidth="1"/>
    <col min="32" max="32" width="15.6640625" style="19" customWidth="1"/>
    <col min="33" max="33" width="15.53125" style="19" customWidth="1"/>
    <col min="34" max="34" width="15.53125" style="52" customWidth="1"/>
    <col min="35" max="35" width="9.6640625" style="53" customWidth="1"/>
    <col min="36" max="36" width="10.46484375" style="53" customWidth="1"/>
    <col min="37" max="37" width="9.53125" style="54" customWidth="1"/>
    <col min="38" max="38" width="8.6640625" customWidth="1"/>
    <col min="39" max="39" width="16.33203125" style="2" customWidth="1"/>
    <col min="40" max="40" width="12.33203125" style="53" customWidth="1"/>
    <col min="41" max="41" width="13.6640625" style="53" customWidth="1"/>
    <col min="42" max="42" width="194.33203125" bestFit="1" customWidth="1"/>
    <col min="43" max="43" width="5" style="21" customWidth="1"/>
    <col min="44" max="44" width="6.33203125" style="21" customWidth="1"/>
    <col min="45" max="45" width="5.53125" style="21" customWidth="1"/>
    <col min="46" max="46" width="5.33203125" style="21" customWidth="1"/>
    <col min="47" max="47" width="10.6640625" style="21" customWidth="1"/>
    <col min="48" max="48" width="4.86328125" style="21" customWidth="1"/>
    <col min="49" max="49" width="9.6640625" style="21" customWidth="1"/>
    <col min="50" max="50" width="5.6640625" style="21" customWidth="1"/>
    <col min="51" max="51" width="7.6640625" style="21" customWidth="1"/>
    <col min="52" max="52" width="9.33203125" style="21" customWidth="1"/>
    <col min="53" max="53" width="7.33203125" style="21" customWidth="1"/>
    <col min="54" max="54" width="6.33203125" style="21" customWidth="1"/>
    <col min="55" max="55" width="8.6640625" style="21" customWidth="1"/>
    <col min="56" max="56" width="7.6640625" style="21" customWidth="1"/>
    <col min="57" max="57" width="5.6640625" style="21" customWidth="1"/>
    <col min="58" max="58" width="9.46484375" style="21" customWidth="1"/>
    <col min="59" max="59" width="11.33203125" customWidth="1"/>
    <col min="60" max="60" width="183.33203125" bestFit="1" customWidth="1"/>
  </cols>
  <sheetData>
    <row r="1" spans="1:65" ht="23.25" x14ac:dyDescent="0.7">
      <c r="A1" s="8"/>
      <c r="B1" s="36"/>
      <c r="C1" s="23" t="s">
        <v>126</v>
      </c>
      <c r="D1" s="44"/>
      <c r="F1" s="46"/>
      <c r="G1" s="40"/>
      <c r="J1" s="23"/>
      <c r="L1" s="23"/>
      <c r="M1" s="23"/>
      <c r="N1" s="24"/>
      <c r="O1" s="24"/>
      <c r="P1" s="40"/>
      <c r="Q1" s="24"/>
      <c r="R1" s="24"/>
      <c r="S1" s="24"/>
      <c r="T1" s="24"/>
      <c r="U1" s="24"/>
      <c r="V1" s="24"/>
      <c r="W1" s="9"/>
      <c r="X1" s="58"/>
      <c r="Y1" s="10"/>
      <c r="Z1" s="10"/>
      <c r="AA1" s="10"/>
      <c r="AD1" s="9"/>
      <c r="AE1" s="36"/>
      <c r="AF1" s="36"/>
      <c r="AG1" s="36"/>
      <c r="AL1" s="10"/>
      <c r="AM1" s="55"/>
      <c r="AP1" s="10"/>
      <c r="BG1" s="10"/>
      <c r="BH1" s="10"/>
    </row>
    <row r="2" spans="1:65" ht="16.8" hidden="1" customHeight="1" x14ac:dyDescent="0.7">
      <c r="A2" s="8"/>
      <c r="B2" s="36"/>
      <c r="C2" s="23"/>
      <c r="D2" s="44"/>
      <c r="F2" s="46"/>
      <c r="G2" s="40"/>
      <c r="J2" s="23"/>
      <c r="L2" s="23"/>
      <c r="M2" s="23"/>
      <c r="N2" s="24"/>
      <c r="O2" s="24"/>
      <c r="P2" s="40"/>
      <c r="Q2" s="24"/>
      <c r="R2" s="24"/>
      <c r="S2" s="24"/>
      <c r="T2" s="24"/>
      <c r="U2" s="24"/>
      <c r="V2" s="24"/>
      <c r="W2" s="9"/>
      <c r="X2" s="9"/>
      <c r="Y2" s="10"/>
      <c r="Z2" s="10"/>
      <c r="AA2" s="10"/>
      <c r="AD2" s="9"/>
      <c r="AE2" s="36"/>
      <c r="AF2" s="36"/>
      <c r="AG2" s="36"/>
      <c r="AL2" s="10"/>
      <c r="AM2" s="55"/>
      <c r="AP2" s="10"/>
      <c r="BG2" s="10"/>
      <c r="BH2" s="10"/>
    </row>
    <row r="3" spans="1:65" s="3" customFormat="1" ht="55.35" customHeight="1" x14ac:dyDescent="0.45">
      <c r="A3" s="62" t="s">
        <v>15</v>
      </c>
      <c r="B3" s="4" t="s">
        <v>116</v>
      </c>
      <c r="C3" s="4" t="s">
        <v>122</v>
      </c>
      <c r="D3" s="20" t="s">
        <v>143</v>
      </c>
      <c r="E3" s="20" t="s">
        <v>144</v>
      </c>
      <c r="F3" s="47" t="s">
        <v>145</v>
      </c>
      <c r="G3" s="4" t="s">
        <v>136</v>
      </c>
      <c r="H3" s="4" t="s">
        <v>111</v>
      </c>
      <c r="I3" s="4" t="s">
        <v>112</v>
      </c>
      <c r="J3" s="4" t="s">
        <v>113</v>
      </c>
      <c r="K3" s="4" t="s">
        <v>114</v>
      </c>
      <c r="L3" s="4" t="s">
        <v>149</v>
      </c>
      <c r="M3" s="62" t="s">
        <v>135</v>
      </c>
      <c r="N3" s="4" t="s">
        <v>117</v>
      </c>
      <c r="O3" s="62" t="s">
        <v>173</v>
      </c>
      <c r="P3" s="4" t="s">
        <v>176</v>
      </c>
      <c r="Q3" s="4" t="s">
        <v>134</v>
      </c>
      <c r="R3" s="62" t="s">
        <v>190</v>
      </c>
      <c r="S3" s="4" t="s">
        <v>181</v>
      </c>
      <c r="T3" s="4" t="s">
        <v>175</v>
      </c>
      <c r="U3" s="4" t="s">
        <v>115</v>
      </c>
      <c r="V3" s="4" t="s">
        <v>186</v>
      </c>
      <c r="W3" s="4" t="s">
        <v>27</v>
      </c>
      <c r="X3" s="4" t="s">
        <v>185</v>
      </c>
      <c r="Y3" s="4" t="s">
        <v>110</v>
      </c>
      <c r="Z3" s="4" t="s">
        <v>127</v>
      </c>
      <c r="AA3" s="20" t="s">
        <v>188</v>
      </c>
      <c r="AB3" s="4" t="s">
        <v>187</v>
      </c>
      <c r="AC3" s="4" t="s">
        <v>184</v>
      </c>
      <c r="AD3" s="4" t="s">
        <v>21</v>
      </c>
      <c r="AE3" s="20" t="s">
        <v>70</v>
      </c>
      <c r="AF3" s="62" t="s">
        <v>31</v>
      </c>
      <c r="AG3" s="62" t="s">
        <v>32</v>
      </c>
      <c r="AH3" s="20" t="s">
        <v>69</v>
      </c>
      <c r="AI3" s="63" t="s">
        <v>128</v>
      </c>
      <c r="AJ3" s="63" t="s">
        <v>129</v>
      </c>
      <c r="AK3" s="56" t="s">
        <v>133</v>
      </c>
      <c r="AL3" s="4" t="s">
        <v>120</v>
      </c>
      <c r="AM3" s="64" t="s">
        <v>132</v>
      </c>
      <c r="AN3" s="63" t="s">
        <v>130</v>
      </c>
      <c r="AO3" s="63" t="s">
        <v>131</v>
      </c>
      <c r="AP3" s="65" t="s">
        <v>66</v>
      </c>
      <c r="AQ3" s="4" t="s">
        <v>189</v>
      </c>
      <c r="AR3" s="4" t="s">
        <v>123</v>
      </c>
      <c r="AS3" s="4" t="s">
        <v>108</v>
      </c>
      <c r="AT3" s="4" t="s">
        <v>119</v>
      </c>
      <c r="AU3" s="4" t="s">
        <v>6</v>
      </c>
      <c r="AV3" s="4" t="s">
        <v>172</v>
      </c>
      <c r="AW3" s="4" t="s">
        <v>107</v>
      </c>
      <c r="AX3" s="4" t="s">
        <v>98</v>
      </c>
      <c r="AY3" s="4" t="s">
        <v>106</v>
      </c>
      <c r="AZ3" s="4" t="s">
        <v>99</v>
      </c>
      <c r="BA3" s="4" t="s">
        <v>105</v>
      </c>
      <c r="BB3" s="4" t="s">
        <v>104</v>
      </c>
      <c r="BC3" s="4" t="s">
        <v>102</v>
      </c>
      <c r="BD3" s="4" t="s">
        <v>103</v>
      </c>
      <c r="BE3" s="4" t="s">
        <v>100</v>
      </c>
      <c r="BF3" s="4" t="s">
        <v>101</v>
      </c>
      <c r="BG3" s="4" t="s">
        <v>109</v>
      </c>
      <c r="BH3" s="37" t="s">
        <v>43</v>
      </c>
      <c r="BI3" s="33"/>
      <c r="BJ3" s="33"/>
      <c r="BK3" s="33"/>
      <c r="BL3" s="33"/>
      <c r="BM3" s="33"/>
    </row>
    <row r="4" spans="1:65" x14ac:dyDescent="0.45">
      <c r="A4" s="59" t="str">
        <f>HYPERLINK("tag_data/Quicklook/mn200312-58Quicklook.jpg","mn200312-58")</f>
        <v>mn200312-58</v>
      </c>
      <c r="B4" s="22" t="str">
        <f t="shared" ref="B4:B5" si="0">LEFT(A4,2)</f>
        <v>mn</v>
      </c>
      <c r="C4" s="35" t="str">
        <f t="shared" ref="C4:C5" si="1">HYPERLINK("location data/Antarctic/2020/NHNZ","Antarctic")</f>
        <v>Antarctic</v>
      </c>
      <c r="D4" s="43" t="s">
        <v>179</v>
      </c>
      <c r="E4" s="45" t="s">
        <v>182</v>
      </c>
      <c r="F4" s="48">
        <v>-3</v>
      </c>
      <c r="G4" s="42" t="s">
        <v>141</v>
      </c>
      <c r="H4" s="26" t="s">
        <v>8</v>
      </c>
      <c r="I4" s="35" t="str">
        <f>HYPERLINK("tag_data/mn200312-58 (Antarctic)/","Link")</f>
        <v>Link</v>
      </c>
      <c r="J4" s="35" t="str">
        <f>HYPERLINK("tag_data_raw/Antarctic/2020/NHNZ/mn200312-58","Link")</f>
        <v>Link</v>
      </c>
      <c r="K4" s="35" t="str">
        <f>HYPERLINK("tag_data/mn200312-58 (Antarctic)/Pics&amp;Vids","Link")</f>
        <v>Link</v>
      </c>
      <c r="L4" s="35" t="str">
        <f>HYPERLINK("location data\Antarctic\2020\NHNZ\Videos\3-12-2020\GOPR1658.MP4","Link")</f>
        <v>Link</v>
      </c>
      <c r="M4" s="31" t="s">
        <v>118</v>
      </c>
      <c r="N4" s="35" t="str">
        <f t="shared" ref="N4" si="2">HYPERLINK("location data\Antarctic\2020\NHNZ\","Link")</f>
        <v>Link</v>
      </c>
      <c r="O4" s="26" t="s">
        <v>10</v>
      </c>
      <c r="P4" s="28"/>
      <c r="Q4" s="28" t="s">
        <v>180</v>
      </c>
      <c r="R4" s="60" t="str">
        <f t="shared" ref="R4:R5" si="3">IF(P4="M","n/a","?")</f>
        <v>?</v>
      </c>
      <c r="S4" s="28"/>
      <c r="T4" s="60" t="str">
        <f t="shared" ref="T4:T5" si="4">IF(R4="M","n/a","?")</f>
        <v>?</v>
      </c>
      <c r="U4" s="26">
        <f>LEFT(RIGHT(A4,LEN(A4)-FIND("-",A4)),MIN(SEARCH({"a","b","c","d","e","f","g","h","i","j","k","l","m","n","o","p","q","r","s","t","u","v","w","x","y","z"},RIGHT(A4,LEN(A4)-FIND("-",A4))&amp;"abcdefghijklmnopqrstuvwxyz"))-1)+1-1</f>
        <v>58</v>
      </c>
      <c r="V4" s="26">
        <v>171788</v>
      </c>
      <c r="W4" s="27" t="str">
        <f t="shared" ref="W4:W5" si="5">IF(OR(AND(U4+1&gt;40,U4+1&lt;=50),U4&gt;51),"Wireless","")</f>
        <v>Wireless</v>
      </c>
      <c r="X4" s="27" t="s">
        <v>174</v>
      </c>
      <c r="Y4" s="27" t="s">
        <v>193</v>
      </c>
      <c r="Z4" s="15">
        <f t="shared" ref="Z4:Z35" si="6">AG4-AF4</f>
        <v>0.1599321759204031</v>
      </c>
      <c r="AA4" s="15">
        <f t="shared" ref="AA4:AA35" si="7">MIN(AG4,AH4)-MAX(AE4,AF4)</f>
        <v>0.1599321759204031</v>
      </c>
      <c r="AB4" s="61">
        <v>0.15804398148148149</v>
      </c>
      <c r="AC4" s="39">
        <v>0.15804398148148149</v>
      </c>
      <c r="AD4" s="27" t="s">
        <v>178</v>
      </c>
      <c r="AE4" s="25">
        <v>43902.634652777779</v>
      </c>
      <c r="AF4" s="25">
        <v>43902.659273148151</v>
      </c>
      <c r="AG4" s="25">
        <v>43902.819205324071</v>
      </c>
      <c r="AH4" s="50" t="s">
        <v>150</v>
      </c>
      <c r="AI4" s="57">
        <v>-64.504199999999997</v>
      </c>
      <c r="AJ4" s="57">
        <v>-61.629899999999999</v>
      </c>
      <c r="AK4" s="27" t="s">
        <v>177</v>
      </c>
      <c r="AL4" s="27" t="s">
        <v>183</v>
      </c>
      <c r="AM4" s="25">
        <v>43903.385416666664</v>
      </c>
      <c r="AN4" s="51">
        <v>-64.476533333333336</v>
      </c>
      <c r="AO4" s="51">
        <v>-61.69383333333333</v>
      </c>
      <c r="AP4" s="27" t="s">
        <v>191</v>
      </c>
      <c r="AQ4" s="35" t="str">
        <f>HYPERLINK("tag_data/mn200312-58 (Antarctic)/mn200312-58 Map.bmp","472")</f>
        <v>472</v>
      </c>
      <c r="AR4" s="35" t="str">
        <f>HYPERLINK("tag_data/mn200312-58 (Antarctic)/VidAudit.txt","Link")</f>
        <v>Link</v>
      </c>
      <c r="AS4" s="26"/>
      <c r="AT4" s="26"/>
      <c r="AU4" s="60" t="s">
        <v>121</v>
      </c>
      <c r="AV4" s="60" t="s">
        <v>9</v>
      </c>
      <c r="AW4" s="60" t="s">
        <v>9</v>
      </c>
      <c r="AX4" s="60" t="s">
        <v>9</v>
      </c>
      <c r="AY4" s="60" t="s">
        <v>8</v>
      </c>
      <c r="AZ4" s="60" t="s">
        <v>9</v>
      </c>
      <c r="BA4" s="60" t="s">
        <v>9</v>
      </c>
      <c r="BB4" s="60" t="s">
        <v>9</v>
      </c>
      <c r="BC4" s="60" t="s">
        <v>8</v>
      </c>
      <c r="BD4" s="60" t="s">
        <v>9</v>
      </c>
      <c r="BE4" s="60" t="s">
        <v>9</v>
      </c>
      <c r="BF4" s="60" t="s">
        <v>8</v>
      </c>
      <c r="BG4" s="27"/>
    </row>
    <row r="5" spans="1:65" x14ac:dyDescent="0.45">
      <c r="A5" s="59" t="str">
        <f>HYPERLINK("tag_data/Quicklook/mn200315-70Quicklook.jpg","mn200315-70")</f>
        <v>mn200315-70</v>
      </c>
      <c r="B5" s="22" t="str">
        <f t="shared" si="0"/>
        <v>mn</v>
      </c>
      <c r="C5" s="35" t="str">
        <f t="shared" si="1"/>
        <v>Antarctic</v>
      </c>
      <c r="D5" s="43" t="s">
        <v>179</v>
      </c>
      <c r="E5" s="45" t="s">
        <v>182</v>
      </c>
      <c r="F5" s="48">
        <v>-3</v>
      </c>
      <c r="G5" s="42" t="s">
        <v>141</v>
      </c>
      <c r="H5" s="60" t="s">
        <v>8</v>
      </c>
      <c r="I5" s="35" t="str">
        <f>HYPERLINK("tag_data/mn200315-70 (Antarctic)","Link")</f>
        <v>Link</v>
      </c>
      <c r="J5" s="35" t="str">
        <f>HYPERLINK("tag_data_raw/Antarctic/2020/NHNZ/mn200315-70","Link")</f>
        <v>Link</v>
      </c>
      <c r="K5" s="35" t="str">
        <f>HYPERLINK("tag_data/mn200315-70 (Antarctic)/Pics&amp;Vids","Link")</f>
        <v>Link</v>
      </c>
      <c r="L5" s="35" t="str">
        <f>HYPERLINK("location data\Antarctic\2020\NHNZ\Videos\3-15-2020\GOPR1720 - TAG 70.MP4","Link")</f>
        <v>Link</v>
      </c>
      <c r="M5" s="31" t="s">
        <v>118</v>
      </c>
      <c r="N5" s="35" t="str">
        <f t="shared" ref="N5" si="8">HYPERLINK("location data\Antarctic\2020\NHNZ\","Link")</f>
        <v>Link</v>
      </c>
      <c r="O5" s="60" t="s">
        <v>10</v>
      </c>
      <c r="P5" s="28"/>
      <c r="Q5" s="26" t="s">
        <v>9</v>
      </c>
      <c r="R5" s="60" t="str">
        <f t="shared" si="3"/>
        <v>?</v>
      </c>
      <c r="S5" s="28"/>
      <c r="T5" s="60" t="str">
        <f t="shared" si="4"/>
        <v>?</v>
      </c>
      <c r="U5" s="26">
        <f>LEFT(RIGHT(A5,LEN(A5)-FIND("-",A5)),MIN(SEARCH({"a","b","c","d","e","f","g","h","i","j","k","l","m","n","o","p","q","r","s","t","u","v","w","x","y","z"},RIGHT(A5,LEN(A5)-FIND("-",A5))&amp;"abcdefghijklmnopqrstuvwxyz"))-1)+1-1</f>
        <v>70</v>
      </c>
      <c r="V5" s="60">
        <v>197708</v>
      </c>
      <c r="W5" s="27" t="str">
        <f t="shared" si="5"/>
        <v>Wireless</v>
      </c>
      <c r="X5" s="27" t="str">
        <f t="shared" ref="X5:X36" si="9">IF(OR(U5&lt;39,U5=50,U5=51,AND(OR(U5=46,U5=47),AF5&gt;43313)),"Cam Mic",IF(AND(U5&lt;45,AF5&lt;42958),"Dolphin Ear",IF(AND(U5&gt;44,NOT(OR(U5=46,U5=47,U5=50,U5=51))),"HTI","None")))</f>
        <v>HTI</v>
      </c>
      <c r="Y5" s="27" t="s">
        <v>194</v>
      </c>
      <c r="Z5" s="15">
        <f t="shared" si="6"/>
        <v>0.5377893518525525</v>
      </c>
      <c r="AA5" s="15">
        <f t="shared" si="7"/>
        <v>0.5377893518525525</v>
      </c>
      <c r="AB5" s="61">
        <v>0.2288078703703704</v>
      </c>
      <c r="AC5" s="39"/>
      <c r="AD5" s="27" t="s">
        <v>171</v>
      </c>
      <c r="AE5" s="25">
        <v>43905.622013888889</v>
      </c>
      <c r="AF5" s="25">
        <v>43905.625474537039</v>
      </c>
      <c r="AG5" s="25">
        <v>43906.163263888891</v>
      </c>
      <c r="AH5" s="50" t="s">
        <v>150</v>
      </c>
      <c r="AI5" s="57">
        <v>-64.697900000000004</v>
      </c>
      <c r="AJ5" s="57">
        <v>-62.200899999999997</v>
      </c>
      <c r="AK5" s="27" t="s">
        <v>177</v>
      </c>
      <c r="AL5" s="27" t="s">
        <v>183</v>
      </c>
      <c r="AM5" s="25">
        <v>43906.845138888886</v>
      </c>
      <c r="AN5" s="51">
        <v>-64.613933333333335</v>
      </c>
      <c r="AO5" s="51">
        <v>-62.251666666666665</v>
      </c>
      <c r="AP5" s="27" t="s">
        <v>192</v>
      </c>
      <c r="AQ5" s="60"/>
      <c r="AR5" s="32"/>
      <c r="AS5" s="26"/>
      <c r="AT5" s="26"/>
      <c r="AU5" s="60" t="s">
        <v>121</v>
      </c>
      <c r="AV5" s="60" t="s">
        <v>8</v>
      </c>
      <c r="AW5" s="60" t="s">
        <v>8</v>
      </c>
      <c r="AX5" s="60" t="s">
        <v>9</v>
      </c>
      <c r="AY5" s="60" t="s">
        <v>8</v>
      </c>
      <c r="AZ5" s="60" t="s">
        <v>9</v>
      </c>
      <c r="BA5" s="60" t="s">
        <v>9</v>
      </c>
      <c r="BB5" s="60" t="s">
        <v>9</v>
      </c>
      <c r="BC5" s="60" t="s">
        <v>9</v>
      </c>
      <c r="BD5" s="60" t="s">
        <v>8</v>
      </c>
      <c r="BE5" s="60" t="s">
        <v>9</v>
      </c>
      <c r="BF5" s="60" t="s">
        <v>9</v>
      </c>
      <c r="BG5" s="27"/>
    </row>
    <row r="6" spans="1:65" x14ac:dyDescent="0.45">
      <c r="A6" s="6"/>
      <c r="B6" s="22" t="str">
        <f t="shared" ref="B6:B9" si="10">LEFT(A6,2)</f>
        <v/>
      </c>
      <c r="C6" s="32"/>
      <c r="D6" s="43"/>
      <c r="E6" s="45"/>
      <c r="F6" s="48"/>
      <c r="G6" s="42"/>
      <c r="H6" s="26"/>
      <c r="I6" s="32"/>
      <c r="J6" s="32"/>
      <c r="K6" s="32"/>
      <c r="L6" s="29"/>
      <c r="M6" s="31"/>
      <c r="N6" s="26"/>
      <c r="O6" s="26"/>
      <c r="P6" s="28"/>
      <c r="Q6" s="28"/>
      <c r="R6" s="28"/>
      <c r="S6" s="28"/>
      <c r="T6" s="28"/>
      <c r="U6" s="26" t="e">
        <f>LEFT(RIGHT(A6,LEN(A6)-FIND("-",A6)),MIN(SEARCH({"a","b","c","d","e","f","g","h","i","j","k","l","m","n","o","p","q","r","s","t","u","v","w","x","y","z"},RIGHT(A6,LEN(A6)-FIND("-",A6))&amp;"abcdefghijklmnopqrstuvwxyz"))-1)+1-1</f>
        <v>#VALUE!</v>
      </c>
      <c r="V6" s="26"/>
      <c r="W6" s="27" t="e">
        <f t="shared" ref="W6:W35" si="11">IF(OR(AND(U6+1&gt;40,U6+1&lt;=50),U6&gt;51),"Wireless","")</f>
        <v>#VALUE!</v>
      </c>
      <c r="X6" s="27" t="e">
        <f t="shared" si="9"/>
        <v>#VALUE!</v>
      </c>
      <c r="Y6" s="27"/>
      <c r="Z6" s="15">
        <f t="shared" si="6"/>
        <v>0</v>
      </c>
      <c r="AA6" s="15">
        <f t="shared" si="7"/>
        <v>0</v>
      </c>
      <c r="AB6" s="39"/>
      <c r="AC6" s="39"/>
      <c r="AD6" s="27"/>
      <c r="AE6" s="25"/>
      <c r="AF6" s="25"/>
      <c r="AG6" s="25"/>
      <c r="AH6" s="50"/>
      <c r="AI6" s="57"/>
      <c r="AJ6" s="57"/>
      <c r="AK6" s="27"/>
      <c r="AL6" s="27"/>
      <c r="AM6" s="25"/>
      <c r="AN6" s="51"/>
      <c r="AO6" s="51"/>
      <c r="AP6" s="27"/>
      <c r="AQ6" s="26"/>
      <c r="AR6" s="32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7"/>
    </row>
    <row r="7" spans="1:65" x14ac:dyDescent="0.45">
      <c r="A7" s="6"/>
      <c r="B7" s="22" t="str">
        <f t="shared" si="10"/>
        <v/>
      </c>
      <c r="C7" s="32"/>
      <c r="D7" s="43"/>
      <c r="E7" s="45"/>
      <c r="F7" s="48"/>
      <c r="G7" s="42"/>
      <c r="H7" s="26"/>
      <c r="I7" s="32"/>
      <c r="J7" s="32"/>
      <c r="K7" s="32"/>
      <c r="L7" s="29"/>
      <c r="M7" s="31"/>
      <c r="N7" s="26"/>
      <c r="O7" s="26"/>
      <c r="P7" s="28"/>
      <c r="Q7" s="28"/>
      <c r="R7" s="28"/>
      <c r="S7" s="28"/>
      <c r="T7" s="28"/>
      <c r="U7" s="26" t="e">
        <f>LEFT(RIGHT(A7,LEN(A7)-FIND("-",A7)),MIN(SEARCH({"a","b","c","d","e","f","g","h","i","j","k","l","m","n","o","p","q","r","s","t","u","v","w","x","y","z"},RIGHT(A7,LEN(A7)-FIND("-",A7))&amp;"abcdefghijklmnopqrstuvwxyz"))-1)+1-1</f>
        <v>#VALUE!</v>
      </c>
      <c r="V7" s="26"/>
      <c r="W7" s="27" t="e">
        <f t="shared" si="11"/>
        <v>#VALUE!</v>
      </c>
      <c r="X7" s="27" t="e">
        <f t="shared" si="9"/>
        <v>#VALUE!</v>
      </c>
      <c r="Y7" s="27"/>
      <c r="Z7" s="15">
        <f t="shared" si="6"/>
        <v>0</v>
      </c>
      <c r="AA7" s="15">
        <f t="shared" si="7"/>
        <v>0</v>
      </c>
      <c r="AB7" s="39"/>
      <c r="AC7" s="39"/>
      <c r="AD7" s="27"/>
      <c r="AE7" s="25"/>
      <c r="AF7" s="25"/>
      <c r="AG7" s="25"/>
      <c r="AH7" s="50"/>
      <c r="AI7" s="57"/>
      <c r="AJ7" s="57"/>
      <c r="AK7" s="27"/>
      <c r="AL7" s="27"/>
      <c r="AM7" s="25"/>
      <c r="AN7" s="51"/>
      <c r="AO7" s="51"/>
      <c r="AP7" s="27"/>
      <c r="AQ7" s="26"/>
      <c r="AR7" s="32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/>
    </row>
    <row r="8" spans="1:65" x14ac:dyDescent="0.45">
      <c r="A8" s="6"/>
      <c r="B8" s="22" t="str">
        <f t="shared" si="10"/>
        <v/>
      </c>
      <c r="C8" s="32"/>
      <c r="D8" s="43"/>
      <c r="E8" s="45"/>
      <c r="F8" s="48"/>
      <c r="G8" s="42"/>
      <c r="H8" s="26"/>
      <c r="I8" s="32"/>
      <c r="J8" s="32"/>
      <c r="K8" s="32"/>
      <c r="L8" s="29"/>
      <c r="M8" s="31"/>
      <c r="N8" s="26"/>
      <c r="O8" s="26"/>
      <c r="P8" s="28"/>
      <c r="Q8" s="28"/>
      <c r="R8" s="28"/>
      <c r="S8" s="28"/>
      <c r="T8" s="28"/>
      <c r="U8" s="26" t="e">
        <f>LEFT(RIGHT(A8,LEN(A8)-FIND("-",A8)),MIN(SEARCH({"a","b","c","d","e","f","g","h","i","j","k","l","m","n","o","p","q","r","s","t","u","v","w","x","y","z"},RIGHT(A8,LEN(A8)-FIND("-",A8))&amp;"abcdefghijklmnopqrstuvwxyz"))-1)+1-1</f>
        <v>#VALUE!</v>
      </c>
      <c r="V8" s="26"/>
      <c r="W8" s="27" t="e">
        <f t="shared" si="11"/>
        <v>#VALUE!</v>
      </c>
      <c r="X8" s="27" t="e">
        <f t="shared" si="9"/>
        <v>#VALUE!</v>
      </c>
      <c r="Y8" s="27"/>
      <c r="Z8" s="15">
        <f t="shared" si="6"/>
        <v>0</v>
      </c>
      <c r="AA8" s="15">
        <f t="shared" si="7"/>
        <v>0</v>
      </c>
      <c r="AB8" s="39"/>
      <c r="AC8" s="39"/>
      <c r="AD8" s="27"/>
      <c r="AE8" s="25"/>
      <c r="AF8" s="25"/>
      <c r="AG8" s="25"/>
      <c r="AH8" s="50"/>
      <c r="AI8" s="57"/>
      <c r="AJ8" s="57"/>
      <c r="AK8" s="27"/>
      <c r="AL8" s="27"/>
      <c r="AM8" s="25"/>
      <c r="AN8" s="51"/>
      <c r="AO8" s="51"/>
      <c r="AP8" s="27"/>
      <c r="AQ8" s="26"/>
      <c r="AR8" s="32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7"/>
    </row>
    <row r="9" spans="1:65" x14ac:dyDescent="0.45">
      <c r="A9" s="6"/>
      <c r="B9" s="22" t="str">
        <f t="shared" si="10"/>
        <v/>
      </c>
      <c r="C9" s="32"/>
      <c r="D9" s="43"/>
      <c r="E9" s="45"/>
      <c r="F9" s="48"/>
      <c r="G9" s="42"/>
      <c r="H9" s="26"/>
      <c r="I9" s="32"/>
      <c r="J9" s="32"/>
      <c r="K9" s="32"/>
      <c r="L9" s="29"/>
      <c r="M9" s="31"/>
      <c r="N9" s="26"/>
      <c r="O9" s="26"/>
      <c r="P9" s="28"/>
      <c r="Q9" s="28"/>
      <c r="R9" s="28"/>
      <c r="S9" s="28"/>
      <c r="T9" s="28"/>
      <c r="U9" s="26" t="e">
        <f>LEFT(RIGHT(A9,LEN(A9)-FIND("-",A9)),MIN(SEARCH({"a","b","c","d","e","f","g","h","i","j","k","l","m","n","o","p","q","r","s","t","u","v","w","x","y","z"},RIGHT(A9,LEN(A9)-FIND("-",A9))&amp;"abcdefghijklmnopqrstuvwxyz"))-1)+1-1</f>
        <v>#VALUE!</v>
      </c>
      <c r="V9" s="26"/>
      <c r="W9" s="27" t="e">
        <f t="shared" si="11"/>
        <v>#VALUE!</v>
      </c>
      <c r="X9" s="27" t="e">
        <f t="shared" si="9"/>
        <v>#VALUE!</v>
      </c>
      <c r="Y9" s="27"/>
      <c r="Z9" s="15">
        <f t="shared" si="6"/>
        <v>0</v>
      </c>
      <c r="AA9" s="15">
        <f t="shared" si="7"/>
        <v>0</v>
      </c>
      <c r="AB9" s="39"/>
      <c r="AC9" s="39"/>
      <c r="AD9" s="27"/>
      <c r="AE9" s="25"/>
      <c r="AF9" s="25"/>
      <c r="AG9" s="25"/>
      <c r="AH9" s="50"/>
      <c r="AI9" s="57"/>
      <c r="AJ9" s="57"/>
      <c r="AK9" s="27"/>
      <c r="AL9" s="27"/>
      <c r="AM9" s="25"/>
      <c r="AN9" s="51"/>
      <c r="AO9" s="51"/>
      <c r="AP9" s="27"/>
      <c r="AQ9" s="26"/>
      <c r="AR9" s="32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7"/>
    </row>
    <row r="10" spans="1:65" x14ac:dyDescent="0.45">
      <c r="A10" s="6"/>
      <c r="B10" s="22" t="str">
        <f t="shared" ref="B10:B41" si="12">LEFT(A10,2)</f>
        <v/>
      </c>
      <c r="C10" s="32"/>
      <c r="D10" s="43"/>
      <c r="E10" s="45"/>
      <c r="F10" s="48"/>
      <c r="G10" s="42"/>
      <c r="H10" s="26"/>
      <c r="I10" s="32"/>
      <c r="J10" s="32"/>
      <c r="K10" s="32"/>
      <c r="L10" s="29"/>
      <c r="M10" s="31"/>
      <c r="N10" s="26"/>
      <c r="O10" s="26"/>
      <c r="P10" s="28"/>
      <c r="Q10" s="28"/>
      <c r="R10" s="28"/>
      <c r="S10" s="28"/>
      <c r="T10" s="28"/>
      <c r="U10" s="26" t="e">
        <f>LEFT(RIGHT(A10,LEN(A10)-FIND("-",A10)),MIN(SEARCH({"a","b","c","d","e","f","g","h","i","j","k","l","m","n","o","p","q","r","s","t","u","v","w","x","y","z"},RIGHT(A10,LEN(A10)-FIND("-",A10))&amp;"abcdefghijklmnopqrstuvwxyz"))-1)+1-1</f>
        <v>#VALUE!</v>
      </c>
      <c r="V10" s="26"/>
      <c r="W10" s="27" t="e">
        <f t="shared" si="11"/>
        <v>#VALUE!</v>
      </c>
      <c r="X10" s="27" t="e">
        <f t="shared" si="9"/>
        <v>#VALUE!</v>
      </c>
      <c r="Y10" s="27"/>
      <c r="Z10" s="15">
        <f t="shared" si="6"/>
        <v>0</v>
      </c>
      <c r="AA10" s="15">
        <f t="shared" si="7"/>
        <v>0</v>
      </c>
      <c r="AB10" s="39"/>
      <c r="AC10" s="39"/>
      <c r="AD10" s="27"/>
      <c r="AE10" s="25"/>
      <c r="AF10" s="25"/>
      <c r="AG10" s="25"/>
      <c r="AH10" s="50"/>
      <c r="AI10" s="57"/>
      <c r="AJ10" s="57"/>
      <c r="AK10" s="27"/>
      <c r="AL10" s="27"/>
      <c r="AM10" s="25"/>
      <c r="AN10" s="51"/>
      <c r="AO10" s="51"/>
      <c r="AP10" s="27"/>
      <c r="AQ10" s="26"/>
      <c r="AR10" s="32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7"/>
    </row>
    <row r="11" spans="1:65" x14ac:dyDescent="0.45">
      <c r="A11" s="6"/>
      <c r="B11" s="22" t="str">
        <f t="shared" si="12"/>
        <v/>
      </c>
      <c r="C11" s="32"/>
      <c r="D11" s="43"/>
      <c r="E11" s="45"/>
      <c r="F11" s="48"/>
      <c r="G11" s="42"/>
      <c r="H11" s="26"/>
      <c r="I11" s="32"/>
      <c r="J11" s="32"/>
      <c r="K11" s="32"/>
      <c r="L11" s="29"/>
      <c r="M11" s="31"/>
      <c r="N11" s="26"/>
      <c r="O11" s="26"/>
      <c r="P11" s="28"/>
      <c r="Q11" s="28"/>
      <c r="R11" s="28"/>
      <c r="S11" s="28"/>
      <c r="T11" s="28"/>
      <c r="U11" s="26" t="e">
        <f>LEFT(RIGHT(A11,LEN(A11)-FIND("-",A11)),MIN(SEARCH({"a","b","c","d","e","f","g","h","i","j","k","l","m","n","o","p","q","r","s","t","u","v","w","x","y","z"},RIGHT(A11,LEN(A11)-FIND("-",A11))&amp;"abcdefghijklmnopqrstuvwxyz"))-1)+1-1</f>
        <v>#VALUE!</v>
      </c>
      <c r="V11" s="26"/>
      <c r="W11" s="27" t="e">
        <f t="shared" si="11"/>
        <v>#VALUE!</v>
      </c>
      <c r="X11" s="27" t="e">
        <f t="shared" si="9"/>
        <v>#VALUE!</v>
      </c>
      <c r="Y11" s="27"/>
      <c r="Z11" s="15">
        <f t="shared" si="6"/>
        <v>0</v>
      </c>
      <c r="AA11" s="15">
        <f t="shared" si="7"/>
        <v>0</v>
      </c>
      <c r="AB11" s="39"/>
      <c r="AC11" s="39"/>
      <c r="AD11" s="27"/>
      <c r="AE11" s="25"/>
      <c r="AF11" s="25"/>
      <c r="AG11" s="25"/>
      <c r="AH11" s="50"/>
      <c r="AI11" s="57"/>
      <c r="AJ11" s="57"/>
      <c r="AK11" s="27"/>
      <c r="AL11" s="27"/>
      <c r="AM11" s="25"/>
      <c r="AN11" s="51"/>
      <c r="AO11" s="51"/>
      <c r="AP11" s="27"/>
      <c r="AQ11" s="26"/>
      <c r="AR11" s="32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7"/>
    </row>
    <row r="12" spans="1:65" x14ac:dyDescent="0.45">
      <c r="A12" s="6"/>
      <c r="B12" s="22" t="str">
        <f t="shared" si="12"/>
        <v/>
      </c>
      <c r="C12" s="32"/>
      <c r="D12" s="43"/>
      <c r="E12" s="45"/>
      <c r="F12" s="48"/>
      <c r="G12" s="42"/>
      <c r="H12" s="26"/>
      <c r="I12" s="32"/>
      <c r="J12" s="32"/>
      <c r="K12" s="32"/>
      <c r="L12" s="29"/>
      <c r="M12" s="31"/>
      <c r="N12" s="26"/>
      <c r="O12" s="26"/>
      <c r="P12" s="28"/>
      <c r="Q12" s="28"/>
      <c r="R12" s="28"/>
      <c r="S12" s="28"/>
      <c r="T12" s="28"/>
      <c r="U12" s="26" t="e">
        <f>LEFT(RIGHT(A12,LEN(A12)-FIND("-",A12)),MIN(SEARCH({"a","b","c","d","e","f","g","h","i","j","k","l","m","n","o","p","q","r","s","t","u","v","w","x","y","z"},RIGHT(A12,LEN(A12)-FIND("-",A12))&amp;"abcdefghijklmnopqrstuvwxyz"))-1)+1-1</f>
        <v>#VALUE!</v>
      </c>
      <c r="V12" s="26"/>
      <c r="W12" s="27" t="e">
        <f t="shared" si="11"/>
        <v>#VALUE!</v>
      </c>
      <c r="X12" s="27" t="e">
        <f t="shared" si="9"/>
        <v>#VALUE!</v>
      </c>
      <c r="Y12" s="27"/>
      <c r="Z12" s="15">
        <f t="shared" si="6"/>
        <v>0</v>
      </c>
      <c r="AA12" s="15">
        <f t="shared" si="7"/>
        <v>0</v>
      </c>
      <c r="AB12" s="39"/>
      <c r="AC12" s="39"/>
      <c r="AD12" s="27"/>
      <c r="AE12" s="25"/>
      <c r="AF12" s="25"/>
      <c r="AG12" s="25"/>
      <c r="AH12" s="50"/>
      <c r="AI12" s="57"/>
      <c r="AJ12" s="57"/>
      <c r="AK12" s="27"/>
      <c r="AL12" s="27"/>
      <c r="AM12" s="25"/>
      <c r="AN12" s="51"/>
      <c r="AO12" s="51"/>
      <c r="AP12" s="27"/>
      <c r="AQ12" s="26"/>
      <c r="AR12" s="32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7"/>
    </row>
    <row r="13" spans="1:65" x14ac:dyDescent="0.45">
      <c r="A13" s="6"/>
      <c r="B13" s="22" t="str">
        <f t="shared" si="12"/>
        <v/>
      </c>
      <c r="C13" s="32"/>
      <c r="D13" s="43"/>
      <c r="E13" s="45"/>
      <c r="F13" s="48"/>
      <c r="G13" s="42"/>
      <c r="H13" s="26"/>
      <c r="I13" s="32"/>
      <c r="J13" s="32"/>
      <c r="K13" s="32"/>
      <c r="L13" s="29"/>
      <c r="M13" s="31"/>
      <c r="N13" s="26"/>
      <c r="O13" s="26"/>
      <c r="P13" s="28"/>
      <c r="Q13" s="28"/>
      <c r="R13" s="28"/>
      <c r="S13" s="28"/>
      <c r="T13" s="28"/>
      <c r="U13" s="26" t="e">
        <f>LEFT(RIGHT(A13,LEN(A13)-FIND("-",A13)),MIN(SEARCH({"a","b","c","d","e","f","g","h","i","j","k","l","m","n","o","p","q","r","s","t","u","v","w","x","y","z"},RIGHT(A13,LEN(A13)-FIND("-",A13))&amp;"abcdefghijklmnopqrstuvwxyz"))-1)+1-1</f>
        <v>#VALUE!</v>
      </c>
      <c r="V13" s="26"/>
      <c r="W13" s="27" t="e">
        <f t="shared" si="11"/>
        <v>#VALUE!</v>
      </c>
      <c r="X13" s="27" t="e">
        <f t="shared" si="9"/>
        <v>#VALUE!</v>
      </c>
      <c r="Y13" s="27"/>
      <c r="Z13" s="15">
        <f t="shared" si="6"/>
        <v>0</v>
      </c>
      <c r="AA13" s="15">
        <f t="shared" si="7"/>
        <v>0</v>
      </c>
      <c r="AB13" s="39"/>
      <c r="AC13" s="39"/>
      <c r="AD13" s="27"/>
      <c r="AE13" s="25"/>
      <c r="AF13" s="25"/>
      <c r="AG13" s="25"/>
      <c r="AH13" s="50"/>
      <c r="AI13" s="57"/>
      <c r="AJ13" s="57"/>
      <c r="AK13" s="27"/>
      <c r="AL13" s="27"/>
      <c r="AM13" s="25"/>
      <c r="AN13" s="51"/>
      <c r="AO13" s="51"/>
      <c r="AP13" s="27"/>
      <c r="AQ13" s="26"/>
      <c r="AR13" s="32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7"/>
    </row>
    <row r="14" spans="1:65" x14ac:dyDescent="0.45">
      <c r="A14" s="6"/>
      <c r="B14" s="22" t="str">
        <f t="shared" si="12"/>
        <v/>
      </c>
      <c r="C14" s="32"/>
      <c r="D14" s="43"/>
      <c r="E14" s="45"/>
      <c r="F14" s="48"/>
      <c r="G14" s="42"/>
      <c r="H14" s="26"/>
      <c r="I14" s="32"/>
      <c r="J14" s="32"/>
      <c r="K14" s="32"/>
      <c r="L14" s="29"/>
      <c r="M14" s="31"/>
      <c r="N14" s="26"/>
      <c r="O14" s="26"/>
      <c r="P14" s="28"/>
      <c r="Q14" s="28"/>
      <c r="R14" s="28"/>
      <c r="S14" s="28"/>
      <c r="T14" s="28"/>
      <c r="U14" s="26" t="e">
        <f>LEFT(RIGHT(A14,LEN(A14)-FIND("-",A14)),MIN(SEARCH({"a","b","c","d","e","f","g","h","i","j","k","l","m","n","o","p","q","r","s","t","u","v","w","x","y","z"},RIGHT(A14,LEN(A14)-FIND("-",A14))&amp;"abcdefghijklmnopqrstuvwxyz"))-1)+1-1</f>
        <v>#VALUE!</v>
      </c>
      <c r="V14" s="26"/>
      <c r="W14" s="27" t="e">
        <f t="shared" si="11"/>
        <v>#VALUE!</v>
      </c>
      <c r="X14" s="27" t="e">
        <f t="shared" si="9"/>
        <v>#VALUE!</v>
      </c>
      <c r="Y14" s="27"/>
      <c r="Z14" s="15">
        <f t="shared" si="6"/>
        <v>0</v>
      </c>
      <c r="AA14" s="15">
        <f t="shared" si="7"/>
        <v>0</v>
      </c>
      <c r="AB14" s="39"/>
      <c r="AC14" s="39"/>
      <c r="AD14" s="27"/>
      <c r="AE14" s="25"/>
      <c r="AF14" s="25"/>
      <c r="AG14" s="25"/>
      <c r="AH14" s="50"/>
      <c r="AI14" s="57"/>
      <c r="AJ14" s="57"/>
      <c r="AK14" s="27"/>
      <c r="AL14" s="27"/>
      <c r="AM14" s="25"/>
      <c r="AN14" s="51"/>
      <c r="AO14" s="51"/>
      <c r="AP14" s="27"/>
      <c r="AQ14" s="26"/>
      <c r="AR14" s="32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7"/>
    </row>
    <row r="15" spans="1:65" x14ac:dyDescent="0.45">
      <c r="A15" s="6"/>
      <c r="B15" s="22" t="str">
        <f t="shared" si="12"/>
        <v/>
      </c>
      <c r="C15" s="32"/>
      <c r="D15" s="43"/>
      <c r="E15" s="45"/>
      <c r="F15" s="48"/>
      <c r="G15" s="42"/>
      <c r="H15" s="26"/>
      <c r="I15" s="32"/>
      <c r="J15" s="32"/>
      <c r="K15" s="32"/>
      <c r="L15" s="29"/>
      <c r="M15" s="31"/>
      <c r="N15" s="26"/>
      <c r="O15" s="26"/>
      <c r="P15" s="28"/>
      <c r="Q15" s="28"/>
      <c r="R15" s="28"/>
      <c r="S15" s="28"/>
      <c r="T15" s="28"/>
      <c r="U15" s="26" t="e">
        <f>LEFT(RIGHT(A15,LEN(A15)-FIND("-",A15)),MIN(SEARCH({"a","b","c","d","e","f","g","h","i","j","k","l","m","n","o","p","q","r","s","t","u","v","w","x","y","z"},RIGHT(A15,LEN(A15)-FIND("-",A15))&amp;"abcdefghijklmnopqrstuvwxyz"))-1)+1-1</f>
        <v>#VALUE!</v>
      </c>
      <c r="V15" s="26"/>
      <c r="W15" s="27" t="e">
        <f t="shared" si="11"/>
        <v>#VALUE!</v>
      </c>
      <c r="X15" s="27" t="e">
        <f t="shared" si="9"/>
        <v>#VALUE!</v>
      </c>
      <c r="Y15" s="27"/>
      <c r="Z15" s="15">
        <f t="shared" si="6"/>
        <v>0</v>
      </c>
      <c r="AA15" s="15">
        <f t="shared" si="7"/>
        <v>0</v>
      </c>
      <c r="AB15" s="39"/>
      <c r="AC15" s="39"/>
      <c r="AD15" s="27"/>
      <c r="AE15" s="25"/>
      <c r="AF15" s="25"/>
      <c r="AG15" s="25"/>
      <c r="AH15" s="50"/>
      <c r="AI15" s="57"/>
      <c r="AJ15" s="57"/>
      <c r="AK15" s="27"/>
      <c r="AL15" s="27"/>
      <c r="AM15" s="25"/>
      <c r="AN15" s="51"/>
      <c r="AO15" s="51"/>
      <c r="AP15" s="27"/>
      <c r="AQ15" s="26"/>
      <c r="AR15" s="32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7"/>
    </row>
    <row r="16" spans="1:65" x14ac:dyDescent="0.45">
      <c r="A16" s="6"/>
      <c r="B16" s="22" t="str">
        <f t="shared" si="12"/>
        <v/>
      </c>
      <c r="C16" s="32"/>
      <c r="D16" s="43"/>
      <c r="E16" s="45"/>
      <c r="F16" s="48"/>
      <c r="G16" s="42"/>
      <c r="H16" s="26"/>
      <c r="I16" s="32"/>
      <c r="J16" s="32"/>
      <c r="K16" s="32"/>
      <c r="L16" s="29"/>
      <c r="M16" s="31"/>
      <c r="N16" s="26"/>
      <c r="O16" s="26"/>
      <c r="P16" s="28"/>
      <c r="Q16" s="28"/>
      <c r="R16" s="28"/>
      <c r="S16" s="28"/>
      <c r="T16" s="28"/>
      <c r="U16" s="26" t="e">
        <f>LEFT(RIGHT(A16,LEN(A16)-FIND("-",A16)),MIN(SEARCH({"a","b","c","d","e","f","g","h","i","j","k","l","m","n","o","p","q","r","s","t","u","v","w","x","y","z"},RIGHT(A16,LEN(A16)-FIND("-",A16))&amp;"abcdefghijklmnopqrstuvwxyz"))-1)+1-1</f>
        <v>#VALUE!</v>
      </c>
      <c r="V16" s="26"/>
      <c r="W16" s="27" t="e">
        <f t="shared" si="11"/>
        <v>#VALUE!</v>
      </c>
      <c r="X16" s="27" t="e">
        <f t="shared" si="9"/>
        <v>#VALUE!</v>
      </c>
      <c r="Y16" s="27"/>
      <c r="Z16" s="15">
        <f t="shared" si="6"/>
        <v>0</v>
      </c>
      <c r="AA16" s="15">
        <f t="shared" si="7"/>
        <v>0</v>
      </c>
      <c r="AB16" s="39"/>
      <c r="AC16" s="39"/>
      <c r="AD16" s="27"/>
      <c r="AE16" s="25"/>
      <c r="AF16" s="25"/>
      <c r="AG16" s="25"/>
      <c r="AH16" s="50"/>
      <c r="AI16" s="57"/>
      <c r="AJ16" s="57"/>
      <c r="AK16" s="27"/>
      <c r="AL16" s="27"/>
      <c r="AM16" s="25"/>
      <c r="AN16" s="51"/>
      <c r="AO16" s="51"/>
      <c r="AP16" s="27"/>
      <c r="AQ16" s="26"/>
      <c r="AR16" s="32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7"/>
    </row>
    <row r="17" spans="1:59" x14ac:dyDescent="0.45">
      <c r="A17" s="6"/>
      <c r="B17" s="22" t="str">
        <f t="shared" si="12"/>
        <v/>
      </c>
      <c r="C17" s="32"/>
      <c r="D17" s="43"/>
      <c r="E17" s="45"/>
      <c r="F17" s="48"/>
      <c r="G17" s="42"/>
      <c r="H17" s="26"/>
      <c r="I17" s="32"/>
      <c r="J17" s="32"/>
      <c r="K17" s="32"/>
      <c r="L17" s="29"/>
      <c r="M17" s="31"/>
      <c r="N17" s="26"/>
      <c r="O17" s="26"/>
      <c r="P17" s="28"/>
      <c r="Q17" s="28"/>
      <c r="R17" s="28"/>
      <c r="S17" s="28"/>
      <c r="T17" s="28"/>
      <c r="U17" s="26" t="e">
        <f>LEFT(RIGHT(A17,LEN(A17)-FIND("-",A17)),MIN(SEARCH({"a","b","c","d","e","f","g","h","i","j","k","l","m","n","o","p","q","r","s","t","u","v","w","x","y","z"},RIGHT(A17,LEN(A17)-FIND("-",A17))&amp;"abcdefghijklmnopqrstuvwxyz"))-1)+1-1</f>
        <v>#VALUE!</v>
      </c>
      <c r="V17" s="26"/>
      <c r="W17" s="27" t="e">
        <f t="shared" si="11"/>
        <v>#VALUE!</v>
      </c>
      <c r="X17" s="27" t="e">
        <f t="shared" si="9"/>
        <v>#VALUE!</v>
      </c>
      <c r="Y17" s="27"/>
      <c r="Z17" s="15">
        <f t="shared" si="6"/>
        <v>0</v>
      </c>
      <c r="AA17" s="15">
        <f t="shared" si="7"/>
        <v>0</v>
      </c>
      <c r="AB17" s="39"/>
      <c r="AC17" s="39"/>
      <c r="AD17" s="27"/>
      <c r="AE17" s="25"/>
      <c r="AF17" s="25"/>
      <c r="AG17" s="25"/>
      <c r="AH17" s="50"/>
      <c r="AI17" s="57"/>
      <c r="AJ17" s="57"/>
      <c r="AK17" s="27"/>
      <c r="AL17" s="27"/>
      <c r="AM17" s="25"/>
      <c r="AN17" s="51"/>
      <c r="AO17" s="51"/>
      <c r="AP17" s="27"/>
      <c r="AQ17" s="26"/>
      <c r="AR17" s="32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7"/>
    </row>
    <row r="18" spans="1:59" x14ac:dyDescent="0.45">
      <c r="A18" s="6"/>
      <c r="B18" s="22" t="str">
        <f t="shared" si="12"/>
        <v/>
      </c>
      <c r="C18" s="32"/>
      <c r="D18" s="43"/>
      <c r="E18" s="45"/>
      <c r="F18" s="48"/>
      <c r="G18" s="42"/>
      <c r="H18" s="26"/>
      <c r="I18" s="32"/>
      <c r="J18" s="32"/>
      <c r="K18" s="32"/>
      <c r="L18" s="29"/>
      <c r="M18" s="31"/>
      <c r="N18" s="26"/>
      <c r="O18" s="26"/>
      <c r="P18" s="28"/>
      <c r="Q18" s="28"/>
      <c r="R18" s="28"/>
      <c r="S18" s="28"/>
      <c r="T18" s="28"/>
      <c r="U18" s="26" t="e">
        <f>LEFT(RIGHT(A18,LEN(A18)-FIND("-",A18)),MIN(SEARCH({"a","b","c","d","e","f","g","h","i","j","k","l","m","n","o","p","q","r","s","t","u","v","w","x","y","z"},RIGHT(A18,LEN(A18)-FIND("-",A18))&amp;"abcdefghijklmnopqrstuvwxyz"))-1)+1-1</f>
        <v>#VALUE!</v>
      </c>
      <c r="V18" s="26"/>
      <c r="W18" s="27" t="e">
        <f t="shared" si="11"/>
        <v>#VALUE!</v>
      </c>
      <c r="X18" s="27" t="e">
        <f t="shared" si="9"/>
        <v>#VALUE!</v>
      </c>
      <c r="Y18" s="27"/>
      <c r="Z18" s="15">
        <f t="shared" si="6"/>
        <v>0</v>
      </c>
      <c r="AA18" s="15">
        <f t="shared" si="7"/>
        <v>0</v>
      </c>
      <c r="AB18" s="39"/>
      <c r="AC18" s="39"/>
      <c r="AD18" s="27"/>
      <c r="AE18" s="25"/>
      <c r="AF18" s="25"/>
      <c r="AG18" s="25"/>
      <c r="AH18" s="50"/>
      <c r="AI18" s="57"/>
      <c r="AJ18" s="57"/>
      <c r="AK18" s="27"/>
      <c r="AL18" s="27"/>
      <c r="AM18" s="25"/>
      <c r="AN18" s="51"/>
      <c r="AO18" s="51"/>
      <c r="AP18" s="27"/>
      <c r="AQ18" s="26"/>
      <c r="AR18" s="32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7"/>
    </row>
    <row r="19" spans="1:59" x14ac:dyDescent="0.45">
      <c r="A19" s="6"/>
      <c r="B19" s="22" t="str">
        <f t="shared" si="12"/>
        <v/>
      </c>
      <c r="C19" s="32"/>
      <c r="D19" s="43"/>
      <c r="E19" s="45"/>
      <c r="F19" s="48"/>
      <c r="G19" s="42"/>
      <c r="H19" s="26"/>
      <c r="I19" s="32"/>
      <c r="J19" s="32"/>
      <c r="K19" s="32"/>
      <c r="L19" s="29"/>
      <c r="M19" s="31"/>
      <c r="N19" s="26"/>
      <c r="O19" s="26"/>
      <c r="P19" s="28"/>
      <c r="Q19" s="28"/>
      <c r="R19" s="28"/>
      <c r="S19" s="28"/>
      <c r="T19" s="28"/>
      <c r="U19" s="26" t="e">
        <f>LEFT(RIGHT(A19,LEN(A19)-FIND("-",A19)),MIN(SEARCH({"a","b","c","d","e","f","g","h","i","j","k","l","m","n","o","p","q","r","s","t","u","v","w","x","y","z"},RIGHT(A19,LEN(A19)-FIND("-",A19))&amp;"abcdefghijklmnopqrstuvwxyz"))-1)+1-1</f>
        <v>#VALUE!</v>
      </c>
      <c r="V19" s="26"/>
      <c r="W19" s="27" t="e">
        <f t="shared" si="11"/>
        <v>#VALUE!</v>
      </c>
      <c r="X19" s="27" t="e">
        <f t="shared" si="9"/>
        <v>#VALUE!</v>
      </c>
      <c r="Y19" s="27"/>
      <c r="Z19" s="15">
        <f t="shared" si="6"/>
        <v>0</v>
      </c>
      <c r="AA19" s="15">
        <f t="shared" si="7"/>
        <v>0</v>
      </c>
      <c r="AB19" s="39"/>
      <c r="AC19" s="39"/>
      <c r="AD19" s="27"/>
      <c r="AE19" s="25"/>
      <c r="AF19" s="25"/>
      <c r="AG19" s="25"/>
      <c r="AH19" s="50"/>
      <c r="AI19" s="57"/>
      <c r="AJ19" s="57"/>
      <c r="AK19" s="27"/>
      <c r="AL19" s="27"/>
      <c r="AM19" s="25"/>
      <c r="AN19" s="51"/>
      <c r="AO19" s="51"/>
      <c r="AP19" s="27"/>
      <c r="AQ19" s="26"/>
      <c r="AR19" s="32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7"/>
    </row>
    <row r="20" spans="1:59" x14ac:dyDescent="0.45">
      <c r="A20" s="6"/>
      <c r="B20" s="22" t="str">
        <f t="shared" si="12"/>
        <v/>
      </c>
      <c r="C20" s="32"/>
      <c r="D20" s="43"/>
      <c r="E20" s="45"/>
      <c r="F20" s="48"/>
      <c r="G20" s="42"/>
      <c r="H20" s="26"/>
      <c r="I20" s="32"/>
      <c r="J20" s="32"/>
      <c r="K20" s="32"/>
      <c r="L20" s="29"/>
      <c r="M20" s="31"/>
      <c r="N20" s="26"/>
      <c r="O20" s="26"/>
      <c r="P20" s="28"/>
      <c r="Q20" s="28"/>
      <c r="R20" s="28"/>
      <c r="S20" s="28"/>
      <c r="T20" s="28"/>
      <c r="U20" s="26" t="e">
        <f>LEFT(RIGHT(A20,LEN(A20)-FIND("-",A20)),MIN(SEARCH({"a","b","c","d","e","f","g","h","i","j","k","l","m","n","o","p","q","r","s","t","u","v","w","x","y","z"},RIGHT(A20,LEN(A20)-FIND("-",A20))&amp;"abcdefghijklmnopqrstuvwxyz"))-1)+1-1</f>
        <v>#VALUE!</v>
      </c>
      <c r="V20" s="26"/>
      <c r="W20" s="27" t="e">
        <f t="shared" si="11"/>
        <v>#VALUE!</v>
      </c>
      <c r="X20" s="27" t="e">
        <f t="shared" si="9"/>
        <v>#VALUE!</v>
      </c>
      <c r="Y20" s="27"/>
      <c r="Z20" s="15">
        <f t="shared" si="6"/>
        <v>0</v>
      </c>
      <c r="AA20" s="15">
        <f t="shared" si="7"/>
        <v>0</v>
      </c>
      <c r="AB20" s="39"/>
      <c r="AC20" s="39"/>
      <c r="AD20" s="27"/>
      <c r="AE20" s="25"/>
      <c r="AF20" s="25"/>
      <c r="AG20" s="25"/>
      <c r="AH20" s="50"/>
      <c r="AI20" s="57"/>
      <c r="AJ20" s="57"/>
      <c r="AK20" s="27"/>
      <c r="AL20" s="27"/>
      <c r="AM20" s="25"/>
      <c r="AN20" s="51"/>
      <c r="AO20" s="51"/>
      <c r="AP20" s="27"/>
      <c r="AQ20" s="26"/>
      <c r="AR20" s="32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7"/>
    </row>
    <row r="21" spans="1:59" x14ac:dyDescent="0.45">
      <c r="A21" s="6"/>
      <c r="B21" s="22" t="str">
        <f t="shared" si="12"/>
        <v/>
      </c>
      <c r="C21" s="32"/>
      <c r="D21" s="43"/>
      <c r="E21" s="45"/>
      <c r="F21" s="48"/>
      <c r="G21" s="42"/>
      <c r="H21" s="26"/>
      <c r="I21" s="32"/>
      <c r="J21" s="32"/>
      <c r="K21" s="32"/>
      <c r="L21" s="29"/>
      <c r="M21" s="31"/>
      <c r="N21" s="26"/>
      <c r="O21" s="26"/>
      <c r="P21" s="28"/>
      <c r="Q21" s="28"/>
      <c r="R21" s="28"/>
      <c r="S21" s="28"/>
      <c r="T21" s="28"/>
      <c r="U21" s="26" t="e">
        <f>LEFT(RIGHT(A21,LEN(A21)-FIND("-",A21)),MIN(SEARCH({"a","b","c","d","e","f","g","h","i","j","k","l","m","n","o","p","q","r","s","t","u","v","w","x","y","z"},RIGHT(A21,LEN(A21)-FIND("-",A21))&amp;"abcdefghijklmnopqrstuvwxyz"))-1)+1-1</f>
        <v>#VALUE!</v>
      </c>
      <c r="V21" s="26"/>
      <c r="W21" s="27" t="e">
        <f t="shared" si="11"/>
        <v>#VALUE!</v>
      </c>
      <c r="X21" s="27" t="e">
        <f t="shared" si="9"/>
        <v>#VALUE!</v>
      </c>
      <c r="Y21" s="27"/>
      <c r="Z21" s="15">
        <f t="shared" si="6"/>
        <v>0</v>
      </c>
      <c r="AA21" s="15">
        <f t="shared" si="7"/>
        <v>0</v>
      </c>
      <c r="AB21" s="39"/>
      <c r="AC21" s="39"/>
      <c r="AD21" s="27"/>
      <c r="AE21" s="25"/>
      <c r="AF21" s="25"/>
      <c r="AG21" s="25"/>
      <c r="AH21" s="50"/>
      <c r="AI21" s="57"/>
      <c r="AJ21" s="57"/>
      <c r="AK21" s="27"/>
      <c r="AL21" s="27"/>
      <c r="AM21" s="25"/>
      <c r="AN21" s="51"/>
      <c r="AO21" s="51"/>
      <c r="AP21" s="27"/>
      <c r="AQ21" s="26"/>
      <c r="AR21" s="32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7"/>
    </row>
    <row r="22" spans="1:59" x14ac:dyDescent="0.45">
      <c r="A22" s="6"/>
      <c r="B22" s="22" t="str">
        <f t="shared" si="12"/>
        <v/>
      </c>
      <c r="C22" s="32"/>
      <c r="D22" s="43"/>
      <c r="E22" s="45"/>
      <c r="F22" s="48"/>
      <c r="G22" s="42"/>
      <c r="H22" s="26"/>
      <c r="I22" s="32"/>
      <c r="J22" s="32"/>
      <c r="K22" s="32"/>
      <c r="L22" s="29"/>
      <c r="M22" s="31"/>
      <c r="N22" s="26"/>
      <c r="O22" s="26"/>
      <c r="P22" s="28"/>
      <c r="Q22" s="28"/>
      <c r="R22" s="28"/>
      <c r="S22" s="28"/>
      <c r="T22" s="28"/>
      <c r="U22" s="26" t="e">
        <f>LEFT(RIGHT(A22,LEN(A22)-FIND("-",A22)),MIN(SEARCH({"a","b","c","d","e","f","g","h","i","j","k","l","m","n","o","p","q","r","s","t","u","v","w","x","y","z"},RIGHT(A22,LEN(A22)-FIND("-",A22))&amp;"abcdefghijklmnopqrstuvwxyz"))-1)+1-1</f>
        <v>#VALUE!</v>
      </c>
      <c r="V22" s="26"/>
      <c r="W22" s="27" t="e">
        <f t="shared" si="11"/>
        <v>#VALUE!</v>
      </c>
      <c r="X22" s="27" t="e">
        <f t="shared" si="9"/>
        <v>#VALUE!</v>
      </c>
      <c r="Y22" s="27"/>
      <c r="Z22" s="15">
        <f t="shared" si="6"/>
        <v>0</v>
      </c>
      <c r="AA22" s="15">
        <f t="shared" si="7"/>
        <v>0</v>
      </c>
      <c r="AB22" s="39"/>
      <c r="AC22" s="39"/>
      <c r="AD22" s="27"/>
      <c r="AE22" s="25"/>
      <c r="AF22" s="25"/>
      <c r="AG22" s="25"/>
      <c r="AH22" s="50"/>
      <c r="AI22" s="57"/>
      <c r="AJ22" s="57"/>
      <c r="AK22" s="27"/>
      <c r="AL22" s="27"/>
      <c r="AM22" s="25"/>
      <c r="AN22" s="51"/>
      <c r="AO22" s="51"/>
      <c r="AP22" s="27"/>
      <c r="AQ22" s="26"/>
      <c r="AR22" s="32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7"/>
    </row>
    <row r="23" spans="1:59" x14ac:dyDescent="0.45">
      <c r="A23" s="6"/>
      <c r="B23" s="22" t="str">
        <f t="shared" si="12"/>
        <v/>
      </c>
      <c r="C23" s="32"/>
      <c r="D23" s="43"/>
      <c r="E23" s="45"/>
      <c r="F23" s="48"/>
      <c r="G23" s="42"/>
      <c r="H23" s="26"/>
      <c r="I23" s="32"/>
      <c r="J23" s="32"/>
      <c r="K23" s="32"/>
      <c r="L23" s="29"/>
      <c r="M23" s="31"/>
      <c r="N23" s="26"/>
      <c r="O23" s="26"/>
      <c r="P23" s="28"/>
      <c r="Q23" s="28"/>
      <c r="R23" s="28"/>
      <c r="S23" s="28"/>
      <c r="T23" s="28"/>
      <c r="U23" s="26" t="e">
        <f>LEFT(RIGHT(A23,LEN(A23)-FIND("-",A23)),MIN(SEARCH({"a","b","c","d","e","f","g","h","i","j","k","l","m","n","o","p","q","r","s","t","u","v","w","x","y","z"},RIGHT(A23,LEN(A23)-FIND("-",A23))&amp;"abcdefghijklmnopqrstuvwxyz"))-1)+1-1</f>
        <v>#VALUE!</v>
      </c>
      <c r="V23" s="26"/>
      <c r="W23" s="27" t="e">
        <f t="shared" si="11"/>
        <v>#VALUE!</v>
      </c>
      <c r="X23" s="27" t="e">
        <f t="shared" si="9"/>
        <v>#VALUE!</v>
      </c>
      <c r="Y23" s="27"/>
      <c r="Z23" s="15">
        <f t="shared" si="6"/>
        <v>0</v>
      </c>
      <c r="AA23" s="15">
        <f t="shared" si="7"/>
        <v>0</v>
      </c>
      <c r="AB23" s="39"/>
      <c r="AC23" s="39"/>
      <c r="AD23" s="27"/>
      <c r="AE23" s="25"/>
      <c r="AF23" s="25"/>
      <c r="AG23" s="25"/>
      <c r="AH23" s="50"/>
      <c r="AI23" s="57"/>
      <c r="AJ23" s="57"/>
      <c r="AK23" s="27"/>
      <c r="AL23" s="27"/>
      <c r="AM23" s="25"/>
      <c r="AN23" s="51"/>
      <c r="AO23" s="51"/>
      <c r="AP23" s="27"/>
      <c r="AQ23" s="26"/>
      <c r="AR23" s="32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7"/>
    </row>
    <row r="24" spans="1:59" x14ac:dyDescent="0.45">
      <c r="A24" s="6"/>
      <c r="B24" s="22" t="str">
        <f t="shared" si="12"/>
        <v/>
      </c>
      <c r="C24" s="32"/>
      <c r="D24" s="43"/>
      <c r="E24" s="45"/>
      <c r="F24" s="48"/>
      <c r="G24" s="42"/>
      <c r="H24" s="26"/>
      <c r="I24" s="32"/>
      <c r="J24" s="32"/>
      <c r="K24" s="32"/>
      <c r="L24" s="29"/>
      <c r="M24" s="31"/>
      <c r="N24" s="26"/>
      <c r="O24" s="26"/>
      <c r="P24" s="28"/>
      <c r="Q24" s="28"/>
      <c r="R24" s="28"/>
      <c r="S24" s="28"/>
      <c r="T24" s="28"/>
      <c r="U24" s="26" t="e">
        <f>LEFT(RIGHT(A24,LEN(A24)-FIND("-",A24)),MIN(SEARCH({"a","b","c","d","e","f","g","h","i","j","k","l","m","n","o","p","q","r","s","t","u","v","w","x","y","z"},RIGHT(A24,LEN(A24)-FIND("-",A24))&amp;"abcdefghijklmnopqrstuvwxyz"))-1)+1-1</f>
        <v>#VALUE!</v>
      </c>
      <c r="V24" s="26"/>
      <c r="W24" s="27" t="e">
        <f t="shared" si="11"/>
        <v>#VALUE!</v>
      </c>
      <c r="X24" s="27" t="e">
        <f t="shared" si="9"/>
        <v>#VALUE!</v>
      </c>
      <c r="Y24" s="27"/>
      <c r="Z24" s="15">
        <f t="shared" si="6"/>
        <v>0</v>
      </c>
      <c r="AA24" s="15">
        <f t="shared" si="7"/>
        <v>0</v>
      </c>
      <c r="AB24" s="39"/>
      <c r="AC24" s="39"/>
      <c r="AD24" s="27"/>
      <c r="AE24" s="25"/>
      <c r="AF24" s="25"/>
      <c r="AG24" s="25"/>
      <c r="AH24" s="50"/>
      <c r="AI24" s="57"/>
      <c r="AJ24" s="57"/>
      <c r="AK24" s="27"/>
      <c r="AL24" s="27"/>
      <c r="AM24" s="25"/>
      <c r="AN24" s="51"/>
      <c r="AO24" s="51"/>
      <c r="AP24" s="27"/>
      <c r="AQ24" s="26"/>
      <c r="AR24" s="32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7"/>
    </row>
    <row r="25" spans="1:59" x14ac:dyDescent="0.45">
      <c r="A25" s="6"/>
      <c r="B25" s="22" t="str">
        <f t="shared" si="12"/>
        <v/>
      </c>
      <c r="C25" s="32"/>
      <c r="D25" s="43"/>
      <c r="E25" s="45"/>
      <c r="F25" s="48"/>
      <c r="G25" s="42"/>
      <c r="H25" s="26"/>
      <c r="I25" s="32"/>
      <c r="J25" s="32"/>
      <c r="K25" s="32"/>
      <c r="L25" s="29"/>
      <c r="M25" s="31"/>
      <c r="N25" s="26"/>
      <c r="O25" s="26"/>
      <c r="P25" s="28"/>
      <c r="Q25" s="28"/>
      <c r="R25" s="28"/>
      <c r="S25" s="28"/>
      <c r="T25" s="28"/>
      <c r="U25" s="26" t="e">
        <f>LEFT(RIGHT(A25,LEN(A25)-FIND("-",A25)),MIN(SEARCH({"a","b","c","d","e","f","g","h","i","j","k","l","m","n","o","p","q","r","s","t","u","v","w","x","y","z"},RIGHT(A25,LEN(A25)-FIND("-",A25))&amp;"abcdefghijklmnopqrstuvwxyz"))-1)+1-1</f>
        <v>#VALUE!</v>
      </c>
      <c r="V25" s="26"/>
      <c r="W25" s="27" t="e">
        <f t="shared" si="11"/>
        <v>#VALUE!</v>
      </c>
      <c r="X25" s="27" t="e">
        <f t="shared" si="9"/>
        <v>#VALUE!</v>
      </c>
      <c r="Y25" s="27"/>
      <c r="Z25" s="15">
        <f t="shared" si="6"/>
        <v>0</v>
      </c>
      <c r="AA25" s="15">
        <f t="shared" si="7"/>
        <v>0</v>
      </c>
      <c r="AB25" s="39"/>
      <c r="AC25" s="39"/>
      <c r="AD25" s="27"/>
      <c r="AE25" s="25"/>
      <c r="AF25" s="25"/>
      <c r="AG25" s="25"/>
      <c r="AH25" s="50"/>
      <c r="AI25" s="57"/>
      <c r="AJ25" s="57"/>
      <c r="AK25" s="27"/>
      <c r="AL25" s="27"/>
      <c r="AM25" s="25"/>
      <c r="AN25" s="51"/>
      <c r="AO25" s="51"/>
      <c r="AP25" s="27"/>
      <c r="AQ25" s="26"/>
      <c r="AR25" s="32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7"/>
    </row>
    <row r="26" spans="1:59" x14ac:dyDescent="0.45">
      <c r="A26" s="6"/>
      <c r="B26" s="22" t="str">
        <f t="shared" si="12"/>
        <v/>
      </c>
      <c r="C26" s="32"/>
      <c r="D26" s="43"/>
      <c r="E26" s="45"/>
      <c r="F26" s="48"/>
      <c r="G26" s="42"/>
      <c r="H26" s="26"/>
      <c r="I26" s="32"/>
      <c r="J26" s="32"/>
      <c r="K26" s="32"/>
      <c r="L26" s="29"/>
      <c r="M26" s="31"/>
      <c r="N26" s="26"/>
      <c r="O26" s="26"/>
      <c r="P26" s="28"/>
      <c r="Q26" s="28"/>
      <c r="R26" s="28"/>
      <c r="S26" s="28"/>
      <c r="T26" s="28"/>
      <c r="U26" s="26" t="e">
        <f>LEFT(RIGHT(A26,LEN(A26)-FIND("-",A26)),MIN(SEARCH({"a","b","c","d","e","f","g","h","i","j","k","l","m","n","o","p","q","r","s","t","u","v","w","x","y","z"},RIGHT(A26,LEN(A26)-FIND("-",A26))&amp;"abcdefghijklmnopqrstuvwxyz"))-1)+1-1</f>
        <v>#VALUE!</v>
      </c>
      <c r="V26" s="26"/>
      <c r="W26" s="27" t="e">
        <f t="shared" si="11"/>
        <v>#VALUE!</v>
      </c>
      <c r="X26" s="27" t="e">
        <f t="shared" si="9"/>
        <v>#VALUE!</v>
      </c>
      <c r="Y26" s="27"/>
      <c r="Z26" s="15">
        <f t="shared" si="6"/>
        <v>0</v>
      </c>
      <c r="AA26" s="15">
        <f t="shared" si="7"/>
        <v>0</v>
      </c>
      <c r="AB26" s="39"/>
      <c r="AC26" s="39"/>
      <c r="AD26" s="27"/>
      <c r="AE26" s="25"/>
      <c r="AF26" s="25"/>
      <c r="AG26" s="25"/>
      <c r="AH26" s="50"/>
      <c r="AI26" s="57"/>
      <c r="AJ26" s="57"/>
      <c r="AK26" s="27"/>
      <c r="AL26" s="27"/>
      <c r="AM26" s="25"/>
      <c r="AN26" s="51"/>
      <c r="AO26" s="51"/>
      <c r="AP26" s="27"/>
      <c r="AQ26" s="26"/>
      <c r="AR26" s="32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7"/>
    </row>
    <row r="27" spans="1:59" x14ac:dyDescent="0.45">
      <c r="A27" s="6"/>
      <c r="B27" s="22" t="str">
        <f t="shared" si="12"/>
        <v/>
      </c>
      <c r="C27" s="32"/>
      <c r="D27" s="43"/>
      <c r="E27" s="45"/>
      <c r="F27" s="48"/>
      <c r="G27" s="42"/>
      <c r="H27" s="26"/>
      <c r="I27" s="32"/>
      <c r="J27" s="32"/>
      <c r="K27" s="32"/>
      <c r="L27" s="29"/>
      <c r="M27" s="31"/>
      <c r="N27" s="26"/>
      <c r="O27" s="26"/>
      <c r="P27" s="28"/>
      <c r="Q27" s="28"/>
      <c r="R27" s="28"/>
      <c r="S27" s="28"/>
      <c r="T27" s="28"/>
      <c r="U27" s="26" t="e">
        <f>LEFT(RIGHT(A27,LEN(A27)-FIND("-",A27)),MIN(SEARCH({"a","b","c","d","e","f","g","h","i","j","k","l","m","n","o","p","q","r","s","t","u","v","w","x","y","z"},RIGHT(A27,LEN(A27)-FIND("-",A27))&amp;"abcdefghijklmnopqrstuvwxyz"))-1)+1-1</f>
        <v>#VALUE!</v>
      </c>
      <c r="V27" s="26"/>
      <c r="W27" s="27" t="e">
        <f t="shared" si="11"/>
        <v>#VALUE!</v>
      </c>
      <c r="X27" s="27" t="e">
        <f t="shared" si="9"/>
        <v>#VALUE!</v>
      </c>
      <c r="Y27" s="27"/>
      <c r="Z27" s="15">
        <f t="shared" si="6"/>
        <v>0</v>
      </c>
      <c r="AA27" s="15">
        <f t="shared" si="7"/>
        <v>0</v>
      </c>
      <c r="AB27" s="39"/>
      <c r="AC27" s="39"/>
      <c r="AD27" s="27"/>
      <c r="AE27" s="25"/>
      <c r="AF27" s="25"/>
      <c r="AG27" s="25"/>
      <c r="AH27" s="50"/>
      <c r="AI27" s="57"/>
      <c r="AJ27" s="57"/>
      <c r="AK27" s="27"/>
      <c r="AL27" s="27"/>
      <c r="AM27" s="25"/>
      <c r="AN27" s="51"/>
      <c r="AO27" s="51"/>
      <c r="AP27" s="27"/>
      <c r="AQ27" s="26"/>
      <c r="AR27" s="32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7"/>
    </row>
    <row r="28" spans="1:59" x14ac:dyDescent="0.45">
      <c r="A28" s="6"/>
      <c r="B28" s="22" t="str">
        <f t="shared" si="12"/>
        <v/>
      </c>
      <c r="C28" s="32"/>
      <c r="D28" s="43"/>
      <c r="E28" s="45"/>
      <c r="F28" s="48"/>
      <c r="G28" s="42"/>
      <c r="H28" s="26"/>
      <c r="I28" s="32"/>
      <c r="J28" s="32"/>
      <c r="K28" s="32"/>
      <c r="L28" s="29"/>
      <c r="M28" s="31"/>
      <c r="N28" s="26"/>
      <c r="O28" s="26"/>
      <c r="P28" s="28"/>
      <c r="Q28" s="28"/>
      <c r="R28" s="28"/>
      <c r="S28" s="28"/>
      <c r="T28" s="28"/>
      <c r="U28" s="26" t="e">
        <f>LEFT(RIGHT(A28,LEN(A28)-FIND("-",A28)),MIN(SEARCH({"a","b","c","d","e","f","g","h","i","j","k","l","m","n","o","p","q","r","s","t","u","v","w","x","y","z"},RIGHT(A28,LEN(A28)-FIND("-",A28))&amp;"abcdefghijklmnopqrstuvwxyz"))-1)+1-1</f>
        <v>#VALUE!</v>
      </c>
      <c r="V28" s="26"/>
      <c r="W28" s="27" t="e">
        <f t="shared" si="11"/>
        <v>#VALUE!</v>
      </c>
      <c r="X28" s="27" t="e">
        <f t="shared" si="9"/>
        <v>#VALUE!</v>
      </c>
      <c r="Y28" s="27"/>
      <c r="Z28" s="15">
        <f t="shared" si="6"/>
        <v>0</v>
      </c>
      <c r="AA28" s="15">
        <f t="shared" si="7"/>
        <v>0</v>
      </c>
      <c r="AB28" s="39"/>
      <c r="AC28" s="39"/>
      <c r="AD28" s="27"/>
      <c r="AE28" s="25"/>
      <c r="AF28" s="25"/>
      <c r="AG28" s="25"/>
      <c r="AH28" s="50"/>
      <c r="AI28" s="57"/>
      <c r="AJ28" s="57"/>
      <c r="AK28" s="27"/>
      <c r="AL28" s="27"/>
      <c r="AM28" s="25"/>
      <c r="AN28" s="51"/>
      <c r="AO28" s="51"/>
      <c r="AP28" s="27"/>
      <c r="AQ28" s="26"/>
      <c r="AR28" s="32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7"/>
    </row>
    <row r="29" spans="1:59" x14ac:dyDescent="0.45">
      <c r="A29" s="6"/>
      <c r="B29" s="22" t="str">
        <f t="shared" si="12"/>
        <v/>
      </c>
      <c r="C29" s="32"/>
      <c r="D29" s="43"/>
      <c r="E29" s="45"/>
      <c r="F29" s="48"/>
      <c r="G29" s="42"/>
      <c r="H29" s="26"/>
      <c r="I29" s="32"/>
      <c r="J29" s="32"/>
      <c r="K29" s="32"/>
      <c r="L29" s="29"/>
      <c r="M29" s="31"/>
      <c r="N29" s="26"/>
      <c r="O29" s="26"/>
      <c r="P29" s="28"/>
      <c r="Q29" s="28"/>
      <c r="R29" s="28"/>
      <c r="S29" s="28"/>
      <c r="T29" s="28"/>
      <c r="U29" s="26" t="e">
        <f>LEFT(RIGHT(A29,LEN(A29)-FIND("-",A29)),MIN(SEARCH({"a","b","c","d","e","f","g","h","i","j","k","l","m","n","o","p","q","r","s","t","u","v","w","x","y","z"},RIGHT(A29,LEN(A29)-FIND("-",A29))&amp;"abcdefghijklmnopqrstuvwxyz"))-1)+1-1</f>
        <v>#VALUE!</v>
      </c>
      <c r="V29" s="26"/>
      <c r="W29" s="27" t="e">
        <f t="shared" si="11"/>
        <v>#VALUE!</v>
      </c>
      <c r="X29" s="27" t="e">
        <f t="shared" si="9"/>
        <v>#VALUE!</v>
      </c>
      <c r="Y29" s="27"/>
      <c r="Z29" s="15">
        <f t="shared" si="6"/>
        <v>0</v>
      </c>
      <c r="AA29" s="15">
        <f t="shared" si="7"/>
        <v>0</v>
      </c>
      <c r="AB29" s="39"/>
      <c r="AC29" s="39"/>
      <c r="AD29" s="27"/>
      <c r="AE29" s="25"/>
      <c r="AF29" s="25"/>
      <c r="AG29" s="25"/>
      <c r="AH29" s="50"/>
      <c r="AI29" s="57"/>
      <c r="AJ29" s="57"/>
      <c r="AK29" s="27"/>
      <c r="AL29" s="27"/>
      <c r="AM29" s="25"/>
      <c r="AN29" s="51"/>
      <c r="AO29" s="51"/>
      <c r="AP29" s="27"/>
      <c r="AQ29" s="26"/>
      <c r="AR29" s="32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/>
    </row>
    <row r="30" spans="1:59" x14ac:dyDescent="0.45">
      <c r="A30" s="6"/>
      <c r="B30" s="22" t="str">
        <f t="shared" si="12"/>
        <v/>
      </c>
      <c r="C30" s="32"/>
      <c r="D30" s="43"/>
      <c r="E30" s="45"/>
      <c r="F30" s="48"/>
      <c r="G30" s="42"/>
      <c r="H30" s="26"/>
      <c r="I30" s="32"/>
      <c r="J30" s="32"/>
      <c r="K30" s="32"/>
      <c r="L30" s="29"/>
      <c r="M30" s="31"/>
      <c r="N30" s="26"/>
      <c r="O30" s="26"/>
      <c r="P30" s="28"/>
      <c r="Q30" s="28"/>
      <c r="R30" s="28"/>
      <c r="S30" s="28"/>
      <c r="T30" s="28"/>
      <c r="U30" s="26" t="e">
        <f>LEFT(RIGHT(A30,LEN(A30)-FIND("-",A30)),MIN(SEARCH({"a","b","c","d","e","f","g","h","i","j","k","l","m","n","o","p","q","r","s","t","u","v","w","x","y","z"},RIGHT(A30,LEN(A30)-FIND("-",A30))&amp;"abcdefghijklmnopqrstuvwxyz"))-1)+1-1</f>
        <v>#VALUE!</v>
      </c>
      <c r="V30" s="26"/>
      <c r="W30" s="27" t="e">
        <f t="shared" si="11"/>
        <v>#VALUE!</v>
      </c>
      <c r="X30" s="27" t="e">
        <f t="shared" si="9"/>
        <v>#VALUE!</v>
      </c>
      <c r="Y30" s="27"/>
      <c r="Z30" s="15">
        <f t="shared" si="6"/>
        <v>0</v>
      </c>
      <c r="AA30" s="15">
        <f t="shared" si="7"/>
        <v>0</v>
      </c>
      <c r="AB30" s="39"/>
      <c r="AC30" s="39"/>
      <c r="AD30" s="27"/>
      <c r="AE30" s="25"/>
      <c r="AF30" s="25"/>
      <c r="AG30" s="25"/>
      <c r="AH30" s="50"/>
      <c r="AI30" s="57"/>
      <c r="AJ30" s="57"/>
      <c r="AK30" s="27"/>
      <c r="AL30" s="27"/>
      <c r="AM30" s="25"/>
      <c r="AN30" s="51"/>
      <c r="AO30" s="51"/>
      <c r="AP30" s="27"/>
      <c r="AQ30" s="26"/>
      <c r="AR30" s="32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7"/>
    </row>
    <row r="31" spans="1:59" x14ac:dyDescent="0.45">
      <c r="A31" s="6"/>
      <c r="B31" s="22" t="str">
        <f t="shared" si="12"/>
        <v/>
      </c>
      <c r="C31" s="32"/>
      <c r="D31" s="43"/>
      <c r="E31" s="45"/>
      <c r="F31" s="48"/>
      <c r="G31" s="42"/>
      <c r="H31" s="26"/>
      <c r="I31" s="32"/>
      <c r="J31" s="32"/>
      <c r="K31" s="32"/>
      <c r="L31" s="29"/>
      <c r="M31" s="31"/>
      <c r="N31" s="26"/>
      <c r="O31" s="26"/>
      <c r="P31" s="28"/>
      <c r="Q31" s="28"/>
      <c r="R31" s="28"/>
      <c r="S31" s="28"/>
      <c r="T31" s="28"/>
      <c r="U31" s="26" t="e">
        <f>LEFT(RIGHT(A31,LEN(A31)-FIND("-",A31)),MIN(SEARCH({"a","b","c","d","e","f","g","h","i","j","k","l","m","n","o","p","q","r","s","t","u","v","w","x","y","z"},RIGHT(A31,LEN(A31)-FIND("-",A31))&amp;"abcdefghijklmnopqrstuvwxyz"))-1)+1-1</f>
        <v>#VALUE!</v>
      </c>
      <c r="V31" s="26"/>
      <c r="W31" s="27" t="e">
        <f t="shared" si="11"/>
        <v>#VALUE!</v>
      </c>
      <c r="X31" s="27" t="e">
        <f t="shared" si="9"/>
        <v>#VALUE!</v>
      </c>
      <c r="Y31" s="27"/>
      <c r="Z31" s="15">
        <f t="shared" si="6"/>
        <v>0</v>
      </c>
      <c r="AA31" s="15">
        <f t="shared" si="7"/>
        <v>0</v>
      </c>
      <c r="AB31" s="39"/>
      <c r="AC31" s="39"/>
      <c r="AD31" s="27"/>
      <c r="AE31" s="25"/>
      <c r="AF31" s="25"/>
      <c r="AG31" s="25"/>
      <c r="AH31" s="50"/>
      <c r="AI31" s="57"/>
      <c r="AJ31" s="57"/>
      <c r="AK31" s="27"/>
      <c r="AL31" s="27"/>
      <c r="AM31" s="25"/>
      <c r="AN31" s="51"/>
      <c r="AO31" s="51"/>
      <c r="AP31" s="27"/>
      <c r="AQ31" s="26"/>
      <c r="AR31" s="32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7"/>
    </row>
    <row r="32" spans="1:59" x14ac:dyDescent="0.45">
      <c r="A32" s="6"/>
      <c r="B32" s="22" t="str">
        <f t="shared" si="12"/>
        <v/>
      </c>
      <c r="C32" s="32"/>
      <c r="D32" s="43"/>
      <c r="E32" s="45"/>
      <c r="F32" s="48"/>
      <c r="G32" s="42"/>
      <c r="H32" s="26"/>
      <c r="I32" s="32"/>
      <c r="J32" s="32"/>
      <c r="K32" s="32"/>
      <c r="L32" s="29"/>
      <c r="M32" s="31"/>
      <c r="N32" s="26"/>
      <c r="O32" s="26"/>
      <c r="P32" s="28"/>
      <c r="Q32" s="28"/>
      <c r="R32" s="28"/>
      <c r="S32" s="28"/>
      <c r="T32" s="28"/>
      <c r="U32" s="26" t="e">
        <f>LEFT(RIGHT(A32,LEN(A32)-FIND("-",A32)),MIN(SEARCH({"a","b","c","d","e","f","g","h","i","j","k","l","m","n","o","p","q","r","s","t","u","v","w","x","y","z"},RIGHT(A32,LEN(A32)-FIND("-",A32))&amp;"abcdefghijklmnopqrstuvwxyz"))-1)+1-1</f>
        <v>#VALUE!</v>
      </c>
      <c r="V32" s="26"/>
      <c r="W32" s="27" t="e">
        <f t="shared" si="11"/>
        <v>#VALUE!</v>
      </c>
      <c r="X32" s="27" t="e">
        <f t="shared" si="9"/>
        <v>#VALUE!</v>
      </c>
      <c r="Y32" s="27"/>
      <c r="Z32" s="15">
        <f t="shared" si="6"/>
        <v>0</v>
      </c>
      <c r="AA32" s="15">
        <f t="shared" si="7"/>
        <v>0</v>
      </c>
      <c r="AB32" s="39"/>
      <c r="AC32" s="39"/>
      <c r="AD32" s="27"/>
      <c r="AE32" s="25"/>
      <c r="AF32" s="25"/>
      <c r="AG32" s="25"/>
      <c r="AH32" s="50"/>
      <c r="AI32" s="57"/>
      <c r="AJ32" s="57"/>
      <c r="AK32" s="27"/>
      <c r="AL32" s="27"/>
      <c r="AM32" s="25"/>
      <c r="AN32" s="51"/>
      <c r="AO32" s="51"/>
      <c r="AP32" s="27"/>
      <c r="AQ32" s="26"/>
      <c r="AR32" s="32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7"/>
    </row>
    <row r="33" spans="1:59" x14ac:dyDescent="0.45">
      <c r="A33" s="6"/>
      <c r="B33" s="22" t="str">
        <f t="shared" si="12"/>
        <v/>
      </c>
      <c r="C33" s="32"/>
      <c r="D33" s="43"/>
      <c r="E33" s="45"/>
      <c r="F33" s="48"/>
      <c r="G33" s="42"/>
      <c r="H33" s="26"/>
      <c r="I33" s="32"/>
      <c r="J33" s="32"/>
      <c r="K33" s="32"/>
      <c r="L33" s="29"/>
      <c r="M33" s="31"/>
      <c r="N33" s="26"/>
      <c r="O33" s="26"/>
      <c r="P33" s="28"/>
      <c r="Q33" s="28"/>
      <c r="R33" s="28"/>
      <c r="S33" s="28"/>
      <c r="T33" s="28"/>
      <c r="U33" s="26" t="e">
        <f>LEFT(RIGHT(A33,LEN(A33)-FIND("-",A33)),MIN(SEARCH({"a","b","c","d","e","f","g","h","i","j","k","l","m","n","o","p","q","r","s","t","u","v","w","x","y","z"},RIGHT(A33,LEN(A33)-FIND("-",A33))&amp;"abcdefghijklmnopqrstuvwxyz"))-1)+1-1</f>
        <v>#VALUE!</v>
      </c>
      <c r="V33" s="26"/>
      <c r="W33" s="27" t="e">
        <f t="shared" si="11"/>
        <v>#VALUE!</v>
      </c>
      <c r="X33" s="27" t="e">
        <f t="shared" si="9"/>
        <v>#VALUE!</v>
      </c>
      <c r="Y33" s="27"/>
      <c r="Z33" s="15">
        <f t="shared" si="6"/>
        <v>0</v>
      </c>
      <c r="AA33" s="15">
        <f t="shared" si="7"/>
        <v>0</v>
      </c>
      <c r="AB33" s="39"/>
      <c r="AC33" s="39"/>
      <c r="AD33" s="27"/>
      <c r="AE33" s="25"/>
      <c r="AF33" s="25"/>
      <c r="AG33" s="25"/>
      <c r="AH33" s="50"/>
      <c r="AI33" s="57"/>
      <c r="AJ33" s="57"/>
      <c r="AK33" s="27"/>
      <c r="AL33" s="27"/>
      <c r="AM33" s="25"/>
      <c r="AN33" s="51"/>
      <c r="AO33" s="51"/>
      <c r="AP33" s="27"/>
      <c r="AQ33" s="26"/>
      <c r="AR33" s="32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7"/>
    </row>
    <row r="34" spans="1:59" x14ac:dyDescent="0.45">
      <c r="A34" s="6"/>
      <c r="B34" s="22" t="str">
        <f t="shared" si="12"/>
        <v/>
      </c>
      <c r="C34" s="32"/>
      <c r="D34" s="43"/>
      <c r="E34" s="45"/>
      <c r="F34" s="48"/>
      <c r="G34" s="42"/>
      <c r="H34" s="26"/>
      <c r="I34" s="32"/>
      <c r="J34" s="32"/>
      <c r="K34" s="32"/>
      <c r="L34" s="29"/>
      <c r="M34" s="31"/>
      <c r="N34" s="26"/>
      <c r="O34" s="26"/>
      <c r="P34" s="28"/>
      <c r="Q34" s="28"/>
      <c r="R34" s="28"/>
      <c r="S34" s="28"/>
      <c r="T34" s="28"/>
      <c r="U34" s="26" t="e">
        <f>LEFT(RIGHT(A34,LEN(A34)-FIND("-",A34)),MIN(SEARCH({"a","b","c","d","e","f","g","h","i","j","k","l","m","n","o","p","q","r","s","t","u","v","w","x","y","z"},RIGHT(A34,LEN(A34)-FIND("-",A34))&amp;"abcdefghijklmnopqrstuvwxyz"))-1)+1-1</f>
        <v>#VALUE!</v>
      </c>
      <c r="V34" s="26"/>
      <c r="W34" s="27" t="e">
        <f t="shared" si="11"/>
        <v>#VALUE!</v>
      </c>
      <c r="X34" s="27" t="e">
        <f t="shared" si="9"/>
        <v>#VALUE!</v>
      </c>
      <c r="Y34" s="27"/>
      <c r="Z34" s="15">
        <f t="shared" si="6"/>
        <v>0</v>
      </c>
      <c r="AA34" s="15">
        <f t="shared" si="7"/>
        <v>0</v>
      </c>
      <c r="AB34" s="39"/>
      <c r="AC34" s="39"/>
      <c r="AD34" s="27"/>
      <c r="AE34" s="25"/>
      <c r="AF34" s="25"/>
      <c r="AG34" s="25"/>
      <c r="AH34" s="50"/>
      <c r="AI34" s="57"/>
      <c r="AJ34" s="57"/>
      <c r="AK34" s="27"/>
      <c r="AL34" s="27"/>
      <c r="AM34" s="25"/>
      <c r="AN34" s="51"/>
      <c r="AO34" s="51"/>
      <c r="AP34" s="27"/>
      <c r="AQ34" s="26"/>
      <c r="AR34" s="32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7"/>
    </row>
    <row r="35" spans="1:59" x14ac:dyDescent="0.45">
      <c r="A35" s="6"/>
      <c r="B35" s="22" t="str">
        <f t="shared" si="12"/>
        <v/>
      </c>
      <c r="C35" s="32"/>
      <c r="D35" s="43"/>
      <c r="E35" s="45"/>
      <c r="F35" s="48"/>
      <c r="G35" s="42"/>
      <c r="H35" s="26"/>
      <c r="I35" s="32"/>
      <c r="J35" s="32"/>
      <c r="K35" s="32"/>
      <c r="L35" s="29"/>
      <c r="M35" s="31"/>
      <c r="N35" s="26"/>
      <c r="O35" s="26"/>
      <c r="P35" s="28"/>
      <c r="Q35" s="28"/>
      <c r="R35" s="28"/>
      <c r="S35" s="28"/>
      <c r="T35" s="28"/>
      <c r="U35" s="26" t="e">
        <f>LEFT(RIGHT(A35,LEN(A35)-FIND("-",A35)),MIN(SEARCH({"a","b","c","d","e","f","g","h","i","j","k","l","m","n","o","p","q","r","s","t","u","v","w","x","y","z"},RIGHT(A35,LEN(A35)-FIND("-",A35))&amp;"abcdefghijklmnopqrstuvwxyz"))-1)+1-1</f>
        <v>#VALUE!</v>
      </c>
      <c r="V35" s="26"/>
      <c r="W35" s="27" t="e">
        <f t="shared" si="11"/>
        <v>#VALUE!</v>
      </c>
      <c r="X35" s="27" t="e">
        <f t="shared" si="9"/>
        <v>#VALUE!</v>
      </c>
      <c r="Y35" s="27"/>
      <c r="Z35" s="15">
        <f t="shared" si="6"/>
        <v>0</v>
      </c>
      <c r="AA35" s="15">
        <f t="shared" si="7"/>
        <v>0</v>
      </c>
      <c r="AB35" s="39"/>
      <c r="AC35" s="39"/>
      <c r="AD35" s="27"/>
      <c r="AE35" s="25"/>
      <c r="AF35" s="25"/>
      <c r="AG35" s="25"/>
      <c r="AH35" s="50"/>
      <c r="AI35" s="57"/>
      <c r="AJ35" s="57"/>
      <c r="AK35" s="27"/>
      <c r="AL35" s="27"/>
      <c r="AM35" s="25"/>
      <c r="AN35" s="51"/>
      <c r="AO35" s="51"/>
      <c r="AP35" s="27"/>
      <c r="AQ35" s="26"/>
      <c r="AR35" s="32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7"/>
    </row>
    <row r="36" spans="1:59" x14ac:dyDescent="0.45">
      <c r="A36" s="6"/>
      <c r="B36" s="22" t="str">
        <f t="shared" si="12"/>
        <v/>
      </c>
      <c r="C36" s="32"/>
      <c r="D36" s="43"/>
      <c r="E36" s="45"/>
      <c r="F36" s="48"/>
      <c r="G36" s="42"/>
      <c r="H36" s="26"/>
      <c r="I36" s="32"/>
      <c r="J36" s="32"/>
      <c r="K36" s="32"/>
      <c r="L36" s="29"/>
      <c r="M36" s="31"/>
      <c r="N36" s="26"/>
      <c r="O36" s="26"/>
      <c r="P36" s="28"/>
      <c r="Q36" s="28"/>
      <c r="R36" s="28"/>
      <c r="S36" s="28"/>
      <c r="T36" s="28"/>
      <c r="U36" s="26" t="e">
        <f>LEFT(RIGHT(A36,LEN(A36)-FIND("-",A36)),MIN(SEARCH({"a","b","c","d","e","f","g","h","i","j","k","l","m","n","o","p","q","r","s","t","u","v","w","x","y","z"},RIGHT(A36,LEN(A36)-FIND("-",A36))&amp;"abcdefghijklmnopqrstuvwxyz"))-1)+1-1</f>
        <v>#VALUE!</v>
      </c>
      <c r="V36" s="26"/>
      <c r="W36" s="27" t="e">
        <f t="shared" ref="W36:W67" si="13">IF(OR(AND(U36+1&gt;40,U36+1&lt;=50),U36&gt;51),"Wireless","")</f>
        <v>#VALUE!</v>
      </c>
      <c r="X36" s="27" t="e">
        <f t="shared" si="9"/>
        <v>#VALUE!</v>
      </c>
      <c r="Y36" s="27"/>
      <c r="Z36" s="15">
        <f t="shared" ref="Z36:Z67" si="14">AG36-AF36</f>
        <v>0</v>
      </c>
      <c r="AA36" s="15">
        <f t="shared" ref="AA36:AA67" si="15">MIN(AG36,AH36)-MAX(AE36,AF36)</f>
        <v>0</v>
      </c>
      <c r="AB36" s="39"/>
      <c r="AC36" s="39"/>
      <c r="AD36" s="27"/>
      <c r="AE36" s="25"/>
      <c r="AF36" s="25"/>
      <c r="AG36" s="25"/>
      <c r="AH36" s="50"/>
      <c r="AI36" s="57"/>
      <c r="AJ36" s="57"/>
      <c r="AK36" s="27"/>
      <c r="AL36" s="27"/>
      <c r="AM36" s="25"/>
      <c r="AN36" s="51"/>
      <c r="AO36" s="51"/>
      <c r="AP36" s="27"/>
      <c r="AQ36" s="26"/>
      <c r="AR36" s="32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7"/>
    </row>
    <row r="37" spans="1:59" x14ac:dyDescent="0.45">
      <c r="A37" s="6"/>
      <c r="B37" s="22" t="str">
        <f t="shared" si="12"/>
        <v/>
      </c>
      <c r="C37" s="32"/>
      <c r="D37" s="43"/>
      <c r="E37" s="45"/>
      <c r="F37" s="48"/>
      <c r="G37" s="42"/>
      <c r="H37" s="26"/>
      <c r="I37" s="32"/>
      <c r="J37" s="32"/>
      <c r="K37" s="32"/>
      <c r="L37" s="29"/>
      <c r="M37" s="31"/>
      <c r="N37" s="26"/>
      <c r="O37" s="26"/>
      <c r="P37" s="28"/>
      <c r="Q37" s="28"/>
      <c r="R37" s="28"/>
      <c r="S37" s="28"/>
      <c r="T37" s="28"/>
      <c r="U37" s="26" t="e">
        <f>LEFT(RIGHT(A37,LEN(A37)-FIND("-",A37)),MIN(SEARCH({"a","b","c","d","e","f","g","h","i","j","k","l","m","n","o","p","q","r","s","t","u","v","w","x","y","z"},RIGHT(A37,LEN(A37)-FIND("-",A37))&amp;"abcdefghijklmnopqrstuvwxyz"))-1)+1-1</f>
        <v>#VALUE!</v>
      </c>
      <c r="V37" s="26"/>
      <c r="W37" s="27" t="e">
        <f t="shared" si="13"/>
        <v>#VALUE!</v>
      </c>
      <c r="X37" s="27" t="e">
        <f t="shared" ref="X37:X68" si="16">IF(OR(U37&lt;39,U37=50,U37=51,AND(OR(U37=46,U37=47),AF37&gt;43313)),"Cam Mic",IF(AND(U37&lt;45,AF37&lt;42958),"Dolphin Ear",IF(AND(U37&gt;44,NOT(OR(U37=46,U37=47,U37=50,U37=51))),"HTI","None")))</f>
        <v>#VALUE!</v>
      </c>
      <c r="Y37" s="27"/>
      <c r="Z37" s="15">
        <f t="shared" si="14"/>
        <v>0</v>
      </c>
      <c r="AA37" s="15">
        <f t="shared" si="15"/>
        <v>0</v>
      </c>
      <c r="AB37" s="39"/>
      <c r="AC37" s="39"/>
      <c r="AD37" s="27"/>
      <c r="AE37" s="25"/>
      <c r="AF37" s="25"/>
      <c r="AG37" s="25"/>
      <c r="AH37" s="50"/>
      <c r="AI37" s="57"/>
      <c r="AJ37" s="57"/>
      <c r="AK37" s="27"/>
      <c r="AL37" s="27"/>
      <c r="AM37" s="25"/>
      <c r="AN37" s="51"/>
      <c r="AO37" s="51"/>
      <c r="AP37" s="27"/>
      <c r="AQ37" s="26"/>
      <c r="AR37" s="32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7"/>
    </row>
    <row r="38" spans="1:59" x14ac:dyDescent="0.45">
      <c r="A38" s="6"/>
      <c r="B38" s="22" t="str">
        <f t="shared" si="12"/>
        <v/>
      </c>
      <c r="C38" s="32"/>
      <c r="D38" s="43"/>
      <c r="E38" s="45"/>
      <c r="F38" s="48"/>
      <c r="G38" s="42"/>
      <c r="H38" s="26"/>
      <c r="I38" s="32"/>
      <c r="J38" s="32"/>
      <c r="K38" s="32"/>
      <c r="L38" s="29"/>
      <c r="M38" s="31"/>
      <c r="N38" s="26"/>
      <c r="O38" s="26"/>
      <c r="P38" s="28"/>
      <c r="Q38" s="28"/>
      <c r="R38" s="28"/>
      <c r="S38" s="28"/>
      <c r="T38" s="28"/>
      <c r="U38" s="26" t="e">
        <f>LEFT(RIGHT(A38,LEN(A38)-FIND("-",A38)),MIN(SEARCH({"a","b","c","d","e","f","g","h","i","j","k","l","m","n","o","p","q","r","s","t","u","v","w","x","y","z"},RIGHT(A38,LEN(A38)-FIND("-",A38))&amp;"abcdefghijklmnopqrstuvwxyz"))-1)+1-1</f>
        <v>#VALUE!</v>
      </c>
      <c r="V38" s="26"/>
      <c r="W38" s="27" t="e">
        <f t="shared" si="13"/>
        <v>#VALUE!</v>
      </c>
      <c r="X38" s="27" t="e">
        <f t="shared" si="16"/>
        <v>#VALUE!</v>
      </c>
      <c r="Y38" s="27"/>
      <c r="Z38" s="15">
        <f t="shared" si="14"/>
        <v>0</v>
      </c>
      <c r="AA38" s="15">
        <f t="shared" si="15"/>
        <v>0</v>
      </c>
      <c r="AB38" s="39"/>
      <c r="AC38" s="39"/>
      <c r="AD38" s="27"/>
      <c r="AE38" s="25"/>
      <c r="AF38" s="25"/>
      <c r="AG38" s="25"/>
      <c r="AH38" s="50"/>
      <c r="AI38" s="57"/>
      <c r="AJ38" s="57"/>
      <c r="AK38" s="27"/>
      <c r="AL38" s="27"/>
      <c r="AM38" s="25"/>
      <c r="AN38" s="51"/>
      <c r="AO38" s="51"/>
      <c r="AP38" s="27"/>
      <c r="AQ38" s="26"/>
      <c r="AR38" s="32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7"/>
    </row>
    <row r="39" spans="1:59" x14ac:dyDescent="0.45">
      <c r="A39" s="6"/>
      <c r="B39" s="22" t="str">
        <f t="shared" si="12"/>
        <v/>
      </c>
      <c r="C39" s="32"/>
      <c r="D39" s="43"/>
      <c r="E39" s="45"/>
      <c r="F39" s="48"/>
      <c r="G39" s="42"/>
      <c r="H39" s="26"/>
      <c r="I39" s="32"/>
      <c r="J39" s="32"/>
      <c r="K39" s="32"/>
      <c r="L39" s="29"/>
      <c r="M39" s="31"/>
      <c r="N39" s="26"/>
      <c r="O39" s="26"/>
      <c r="P39" s="28"/>
      <c r="Q39" s="28"/>
      <c r="R39" s="28"/>
      <c r="S39" s="28"/>
      <c r="T39" s="28"/>
      <c r="U39" s="26" t="e">
        <f>LEFT(RIGHT(A39,LEN(A39)-FIND("-",A39)),MIN(SEARCH({"a","b","c","d","e","f","g","h","i","j","k","l","m","n","o","p","q","r","s","t","u","v","w","x","y","z"},RIGHT(A39,LEN(A39)-FIND("-",A39))&amp;"abcdefghijklmnopqrstuvwxyz"))-1)+1-1</f>
        <v>#VALUE!</v>
      </c>
      <c r="V39" s="26"/>
      <c r="W39" s="27" t="e">
        <f t="shared" si="13"/>
        <v>#VALUE!</v>
      </c>
      <c r="X39" s="27" t="e">
        <f t="shared" si="16"/>
        <v>#VALUE!</v>
      </c>
      <c r="Y39" s="27"/>
      <c r="Z39" s="15">
        <f t="shared" si="14"/>
        <v>0</v>
      </c>
      <c r="AA39" s="15">
        <f t="shared" si="15"/>
        <v>0</v>
      </c>
      <c r="AB39" s="39"/>
      <c r="AC39" s="39"/>
      <c r="AD39" s="27"/>
      <c r="AE39" s="25"/>
      <c r="AF39" s="25"/>
      <c r="AG39" s="25"/>
      <c r="AH39" s="50"/>
      <c r="AI39" s="57"/>
      <c r="AJ39" s="57"/>
      <c r="AK39" s="27"/>
      <c r="AL39" s="27"/>
      <c r="AM39" s="25"/>
      <c r="AN39" s="51"/>
      <c r="AO39" s="51"/>
      <c r="AP39" s="27"/>
      <c r="AQ39" s="26"/>
      <c r="AR39" s="32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7"/>
    </row>
    <row r="40" spans="1:59" x14ac:dyDescent="0.45">
      <c r="A40" s="6"/>
      <c r="B40" s="22" t="str">
        <f t="shared" si="12"/>
        <v/>
      </c>
      <c r="C40" s="32"/>
      <c r="D40" s="43"/>
      <c r="E40" s="45"/>
      <c r="F40" s="48"/>
      <c r="G40" s="42"/>
      <c r="H40" s="26"/>
      <c r="I40" s="32"/>
      <c r="J40" s="32"/>
      <c r="K40" s="32"/>
      <c r="L40" s="29"/>
      <c r="M40" s="31"/>
      <c r="N40" s="26"/>
      <c r="O40" s="26"/>
      <c r="P40" s="28"/>
      <c r="Q40" s="28"/>
      <c r="R40" s="28"/>
      <c r="S40" s="28"/>
      <c r="T40" s="28"/>
      <c r="U40" s="26" t="e">
        <f>LEFT(RIGHT(A40,LEN(A40)-FIND("-",A40)),MIN(SEARCH({"a","b","c","d","e","f","g","h","i","j","k","l","m","n","o","p","q","r","s","t","u","v","w","x","y","z"},RIGHT(A40,LEN(A40)-FIND("-",A40))&amp;"abcdefghijklmnopqrstuvwxyz"))-1)+1-1</f>
        <v>#VALUE!</v>
      </c>
      <c r="V40" s="26"/>
      <c r="W40" s="27" t="e">
        <f t="shared" si="13"/>
        <v>#VALUE!</v>
      </c>
      <c r="X40" s="27" t="e">
        <f t="shared" si="16"/>
        <v>#VALUE!</v>
      </c>
      <c r="Y40" s="27"/>
      <c r="Z40" s="15">
        <f t="shared" si="14"/>
        <v>0</v>
      </c>
      <c r="AA40" s="15">
        <f t="shared" si="15"/>
        <v>0</v>
      </c>
      <c r="AB40" s="39"/>
      <c r="AC40" s="39"/>
      <c r="AD40" s="27"/>
      <c r="AE40" s="25"/>
      <c r="AF40" s="25"/>
      <c r="AG40" s="25"/>
      <c r="AH40" s="50"/>
      <c r="AI40" s="57"/>
      <c r="AJ40" s="57"/>
      <c r="AK40" s="27"/>
      <c r="AL40" s="27"/>
      <c r="AM40" s="25"/>
      <c r="AN40" s="51"/>
      <c r="AO40" s="51"/>
      <c r="AP40" s="27"/>
      <c r="AQ40" s="26"/>
      <c r="AR40" s="32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7"/>
    </row>
    <row r="41" spans="1:59" x14ac:dyDescent="0.45">
      <c r="A41" s="6"/>
      <c r="B41" s="22" t="str">
        <f t="shared" si="12"/>
        <v/>
      </c>
      <c r="C41" s="32"/>
      <c r="D41" s="43"/>
      <c r="E41" s="45"/>
      <c r="F41" s="48"/>
      <c r="G41" s="42"/>
      <c r="H41" s="26"/>
      <c r="I41" s="32"/>
      <c r="J41" s="32"/>
      <c r="K41" s="32"/>
      <c r="L41" s="29"/>
      <c r="M41" s="31"/>
      <c r="N41" s="26"/>
      <c r="O41" s="26"/>
      <c r="P41" s="28"/>
      <c r="Q41" s="28"/>
      <c r="R41" s="28"/>
      <c r="S41" s="28"/>
      <c r="T41" s="28"/>
      <c r="U41" s="26" t="e">
        <f>LEFT(RIGHT(A41,LEN(A41)-FIND("-",A41)),MIN(SEARCH({"a","b","c","d","e","f","g","h","i","j","k","l","m","n","o","p","q","r","s","t","u","v","w","x","y","z"},RIGHT(A41,LEN(A41)-FIND("-",A41))&amp;"abcdefghijklmnopqrstuvwxyz"))-1)+1-1</f>
        <v>#VALUE!</v>
      </c>
      <c r="V41" s="26"/>
      <c r="W41" s="27" t="e">
        <f t="shared" si="13"/>
        <v>#VALUE!</v>
      </c>
      <c r="X41" s="27" t="e">
        <f t="shared" si="16"/>
        <v>#VALUE!</v>
      </c>
      <c r="Y41" s="27"/>
      <c r="Z41" s="15">
        <f t="shared" si="14"/>
        <v>0</v>
      </c>
      <c r="AA41" s="15">
        <f t="shared" si="15"/>
        <v>0</v>
      </c>
      <c r="AB41" s="39"/>
      <c r="AC41" s="39"/>
      <c r="AD41" s="27"/>
      <c r="AE41" s="25"/>
      <c r="AF41" s="25"/>
      <c r="AG41" s="25"/>
      <c r="AH41" s="50"/>
      <c r="AI41" s="57"/>
      <c r="AJ41" s="57"/>
      <c r="AK41" s="27"/>
      <c r="AL41" s="27"/>
      <c r="AM41" s="25"/>
      <c r="AN41" s="51"/>
      <c r="AO41" s="51"/>
      <c r="AP41" s="27"/>
      <c r="AQ41" s="26"/>
      <c r="AR41" s="32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7"/>
    </row>
    <row r="42" spans="1:59" x14ac:dyDescent="0.45">
      <c r="A42" s="6"/>
      <c r="B42" s="22" t="str">
        <f t="shared" ref="B42:B73" si="17">LEFT(A42,2)</f>
        <v/>
      </c>
      <c r="C42" s="32"/>
      <c r="D42" s="43"/>
      <c r="E42" s="45"/>
      <c r="F42" s="48"/>
      <c r="G42" s="42"/>
      <c r="H42" s="26"/>
      <c r="I42" s="32"/>
      <c r="J42" s="32"/>
      <c r="K42" s="32"/>
      <c r="L42" s="29"/>
      <c r="M42" s="31"/>
      <c r="N42" s="26"/>
      <c r="O42" s="26"/>
      <c r="P42" s="28"/>
      <c r="Q42" s="28"/>
      <c r="R42" s="28"/>
      <c r="S42" s="28"/>
      <c r="T42" s="28"/>
      <c r="U42" s="26" t="e">
        <f>LEFT(RIGHT(A42,LEN(A42)-FIND("-",A42)),MIN(SEARCH({"a","b","c","d","e","f","g","h","i","j","k","l","m","n","o","p","q","r","s","t","u","v","w","x","y","z"},RIGHT(A42,LEN(A42)-FIND("-",A42))&amp;"abcdefghijklmnopqrstuvwxyz"))-1)+1-1</f>
        <v>#VALUE!</v>
      </c>
      <c r="V42" s="26"/>
      <c r="W42" s="27" t="e">
        <f t="shared" si="13"/>
        <v>#VALUE!</v>
      </c>
      <c r="X42" s="27" t="e">
        <f t="shared" si="16"/>
        <v>#VALUE!</v>
      </c>
      <c r="Y42" s="27"/>
      <c r="Z42" s="15">
        <f t="shared" si="14"/>
        <v>0</v>
      </c>
      <c r="AA42" s="15">
        <f t="shared" si="15"/>
        <v>0</v>
      </c>
      <c r="AB42" s="39"/>
      <c r="AC42" s="39"/>
      <c r="AD42" s="27"/>
      <c r="AE42" s="25"/>
      <c r="AF42" s="25"/>
      <c r="AG42" s="25"/>
      <c r="AH42" s="50"/>
      <c r="AI42" s="57"/>
      <c r="AJ42" s="57"/>
      <c r="AK42" s="27"/>
      <c r="AL42" s="27"/>
      <c r="AM42" s="25"/>
      <c r="AN42" s="51"/>
      <c r="AO42" s="51"/>
      <c r="AP42" s="27"/>
      <c r="AQ42" s="26"/>
      <c r="AR42" s="32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7"/>
    </row>
    <row r="43" spans="1:59" x14ac:dyDescent="0.45">
      <c r="A43" s="6"/>
      <c r="B43" s="22" t="str">
        <f t="shared" si="17"/>
        <v/>
      </c>
      <c r="C43" s="32"/>
      <c r="D43" s="43"/>
      <c r="E43" s="45"/>
      <c r="F43" s="48"/>
      <c r="G43" s="42"/>
      <c r="H43" s="26"/>
      <c r="I43" s="32"/>
      <c r="J43" s="32"/>
      <c r="K43" s="32"/>
      <c r="L43" s="29"/>
      <c r="M43" s="31"/>
      <c r="N43" s="26"/>
      <c r="O43" s="26"/>
      <c r="P43" s="28"/>
      <c r="Q43" s="28"/>
      <c r="R43" s="28"/>
      <c r="S43" s="28"/>
      <c r="T43" s="28"/>
      <c r="U43" s="26" t="e">
        <f>LEFT(RIGHT(A43,LEN(A43)-FIND("-",A43)),MIN(SEARCH({"a","b","c","d","e","f","g","h","i","j","k","l","m","n","o","p","q","r","s","t","u","v","w","x","y","z"},RIGHT(A43,LEN(A43)-FIND("-",A43))&amp;"abcdefghijklmnopqrstuvwxyz"))-1)+1-1</f>
        <v>#VALUE!</v>
      </c>
      <c r="V43" s="26"/>
      <c r="W43" s="27" t="e">
        <f t="shared" si="13"/>
        <v>#VALUE!</v>
      </c>
      <c r="X43" s="27" t="e">
        <f t="shared" si="16"/>
        <v>#VALUE!</v>
      </c>
      <c r="Y43" s="27"/>
      <c r="Z43" s="15">
        <f t="shared" si="14"/>
        <v>0</v>
      </c>
      <c r="AA43" s="15">
        <f t="shared" si="15"/>
        <v>0</v>
      </c>
      <c r="AB43" s="39"/>
      <c r="AC43" s="39"/>
      <c r="AD43" s="27"/>
      <c r="AE43" s="25"/>
      <c r="AF43" s="25"/>
      <c r="AG43" s="25"/>
      <c r="AH43" s="50"/>
      <c r="AI43" s="57"/>
      <c r="AJ43" s="57"/>
      <c r="AK43" s="27"/>
      <c r="AL43" s="27"/>
      <c r="AM43" s="25"/>
      <c r="AN43" s="51"/>
      <c r="AO43" s="51"/>
      <c r="AP43" s="27"/>
      <c r="AQ43" s="26"/>
      <c r="AR43" s="32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7"/>
    </row>
    <row r="44" spans="1:59" x14ac:dyDescent="0.45">
      <c r="A44" s="6"/>
      <c r="B44" s="22" t="str">
        <f t="shared" si="17"/>
        <v/>
      </c>
      <c r="C44" s="32"/>
      <c r="D44" s="43"/>
      <c r="E44" s="45"/>
      <c r="F44" s="48"/>
      <c r="G44" s="42"/>
      <c r="H44" s="26"/>
      <c r="I44" s="32"/>
      <c r="J44" s="32"/>
      <c r="K44" s="32"/>
      <c r="L44" s="29"/>
      <c r="M44" s="31"/>
      <c r="N44" s="26"/>
      <c r="O44" s="26"/>
      <c r="P44" s="28"/>
      <c r="Q44" s="28"/>
      <c r="R44" s="28"/>
      <c r="S44" s="28"/>
      <c r="T44" s="28"/>
      <c r="U44" s="26" t="e">
        <f>LEFT(RIGHT(A44,LEN(A44)-FIND("-",A44)),MIN(SEARCH({"a","b","c","d","e","f","g","h","i","j","k","l","m","n","o","p","q","r","s","t","u","v","w","x","y","z"},RIGHT(A44,LEN(A44)-FIND("-",A44))&amp;"abcdefghijklmnopqrstuvwxyz"))-1)+1-1</f>
        <v>#VALUE!</v>
      </c>
      <c r="V44" s="26"/>
      <c r="W44" s="27" t="e">
        <f t="shared" si="13"/>
        <v>#VALUE!</v>
      </c>
      <c r="X44" s="27" t="e">
        <f t="shared" si="16"/>
        <v>#VALUE!</v>
      </c>
      <c r="Y44" s="27"/>
      <c r="Z44" s="15">
        <f t="shared" si="14"/>
        <v>0</v>
      </c>
      <c r="AA44" s="15">
        <f t="shared" si="15"/>
        <v>0</v>
      </c>
      <c r="AB44" s="39"/>
      <c r="AC44" s="39"/>
      <c r="AD44" s="27"/>
      <c r="AE44" s="25"/>
      <c r="AF44" s="25"/>
      <c r="AG44" s="25"/>
      <c r="AH44" s="50"/>
      <c r="AI44" s="57"/>
      <c r="AJ44" s="57"/>
      <c r="AK44" s="27"/>
      <c r="AL44" s="27"/>
      <c r="AM44" s="25"/>
      <c r="AN44" s="51"/>
      <c r="AO44" s="51"/>
      <c r="AP44" s="27"/>
      <c r="AQ44" s="26"/>
      <c r="AR44" s="32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7"/>
    </row>
    <row r="45" spans="1:59" x14ac:dyDescent="0.45">
      <c r="A45" s="6"/>
      <c r="B45" s="22" t="str">
        <f t="shared" si="17"/>
        <v/>
      </c>
      <c r="C45" s="32"/>
      <c r="D45" s="43"/>
      <c r="E45" s="45"/>
      <c r="F45" s="48"/>
      <c r="G45" s="42"/>
      <c r="H45" s="26"/>
      <c r="I45" s="32"/>
      <c r="J45" s="32"/>
      <c r="K45" s="32"/>
      <c r="L45" s="29"/>
      <c r="M45" s="31"/>
      <c r="N45" s="26"/>
      <c r="O45" s="26"/>
      <c r="P45" s="28"/>
      <c r="Q45" s="28"/>
      <c r="R45" s="28"/>
      <c r="S45" s="28"/>
      <c r="T45" s="28"/>
      <c r="U45" s="26" t="e">
        <f>LEFT(RIGHT(A45,LEN(A45)-FIND("-",A45)),MIN(SEARCH({"a","b","c","d","e","f","g","h","i","j","k","l","m","n","o","p","q","r","s","t","u","v","w","x","y","z"},RIGHT(A45,LEN(A45)-FIND("-",A45))&amp;"abcdefghijklmnopqrstuvwxyz"))-1)+1-1</f>
        <v>#VALUE!</v>
      </c>
      <c r="V45" s="26"/>
      <c r="W45" s="27" t="e">
        <f t="shared" si="13"/>
        <v>#VALUE!</v>
      </c>
      <c r="X45" s="27" t="e">
        <f t="shared" si="16"/>
        <v>#VALUE!</v>
      </c>
      <c r="Y45" s="27"/>
      <c r="Z45" s="15">
        <f t="shared" si="14"/>
        <v>0</v>
      </c>
      <c r="AA45" s="15">
        <f t="shared" si="15"/>
        <v>0</v>
      </c>
      <c r="AB45" s="39"/>
      <c r="AC45" s="39"/>
      <c r="AD45" s="27"/>
      <c r="AE45" s="25"/>
      <c r="AF45" s="25"/>
      <c r="AG45" s="25"/>
      <c r="AH45" s="50"/>
      <c r="AI45" s="57"/>
      <c r="AJ45" s="57"/>
      <c r="AK45" s="27"/>
      <c r="AL45" s="27"/>
      <c r="AM45" s="25"/>
      <c r="AN45" s="51"/>
      <c r="AO45" s="51"/>
      <c r="AP45" s="27"/>
      <c r="AQ45" s="26"/>
      <c r="AR45" s="32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7"/>
    </row>
    <row r="46" spans="1:59" x14ac:dyDescent="0.45">
      <c r="A46" s="6"/>
      <c r="B46" s="22" t="str">
        <f t="shared" si="17"/>
        <v/>
      </c>
      <c r="C46" s="32"/>
      <c r="D46" s="43"/>
      <c r="E46" s="45"/>
      <c r="F46" s="48"/>
      <c r="G46" s="42"/>
      <c r="H46" s="26"/>
      <c r="I46" s="32"/>
      <c r="J46" s="32"/>
      <c r="K46" s="32"/>
      <c r="L46" s="29"/>
      <c r="M46" s="31"/>
      <c r="N46" s="26"/>
      <c r="O46" s="26"/>
      <c r="P46" s="28"/>
      <c r="Q46" s="28"/>
      <c r="R46" s="28"/>
      <c r="S46" s="28"/>
      <c r="T46" s="28"/>
      <c r="U46" s="26" t="e">
        <f>LEFT(RIGHT(A46,LEN(A46)-FIND("-",A46)),MIN(SEARCH({"a","b","c","d","e","f","g","h","i","j","k","l","m","n","o","p","q","r","s","t","u","v","w","x","y","z"},RIGHT(A46,LEN(A46)-FIND("-",A46))&amp;"abcdefghijklmnopqrstuvwxyz"))-1)+1-1</f>
        <v>#VALUE!</v>
      </c>
      <c r="V46" s="26"/>
      <c r="W46" s="27" t="e">
        <f t="shared" si="13"/>
        <v>#VALUE!</v>
      </c>
      <c r="X46" s="27" t="e">
        <f t="shared" si="16"/>
        <v>#VALUE!</v>
      </c>
      <c r="Y46" s="27"/>
      <c r="Z46" s="15">
        <f t="shared" si="14"/>
        <v>0</v>
      </c>
      <c r="AA46" s="15">
        <f t="shared" si="15"/>
        <v>0</v>
      </c>
      <c r="AB46" s="39"/>
      <c r="AC46" s="39"/>
      <c r="AD46" s="27"/>
      <c r="AE46" s="25"/>
      <c r="AF46" s="25"/>
      <c r="AG46" s="25"/>
      <c r="AH46" s="50"/>
      <c r="AI46" s="57"/>
      <c r="AJ46" s="57"/>
      <c r="AK46" s="27"/>
      <c r="AL46" s="27"/>
      <c r="AM46" s="25"/>
      <c r="AN46" s="51"/>
      <c r="AO46" s="51"/>
      <c r="AP46" s="27"/>
      <c r="AQ46" s="26"/>
      <c r="AR46" s="32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7"/>
    </row>
    <row r="47" spans="1:59" x14ac:dyDescent="0.45">
      <c r="A47" s="6"/>
      <c r="B47" s="22" t="str">
        <f t="shared" si="17"/>
        <v/>
      </c>
      <c r="C47" s="32"/>
      <c r="D47" s="43"/>
      <c r="E47" s="45"/>
      <c r="F47" s="48"/>
      <c r="G47" s="42"/>
      <c r="H47" s="26"/>
      <c r="I47" s="32"/>
      <c r="J47" s="32"/>
      <c r="K47" s="32"/>
      <c r="L47" s="29"/>
      <c r="M47" s="31"/>
      <c r="N47" s="26"/>
      <c r="O47" s="26"/>
      <c r="P47" s="28"/>
      <c r="Q47" s="28"/>
      <c r="R47" s="28"/>
      <c r="S47" s="28"/>
      <c r="T47" s="28"/>
      <c r="U47" s="26" t="e">
        <f>LEFT(RIGHT(A47,LEN(A47)-FIND("-",A47)),MIN(SEARCH({"a","b","c","d","e","f","g","h","i","j","k","l","m","n","o","p","q","r","s","t","u","v","w","x","y","z"},RIGHT(A47,LEN(A47)-FIND("-",A47))&amp;"abcdefghijklmnopqrstuvwxyz"))-1)+1-1</f>
        <v>#VALUE!</v>
      </c>
      <c r="V47" s="26"/>
      <c r="W47" s="27" t="e">
        <f t="shared" si="13"/>
        <v>#VALUE!</v>
      </c>
      <c r="X47" s="27" t="e">
        <f t="shared" si="16"/>
        <v>#VALUE!</v>
      </c>
      <c r="Y47" s="27"/>
      <c r="Z47" s="15">
        <f t="shared" si="14"/>
        <v>0</v>
      </c>
      <c r="AA47" s="15">
        <f t="shared" si="15"/>
        <v>0</v>
      </c>
      <c r="AB47" s="39"/>
      <c r="AC47" s="39"/>
      <c r="AD47" s="27"/>
      <c r="AE47" s="25"/>
      <c r="AF47" s="25"/>
      <c r="AG47" s="25"/>
      <c r="AH47" s="50"/>
      <c r="AI47" s="57"/>
      <c r="AJ47" s="57"/>
      <c r="AK47" s="27"/>
      <c r="AL47" s="27"/>
      <c r="AM47" s="25"/>
      <c r="AN47" s="51"/>
      <c r="AO47" s="51"/>
      <c r="AP47" s="27"/>
      <c r="AQ47" s="26"/>
      <c r="AR47" s="32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7"/>
    </row>
    <row r="48" spans="1:59" x14ac:dyDescent="0.45">
      <c r="A48" s="6"/>
      <c r="B48" s="22" t="str">
        <f t="shared" si="17"/>
        <v/>
      </c>
      <c r="C48" s="32"/>
      <c r="D48" s="43"/>
      <c r="E48" s="45"/>
      <c r="F48" s="48"/>
      <c r="G48" s="42"/>
      <c r="H48" s="26"/>
      <c r="I48" s="32"/>
      <c r="J48" s="32"/>
      <c r="K48" s="32"/>
      <c r="L48" s="29"/>
      <c r="M48" s="31"/>
      <c r="N48" s="26"/>
      <c r="O48" s="26"/>
      <c r="P48" s="28"/>
      <c r="Q48" s="28"/>
      <c r="R48" s="28"/>
      <c r="S48" s="28"/>
      <c r="T48" s="28"/>
      <c r="U48" s="26" t="e">
        <f>LEFT(RIGHT(A48,LEN(A48)-FIND("-",A48)),MIN(SEARCH({"a","b","c","d","e","f","g","h","i","j","k","l","m","n","o","p","q","r","s","t","u","v","w","x","y","z"},RIGHT(A48,LEN(A48)-FIND("-",A48))&amp;"abcdefghijklmnopqrstuvwxyz"))-1)+1-1</f>
        <v>#VALUE!</v>
      </c>
      <c r="V48" s="26"/>
      <c r="W48" s="27" t="e">
        <f t="shared" si="13"/>
        <v>#VALUE!</v>
      </c>
      <c r="X48" s="27" t="e">
        <f t="shared" si="16"/>
        <v>#VALUE!</v>
      </c>
      <c r="Y48" s="27"/>
      <c r="Z48" s="15">
        <f t="shared" si="14"/>
        <v>0</v>
      </c>
      <c r="AA48" s="15">
        <f t="shared" si="15"/>
        <v>0</v>
      </c>
      <c r="AB48" s="39"/>
      <c r="AC48" s="39"/>
      <c r="AD48" s="27"/>
      <c r="AE48" s="25"/>
      <c r="AF48" s="25"/>
      <c r="AG48" s="25"/>
      <c r="AH48" s="50"/>
      <c r="AI48" s="57"/>
      <c r="AJ48" s="57"/>
      <c r="AK48" s="27"/>
      <c r="AL48" s="27"/>
      <c r="AM48" s="25"/>
      <c r="AN48" s="51"/>
      <c r="AO48" s="51"/>
      <c r="AP48" s="27"/>
      <c r="AQ48" s="26"/>
      <c r="AR48" s="32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7"/>
    </row>
    <row r="49" spans="1:59" x14ac:dyDescent="0.45">
      <c r="A49" s="6"/>
      <c r="B49" s="22" t="str">
        <f t="shared" si="17"/>
        <v/>
      </c>
      <c r="C49" s="32"/>
      <c r="D49" s="43"/>
      <c r="E49" s="45"/>
      <c r="F49" s="48"/>
      <c r="G49" s="42"/>
      <c r="H49" s="26"/>
      <c r="I49" s="32"/>
      <c r="J49" s="32"/>
      <c r="K49" s="32"/>
      <c r="L49" s="29"/>
      <c r="M49" s="31"/>
      <c r="N49" s="26"/>
      <c r="O49" s="26"/>
      <c r="P49" s="28"/>
      <c r="Q49" s="28"/>
      <c r="R49" s="28"/>
      <c r="S49" s="28"/>
      <c r="T49" s="28"/>
      <c r="U49" s="26" t="e">
        <f>LEFT(RIGHT(A49,LEN(A49)-FIND("-",A49)),MIN(SEARCH({"a","b","c","d","e","f","g","h","i","j","k","l","m","n","o","p","q","r","s","t","u","v","w","x","y","z"},RIGHT(A49,LEN(A49)-FIND("-",A49))&amp;"abcdefghijklmnopqrstuvwxyz"))-1)+1-1</f>
        <v>#VALUE!</v>
      </c>
      <c r="V49" s="26"/>
      <c r="W49" s="27" t="e">
        <f t="shared" si="13"/>
        <v>#VALUE!</v>
      </c>
      <c r="X49" s="27" t="e">
        <f t="shared" si="16"/>
        <v>#VALUE!</v>
      </c>
      <c r="Y49" s="27"/>
      <c r="Z49" s="15">
        <f t="shared" si="14"/>
        <v>0</v>
      </c>
      <c r="AA49" s="15">
        <f t="shared" si="15"/>
        <v>0</v>
      </c>
      <c r="AB49" s="39"/>
      <c r="AC49" s="39"/>
      <c r="AD49" s="27"/>
      <c r="AE49" s="25"/>
      <c r="AF49" s="25"/>
      <c r="AG49" s="25"/>
      <c r="AH49" s="50"/>
      <c r="AI49" s="57"/>
      <c r="AJ49" s="57"/>
      <c r="AK49" s="27"/>
      <c r="AL49" s="27"/>
      <c r="AM49" s="25"/>
      <c r="AN49" s="51"/>
      <c r="AO49" s="51"/>
      <c r="AP49" s="27"/>
      <c r="AQ49" s="26"/>
      <c r="AR49" s="32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7"/>
    </row>
    <row r="50" spans="1:59" x14ac:dyDescent="0.45">
      <c r="A50" s="6"/>
      <c r="B50" s="22" t="str">
        <f t="shared" si="17"/>
        <v/>
      </c>
      <c r="C50" s="32"/>
      <c r="D50" s="43"/>
      <c r="E50" s="45"/>
      <c r="F50" s="48"/>
      <c r="G50" s="42"/>
      <c r="H50" s="26"/>
      <c r="I50" s="32"/>
      <c r="J50" s="32"/>
      <c r="K50" s="32"/>
      <c r="L50" s="29"/>
      <c r="M50" s="31"/>
      <c r="N50" s="26"/>
      <c r="O50" s="26"/>
      <c r="P50" s="28"/>
      <c r="Q50" s="28"/>
      <c r="R50" s="28"/>
      <c r="S50" s="28"/>
      <c r="T50" s="28"/>
      <c r="U50" s="26" t="e">
        <f>LEFT(RIGHT(A50,LEN(A50)-FIND("-",A50)),MIN(SEARCH({"a","b","c","d","e","f","g","h","i","j","k","l","m","n","o","p","q","r","s","t","u","v","w","x","y","z"},RIGHT(A50,LEN(A50)-FIND("-",A50))&amp;"abcdefghijklmnopqrstuvwxyz"))-1)+1-1</f>
        <v>#VALUE!</v>
      </c>
      <c r="V50" s="26"/>
      <c r="W50" s="27" t="e">
        <f t="shared" si="13"/>
        <v>#VALUE!</v>
      </c>
      <c r="X50" s="27" t="e">
        <f t="shared" si="16"/>
        <v>#VALUE!</v>
      </c>
      <c r="Y50" s="27"/>
      <c r="Z50" s="15">
        <f t="shared" si="14"/>
        <v>0</v>
      </c>
      <c r="AA50" s="15">
        <f t="shared" si="15"/>
        <v>0</v>
      </c>
      <c r="AB50" s="39"/>
      <c r="AC50" s="39"/>
      <c r="AD50" s="27"/>
      <c r="AE50" s="25"/>
      <c r="AF50" s="25"/>
      <c r="AG50" s="25"/>
      <c r="AH50" s="50"/>
      <c r="AI50" s="57"/>
      <c r="AJ50" s="57"/>
      <c r="AK50" s="27"/>
      <c r="AL50" s="27"/>
      <c r="AM50" s="25"/>
      <c r="AN50" s="51"/>
      <c r="AO50" s="51"/>
      <c r="AP50" s="27"/>
      <c r="AQ50" s="26"/>
      <c r="AR50" s="32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7"/>
    </row>
    <row r="51" spans="1:59" x14ac:dyDescent="0.45">
      <c r="A51" s="6"/>
      <c r="B51" s="22" t="str">
        <f t="shared" si="17"/>
        <v/>
      </c>
      <c r="C51" s="32"/>
      <c r="D51" s="43"/>
      <c r="E51" s="45"/>
      <c r="F51" s="48"/>
      <c r="G51" s="42"/>
      <c r="H51" s="26"/>
      <c r="I51" s="32"/>
      <c r="J51" s="32"/>
      <c r="K51" s="32"/>
      <c r="L51" s="29"/>
      <c r="M51" s="31"/>
      <c r="N51" s="26"/>
      <c r="O51" s="26"/>
      <c r="P51" s="28"/>
      <c r="Q51" s="28"/>
      <c r="R51" s="28"/>
      <c r="S51" s="28"/>
      <c r="T51" s="28"/>
      <c r="U51" s="26" t="e">
        <f>LEFT(RIGHT(A51,LEN(A51)-FIND("-",A51)),MIN(SEARCH({"a","b","c","d","e","f","g","h","i","j","k","l","m","n","o","p","q","r","s","t","u","v","w","x","y","z"},RIGHT(A51,LEN(A51)-FIND("-",A51))&amp;"abcdefghijklmnopqrstuvwxyz"))-1)+1-1</f>
        <v>#VALUE!</v>
      </c>
      <c r="V51" s="26"/>
      <c r="W51" s="27" t="e">
        <f t="shared" si="13"/>
        <v>#VALUE!</v>
      </c>
      <c r="X51" s="27" t="e">
        <f t="shared" si="16"/>
        <v>#VALUE!</v>
      </c>
      <c r="Y51" s="27"/>
      <c r="Z51" s="15">
        <f t="shared" si="14"/>
        <v>0</v>
      </c>
      <c r="AA51" s="15">
        <f t="shared" si="15"/>
        <v>0</v>
      </c>
      <c r="AB51" s="39"/>
      <c r="AC51" s="39"/>
      <c r="AD51" s="27"/>
      <c r="AE51" s="25"/>
      <c r="AF51" s="25"/>
      <c r="AG51" s="25"/>
      <c r="AH51" s="50"/>
      <c r="AI51" s="57"/>
      <c r="AJ51" s="57"/>
      <c r="AK51" s="27"/>
      <c r="AL51" s="27"/>
      <c r="AM51" s="25"/>
      <c r="AN51" s="51"/>
      <c r="AO51" s="51"/>
      <c r="AP51" s="27"/>
      <c r="AQ51" s="26"/>
      <c r="AR51" s="32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7"/>
    </row>
    <row r="52" spans="1:59" x14ac:dyDescent="0.45">
      <c r="A52" s="6"/>
      <c r="B52" s="22" t="str">
        <f t="shared" si="17"/>
        <v/>
      </c>
      <c r="C52" s="32"/>
      <c r="D52" s="43"/>
      <c r="E52" s="45"/>
      <c r="F52" s="48"/>
      <c r="G52" s="42"/>
      <c r="H52" s="26"/>
      <c r="I52" s="32"/>
      <c r="J52" s="32"/>
      <c r="K52" s="32"/>
      <c r="L52" s="29"/>
      <c r="M52" s="31"/>
      <c r="N52" s="26"/>
      <c r="O52" s="26"/>
      <c r="P52" s="28"/>
      <c r="Q52" s="28"/>
      <c r="R52" s="28"/>
      <c r="S52" s="28"/>
      <c r="T52" s="28"/>
      <c r="U52" s="26" t="e">
        <f>LEFT(RIGHT(A52,LEN(A52)-FIND("-",A52)),MIN(SEARCH({"a","b","c","d","e","f","g","h","i","j","k","l","m","n","o","p","q","r","s","t","u","v","w","x","y","z"},RIGHT(A52,LEN(A52)-FIND("-",A52))&amp;"abcdefghijklmnopqrstuvwxyz"))-1)+1-1</f>
        <v>#VALUE!</v>
      </c>
      <c r="V52" s="26"/>
      <c r="W52" s="27" t="e">
        <f t="shared" si="13"/>
        <v>#VALUE!</v>
      </c>
      <c r="X52" s="27" t="e">
        <f t="shared" si="16"/>
        <v>#VALUE!</v>
      </c>
      <c r="Y52" s="27"/>
      <c r="Z52" s="15">
        <f t="shared" si="14"/>
        <v>0</v>
      </c>
      <c r="AA52" s="15">
        <f t="shared" si="15"/>
        <v>0</v>
      </c>
      <c r="AB52" s="39"/>
      <c r="AC52" s="39"/>
      <c r="AD52" s="27"/>
      <c r="AE52" s="25"/>
      <c r="AF52" s="25"/>
      <c r="AG52" s="25"/>
      <c r="AH52" s="50"/>
      <c r="AI52" s="57"/>
      <c r="AJ52" s="57"/>
      <c r="AK52" s="27"/>
      <c r="AL52" s="27"/>
      <c r="AM52" s="25"/>
      <c r="AN52" s="51"/>
      <c r="AO52" s="51"/>
      <c r="AP52" s="27"/>
      <c r="AQ52" s="26"/>
      <c r="AR52" s="32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</row>
    <row r="53" spans="1:59" x14ac:dyDescent="0.45">
      <c r="A53" s="6"/>
      <c r="B53" s="22" t="str">
        <f t="shared" si="17"/>
        <v/>
      </c>
      <c r="C53" s="32"/>
      <c r="D53" s="43"/>
      <c r="E53" s="45"/>
      <c r="F53" s="48"/>
      <c r="G53" s="42"/>
      <c r="H53" s="26"/>
      <c r="I53" s="32"/>
      <c r="J53" s="32"/>
      <c r="K53" s="32"/>
      <c r="L53" s="29"/>
      <c r="M53" s="31"/>
      <c r="N53" s="26"/>
      <c r="O53" s="26"/>
      <c r="P53" s="28"/>
      <c r="Q53" s="28"/>
      <c r="R53" s="28"/>
      <c r="S53" s="28"/>
      <c r="T53" s="28"/>
      <c r="U53" s="26" t="e">
        <f>LEFT(RIGHT(A53,LEN(A53)-FIND("-",A53)),MIN(SEARCH({"a","b","c","d","e","f","g","h","i","j","k","l","m","n","o","p","q","r","s","t","u","v","w","x","y","z"},RIGHT(A53,LEN(A53)-FIND("-",A53))&amp;"abcdefghijklmnopqrstuvwxyz"))-1)+1-1</f>
        <v>#VALUE!</v>
      </c>
      <c r="V53" s="26"/>
      <c r="W53" s="27" t="e">
        <f t="shared" si="13"/>
        <v>#VALUE!</v>
      </c>
      <c r="X53" s="27" t="e">
        <f t="shared" si="16"/>
        <v>#VALUE!</v>
      </c>
      <c r="Y53" s="27"/>
      <c r="Z53" s="15">
        <f t="shared" si="14"/>
        <v>0</v>
      </c>
      <c r="AA53" s="15">
        <f t="shared" si="15"/>
        <v>0</v>
      </c>
      <c r="AB53" s="39"/>
      <c r="AC53" s="39"/>
      <c r="AD53" s="27"/>
      <c r="AE53" s="25"/>
      <c r="AF53" s="25"/>
      <c r="AG53" s="25"/>
      <c r="AH53" s="50"/>
      <c r="AI53" s="57"/>
      <c r="AJ53" s="57"/>
      <c r="AK53" s="27"/>
      <c r="AL53" s="27"/>
      <c r="AM53" s="25"/>
      <c r="AN53" s="51"/>
      <c r="AO53" s="51"/>
      <c r="AP53" s="27"/>
      <c r="AQ53" s="26"/>
      <c r="AR53" s="32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</row>
    <row r="54" spans="1:59" x14ac:dyDescent="0.45">
      <c r="A54" s="6"/>
      <c r="B54" s="22" t="str">
        <f t="shared" si="17"/>
        <v/>
      </c>
      <c r="C54" s="32"/>
      <c r="D54" s="43"/>
      <c r="E54" s="45"/>
      <c r="F54" s="48"/>
      <c r="G54" s="42"/>
      <c r="H54" s="26"/>
      <c r="I54" s="32"/>
      <c r="J54" s="32"/>
      <c r="K54" s="32"/>
      <c r="L54" s="29"/>
      <c r="M54" s="31"/>
      <c r="N54" s="26"/>
      <c r="O54" s="26"/>
      <c r="P54" s="28"/>
      <c r="Q54" s="28"/>
      <c r="R54" s="28"/>
      <c r="S54" s="28"/>
      <c r="T54" s="28"/>
      <c r="U54" s="26" t="e">
        <f>LEFT(RIGHT(A54,LEN(A54)-FIND("-",A54)),MIN(SEARCH({"a","b","c","d","e","f","g","h","i","j","k","l","m","n","o","p","q","r","s","t","u","v","w","x","y","z"},RIGHT(A54,LEN(A54)-FIND("-",A54))&amp;"abcdefghijklmnopqrstuvwxyz"))-1)+1-1</f>
        <v>#VALUE!</v>
      </c>
      <c r="V54" s="26"/>
      <c r="W54" s="27" t="e">
        <f t="shared" si="13"/>
        <v>#VALUE!</v>
      </c>
      <c r="X54" s="27" t="e">
        <f t="shared" si="16"/>
        <v>#VALUE!</v>
      </c>
      <c r="Y54" s="27"/>
      <c r="Z54" s="15">
        <f t="shared" si="14"/>
        <v>0</v>
      </c>
      <c r="AA54" s="15">
        <f t="shared" si="15"/>
        <v>0</v>
      </c>
      <c r="AB54" s="39"/>
      <c r="AC54" s="39"/>
      <c r="AD54" s="27"/>
      <c r="AE54" s="25"/>
      <c r="AF54" s="25"/>
      <c r="AG54" s="25"/>
      <c r="AH54" s="50"/>
      <c r="AI54" s="57"/>
      <c r="AJ54" s="57"/>
      <c r="AK54" s="27"/>
      <c r="AL54" s="27"/>
      <c r="AM54" s="25"/>
      <c r="AN54" s="51"/>
      <c r="AO54" s="51"/>
      <c r="AP54" s="27"/>
      <c r="AQ54" s="26"/>
      <c r="AR54" s="32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</row>
    <row r="55" spans="1:59" x14ac:dyDescent="0.45">
      <c r="A55" s="6"/>
      <c r="B55" s="22" t="str">
        <f t="shared" si="17"/>
        <v/>
      </c>
      <c r="C55" s="32"/>
      <c r="D55" s="43"/>
      <c r="E55" s="45"/>
      <c r="F55" s="48"/>
      <c r="G55" s="42"/>
      <c r="H55" s="26"/>
      <c r="I55" s="32"/>
      <c r="J55" s="32"/>
      <c r="K55" s="32"/>
      <c r="L55" s="29"/>
      <c r="M55" s="31"/>
      <c r="N55" s="26"/>
      <c r="O55" s="26"/>
      <c r="P55" s="28"/>
      <c r="Q55" s="28"/>
      <c r="R55" s="28"/>
      <c r="S55" s="28"/>
      <c r="T55" s="28"/>
      <c r="U55" s="26" t="e">
        <f>LEFT(RIGHT(A55,LEN(A55)-FIND("-",A55)),MIN(SEARCH({"a","b","c","d","e","f","g","h","i","j","k","l","m","n","o","p","q","r","s","t","u","v","w","x","y","z"},RIGHT(A55,LEN(A55)-FIND("-",A55))&amp;"abcdefghijklmnopqrstuvwxyz"))-1)+1-1</f>
        <v>#VALUE!</v>
      </c>
      <c r="V55" s="26"/>
      <c r="W55" s="27" t="e">
        <f t="shared" si="13"/>
        <v>#VALUE!</v>
      </c>
      <c r="X55" s="27" t="e">
        <f t="shared" si="16"/>
        <v>#VALUE!</v>
      </c>
      <c r="Y55" s="27"/>
      <c r="Z55" s="15">
        <f t="shared" si="14"/>
        <v>0</v>
      </c>
      <c r="AA55" s="15">
        <f t="shared" si="15"/>
        <v>0</v>
      </c>
      <c r="AB55" s="39"/>
      <c r="AC55" s="39"/>
      <c r="AD55" s="27"/>
      <c r="AE55" s="25"/>
      <c r="AF55" s="25"/>
      <c r="AG55" s="25"/>
      <c r="AH55" s="50"/>
      <c r="AI55" s="57"/>
      <c r="AJ55" s="57"/>
      <c r="AK55" s="27"/>
      <c r="AL55" s="27"/>
      <c r="AM55" s="25"/>
      <c r="AN55" s="51"/>
      <c r="AO55" s="51"/>
      <c r="AP55" s="27"/>
      <c r="AQ55" s="26"/>
      <c r="AR55" s="32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</row>
    <row r="56" spans="1:59" x14ac:dyDescent="0.45">
      <c r="A56" s="6"/>
      <c r="B56" s="22" t="str">
        <f t="shared" si="17"/>
        <v/>
      </c>
      <c r="C56" s="32"/>
      <c r="D56" s="43"/>
      <c r="E56" s="45"/>
      <c r="F56" s="48"/>
      <c r="G56" s="42"/>
      <c r="H56" s="26"/>
      <c r="I56" s="32"/>
      <c r="J56" s="32"/>
      <c r="K56" s="32"/>
      <c r="L56" s="29"/>
      <c r="M56" s="31"/>
      <c r="N56" s="26"/>
      <c r="O56" s="26"/>
      <c r="P56" s="28"/>
      <c r="Q56" s="28"/>
      <c r="R56" s="28"/>
      <c r="S56" s="28"/>
      <c r="T56" s="28"/>
      <c r="U56" s="26" t="e">
        <f>LEFT(RIGHT(A56,LEN(A56)-FIND("-",A56)),MIN(SEARCH({"a","b","c","d","e","f","g","h","i","j","k","l","m","n","o","p","q","r","s","t","u","v","w","x","y","z"},RIGHT(A56,LEN(A56)-FIND("-",A56))&amp;"abcdefghijklmnopqrstuvwxyz"))-1)+1-1</f>
        <v>#VALUE!</v>
      </c>
      <c r="V56" s="26"/>
      <c r="W56" s="27" t="e">
        <f t="shared" si="13"/>
        <v>#VALUE!</v>
      </c>
      <c r="X56" s="27" t="e">
        <f t="shared" si="16"/>
        <v>#VALUE!</v>
      </c>
      <c r="Y56" s="27"/>
      <c r="Z56" s="15">
        <f t="shared" si="14"/>
        <v>0</v>
      </c>
      <c r="AA56" s="15">
        <f t="shared" si="15"/>
        <v>0</v>
      </c>
      <c r="AB56" s="39"/>
      <c r="AC56" s="39"/>
      <c r="AD56" s="27"/>
      <c r="AE56" s="25"/>
      <c r="AF56" s="25"/>
      <c r="AG56" s="25"/>
      <c r="AH56" s="50"/>
      <c r="AI56" s="57"/>
      <c r="AJ56" s="57"/>
      <c r="AK56" s="27"/>
      <c r="AL56" s="27"/>
      <c r="AM56" s="25"/>
      <c r="AN56" s="51"/>
      <c r="AO56" s="51"/>
      <c r="AP56" s="27"/>
      <c r="AQ56" s="26"/>
      <c r="AR56" s="32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</row>
    <row r="57" spans="1:59" x14ac:dyDescent="0.45">
      <c r="A57" s="6"/>
      <c r="B57" s="22" t="str">
        <f t="shared" si="17"/>
        <v/>
      </c>
      <c r="C57" s="32"/>
      <c r="D57" s="43"/>
      <c r="E57" s="45"/>
      <c r="F57" s="48"/>
      <c r="G57" s="42"/>
      <c r="H57" s="26"/>
      <c r="I57" s="32"/>
      <c r="J57" s="32"/>
      <c r="K57" s="32"/>
      <c r="L57" s="29"/>
      <c r="M57" s="31"/>
      <c r="N57" s="26"/>
      <c r="O57" s="26"/>
      <c r="P57" s="28"/>
      <c r="Q57" s="28"/>
      <c r="R57" s="28"/>
      <c r="S57" s="28"/>
      <c r="T57" s="28"/>
      <c r="U57" s="26" t="e">
        <f>LEFT(RIGHT(A57,LEN(A57)-FIND("-",A57)),MIN(SEARCH({"a","b","c","d","e","f","g","h","i","j","k","l","m","n","o","p","q","r","s","t","u","v","w","x","y","z"},RIGHT(A57,LEN(A57)-FIND("-",A57))&amp;"abcdefghijklmnopqrstuvwxyz"))-1)+1-1</f>
        <v>#VALUE!</v>
      </c>
      <c r="V57" s="26"/>
      <c r="W57" s="27" t="e">
        <f t="shared" si="13"/>
        <v>#VALUE!</v>
      </c>
      <c r="X57" s="27" t="e">
        <f t="shared" si="16"/>
        <v>#VALUE!</v>
      </c>
      <c r="Y57" s="27"/>
      <c r="Z57" s="15">
        <f t="shared" si="14"/>
        <v>0</v>
      </c>
      <c r="AA57" s="15">
        <f t="shared" si="15"/>
        <v>0</v>
      </c>
      <c r="AB57" s="39"/>
      <c r="AC57" s="39"/>
      <c r="AD57" s="27"/>
      <c r="AE57" s="25"/>
      <c r="AF57" s="25"/>
      <c r="AG57" s="25"/>
      <c r="AH57" s="50"/>
      <c r="AI57" s="57"/>
      <c r="AJ57" s="57"/>
      <c r="AK57" s="27"/>
      <c r="AL57" s="27"/>
      <c r="AM57" s="25"/>
      <c r="AN57" s="51"/>
      <c r="AO57" s="51"/>
      <c r="AP57" s="27"/>
      <c r="AQ57" s="26"/>
      <c r="AR57" s="32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</row>
    <row r="58" spans="1:59" x14ac:dyDescent="0.45">
      <c r="A58" s="6"/>
      <c r="B58" s="22" t="str">
        <f t="shared" si="17"/>
        <v/>
      </c>
      <c r="C58" s="32"/>
      <c r="D58" s="43"/>
      <c r="E58" s="45"/>
      <c r="F58" s="48"/>
      <c r="G58" s="42"/>
      <c r="H58" s="26"/>
      <c r="I58" s="32"/>
      <c r="J58" s="32"/>
      <c r="K58" s="32"/>
      <c r="L58" s="29"/>
      <c r="M58" s="31"/>
      <c r="N58" s="26"/>
      <c r="O58" s="26"/>
      <c r="P58" s="28"/>
      <c r="Q58" s="28"/>
      <c r="R58" s="28"/>
      <c r="S58" s="28"/>
      <c r="T58" s="28"/>
      <c r="U58" s="26" t="e">
        <f>LEFT(RIGHT(A58,LEN(A58)-FIND("-",A58)),MIN(SEARCH({"a","b","c","d","e","f","g","h","i","j","k","l","m","n","o","p","q","r","s","t","u","v","w","x","y","z"},RIGHT(A58,LEN(A58)-FIND("-",A58))&amp;"abcdefghijklmnopqrstuvwxyz"))-1)+1-1</f>
        <v>#VALUE!</v>
      </c>
      <c r="V58" s="26"/>
      <c r="W58" s="27" t="e">
        <f t="shared" si="13"/>
        <v>#VALUE!</v>
      </c>
      <c r="X58" s="27" t="e">
        <f t="shared" si="16"/>
        <v>#VALUE!</v>
      </c>
      <c r="Y58" s="27"/>
      <c r="Z58" s="15">
        <f t="shared" si="14"/>
        <v>0</v>
      </c>
      <c r="AA58" s="15">
        <f t="shared" si="15"/>
        <v>0</v>
      </c>
      <c r="AB58" s="39"/>
      <c r="AC58" s="39"/>
      <c r="AD58" s="27"/>
      <c r="AE58" s="25"/>
      <c r="AF58" s="25"/>
      <c r="AG58" s="25"/>
      <c r="AH58" s="50"/>
      <c r="AI58" s="57"/>
      <c r="AJ58" s="57"/>
      <c r="AK58" s="27"/>
      <c r="AL58" s="27"/>
      <c r="AM58" s="25"/>
      <c r="AN58" s="51"/>
      <c r="AO58" s="51"/>
      <c r="AP58" s="27"/>
      <c r="AQ58" s="26"/>
      <c r="AR58" s="32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</row>
    <row r="59" spans="1:59" x14ac:dyDescent="0.45">
      <c r="A59" s="6"/>
      <c r="B59" s="22" t="str">
        <f t="shared" si="17"/>
        <v/>
      </c>
      <c r="C59" s="32"/>
      <c r="D59" s="43"/>
      <c r="E59" s="45"/>
      <c r="F59" s="48"/>
      <c r="G59" s="42"/>
      <c r="H59" s="26"/>
      <c r="I59" s="32"/>
      <c r="J59" s="32"/>
      <c r="K59" s="32"/>
      <c r="L59" s="29"/>
      <c r="M59" s="31"/>
      <c r="N59" s="26"/>
      <c r="O59" s="26"/>
      <c r="P59" s="28"/>
      <c r="Q59" s="28"/>
      <c r="R59" s="28"/>
      <c r="S59" s="28"/>
      <c r="T59" s="28"/>
      <c r="U59" s="26" t="e">
        <f>LEFT(RIGHT(A59,LEN(A59)-FIND("-",A59)),MIN(SEARCH({"a","b","c","d","e","f","g","h","i","j","k","l","m","n","o","p","q","r","s","t","u","v","w","x","y","z"},RIGHT(A59,LEN(A59)-FIND("-",A59))&amp;"abcdefghijklmnopqrstuvwxyz"))-1)+1-1</f>
        <v>#VALUE!</v>
      </c>
      <c r="V59" s="26"/>
      <c r="W59" s="27" t="e">
        <f t="shared" si="13"/>
        <v>#VALUE!</v>
      </c>
      <c r="X59" s="27" t="e">
        <f t="shared" si="16"/>
        <v>#VALUE!</v>
      </c>
      <c r="Y59" s="27"/>
      <c r="Z59" s="15">
        <f t="shared" si="14"/>
        <v>0</v>
      </c>
      <c r="AA59" s="15">
        <f t="shared" si="15"/>
        <v>0</v>
      </c>
      <c r="AB59" s="39"/>
      <c r="AC59" s="39"/>
      <c r="AD59" s="27"/>
      <c r="AE59" s="25"/>
      <c r="AF59" s="25"/>
      <c r="AG59" s="25"/>
      <c r="AH59" s="50"/>
      <c r="AI59" s="57"/>
      <c r="AJ59" s="57"/>
      <c r="AK59" s="27"/>
      <c r="AL59" s="27"/>
      <c r="AM59" s="25"/>
      <c r="AN59" s="51"/>
      <c r="AO59" s="51"/>
      <c r="AP59" s="27"/>
      <c r="AQ59" s="26"/>
      <c r="AR59" s="32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</row>
    <row r="60" spans="1:59" x14ac:dyDescent="0.45">
      <c r="A60" s="6"/>
      <c r="B60" s="22" t="str">
        <f t="shared" si="17"/>
        <v/>
      </c>
      <c r="C60" s="32"/>
      <c r="D60" s="43"/>
      <c r="E60" s="45"/>
      <c r="F60" s="48"/>
      <c r="G60" s="42"/>
      <c r="H60" s="26"/>
      <c r="I60" s="32"/>
      <c r="J60" s="32"/>
      <c r="K60" s="32"/>
      <c r="L60" s="29"/>
      <c r="M60" s="31"/>
      <c r="N60" s="26"/>
      <c r="O60" s="26"/>
      <c r="P60" s="28"/>
      <c r="Q60" s="28"/>
      <c r="R60" s="28"/>
      <c r="S60" s="28"/>
      <c r="T60" s="28"/>
      <c r="U60" s="26" t="e">
        <f>LEFT(RIGHT(A60,LEN(A60)-FIND("-",A60)),MIN(SEARCH({"a","b","c","d","e","f","g","h","i","j","k","l","m","n","o","p","q","r","s","t","u","v","w","x","y","z"},RIGHT(A60,LEN(A60)-FIND("-",A60))&amp;"abcdefghijklmnopqrstuvwxyz"))-1)+1-1</f>
        <v>#VALUE!</v>
      </c>
      <c r="V60" s="26"/>
      <c r="W60" s="27" t="e">
        <f t="shared" si="13"/>
        <v>#VALUE!</v>
      </c>
      <c r="X60" s="27" t="e">
        <f t="shared" si="16"/>
        <v>#VALUE!</v>
      </c>
      <c r="Y60" s="27"/>
      <c r="Z60" s="15">
        <f t="shared" si="14"/>
        <v>0</v>
      </c>
      <c r="AA60" s="15">
        <f t="shared" si="15"/>
        <v>0</v>
      </c>
      <c r="AB60" s="39"/>
      <c r="AC60" s="39"/>
      <c r="AD60" s="27"/>
      <c r="AE60" s="25"/>
      <c r="AF60" s="25"/>
      <c r="AG60" s="25"/>
      <c r="AH60" s="50"/>
      <c r="AI60" s="57"/>
      <c r="AJ60" s="57"/>
      <c r="AK60" s="27"/>
      <c r="AL60" s="27"/>
      <c r="AM60" s="25"/>
      <c r="AN60" s="51"/>
      <c r="AO60" s="51"/>
      <c r="AP60" s="27"/>
      <c r="AQ60" s="26"/>
      <c r="AR60" s="32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</row>
    <row r="61" spans="1:59" x14ac:dyDescent="0.45">
      <c r="A61" s="6"/>
      <c r="B61" s="22" t="str">
        <f t="shared" si="17"/>
        <v/>
      </c>
      <c r="C61" s="32"/>
      <c r="D61" s="43"/>
      <c r="E61" s="45"/>
      <c r="F61" s="48"/>
      <c r="G61" s="42"/>
      <c r="H61" s="26"/>
      <c r="I61" s="32"/>
      <c r="J61" s="32"/>
      <c r="K61" s="32"/>
      <c r="L61" s="29"/>
      <c r="M61" s="31"/>
      <c r="N61" s="26"/>
      <c r="O61" s="26"/>
      <c r="P61" s="28"/>
      <c r="Q61" s="28"/>
      <c r="R61" s="28"/>
      <c r="S61" s="28"/>
      <c r="T61" s="28"/>
      <c r="U61" s="26" t="e">
        <f>LEFT(RIGHT(A61,LEN(A61)-FIND("-",A61)),MIN(SEARCH({"a","b","c","d","e","f","g","h","i","j","k","l","m","n","o","p","q","r","s","t","u","v","w","x","y","z"},RIGHT(A61,LEN(A61)-FIND("-",A61))&amp;"abcdefghijklmnopqrstuvwxyz"))-1)+1-1</f>
        <v>#VALUE!</v>
      </c>
      <c r="V61" s="26"/>
      <c r="W61" s="27" t="e">
        <f t="shared" si="13"/>
        <v>#VALUE!</v>
      </c>
      <c r="X61" s="27" t="e">
        <f t="shared" si="16"/>
        <v>#VALUE!</v>
      </c>
      <c r="Y61" s="27"/>
      <c r="Z61" s="15">
        <f t="shared" si="14"/>
        <v>0</v>
      </c>
      <c r="AA61" s="15">
        <f t="shared" si="15"/>
        <v>0</v>
      </c>
      <c r="AB61" s="39"/>
      <c r="AC61" s="39"/>
      <c r="AD61" s="27"/>
      <c r="AE61" s="25"/>
      <c r="AF61" s="25"/>
      <c r="AG61" s="25"/>
      <c r="AH61" s="50"/>
      <c r="AI61" s="57"/>
      <c r="AJ61" s="57"/>
      <c r="AK61" s="27"/>
      <c r="AL61" s="27"/>
      <c r="AM61" s="25"/>
      <c r="AN61" s="51"/>
      <c r="AO61" s="51"/>
      <c r="AP61" s="27"/>
      <c r="AQ61" s="26"/>
      <c r="AR61" s="32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</row>
    <row r="62" spans="1:59" x14ac:dyDescent="0.45">
      <c r="A62" s="6"/>
      <c r="B62" s="22" t="str">
        <f t="shared" si="17"/>
        <v/>
      </c>
      <c r="C62" s="32"/>
      <c r="D62" s="43"/>
      <c r="E62" s="45"/>
      <c r="F62" s="48"/>
      <c r="G62" s="42"/>
      <c r="H62" s="26"/>
      <c r="I62" s="32"/>
      <c r="J62" s="32"/>
      <c r="K62" s="32"/>
      <c r="L62" s="29"/>
      <c r="M62" s="31"/>
      <c r="N62" s="26"/>
      <c r="O62" s="26"/>
      <c r="P62" s="28"/>
      <c r="Q62" s="28"/>
      <c r="R62" s="28"/>
      <c r="S62" s="28"/>
      <c r="T62" s="28"/>
      <c r="U62" s="26" t="e">
        <f>LEFT(RIGHT(A62,LEN(A62)-FIND("-",A62)),MIN(SEARCH({"a","b","c","d","e","f","g","h","i","j","k","l","m","n","o","p","q","r","s","t","u","v","w","x","y","z"},RIGHT(A62,LEN(A62)-FIND("-",A62))&amp;"abcdefghijklmnopqrstuvwxyz"))-1)+1-1</f>
        <v>#VALUE!</v>
      </c>
      <c r="V62" s="26"/>
      <c r="W62" s="27" t="e">
        <f t="shared" si="13"/>
        <v>#VALUE!</v>
      </c>
      <c r="X62" s="27" t="e">
        <f t="shared" si="16"/>
        <v>#VALUE!</v>
      </c>
      <c r="Y62" s="27"/>
      <c r="Z62" s="15">
        <f t="shared" si="14"/>
        <v>0</v>
      </c>
      <c r="AA62" s="15">
        <f t="shared" si="15"/>
        <v>0</v>
      </c>
      <c r="AB62" s="39"/>
      <c r="AC62" s="39"/>
      <c r="AD62" s="27"/>
      <c r="AE62" s="25"/>
      <c r="AF62" s="25"/>
      <c r="AG62" s="25"/>
      <c r="AH62" s="50"/>
      <c r="AI62" s="57"/>
      <c r="AJ62" s="57"/>
      <c r="AK62" s="27"/>
      <c r="AL62" s="27"/>
      <c r="AM62" s="25"/>
      <c r="AN62" s="51"/>
      <c r="AO62" s="51"/>
      <c r="AP62" s="27"/>
      <c r="AQ62" s="26"/>
      <c r="AR62" s="32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</row>
    <row r="63" spans="1:59" x14ac:dyDescent="0.45">
      <c r="A63" s="6"/>
      <c r="B63" s="22" t="str">
        <f t="shared" si="17"/>
        <v/>
      </c>
      <c r="C63" s="32"/>
      <c r="D63" s="43"/>
      <c r="E63" s="45"/>
      <c r="F63" s="48"/>
      <c r="G63" s="42"/>
      <c r="H63" s="26"/>
      <c r="I63" s="32"/>
      <c r="J63" s="32"/>
      <c r="K63" s="32"/>
      <c r="L63" s="29"/>
      <c r="M63" s="31"/>
      <c r="N63" s="26"/>
      <c r="O63" s="26"/>
      <c r="P63" s="28"/>
      <c r="Q63" s="28"/>
      <c r="R63" s="28"/>
      <c r="S63" s="28"/>
      <c r="T63" s="28"/>
      <c r="U63" s="26" t="e">
        <f>LEFT(RIGHT(A63,LEN(A63)-FIND("-",A63)),MIN(SEARCH({"a","b","c","d","e","f","g","h","i","j","k","l","m","n","o","p","q","r","s","t","u","v","w","x","y","z"},RIGHT(A63,LEN(A63)-FIND("-",A63))&amp;"abcdefghijklmnopqrstuvwxyz"))-1)+1-1</f>
        <v>#VALUE!</v>
      </c>
      <c r="V63" s="26"/>
      <c r="W63" s="27" t="e">
        <f t="shared" si="13"/>
        <v>#VALUE!</v>
      </c>
      <c r="X63" s="27" t="e">
        <f t="shared" si="16"/>
        <v>#VALUE!</v>
      </c>
      <c r="Y63" s="27"/>
      <c r="Z63" s="15">
        <f t="shared" si="14"/>
        <v>0</v>
      </c>
      <c r="AA63" s="15">
        <f t="shared" si="15"/>
        <v>0</v>
      </c>
      <c r="AB63" s="39"/>
      <c r="AC63" s="39"/>
      <c r="AD63" s="27"/>
      <c r="AE63" s="25"/>
      <c r="AF63" s="25"/>
      <c r="AG63" s="25"/>
      <c r="AH63" s="50"/>
      <c r="AI63" s="57"/>
      <c r="AJ63" s="57"/>
      <c r="AK63" s="27"/>
      <c r="AL63" s="27"/>
      <c r="AM63" s="25"/>
      <c r="AN63" s="51"/>
      <c r="AO63" s="51"/>
      <c r="AP63" s="27"/>
      <c r="AQ63" s="26"/>
      <c r="AR63" s="32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</row>
    <row r="64" spans="1:59" x14ac:dyDescent="0.45">
      <c r="A64" s="6"/>
      <c r="B64" s="22" t="str">
        <f t="shared" si="17"/>
        <v/>
      </c>
      <c r="C64" s="32"/>
      <c r="D64" s="43"/>
      <c r="E64" s="45"/>
      <c r="F64" s="48"/>
      <c r="G64" s="42"/>
      <c r="H64" s="26"/>
      <c r="I64" s="32"/>
      <c r="J64" s="32"/>
      <c r="K64" s="32"/>
      <c r="L64" s="29"/>
      <c r="M64" s="31"/>
      <c r="N64" s="26"/>
      <c r="O64" s="26"/>
      <c r="P64" s="28"/>
      <c r="Q64" s="28"/>
      <c r="R64" s="28"/>
      <c r="S64" s="28"/>
      <c r="T64" s="28"/>
      <c r="U64" s="26" t="e">
        <f>LEFT(RIGHT(A64,LEN(A64)-FIND("-",A64)),MIN(SEARCH({"a","b","c","d","e","f","g","h","i","j","k","l","m","n","o","p","q","r","s","t","u","v","w","x","y","z"},RIGHT(A64,LEN(A64)-FIND("-",A64))&amp;"abcdefghijklmnopqrstuvwxyz"))-1)+1-1</f>
        <v>#VALUE!</v>
      </c>
      <c r="V64" s="26"/>
      <c r="W64" s="27" t="e">
        <f t="shared" si="13"/>
        <v>#VALUE!</v>
      </c>
      <c r="X64" s="27" t="e">
        <f t="shared" si="16"/>
        <v>#VALUE!</v>
      </c>
      <c r="Y64" s="27"/>
      <c r="Z64" s="15">
        <f t="shared" si="14"/>
        <v>0</v>
      </c>
      <c r="AA64" s="15">
        <f t="shared" si="15"/>
        <v>0</v>
      </c>
      <c r="AB64" s="39"/>
      <c r="AC64" s="39"/>
      <c r="AD64" s="27"/>
      <c r="AE64" s="25"/>
      <c r="AF64" s="25"/>
      <c r="AG64" s="25"/>
      <c r="AH64" s="50"/>
      <c r="AI64" s="57"/>
      <c r="AJ64" s="57"/>
      <c r="AK64" s="27"/>
      <c r="AL64" s="27"/>
      <c r="AM64" s="25"/>
      <c r="AN64" s="51"/>
      <c r="AO64" s="51"/>
      <c r="AP64" s="27"/>
      <c r="AQ64" s="26"/>
      <c r="AR64" s="32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7"/>
    </row>
    <row r="65" spans="1:59" x14ac:dyDescent="0.45">
      <c r="A65" s="6"/>
      <c r="B65" s="22" t="str">
        <f t="shared" si="17"/>
        <v/>
      </c>
      <c r="C65" s="32"/>
      <c r="D65" s="43"/>
      <c r="E65" s="45"/>
      <c r="F65" s="48"/>
      <c r="G65" s="42"/>
      <c r="H65" s="26"/>
      <c r="I65" s="32"/>
      <c r="J65" s="32"/>
      <c r="K65" s="32"/>
      <c r="L65" s="29"/>
      <c r="M65" s="31"/>
      <c r="N65" s="26"/>
      <c r="O65" s="26"/>
      <c r="P65" s="28"/>
      <c r="Q65" s="28"/>
      <c r="R65" s="28"/>
      <c r="S65" s="28"/>
      <c r="T65" s="28"/>
      <c r="U65" s="26" t="e">
        <f>LEFT(RIGHT(A65,LEN(A65)-FIND("-",A65)),MIN(SEARCH({"a","b","c","d","e","f","g","h","i","j","k","l","m","n","o","p","q","r","s","t","u","v","w","x","y","z"},RIGHT(A65,LEN(A65)-FIND("-",A65))&amp;"abcdefghijklmnopqrstuvwxyz"))-1)+1-1</f>
        <v>#VALUE!</v>
      </c>
      <c r="V65" s="26"/>
      <c r="W65" s="27" t="e">
        <f t="shared" si="13"/>
        <v>#VALUE!</v>
      </c>
      <c r="X65" s="27" t="e">
        <f t="shared" si="16"/>
        <v>#VALUE!</v>
      </c>
      <c r="Y65" s="27"/>
      <c r="Z65" s="15">
        <f t="shared" si="14"/>
        <v>0</v>
      </c>
      <c r="AA65" s="15">
        <f t="shared" si="15"/>
        <v>0</v>
      </c>
      <c r="AB65" s="39"/>
      <c r="AC65" s="39"/>
      <c r="AD65" s="27"/>
      <c r="AE65" s="25"/>
      <c r="AF65" s="25"/>
      <c r="AG65" s="25"/>
      <c r="AH65" s="50"/>
      <c r="AI65" s="57"/>
      <c r="AJ65" s="57"/>
      <c r="AK65" s="27"/>
      <c r="AL65" s="27"/>
      <c r="AM65" s="25"/>
      <c r="AN65" s="51"/>
      <c r="AO65" s="51"/>
      <c r="AP65" s="27"/>
      <c r="AQ65" s="26"/>
      <c r="AR65" s="32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7"/>
    </row>
    <row r="66" spans="1:59" x14ac:dyDescent="0.45">
      <c r="A66" s="6"/>
      <c r="B66" s="22" t="str">
        <f t="shared" si="17"/>
        <v/>
      </c>
      <c r="C66" s="32"/>
      <c r="D66" s="43"/>
      <c r="E66" s="45"/>
      <c r="F66" s="48"/>
      <c r="G66" s="42"/>
      <c r="H66" s="26"/>
      <c r="I66" s="32"/>
      <c r="J66" s="32"/>
      <c r="K66" s="32"/>
      <c r="L66" s="29"/>
      <c r="M66" s="31"/>
      <c r="N66" s="26"/>
      <c r="O66" s="26"/>
      <c r="P66" s="28"/>
      <c r="Q66" s="28"/>
      <c r="R66" s="28"/>
      <c r="S66" s="28"/>
      <c r="T66" s="28"/>
      <c r="U66" s="26" t="e">
        <f>LEFT(RIGHT(A66,LEN(A66)-FIND("-",A66)),MIN(SEARCH({"a","b","c","d","e","f","g","h","i","j","k","l","m","n","o","p","q","r","s","t","u","v","w","x","y","z"},RIGHT(A66,LEN(A66)-FIND("-",A66))&amp;"abcdefghijklmnopqrstuvwxyz"))-1)+1-1</f>
        <v>#VALUE!</v>
      </c>
      <c r="V66" s="26"/>
      <c r="W66" s="27" t="e">
        <f t="shared" si="13"/>
        <v>#VALUE!</v>
      </c>
      <c r="X66" s="27" t="e">
        <f t="shared" si="16"/>
        <v>#VALUE!</v>
      </c>
      <c r="Y66" s="27"/>
      <c r="Z66" s="15">
        <f t="shared" si="14"/>
        <v>0</v>
      </c>
      <c r="AA66" s="15">
        <f t="shared" si="15"/>
        <v>0</v>
      </c>
      <c r="AB66" s="39"/>
      <c r="AC66" s="39"/>
      <c r="AD66" s="27"/>
      <c r="AE66" s="25"/>
      <c r="AF66" s="25"/>
      <c r="AG66" s="25"/>
      <c r="AH66" s="50"/>
      <c r="AI66" s="57"/>
      <c r="AJ66" s="57"/>
      <c r="AK66" s="27"/>
      <c r="AL66" s="27"/>
      <c r="AM66" s="25"/>
      <c r="AN66" s="51"/>
      <c r="AO66" s="51"/>
      <c r="AP66" s="27"/>
      <c r="AQ66" s="26"/>
      <c r="AR66" s="32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7"/>
    </row>
    <row r="67" spans="1:59" x14ac:dyDescent="0.45">
      <c r="A67" s="6"/>
      <c r="B67" s="22" t="str">
        <f t="shared" si="17"/>
        <v/>
      </c>
      <c r="C67" s="32"/>
      <c r="D67" s="43"/>
      <c r="E67" s="45"/>
      <c r="F67" s="48"/>
      <c r="G67" s="42"/>
      <c r="H67" s="26"/>
      <c r="I67" s="32"/>
      <c r="J67" s="32"/>
      <c r="K67" s="32"/>
      <c r="L67" s="29"/>
      <c r="M67" s="31"/>
      <c r="N67" s="26"/>
      <c r="O67" s="26"/>
      <c r="P67" s="28"/>
      <c r="Q67" s="28"/>
      <c r="R67" s="28"/>
      <c r="S67" s="28"/>
      <c r="T67" s="28"/>
      <c r="U67" s="26" t="e">
        <f>LEFT(RIGHT(A67,LEN(A67)-FIND("-",A67)),MIN(SEARCH({"a","b","c","d","e","f","g","h","i","j","k","l","m","n","o","p","q","r","s","t","u","v","w","x","y","z"},RIGHT(A67,LEN(A67)-FIND("-",A67))&amp;"abcdefghijklmnopqrstuvwxyz"))-1)+1-1</f>
        <v>#VALUE!</v>
      </c>
      <c r="V67" s="26"/>
      <c r="W67" s="27" t="e">
        <f t="shared" si="13"/>
        <v>#VALUE!</v>
      </c>
      <c r="X67" s="27" t="e">
        <f t="shared" si="16"/>
        <v>#VALUE!</v>
      </c>
      <c r="Y67" s="27"/>
      <c r="Z67" s="15">
        <f t="shared" si="14"/>
        <v>0</v>
      </c>
      <c r="AA67" s="15">
        <f t="shared" si="15"/>
        <v>0</v>
      </c>
      <c r="AB67" s="39"/>
      <c r="AC67" s="39"/>
      <c r="AD67" s="27"/>
      <c r="AE67" s="25"/>
      <c r="AF67" s="25"/>
      <c r="AG67" s="25"/>
      <c r="AH67" s="50"/>
      <c r="AI67" s="57"/>
      <c r="AJ67" s="57"/>
      <c r="AK67" s="27"/>
      <c r="AL67" s="27"/>
      <c r="AM67" s="25"/>
      <c r="AN67" s="51"/>
      <c r="AO67" s="51"/>
      <c r="AP67" s="27"/>
      <c r="AQ67" s="26"/>
      <c r="AR67" s="32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7"/>
    </row>
    <row r="68" spans="1:59" x14ac:dyDescent="0.45">
      <c r="A68" s="6"/>
      <c r="B68" s="22" t="str">
        <f t="shared" si="17"/>
        <v/>
      </c>
      <c r="C68" s="32"/>
      <c r="D68" s="43"/>
      <c r="E68" s="45"/>
      <c r="F68" s="48"/>
      <c r="G68" s="42"/>
      <c r="H68" s="26"/>
      <c r="I68" s="32"/>
      <c r="J68" s="32"/>
      <c r="K68" s="32"/>
      <c r="L68" s="29"/>
      <c r="M68" s="31"/>
      <c r="N68" s="26"/>
      <c r="O68" s="26"/>
      <c r="P68" s="28"/>
      <c r="Q68" s="28"/>
      <c r="R68" s="28"/>
      <c r="S68" s="28"/>
      <c r="T68" s="28"/>
      <c r="U68" s="26" t="e">
        <f>LEFT(RIGHT(A68,LEN(A68)-FIND("-",A68)),MIN(SEARCH({"a","b","c","d","e","f","g","h","i","j","k","l","m","n","o","p","q","r","s","t","u","v","w","x","y","z"},RIGHT(A68,LEN(A68)-FIND("-",A68))&amp;"abcdefghijklmnopqrstuvwxyz"))-1)+1-1</f>
        <v>#VALUE!</v>
      </c>
      <c r="V68" s="26"/>
      <c r="W68" s="27" t="e">
        <f t="shared" ref="W68:W84" si="18">IF(OR(AND(U68+1&gt;40,U68+1&lt;=50),U68&gt;51),"Wireless","")</f>
        <v>#VALUE!</v>
      </c>
      <c r="X68" s="27" t="e">
        <f t="shared" si="16"/>
        <v>#VALUE!</v>
      </c>
      <c r="Y68" s="27"/>
      <c r="Z68" s="15">
        <f t="shared" ref="Z68:Z84" si="19">AG68-AF68</f>
        <v>0</v>
      </c>
      <c r="AA68" s="15">
        <f t="shared" ref="AA68:AA84" si="20">MIN(AG68,AH68)-MAX(AE68,AF68)</f>
        <v>0</v>
      </c>
      <c r="AB68" s="39"/>
      <c r="AC68" s="39"/>
      <c r="AD68" s="27"/>
      <c r="AE68" s="25"/>
      <c r="AF68" s="25"/>
      <c r="AG68" s="25"/>
      <c r="AH68" s="50"/>
      <c r="AI68" s="57"/>
      <c r="AJ68" s="57"/>
      <c r="AK68" s="27"/>
      <c r="AL68" s="27"/>
      <c r="AM68" s="25"/>
      <c r="AN68" s="51"/>
      <c r="AO68" s="51"/>
      <c r="AP68" s="27"/>
      <c r="AQ68" s="26"/>
      <c r="AR68" s="32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7"/>
    </row>
    <row r="69" spans="1:59" x14ac:dyDescent="0.45">
      <c r="A69" s="6"/>
      <c r="B69" s="22" t="str">
        <f t="shared" si="17"/>
        <v/>
      </c>
      <c r="C69" s="32"/>
      <c r="D69" s="43"/>
      <c r="E69" s="45"/>
      <c r="F69" s="48"/>
      <c r="G69" s="42"/>
      <c r="H69" s="26"/>
      <c r="I69" s="32"/>
      <c r="J69" s="32"/>
      <c r="K69" s="32"/>
      <c r="L69" s="29"/>
      <c r="M69" s="31"/>
      <c r="N69" s="26"/>
      <c r="O69" s="26"/>
      <c r="P69" s="28"/>
      <c r="Q69" s="28"/>
      <c r="R69" s="28"/>
      <c r="S69" s="28"/>
      <c r="T69" s="28"/>
      <c r="U69" s="26" t="e">
        <f>LEFT(RIGHT(A69,LEN(A69)-FIND("-",A69)),MIN(SEARCH({"a","b","c","d","e","f","g","h","i","j","k","l","m","n","o","p","q","r","s","t","u","v","w","x","y","z"},RIGHT(A69,LEN(A69)-FIND("-",A69))&amp;"abcdefghijklmnopqrstuvwxyz"))-1)+1-1</f>
        <v>#VALUE!</v>
      </c>
      <c r="V69" s="26"/>
      <c r="W69" s="27" t="e">
        <f t="shared" si="18"/>
        <v>#VALUE!</v>
      </c>
      <c r="X69" s="27" t="e">
        <f t="shared" ref="X69:X84" si="21">IF(OR(U69&lt;39,U69=50,U69=51,AND(OR(U69=46,U69=47),AF69&gt;43313)),"Cam Mic",IF(AND(U69&lt;45,AF69&lt;42958),"Dolphin Ear",IF(AND(U69&gt;44,NOT(OR(U69=46,U69=47,U69=50,U69=51))),"HTI","None")))</f>
        <v>#VALUE!</v>
      </c>
      <c r="Y69" s="27"/>
      <c r="Z69" s="15">
        <f t="shared" si="19"/>
        <v>0</v>
      </c>
      <c r="AA69" s="15">
        <f t="shared" si="20"/>
        <v>0</v>
      </c>
      <c r="AB69" s="39"/>
      <c r="AC69" s="39"/>
      <c r="AD69" s="27"/>
      <c r="AE69" s="25"/>
      <c r="AF69" s="25"/>
      <c r="AG69" s="25"/>
      <c r="AH69" s="50"/>
      <c r="AI69" s="57"/>
      <c r="AJ69" s="57"/>
      <c r="AK69" s="27"/>
      <c r="AL69" s="27"/>
      <c r="AM69" s="25"/>
      <c r="AN69" s="51"/>
      <c r="AO69" s="51"/>
      <c r="AP69" s="27"/>
      <c r="AQ69" s="26"/>
      <c r="AR69" s="32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7"/>
    </row>
    <row r="70" spans="1:59" x14ac:dyDescent="0.45">
      <c r="A70" s="6"/>
      <c r="B70" s="22" t="str">
        <f t="shared" si="17"/>
        <v/>
      </c>
      <c r="C70" s="32"/>
      <c r="D70" s="43"/>
      <c r="E70" s="45"/>
      <c r="F70" s="48"/>
      <c r="G70" s="42"/>
      <c r="H70" s="26"/>
      <c r="I70" s="32"/>
      <c r="J70" s="32"/>
      <c r="K70" s="32"/>
      <c r="L70" s="29"/>
      <c r="M70" s="31"/>
      <c r="N70" s="26"/>
      <c r="O70" s="26"/>
      <c r="P70" s="28"/>
      <c r="Q70" s="28"/>
      <c r="R70" s="28"/>
      <c r="S70" s="28"/>
      <c r="T70" s="28"/>
      <c r="U70" s="26" t="e">
        <f>LEFT(RIGHT(A70,LEN(A70)-FIND("-",A70)),MIN(SEARCH({"a","b","c","d","e","f","g","h","i","j","k","l","m","n","o","p","q","r","s","t","u","v","w","x","y","z"},RIGHT(A70,LEN(A70)-FIND("-",A70))&amp;"abcdefghijklmnopqrstuvwxyz"))-1)+1-1</f>
        <v>#VALUE!</v>
      </c>
      <c r="V70" s="26"/>
      <c r="W70" s="27" t="e">
        <f t="shared" si="18"/>
        <v>#VALUE!</v>
      </c>
      <c r="X70" s="27" t="e">
        <f t="shared" si="21"/>
        <v>#VALUE!</v>
      </c>
      <c r="Y70" s="27"/>
      <c r="Z70" s="15">
        <f t="shared" si="19"/>
        <v>0</v>
      </c>
      <c r="AA70" s="15">
        <f t="shared" si="20"/>
        <v>0</v>
      </c>
      <c r="AB70" s="39"/>
      <c r="AC70" s="39"/>
      <c r="AD70" s="27"/>
      <c r="AE70" s="25"/>
      <c r="AF70" s="25"/>
      <c r="AG70" s="25"/>
      <c r="AH70" s="50"/>
      <c r="AI70" s="57"/>
      <c r="AJ70" s="57"/>
      <c r="AK70" s="27"/>
      <c r="AL70" s="27"/>
      <c r="AM70" s="25"/>
      <c r="AN70" s="51"/>
      <c r="AO70" s="51"/>
      <c r="AP70" s="27"/>
      <c r="AQ70" s="26"/>
      <c r="AR70" s="32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7"/>
    </row>
    <row r="71" spans="1:59" x14ac:dyDescent="0.45">
      <c r="A71" s="6"/>
      <c r="B71" s="22" t="str">
        <f t="shared" si="17"/>
        <v/>
      </c>
      <c r="C71" s="32"/>
      <c r="D71" s="43"/>
      <c r="E71" s="45"/>
      <c r="F71" s="48"/>
      <c r="G71" s="42"/>
      <c r="H71" s="26"/>
      <c r="I71" s="32"/>
      <c r="J71" s="32"/>
      <c r="K71" s="32"/>
      <c r="L71" s="29"/>
      <c r="M71" s="31"/>
      <c r="N71" s="26"/>
      <c r="O71" s="26"/>
      <c r="P71" s="28"/>
      <c r="Q71" s="28"/>
      <c r="R71" s="28"/>
      <c r="S71" s="28"/>
      <c r="T71" s="28"/>
      <c r="U71" s="26" t="e">
        <f>LEFT(RIGHT(A71,LEN(A71)-FIND("-",A71)),MIN(SEARCH({"a","b","c","d","e","f","g","h","i","j","k","l","m","n","o","p","q","r","s","t","u","v","w","x","y","z"},RIGHT(A71,LEN(A71)-FIND("-",A71))&amp;"abcdefghijklmnopqrstuvwxyz"))-1)+1-1</f>
        <v>#VALUE!</v>
      </c>
      <c r="V71" s="26"/>
      <c r="W71" s="27" t="e">
        <f t="shared" si="18"/>
        <v>#VALUE!</v>
      </c>
      <c r="X71" s="27" t="e">
        <f t="shared" si="21"/>
        <v>#VALUE!</v>
      </c>
      <c r="Y71" s="27"/>
      <c r="Z71" s="15">
        <f t="shared" si="19"/>
        <v>0</v>
      </c>
      <c r="AA71" s="15">
        <f t="shared" si="20"/>
        <v>0</v>
      </c>
      <c r="AB71" s="39"/>
      <c r="AC71" s="39"/>
      <c r="AD71" s="27"/>
      <c r="AE71" s="25"/>
      <c r="AF71" s="25"/>
      <c r="AG71" s="25"/>
      <c r="AH71" s="50"/>
      <c r="AI71" s="57"/>
      <c r="AJ71" s="57"/>
      <c r="AK71" s="27"/>
      <c r="AL71" s="27"/>
      <c r="AM71" s="25"/>
      <c r="AN71" s="51"/>
      <c r="AO71" s="51"/>
      <c r="AP71" s="27"/>
      <c r="AQ71" s="26"/>
      <c r="AR71" s="32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7"/>
    </row>
    <row r="72" spans="1:59" x14ac:dyDescent="0.45">
      <c r="A72" s="6"/>
      <c r="B72" s="22" t="str">
        <f t="shared" si="17"/>
        <v/>
      </c>
      <c r="C72" s="32"/>
      <c r="D72" s="43"/>
      <c r="E72" s="45"/>
      <c r="F72" s="48"/>
      <c r="G72" s="42"/>
      <c r="H72" s="26"/>
      <c r="I72" s="32"/>
      <c r="J72" s="32"/>
      <c r="K72" s="32"/>
      <c r="L72" s="29"/>
      <c r="M72" s="31"/>
      <c r="N72" s="26"/>
      <c r="O72" s="26"/>
      <c r="P72" s="28"/>
      <c r="Q72" s="28"/>
      <c r="R72" s="28"/>
      <c r="S72" s="28"/>
      <c r="T72" s="28"/>
      <c r="U72" s="26" t="e">
        <f>LEFT(RIGHT(A72,LEN(A72)-FIND("-",A72)),MIN(SEARCH({"a","b","c","d","e","f","g","h","i","j","k","l","m","n","o","p","q","r","s","t","u","v","w","x","y","z"},RIGHT(A72,LEN(A72)-FIND("-",A72))&amp;"abcdefghijklmnopqrstuvwxyz"))-1)+1-1</f>
        <v>#VALUE!</v>
      </c>
      <c r="V72" s="26"/>
      <c r="W72" s="27" t="e">
        <f t="shared" si="18"/>
        <v>#VALUE!</v>
      </c>
      <c r="X72" s="27" t="e">
        <f t="shared" si="21"/>
        <v>#VALUE!</v>
      </c>
      <c r="Y72" s="27"/>
      <c r="Z72" s="15">
        <f t="shared" si="19"/>
        <v>0</v>
      </c>
      <c r="AA72" s="15">
        <f t="shared" si="20"/>
        <v>0</v>
      </c>
      <c r="AB72" s="39"/>
      <c r="AC72" s="39"/>
      <c r="AD72" s="27"/>
      <c r="AE72" s="25"/>
      <c r="AF72" s="25"/>
      <c r="AG72" s="25"/>
      <c r="AH72" s="50"/>
      <c r="AI72" s="57"/>
      <c r="AJ72" s="57"/>
      <c r="AK72" s="27"/>
      <c r="AL72" s="27"/>
      <c r="AM72" s="25"/>
      <c r="AN72" s="51"/>
      <c r="AO72" s="51"/>
      <c r="AP72" s="27"/>
      <c r="AQ72" s="26"/>
      <c r="AR72" s="32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7"/>
    </row>
    <row r="73" spans="1:59" x14ac:dyDescent="0.45">
      <c r="A73" s="6"/>
      <c r="B73" s="22" t="str">
        <f t="shared" si="17"/>
        <v/>
      </c>
      <c r="C73" s="32"/>
      <c r="D73" s="43"/>
      <c r="E73" s="45"/>
      <c r="F73" s="48"/>
      <c r="G73" s="42"/>
      <c r="H73" s="26"/>
      <c r="I73" s="32"/>
      <c r="J73" s="32"/>
      <c r="K73" s="32"/>
      <c r="L73" s="29"/>
      <c r="M73" s="31"/>
      <c r="N73" s="26"/>
      <c r="O73" s="26"/>
      <c r="P73" s="28"/>
      <c r="Q73" s="28"/>
      <c r="R73" s="28"/>
      <c r="S73" s="28"/>
      <c r="T73" s="28"/>
      <c r="U73" s="26" t="e">
        <f>LEFT(RIGHT(A73,LEN(A73)-FIND("-",A73)),MIN(SEARCH({"a","b","c","d","e","f","g","h","i","j","k","l","m","n","o","p","q","r","s","t","u","v","w","x","y","z"},RIGHT(A73,LEN(A73)-FIND("-",A73))&amp;"abcdefghijklmnopqrstuvwxyz"))-1)+1-1</f>
        <v>#VALUE!</v>
      </c>
      <c r="V73" s="26"/>
      <c r="W73" s="27" t="e">
        <f t="shared" si="18"/>
        <v>#VALUE!</v>
      </c>
      <c r="X73" s="27" t="e">
        <f t="shared" si="21"/>
        <v>#VALUE!</v>
      </c>
      <c r="Y73" s="27"/>
      <c r="Z73" s="15">
        <f t="shared" si="19"/>
        <v>0</v>
      </c>
      <c r="AA73" s="15">
        <f t="shared" si="20"/>
        <v>0</v>
      </c>
      <c r="AB73" s="39"/>
      <c r="AC73" s="39"/>
      <c r="AD73" s="27"/>
      <c r="AE73" s="25"/>
      <c r="AF73" s="25"/>
      <c r="AG73" s="25"/>
      <c r="AH73" s="50"/>
      <c r="AI73" s="57"/>
      <c r="AJ73" s="57"/>
      <c r="AK73" s="27"/>
      <c r="AL73" s="27"/>
      <c r="AM73" s="25"/>
      <c r="AN73" s="51"/>
      <c r="AO73" s="51"/>
      <c r="AP73" s="27"/>
      <c r="AQ73" s="26"/>
      <c r="AR73" s="32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7"/>
    </row>
    <row r="74" spans="1:59" x14ac:dyDescent="0.45">
      <c r="A74" s="6"/>
      <c r="B74" s="22" t="str">
        <f t="shared" ref="B74:B84" si="22">LEFT(A74,2)</f>
        <v/>
      </c>
      <c r="C74" s="32"/>
      <c r="D74" s="43"/>
      <c r="E74" s="45"/>
      <c r="F74" s="48"/>
      <c r="G74" s="42"/>
      <c r="H74" s="26"/>
      <c r="I74" s="32"/>
      <c r="J74" s="32"/>
      <c r="K74" s="32"/>
      <c r="L74" s="29"/>
      <c r="M74" s="31"/>
      <c r="N74" s="26"/>
      <c r="O74" s="26"/>
      <c r="P74" s="28"/>
      <c r="Q74" s="28"/>
      <c r="R74" s="28"/>
      <c r="S74" s="28"/>
      <c r="T74" s="28"/>
      <c r="U74" s="26" t="e">
        <f>LEFT(RIGHT(A74,LEN(A74)-FIND("-",A74)),MIN(SEARCH({"a","b","c","d","e","f","g","h","i","j","k","l","m","n","o","p","q","r","s","t","u","v","w","x","y","z"},RIGHT(A74,LEN(A74)-FIND("-",A74))&amp;"abcdefghijklmnopqrstuvwxyz"))-1)+1-1</f>
        <v>#VALUE!</v>
      </c>
      <c r="V74" s="26"/>
      <c r="W74" s="27" t="e">
        <f t="shared" si="18"/>
        <v>#VALUE!</v>
      </c>
      <c r="X74" s="27" t="e">
        <f t="shared" si="21"/>
        <v>#VALUE!</v>
      </c>
      <c r="Y74" s="27"/>
      <c r="Z74" s="15">
        <f t="shared" si="19"/>
        <v>0</v>
      </c>
      <c r="AA74" s="15">
        <f t="shared" si="20"/>
        <v>0</v>
      </c>
      <c r="AB74" s="39"/>
      <c r="AC74" s="39"/>
      <c r="AD74" s="27"/>
      <c r="AE74" s="25"/>
      <c r="AF74" s="25"/>
      <c r="AG74" s="25"/>
      <c r="AH74" s="50"/>
      <c r="AI74" s="57"/>
      <c r="AJ74" s="57"/>
      <c r="AK74" s="27"/>
      <c r="AL74" s="27"/>
      <c r="AM74" s="25"/>
      <c r="AN74" s="51"/>
      <c r="AO74" s="51"/>
      <c r="AP74" s="27"/>
      <c r="AQ74" s="26"/>
      <c r="AR74" s="32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7"/>
    </row>
    <row r="75" spans="1:59" x14ac:dyDescent="0.45">
      <c r="A75" s="6"/>
      <c r="B75" s="22" t="str">
        <f t="shared" si="22"/>
        <v/>
      </c>
      <c r="C75" s="32"/>
      <c r="D75" s="43"/>
      <c r="E75" s="45"/>
      <c r="F75" s="48"/>
      <c r="G75" s="42"/>
      <c r="H75" s="26"/>
      <c r="I75" s="32"/>
      <c r="J75" s="32"/>
      <c r="K75" s="32"/>
      <c r="L75" s="29"/>
      <c r="M75" s="31"/>
      <c r="N75" s="26"/>
      <c r="O75" s="26"/>
      <c r="P75" s="28"/>
      <c r="Q75" s="28"/>
      <c r="R75" s="28"/>
      <c r="S75" s="28"/>
      <c r="T75" s="28"/>
      <c r="U75" s="26" t="e">
        <f>LEFT(RIGHT(A75,LEN(A75)-FIND("-",A75)),MIN(SEARCH({"a","b","c","d","e","f","g","h","i","j","k","l","m","n","o","p","q","r","s","t","u","v","w","x","y","z"},RIGHT(A75,LEN(A75)-FIND("-",A75))&amp;"abcdefghijklmnopqrstuvwxyz"))-1)+1-1</f>
        <v>#VALUE!</v>
      </c>
      <c r="V75" s="26"/>
      <c r="W75" s="27" t="e">
        <f t="shared" si="18"/>
        <v>#VALUE!</v>
      </c>
      <c r="X75" s="27" t="e">
        <f t="shared" si="21"/>
        <v>#VALUE!</v>
      </c>
      <c r="Y75" s="27"/>
      <c r="Z75" s="15">
        <f t="shared" si="19"/>
        <v>0</v>
      </c>
      <c r="AA75" s="15">
        <f t="shared" si="20"/>
        <v>0</v>
      </c>
      <c r="AB75" s="39"/>
      <c r="AC75" s="39"/>
      <c r="AD75" s="27"/>
      <c r="AE75" s="25"/>
      <c r="AF75" s="25"/>
      <c r="AG75" s="25"/>
      <c r="AH75" s="50"/>
      <c r="AI75" s="57"/>
      <c r="AJ75" s="57"/>
      <c r="AK75" s="27"/>
      <c r="AL75" s="27"/>
      <c r="AM75" s="25"/>
      <c r="AN75" s="51"/>
      <c r="AO75" s="51"/>
      <c r="AP75" s="27"/>
      <c r="AQ75" s="26"/>
      <c r="AR75" s="32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7"/>
    </row>
    <row r="76" spans="1:59" x14ac:dyDescent="0.45">
      <c r="A76" s="6"/>
      <c r="B76" s="22" t="str">
        <f t="shared" si="22"/>
        <v/>
      </c>
      <c r="C76" s="32"/>
      <c r="D76" s="43"/>
      <c r="E76" s="45"/>
      <c r="F76" s="48"/>
      <c r="G76" s="42"/>
      <c r="H76" s="26"/>
      <c r="I76" s="32"/>
      <c r="J76" s="32"/>
      <c r="K76" s="32"/>
      <c r="L76" s="29"/>
      <c r="M76" s="31"/>
      <c r="N76" s="26"/>
      <c r="O76" s="26"/>
      <c r="P76" s="28"/>
      <c r="Q76" s="28"/>
      <c r="R76" s="28"/>
      <c r="S76" s="28"/>
      <c r="T76" s="28"/>
      <c r="U76" s="26" t="e">
        <f>LEFT(RIGHT(A76,LEN(A76)-FIND("-",A76)),MIN(SEARCH({"a","b","c","d","e","f","g","h","i","j","k","l","m","n","o","p","q","r","s","t","u","v","w","x","y","z"},RIGHT(A76,LEN(A76)-FIND("-",A76))&amp;"abcdefghijklmnopqrstuvwxyz"))-1)+1-1</f>
        <v>#VALUE!</v>
      </c>
      <c r="V76" s="26"/>
      <c r="W76" s="27" t="e">
        <f t="shared" si="18"/>
        <v>#VALUE!</v>
      </c>
      <c r="X76" s="27" t="e">
        <f t="shared" si="21"/>
        <v>#VALUE!</v>
      </c>
      <c r="Y76" s="27"/>
      <c r="Z76" s="15">
        <f t="shared" si="19"/>
        <v>0</v>
      </c>
      <c r="AA76" s="15">
        <f t="shared" si="20"/>
        <v>0</v>
      </c>
      <c r="AB76" s="39"/>
      <c r="AC76" s="39"/>
      <c r="AD76" s="27"/>
      <c r="AE76" s="25"/>
      <c r="AF76" s="25"/>
      <c r="AG76" s="25"/>
      <c r="AH76" s="50"/>
      <c r="AI76" s="57"/>
      <c r="AJ76" s="57"/>
      <c r="AK76" s="27"/>
      <c r="AL76" s="27"/>
      <c r="AM76" s="25"/>
      <c r="AN76" s="51"/>
      <c r="AO76" s="51"/>
      <c r="AP76" s="27"/>
      <c r="AQ76" s="26"/>
      <c r="AR76" s="32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7"/>
    </row>
    <row r="77" spans="1:59" x14ac:dyDescent="0.45">
      <c r="A77" s="6"/>
      <c r="B77" s="22" t="str">
        <f t="shared" si="22"/>
        <v/>
      </c>
      <c r="C77" s="32"/>
      <c r="D77" s="43"/>
      <c r="E77" s="45"/>
      <c r="F77" s="48"/>
      <c r="G77" s="42"/>
      <c r="H77" s="26"/>
      <c r="I77" s="32"/>
      <c r="J77" s="32"/>
      <c r="K77" s="32"/>
      <c r="L77" s="29"/>
      <c r="M77" s="31"/>
      <c r="N77" s="26"/>
      <c r="O77" s="26"/>
      <c r="P77" s="28"/>
      <c r="Q77" s="28"/>
      <c r="R77" s="28"/>
      <c r="S77" s="28"/>
      <c r="T77" s="28"/>
      <c r="U77" s="26" t="e">
        <f>LEFT(RIGHT(A77,LEN(A77)-FIND("-",A77)),MIN(SEARCH({"a","b","c","d","e","f","g","h","i","j","k","l","m","n","o","p","q","r","s","t","u","v","w","x","y","z"},RIGHT(A77,LEN(A77)-FIND("-",A77))&amp;"abcdefghijklmnopqrstuvwxyz"))-1)+1-1</f>
        <v>#VALUE!</v>
      </c>
      <c r="V77" s="26"/>
      <c r="W77" s="27" t="e">
        <f t="shared" si="18"/>
        <v>#VALUE!</v>
      </c>
      <c r="X77" s="27" t="e">
        <f t="shared" si="21"/>
        <v>#VALUE!</v>
      </c>
      <c r="Y77" s="27"/>
      <c r="Z77" s="15">
        <f t="shared" si="19"/>
        <v>0</v>
      </c>
      <c r="AA77" s="15">
        <f t="shared" si="20"/>
        <v>0</v>
      </c>
      <c r="AB77" s="39"/>
      <c r="AC77" s="39"/>
      <c r="AD77" s="27"/>
      <c r="AE77" s="25"/>
      <c r="AF77" s="25"/>
      <c r="AG77" s="25"/>
      <c r="AH77" s="50"/>
      <c r="AI77" s="57"/>
      <c r="AJ77" s="57"/>
      <c r="AK77" s="27"/>
      <c r="AL77" s="27"/>
      <c r="AM77" s="25"/>
      <c r="AN77" s="51"/>
      <c r="AO77" s="51"/>
      <c r="AP77" s="27"/>
      <c r="AQ77" s="26"/>
      <c r="AR77" s="32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7"/>
    </row>
    <row r="78" spans="1:59" x14ac:dyDescent="0.45">
      <c r="A78" s="6"/>
      <c r="B78" s="22" t="str">
        <f t="shared" si="22"/>
        <v/>
      </c>
      <c r="C78" s="32"/>
      <c r="D78" s="43"/>
      <c r="E78" s="45"/>
      <c r="F78" s="48"/>
      <c r="G78" s="42"/>
      <c r="H78" s="26"/>
      <c r="I78" s="32"/>
      <c r="J78" s="32"/>
      <c r="K78" s="32"/>
      <c r="L78" s="29"/>
      <c r="M78" s="31"/>
      <c r="N78" s="26"/>
      <c r="O78" s="26"/>
      <c r="P78" s="28"/>
      <c r="Q78" s="28"/>
      <c r="R78" s="28"/>
      <c r="S78" s="28"/>
      <c r="T78" s="28"/>
      <c r="U78" s="26" t="e">
        <f>LEFT(RIGHT(A78,LEN(A78)-FIND("-",A78)),MIN(SEARCH({"a","b","c","d","e","f","g","h","i","j","k","l","m","n","o","p","q","r","s","t","u","v","w","x","y","z"},RIGHT(A78,LEN(A78)-FIND("-",A78))&amp;"abcdefghijklmnopqrstuvwxyz"))-1)+1-1</f>
        <v>#VALUE!</v>
      </c>
      <c r="V78" s="26"/>
      <c r="W78" s="27" t="e">
        <f t="shared" si="18"/>
        <v>#VALUE!</v>
      </c>
      <c r="X78" s="27" t="e">
        <f t="shared" si="21"/>
        <v>#VALUE!</v>
      </c>
      <c r="Y78" s="27"/>
      <c r="Z78" s="15">
        <f t="shared" si="19"/>
        <v>0</v>
      </c>
      <c r="AA78" s="15">
        <f t="shared" si="20"/>
        <v>0</v>
      </c>
      <c r="AB78" s="39"/>
      <c r="AC78" s="39"/>
      <c r="AD78" s="27"/>
      <c r="AE78" s="25"/>
      <c r="AF78" s="25"/>
      <c r="AG78" s="25"/>
      <c r="AH78" s="50"/>
      <c r="AI78" s="57"/>
      <c r="AJ78" s="57"/>
      <c r="AK78" s="27"/>
      <c r="AL78" s="27"/>
      <c r="AM78" s="25"/>
      <c r="AN78" s="51"/>
      <c r="AO78" s="51"/>
      <c r="AP78" s="27"/>
      <c r="AQ78" s="26"/>
      <c r="AR78" s="32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7"/>
    </row>
    <row r="79" spans="1:59" x14ac:dyDescent="0.45">
      <c r="A79" s="6"/>
      <c r="B79" s="22" t="str">
        <f t="shared" si="22"/>
        <v/>
      </c>
      <c r="C79" s="32"/>
      <c r="D79" s="43"/>
      <c r="E79" s="45"/>
      <c r="F79" s="48"/>
      <c r="G79" s="42"/>
      <c r="H79" s="26"/>
      <c r="I79" s="32"/>
      <c r="J79" s="32"/>
      <c r="K79" s="32"/>
      <c r="L79" s="29"/>
      <c r="M79" s="31"/>
      <c r="N79" s="26"/>
      <c r="O79" s="26"/>
      <c r="P79" s="28"/>
      <c r="Q79" s="28"/>
      <c r="R79" s="28"/>
      <c r="S79" s="28"/>
      <c r="T79" s="28"/>
      <c r="U79" s="26" t="e">
        <f>LEFT(RIGHT(A79,LEN(A79)-FIND("-",A79)),MIN(SEARCH({"a","b","c","d","e","f","g","h","i","j","k","l","m","n","o","p","q","r","s","t","u","v","w","x","y","z"},RIGHT(A79,LEN(A79)-FIND("-",A79))&amp;"abcdefghijklmnopqrstuvwxyz"))-1)+1-1</f>
        <v>#VALUE!</v>
      </c>
      <c r="V79" s="26"/>
      <c r="W79" s="27" t="e">
        <f t="shared" si="18"/>
        <v>#VALUE!</v>
      </c>
      <c r="X79" s="27" t="e">
        <f t="shared" si="21"/>
        <v>#VALUE!</v>
      </c>
      <c r="Y79" s="27"/>
      <c r="Z79" s="15">
        <f t="shared" si="19"/>
        <v>0</v>
      </c>
      <c r="AA79" s="15">
        <f t="shared" si="20"/>
        <v>0</v>
      </c>
      <c r="AB79" s="39"/>
      <c r="AC79" s="39"/>
      <c r="AD79" s="27"/>
      <c r="AE79" s="25"/>
      <c r="AF79" s="25"/>
      <c r="AG79" s="25"/>
      <c r="AH79" s="50"/>
      <c r="AI79" s="57"/>
      <c r="AJ79" s="57"/>
      <c r="AK79" s="27"/>
      <c r="AL79" s="27"/>
      <c r="AM79" s="25"/>
      <c r="AN79" s="51"/>
      <c r="AO79" s="51"/>
      <c r="AP79" s="27"/>
      <c r="AQ79" s="26"/>
      <c r="AR79" s="32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7"/>
    </row>
    <row r="80" spans="1:59" x14ac:dyDescent="0.45">
      <c r="A80" s="6"/>
      <c r="B80" s="22" t="str">
        <f t="shared" si="22"/>
        <v/>
      </c>
      <c r="C80" s="32"/>
      <c r="D80" s="43"/>
      <c r="E80" s="45"/>
      <c r="F80" s="48"/>
      <c r="G80" s="42"/>
      <c r="H80" s="26"/>
      <c r="I80" s="32"/>
      <c r="J80" s="32"/>
      <c r="K80" s="32"/>
      <c r="L80" s="29"/>
      <c r="M80" s="31"/>
      <c r="N80" s="26"/>
      <c r="O80" s="26"/>
      <c r="P80" s="28"/>
      <c r="Q80" s="28"/>
      <c r="R80" s="28"/>
      <c r="S80" s="28"/>
      <c r="T80" s="28"/>
      <c r="U80" s="26" t="e">
        <f>LEFT(RIGHT(A80,LEN(A80)-FIND("-",A80)),MIN(SEARCH({"a","b","c","d","e","f","g","h","i","j","k","l","m","n","o","p","q","r","s","t","u","v","w","x","y","z"},RIGHT(A80,LEN(A80)-FIND("-",A80))&amp;"abcdefghijklmnopqrstuvwxyz"))-1)+1-1</f>
        <v>#VALUE!</v>
      </c>
      <c r="V80" s="26"/>
      <c r="W80" s="27" t="e">
        <f t="shared" si="18"/>
        <v>#VALUE!</v>
      </c>
      <c r="X80" s="27" t="e">
        <f t="shared" si="21"/>
        <v>#VALUE!</v>
      </c>
      <c r="Y80" s="27"/>
      <c r="Z80" s="15">
        <f t="shared" si="19"/>
        <v>0</v>
      </c>
      <c r="AA80" s="15">
        <f t="shared" si="20"/>
        <v>0</v>
      </c>
      <c r="AB80" s="39"/>
      <c r="AC80" s="39"/>
      <c r="AD80" s="27"/>
      <c r="AE80" s="25"/>
      <c r="AF80" s="25"/>
      <c r="AG80" s="25"/>
      <c r="AH80" s="50"/>
      <c r="AI80" s="57"/>
      <c r="AJ80" s="57"/>
      <c r="AK80" s="27"/>
      <c r="AL80" s="27"/>
      <c r="AM80" s="25"/>
      <c r="AN80" s="51"/>
      <c r="AO80" s="51"/>
      <c r="AP80" s="27"/>
      <c r="AQ80" s="26"/>
      <c r="AR80" s="32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7"/>
    </row>
    <row r="81" spans="1:59" x14ac:dyDescent="0.45">
      <c r="A81" s="6"/>
      <c r="B81" s="22" t="str">
        <f t="shared" si="22"/>
        <v/>
      </c>
      <c r="C81" s="32"/>
      <c r="D81" s="43"/>
      <c r="E81" s="45"/>
      <c r="F81" s="48"/>
      <c r="G81" s="42"/>
      <c r="H81" s="26"/>
      <c r="I81" s="32"/>
      <c r="J81" s="32"/>
      <c r="K81" s="32"/>
      <c r="L81" s="29"/>
      <c r="M81" s="31"/>
      <c r="N81" s="26"/>
      <c r="O81" s="26"/>
      <c r="P81" s="28"/>
      <c r="Q81" s="28"/>
      <c r="R81" s="28"/>
      <c r="S81" s="28"/>
      <c r="T81" s="28"/>
      <c r="U81" s="26" t="e">
        <f>LEFT(RIGHT(A81,LEN(A81)-FIND("-",A81)),MIN(SEARCH({"a","b","c","d","e","f","g","h","i","j","k","l","m","n","o","p","q","r","s","t","u","v","w","x","y","z"},RIGHT(A81,LEN(A81)-FIND("-",A81))&amp;"abcdefghijklmnopqrstuvwxyz"))-1)+1-1</f>
        <v>#VALUE!</v>
      </c>
      <c r="V81" s="26"/>
      <c r="W81" s="27" t="e">
        <f t="shared" si="18"/>
        <v>#VALUE!</v>
      </c>
      <c r="X81" s="27" t="e">
        <f t="shared" si="21"/>
        <v>#VALUE!</v>
      </c>
      <c r="Y81" s="27"/>
      <c r="Z81" s="15">
        <f t="shared" si="19"/>
        <v>0</v>
      </c>
      <c r="AA81" s="15">
        <f t="shared" si="20"/>
        <v>0</v>
      </c>
      <c r="AB81" s="39"/>
      <c r="AC81" s="39"/>
      <c r="AD81" s="27"/>
      <c r="AE81" s="25"/>
      <c r="AF81" s="25"/>
      <c r="AG81" s="25"/>
      <c r="AH81" s="50"/>
      <c r="AI81" s="57"/>
      <c r="AJ81" s="57"/>
      <c r="AK81" s="27"/>
      <c r="AL81" s="27"/>
      <c r="AM81" s="25"/>
      <c r="AN81" s="51"/>
      <c r="AO81" s="51"/>
      <c r="AP81" s="27"/>
      <c r="AQ81" s="26"/>
      <c r="AR81" s="32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7"/>
    </row>
    <row r="82" spans="1:59" x14ac:dyDescent="0.45">
      <c r="A82" s="6"/>
      <c r="B82" s="22" t="str">
        <f t="shared" si="22"/>
        <v/>
      </c>
      <c r="C82" s="32"/>
      <c r="D82" s="43"/>
      <c r="E82" s="45"/>
      <c r="F82" s="48"/>
      <c r="G82" s="42"/>
      <c r="H82" s="26"/>
      <c r="I82" s="32"/>
      <c r="J82" s="32"/>
      <c r="K82" s="32"/>
      <c r="L82" s="29"/>
      <c r="M82" s="31"/>
      <c r="N82" s="26"/>
      <c r="O82" s="26"/>
      <c r="P82" s="28"/>
      <c r="Q82" s="28"/>
      <c r="R82" s="28"/>
      <c r="S82" s="28"/>
      <c r="T82" s="28"/>
      <c r="U82" s="26" t="e">
        <f>LEFT(RIGHT(A82,LEN(A82)-FIND("-",A82)),MIN(SEARCH({"a","b","c","d","e","f","g","h","i","j","k","l","m","n","o","p","q","r","s","t","u","v","w","x","y","z"},RIGHT(A82,LEN(A82)-FIND("-",A82))&amp;"abcdefghijklmnopqrstuvwxyz"))-1)+1-1</f>
        <v>#VALUE!</v>
      </c>
      <c r="V82" s="26"/>
      <c r="W82" s="27" t="e">
        <f t="shared" si="18"/>
        <v>#VALUE!</v>
      </c>
      <c r="X82" s="27" t="e">
        <f t="shared" si="21"/>
        <v>#VALUE!</v>
      </c>
      <c r="Y82" s="27"/>
      <c r="Z82" s="15">
        <f t="shared" si="19"/>
        <v>0</v>
      </c>
      <c r="AA82" s="15">
        <f t="shared" si="20"/>
        <v>0</v>
      </c>
      <c r="AB82" s="39"/>
      <c r="AC82" s="39"/>
      <c r="AD82" s="27"/>
      <c r="AE82" s="25"/>
      <c r="AF82" s="25"/>
      <c r="AG82" s="25"/>
      <c r="AH82" s="50"/>
      <c r="AI82" s="57"/>
      <c r="AJ82" s="57"/>
      <c r="AK82" s="27"/>
      <c r="AL82" s="27"/>
      <c r="AM82" s="25"/>
      <c r="AN82" s="51"/>
      <c r="AO82" s="51"/>
      <c r="AP82" s="27"/>
      <c r="AQ82" s="26"/>
      <c r="AR82" s="32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7"/>
    </row>
    <row r="83" spans="1:59" x14ac:dyDescent="0.45">
      <c r="A83" s="6"/>
      <c r="B83" s="22" t="str">
        <f t="shared" si="22"/>
        <v/>
      </c>
      <c r="C83" s="32"/>
      <c r="D83" s="43"/>
      <c r="E83" s="45"/>
      <c r="F83" s="48"/>
      <c r="G83" s="42"/>
      <c r="H83" s="26"/>
      <c r="I83" s="32"/>
      <c r="J83" s="32"/>
      <c r="K83" s="32"/>
      <c r="L83" s="29"/>
      <c r="M83" s="31"/>
      <c r="N83" s="26"/>
      <c r="O83" s="26"/>
      <c r="P83" s="28"/>
      <c r="Q83" s="28"/>
      <c r="R83" s="28"/>
      <c r="S83" s="28"/>
      <c r="T83" s="28"/>
      <c r="U83" s="26" t="e">
        <f>LEFT(RIGHT(A83,LEN(A83)-FIND("-",A83)),MIN(SEARCH({"a","b","c","d","e","f","g","h","i","j","k","l","m","n","o","p","q","r","s","t","u","v","w","x","y","z"},RIGHT(A83,LEN(A83)-FIND("-",A83))&amp;"abcdefghijklmnopqrstuvwxyz"))-1)+1-1</f>
        <v>#VALUE!</v>
      </c>
      <c r="V83" s="26"/>
      <c r="W83" s="27" t="e">
        <f t="shared" si="18"/>
        <v>#VALUE!</v>
      </c>
      <c r="X83" s="27" t="e">
        <f t="shared" si="21"/>
        <v>#VALUE!</v>
      </c>
      <c r="Y83" s="27"/>
      <c r="Z83" s="15">
        <f t="shared" si="19"/>
        <v>0</v>
      </c>
      <c r="AA83" s="15">
        <f t="shared" si="20"/>
        <v>0</v>
      </c>
      <c r="AB83" s="39"/>
      <c r="AC83" s="39"/>
      <c r="AD83" s="27"/>
      <c r="AE83" s="25"/>
      <c r="AF83" s="25"/>
      <c r="AG83" s="25"/>
      <c r="AH83" s="50"/>
      <c r="AI83" s="57"/>
      <c r="AJ83" s="57"/>
      <c r="AK83" s="27"/>
      <c r="AL83" s="27"/>
      <c r="AM83" s="25"/>
      <c r="AN83" s="51"/>
      <c r="AO83" s="51"/>
      <c r="AP83" s="27"/>
      <c r="AQ83" s="26"/>
      <c r="AR83" s="32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7"/>
    </row>
    <row r="84" spans="1:59" x14ac:dyDescent="0.45">
      <c r="A84" s="6"/>
      <c r="B84" s="22" t="str">
        <f t="shared" si="22"/>
        <v/>
      </c>
      <c r="C84" s="32"/>
      <c r="D84" s="43"/>
      <c r="E84" s="45"/>
      <c r="F84" s="48"/>
      <c r="G84" s="42"/>
      <c r="H84" s="26"/>
      <c r="I84" s="32"/>
      <c r="J84" s="32"/>
      <c r="K84" s="32"/>
      <c r="L84" s="29"/>
      <c r="M84" s="31"/>
      <c r="N84" s="26"/>
      <c r="O84" s="26"/>
      <c r="P84" s="28"/>
      <c r="Q84" s="28"/>
      <c r="R84" s="28"/>
      <c r="S84" s="28"/>
      <c r="T84" s="28"/>
      <c r="U84" s="26" t="e">
        <f>LEFT(RIGHT(A84,LEN(A84)-FIND("-",A84)),MIN(SEARCH({"a","b","c","d","e","f","g","h","i","j","k","l","m","n","o","p","q","r","s","t","u","v","w","x","y","z"},RIGHT(A84,LEN(A84)-FIND("-",A84))&amp;"abcdefghijklmnopqrstuvwxyz"))-1)+1-1</f>
        <v>#VALUE!</v>
      </c>
      <c r="V84" s="26"/>
      <c r="W84" s="27" t="e">
        <f t="shared" si="18"/>
        <v>#VALUE!</v>
      </c>
      <c r="X84" s="27" t="e">
        <f t="shared" si="21"/>
        <v>#VALUE!</v>
      </c>
      <c r="Y84" s="27"/>
      <c r="Z84" s="15">
        <f t="shared" si="19"/>
        <v>0</v>
      </c>
      <c r="AA84" s="15">
        <f t="shared" si="20"/>
        <v>0</v>
      </c>
      <c r="AB84" s="39"/>
      <c r="AC84" s="39"/>
      <c r="AD84" s="27"/>
      <c r="AE84" s="25"/>
      <c r="AF84" s="25"/>
      <c r="AG84" s="25"/>
      <c r="AH84" s="50"/>
      <c r="AI84" s="57"/>
      <c r="AJ84" s="57"/>
      <c r="AK84" s="27"/>
      <c r="AL84" s="27"/>
      <c r="AM84" s="25"/>
      <c r="AN84" s="51"/>
      <c r="AO84" s="51"/>
      <c r="AP84" s="27"/>
      <c r="AQ84" s="26"/>
      <c r="AR84" s="32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7"/>
    </row>
  </sheetData>
  <autoFilter ref="A3:BJ84" xr:uid="{00000000-0009-0000-0000-000000000000}">
    <sortState xmlns:xlrd2="http://schemas.microsoft.com/office/spreadsheetml/2017/richdata2" ref="A4:BD514">
      <sortCondition ref="A3:A507"/>
    </sortState>
  </autoFilter>
  <sortState xmlns:xlrd2="http://schemas.microsoft.com/office/spreadsheetml/2017/richdata2" ref="A4:BG353">
    <sortCondition ref="A4:A353"/>
  </sortState>
  <customSheetViews>
    <customSheetView guid="{51C2572D-CBA9-42BB-AFB3-00687F2DE6AB}" showAutoFilter="1">
      <pane xSplit="1" ySplit="3" topLeftCell="B4" activePane="bottomRight" state="frozen"/>
      <selection pane="bottomRight" activeCell="D10" sqref="D10"/>
      <pageMargins left="0.7" right="0.7" top="0.75" bottom="0.75" header="0.3" footer="0.3"/>
      <pageSetup orientation="portrait" r:id="rId1"/>
      <autoFilter ref="A3:AV3" xr:uid="{75A4B082-3238-45AB-8B6E-0D084997C454}">
        <sortState xmlns:xlrd2="http://schemas.microsoft.com/office/spreadsheetml/2017/richdata2" ref="A4:AU117">
          <sortCondition ref="A3"/>
        </sortState>
      </autoFilter>
    </customSheetView>
  </customSheetViews>
  <conditionalFormatting sqref="D6:Q84 T6:AA84 A6:B84 C4:G4 R4:T4 B5:G5 AS4:AU4 M4:O4 M5:AC5 AK5:BG5 BG4 AC4:AP4 AD6:BG84">
    <cfRule type="expression" dxfId="25" priority="5309">
      <formula>MOD(ROW(), 2)=1</formula>
    </cfRule>
  </conditionalFormatting>
  <conditionalFormatting sqref="Y5:Z84">
    <cfRule type="expression" dxfId="24" priority="5270">
      <formula>"$J5!=$K5"</formula>
    </cfRule>
  </conditionalFormatting>
  <conditionalFormatting sqref="AB6:AC84">
    <cfRule type="expression" dxfId="23" priority="2331">
      <formula>MOD(ROW(), 2)=1</formula>
    </cfRule>
  </conditionalFormatting>
  <conditionalFormatting sqref="C6:C84">
    <cfRule type="expression" dxfId="22" priority="2327">
      <formula>MOD(ROW(), 2)=1</formula>
    </cfRule>
  </conditionalFormatting>
  <conditionalFormatting sqref="R6:S84">
    <cfRule type="expression" dxfId="21" priority="579">
      <formula>MOD(ROW(), 2)=1</formula>
    </cfRule>
  </conditionalFormatting>
  <conditionalFormatting sqref="N4:Q4 H4 L4 B4 U4:X4 Z4:AA4">
    <cfRule type="expression" dxfId="20" priority="240">
      <formula>MOD(ROW(), 2)=1</formula>
    </cfRule>
  </conditionalFormatting>
  <conditionalFormatting sqref="Z4">
    <cfRule type="expression" dxfId="19" priority="239">
      <formula>"$J5!=$K5"</formula>
    </cfRule>
  </conditionalFormatting>
  <conditionalFormatting sqref="J4">
    <cfRule type="expression" dxfId="18" priority="231">
      <formula>MOD(ROW(), 2)=1</formula>
    </cfRule>
  </conditionalFormatting>
  <conditionalFormatting sqref="K4">
    <cfRule type="expression" dxfId="17" priority="230">
      <formula>MOD(ROW(), 2)=1</formula>
    </cfRule>
  </conditionalFormatting>
  <conditionalFormatting sqref="AD5:AJ5">
    <cfRule type="expression" dxfId="16" priority="88">
      <formula>MOD(ROW(), 2)=1</formula>
    </cfRule>
  </conditionalFormatting>
  <conditionalFormatting sqref="AB4">
    <cfRule type="expression" dxfId="15" priority="84">
      <formula>MOD(ROW(), 2)=1</formula>
    </cfRule>
  </conditionalFormatting>
  <conditionalFormatting sqref="A4">
    <cfRule type="expression" dxfId="14" priority="83">
      <formula>MOD(ROW(), 2)=1</formula>
    </cfRule>
  </conditionalFormatting>
  <conditionalFormatting sqref="I4">
    <cfRule type="expression" dxfId="13" priority="79">
      <formula>MOD(ROW(), 2)=1</formula>
    </cfRule>
  </conditionalFormatting>
  <conditionalFormatting sqref="L5">
    <cfRule type="expression" dxfId="12" priority="53">
      <formula>MOD(ROW(), 2)=1</formula>
    </cfRule>
  </conditionalFormatting>
  <conditionalFormatting sqref="H5">
    <cfRule type="expression" dxfId="11" priority="52">
      <formula>MOD(ROW(), 2)=1</formula>
    </cfRule>
  </conditionalFormatting>
  <conditionalFormatting sqref="J5">
    <cfRule type="expression" dxfId="10" priority="51">
      <formula>MOD(ROW(), 2)=1</formula>
    </cfRule>
  </conditionalFormatting>
  <conditionalFormatting sqref="K5">
    <cfRule type="expression" dxfId="9" priority="50">
      <formula>MOD(ROW(), 2)=1</formula>
    </cfRule>
  </conditionalFormatting>
  <conditionalFormatting sqref="I5">
    <cfRule type="expression" dxfId="8" priority="49">
      <formula>MOD(ROW(), 2)=1</formula>
    </cfRule>
  </conditionalFormatting>
  <conditionalFormatting sqref="A5">
    <cfRule type="expression" dxfId="7" priority="48">
      <formula>MOD(ROW(), 2)=1</formula>
    </cfRule>
  </conditionalFormatting>
  <conditionalFormatting sqref="AV4">
    <cfRule type="expression" dxfId="6" priority="47">
      <formula>MOD(ROW(), 2)=1</formula>
    </cfRule>
  </conditionalFormatting>
  <conditionalFormatting sqref="AW4:BF4">
    <cfRule type="expression" dxfId="5" priority="37">
      <formula>MOD(ROW(), 2)=1</formula>
    </cfRule>
  </conditionalFormatting>
  <conditionalFormatting sqref="AQ4">
    <cfRule type="expression" dxfId="4" priority="33">
      <formula>MOD(ROW(), 2)=1</formula>
    </cfRule>
  </conditionalFormatting>
  <conditionalFormatting sqref="AR4">
    <cfRule type="expression" dxfId="3" priority="30">
      <formula>MOD(ROW(), 2)=1</formula>
    </cfRule>
  </conditionalFormatting>
  <conditionalFormatting sqref="Y4">
    <cfRule type="expression" dxfId="2" priority="27">
      <formula>MOD(ROW(), 2)=1</formula>
    </cfRule>
  </conditionalFormatting>
  <conditionalFormatting sqref="Y4">
    <cfRule type="expression" dxfId="1" priority="26">
      <formula>"$J5!=$K5"</formula>
    </cfRule>
  </conditionalFormatting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23" sqref="A23"/>
    </sheetView>
  </sheetViews>
  <sheetFormatPr defaultRowHeight="14.25" x14ac:dyDescent="0.45"/>
  <cols>
    <col min="1" max="1" width="20.33203125" customWidth="1"/>
    <col min="2" max="2" width="22.33203125" customWidth="1"/>
    <col min="3" max="3" width="17.53125" customWidth="1"/>
    <col min="4" max="4" width="20.1328125" customWidth="1"/>
    <col min="5" max="5" width="15.1328125" customWidth="1"/>
  </cols>
  <sheetData>
    <row r="1" spans="1:5" x14ac:dyDescent="0.45">
      <c r="A1" t="s">
        <v>159</v>
      </c>
      <c r="B1" t="s">
        <v>160</v>
      </c>
      <c r="C1" t="s">
        <v>161</v>
      </c>
      <c r="D1" t="s">
        <v>162</v>
      </c>
      <c r="E1" t="s">
        <v>163</v>
      </c>
    </row>
    <row r="2" spans="1:5" x14ac:dyDescent="0.45">
      <c r="A2" t="s">
        <v>153</v>
      </c>
      <c r="B2" t="s">
        <v>151</v>
      </c>
      <c r="C2" t="s">
        <v>152</v>
      </c>
      <c r="D2" t="s">
        <v>154</v>
      </c>
    </row>
    <row r="3" spans="1:5" x14ac:dyDescent="0.45">
      <c r="A3" t="s">
        <v>138</v>
      </c>
      <c r="B3" t="s">
        <v>164</v>
      </c>
      <c r="C3" t="s">
        <v>165</v>
      </c>
      <c r="D3" t="s">
        <v>154</v>
      </c>
    </row>
    <row r="4" spans="1:5" x14ac:dyDescent="0.45">
      <c r="A4" s="38" t="s">
        <v>140</v>
      </c>
      <c r="B4" t="s">
        <v>155</v>
      </c>
      <c r="C4" t="s">
        <v>156</v>
      </c>
      <c r="D4" t="s">
        <v>154</v>
      </c>
    </row>
    <row r="5" spans="1:5" x14ac:dyDescent="0.45">
      <c r="A5" t="s">
        <v>141</v>
      </c>
      <c r="B5" t="s">
        <v>166</v>
      </c>
      <c r="C5" t="s">
        <v>167</v>
      </c>
      <c r="D5" t="s">
        <v>154</v>
      </c>
    </row>
    <row r="6" spans="1:5" x14ac:dyDescent="0.45">
      <c r="A6" t="s">
        <v>139</v>
      </c>
      <c r="B6" t="s">
        <v>157</v>
      </c>
      <c r="C6" t="s">
        <v>158</v>
      </c>
      <c r="D6" t="s">
        <v>154</v>
      </c>
      <c r="E6" s="38" t="s">
        <v>168</v>
      </c>
    </row>
    <row r="7" spans="1:5" x14ac:dyDescent="0.45">
      <c r="A7" t="s">
        <v>142</v>
      </c>
      <c r="B7" t="s">
        <v>169</v>
      </c>
      <c r="D7" t="s">
        <v>154</v>
      </c>
    </row>
    <row r="8" spans="1:5" x14ac:dyDescent="0.45">
      <c r="A8" t="s">
        <v>148</v>
      </c>
      <c r="D8" t="s">
        <v>154</v>
      </c>
    </row>
    <row r="9" spans="1:5" x14ac:dyDescent="0.45">
      <c r="A9" t="s">
        <v>147</v>
      </c>
      <c r="D9" t="s">
        <v>154</v>
      </c>
    </row>
    <row r="10" spans="1:5" x14ac:dyDescent="0.45">
      <c r="A10" t="s">
        <v>137</v>
      </c>
      <c r="B10" t="s">
        <v>170</v>
      </c>
      <c r="C10" t="s">
        <v>165</v>
      </c>
      <c r="D10" t="s">
        <v>154</v>
      </c>
    </row>
    <row r="11" spans="1:5" x14ac:dyDescent="0.45">
      <c r="A11" t="s">
        <v>146</v>
      </c>
      <c r="D11" t="s">
        <v>154</v>
      </c>
    </row>
  </sheetData>
  <hyperlinks>
    <hyperlink ref="A10" r:id="rId1" xr:uid="{00000000-0004-0000-0100-000000000000}"/>
    <hyperlink ref="A3" r:id="rId2" xr:uid="{00000000-0004-0000-0100-000001000000}"/>
    <hyperlink ref="A7:A11" r:id="rId3" display="jergold@stanford.edu" xr:uid="{00000000-0004-0000-0100-000002000000}"/>
    <hyperlink ref="A9:A11" r:id="rId4" display="calambokidis@cascadiaresearch.org" xr:uid="{00000000-0004-0000-0100-000003000000}"/>
    <hyperlink ref="A11" r:id="rId5" display="mailto:MaSi@natur.gl" xr:uid="{00000000-0004-0000-0100-000004000000}"/>
    <hyperlink ref="A4" r:id="rId6" xr:uid="{00000000-0004-0000-0100-000005000000}"/>
    <hyperlink ref="E6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C55"/>
  <sheetViews>
    <sheetView topLeftCell="A12" workbookViewId="0">
      <selection activeCell="C25" sqref="C25"/>
    </sheetView>
  </sheetViews>
  <sheetFormatPr defaultRowHeight="14.25" x14ac:dyDescent="0.45"/>
  <cols>
    <col min="1" max="1" width="15.33203125" customWidth="1"/>
    <col min="2" max="2" width="98.46484375" customWidth="1"/>
  </cols>
  <sheetData>
    <row r="1" spans="1:3" ht="22.5" x14ac:dyDescent="0.6">
      <c r="A1" s="8" t="s">
        <v>18</v>
      </c>
      <c r="B1" s="8"/>
    </row>
    <row r="3" spans="1:3" x14ac:dyDescent="0.45">
      <c r="A3" t="s">
        <v>124</v>
      </c>
      <c r="B3" t="s">
        <v>125</v>
      </c>
    </row>
    <row r="5" spans="1:3" x14ac:dyDescent="0.45">
      <c r="A5" s="5" t="s">
        <v>13</v>
      </c>
      <c r="B5" s="5" t="s">
        <v>14</v>
      </c>
      <c r="C5" t="s">
        <v>41</v>
      </c>
    </row>
    <row r="6" spans="1:3" ht="5.25" customHeight="1" x14ac:dyDescent="0.45">
      <c r="A6" s="7"/>
      <c r="B6" s="7"/>
    </row>
    <row r="7" spans="1:3" x14ac:dyDescent="0.45">
      <c r="A7" s="11" t="s">
        <v>15</v>
      </c>
      <c r="B7" s="11" t="s">
        <v>17</v>
      </c>
    </row>
    <row r="8" spans="1:3" x14ac:dyDescent="0.45">
      <c r="A8" s="11" t="s">
        <v>19</v>
      </c>
      <c r="B8" s="11" t="s">
        <v>29</v>
      </c>
    </row>
    <row r="9" spans="1:3" x14ac:dyDescent="0.45">
      <c r="A9" s="11" t="s">
        <v>20</v>
      </c>
      <c r="B9" s="11" t="s">
        <v>28</v>
      </c>
      <c r="C9" t="s">
        <v>84</v>
      </c>
    </row>
    <row r="10" spans="1:3" x14ac:dyDescent="0.45">
      <c r="A10" s="11" t="s">
        <v>26</v>
      </c>
      <c r="B10" s="11" t="s">
        <v>27</v>
      </c>
    </row>
    <row r="11" spans="1:3" ht="16.5" customHeight="1" x14ac:dyDescent="0.45">
      <c r="A11" s="11" t="s">
        <v>30</v>
      </c>
      <c r="B11" s="11" t="s">
        <v>97</v>
      </c>
    </row>
    <row r="12" spans="1:3" x14ac:dyDescent="0.45">
      <c r="A12" s="11" t="s">
        <v>21</v>
      </c>
      <c r="B12" s="11" t="s">
        <v>0</v>
      </c>
    </row>
    <row r="13" spans="1:3" x14ac:dyDescent="0.45">
      <c r="A13" s="11" t="s">
        <v>31</v>
      </c>
      <c r="B13" s="11" t="s">
        <v>71</v>
      </c>
    </row>
    <row r="14" spans="1:3" x14ac:dyDescent="0.45">
      <c r="A14" s="12" t="s">
        <v>70</v>
      </c>
      <c r="B14" s="12" t="s">
        <v>73</v>
      </c>
    </row>
    <row r="15" spans="1:3" x14ac:dyDescent="0.45">
      <c r="A15" s="11" t="s">
        <v>32</v>
      </c>
      <c r="B15" s="11" t="s">
        <v>72</v>
      </c>
    </row>
    <row r="16" spans="1:3" ht="26.25" x14ac:dyDescent="0.45">
      <c r="A16" s="11" t="s">
        <v>69</v>
      </c>
      <c r="B16" s="11" t="s">
        <v>74</v>
      </c>
    </row>
    <row r="17" spans="1:3" x14ac:dyDescent="0.45">
      <c r="A17" s="13" t="s">
        <v>33</v>
      </c>
      <c r="B17" s="13" t="s">
        <v>75</v>
      </c>
    </row>
    <row r="18" spans="1:3" x14ac:dyDescent="0.45">
      <c r="A18" s="11" t="s">
        <v>34</v>
      </c>
      <c r="B18" s="11" t="s">
        <v>76</v>
      </c>
    </row>
    <row r="19" spans="1:3" x14ac:dyDescent="0.45">
      <c r="A19" s="11" t="s">
        <v>35</v>
      </c>
      <c r="B19" s="11" t="s">
        <v>77</v>
      </c>
    </row>
    <row r="20" spans="1:3" x14ac:dyDescent="0.45">
      <c r="A20" s="11" t="s">
        <v>36</v>
      </c>
      <c r="B20" s="11" t="s">
        <v>78</v>
      </c>
    </row>
    <row r="21" spans="1:3" x14ac:dyDescent="0.45">
      <c r="A21" s="11" t="s">
        <v>37</v>
      </c>
      <c r="B21" s="11" t="s">
        <v>79</v>
      </c>
    </row>
    <row r="22" spans="1:3" x14ac:dyDescent="0.45">
      <c r="A22" s="14" t="s">
        <v>38</v>
      </c>
      <c r="B22" s="14" t="s">
        <v>80</v>
      </c>
    </row>
    <row r="23" spans="1:3" x14ac:dyDescent="0.45">
      <c r="A23" s="11" t="s">
        <v>39</v>
      </c>
      <c r="B23" s="11" t="s">
        <v>81</v>
      </c>
    </row>
    <row r="24" spans="1:3" x14ac:dyDescent="0.45">
      <c r="A24" s="11" t="s">
        <v>40</v>
      </c>
      <c r="B24" s="11" t="s">
        <v>82</v>
      </c>
    </row>
    <row r="25" spans="1:3" s="17" customFormat="1" x14ac:dyDescent="0.45">
      <c r="A25" s="16"/>
      <c r="B25" s="16" t="s">
        <v>3</v>
      </c>
      <c r="C25"/>
    </row>
    <row r="26" spans="1:3" x14ac:dyDescent="0.45">
      <c r="A26" s="11" t="s">
        <v>22</v>
      </c>
      <c r="B26" s="11" t="s">
        <v>1</v>
      </c>
    </row>
    <row r="27" spans="1:3" x14ac:dyDescent="0.45">
      <c r="A27" s="11" t="s">
        <v>42</v>
      </c>
      <c r="B27" s="11" t="s">
        <v>83</v>
      </c>
    </row>
    <row r="28" spans="1:3" x14ac:dyDescent="0.45">
      <c r="A28" s="11" t="s">
        <v>23</v>
      </c>
      <c r="B28" s="11" t="s">
        <v>2</v>
      </c>
    </row>
    <row r="29" spans="1:3" x14ac:dyDescent="0.45">
      <c r="A29" s="11" t="s">
        <v>43</v>
      </c>
      <c r="B29" s="11" t="s">
        <v>4</v>
      </c>
    </row>
    <row r="30" spans="1:3" x14ac:dyDescent="0.45">
      <c r="A30" s="11" t="s">
        <v>45</v>
      </c>
      <c r="B30" s="11" t="s">
        <v>7</v>
      </c>
    </row>
    <row r="31" spans="1:3" x14ac:dyDescent="0.45">
      <c r="A31" s="11" t="s">
        <v>46</v>
      </c>
      <c r="B31" s="11" t="s">
        <v>48</v>
      </c>
    </row>
    <row r="32" spans="1:3" x14ac:dyDescent="0.45">
      <c r="A32" s="11" t="s">
        <v>49</v>
      </c>
      <c r="B32" s="11" t="s">
        <v>50</v>
      </c>
    </row>
    <row r="33" spans="1:2" x14ac:dyDescent="0.45">
      <c r="A33" s="11" t="s">
        <v>6</v>
      </c>
      <c r="B33" s="11" t="s">
        <v>51</v>
      </c>
    </row>
    <row r="34" spans="1:2" x14ac:dyDescent="0.45">
      <c r="A34" s="11" t="s">
        <v>53</v>
      </c>
      <c r="B34" s="11" t="s">
        <v>52</v>
      </c>
    </row>
    <row r="35" spans="1:2" x14ac:dyDescent="0.45">
      <c r="A35" s="11" t="s">
        <v>24</v>
      </c>
      <c r="B35" s="11" t="s">
        <v>5</v>
      </c>
    </row>
    <row r="36" spans="1:2" x14ac:dyDescent="0.45">
      <c r="A36" s="11" t="s">
        <v>56</v>
      </c>
      <c r="B36" s="11" t="s">
        <v>58</v>
      </c>
    </row>
    <row r="37" spans="1:2" x14ac:dyDescent="0.45">
      <c r="A37" s="11" t="s">
        <v>25</v>
      </c>
      <c r="B37" s="11" t="s">
        <v>59</v>
      </c>
    </row>
    <row r="38" spans="1:2" x14ac:dyDescent="0.45">
      <c r="A38" s="11" t="s">
        <v>47</v>
      </c>
      <c r="B38" s="11" t="s">
        <v>60</v>
      </c>
    </row>
    <row r="39" spans="1:2" x14ac:dyDescent="0.45">
      <c r="A39" s="11" t="s">
        <v>54</v>
      </c>
      <c r="B39" s="11" t="s">
        <v>61</v>
      </c>
    </row>
    <row r="40" spans="1:2" x14ac:dyDescent="0.45">
      <c r="A40" s="11" t="s">
        <v>55</v>
      </c>
      <c r="B40" s="11" t="s">
        <v>62</v>
      </c>
    </row>
    <row r="41" spans="1:2" x14ac:dyDescent="0.45">
      <c r="A41" s="11" t="s">
        <v>64</v>
      </c>
      <c r="B41" s="11" t="s">
        <v>63</v>
      </c>
    </row>
    <row r="42" spans="1:2" x14ac:dyDescent="0.45">
      <c r="A42" s="11" t="s">
        <v>57</v>
      </c>
      <c r="B42" s="11" t="s">
        <v>65</v>
      </c>
    </row>
    <row r="43" spans="1:2" x14ac:dyDescent="0.45">
      <c r="A43" s="11" t="s">
        <v>66</v>
      </c>
      <c r="B43" s="11" t="s">
        <v>67</v>
      </c>
    </row>
    <row r="44" spans="1:2" ht="15.75" customHeight="1" x14ac:dyDescent="0.45">
      <c r="A44" s="11" t="s">
        <v>44</v>
      </c>
      <c r="B44" s="11" t="s">
        <v>87</v>
      </c>
    </row>
    <row r="45" spans="1:2" ht="13.5" customHeight="1" x14ac:dyDescent="0.45">
      <c r="A45" s="11" t="s">
        <v>16</v>
      </c>
      <c r="B45" s="11" t="s">
        <v>88</v>
      </c>
    </row>
    <row r="46" spans="1:2" x14ac:dyDescent="0.45">
      <c r="A46" s="11" t="s">
        <v>85</v>
      </c>
      <c r="B46" s="11" t="s">
        <v>89</v>
      </c>
    </row>
    <row r="47" spans="1:2" x14ac:dyDescent="0.45">
      <c r="A47" s="11" t="s">
        <v>11</v>
      </c>
      <c r="B47" s="11" t="s">
        <v>90</v>
      </c>
    </row>
    <row r="48" spans="1:2" x14ac:dyDescent="0.45">
      <c r="A48" s="11" t="s">
        <v>68</v>
      </c>
      <c r="B48" s="11" t="s">
        <v>91</v>
      </c>
    </row>
    <row r="49" spans="1:2" x14ac:dyDescent="0.45">
      <c r="A49" s="11" t="s">
        <v>12</v>
      </c>
      <c r="B49" s="11" t="s">
        <v>92</v>
      </c>
    </row>
    <row r="50" spans="1:2" ht="16.5" customHeight="1" x14ac:dyDescent="0.45">
      <c r="A50" s="11" t="s">
        <v>86</v>
      </c>
      <c r="B50" s="11" t="s">
        <v>93</v>
      </c>
    </row>
    <row r="51" spans="1:2" ht="3" customHeight="1" x14ac:dyDescent="0.45"/>
    <row r="52" spans="1:2" ht="3.75" customHeight="1" x14ac:dyDescent="0.45"/>
    <row r="54" spans="1:2" x14ac:dyDescent="0.45">
      <c r="A54" s="1" t="s">
        <v>94</v>
      </c>
    </row>
    <row r="55" spans="1:2" x14ac:dyDescent="0.45">
      <c r="A55" s="18" t="s">
        <v>95</v>
      </c>
      <c r="B55" s="19" t="s">
        <v>96</v>
      </c>
    </row>
  </sheetData>
  <customSheetViews>
    <customSheetView guid="{51C2572D-CBA9-42BB-AFB3-00687F2DE6AB}">
      <selection activeCell="A4" sqref="A4:XFD4"/>
      <pageMargins left="0.7" right="0.7" top="0.75" bottom="0.75" header="0.3" footer="0.3"/>
      <pageSetup orientation="portrait" horizontalDpi="0" verticalDpi="0" r:id="rId1"/>
    </customSheetView>
  </customSheetViews>
  <conditionalFormatting sqref="A7:B50">
    <cfRule type="expression" dxfId="0" priority="1">
      <formula>MOD(ROW(), 2)=1</formula>
    </cfRule>
  </conditionalFormatting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 Audit</vt:lpstr>
      <vt:lpstr>DataProviders</vt:lpstr>
      <vt:lpstr>Variable Dictionary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Cade</cp:lastModifiedBy>
  <dcterms:created xsi:type="dcterms:W3CDTF">2016-09-18T08:31:16Z</dcterms:created>
  <dcterms:modified xsi:type="dcterms:W3CDTF">2021-08-27T06:00:52Z</dcterms:modified>
</cp:coreProperties>
</file>