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codeName="ThisWorkbook"/>
  <xr:revisionPtr revIDLastSave="0" documentId="13_ncr:1_{2A89F731-6EE9-44EF-A64B-7BE14448D4BE}" xr6:coauthVersionLast="46" xr6:coauthVersionMax="46" xr10:uidLastSave="{00000000-0000-0000-0000-000000000000}"/>
  <bookViews>
    <workbookView xWindow="-120" yWindow="-120" windowWidth="29040" windowHeight="15840" xr2:uid="{00000000-000D-0000-FFFF-FFFF00000000}"/>
  </bookViews>
  <sheets>
    <sheet name="Chronologie de projet" sheetId="1" r:id="rId1"/>
    <sheet name="calculs" sheetId="2" state="hidden" r:id="rId2"/>
  </sheets>
  <definedNames>
    <definedName name="CalcGrille">IFERROR(calculs!$A1/SUMPRODUCT( (Activités[RÉFÉRENCE]=calculs!$C1)*(Activités[DÉBUT]&lt;=calculs!A$31)*((Activités[FIN]&gt;=calculs!A$31)+(LEN(Activités[FIN])=0)*(Activités[DÉBUT]=calculs!A$31)) ),NA())</definedName>
    <definedName name="DateDébut">calculs!$D$28</definedName>
    <definedName name="DécalageFenêtre">calculs!$D$26</definedName>
    <definedName name="FenêtreDateDébut">calculs!$D$25</definedName>
    <definedName name="GlissièresJour">FenêtreDateDébut+ROW('Chronologie de projet'!$1:$7)-1</definedName>
    <definedName name="_xlnm.Print_Titles" localSheetId="0">'Chronologie de projet'!$4:$4</definedName>
    <definedName name="JoursFenêtre">calculs!$D$29</definedName>
    <definedName name="RegoinTitreLigne1..D3">'Chronologie de projet'!$C$3</definedName>
    <definedName name="Titre1">Activités[[#Headers],[ACTIVITÉ]]</definedName>
  </definedNames>
  <calcPr calcId="181029"/>
</workbook>
</file>

<file path=xl/calcChain.xml><?xml version="1.0" encoding="utf-8"?>
<calcChain xmlns="http://schemas.openxmlformats.org/spreadsheetml/2006/main">
  <c r="D5" i="1" l="1"/>
  <c r="D5" i="2" l="1"/>
  <c r="B5" i="1" l="1"/>
  <c r="B9" i="1"/>
  <c r="B13" i="1"/>
  <c r="B6" i="1"/>
  <c r="B10" i="1"/>
  <c r="B14" i="1"/>
  <c r="B8" i="1"/>
  <c r="B12" i="1"/>
  <c r="B7" i="1"/>
  <c r="B11" i="1"/>
  <c r="B15" i="1"/>
  <c r="B16" i="1"/>
  <c r="D6" i="1" l="1"/>
  <c r="E6" i="1" s="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D7" i="1" l="1"/>
  <c r="A33" i="2"/>
  <c r="A34" i="2" s="1"/>
  <c r="A35" i="2" s="1"/>
  <c r="A36" i="2" s="1"/>
  <c r="A37" i="2" s="1"/>
  <c r="A38" i="2" s="1"/>
  <c r="A39" i="2" s="1"/>
  <c r="A40" i="2" s="1"/>
  <c r="D28" i="2"/>
  <c r="D25" i="2" s="1"/>
  <c r="E14" i="2"/>
  <c r="E13" i="2"/>
  <c r="E12" i="2"/>
  <c r="E11" i="2"/>
  <c r="E10" i="2"/>
  <c r="E9" i="2"/>
  <c r="E8" i="2"/>
  <c r="E7" i="2"/>
  <c r="E6" i="2"/>
  <c r="D8" i="1" l="1"/>
  <c r="D9" i="1" s="1"/>
  <c r="E9" i="1" s="1"/>
  <c r="E7" i="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0" i="2" l="1"/>
  <c r="AH72" i="2"/>
  <c r="D10" i="1"/>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W70" i="2" l="1"/>
  <c r="W72" i="2"/>
  <c r="E70" i="2"/>
  <c r="E72" i="2"/>
  <c r="AE70" i="2"/>
  <c r="AE72" i="2"/>
  <c r="F70" i="2"/>
  <c r="F72" i="2"/>
  <c r="N70" i="2"/>
  <c r="N72" i="2"/>
  <c r="Y70" i="2"/>
  <c r="Y72" i="2"/>
  <c r="R70" i="2"/>
  <c r="R72" i="2"/>
  <c r="AD70" i="2"/>
  <c r="AD72" i="2"/>
  <c r="H70" i="2"/>
  <c r="H72" i="2"/>
  <c r="G70" i="2"/>
  <c r="G72" i="2"/>
  <c r="AB70" i="2"/>
  <c r="AB72" i="2"/>
  <c r="I70" i="2"/>
  <c r="I72" i="2"/>
  <c r="AC70" i="2"/>
  <c r="AC72" i="2"/>
  <c r="K70" i="2"/>
  <c r="K72" i="2"/>
  <c r="Q70" i="2"/>
  <c r="Q72" i="2"/>
  <c r="AA70" i="2"/>
  <c r="AA72" i="2"/>
  <c r="AG70" i="2"/>
  <c r="AG72" i="2"/>
  <c r="S70" i="2"/>
  <c r="S72" i="2"/>
  <c r="O70" i="2"/>
  <c r="O72" i="2"/>
  <c r="V70" i="2"/>
  <c r="V72" i="2"/>
  <c r="X70" i="2"/>
  <c r="X72" i="2"/>
  <c r="L70" i="2"/>
  <c r="L72" i="2"/>
  <c r="T70" i="2"/>
  <c r="T72" i="2"/>
  <c r="Z70" i="2"/>
  <c r="Z72" i="2"/>
  <c r="AF70" i="2"/>
  <c r="AF72" i="2"/>
  <c r="M70" i="2"/>
  <c r="M72" i="2"/>
  <c r="P70" i="2"/>
  <c r="P72" i="2"/>
  <c r="U70" i="2"/>
  <c r="U72" i="2"/>
  <c r="J70" i="2"/>
  <c r="J72" i="2"/>
  <c r="D11" i="1"/>
  <c r="D12" i="1" s="1"/>
  <c r="D13" i="1" s="1"/>
  <c r="E10" i="1"/>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E11" i="1" l="1"/>
  <c r="E13" i="1"/>
  <c r="D14" i="1"/>
  <c r="D15" i="1" s="1"/>
  <c r="D61" i="2"/>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E14" i="1" l="1"/>
  <c r="AA65" i="2"/>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E15" i="1" l="1"/>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Y36" i="2" l="1"/>
  <c r="X37" i="2"/>
  <c r="AG37" i="2"/>
  <c r="O37" i="2"/>
  <c r="N37" i="2"/>
  <c r="V37" i="2"/>
  <c r="C49" i="2"/>
  <c r="D49" i="2" s="1"/>
  <c r="J34" i="2"/>
  <c r="D33" i="2"/>
  <c r="S36" i="2"/>
  <c r="M36" i="2"/>
  <c r="F36" i="2"/>
  <c r="E48" i="2" s="1"/>
  <c r="AD37" i="2"/>
  <c r="J37" i="2"/>
  <c r="Q37" i="2"/>
  <c r="M37" i="2"/>
  <c r="U37" i="2"/>
  <c r="S37" i="2"/>
  <c r="AH37" i="2"/>
  <c r="W37" i="2"/>
  <c r="K37" i="2"/>
  <c r="AI37" i="2"/>
  <c r="AA37" i="2"/>
  <c r="E37" i="2"/>
  <c r="D37" i="2"/>
  <c r="P37" i="2"/>
  <c r="H37" i="2"/>
  <c r="AE37" i="2"/>
  <c r="Z37" i="2"/>
  <c r="R37" i="2"/>
  <c r="Q49" i="2" s="1"/>
  <c r="I37" i="2"/>
  <c r="AI36" i="2"/>
  <c r="J36" i="2"/>
  <c r="N36" i="2"/>
  <c r="W36" i="2"/>
  <c r="C48" i="2"/>
  <c r="D48" i="2" s="1"/>
  <c r="F37" i="2"/>
  <c r="AF37" i="2"/>
  <c r="T37" i="2"/>
  <c r="AC37" i="2"/>
  <c r="AB49" i="2" s="1"/>
  <c r="L37" i="2"/>
  <c r="G37" i="2"/>
  <c r="Y37" i="2"/>
  <c r="L36" i="2"/>
  <c r="P36" i="2"/>
  <c r="T36" i="2"/>
  <c r="S48" i="2" s="1"/>
  <c r="AE36" i="2"/>
  <c r="O36" i="2"/>
  <c r="X36" i="2"/>
  <c r="X48" i="2" s="1"/>
  <c r="AC36" i="2"/>
  <c r="Z36" i="2"/>
  <c r="T32" i="2"/>
  <c r="Y34" i="2"/>
  <c r="AF34" i="2"/>
  <c r="Z32" i="2"/>
  <c r="G35" i="2"/>
  <c r="AE34" i="2"/>
  <c r="AI32" i="2"/>
  <c r="V34" i="2"/>
  <c r="AI34" i="2"/>
  <c r="L34" i="2"/>
  <c r="U36" i="2"/>
  <c r="AD36" i="2"/>
  <c r="G36" i="2"/>
  <c r="AH36" i="2"/>
  <c r="I36" i="2"/>
  <c r="K36" i="2"/>
  <c r="R36" i="2"/>
  <c r="D36" i="2"/>
  <c r="N32" i="2"/>
  <c r="P32" i="2"/>
  <c r="U34" i="2"/>
  <c r="N34" i="2"/>
  <c r="O34" i="2"/>
  <c r="R34" i="2"/>
  <c r="Q36" i="2"/>
  <c r="AG36" i="2"/>
  <c r="V36" i="2"/>
  <c r="AA36" i="2"/>
  <c r="H36" i="2"/>
  <c r="AF36" i="2"/>
  <c r="AB36" i="2"/>
  <c r="AH32" i="2"/>
  <c r="R32" i="2"/>
  <c r="AG34" i="2"/>
  <c r="X34" i="2"/>
  <c r="P34" i="2"/>
  <c r="C46" i="2"/>
  <c r="D46" i="2" s="1"/>
  <c r="F35" i="2"/>
  <c r="AE32" i="2"/>
  <c r="D32" i="2"/>
  <c r="W35" i="2"/>
  <c r="G34" i="2"/>
  <c r="Q34" i="2"/>
  <c r="S34" i="2"/>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U39" i="2"/>
  <c r="T39" i="2"/>
  <c r="E39" i="2"/>
  <c r="AA35" i="2"/>
  <c r="AA47" i="2" s="1"/>
  <c r="P35" i="2"/>
  <c r="C47" i="2"/>
  <c r="D47" i="2" s="1"/>
  <c r="Y35" i="2"/>
  <c r="O33" i="2"/>
  <c r="H33" i="2"/>
  <c r="F39" i="2"/>
  <c r="AB39" i="2"/>
  <c r="AD39" i="2"/>
  <c r="O39" i="2"/>
  <c r="G39" i="2"/>
  <c r="H39" i="2"/>
  <c r="AI39" i="2"/>
  <c r="AG39" i="2"/>
  <c r="AA39" i="2"/>
  <c r="K39" i="2"/>
  <c r="W39" i="2"/>
  <c r="V39" i="2"/>
  <c r="D39" i="2"/>
  <c r="AC32" i="2"/>
  <c r="Q32" i="2"/>
  <c r="AB32" i="2"/>
  <c r="AA32" i="2"/>
  <c r="Z35" i="2"/>
  <c r="S35" i="2"/>
  <c r="I35" i="2"/>
  <c r="AI35" i="2"/>
  <c r="AC35" i="2"/>
  <c r="AB47" i="2" s="1"/>
  <c r="U35" i="2"/>
  <c r="N35" i="2"/>
  <c r="AE35" i="2"/>
  <c r="D35" i="2"/>
  <c r="AD34" i="2"/>
  <c r="I34" i="2"/>
  <c r="AA34" i="2"/>
  <c r="M34" i="2"/>
  <c r="AH34" i="2"/>
  <c r="K34" i="2"/>
  <c r="W34" i="2"/>
  <c r="P39" i="2"/>
  <c r="L39" i="2"/>
  <c r="AC39" i="2"/>
  <c r="Y39" i="2"/>
  <c r="X51" i="2" s="1"/>
  <c r="I39" i="2"/>
  <c r="M39" i="2"/>
  <c r="AE39" i="2"/>
  <c r="Z39" i="2"/>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N38" i="2"/>
  <c r="H38" i="2"/>
  <c r="C50" i="2"/>
  <c r="D50" i="2" s="1"/>
  <c r="Y40" i="2"/>
  <c r="S38" i="2"/>
  <c r="Y38" i="2"/>
  <c r="M38" i="2"/>
  <c r="T38" i="2"/>
  <c r="R40" i="2"/>
  <c r="Q38" i="2"/>
  <c r="R38" i="2"/>
  <c r="AF38" i="2"/>
  <c r="AD38" i="2"/>
  <c r="AD40" i="2"/>
  <c r="Z38" i="2"/>
  <c r="AH38" i="2"/>
  <c r="X38" i="2"/>
  <c r="AI38" i="2"/>
  <c r="J38" i="2"/>
  <c r="K38" i="2"/>
  <c r="AG38" i="2"/>
  <c r="G38" i="2"/>
  <c r="N40" i="2"/>
  <c r="G40" i="2"/>
  <c r="AI40" i="2"/>
  <c r="K40" i="2"/>
  <c r="L40" i="2"/>
  <c r="J40" i="2"/>
  <c r="M40" i="2"/>
  <c r="P40" i="2"/>
  <c r="AE38" i="2"/>
  <c r="W38" i="2"/>
  <c r="F38" i="2"/>
  <c r="AA38" i="2"/>
  <c r="O38" i="2"/>
  <c r="U38" i="2"/>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U51" i="2" l="1"/>
  <c r="N47" i="2"/>
  <c r="R46" i="2"/>
  <c r="AG49" i="2"/>
  <c r="O47" i="2"/>
  <c r="S47" i="2"/>
  <c r="Y47" i="2"/>
  <c r="I45" i="2"/>
  <c r="F48" i="2"/>
  <c r="AF49" i="2"/>
  <c r="K49" i="2"/>
  <c r="Y48" i="2"/>
  <c r="G50" i="2"/>
  <c r="X49" i="2"/>
  <c r="Y51" i="2"/>
  <c r="J46" i="2"/>
  <c r="I46" i="2"/>
  <c r="O49" i="2"/>
  <c r="R49" i="2"/>
  <c r="N49" i="2"/>
  <c r="W49" i="2"/>
  <c r="M49" i="2"/>
  <c r="U49" i="2"/>
  <c r="I50" i="2"/>
  <c r="U50" i="2"/>
  <c r="AC50" i="2"/>
  <c r="R48" i="2"/>
  <c r="M48" i="2"/>
  <c r="L48" i="2"/>
  <c r="J49" i="2"/>
  <c r="T49" i="2"/>
  <c r="I49" i="2"/>
  <c r="AD49" i="2"/>
  <c r="Z49" i="2"/>
  <c r="P49" i="2"/>
  <c r="H49" i="2"/>
  <c r="AA49" i="2"/>
  <c r="I48" i="2"/>
  <c r="G49" i="2"/>
  <c r="AH49" i="2"/>
  <c r="Y49" i="2"/>
  <c r="AE48" i="2"/>
  <c r="AH48" i="2"/>
  <c r="AE49" i="2"/>
  <c r="S49" i="2"/>
  <c r="V49" i="2"/>
  <c r="N48" i="2"/>
  <c r="L49" i="2"/>
  <c r="J48" i="2"/>
  <c r="T48" i="2"/>
  <c r="X46" i="2"/>
  <c r="O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<sst xmlns="http://schemas.openxmlformats.org/spreadsheetml/2006/main" count="33" uniqueCount="33">
  <si>
    <t>RÉFÉRENCE</t>
  </si>
  <si>
    <t>Le graphique montrant les activités du projet avec une chronologie déroulante figure dans cette cellule.</t>
  </si>
  <si>
    <t xml:space="preserve">ENTREZ LA DATE DU DÉBUT : </t>
  </si>
  <si>
    <t>ACTIVITÉ</t>
  </si>
  <si>
    <t>Début du projet</t>
  </si>
  <si>
    <t>Jalon 2</t>
  </si>
  <si>
    <t>Jalon 3</t>
  </si>
  <si>
    <t>Jalon 4</t>
  </si>
  <si>
    <t>Jalon 5</t>
  </si>
  <si>
    <t>Jalon 6</t>
  </si>
  <si>
    <t>Jalon 7</t>
  </si>
  <si>
    <t>Jalon 8</t>
  </si>
  <si>
    <t>Jalon 9</t>
  </si>
  <si>
    <t>Jalon 10</t>
  </si>
  <si>
    <t>Fin du projet</t>
  </si>
  <si>
    <t>DÉBUT</t>
  </si>
  <si>
    <t>FIN</t>
  </si>
  <si>
    <t>NOTES</t>
  </si>
  <si>
    <t>*** Cette feuille doit rester masquée ***</t>
  </si>
  <si>
    <t>Position</t>
  </si>
  <si>
    <t>Série</t>
  </si>
  <si>
    <t>Aujourd’hui :</t>
  </si>
  <si>
    <t>Nombre de lignes</t>
  </si>
  <si>
    <t>Activités de la fenêtre :</t>
  </si>
  <si>
    <t>Début Fenêtre Calc</t>
  </si>
  <si>
    <t>Décalage</t>
  </si>
  <si>
    <t>Début</t>
  </si>
  <si>
    <t>Fenêtre</t>
  </si>
  <si>
    <t>Id d’activité</t>
  </si>
  <si>
    <t>Activité</t>
  </si>
  <si>
    <t>Jour en cours</t>
  </si>
  <si>
    <t>CHRONOLOGIE DE PROJET</t>
  </si>
  <si>
    <t>DB Complète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</si>
</sst>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mm\ yyyy"/>
  </numFmts>
  <fonts count="19"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39994506668294322"/>
      </bottom>
      <diagonal/>
    </border>
    <border>
      <left/>
      <right/>
      <top style="thick">
        <color theme="4"/>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3" tint="0.59996337778862885"/>
      </right>
      <top/>
      <bottom/>
      <diagonal/>
    </border>
  </borders>
  <cellStyleXfs count="47">
    <xf numFmtId="0" fontId="0" fillId="0" borderId="0">
      <alignment horizontal="left" vertical="center" wrapText="1" indent="1"/>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xf numFmtId="165" fontId="4" fillId="0" borderId="0" applyFon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9" fontId="4" fillId="0" borderId="0" applyFont="0" applyFill="0" applyBorder="0" applyAlignment="0" applyProtection="0"/>
    <xf numFmtId="0" fontId="8"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1" fillId="15" borderId="4" applyNumberFormat="0" applyAlignment="0" applyProtection="0"/>
    <xf numFmtId="0" fontId="12" fillId="16" borderId="5" applyNumberFormat="0" applyAlignment="0" applyProtection="0"/>
    <xf numFmtId="0" fontId="13" fillId="16" borderId="4" applyNumberFormat="0" applyAlignment="0" applyProtection="0"/>
    <xf numFmtId="0" fontId="14" fillId="0" borderId="6" applyNumberFormat="0" applyFill="0" applyAlignment="0" applyProtection="0"/>
    <xf numFmtId="0" fontId="15" fillId="17" borderId="7" applyNumberFormat="0" applyAlignment="0" applyProtection="0"/>
    <xf numFmtId="0" fontId="16" fillId="0" borderId="0" applyNumberFormat="0" applyFill="0" applyBorder="0" applyAlignment="0" applyProtection="0"/>
    <xf numFmtId="0" fontId="4" fillId="1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5">
    <xf numFmtId="0" fontId="0" fillId="0" borderId="0" xfId="0">
      <alignment horizontal="left" vertical="center" wrapText="1" indent="1"/>
    </xf>
    <xf numFmtId="14" fontId="0" fillId="0" borderId="0" xfId="0" applyNumberFormat="1">
      <alignment horizontal="left" vertical="center" wrapText="1" indent="1"/>
    </xf>
    <xf numFmtId="0" fontId="0" fillId="2" borderId="0" xfId="0" applyFill="1">
      <alignment horizontal="left" vertical="center" wrapText="1" indent="1"/>
    </xf>
    <xf numFmtId="14" fontId="0" fillId="0" borderId="0" xfId="0" applyNumberFormat="1" applyAlignment="1">
      <alignment horizontal="left" vertical="center" indent="1"/>
    </xf>
    <xf numFmtId="0" fontId="5" fillId="3" borderId="1" xfId="1">
      <alignment horizontal="left" vertical="center"/>
    </xf>
    <xf numFmtId="0" fontId="0" fillId="0" borderId="0" xfId="0" applyAlignment="1">
      <alignment vertical="center"/>
    </xf>
    <xf numFmtId="0" fontId="6" fillId="0" borderId="0" xfId="2" applyAlignment="1">
      <alignment horizontal="right" vertical="center"/>
    </xf>
    <xf numFmtId="14" fontId="7" fillId="11" borderId="0" xfId="13" applyNumberFormat="1" applyAlignment="1">
      <alignment horizontal="center" vertical="center"/>
    </xf>
    <xf numFmtId="0" fontId="0" fillId="0" borderId="0" xfId="3" applyFont="1" applyBorder="1" applyAlignment="1">
      <alignment horizontal="left" vertical="center" indent="1"/>
    </xf>
    <xf numFmtId="0" fontId="0" fillId="0" borderId="10" xfId="0" applyBorder="1">
      <alignment horizontal="left" vertical="center" wrapText="1" indent="1"/>
    </xf>
    <xf numFmtId="0" fontId="0" fillId="0" borderId="0" xfId="0" applyNumberFormat="1">
      <alignment horizontal="left" vertical="center" wrapText="1" indent="1"/>
    </xf>
    <xf numFmtId="16" fontId="0" fillId="0" borderId="0" xfId="0" applyNumberFormat="1">
      <alignment horizontal="left" vertical="center" wrapText="1" indent="1"/>
    </xf>
    <xf numFmtId="166" fontId="0" fillId="0" borderId="0" xfId="0" applyNumberFormat="1">
      <alignment horizontal="left" vertical="center" wrapText="1" indent="1"/>
    </xf>
    <xf numFmtId="0" fontId="5" fillId="3" borderId="1" xfId="1">
      <alignment horizontal="left" vertical="center"/>
    </xf>
    <xf numFmtId="0" fontId="3" fillId="0" borderId="3" xfId="3" applyBorder="1" applyAlignment="1">
      <alignment horizontal="center" vertical="center"/>
    </xf>
  </cellXfs>
  <cellStyles count="47">
    <cellStyle name="20 % - Accent1" xfId="32" builtinId="30" customBuiltin="1"/>
    <cellStyle name="20 % - Accent2" xfId="36" builtinId="34" customBuiltin="1"/>
    <cellStyle name="20 % - Accent3" xfId="6" builtinId="38" customBuiltin="1"/>
    <cellStyle name="20 % - Accent4" xfId="10" builtinId="42" customBuiltin="1"/>
    <cellStyle name="20 % - Accent5" xfId="40" builtinId="46" customBuiltin="1"/>
    <cellStyle name="20 % - Accent6" xfId="44" builtinId="50" customBuiltin="1"/>
    <cellStyle name="40 % - Accent1" xfId="33" builtinId="31" customBuiltin="1"/>
    <cellStyle name="40 % - Accent2" xfId="37" builtinId="35" customBuiltin="1"/>
    <cellStyle name="40 % - Accent3" xfId="7" builtinId="39" customBuiltin="1"/>
    <cellStyle name="40 % - Accent4" xfId="11" builtinId="43" customBuiltin="1"/>
    <cellStyle name="40 % - Accent5" xfId="41" builtinId="47" customBuiltin="1"/>
    <cellStyle name="40 % - Accent6" xfId="45" builtinId="51" customBuiltin="1"/>
    <cellStyle name="60 % - Accent1" xfId="34" builtinId="32" customBuiltin="1"/>
    <cellStyle name="60 % - Accent2" xfId="38" builtinId="36" customBuiltin="1"/>
    <cellStyle name="60 % - Accent3" xfId="8" builtinId="40" customBuiltin="1"/>
    <cellStyle name="60 % - Accent4" xfId="12" builtinId="44" customBuiltin="1"/>
    <cellStyle name="60 % - Accent5" xfId="42" builtinId="48" customBuiltin="1"/>
    <cellStyle name="60 % - Accent6" xfId="46" builtinId="52" customBuiltin="1"/>
    <cellStyle name="Accent1" xfId="31" builtinId="29" customBuiltin="1"/>
    <cellStyle name="Accent2" xfId="35" builtinId="33" customBuiltin="1"/>
    <cellStyle name="Accent3" xfId="5" builtinId="37" customBuiltin="1"/>
    <cellStyle name="Accent4" xfId="9" builtinId="41" customBuiltin="1"/>
    <cellStyle name="Accent5" xfId="39" builtinId="45" customBuiltin="1"/>
    <cellStyle name="Accent6" xfId="43" builtinId="49" customBuiltin="1"/>
    <cellStyle name="Avertissement" xfId="27" builtinId="11" customBuiltin="1"/>
    <cellStyle name="Calcul" xfId="24" builtinId="22" customBuiltin="1"/>
    <cellStyle name="Cellule liée" xfId="25" builtinId="24" customBuiltin="1"/>
    <cellStyle name="Entrée" xfId="22" builtinId="20" customBuiltin="1"/>
    <cellStyle name="Insatisfaisant" xfId="20" builtinId="27" customBuiltin="1"/>
    <cellStyle name="Milliers" xfId="14" builtinId="3" customBuiltin="1"/>
    <cellStyle name="Milliers [0]" xfId="15" builtinId="6" customBuiltin="1"/>
    <cellStyle name="Monétaire" xfId="16" builtinId="4" customBuiltin="1"/>
    <cellStyle name="Monétaire [0]" xfId="17" builtinId="7" customBuiltin="1"/>
    <cellStyle name="Neutre" xfId="21" builtinId="28" customBuiltin="1"/>
    <cellStyle name="Normal" xfId="0" builtinId="0" customBuiltin="1"/>
    <cellStyle name="Note" xfId="28" builtinId="10" customBuiltin="1"/>
    <cellStyle name="Pourcentage" xfId="18" builtinId="5" customBuiltin="1"/>
    <cellStyle name="Satisfaisant" xfId="19" builtinId="26" customBuiltin="1"/>
    <cellStyle name="Sortie" xfId="23" builtinId="21" customBuiltin="1"/>
    <cellStyle name="Texte explicatif" xfId="29" builtinId="53" customBuiltin="1"/>
    <cellStyle name="Titre" xfId="1" builtinId="15" customBuiltin="1"/>
    <cellStyle name="Titre 1" xfId="2" builtinId="16" customBuiltin="1"/>
    <cellStyle name="Titre 2" xfId="13" builtinId="17" customBuiltin="1"/>
    <cellStyle name="Titre 3" xfId="3" builtinId="18" customBuiltin="1"/>
    <cellStyle name="Titre 4" xfId="4" builtinId="19" customBuiltin="1"/>
    <cellStyle name="Total" xfId="30" builtinId="25" customBuiltin="1"/>
    <cellStyle name="Vérification" xfId="26" builtinId="23" customBuiltin="1"/>
  </cellStyles>
  <dxfs count="6">
    <dxf>
      <numFmt numFmtId="19" formatCode="dd/mm/yyyy"/>
      <alignment horizontal="left" vertical="center" textRotation="0" wrapText="0" indent="1" justifyLastLine="0" shrinkToFit="0" readingOrder="0"/>
    </dxf>
    <dxf>
      <numFmt numFmtId="19" formatCode="dd/mm/yyyy"/>
      <alignment horizontal="left" vertical="center" textRotation="0" wrapText="0" indent="1" justifyLastLine="0" shrinkToFit="0" readingOrder="0"/>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Chronologie de projet" pivot="0" count="4" xr9:uid="{00000000-0011-0000-FFFF-FFFF00000000}">
      <tableStyleElement type="wholeTable" dxfId="5"/>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6"/>
              </a:solidFill>
            </a:ln>
          </c:spPr>
          <c:marker>
            <c:symbol val="square"/>
            <c:size val="14"/>
            <c:spPr>
              <a:solidFill>
                <a:schemeClr val="accent6"/>
              </a:solidFill>
              <a:ln>
                <a:noFill/>
              </a:ln>
            </c:spPr>
          </c:marker>
          <c:cat>
            <c:numRef>
              <c:f>calculs!$E$31:$AH$31</c:f>
              <c:numCache>
                <c:formatCode>m/d/yyyy</c:formatCode>
                <c:ptCount val="30"/>
                <c:pt idx="0">
                  <c:v>44299</c:v>
                </c:pt>
                <c:pt idx="1">
                  <c:v>44300</c:v>
                </c:pt>
                <c:pt idx="2">
                  <c:v>44301</c:v>
                </c:pt>
                <c:pt idx="3">
                  <c:v>44302</c:v>
                </c:pt>
                <c:pt idx="4">
                  <c:v>44303</c:v>
                </c:pt>
                <c:pt idx="5">
                  <c:v>44304</c:v>
                </c:pt>
                <c:pt idx="6">
                  <c:v>44305</c:v>
                </c:pt>
                <c:pt idx="7">
                  <c:v>44306</c:v>
                </c:pt>
                <c:pt idx="8">
                  <c:v>44307</c:v>
                </c:pt>
                <c:pt idx="9">
                  <c:v>44308</c:v>
                </c:pt>
                <c:pt idx="10">
                  <c:v>44309</c:v>
                </c:pt>
                <c:pt idx="11">
                  <c:v>44310</c:v>
                </c:pt>
                <c:pt idx="12">
                  <c:v>44311</c:v>
                </c:pt>
                <c:pt idx="13">
                  <c:v>44312</c:v>
                </c:pt>
                <c:pt idx="14">
                  <c:v>44313</c:v>
                </c:pt>
                <c:pt idx="15">
                  <c:v>44314</c:v>
                </c:pt>
                <c:pt idx="16">
                  <c:v>44315</c:v>
                </c:pt>
                <c:pt idx="17">
                  <c:v>44316</c:v>
                </c:pt>
                <c:pt idx="18">
                  <c:v>44317</c:v>
                </c:pt>
                <c:pt idx="19">
                  <c:v>44318</c:v>
                </c:pt>
                <c:pt idx="20">
                  <c:v>44319</c:v>
                </c:pt>
                <c:pt idx="21">
                  <c:v>44320</c:v>
                </c:pt>
                <c:pt idx="22">
                  <c:v>44321</c:v>
                </c:pt>
                <c:pt idx="23">
                  <c:v>44322</c:v>
                </c:pt>
                <c:pt idx="24">
                  <c:v>44323</c:v>
                </c:pt>
                <c:pt idx="25">
                  <c:v>44324</c:v>
                </c:pt>
                <c:pt idx="26">
                  <c:v>44325</c:v>
                </c:pt>
                <c:pt idx="27">
                  <c:v>44326</c:v>
                </c:pt>
                <c:pt idx="28">
                  <c:v>44327</c:v>
                </c:pt>
                <c:pt idx="29">
                  <c:v>44328</c:v>
                </c:pt>
              </c:numCache>
            </c:numRef>
          </c:cat>
          <c:val>
            <c:numRef>
              <c:f>calculs!$E$32:$AH$32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calculs!$D$44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calculs!$B$33</c:f>
              <c:strCache>
                <c:ptCount val="1"/>
                <c:pt idx="0">
                  <c:v>2</c:v>
                </c:pt>
              </c:strCache>
            </c:strRef>
          </c:tx>
          <c:spPr>
            <a:ln w="193675" cap="sq">
              <a:solidFill>
                <a:schemeClr val="accent6"/>
              </a:solidFill>
            </a:ln>
          </c:spPr>
          <c:marker>
            <c:symbol val="square"/>
            <c:size val="14"/>
            <c:spPr>
              <a:solidFill>
                <a:schemeClr val="accent6"/>
              </a:solidFill>
              <a:ln w="9525">
                <a:noFill/>
              </a:ln>
            </c:spPr>
          </c:marker>
          <c:cat>
            <c:numRef>
              <c:f>calculs!$E$31:$AH$31</c:f>
              <c:numCache>
                <c:formatCode>m/d/yyyy</c:formatCode>
                <c:ptCount val="30"/>
                <c:pt idx="0">
                  <c:v>44299</c:v>
                </c:pt>
                <c:pt idx="1">
                  <c:v>44300</c:v>
                </c:pt>
                <c:pt idx="2">
                  <c:v>44301</c:v>
                </c:pt>
                <c:pt idx="3">
                  <c:v>44302</c:v>
                </c:pt>
                <c:pt idx="4">
                  <c:v>44303</c:v>
                </c:pt>
                <c:pt idx="5">
                  <c:v>44304</c:v>
                </c:pt>
                <c:pt idx="6">
                  <c:v>44305</c:v>
                </c:pt>
                <c:pt idx="7">
                  <c:v>44306</c:v>
                </c:pt>
                <c:pt idx="8">
                  <c:v>44307</c:v>
                </c:pt>
                <c:pt idx="9">
                  <c:v>44308</c:v>
                </c:pt>
                <c:pt idx="10">
                  <c:v>44309</c:v>
                </c:pt>
                <c:pt idx="11">
                  <c:v>44310</c:v>
                </c:pt>
                <c:pt idx="12">
                  <c:v>44311</c:v>
                </c:pt>
                <c:pt idx="13">
                  <c:v>44312</c:v>
                </c:pt>
                <c:pt idx="14">
                  <c:v>44313</c:v>
                </c:pt>
                <c:pt idx="15">
                  <c:v>44314</c:v>
                </c:pt>
                <c:pt idx="16">
                  <c:v>44315</c:v>
                </c:pt>
                <c:pt idx="17">
                  <c:v>44316</c:v>
                </c:pt>
                <c:pt idx="18">
                  <c:v>44317</c:v>
                </c:pt>
                <c:pt idx="19">
                  <c:v>44318</c:v>
                </c:pt>
                <c:pt idx="20">
                  <c:v>44319</c:v>
                </c:pt>
                <c:pt idx="21">
                  <c:v>44320</c:v>
                </c:pt>
                <c:pt idx="22">
                  <c:v>44321</c:v>
                </c:pt>
                <c:pt idx="23">
                  <c:v>44322</c:v>
                </c:pt>
                <c:pt idx="24">
                  <c:v>44323</c:v>
                </c:pt>
                <c:pt idx="25">
                  <c:v>44324</c:v>
                </c:pt>
                <c:pt idx="26">
                  <c:v>44325</c:v>
                </c:pt>
                <c:pt idx="27">
                  <c:v>44326</c:v>
                </c:pt>
                <c:pt idx="28">
                  <c:v>44327</c:v>
                </c:pt>
                <c:pt idx="29">
                  <c:v>44328</c:v>
                </c:pt>
              </c:numCache>
            </c:numRef>
          </c:cat>
          <c:val>
            <c:numRef>
              <c:f>calculs!$E$33:$AH$33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calculs!$D$45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calculs!$B$34</c:f>
              <c:strCache>
                <c:ptCount val="1"/>
                <c:pt idx="0">
                  <c:v>3</c:v>
                </c:pt>
              </c:strCache>
            </c:strRef>
          </c:tx>
          <c:spPr>
            <a:ln w="193675" cap="sq">
              <a:solidFill>
                <a:schemeClr val="accent6"/>
              </a:solidFill>
            </a:ln>
          </c:spPr>
          <c:marker>
            <c:symbol val="square"/>
            <c:size val="14"/>
            <c:spPr>
              <a:solidFill>
                <a:schemeClr val="accent6"/>
              </a:solidFill>
              <a:ln>
                <a:noFill/>
              </a:ln>
            </c:spPr>
          </c:marker>
          <c:cat>
            <c:numRef>
              <c:f>calculs!$E$31:$AH$31</c:f>
              <c:numCache>
                <c:formatCode>m/d/yyyy</c:formatCode>
                <c:ptCount val="30"/>
                <c:pt idx="0">
                  <c:v>44299</c:v>
                </c:pt>
                <c:pt idx="1">
                  <c:v>44300</c:v>
                </c:pt>
                <c:pt idx="2">
                  <c:v>44301</c:v>
                </c:pt>
                <c:pt idx="3">
                  <c:v>44302</c:v>
                </c:pt>
                <c:pt idx="4">
                  <c:v>44303</c:v>
                </c:pt>
                <c:pt idx="5">
                  <c:v>44304</c:v>
                </c:pt>
                <c:pt idx="6">
                  <c:v>44305</c:v>
                </c:pt>
                <c:pt idx="7">
                  <c:v>44306</c:v>
                </c:pt>
                <c:pt idx="8">
                  <c:v>44307</c:v>
                </c:pt>
                <c:pt idx="9">
                  <c:v>44308</c:v>
                </c:pt>
                <c:pt idx="10">
                  <c:v>44309</c:v>
                </c:pt>
                <c:pt idx="11">
                  <c:v>44310</c:v>
                </c:pt>
                <c:pt idx="12">
                  <c:v>44311</c:v>
                </c:pt>
                <c:pt idx="13">
                  <c:v>44312</c:v>
                </c:pt>
                <c:pt idx="14">
                  <c:v>44313</c:v>
                </c:pt>
                <c:pt idx="15">
                  <c:v>44314</c:v>
                </c:pt>
                <c:pt idx="16">
                  <c:v>44315</c:v>
                </c:pt>
                <c:pt idx="17">
                  <c:v>44316</c:v>
                </c:pt>
                <c:pt idx="18">
                  <c:v>44317</c:v>
                </c:pt>
                <c:pt idx="19">
                  <c:v>44318</c:v>
                </c:pt>
                <c:pt idx="20">
                  <c:v>44319</c:v>
                </c:pt>
                <c:pt idx="21">
                  <c:v>44320</c:v>
                </c:pt>
                <c:pt idx="22">
                  <c:v>44321</c:v>
                </c:pt>
                <c:pt idx="23">
                  <c:v>44322</c:v>
                </c:pt>
                <c:pt idx="24">
                  <c:v>44323</c:v>
                </c:pt>
                <c:pt idx="25">
                  <c:v>44324</c:v>
                </c:pt>
                <c:pt idx="26">
                  <c:v>44325</c:v>
                </c:pt>
                <c:pt idx="27">
                  <c:v>44326</c:v>
                </c:pt>
                <c:pt idx="28">
                  <c:v>44327</c:v>
                </c:pt>
                <c:pt idx="29">
                  <c:v>44328</c:v>
                </c:pt>
              </c:numCache>
            </c:numRef>
          </c:cat>
          <c:val>
            <c:numRef>
              <c:f>calculs!$E$34:$AH$34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calculs!$D$46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44299</c:v>
                </c:pt>
                <c:pt idx="1">
                  <c:v>44300</c:v>
                </c:pt>
                <c:pt idx="2">
                  <c:v>44301</c:v>
                </c:pt>
                <c:pt idx="3">
                  <c:v>44302</c:v>
                </c:pt>
                <c:pt idx="4">
                  <c:v>44303</c:v>
                </c:pt>
                <c:pt idx="5">
                  <c:v>44304</c:v>
                </c:pt>
                <c:pt idx="6">
                  <c:v>44305</c:v>
                </c:pt>
                <c:pt idx="7">
                  <c:v>44306</c:v>
                </c:pt>
                <c:pt idx="8">
                  <c:v>44307</c:v>
                </c:pt>
                <c:pt idx="9">
                  <c:v>44308</c:v>
                </c:pt>
                <c:pt idx="10">
                  <c:v>44309</c:v>
                </c:pt>
                <c:pt idx="11">
                  <c:v>44310</c:v>
                </c:pt>
                <c:pt idx="12">
                  <c:v>44311</c:v>
                </c:pt>
                <c:pt idx="13">
                  <c:v>44312</c:v>
                </c:pt>
                <c:pt idx="14">
                  <c:v>44313</c:v>
                </c:pt>
                <c:pt idx="15">
                  <c:v>44314</c:v>
                </c:pt>
                <c:pt idx="16">
                  <c:v>44315</c:v>
                </c:pt>
                <c:pt idx="17">
                  <c:v>44316</c:v>
                </c:pt>
                <c:pt idx="18">
                  <c:v>44317</c:v>
                </c:pt>
                <c:pt idx="19">
                  <c:v>44318</c:v>
                </c:pt>
                <c:pt idx="20">
                  <c:v>44319</c:v>
                </c:pt>
                <c:pt idx="21">
                  <c:v>44320</c:v>
                </c:pt>
                <c:pt idx="22">
                  <c:v>44321</c:v>
                </c:pt>
                <c:pt idx="23">
                  <c:v>44322</c:v>
                </c:pt>
                <c:pt idx="24">
                  <c:v>44323</c:v>
                </c:pt>
                <c:pt idx="25">
                  <c:v>44324</c:v>
                </c:pt>
                <c:pt idx="26">
                  <c:v>44325</c:v>
                </c:pt>
                <c:pt idx="27">
                  <c:v>44326</c:v>
                </c:pt>
                <c:pt idx="28">
                  <c:v>44327</c:v>
                </c:pt>
                <c:pt idx="29">
                  <c:v>44328</c:v>
                </c:pt>
              </c:numCache>
            </c:numRef>
          </c:cat>
          <c:val>
            <c:numRef>
              <c:f>calculs!$E$35:$AH$35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calculs!$D$47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calculs!$B$36</c:f>
              <c:strCache>
                <c:ptCount val="1"/>
                <c:pt idx="0">
                  <c:v>5</c:v>
                </c:pt>
              </c:strCache>
            </c:strRef>
          </c:tx>
          <c:spPr>
            <a:ln w="193675" cap="sq">
              <a:solidFill>
                <a:schemeClr val="bg1"/>
              </a:solidFill>
            </a:ln>
          </c:spPr>
          <c:marker>
            <c:symbol val="square"/>
            <c:size val="14"/>
            <c:spPr>
              <a:solidFill>
                <a:schemeClr val="bg1"/>
              </a:solidFill>
              <a:ln>
                <a:noFill/>
              </a:ln>
            </c:spPr>
          </c:marker>
          <c:cat>
            <c:numRef>
              <c:f>calculs!$E$31:$AH$31</c:f>
              <c:numCache>
                <c:formatCode>m/d/yyyy</c:formatCode>
                <c:ptCount val="30"/>
                <c:pt idx="0">
                  <c:v>44299</c:v>
                </c:pt>
                <c:pt idx="1">
                  <c:v>44300</c:v>
                </c:pt>
                <c:pt idx="2">
                  <c:v>44301</c:v>
                </c:pt>
                <c:pt idx="3">
                  <c:v>44302</c:v>
                </c:pt>
                <c:pt idx="4">
                  <c:v>44303</c:v>
                </c:pt>
                <c:pt idx="5">
                  <c:v>44304</c:v>
                </c:pt>
                <c:pt idx="6">
                  <c:v>44305</c:v>
                </c:pt>
                <c:pt idx="7">
                  <c:v>44306</c:v>
                </c:pt>
                <c:pt idx="8">
                  <c:v>44307</c:v>
                </c:pt>
                <c:pt idx="9">
                  <c:v>44308</c:v>
                </c:pt>
                <c:pt idx="10">
                  <c:v>44309</c:v>
                </c:pt>
                <c:pt idx="11">
                  <c:v>44310</c:v>
                </c:pt>
                <c:pt idx="12">
                  <c:v>44311</c:v>
                </c:pt>
                <c:pt idx="13">
                  <c:v>44312</c:v>
                </c:pt>
                <c:pt idx="14">
                  <c:v>44313</c:v>
                </c:pt>
                <c:pt idx="15">
                  <c:v>44314</c:v>
                </c:pt>
                <c:pt idx="16">
                  <c:v>44315</c:v>
                </c:pt>
                <c:pt idx="17">
                  <c:v>44316</c:v>
                </c:pt>
                <c:pt idx="18">
                  <c:v>44317</c:v>
                </c:pt>
                <c:pt idx="19">
                  <c:v>44318</c:v>
                </c:pt>
                <c:pt idx="20">
                  <c:v>44319</c:v>
                </c:pt>
                <c:pt idx="21">
                  <c:v>44320</c:v>
                </c:pt>
                <c:pt idx="22">
                  <c:v>44321</c:v>
                </c:pt>
                <c:pt idx="23">
                  <c:v>44322</c:v>
                </c:pt>
                <c:pt idx="24">
                  <c:v>44323</c:v>
                </c:pt>
                <c:pt idx="25">
                  <c:v>44324</c:v>
                </c:pt>
                <c:pt idx="26">
                  <c:v>44325</c:v>
                </c:pt>
                <c:pt idx="27">
                  <c:v>44326</c:v>
                </c:pt>
                <c:pt idx="28">
                  <c:v>44327</c:v>
                </c:pt>
                <c:pt idx="29">
                  <c:v>44328</c:v>
                </c:pt>
              </c:numCache>
            </c:numRef>
          </c:cat>
          <c:val>
            <c:numRef>
              <c:f>calculs!$E$36:$AH$36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calculs!$D$48</c:f>
              <c:strCache>
                <c:ptCount val="1"/>
                <c:pt idx="0">
                  <c:v>#N/A</c:v>
                </c:pt>
              </c:strCache>
            </c:strRef>
          </c:tx>
          <c:spPr>
            <a:ln w="228600">
              <a:solidFill>
                <a:schemeClr val="bg1"/>
              </a:solidFill>
            </a:ln>
          </c:spPr>
          <c:marker>
            <c:symbol val="circle"/>
            <c:size val="9"/>
            <c:spPr>
              <a:solidFill>
                <a:schemeClr val="tx1"/>
              </a:solidFill>
              <a:ln>
                <a:noFill/>
              </a:ln>
            </c:spPr>
          </c:marker>
          <c:dLbls>
            <c:dLbl>
              <c:idx val="3"/>
              <c:layout>
                <c:manualLayout>
                  <c:x val="-0.1230701041753509"/>
                  <c:y val="-8.224575685383653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9B1A-4808-B570-F39EFF2D7B24}"/>
                </c:ext>
              </c:extLst>
            </c:dLbl>
            <c:spPr>
              <a:solidFill>
                <a:schemeClr val="accent6"/>
              </a:solidFill>
              <a:ln>
                <a:noFill/>
              </a:ln>
              <a:effectLst/>
            </c:spPr>
            <c:txPr>
              <a:bodyPr wrap="square" lIns="38100" tIns="19050" rIns="38100" bIns="19050" anchor="ctr">
                <a:spAutoFit/>
              </a:bodyPr>
              <a:lstStyle/>
              <a:p>
                <a:pPr>
                  <a:defRPr sz="1100">
                    <a:solidFill>
                      <a:sysClr val="windowText" lastClr="000000"/>
                    </a:solidFill>
                  </a:defRPr>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calculs!$B$37</c:f>
              <c:strCache>
                <c:ptCount val="1"/>
                <c:pt idx="0">
                  <c:v>6</c:v>
                </c:pt>
              </c:strCache>
            </c:strRef>
          </c:tx>
          <c:spPr>
            <a:ln w="193675" cap="sq">
              <a:noFill/>
            </a:ln>
          </c:spPr>
          <c:marker>
            <c:symbol val="none"/>
          </c:marker>
          <c:val>
            <c:numRef>
              <c:f>calculs!$E$37:$AH$37</c:f>
              <c:numCache>
                <c:formatCode>General</c:formatCode>
                <c:ptCount val="30"/>
                <c:pt idx="0">
                  <c:v>#N/A</c:v>
                </c:pt>
                <c:pt idx="1">
                  <c:v>#N/A</c:v>
                </c:pt>
                <c:pt idx="2">
                  <c:v>#N/A</c:v>
                </c:pt>
                <c:pt idx="3">
                  <c:v>#N/A</c:v>
                </c:pt>
                <c:pt idx="4">
                  <c:v>#N/A</c:v>
                </c:pt>
                <c:pt idx="5">
                  <c:v>#N/A</c:v>
                </c:pt>
                <c:pt idx="6">
                  <c:v>#N/A</c:v>
                </c:pt>
                <c:pt idx="7">
                  <c:v>6.3000000000000007</c:v>
                </c:pt>
                <c:pt idx="8">
                  <c:v>6.3000000000000007</c:v>
                </c:pt>
                <c:pt idx="9">
                  <c:v>6.3000000000000007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calculs!$D$49</c:f>
              <c:strCache>
                <c:ptCount val="1"/>
                <c:pt idx="0">
                  <c:v>JALON 4</c:v>
                </c:pt>
              </c:strCache>
            </c:strRef>
          </c:tx>
          <c:spPr>
            <a:ln>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calculs!$E$49:$AH$49</c:f>
              <c:numCache>
                <c:formatCode>General</c:formatCode>
                <c:ptCount val="30"/>
                <c:pt idx="0">
                  <c:v>#N/A</c:v>
                </c:pt>
                <c:pt idx="1">
                  <c:v>#N/A</c:v>
                </c:pt>
                <c:pt idx="2">
                  <c:v>#N/A</c:v>
                </c:pt>
                <c:pt idx="3">
                  <c:v>#N/A</c:v>
                </c:pt>
                <c:pt idx="4">
                  <c:v>#N/A</c:v>
                </c:pt>
                <c:pt idx="5">
                  <c:v>#N/A</c:v>
                </c:pt>
                <c:pt idx="6">
                  <c:v>#N/A</c:v>
                </c:pt>
                <c:pt idx="7">
                  <c:v>#N/A</c:v>
                </c:pt>
                <c:pt idx="8">
                  <c:v>#N/A</c:v>
                </c:pt>
                <c:pt idx="9">
                  <c:v>6.3000000000000007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calculs!$B$38</c:f>
              <c:strCache>
                <c:ptCount val="1"/>
                <c:pt idx="0">
                  <c:v>7</c:v>
                </c:pt>
              </c:strCache>
            </c:strRef>
          </c:tx>
          <c:spPr>
            <a:ln w="193675" cap="sq">
              <a:noFill/>
            </a:ln>
          </c:spPr>
          <c:marker>
            <c:symbol val="square"/>
            <c:size val="14"/>
            <c:spPr>
              <a:noFill/>
              <a:ln>
                <a:noFill/>
              </a:ln>
            </c:spPr>
          </c:marker>
          <c:val>
            <c:numRef>
              <c:f>calculs!$E$38:$AH$38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5.3000000000000007</c:v>
                </c:pt>
                <c:pt idx="18">
                  <c:v>5.3000000000000007</c:v>
                </c:pt>
                <c:pt idx="19">
                  <c:v>5.3000000000000007</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calculs!$D$50</c:f>
              <c:strCache>
                <c:ptCount val="1"/>
                <c:pt idx="0">
                  <c:v>JALON 5</c:v>
                </c:pt>
              </c:strCache>
            </c:strRef>
          </c:tx>
          <c:spPr>
            <a:ln>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5.3000000000000007</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calculs!$B$39</c:f>
              <c:strCache>
                <c:ptCount val="1"/>
                <c:pt idx="0">
                  <c:v>8</c:v>
                </c:pt>
              </c:strCache>
            </c:strRef>
          </c:tx>
          <c:spPr>
            <a:ln w="193675" cap="sq">
              <a:noFill/>
            </a:ln>
          </c:spPr>
          <c:marker>
            <c:symbol val="square"/>
            <c:size val="14"/>
            <c:spPr>
              <a:noFill/>
              <a:ln>
                <a:noFill/>
              </a:ln>
            </c:spPr>
          </c:marker>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4.3000000000000007</c:v>
                </c:pt>
                <c:pt idx="28">
                  <c:v>4.3000000000000007</c:v>
                </c:pt>
                <c:pt idx="29">
                  <c:v>4.3000000000000007</c:v>
                </c:pt>
              </c:numCache>
            </c:numRef>
          </c:val>
          <c:smooth val="0"/>
          <c:extLst>
            <c:ext xmlns:c16="http://schemas.microsoft.com/office/drawing/2014/chart" uri="{C3380CC4-5D6E-409C-BE32-E72D297353CC}">
              <c16:uniqueId val="{0000000E-D9F5-4A80-B45A-1EC1F78D8AA5}"/>
            </c:ext>
          </c:extLst>
        </c:ser>
        <c:ser>
          <c:idx val="15"/>
          <c:order val="15"/>
          <c:tx>
            <c:strRef>
              <c:f>calculs!$D$51</c:f>
              <c:strCache>
                <c:ptCount val="1"/>
                <c:pt idx="0">
                  <c:v>JALON 6</c:v>
                </c:pt>
              </c:strCache>
            </c:strRef>
          </c:tx>
          <c:spPr>
            <a:ln cap="sq">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4.3000000000000007</c:v>
                </c:pt>
              </c:numCache>
            </c:numRef>
          </c:val>
          <c:smooth val="0"/>
          <c:extLst>
            <c:ext xmlns:c16="http://schemas.microsoft.com/office/drawing/2014/chart" uri="{C3380CC4-5D6E-409C-BE32-E72D297353CC}">
              <c16:uniqueId val="{0000000F-D9F5-4A80-B45A-1EC1F78D8AA5}"/>
            </c:ext>
          </c:extLst>
        </c:ser>
        <c:ser>
          <c:idx val="16"/>
          <c:order val="16"/>
          <c:tx>
            <c:strRef>
              <c:f>calculs!$B$40</c:f>
              <c:strCache>
                <c:ptCount val="1"/>
                <c:pt idx="0">
                  <c:v>9</c:v>
                </c:pt>
              </c:strCache>
            </c:strRef>
          </c:tx>
          <c:spPr>
            <a:ln w="193675" cap="sq">
              <a:noFill/>
            </a:ln>
          </c:spPr>
          <c:marker>
            <c:symbol val="square"/>
            <c:size val="14"/>
            <c:spPr>
              <a:noFill/>
              <a:ln>
                <a:noFill/>
              </a:ln>
            </c:spPr>
          </c:marker>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#N/A</c:v>
                </c:pt>
                <c:pt idx="29">
                  <c:v>#N/A</c:v>
                </c:pt>
              </c:numCache>
            </c:numRef>
          </c:val>
          <c:smooth val="0"/>
          <c:extLst>
            <c:ext xmlns:c16="http://schemas.microsoft.com/office/drawing/2014/chart" uri="{C3380CC4-5D6E-409C-BE32-E72D297353CC}">
              <c16:uniqueId val="{00000010-D9F5-4A80-B45A-1EC1F78D8AA5}"/>
            </c:ext>
          </c:extLst>
        </c:ser>
        <c:ser>
          <c:idx val="17"/>
          <c:order val="17"/>
          <c:tx>
            <c:strRef>
              <c:f>calculs!$D$52</c:f>
              <c:strCache>
                <c:ptCount val="1"/>
                <c:pt idx="0">
                  <c:v>FIN DU PROJET</c:v>
                </c:pt>
              </c:strCache>
            </c:strRef>
          </c:tx>
          <c:spPr>
            <a:ln>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Aujourd’hui</c:v>
          </c:tx>
          <c:marker>
            <c:symbol val="none"/>
          </c:marker>
          <c:errBars>
            <c:errDir val="y"/>
            <c:errBarType val="both"/>
            <c:errValType val="fixedVal"/>
            <c:noEndCap val="0"/>
            <c:val val="10"/>
            <c:spPr>
              <a:ln w="263525">
                <a:solidFill>
                  <a:schemeClr val="bg1">
                    <a:lumMod val="95000"/>
                  </a:schemeClr>
                </a:solidFill>
              </a:ln>
            </c:spPr>
          </c:errBars>
          <c:val>
            <c:numRef>
              <c:f>calculs!$E$56:$AH$56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calculs!$D$58</c:f>
              <c:strCache>
                <c:ptCount val="1"/>
                <c:pt idx="0">
                  <c:v>avr 2021</c:v>
                </c:pt>
              </c:strCache>
            </c:strRef>
          </c:tx>
          <c:spPr>
            <a:ln w="228600" cap="sq">
              <a:solidFill>
                <a:schemeClr val="accent3">
                  <a:lumMod val="20000"/>
                  <a:lumOff val="80000"/>
                </a:schemeClr>
              </a:solidFill>
            </a:ln>
          </c:spPr>
          <c:marker>
            <c:symbol val="none"/>
          </c:marker>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calculs!$D$61</c:f>
              <c:strCache>
                <c:ptCount val="1"/>
                <c:pt idx="0">
                  <c:v>mai 2021</c:v>
                </c:pt>
              </c:strCache>
            </c:strRef>
          </c:tx>
          <c:spPr>
            <a:ln w="228600" cap="sq">
              <a:solidFill>
                <a:schemeClr val="accent2">
                  <a:lumMod val="20000"/>
                  <a:lumOff val="80000"/>
                </a:schemeClr>
              </a:solidFill>
            </a:ln>
          </c:spPr>
          <c:marker>
            <c:symbol val="none"/>
          </c:marker>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calculs!$D$66</c:f>
              <c:strCache>
                <c:ptCount val="1"/>
                <c:pt idx="0">
                  <c:v>mai 2021</c:v>
                </c:pt>
              </c:strCache>
            </c:strRef>
          </c:tx>
          <c:marker>
            <c:symbol val="none"/>
          </c:marker>
          <c:dLbls>
            <c:spPr>
              <a:noFill/>
              <a:ln>
                <a:noFill/>
              </a:ln>
              <a:effectLst/>
            </c:spPr>
            <c:txPr>
              <a:bodyPr/>
              <a:lstStyle/>
              <a:p>
                <a:pPr>
                  <a:defRPr sz="1200">
                    <a:solidFill>
                      <a:schemeClr val="tx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0.5</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calculs!$D$65</c:f>
              <c:strCache>
                <c:ptCount val="1"/>
                <c:pt idx="0">
                  <c:v>avr 2021</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fr-FR"/>
                </a:p>
              </c:txPr>
              <c:dLblPos val="ctr"/>
              <c:showLegendKey val="0"/>
              <c:showVal val="0"/>
              <c:showCatName val="0"/>
              <c:showSerName val="1"/>
              <c:showPercent val="0"/>
              <c:showBubbleSize val="0"/>
              <c:extLst>
                <c:ext xmlns:c16="http://schemas.microsoft.com/office/drawing/2014/chart" uri="{C3380CC4-5D6E-409C-BE32-E72D297353CC}">
                  <c16:uniqueId val="{00000018-D9F5-4A80-B45A-1EC1F78D8AA5}"/>
                </c:ext>
              </c:extLst>
            </c:dLbl>
            <c:spPr>
              <a:noFill/>
              <a:ln>
                <a:noFill/>
              </a:ln>
              <a:effectLst/>
            </c:spPr>
            <c:txPr>
              <a:bodyPr/>
              <a:lstStyle/>
              <a:p>
                <a:pPr>
                  <a:defRPr sz="1200">
                    <a:solidFill>
                      <a:schemeClr val="tx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calculs!$E$72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{D1F08085-B797-4C2A-A580-B28DD65F7462}</c15:txfldGUID>
                      <c15:f>calculs!$E$72</c15:f>
                      <c15:dlblFieldTableCache>
                        <c:ptCount val="1"/>
                        <c:pt idx="0">
                          <c:v>13</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calculs!$F$72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{C32C30E1-3EBF-4589-BD20-73ABFD7E88EC}</c15:txfldGUID>
                      <c15:f>calculs!$F$72</c15:f>
                      <c15:dlblFieldTableCache>
                        <c:ptCount val="1"/>
                        <c:pt idx="0">
                          <c:v>14</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calculs!$G$72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{149A772F-4BD8-4746-91BA-33B4892CC087}</c15:txfldGUID>
                      <c15:f>calculs!$G$72</c15:f>
                      <c15:dlblFieldTableCache>
                        <c:ptCount val="1"/>
                        <c:pt idx="0">
                          <c:v>15</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calculs!$H$72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{BFF76042-8F09-426A-AB11-54CBBFB13B2D}</c15:txfldGUID>
                      <c15:f>calculs!$H$72</c15:f>
                      <c15:dlblFieldTableCache>
                        <c:ptCount val="1"/>
                        <c:pt idx="0">
                          <c:v>16</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calculs!$I$72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{36191FA2-876B-4D4E-A33A-C42FE2EE0B32}</c15:txfldGUID>
                      <c15:f>calculs!$I$72</c15:f>
                      <c15:dlblFieldTableCache>
                        <c:ptCount val="1"/>
                        <c:pt idx="0">
                          <c:v>17</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calculs!$J$72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{5C24F6EC-3083-4BC5-92F5-43CDF4CC8F88}</c15:txfldGUID>
                      <c15:f>calculs!$J$72</c15:f>
                      <c15:dlblFieldTableCache>
                        <c:ptCount val="1"/>
                        <c:pt idx="0">
                          <c:v>18</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calculs!$K$72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{346D59BE-C0B8-474B-B378-AF57B618C294}</c15:txfldGUID>
                      <c15:f>calculs!$K$72</c15:f>
                      <c15:dlblFieldTableCache>
                        <c:ptCount val="1"/>
                        <c:pt idx="0">
                          <c:v>19</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calculs!$L$72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{54F2390E-90CE-4939-8664-1BD8090D242E}</c15:txfldGUID>
                      <c15:f>calculs!$L$72</c15:f>
                      <c15:dlblFieldTableCache>
                        <c:ptCount val="1"/>
                        <c:pt idx="0">
                          <c:v>20</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calculs!$M$72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{CCFE3A4B-C77A-4845-B1F6-F416E47D0980}</c15:txfldGUID>
                      <c15:f>calculs!$M$72</c15:f>
                      <c15:dlblFieldTableCache>
                        <c:ptCount val="1"/>
                        <c:pt idx="0">
                          <c:v>21</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calculs!$N$72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{8B3506FB-B855-42DB-9FDA-D4DB0CE47841}</c15:txfldGUID>
                      <c15:f>calculs!$N$72</c15:f>
                      <c15:dlblFieldTableCache>
                        <c:ptCount val="1"/>
                        <c:pt idx="0">
                          <c:v>22</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calculs!$O$72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{9E222783-9B18-4BB9-A8F5-B51BE3C306D2}</c15:txfldGUID>
                      <c15:f>calculs!$O$72</c15:f>
                      <c15:dlblFieldTableCache>
                        <c:ptCount val="1"/>
                        <c:pt idx="0">
                          <c:v>23</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calculs!$P$72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{543DACE2-9EEE-4608-8117-866E2C1443DB}</c15:txfldGUID>
                      <c15:f>calculs!$P$72</c15:f>
                      <c15:dlblFieldTableCache>
                        <c:ptCount val="1"/>
                        <c:pt idx="0">
                          <c:v>24</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calculs!$Q$72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{22909C7D-3987-412D-8A77-35BBD688F337}</c15:txfldGUID>
                      <c15:f>calculs!$Q$72</c15:f>
                      <c15:dlblFieldTableCache>
                        <c:ptCount val="1"/>
                        <c:pt idx="0">
                          <c:v>25</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calculs!$R$72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{AE64F193-0C98-4121-827B-7DA785B04341}</c15:txfldGUID>
                      <c15:f>calculs!$R$72</c15:f>
                      <c15:dlblFieldTableCache>
                        <c:ptCount val="1"/>
                        <c:pt idx="0">
                          <c:v>26</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calculs!$S$72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{2F3A50FE-1695-41D7-B8BC-7391EAA98160}</c15:txfldGUID>
                      <c15:f>calculs!$S$72</c15:f>
                      <c15:dlblFieldTableCache>
                        <c:ptCount val="1"/>
                        <c:pt idx="0">
                          <c:v>27</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calculs!$T$72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{D57F84D7-5912-4263-8B44-10F9F83FF273}</c15:txfldGUID>
                      <c15:f>calculs!$T$72</c15:f>
                      <c15:dlblFieldTableCache>
                        <c:ptCount val="1"/>
                        <c:pt idx="0">
                          <c:v>28</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calculs!$U$72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{4C8D43B0-E19E-46F5-A325-53262D17C5B1}</c15:txfldGUID>
                      <c15:f>calculs!$U$72</c15:f>
                      <c15:dlblFieldTableCache>
                        <c:ptCount val="1"/>
                        <c:pt idx="0">
                          <c:v>29</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calculs!$V$72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{2C14216B-2D5C-44E4-9902-E5DA2BA9DB2C}</c15:txfldGUID>
                      <c15:f>calculs!$V$72</c15:f>
                      <c15:dlblFieldTableCache>
                        <c:ptCount val="1"/>
                        <c:pt idx="0">
                          <c:v>30</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calculs!$W$72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{54588205-0B0D-49D4-A265-D33A135C6689}</c15:txfldGUID>
                      <c15:f>calculs!$W$72</c15:f>
                      <c15:dlblFieldTableCache>
                        <c:ptCount val="1"/>
                        <c:pt idx="0">
                          <c:v>01</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calculs!$X$72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{E592038F-C141-419B-A0D3-8EA860EF7E2F}</c15:txfldGUID>
                      <c15:f>calculs!$X$72</c15:f>
                      <c15:dlblFieldTableCache>
                        <c:ptCount val="1"/>
                        <c:pt idx="0">
                          <c:v>02</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calculs!$Y$72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{84E8692A-90F0-461F-982E-0B2A437D19EF}</c15:txfldGUID>
                      <c15:f>calculs!$Y$72</c15:f>
                      <c15:dlblFieldTableCache>
                        <c:ptCount val="1"/>
                        <c:pt idx="0">
                          <c:v>03</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calculs!$Z$72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{E0F89025-4E54-41A5-A881-9F5D4A9AF851}</c15:txfldGUID>
                      <c15:f>calculs!$Z$72</c15:f>
                      <c15:dlblFieldTableCache>
                        <c:ptCount val="1"/>
                        <c:pt idx="0">
                          <c:v>04</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calculs!$AA$72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{3E1E42AF-C9B6-426E-B762-50312A606CFF}</c15:txfldGUID>
                      <c15:f>calculs!$AA$72</c15:f>
                      <c15:dlblFieldTableCache>
                        <c:ptCount val="1"/>
                        <c:pt idx="0">
                          <c:v>05</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calculs!$AB$72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{4D88FBB4-892D-48A8-8BD6-0C7FE41CF627}</c15:txfldGUID>
                      <c15:f>calculs!$AB$72</c15:f>
                      <c15:dlblFieldTableCache>
                        <c:ptCount val="1"/>
                        <c:pt idx="0">
                          <c:v>06</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calculs!$AC$72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{CEE6D050-8C98-45DE-BA65-C7AC9E8AB6C6}</c15:txfldGUID>
                      <c15:f>calculs!$AC$72</c15:f>
                      <c15:dlblFieldTableCache>
                        <c:ptCount val="1"/>
                        <c:pt idx="0">
                          <c:v>07</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calculs!$AD$72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{1A999945-4BE9-409B-B42A-B92BFA5E938B}</c15:txfldGUID>
                      <c15:f>calculs!$AD$72</c15:f>
                      <c15:dlblFieldTableCache>
                        <c:ptCount val="1"/>
                        <c:pt idx="0">
                          <c:v>08</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calculs!$AE$72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{FDE8E0DA-3904-4F99-96B4-682D80B6D880}</c15:txfldGUID>
                      <c15:f>calculs!$AE$72</c15:f>
                      <c15:dlblFieldTableCache>
                        <c:ptCount val="1"/>
                        <c:pt idx="0">
                          <c:v>09</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calculs!$AF$72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{56FDADF5-05DC-45B8-9ACA-2810FD49926B}</c15:txfldGUID>
                      <c15:f>calculs!$AF$72</c15:f>
                      <c15:dlblFieldTableCache>
                        <c:ptCount val="1"/>
                        <c:pt idx="0">
                          <c:v>10</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calculs!$AG$72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{5B859A97-E438-4696-BE8C-EBC056D71E4A}</c15:txfldGUID>
                      <c15:f>calculs!$AG$72</c15:f>
                      <c15:dlblFieldTableCache>
                        <c:ptCount val="1"/>
                        <c:pt idx="0">
                          <c:v>11</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calculs!$AH$72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{44D16F70-CD2C-472F-8ABF-919CF5201C10}</c15:txfldGUID>
                      <c15:f>calculs!$AH$72</c15:f>
                      <c15:dlblFieldTableCache>
                        <c:ptCount val="1"/>
                        <c:pt idx="0">
                          <c:v>12</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110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tx>
                <c:strRef>
                  <c:f>calculs!$E$70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{44DA2BFB-6740-4898-819F-044CEEC0A292}</c15:txfldGUID>
                      <c15:f>calculs!$E$70</c15:f>
                      <c15:dlblFieldTableCache>
                        <c:ptCount val="1"/>
                        <c:pt idx="0">
                          <c:v>MAR</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calculs!$F$70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{186615EA-826C-4A21-9293-2D6AFC0F40B5}</c15:txfldGUID>
                      <c15:f>calculs!$F$70</c15:f>
                      <c15:dlblFieldTableCache>
                        <c:ptCount val="1"/>
                        <c:pt idx="0">
                          <c:v>MER</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calculs!$G$70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{3D637D05-F4BD-4F01-A286-5598D3F592F5}</c15:txfldGUID>
                      <c15:f>calculs!$G$70</c15:f>
                      <c15:dlblFieldTableCache>
                        <c:ptCount val="1"/>
                        <c:pt idx="0">
                          <c:v>JEU</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calculs!$H$70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{0951078F-DF7C-4464-A104-AF9E30AE403B}</c15:txfldGUID>
                      <c15:f>calculs!$H$70</c15:f>
                      <c15:dlblFieldTableCache>
                        <c:ptCount val="1"/>
                        <c:pt idx="0">
                          <c:v>VEN</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calculs!$I$70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{51EFF81F-1DD3-47D6-86E3-5D54FC91E9D6}</c15:txfldGUID>
                      <c15:f>calculs!$I$70</c15:f>
                      <c15:dlblFieldTableCache>
                        <c:ptCount val="1"/>
                        <c:pt idx="0">
                          <c:v>SAM</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calculs!$J$70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{65AE3191-541B-464B-ADCB-88BD01560EA3}</c15:txfldGUID>
                      <c15:f>calculs!$J$70</c15:f>
                      <c15:dlblFieldTableCache>
                        <c:ptCount val="1"/>
                        <c:pt idx="0">
                          <c:v>DIM</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calculs!$K$70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{F7F1289B-ADD2-4B45-B8E5-5208936AFC09}</c15:txfldGUID>
                      <c15:f>calculs!$K$70</c15:f>
                      <c15:dlblFieldTableCache>
                        <c:ptCount val="1"/>
                        <c:pt idx="0">
                          <c:v>LUN</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calculs!$L$70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{ACF80AAC-38B5-47BF-8FA6-7B8F63020791}</c15:txfldGUID>
                      <c15:f>calculs!$L$70</c15:f>
                      <c15:dlblFieldTableCache>
                        <c:ptCount val="1"/>
                        <c:pt idx="0">
                          <c:v>MAR</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calculs!$M$70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{44F39D1C-F067-41A0-B579-6CFD75ED9655}</c15:txfldGUID>
                      <c15:f>calculs!$M$70</c15:f>
                      <c15:dlblFieldTableCache>
                        <c:ptCount val="1"/>
                        <c:pt idx="0">
                          <c:v>MER</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calculs!$N$70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{BBDDBDD2-F13B-42D9-B3D3-66A000A04A87}</c15:txfldGUID>
                      <c15:f>calculs!$N$70</c15:f>
                      <c15:dlblFieldTableCache>
                        <c:ptCount val="1"/>
                        <c:pt idx="0">
                          <c:v>JEU</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calculs!$O$70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{057F3175-31F5-4F71-80D2-96186C26CCF4}</c15:txfldGUID>
                      <c15:f>calculs!$O$70</c15:f>
                      <c15:dlblFieldTableCache>
                        <c:ptCount val="1"/>
                        <c:pt idx="0">
                          <c:v>VEN</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calculs!$P$70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{DCC33B05-B4C8-48BE-BCC4-2BE5CF7BC76A}</c15:txfldGUID>
                      <c15:f>calculs!$P$70</c15:f>
                      <c15:dlblFieldTableCache>
                        <c:ptCount val="1"/>
                        <c:pt idx="0">
                          <c:v>SAM</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calculs!$Q$70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{439798D2-D00B-4548-B2EA-72FD2F5E8AFA}</c15:txfldGUID>
                      <c15:f>calculs!$Q$70</c15:f>
                      <c15:dlblFieldTableCache>
                        <c:ptCount val="1"/>
                        <c:pt idx="0">
                          <c:v>DIM</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calculs!$R$70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{FAC2EC45-0C62-4F18-B506-8343EEE3A887}</c15:txfldGUID>
                      <c15:f>calculs!$R$70</c15:f>
                      <c15:dlblFieldTableCache>
                        <c:ptCount val="1"/>
                        <c:pt idx="0">
                          <c:v>LUN</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calculs!$S$70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{D3071462-6EA6-44A4-B0D3-6386B5CE3F45}</c15:txfldGUID>
                      <c15:f>calculs!$S$70</c15:f>
                      <c15:dlblFieldTableCache>
                        <c:ptCount val="1"/>
                        <c:pt idx="0">
                          <c:v>MAR</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calculs!$T$70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{47863B03-C92A-4641-B0B5-812DD9F07918}</c15:txfldGUID>
                      <c15:f>calculs!$T$70</c15:f>
                      <c15:dlblFieldTableCache>
                        <c:ptCount val="1"/>
                        <c:pt idx="0">
                          <c:v>MER</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calculs!$U$70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{A4819499-8311-4D04-A412-202824384AB9}</c15:txfldGUID>
                      <c15:f>calculs!$U$70</c15:f>
                      <c15:dlblFieldTableCache>
                        <c:ptCount val="1"/>
                        <c:pt idx="0">
                          <c:v>JEU</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calculs!$V$70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{25E0AB7F-E345-427B-B844-0D7FDE777FD3}</c15:txfldGUID>
                      <c15:f>calculs!$V$70</c15:f>
                      <c15:dlblFieldTableCache>
                        <c:ptCount val="1"/>
                        <c:pt idx="0">
                          <c:v>VEN</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calculs!$W$70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{D704BEC3-0DFF-48E8-88FC-8ED8E86FFB30}</c15:txfldGUID>
                      <c15:f>calculs!$W$70</c15:f>
                      <c15:dlblFieldTableCache>
                        <c:ptCount val="1"/>
                        <c:pt idx="0">
                          <c:v>SAM</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calculs!$X$70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{017195D6-58E4-43C6-9E7F-D001114459CD}</c15:txfldGUID>
                      <c15:f>calculs!$X$70</c15:f>
                      <c15:dlblFieldTableCache>
                        <c:ptCount val="1"/>
                        <c:pt idx="0">
                          <c:v>DIM</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calculs!$Y$70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{53040D58-9CAA-4F1C-A788-A1753DE176B2}</c15:txfldGUID>
                      <c15:f>calculs!$Y$70</c15:f>
                      <c15:dlblFieldTableCache>
                        <c:ptCount val="1"/>
                        <c:pt idx="0">
                          <c:v>LUN</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calculs!$Z$70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{9F5F0BC7-CC01-49A0-8B84-F3EF40BC06A1}</c15:txfldGUID>
                      <c15:f>calculs!$Z$70</c15:f>
                      <c15:dlblFieldTableCache>
                        <c:ptCount val="1"/>
                        <c:pt idx="0">
                          <c:v>MAR</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calculs!$AA$70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{6EB51E33-6A02-427F-80A5-26BE19D333C6}</c15:txfldGUID>
                      <c15:f>calculs!$AA$70</c15:f>
                      <c15:dlblFieldTableCache>
                        <c:ptCount val="1"/>
                        <c:pt idx="0">
                          <c:v>MER</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calculs!$AB$70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{70E2AC9C-90E1-4FF2-9A7A-24031F1A04B5}</c15:txfldGUID>
                      <c15:f>calculs!$AB$70</c15:f>
                      <c15:dlblFieldTableCache>
                        <c:ptCount val="1"/>
                        <c:pt idx="0">
                          <c:v>JEU</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calculs!$AC$70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{B8855FD1-B91F-4A7A-BBC2-3E7BFF064BE8}</c15:txfldGUID>
                      <c15:f>calculs!$AC$70</c15:f>
                      <c15:dlblFieldTableCache>
                        <c:ptCount val="1"/>
                        <c:pt idx="0">
                          <c:v>VEN</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calculs!$AD$70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{9BD36323-D74A-45E8-97EA-F2FBF47206A4}</c15:txfldGUID>
                      <c15:f>calculs!$AD$70</c15:f>
                      <c15:dlblFieldTableCache>
                        <c:ptCount val="1"/>
                        <c:pt idx="0">
                          <c:v>SAM</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calculs!$AE$70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{35E4104B-1A58-4747-9F44-70FCFE55EEE3}</c15:txfldGUID>
                      <c15:f>calculs!$AE$70</c15:f>
                      <c15:dlblFieldTableCache>
                        <c:ptCount val="1"/>
                        <c:pt idx="0">
                          <c:v>DIM</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calculs!$AF$70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{278AB2A2-49B5-4CE5-8261-657D8EF72586}</c15:txfldGUID>
                      <c15:f>calculs!$AF$70</c15:f>
                      <c15:dlblFieldTableCache>
                        <c:ptCount val="1"/>
                        <c:pt idx="0">
                          <c:v>LUN</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calculs!$AG$70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{A73AF105-B85C-4F19-AA3C-5C1FE72CC881}</c15:txfldGUID>
                      <c15:f>calculs!$AG$70</c15:f>
                      <c15:dlblFieldTableCache>
                        <c:ptCount val="1"/>
                        <c:pt idx="0">
                          <c:v>MAR</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calculs!$AH$70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{D3AF960E-F7CB-42B7-87F2-AD5983ED78FB}</c15:txfldGUID>
                      <c15:f>calculs!$AH$70</c15:f>
                      <c15:dlblFieldTableCache>
                        <c:ptCount val="1"/>
                        <c:pt idx="0">
                          <c:v>MER</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11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calculs!$D$59</c:f>
              <c:strCache>
                <c:ptCount val="1"/>
                <c:pt idx="0">
                  <c:v>avr 2021 - Bande supérieure</c:v>
                </c:pt>
              </c:strCache>
            </c:strRef>
          </c:tx>
          <c:spPr>
            <a:ln w="228600" cap="sq">
              <a:solidFill>
                <a:schemeClr val="accent3">
                  <a:lumMod val="20000"/>
                  <a:lumOff val="80000"/>
                </a:schemeClr>
              </a:solidFill>
            </a:ln>
          </c:spPr>
          <c:marker>
            <c:symbol val="none"/>
          </c:marker>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calculs!$D$62</c:f>
              <c:strCache>
                <c:ptCount val="1"/>
                <c:pt idx="0">
                  <c:v>mai 2021 - Bande supérieure</c:v>
                </c:pt>
              </c:strCache>
            </c:strRef>
          </c:tx>
          <c:spPr>
            <a:ln w="228600" cap="sq">
              <a:solidFill>
                <a:schemeClr val="accent2">
                  <a:lumMod val="20000"/>
                  <a:lumOff val="80000"/>
                </a:schemeClr>
              </a:solidFill>
            </a:ln>
          </c:spPr>
          <c:marker>
            <c:symbol val="none"/>
          </c:marker>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562907528"/>
        <c:axId val="562907920"/>
      </c:lineChart>
      <c:dateAx>
        <c:axId val="562907528"/>
        <c:scaling>
          <c:orientation val="minMax"/>
        </c:scaling>
        <c:delete val="1"/>
        <c:axPos val="b"/>
        <c:majorGridlines>
          <c:spPr>
            <a:ln w="3175">
              <a:solidFill>
                <a:schemeClr val="tx2">
                  <a:lumMod val="20000"/>
                  <a:lumOff val="80000"/>
                  <a:alpha val="50000"/>
                </a:schemeClr>
              </a:solidFill>
            </a:ln>
          </c:spPr>
        </c:majorGridlines>
        <c:numFmt formatCode="d" sourceLinked="0"/>
        <c:majorTickMark val="out"/>
        <c:minorTickMark val="none"/>
        <c:tickLblPos val="nextTo"/>
        <c:crossAx val="562907920"/>
        <c:crosses val="autoZero"/>
        <c:auto val="1"/>
        <c:lblOffset val="100"/>
        <c:baseTimeUnit val="days"/>
      </c:dateAx>
      <c:valAx>
        <c:axId val="562907920"/>
        <c:scaling>
          <c:orientation val="minMax"/>
          <c:max val="13.5"/>
          <c:min val="0"/>
        </c:scaling>
        <c:delete val="1"/>
        <c:axPos val="l"/>
        <c:numFmt formatCode="General" sourceLinked="1"/>
        <c:majorTickMark val="out"/>
        <c:minorTickMark val="none"/>
        <c:tickLblPos val="nextTo"/>
        <c:crossAx val="562907528"/>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DécalageFenêtre" horiz="1" max="500" noThreeD="1" page="7" val="22"/>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304798</xdr:colOff>
      <xdr:row>1</xdr:row>
      <xdr:rowOff>85725</xdr:rowOff>
    </xdr:from>
    <xdr:to>
      <xdr:col>6</xdr:col>
      <xdr:colOff>38100</xdr:colOff>
      <xdr:row>1</xdr:row>
      <xdr:rowOff>3637276</xdr:rowOff>
    </xdr:to>
    <xdr:graphicFrame macro="">
      <xdr:nvGraphicFramePr>
        <xdr:cNvPr id="7" name="CraphiqueChronologie" descr="Chronologie déroulante des activités du proje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21077</xdr:colOff>
      <xdr:row>1</xdr:row>
      <xdr:rowOff>3600450</xdr:rowOff>
    </xdr:from>
    <xdr:to>
      <xdr:col>5</xdr:col>
      <xdr:colOff>4018846</xdr:colOff>
      <xdr:row>1</xdr:row>
      <xdr:rowOff>3828886</xdr:rowOff>
    </xdr:to>
    <xdr:grpSp>
      <xdr:nvGrpSpPr>
        <xdr:cNvPr id="5" name="Groupe 4" descr="Barre de défilement">
          <a:extLst>
            <a:ext uri="{FF2B5EF4-FFF2-40B4-BE49-F238E27FC236}">
              <a16:creationId xmlns:a16="http://schemas.microsoft.com/office/drawing/2014/main" id="{00000000-0008-0000-0000-000005000000}"/>
            </a:ext>
          </a:extLst>
        </xdr:cNvPr>
        <xdr:cNvGrpSpPr/>
      </xdr:nvGrpSpPr>
      <xdr:grpSpPr>
        <a:xfrm>
          <a:off x="325877" y="4038600"/>
          <a:ext cx="8988869" cy="228436"/>
          <a:chOff x="306828" y="4108028"/>
          <a:chExt cx="8729080" cy="223566"/>
        </a:xfrm>
      </xdr:grpSpPr>
      <xdr:sp macro="" textlink="">
        <xdr:nvSpPr>
          <xdr:cNvPr id="2" name="Rectangle 1" descr="Rectangle">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mc:AlternateContent xmlns:mc="http://schemas.openxmlformats.org/markup-compatibility/2006">
        <mc:Choice xmlns:a14="http://schemas.microsoft.com/office/drawing/2010/main" Requires="a14">
          <xdr:sp macro="" textlink="">
            <xdr:nvSpPr>
              <xdr:cNvPr id="1025" name="Barre de défilement" descr="Sélectionnez la barre de défilement pour modifier le calendrier du projet affiché sur le graphique Chronologie ou entrez la date de début pour l’affichage des activités du projet dans la cellule D3."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28"/>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ctivités" displayName="Activités" ref="B4:F16" totalsRowShown="0">
  <autoFilter ref="B4:F16" xr:uid="{00000000-0009-0000-0100-000001000000}"/>
  <sortState xmlns:xlrd2="http://schemas.microsoft.com/office/spreadsheetml/2017/richdata2" ref="C18:F23">
    <sortCondition ref="D17:D23"/>
  </sortState>
  <tableColumns count="5">
    <tableColumn id="5" xr3:uid="{00000000-0010-0000-0000-000005000000}" name="RÉFÉRENCE">
      <calculatedColumnFormula>ROW(B5)-calculs!$D$5</calculatedColumnFormula>
    </tableColumn>
    <tableColumn id="1" xr3:uid="{00000000-0010-0000-0000-000001000000}" name="ACTIVITÉ"/>
    <tableColumn id="2" xr3:uid="{00000000-0010-0000-0000-000002000000}" name="DÉBUT" dataDxfId="1">
      <calculatedColumnFormula>D4+10</calculatedColumnFormula>
    </tableColumn>
    <tableColumn id="3" xr3:uid="{00000000-0010-0000-0000-000003000000}" name="FIN" dataDxfId="0">
      <calculatedColumnFormula>Activités[[#This Row],[DÉBUT]]+2</calculatedColumnFormula>
    </tableColumn>
    <tableColumn id="4" xr3:uid="{00000000-0010-0000-0000-000004000000}" name="NOTES"/>
  </tableColumns>
  <tableStyleInfo name="Chronologie de projet" showFirstColumn="0" showLastColumn="0" showRowStripes="1" showColumnStripes="0"/>
  <extLst>
    <ext xmlns:x14="http://schemas.microsoft.com/office/spreadsheetml/2009/9/main" uri="{504A1905-F514-4f6f-8877-14C23A59335A}">
      <x14:table altTextSummary="Enter project Activity, Start and End dates, and Notes in this table.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tint="-0.249977111117893"/>
    <pageSetUpPr autoPageBreaks="0" fitToPage="1"/>
  </sheetPr>
  <dimension ref="A1:G16"/>
  <sheetViews>
    <sheetView showGridLines="0" tabSelected="1" zoomScaleNormal="100" workbookViewId="0">
      <selection activeCell="D6" sqref="D6"/>
    </sheetView>
  </sheetViews>
  <sheetFormatPr baseColWidth="10" defaultColWidth="9.140625" defaultRowHeight="35.1" customHeight="1" x14ac:dyDescent="0.25"/>
  <cols>
    <col min="1" max="1" width="4.5703125" customWidth="1"/>
    <col min="2" max="2" width="14.28515625" hidden="1" customWidth="1"/>
    <col min="3" max="3" width="38" customWidth="1"/>
    <col min="4" max="5" width="18.42578125" customWidth="1"/>
    <col min="6" max="6" width="66.140625" customWidth="1"/>
    <col min="7" max="7" width="4.5703125" customWidth="1"/>
    <col min="8" max="8" width="4.7109375" customWidth="1"/>
  </cols>
  <sheetData>
    <row r="1" spans="1:7" s="2" customFormat="1" ht="35.1" customHeight="1" thickBot="1" x14ac:dyDescent="0.3">
      <c r="A1" s="4"/>
      <c r="B1" s="4"/>
      <c r="C1" s="13" t="s">
        <v>31</v>
      </c>
      <c r="D1" s="13"/>
      <c r="E1" s="13"/>
      <c r="F1" s="13"/>
      <c r="G1" s="13"/>
    </row>
    <row r="2" spans="1:7" ht="315.95" customHeight="1" thickTop="1" x14ac:dyDescent="0.25">
      <c r="C2" s="14" t="s">
        <v>1</v>
      </c>
      <c r="D2" s="14"/>
      <c r="E2" s="14"/>
      <c r="F2" s="14"/>
      <c r="G2" s="14"/>
    </row>
    <row r="3" spans="1:7" s="5" customFormat="1" ht="35.1" customHeight="1" x14ac:dyDescent="0.25">
      <c r="C3" s="6" t="s">
        <v>2</v>
      </c>
      <c r="D3" s="7">
        <v>44277</v>
      </c>
    </row>
    <row r="4" spans="1:7" ht="21" customHeight="1" x14ac:dyDescent="0.25">
      <c r="B4" t="s">
        <v>0</v>
      </c>
      <c r="C4" s="8" t="s">
        <v>3</v>
      </c>
      <c r="D4" s="8" t="s">
        <v>15</v>
      </c>
      <c r="E4" s="8" t="s">
        <v>16</v>
      </c>
      <c r="F4" s="8" t="s">
        <v>17</v>
      </c>
    </row>
    <row r="5" spans="1:7" ht="35.1" customHeight="1" x14ac:dyDescent="0.25">
      <c r="A5" s="9"/>
      <c r="B5">
        <f>ROW(B5)-calculs!$D$5</f>
        <v>-7</v>
      </c>
      <c r="C5" t="s">
        <v>4</v>
      </c>
      <c r="D5" s="3">
        <f>$D$3+3</f>
        <v>44280</v>
      </c>
      <c r="E5" s="3"/>
    </row>
    <row r="6" spans="1:7" ht="35.1" customHeight="1" x14ac:dyDescent="0.25">
      <c r="A6" s="9"/>
      <c r="B6">
        <f>ROW(B6)-calculs!$D$5</f>
        <v>-6</v>
      </c>
      <c r="C6" t="s">
        <v>32</v>
      </c>
      <c r="D6" s="3">
        <f>D5+10</f>
        <v>44290</v>
      </c>
      <c r="E6" s="3">
        <f>Activités[[#This Row],[DÉBUT]]+3</f>
        <v>44293</v>
      </c>
    </row>
    <row r="7" spans="1:7" ht="35.1" customHeight="1" x14ac:dyDescent="0.25">
      <c r="A7" s="9"/>
      <c r="B7">
        <f>ROW(B7)-calculs!$D$5</f>
        <v>-5</v>
      </c>
      <c r="C7" t="s">
        <v>5</v>
      </c>
      <c r="D7" s="3">
        <f>D6+1</f>
        <v>44291</v>
      </c>
      <c r="E7" s="3">
        <f>Activités[[#This Row],[DÉBUT]]+3</f>
        <v>44294</v>
      </c>
    </row>
    <row r="8" spans="1:7" ht="35.1" customHeight="1" x14ac:dyDescent="0.25">
      <c r="A8" s="9"/>
      <c r="B8">
        <f>ROW(B8)-calculs!$D$5</f>
        <v>-4</v>
      </c>
      <c r="C8" t="s">
        <v>6</v>
      </c>
      <c r="D8" s="3">
        <f>D7+5</f>
        <v>44296</v>
      </c>
      <c r="E8" s="3"/>
    </row>
    <row r="9" spans="1:7" ht="35.1" customHeight="1" x14ac:dyDescent="0.25">
      <c r="A9" s="9"/>
      <c r="B9">
        <f>ROW(B9)-calculs!$D$5</f>
        <v>-3</v>
      </c>
      <c r="C9" t="s">
        <v>7</v>
      </c>
      <c r="D9" s="3">
        <f t="shared" ref="D9:D15" si="0">D8+10</f>
        <v>44306</v>
      </c>
      <c r="E9" s="3">
        <f>Activités[[#This Row],[DÉBUT]]+2</f>
        <v>44308</v>
      </c>
    </row>
    <row r="10" spans="1:7" ht="35.1" customHeight="1" x14ac:dyDescent="0.25">
      <c r="A10" s="9"/>
      <c r="B10">
        <f>ROW(B10)-calculs!$D$5</f>
        <v>-2</v>
      </c>
      <c r="C10" t="s">
        <v>8</v>
      </c>
      <c r="D10" s="3">
        <f t="shared" si="0"/>
        <v>44316</v>
      </c>
      <c r="E10" s="3">
        <f>Activités[[#This Row],[DÉBUT]]+2</f>
        <v>44318</v>
      </c>
    </row>
    <row r="11" spans="1:7" ht="35.1" customHeight="1" x14ac:dyDescent="0.25">
      <c r="A11" s="9"/>
      <c r="B11">
        <f>ROW(B11)-calculs!$D$5</f>
        <v>-1</v>
      </c>
      <c r="C11" t="s">
        <v>9</v>
      </c>
      <c r="D11" s="3">
        <f>D10+10</f>
        <v>44326</v>
      </c>
      <c r="E11" s="3">
        <f>Activités[[#This Row],[DÉBUT]]+2</f>
        <v>44328</v>
      </c>
    </row>
    <row r="12" spans="1:7" ht="35.1" customHeight="1" x14ac:dyDescent="0.25">
      <c r="A12" s="9"/>
      <c r="B12">
        <f>ROW(B12)-calculs!$D$5</f>
        <v>0</v>
      </c>
      <c r="C12" t="s">
        <v>10</v>
      </c>
      <c r="D12" s="3">
        <f t="shared" si="0"/>
        <v>44336</v>
      </c>
      <c r="E12" s="3"/>
    </row>
    <row r="13" spans="1:7" ht="35.1" customHeight="1" x14ac:dyDescent="0.25">
      <c r="A13" s="9"/>
      <c r="B13">
        <f>ROW(B13)-calculs!$D$5</f>
        <v>1</v>
      </c>
      <c r="C13" t="s">
        <v>11</v>
      </c>
      <c r="D13" s="3">
        <f>D12+10</f>
        <v>44346</v>
      </c>
      <c r="E13" s="3">
        <f>Activités[[#This Row],[DÉBUT]]+2</f>
        <v>44348</v>
      </c>
    </row>
    <row r="14" spans="1:7" ht="35.1" customHeight="1" x14ac:dyDescent="0.25">
      <c r="A14" s="9"/>
      <c r="B14">
        <f>ROW(B14)-calculs!$D$5</f>
        <v>2</v>
      </c>
      <c r="C14" t="s">
        <v>12</v>
      </c>
      <c r="D14" s="3">
        <f t="shared" si="0"/>
        <v>44356</v>
      </c>
      <c r="E14" s="3">
        <f>Activités[[#This Row],[DÉBUT]]+2</f>
        <v>44358</v>
      </c>
    </row>
    <row r="15" spans="1:7" ht="35.1" customHeight="1" x14ac:dyDescent="0.25">
      <c r="A15" s="9"/>
      <c r="B15">
        <f>ROW(B15)-calculs!$D$5</f>
        <v>3</v>
      </c>
      <c r="C15" t="s">
        <v>13</v>
      </c>
      <c r="D15" s="3">
        <f t="shared" si="0"/>
        <v>44366</v>
      </c>
      <c r="E15" s="3">
        <f>Activités[[#This Row],[DÉBUT]]+2</f>
        <v>44368</v>
      </c>
    </row>
    <row r="16" spans="1:7" ht="35.1" customHeight="1" x14ac:dyDescent="0.25">
      <c r="A16" s="9"/>
      <c r="B16">
        <f>ROW(B16)-calculs!$D$5</f>
        <v>4</v>
      </c>
      <c r="C16" t="s">
        <v>14</v>
      </c>
      <c r="D16" s="3">
        <v>44326</v>
      </c>
      <c r="E16" s="3"/>
    </row>
  </sheetData>
  <sheetProtection selectLockedCells="1"/>
  <mergeCells count="2">
    <mergeCell ref="C1:G1"/>
    <mergeCell ref="C2:G2"/>
  </mergeCells>
  <dataValidations count="8">
    <dataValidation allowBlank="1" showInputMessage="1" showErrorMessage="1" prompt="Créez une chronologie du projet dans cette feuille de calcul. Entrez la date de début du projet dans la cellule D3 et les détails du projet dans le tableau Activités. La chronologie représentant les activités du projet figure dans la cellule C2." sqref="A1" xr:uid="{00000000-0002-0000-0000-000000000000}"/>
    <dataValidation allowBlank="1" showInputMessage="1" showErrorMessage="1" prompt="Cette cellule contient le titre de la feuille. Le graphique Chronologie représentant la chronologie déroulante des activités du projet figure dans la cellule ci-dessous." sqref="C1:G1" xr:uid="{00000000-0002-0000-0000-000001000000}"/>
    <dataValidation allowBlank="1" showInputMessage="1" showErrorMessage="1" prompt="Entrez la date de début dans la cellule à droite." sqref="C3" xr:uid="{00000000-0002-0000-0000-000002000000}"/>
    <dataValidation allowBlank="1" showInputMessage="1" showErrorMessage="1" prompt="Entrez la date de début dans cette cellule et les détails du projet dans le tableau ci-dessous." sqref="D3" xr:uid="{00000000-0002-0000-0000-000003000000}"/>
    <dataValidation allowBlank="1" showInputMessage="1" showErrorMessage="1" prompt="Entrez l’activité du projet dans cette colonne sous ce titre. Utilisez les filtres de titre pour trouver des entrées spécifiques." sqref="C4" xr:uid="{00000000-0002-0000-0000-000004000000}"/>
    <dataValidation allowBlank="1" showInputMessage="1" showErrorMessage="1" prompt="Entrez la date de début dans cette colonne sous cet en-tête." sqref="D4" xr:uid="{00000000-0002-0000-0000-000005000000}"/>
    <dataValidation allowBlank="1" showInputMessage="1" showErrorMessage="1" prompt="Entrez la date de fin dans cette colonne sous cet en-tête." sqref="E4" xr:uid="{00000000-0002-0000-0000-000006000000}"/>
    <dataValidation allowBlank="1" showInputMessage="1" showErrorMessage="1" prompt="Entrez des notes dans cette colonne sous cet en-tête." sqref="F4" xr:uid="{00000000-0002-0000-0000-000007000000}"/>
  </dataValidations>
  <printOptions horizontalCentered="1"/>
  <pageMargins left="0.25" right="0.25" top="0.5" bottom="0.5" header="0.3" footer="0.3"/>
  <pageSetup paperSize="9" fitToHeight="0" orientation="landscape" r:id="rId1"/>
  <headerFooter differentFirst="1">
    <oddFooter>Page &amp;P of &amp;N</oddFooter>
  </headerFooter>
  <ignoredErrors>
    <ignoredError sqref="E6:E7 D7:D8"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Sélectionnez la barre de défilement pour modifier le calendrier du projet affiché sur le graphique Chronologie ou entrez la date de début pour l’affichage des activités du projet dans la cellule D3.">
                <anchor moveWithCells="1">
                  <from>
                    <xdr:col>2</xdr:col>
                    <xdr:colOff>19050</xdr:colOff>
                    <xdr:row>1</xdr:row>
                    <xdr:rowOff>3600450</xdr:rowOff>
                  </from>
                  <to>
                    <xdr:col>5</xdr:col>
                    <xdr:colOff>4019550</xdr:colOff>
                    <xdr:row>1</xdr:row>
                    <xdr:rowOff>3771900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72"/>
  <sheetViews>
    <sheetView workbookViewId="0"/>
  </sheetViews>
  <sheetFormatPr baseColWidth="10" defaultColWidth="9.140625" defaultRowHeight="15" x14ac:dyDescent="0.25"/>
  <cols>
    <col min="1" max="1" width="10.28515625" customWidth="1"/>
    <col min="3" max="3" width="17.42578125" customWidth="1"/>
    <col min="4" max="4" width="18" customWidth="1"/>
    <col min="5" max="34" width="11.7109375" customWidth="1"/>
    <col min="35" max="35" width="17.5703125" customWidth="1"/>
  </cols>
  <sheetData>
    <row r="1" spans="1:6" ht="105" x14ac:dyDescent="0.25">
      <c r="A1" t="s">
        <v>18</v>
      </c>
    </row>
    <row r="3" spans="1:6" x14ac:dyDescent="0.25">
      <c r="C3" t="s">
        <v>21</v>
      </c>
      <c r="D3" s="1">
        <f ca="1">TODAY()</f>
        <v>44273</v>
      </c>
      <c r="E3" s="10"/>
    </row>
    <row r="4" spans="1:6" x14ac:dyDescent="0.25">
      <c r="D4">
        <v>5</v>
      </c>
    </row>
    <row r="5" spans="1:6" ht="30" x14ac:dyDescent="0.25">
      <c r="C5" t="s">
        <v>22</v>
      </c>
      <c r="D5">
        <f>ROWS(Activités[])</f>
        <v>12</v>
      </c>
    </row>
    <row r="6" spans="1:6" x14ac:dyDescent="0.25">
      <c r="E6" t="e">
        <f>NA()</f>
        <v>#N/A</v>
      </c>
    </row>
    <row r="7" spans="1:6" x14ac:dyDescent="0.25">
      <c r="E7" t="e">
        <f>NA()</f>
        <v>#N/A</v>
      </c>
    </row>
    <row r="8" spans="1:6" x14ac:dyDescent="0.25">
      <c r="E8" t="e">
        <f>NA()</f>
        <v>#N/A</v>
      </c>
    </row>
    <row r="9" spans="1:6" ht="30" x14ac:dyDescent="0.25">
      <c r="C9" s="10" t="s">
        <v>23</v>
      </c>
      <c r="D9">
        <f>SUMPRODUCT( ((Activités[DÉBUT]&gt;=FenêtreDateDébut)+(Activités[FIN]&gt;=FenêtreDateDébut)&gt;0)*(Activités[DÉBUT]&lt;=(FenêtreDateDébut+JoursFenêtre-1)) )</f>
        <v>4</v>
      </c>
      <c r="E9" t="e">
        <f>NA()</f>
        <v>#N/A</v>
      </c>
    </row>
    <row r="10" spans="1:6" x14ac:dyDescent="0.25">
      <c r="D10">
        <v>9</v>
      </c>
      <c r="E10" t="e">
        <f>NA()</f>
        <v>#N/A</v>
      </c>
    </row>
    <row r="11" spans="1:6" x14ac:dyDescent="0.25">
      <c r="D11">
        <f>D10-MIN(D10,D9)</f>
        <v>5</v>
      </c>
      <c r="E11" t="e">
        <f>NA()</f>
        <v>#N/A</v>
      </c>
    </row>
    <row r="12" spans="1:6" x14ac:dyDescent="0.25">
      <c r="E12" t="e">
        <f>NA()</f>
        <v>#N/A</v>
      </c>
    </row>
    <row r="13" spans="1:6" x14ac:dyDescent="0.25">
      <c r="C13" s="10"/>
      <c r="E13" t="e">
        <f>NA()</f>
        <v>#N/A</v>
      </c>
    </row>
    <row r="14" spans="1:6" x14ac:dyDescent="0.25">
      <c r="C14" s="10"/>
      <c r="E14" t="e">
        <f>NA()</f>
        <v>#N/A</v>
      </c>
    </row>
    <row r="15" spans="1:6" x14ac:dyDescent="0.25">
      <c r="C15" s="10"/>
      <c r="E15">
        <f t="array" ref="E15">INDEX(Activités[RÉFÉRENCE],MATCH(1, ((Activités[DÉBUT]&gt;=FenêtreDateDébut)+(Activités[FIN]&gt;=FenêtreDateDébut)&gt;0)*(Activités[DÉBUT]&lt;=(FenêtreDateDébut+JoursFenêtre-1)), 0))</f>
        <v>-3</v>
      </c>
      <c r="F15" t="e">
        <f t="shared" ref="F15:F23" ca="1" si="0">OFFSET(E15,-$D$11,)</f>
        <v>#N/A</v>
      </c>
    </row>
    <row r="16" spans="1:6" x14ac:dyDescent="0.25">
      <c r="C16" s="10"/>
      <c r="E16">
        <f t="array" ref="E16">INDEX(Activités[RÉFÉRENCE],MATCH(1, (Activités[RÉFÉRENCE]&gt;E15)*((Activités[DÉBUT]&gt;=FenêtreDateDébut)+(Activités[FIN]&gt;=FenêtreDateDébut)&gt;0)*(Activités[DÉBUT]&lt;=(FenêtreDateDébut+JoursFenêtre-1)), 0))</f>
        <v>-2</v>
      </c>
      <c r="F16" t="e">
        <f t="shared" ca="1" si="0"/>
        <v>#N/A</v>
      </c>
    </row>
    <row r="17" spans="1:35" x14ac:dyDescent="0.25">
      <c r="C17" s="10"/>
      <c r="E17">
        <f t="array" ref="E17">INDEX(Activités[RÉFÉRENCE],MATCH(1, (Activités[RÉFÉRENCE]&gt;E16)*((Activités[DÉBUT]&gt;=FenêtreDateDébut)+(Activités[FIN]&gt;=FenêtreDateDébut)&gt;0)*(Activités[DÉBUT]&lt;=(FenêtreDateDébut+JoursFenêtre-1)), 0))</f>
        <v>-1</v>
      </c>
      <c r="F17" t="e">
        <f t="shared" ca="1" si="0"/>
        <v>#N/A</v>
      </c>
    </row>
    <row r="18" spans="1:35" x14ac:dyDescent="0.25">
      <c r="E18">
        <f t="array" ref="E18">INDEX(Activités[RÉFÉRENCE],MATCH(1, (Activités[RÉFÉRENCE]&gt;E17)*((Activités[DÉBUT]&gt;=FenêtreDateDébut)+(Activités[FIN]&gt;=FenêtreDateDébut)&gt;0)*(Activités[DÉBUT]&lt;=(FenêtreDateDébut+JoursFenêtre-1)), 0))</f>
        <v>4</v>
      </c>
      <c r="F18" t="e">
        <f t="shared" ca="1" si="0"/>
        <v>#N/A</v>
      </c>
    </row>
    <row r="19" spans="1:35" x14ac:dyDescent="0.25">
      <c r="E19" t="e">
        <f t="array" ref="E19">INDEX(Activités[RÉFÉRENCE],MATCH(1, (Activités[RÉFÉRENCE]&gt;E18)*((Activités[DÉBUT]&gt;=FenêtreDateDébut)+(Activités[FIN]&gt;=FenêtreDateDébut)&gt;0)*(Activités[DÉBUT]&lt;=(FenêtreDateDébut+JoursFenêtre-1)), 0))</f>
        <v>#N/A</v>
      </c>
      <c r="F19" t="e">
        <f t="shared" ca="1" si="0"/>
        <v>#N/A</v>
      </c>
    </row>
    <row r="20" spans="1:35" x14ac:dyDescent="0.25">
      <c r="E20" t="e">
        <f t="array" ref="E20">INDEX(Activités[RÉFÉRENCE],MATCH(1, (Activités[RÉFÉRENCE]&gt;E19)*((Activités[DÉBUT]&gt;=FenêtreDateDébut)+(Activités[FIN]&gt;=FenêtreDateDébut)&gt;0)*(Activités[DÉBUT]&lt;=(FenêtreDateDébut+JoursFenêtre-1)), 0))</f>
        <v>#N/A</v>
      </c>
      <c r="F20">
        <f t="shared" ca="1" si="0"/>
        <v>-3</v>
      </c>
    </row>
    <row r="21" spans="1:35" x14ac:dyDescent="0.25">
      <c r="E21" t="e">
        <f t="array" ref="E21">INDEX(Activités[RÉFÉRENCE],MATCH(1, (Activités[RÉFÉRENCE]&gt;E20)*((Activités[DÉBUT]&gt;=FenêtreDateDébut)+(Activités[FIN]&gt;=FenêtreDateDébut)&gt;0)*(Activités[DÉBUT]&lt;=(FenêtreDateDébut+JoursFenêtre-1)), 0))</f>
        <v>#N/A</v>
      </c>
      <c r="F21">
        <f t="shared" ca="1" si="0"/>
        <v>-2</v>
      </c>
    </row>
    <row r="22" spans="1:35" x14ac:dyDescent="0.25">
      <c r="E22" t="e">
        <f t="array" ref="E22">INDEX(Activités[RÉFÉRENCE],MATCH(1, (Activités[RÉFÉRENCE]&gt;E21)*((Activités[DÉBUT]&gt;=FenêtreDateDébut)+(Activités[FIN]&gt;=FenêtreDateDébut)&gt;0)*(Activités[DÉBUT]&lt;=(FenêtreDateDébut+JoursFenêtre-1)), 0))</f>
        <v>#N/A</v>
      </c>
      <c r="F22">
        <f t="shared" ca="1" si="0"/>
        <v>-1</v>
      </c>
    </row>
    <row r="23" spans="1:35" x14ac:dyDescent="0.25">
      <c r="E23" t="e">
        <f t="array" ref="E23">INDEX(Activités[RÉFÉRENCE],MATCH(1, (Activités[RÉFÉRENCE]&gt;E22)*((Activités[DÉBUT]&gt;=FenêtreDateDébut)+(Activités[FIN]&gt;=FenêtreDateDébut)&gt;0)*(Activités[DÉBUT]&lt;=(FenêtreDateDébut+JoursFenêtre-1)), 0))</f>
        <v>#N/A</v>
      </c>
      <c r="F23">
        <f t="shared" ca="1" si="0"/>
        <v>4</v>
      </c>
    </row>
    <row r="25" spans="1:35" ht="30" x14ac:dyDescent="0.25">
      <c r="C25" t="s">
        <v>24</v>
      </c>
      <c r="D25" s="1">
        <f>DateDébut+DécalageFenêtre</f>
        <v>44299</v>
      </c>
    </row>
    <row r="26" spans="1:35" x14ac:dyDescent="0.25">
      <c r="C26" t="s">
        <v>25</v>
      </c>
      <c r="D26">
        <v>22</v>
      </c>
    </row>
    <row r="28" spans="1:35" x14ac:dyDescent="0.25">
      <c r="C28" t="s">
        <v>26</v>
      </c>
      <c r="D28" s="11">
        <f>'Chronologie de projet'!D3</f>
        <v>44277</v>
      </c>
    </row>
    <row r="29" spans="1:35" x14ac:dyDescent="0.25">
      <c r="C29" t="s">
        <v>27</v>
      </c>
      <c r="D29">
        <v>30</v>
      </c>
    </row>
    <row r="31" spans="1:35" x14ac:dyDescent="0.25">
      <c r="A31" t="s">
        <v>19</v>
      </c>
      <c r="B31" t="s">
        <v>20</v>
      </c>
      <c r="C31" t="s">
        <v>28</v>
      </c>
      <c r="D31" t="s">
        <v>29</v>
      </c>
      <c r="E31" s="1">
        <f>FenêtreDateDébut</f>
        <v>44299</v>
      </c>
      <c r="F31" s="1">
        <f t="shared" ref="F31:AI31" si="1">E31+1</f>
        <v>44300</v>
      </c>
      <c r="G31" s="1">
        <f t="shared" si="1"/>
        <v>44301</v>
      </c>
      <c r="H31" s="1">
        <f t="shared" si="1"/>
        <v>44302</v>
      </c>
      <c r="I31" s="1">
        <f t="shared" si="1"/>
        <v>44303</v>
      </c>
      <c r="J31" s="1">
        <f t="shared" si="1"/>
        <v>44304</v>
      </c>
      <c r="K31" s="1">
        <f t="shared" si="1"/>
        <v>44305</v>
      </c>
      <c r="L31" s="1">
        <f t="shared" si="1"/>
        <v>44306</v>
      </c>
      <c r="M31" s="1">
        <f t="shared" si="1"/>
        <v>44307</v>
      </c>
      <c r="N31" s="1">
        <f t="shared" si="1"/>
        <v>44308</v>
      </c>
      <c r="O31" s="1">
        <f t="shared" si="1"/>
        <v>44309</v>
      </c>
      <c r="P31" s="1">
        <f t="shared" si="1"/>
        <v>44310</v>
      </c>
      <c r="Q31" s="1">
        <f t="shared" si="1"/>
        <v>44311</v>
      </c>
      <c r="R31" s="1">
        <f t="shared" si="1"/>
        <v>44312</v>
      </c>
      <c r="S31" s="1">
        <f t="shared" si="1"/>
        <v>44313</v>
      </c>
      <c r="T31" s="1">
        <f t="shared" si="1"/>
        <v>44314</v>
      </c>
      <c r="U31" s="1">
        <f t="shared" si="1"/>
        <v>44315</v>
      </c>
      <c r="V31" s="1">
        <f t="shared" si="1"/>
        <v>44316</v>
      </c>
      <c r="W31" s="1">
        <f t="shared" si="1"/>
        <v>44317</v>
      </c>
      <c r="X31" s="1">
        <f t="shared" si="1"/>
        <v>44318</v>
      </c>
      <c r="Y31" s="1">
        <f t="shared" si="1"/>
        <v>44319</v>
      </c>
      <c r="Z31" s="1">
        <f t="shared" si="1"/>
        <v>44320</v>
      </c>
      <c r="AA31" s="1">
        <f t="shared" si="1"/>
        <v>44321</v>
      </c>
      <c r="AB31" s="1">
        <f t="shared" si="1"/>
        <v>44322</v>
      </c>
      <c r="AC31" s="1">
        <f t="shared" si="1"/>
        <v>44323</v>
      </c>
      <c r="AD31" s="1">
        <f t="shared" si="1"/>
        <v>44324</v>
      </c>
      <c r="AE31" s="1">
        <f t="shared" si="1"/>
        <v>44325</v>
      </c>
      <c r="AF31" s="1">
        <f t="shared" si="1"/>
        <v>44326</v>
      </c>
      <c r="AG31" s="1">
        <f t="shared" si="1"/>
        <v>44327</v>
      </c>
      <c r="AH31" s="1">
        <f t="shared" si="1"/>
        <v>44328</v>
      </c>
      <c r="AI31" s="1">
        <f t="shared" si="1"/>
        <v>44329</v>
      </c>
    </row>
    <row r="32" spans="1:35" x14ac:dyDescent="0.25">
      <c r="A32">
        <v>11.3</v>
      </c>
      <c r="B32">
        <v>1</v>
      </c>
      <c r="C32" t="e">
        <f t="shared" ref="C32:C40" ca="1" si="2">F15</f>
        <v>#N/A</v>
      </c>
      <c r="D32" t="e">
        <f ca="1">INDEX(Activités[ACTIVITÉ],MATCH($C32,Activités[RÉFÉRENCE],0))</f>
        <v>#N/A</v>
      </c>
      <c r="E32" t="e">
        <f ca="1">CalcGrille</f>
        <v>#N/A</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25">
      <c r="A33">
        <f>A32-1</f>
        <v>10.3</v>
      </c>
      <c r="B33">
        <v>2</v>
      </c>
      <c r="C33" t="e">
        <f t="shared" ca="1" si="2"/>
        <v>#N/A</v>
      </c>
      <c r="D33" t="e">
        <f ca="1">INDEX(Activités[ACTIVITÉ],MATCH($C33,Activités[RÉFÉRENCE],0))</f>
        <v>#N/A</v>
      </c>
      <c r="E33" t="e">
        <f ca="1">CalcGrille</f>
        <v>#N/A</v>
      </c>
      <c r="F33" t="e">
        <f ca="1">CalcGrille</f>
        <v>#N/A</v>
      </c>
      <c r="G33" t="e">
        <f ca="1">CalcGrille</f>
        <v>#N/A</v>
      </c>
      <c r="H33" t="e">
        <f ca="1">CalcGrille</f>
        <v>#N/A</v>
      </c>
      <c r="I33" t="e">
        <f ca="1">CalcGrille</f>
        <v>#N/A</v>
      </c>
      <c r="J33" t="e">
        <f ca="1">CalcGrille</f>
        <v>#N/A</v>
      </c>
      <c r="K33" t="e">
        <f ca="1">CalcGrille</f>
        <v>#N/A</v>
      </c>
      <c r="L33" t="e">
        <f ca="1">CalcGrille</f>
        <v>#N/A</v>
      </c>
      <c r="M33" t="e">
        <f ca="1">CalcGrille</f>
        <v>#N/A</v>
      </c>
      <c r="N33" t="e">
        <f ca="1">CalcGrille</f>
        <v>#N/A</v>
      </c>
      <c r="O33" t="e">
        <f ca="1">CalcGrille</f>
        <v>#N/A</v>
      </c>
      <c r="P33" t="e">
        <f ca="1">CalcGrille</f>
        <v>#N/A</v>
      </c>
      <c r="Q33" t="e">
        <f ca="1">CalcGrille</f>
        <v>#N/A</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25">
      <c r="A34">
        <f t="shared" ref="A34:A40" si="3">A33-1</f>
        <v>9.3000000000000007</v>
      </c>
      <c r="B34">
        <v>3</v>
      </c>
      <c r="C34" t="e">
        <f t="shared" ca="1" si="2"/>
        <v>#N/A</v>
      </c>
      <c r="D34" t="e">
        <f ca="1">INDEX(Activités[ACTIVITÉ],MATCH($C34,Activités[RÉFÉRENCE],0))</f>
        <v>#N/A</v>
      </c>
      <c r="E34" t="e">
        <f ca="1">CalcGrille</f>
        <v>#N/A</v>
      </c>
      <c r="F34" t="e">
        <f ca="1">CalcGrille</f>
        <v>#N/A</v>
      </c>
      <c r="G34" t="e">
        <f ca="1">CalcGrille</f>
        <v>#N/A</v>
      </c>
      <c r="H34" t="e">
        <f ca="1">CalcGrille</f>
        <v>#N/A</v>
      </c>
      <c r="I34" t="e">
        <f ca="1">CalcGrille</f>
        <v>#N/A</v>
      </c>
      <c r="J34" t="e">
        <f ca="1">CalcGrille</f>
        <v>#N/A</v>
      </c>
      <c r="K34" t="e">
        <f ca="1">CalcGrille</f>
        <v>#N/A</v>
      </c>
      <c r="L34" t="e">
        <f ca="1">CalcGrille</f>
        <v>#N/A</v>
      </c>
      <c r="M34" t="e">
        <f ca="1">CalcGrille</f>
        <v>#N/A</v>
      </c>
      <c r="N34" t="e">
        <f ca="1">CalcGrille</f>
        <v>#N/A</v>
      </c>
      <c r="O34" t="e">
        <f ca="1">CalcGrille</f>
        <v>#N/A</v>
      </c>
      <c r="P34" t="e">
        <f ca="1">CalcGrille</f>
        <v>#N/A</v>
      </c>
      <c r="Q34" t="e">
        <f ca="1">CalcGrille</f>
        <v>#N/A</v>
      </c>
      <c r="R34" t="e">
        <f ca="1">CalcGrille</f>
        <v>#N/A</v>
      </c>
      <c r="S34" t="e">
        <f ca="1">CalcGrille</f>
        <v>#N/A</v>
      </c>
      <c r="T34" t="e">
        <f ca="1">CalcGrille</f>
        <v>#N/A</v>
      </c>
      <c r="U34" t="e">
        <f ca="1">CalcGrille</f>
        <v>#N/A</v>
      </c>
      <c r="V34" t="e">
        <f ca="1">CalcGrille</f>
        <v>#N/A</v>
      </c>
      <c r="W34" t="e">
        <f ca="1">CalcGrille</f>
        <v>#N/A</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25">
      <c r="A35">
        <f t="shared" si="3"/>
        <v>8.3000000000000007</v>
      </c>
      <c r="B35">
        <v>4</v>
      </c>
      <c r="C35" t="e">
        <f t="shared" ca="1" si="2"/>
        <v>#N/A</v>
      </c>
      <c r="D35" t="e">
        <f ca="1">INDEX(Activités[ACTIVITÉ],MATCH($C35,Activités[RÉFÉRENCE],0))</f>
        <v>#N/A</v>
      </c>
      <c r="E35" t="e">
        <f ca="1">CalcGrille</f>
        <v>#N/A</v>
      </c>
      <c r="F35" t="e">
        <f ca="1">CalcGrille</f>
        <v>#N/A</v>
      </c>
      <c r="G35" t="e">
        <f ca="1">CalcGrille</f>
        <v>#N/A</v>
      </c>
      <c r="H35" t="e">
        <f ca="1">CalcGrille</f>
        <v>#N/A</v>
      </c>
      <c r="I35" t="e">
        <f ca="1">CalcGrille</f>
        <v>#N/A</v>
      </c>
      <c r="J35" t="e">
        <f ca="1">CalcGrille</f>
        <v>#N/A</v>
      </c>
      <c r="K35" t="e">
        <f ca="1">CalcGrille</f>
        <v>#N/A</v>
      </c>
      <c r="L35" t="e">
        <f ca="1">CalcGrille</f>
        <v>#N/A</v>
      </c>
      <c r="M35" t="e">
        <f ca="1">CalcGrille</f>
        <v>#N/A</v>
      </c>
      <c r="N35" t="e">
        <f ca="1">CalcGrille</f>
        <v>#N/A</v>
      </c>
      <c r="O35" t="e">
        <f ca="1">CalcGrille</f>
        <v>#N/A</v>
      </c>
      <c r="P35" t="e">
        <f ca="1">CalcGrille</f>
        <v>#N/A</v>
      </c>
      <c r="Q35" t="e">
        <f ca="1">CalcGrille</f>
        <v>#N/A</v>
      </c>
      <c r="R35" t="e">
        <f ca="1">CalcGrille</f>
        <v>#N/A</v>
      </c>
      <c r="S35" t="e">
        <f ca="1">CalcGrille</f>
        <v>#N/A</v>
      </c>
      <c r="T35" t="e">
        <f ca="1">CalcGrille</f>
        <v>#N/A</v>
      </c>
      <c r="U35" t="e">
        <f ca="1">CalcGrille</f>
        <v>#N/A</v>
      </c>
      <c r="V35" t="e">
        <f ca="1">CalcGrille</f>
        <v>#N/A</v>
      </c>
      <c r="W35" t="e">
        <f ca="1">CalcGrille</f>
        <v>#N/A</v>
      </c>
      <c r="X35" t="e">
        <f ca="1">CalcGrille</f>
        <v>#N/A</v>
      </c>
      <c r="Y35" t="e">
        <f ca="1">CalcGrille</f>
        <v>#N/A</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25">
      <c r="A36">
        <f t="shared" si="3"/>
        <v>7.3000000000000007</v>
      </c>
      <c r="B36">
        <v>5</v>
      </c>
      <c r="C36" t="e">
        <f t="shared" ca="1" si="2"/>
        <v>#N/A</v>
      </c>
      <c r="D36" t="e">
        <f ca="1">INDEX(Activités[ACTIVITÉ],MATCH($C36,Activités[RÉFÉRENCE],0))</f>
        <v>#N/A</v>
      </c>
      <c r="E36" t="e">
        <f ca="1">CalcGrille</f>
        <v>#N/A</v>
      </c>
      <c r="F36" t="e">
        <f ca="1">CalcGrille</f>
        <v>#N/A</v>
      </c>
      <c r="G36" t="e">
        <f ca="1">CalcGrille</f>
        <v>#N/A</v>
      </c>
      <c r="H36" t="e">
        <f ca="1">CalcGrille</f>
        <v>#N/A</v>
      </c>
      <c r="I36" t="e">
        <f ca="1">CalcGrille</f>
        <v>#N/A</v>
      </c>
      <c r="J36" t="e">
        <f ca="1">CalcGrille</f>
        <v>#N/A</v>
      </c>
      <c r="K36" t="e">
        <f ca="1">CalcGrille</f>
        <v>#N/A</v>
      </c>
      <c r="L36" t="e">
        <f ca="1">CalcGrille</f>
        <v>#N/A</v>
      </c>
      <c r="M36" t="e">
        <f ca="1">CalcGrille</f>
        <v>#N/A</v>
      </c>
      <c r="N36" t="e">
        <f ca="1">CalcGrille</f>
        <v>#N/A</v>
      </c>
      <c r="O36" t="e">
        <f ca="1">CalcGrille</f>
        <v>#N/A</v>
      </c>
      <c r="P36" t="e">
        <f ca="1">CalcGrille</f>
        <v>#N/A</v>
      </c>
      <c r="Q36" t="e">
        <f ca="1">CalcGrille</f>
        <v>#N/A</v>
      </c>
      <c r="R36" t="e">
        <f ca="1">CalcGrille</f>
        <v>#N/A</v>
      </c>
      <c r="S36" t="e">
        <f ca="1">CalcGrille</f>
        <v>#N/A</v>
      </c>
      <c r="T36" t="e">
        <f ca="1">CalcGrille</f>
        <v>#N/A</v>
      </c>
      <c r="U36" t="e">
        <f ca="1">CalcGrille</f>
        <v>#N/A</v>
      </c>
      <c r="V36" t="e">
        <f ca="1">CalcGrille</f>
        <v>#N/A</v>
      </c>
      <c r="W36" t="e">
        <f ca="1">CalcGrille</f>
        <v>#N/A</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25">
      <c r="A37">
        <f t="shared" si="3"/>
        <v>6.3000000000000007</v>
      </c>
      <c r="B37">
        <v>6</v>
      </c>
      <c r="C37">
        <f t="shared" ca="1" si="2"/>
        <v>-3</v>
      </c>
      <c r="D37" t="str">
        <f ca="1">INDEX(Activités[ACTIVITÉ],MATCH($C37,Activités[RÉFÉRENCE],0))</f>
        <v>Jalon 4</v>
      </c>
      <c r="E37" t="e">
        <f ca="1">CalcGrille</f>
        <v>#N/A</v>
      </c>
      <c r="F37" t="e">
        <f ca="1">CalcGrille</f>
        <v>#N/A</v>
      </c>
      <c r="G37" t="e">
        <f ca="1">CalcGrille</f>
        <v>#N/A</v>
      </c>
      <c r="H37" t="e">
        <f ca="1">CalcGrille</f>
        <v>#N/A</v>
      </c>
      <c r="I37" t="e">
        <f ca="1">CalcGrille</f>
        <v>#N/A</v>
      </c>
      <c r="J37" t="e">
        <f ca="1">CalcGrille</f>
        <v>#N/A</v>
      </c>
      <c r="K37" t="e">
        <f ca="1">CalcGrille</f>
        <v>#N/A</v>
      </c>
      <c r="L37">
        <f ca="1">CalcGrille</f>
        <v>6.3000000000000007</v>
      </c>
      <c r="M37">
        <f ca="1">CalcGrille</f>
        <v>6.3000000000000007</v>
      </c>
      <c r="N37">
        <f ca="1">CalcGrille</f>
        <v>6.3000000000000007</v>
      </c>
      <c r="O37" t="e">
        <f ca="1">CalcGrille</f>
        <v>#N/A</v>
      </c>
      <c r="P37" t="e">
        <f ca="1">CalcGrille</f>
        <v>#N/A</v>
      </c>
      <c r="Q37" t="e">
        <f ca="1">CalcGrille</f>
        <v>#N/A</v>
      </c>
      <c r="R37" t="e">
        <f ca="1">CalcGrille</f>
        <v>#N/A</v>
      </c>
      <c r="S37" t="e">
        <f ca="1">CalcGrille</f>
        <v>#N/A</v>
      </c>
      <c r="T37" t="e">
        <f ca="1">CalcGrille</f>
        <v>#N/A</v>
      </c>
      <c r="U37" t="e">
        <f ca="1">CalcGrille</f>
        <v>#N/A</v>
      </c>
      <c r="V37" t="e">
        <f ca="1">CalcGrille</f>
        <v>#N/A</v>
      </c>
      <c r="W37" t="e">
        <f ca="1">CalcGrille</f>
        <v>#N/A</v>
      </c>
      <c r="X37" t="e">
        <f ca="1">CalcGrille</f>
        <v>#N/A</v>
      </c>
      <c r="Y37" t="e">
        <f ca="1">CalcGrille</f>
        <v>#N/A</v>
      </c>
      <c r="Z37" t="e">
        <f ca="1">CalcGrille</f>
        <v>#N/A</v>
      </c>
      <c r="AA37" t="e">
        <f ca="1">CalcGrille</f>
        <v>#N/A</v>
      </c>
      <c r="AB37" t="e">
        <f ca="1">CalcGrille</f>
        <v>#N/A</v>
      </c>
      <c r="AC37" t="e">
        <f ca="1">CalcGrille</f>
        <v>#N/A</v>
      </c>
      <c r="AD37" t="e">
        <f ca="1">CalcGrille</f>
        <v>#N/A</v>
      </c>
      <c r="AE37" t="e">
        <f ca="1">CalcGrille</f>
        <v>#N/A</v>
      </c>
      <c r="AF37" t="e">
        <f ca="1">CalcGrille</f>
        <v>#N/A</v>
      </c>
      <c r="AG37" t="e">
        <f ca="1">CalcGrille</f>
        <v>#N/A</v>
      </c>
      <c r="AH37" t="e">
        <f ca="1">CalcGrille</f>
        <v>#N/A</v>
      </c>
      <c r="AI37" t="e">
        <f ca="1">CalcGrille</f>
        <v>#N/A</v>
      </c>
    </row>
    <row r="38" spans="1:35" x14ac:dyDescent="0.25">
      <c r="A38">
        <f t="shared" si="3"/>
        <v>5.3000000000000007</v>
      </c>
      <c r="B38">
        <v>7</v>
      </c>
      <c r="C38">
        <f t="shared" ca="1" si="2"/>
        <v>-2</v>
      </c>
      <c r="D38" t="str">
        <f ca="1">INDEX(Activités[ACTIVITÉ],MATCH($C38,Activités[RÉFÉRENCE],0))</f>
        <v>Jalon 5</v>
      </c>
      <c r="E38" t="e">
        <f ca="1">CalcGrille</f>
        <v>#N/A</v>
      </c>
      <c r="F38" t="e">
        <f ca="1">CalcGrille</f>
        <v>#N/A</v>
      </c>
      <c r="G38" t="e">
        <f ca="1">CalcGrille</f>
        <v>#N/A</v>
      </c>
      <c r="H38" t="e">
        <f ca="1">CalcGrille</f>
        <v>#N/A</v>
      </c>
      <c r="I38" t="e">
        <f ca="1">CalcGrille</f>
        <v>#N/A</v>
      </c>
      <c r="J38" t="e">
        <f ca="1">CalcGrille</f>
        <v>#N/A</v>
      </c>
      <c r="K38" t="e">
        <f ca="1">CalcGrille</f>
        <v>#N/A</v>
      </c>
      <c r="L38" t="e">
        <f ca="1">CalcGrille</f>
        <v>#N/A</v>
      </c>
      <c r="M38" t="e">
        <f ca="1">CalcGrille</f>
        <v>#N/A</v>
      </c>
      <c r="N38" t="e">
        <f ca="1">CalcGrille</f>
        <v>#N/A</v>
      </c>
      <c r="O38" t="e">
        <f ca="1">CalcGrille</f>
        <v>#N/A</v>
      </c>
      <c r="P38" t="e">
        <f ca="1">CalcGrille</f>
        <v>#N/A</v>
      </c>
      <c r="Q38" t="e">
        <f ca="1">CalcGrille</f>
        <v>#N/A</v>
      </c>
      <c r="R38" t="e">
        <f ca="1">CalcGrille</f>
        <v>#N/A</v>
      </c>
      <c r="S38" t="e">
        <f ca="1">CalcGrille</f>
        <v>#N/A</v>
      </c>
      <c r="T38" t="e">
        <f ca="1">CalcGrille</f>
        <v>#N/A</v>
      </c>
      <c r="U38" t="e">
        <f ca="1">CalcGrille</f>
        <v>#N/A</v>
      </c>
      <c r="V38">
        <f ca="1">CalcGrille</f>
        <v>5.3000000000000007</v>
      </c>
      <c r="W38">
        <f ca="1">CalcGrille</f>
        <v>5.3000000000000007</v>
      </c>
      <c r="X38">
        <f ca="1">CalcGrille</f>
        <v>5.3000000000000007</v>
      </c>
      <c r="Y38" t="e">
        <f ca="1">CalcGrille</f>
        <v>#N/A</v>
      </c>
      <c r="Z38" t="e">
        <f ca="1">CalcGrille</f>
        <v>#N/A</v>
      </c>
      <c r="AA38" t="e">
        <f ca="1">CalcGrille</f>
        <v>#N/A</v>
      </c>
      <c r="AB38" t="e">
        <f ca="1">CalcGrille</f>
        <v>#N/A</v>
      </c>
      <c r="AC38" t="e">
        <f ca="1">CalcGrille</f>
        <v>#N/A</v>
      </c>
      <c r="AD38" t="e">
        <f ca="1">CalcGrille</f>
        <v>#N/A</v>
      </c>
      <c r="AE38" t="e">
        <f ca="1">CalcGrille</f>
        <v>#N/A</v>
      </c>
      <c r="AF38" t="e">
        <f ca="1">CalcGrille</f>
        <v>#N/A</v>
      </c>
      <c r="AG38" t="e">
        <f ca="1">CalcGrille</f>
        <v>#N/A</v>
      </c>
      <c r="AH38" t="e">
        <f ca="1">CalcGrille</f>
        <v>#N/A</v>
      </c>
      <c r="AI38" t="e">
        <f ca="1">CalcGrille</f>
        <v>#N/A</v>
      </c>
    </row>
    <row r="39" spans="1:35" x14ac:dyDescent="0.25">
      <c r="A39">
        <f t="shared" si="3"/>
        <v>4.3000000000000007</v>
      </c>
      <c r="B39">
        <v>8</v>
      </c>
      <c r="C39">
        <f t="shared" ca="1" si="2"/>
        <v>-1</v>
      </c>
      <c r="D39" t="str">
        <f ca="1">INDEX(Activités[ACTIVITÉ],MATCH($C39,Activités[RÉFÉRENCE],0))</f>
        <v>Jalon 6</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t="e">
        <f ca="1">CalcGrille</f>
        <v>#N/A</v>
      </c>
      <c r="Q39" t="e">
        <f ca="1">CalcGrille</f>
        <v>#N/A</v>
      </c>
      <c r="R39" t="e">
        <f ca="1">CalcGrille</f>
        <v>#N/A</v>
      </c>
      <c r="S39" t="e">
        <f ca="1">CalcGrille</f>
        <v>#N/A</v>
      </c>
      <c r="T39" t="e">
        <f ca="1">CalcGrille</f>
        <v>#N/A</v>
      </c>
      <c r="U39" t="e">
        <f ca="1">CalcGrille</f>
        <v>#N/A</v>
      </c>
      <c r="V39" t="e">
        <f ca="1">CalcGrille</f>
        <v>#N/A</v>
      </c>
      <c r="W39" t="e">
        <f ca="1">CalcGrille</f>
        <v>#N/A</v>
      </c>
      <c r="X39" t="e">
        <f ca="1">CalcGrille</f>
        <v>#N/A</v>
      </c>
      <c r="Y39" t="e">
        <f ca="1">CalcGrille</f>
        <v>#N/A</v>
      </c>
      <c r="Z39" t="e">
        <f ca="1">CalcGrille</f>
        <v>#N/A</v>
      </c>
      <c r="AA39" t="e">
        <f ca="1">CalcGrille</f>
        <v>#N/A</v>
      </c>
      <c r="AB39" t="e">
        <f ca="1">CalcGrille</f>
        <v>#N/A</v>
      </c>
      <c r="AC39" t="e">
        <f ca="1">CalcGrille</f>
        <v>#N/A</v>
      </c>
      <c r="AD39" t="e">
        <f ca="1">CalcGrille</f>
        <v>#N/A</v>
      </c>
      <c r="AE39" t="e">
        <f ca="1">CalcGrille</f>
        <v>#N/A</v>
      </c>
      <c r="AF39">
        <f ca="1">CalcGrille</f>
        <v>4.3000000000000007</v>
      </c>
      <c r="AG39">
        <f ca="1">CalcGrille</f>
        <v>4.3000000000000007</v>
      </c>
      <c r="AH39">
        <f ca="1">CalcGrille</f>
        <v>4.3000000000000007</v>
      </c>
      <c r="AI39" t="e">
        <f ca="1">CalcGrille</f>
        <v>#N/A</v>
      </c>
    </row>
    <row r="40" spans="1:35" x14ac:dyDescent="0.25">
      <c r="A40">
        <f t="shared" si="3"/>
        <v>3.3000000000000007</v>
      </c>
      <c r="B40">
        <v>9</v>
      </c>
      <c r="C40">
        <f t="shared" ca="1" si="2"/>
        <v>4</v>
      </c>
      <c r="D40" t="str">
        <f ca="1">INDEX(Activités[ACTIVITÉ],MATCH($C40,Activités[RÉFÉRENCE],0))</f>
        <v>Fin du projet</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t="e">
        <f ca="1">CalcGrille</f>
        <v>#N/A</v>
      </c>
      <c r="Y40" t="e">
        <f ca="1">CalcGrille</f>
        <v>#N/A</v>
      </c>
      <c r="Z40" t="e">
        <f ca="1">CalcGrille</f>
        <v>#N/A</v>
      </c>
      <c r="AA40" t="e">
        <f ca="1">CalcGrille</f>
        <v>#N/A</v>
      </c>
      <c r="AB40" t="e">
        <f ca="1">CalcGrille</f>
        <v>#N/A</v>
      </c>
      <c r="AC40" t="e">
        <f ca="1">CalcGrille</f>
        <v>#N/A</v>
      </c>
      <c r="AD40" t="e">
        <f ca="1">CalcGrille</f>
        <v>#N/A</v>
      </c>
      <c r="AE40" t="e">
        <f ca="1">CalcGrille</f>
        <v>#N/A</v>
      </c>
      <c r="AF40">
        <f ca="1">CalcGrille</f>
        <v>3.3000000000000007</v>
      </c>
      <c r="AG40" t="e">
        <f ca="1">CalcGrille</f>
        <v>#N/A</v>
      </c>
      <c r="AH40" t="e">
        <f ca="1">CalcGrille</f>
        <v>#N/A</v>
      </c>
      <c r="AI40" t="e">
        <f ca="1">CalcGrille</f>
        <v>#N/A</v>
      </c>
    </row>
    <row r="43" spans="1:35" x14ac:dyDescent="0.25">
      <c r="E43" s="1">
        <f>E31</f>
        <v>44299</v>
      </c>
      <c r="F43" s="1">
        <f t="shared" ref="F43:AH43" si="4">F31</f>
        <v>44300</v>
      </c>
      <c r="G43" s="1">
        <f t="shared" si="4"/>
        <v>44301</v>
      </c>
      <c r="H43" s="1">
        <f t="shared" si="4"/>
        <v>44302</v>
      </c>
      <c r="I43" s="1">
        <f t="shared" si="4"/>
        <v>44303</v>
      </c>
      <c r="J43" s="1">
        <f t="shared" si="4"/>
        <v>44304</v>
      </c>
      <c r="K43" s="1">
        <f t="shared" si="4"/>
        <v>44305</v>
      </c>
      <c r="L43" s="1">
        <f t="shared" si="4"/>
        <v>44306</v>
      </c>
      <c r="M43" s="1">
        <f t="shared" si="4"/>
        <v>44307</v>
      </c>
      <c r="N43" s="1">
        <f t="shared" si="4"/>
        <v>44308</v>
      </c>
      <c r="O43" s="1">
        <f t="shared" si="4"/>
        <v>44309</v>
      </c>
      <c r="P43" s="1">
        <f t="shared" si="4"/>
        <v>44310</v>
      </c>
      <c r="Q43" s="1">
        <f t="shared" si="4"/>
        <v>44311</v>
      </c>
      <c r="R43" s="1">
        <f t="shared" si="4"/>
        <v>44312</v>
      </c>
      <c r="S43" s="1">
        <f t="shared" si="4"/>
        <v>44313</v>
      </c>
      <c r="T43" s="1">
        <f t="shared" si="4"/>
        <v>44314</v>
      </c>
      <c r="U43" s="1">
        <f t="shared" si="4"/>
        <v>44315</v>
      </c>
      <c r="V43" s="1">
        <f t="shared" si="4"/>
        <v>44316</v>
      </c>
      <c r="W43" s="1">
        <f t="shared" si="4"/>
        <v>44317</v>
      </c>
      <c r="X43" s="1">
        <f t="shared" si="4"/>
        <v>44318</v>
      </c>
      <c r="Y43" s="1">
        <f t="shared" si="4"/>
        <v>44319</v>
      </c>
      <c r="Z43" s="1">
        <f t="shared" si="4"/>
        <v>44320</v>
      </c>
      <c r="AA43" s="1">
        <f t="shared" si="4"/>
        <v>44321</v>
      </c>
      <c r="AB43" s="1">
        <f t="shared" si="4"/>
        <v>44322</v>
      </c>
      <c r="AC43" s="1">
        <f t="shared" si="4"/>
        <v>44323</v>
      </c>
      <c r="AD43" s="1">
        <f t="shared" si="4"/>
        <v>44324</v>
      </c>
      <c r="AE43" s="1">
        <f t="shared" si="4"/>
        <v>44325</v>
      </c>
      <c r="AF43" s="1">
        <f t="shared" si="4"/>
        <v>44326</v>
      </c>
      <c r="AG43" s="1">
        <f t="shared" si="4"/>
        <v>44327</v>
      </c>
      <c r="AH43" s="1">
        <f t="shared" si="4"/>
        <v>44328</v>
      </c>
    </row>
    <row r="44" spans="1:35" x14ac:dyDescent="0.25">
      <c r="C44" t="e">
        <f ca="1">C32</f>
        <v>#N/A</v>
      </c>
      <c r="D44" t="e">
        <f ca="1">UPPER(INDEX(Activités[ACTIVITÉ],MATCH($C44,Activités[RÉFÉRENCE],0)))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5">
      <c r="C45" t="e">
        <f t="shared" ref="C45:C52" ca="1" si="6">C33</f>
        <v>#N/A</v>
      </c>
      <c r="D45" t="e">
        <f ca="1">UPPER(INDEX(Activités[ACTIVITÉ],MATCH($C45,Activités[RÉFÉRENCE],0)))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5">
      <c r="C46" t="e">
        <f t="shared" ca="1" si="6"/>
        <v>#N/A</v>
      </c>
      <c r="D46" t="e">
        <f ca="1">UPPER(INDEX(Activités[ACTIVITÉ],MATCH($C46,Activités[RÉFÉRENCE],0)))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5">
      <c r="C47" t="e">
        <f t="shared" ca="1" si="6"/>
        <v>#N/A</v>
      </c>
      <c r="D47" t="e">
        <f ca="1">UPPER(INDEX(Activités[ACTIVITÉ],MATCH($C47,Activités[RÉFÉRENCE],0)))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5">
      <c r="C48" t="e">
        <f t="shared" ca="1" si="6"/>
        <v>#N/A</v>
      </c>
      <c r="D48" t="e">
        <f ca="1">UPPER(INDEX(Activités[ACTIVITÉ],MATCH($C48,Activités[RÉFÉRENCE],0)))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5">
      <c r="C49">
        <f t="shared" ca="1" si="6"/>
        <v>-3</v>
      </c>
      <c r="D49" t="str">
        <f ca="1">UPPER(INDEX(Activités[ACTIVITÉ],MATCH($C49,Activités[RÉFÉRENCE],0)))</f>
        <v>JALON 4</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f t="shared" ca="1" si="11"/>
        <v>6.3000000000000007</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5">
      <c r="C50">
        <f t="shared" ca="1" si="6"/>
        <v>-2</v>
      </c>
      <c r="D50" t="str">
        <f ca="1">UPPER(INDEX(Activités[ACTIVITÉ],MATCH($C50,Activités[RÉFÉRENCE],0)))</f>
        <v>JALON 5</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f t="shared" ca="1" si="12"/>
        <v>5.3000000000000007</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5">
      <c r="C51">
        <f t="shared" ca="1" si="6"/>
        <v>-1</v>
      </c>
      <c r="D51" t="str">
        <f ca="1">UPPER(INDEX(Activités[ACTIVITÉ],MATCH($C51,Activités[RÉFÉRENCE],0)))</f>
        <v>JALON 6</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f t="shared" ca="1" si="13"/>
        <v>4.3000000000000007</v>
      </c>
    </row>
    <row r="52" spans="3:34" x14ac:dyDescent="0.25">
      <c r="C52">
        <f t="shared" ca="1" si="6"/>
        <v>4</v>
      </c>
      <c r="D52" t="str">
        <f ca="1">UPPER(INDEX(Activités[ACTIVITÉ],MATCH($C52,Activités[RÉFÉRENCE],0)))</f>
        <v>FIN DU PROJET</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f t="shared" ca="1" si="14"/>
        <v>3.3000000000000007</v>
      </c>
      <c r="AG52" t="e">
        <f t="shared" ca="1" si="14"/>
        <v>#N/A</v>
      </c>
      <c r="AH52" t="e">
        <f t="shared" ca="1" si="14"/>
        <v>#N/A</v>
      </c>
    </row>
    <row r="55" spans="3:34" x14ac:dyDescent="0.25">
      <c r="E55" s="1">
        <f>E31</f>
        <v>44299</v>
      </c>
      <c r="F55" s="1">
        <f t="shared" ref="F55:AH55" si="15">F31</f>
        <v>44300</v>
      </c>
      <c r="G55" s="1">
        <f t="shared" si="15"/>
        <v>44301</v>
      </c>
      <c r="H55" s="1">
        <f t="shared" si="15"/>
        <v>44302</v>
      </c>
      <c r="I55" s="1">
        <f t="shared" si="15"/>
        <v>44303</v>
      </c>
      <c r="J55" s="1">
        <f t="shared" si="15"/>
        <v>44304</v>
      </c>
      <c r="K55" s="1">
        <f t="shared" si="15"/>
        <v>44305</v>
      </c>
      <c r="L55" s="1">
        <f t="shared" si="15"/>
        <v>44306</v>
      </c>
      <c r="M55" s="1">
        <f t="shared" si="15"/>
        <v>44307</v>
      </c>
      <c r="N55" s="1">
        <f t="shared" si="15"/>
        <v>44308</v>
      </c>
      <c r="O55" s="1">
        <f t="shared" si="15"/>
        <v>44309</v>
      </c>
      <c r="P55" s="1">
        <f t="shared" si="15"/>
        <v>44310</v>
      </c>
      <c r="Q55" s="1">
        <f t="shared" si="15"/>
        <v>44311</v>
      </c>
      <c r="R55" s="1">
        <f t="shared" si="15"/>
        <v>44312</v>
      </c>
      <c r="S55" s="1">
        <f t="shared" si="15"/>
        <v>44313</v>
      </c>
      <c r="T55" s="1">
        <f t="shared" si="15"/>
        <v>44314</v>
      </c>
      <c r="U55" s="1">
        <f t="shared" si="15"/>
        <v>44315</v>
      </c>
      <c r="V55" s="1">
        <f t="shared" si="15"/>
        <v>44316</v>
      </c>
      <c r="W55" s="1">
        <f t="shared" si="15"/>
        <v>44317</v>
      </c>
      <c r="X55" s="1">
        <f t="shared" si="15"/>
        <v>44318</v>
      </c>
      <c r="Y55" s="1">
        <f t="shared" si="15"/>
        <v>44319</v>
      </c>
      <c r="Z55" s="1">
        <f t="shared" si="15"/>
        <v>44320</v>
      </c>
      <c r="AA55" s="1">
        <f t="shared" si="15"/>
        <v>44321</v>
      </c>
      <c r="AB55" s="1">
        <f t="shared" si="15"/>
        <v>44322</v>
      </c>
      <c r="AC55" s="1">
        <f t="shared" si="15"/>
        <v>44323</v>
      </c>
      <c r="AD55" s="1">
        <f t="shared" si="15"/>
        <v>44324</v>
      </c>
      <c r="AE55" s="1">
        <f t="shared" si="15"/>
        <v>44325</v>
      </c>
      <c r="AF55" s="1">
        <f t="shared" si="15"/>
        <v>44326</v>
      </c>
      <c r="AG55" s="1">
        <f t="shared" si="15"/>
        <v>44327</v>
      </c>
      <c r="AH55" s="1">
        <f t="shared" si="15"/>
        <v>44328</v>
      </c>
    </row>
    <row r="56" spans="3:34" x14ac:dyDescent="0.25">
      <c r="D56" t="s">
        <v>30</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5">
      <c r="D58" s="12">
        <f>DATE(YEAR(MIN(E55:AH55)),MONTH(MIN(E55:AH55)),1)</f>
        <v>44287</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ht="30" x14ac:dyDescent="0.25">
      <c r="D59" s="12" t="str">
        <f>TEXT(D58,"mmm aaaa") &amp; " - Bande supérieure"</f>
        <v>avr 2021 - Bande supérieure</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5">
      <c r="D60" s="10"/>
    </row>
    <row r="61" spans="3:34" x14ac:dyDescent="0.25">
      <c r="D61" s="12">
        <f>EOMONTH(D58,0)+1</f>
        <v>44317</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ht="30" x14ac:dyDescent="0.25">
      <c r="D62" s="12" t="str">
        <f>TEXT(D61,"mmm aaaa") &amp; " - Bande supérieure"</f>
        <v>mai 2021 - Bande supérieure</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5">
      <c r="D63" s="10"/>
    </row>
    <row r="65" spans="4:34" x14ac:dyDescent="0.25">
      <c r="D65" s="12">
        <f>D58+1</f>
        <v>44288</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5">
      <c r="D66" s="12">
        <f>D61+1</f>
        <v>44318</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f t="shared" si="21"/>
        <v>0.5</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5">
      <c r="D70">
        <v>3</v>
      </c>
      <c r="E70" t="str">
        <f t="shared" ref="E70:AH70" si="23">LEFT(UPPER(TEXT(E55,"jjj")),$D70)</f>
        <v>MAR</v>
      </c>
      <c r="F70" t="str">
        <f t="shared" si="23"/>
        <v>MER</v>
      </c>
      <c r="G70" t="str">
        <f t="shared" si="23"/>
        <v>JEU</v>
      </c>
      <c r="H70" t="str">
        <f t="shared" si="23"/>
        <v>VEN</v>
      </c>
      <c r="I70" t="str">
        <f t="shared" si="23"/>
        <v>SAM</v>
      </c>
      <c r="J70" t="str">
        <f t="shared" si="23"/>
        <v>DIM</v>
      </c>
      <c r="K70" t="str">
        <f t="shared" si="23"/>
        <v>LUN</v>
      </c>
      <c r="L70" t="str">
        <f t="shared" si="23"/>
        <v>MAR</v>
      </c>
      <c r="M70" t="str">
        <f t="shared" si="23"/>
        <v>MER</v>
      </c>
      <c r="N70" t="str">
        <f t="shared" si="23"/>
        <v>JEU</v>
      </c>
      <c r="O70" t="str">
        <f t="shared" si="23"/>
        <v>VEN</v>
      </c>
      <c r="P70" t="str">
        <f t="shared" si="23"/>
        <v>SAM</v>
      </c>
      <c r="Q70" t="str">
        <f t="shared" si="23"/>
        <v>DIM</v>
      </c>
      <c r="R70" t="str">
        <f t="shared" si="23"/>
        <v>LUN</v>
      </c>
      <c r="S70" t="str">
        <f t="shared" si="23"/>
        <v>MAR</v>
      </c>
      <c r="T70" t="str">
        <f t="shared" si="23"/>
        <v>MER</v>
      </c>
      <c r="U70" t="str">
        <f t="shared" si="23"/>
        <v>JEU</v>
      </c>
      <c r="V70" t="str">
        <f t="shared" si="23"/>
        <v>VEN</v>
      </c>
      <c r="W70" t="str">
        <f t="shared" si="23"/>
        <v>SAM</v>
      </c>
      <c r="X70" t="str">
        <f t="shared" si="23"/>
        <v>DIM</v>
      </c>
      <c r="Y70" t="str">
        <f t="shared" si="23"/>
        <v>LUN</v>
      </c>
      <c r="Z70" t="str">
        <f t="shared" si="23"/>
        <v>MAR</v>
      </c>
      <c r="AA70" t="str">
        <f t="shared" si="23"/>
        <v>MER</v>
      </c>
      <c r="AB70" t="str">
        <f t="shared" si="23"/>
        <v>JEU</v>
      </c>
      <c r="AC70" t="str">
        <f t="shared" si="23"/>
        <v>VEN</v>
      </c>
      <c r="AD70" t="str">
        <f t="shared" si="23"/>
        <v>SAM</v>
      </c>
      <c r="AE70" t="str">
        <f t="shared" si="23"/>
        <v>DIM</v>
      </c>
      <c r="AF70" t="str">
        <f t="shared" si="23"/>
        <v>LUN</v>
      </c>
      <c r="AG70" t="str">
        <f t="shared" si="23"/>
        <v>MAR</v>
      </c>
      <c r="AH70" t="str">
        <f t="shared" si="23"/>
        <v>MER</v>
      </c>
    </row>
    <row r="71" spans="4:34" x14ac:dyDescent="0.2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5">
      <c r="E72" t="str">
        <f t="shared" ref="E72:AH72" si="24">TEXT(E55,"jj")</f>
        <v>13</v>
      </c>
      <c r="F72" t="str">
        <f t="shared" si="24"/>
        <v>14</v>
      </c>
      <c r="G72" t="str">
        <f t="shared" si="24"/>
        <v>15</v>
      </c>
      <c r="H72" t="str">
        <f t="shared" si="24"/>
        <v>16</v>
      </c>
      <c r="I72" t="str">
        <f t="shared" si="24"/>
        <v>17</v>
      </c>
      <c r="J72" t="str">
        <f t="shared" si="24"/>
        <v>18</v>
      </c>
      <c r="K72" t="str">
        <f t="shared" si="24"/>
        <v>19</v>
      </c>
      <c r="L72" t="str">
        <f t="shared" si="24"/>
        <v>20</v>
      </c>
      <c r="M72" t="str">
        <f t="shared" si="24"/>
        <v>21</v>
      </c>
      <c r="N72" t="str">
        <f t="shared" si="24"/>
        <v>22</v>
      </c>
      <c r="O72" t="str">
        <f t="shared" si="24"/>
        <v>23</v>
      </c>
      <c r="P72" t="str">
        <f t="shared" si="24"/>
        <v>24</v>
      </c>
      <c r="Q72" t="str">
        <f t="shared" si="24"/>
        <v>25</v>
      </c>
      <c r="R72" t="str">
        <f t="shared" si="24"/>
        <v>26</v>
      </c>
      <c r="S72" t="str">
        <f t="shared" si="24"/>
        <v>27</v>
      </c>
      <c r="T72" t="str">
        <f t="shared" si="24"/>
        <v>28</v>
      </c>
      <c r="U72" t="str">
        <f t="shared" si="24"/>
        <v>29</v>
      </c>
      <c r="V72" t="str">
        <f t="shared" si="24"/>
        <v>30</v>
      </c>
      <c r="W72" t="str">
        <f t="shared" si="24"/>
        <v>01</v>
      </c>
      <c r="X72" t="str">
        <f t="shared" si="24"/>
        <v>02</v>
      </c>
      <c r="Y72" t="str">
        <f t="shared" si="24"/>
        <v>03</v>
      </c>
      <c r="Z72" t="str">
        <f t="shared" si="24"/>
        <v>04</v>
      </c>
      <c r="AA72" t="str">
        <f t="shared" si="24"/>
        <v>05</v>
      </c>
      <c r="AB72" t="str">
        <f t="shared" si="24"/>
        <v>06</v>
      </c>
      <c r="AC72" t="str">
        <f t="shared" si="24"/>
        <v>07</v>
      </c>
      <c r="AD72" t="str">
        <f t="shared" si="24"/>
        <v>08</v>
      </c>
      <c r="AE72" t="str">
        <f t="shared" si="24"/>
        <v>09</v>
      </c>
      <c r="AF72" t="str">
        <f t="shared" si="24"/>
        <v>10</v>
      </c>
      <c r="AG72" t="str">
        <f t="shared" si="24"/>
        <v>11</v>
      </c>
      <c r="AH72" t="str">
        <f t="shared" si="24"/>
        <v>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11D93F-21D3-4821-9768-A0F99C41A8EB}">
  <ds:schemaRefs>
    <ds:schemaRef ds:uri="http://schemas.microsoft.com/office/2006/documentManagement/types"/>
    <ds:schemaRef ds:uri="http://purl.org/dc/terms/"/>
    <ds:schemaRef ds:uri="http://schemas.openxmlformats.org/package/2006/metadata/core-properties"/>
    <ds:schemaRef ds:uri="http://schemas.microsoft.com/office/2006/metadata/properties"/>
    <ds:schemaRef ds:uri="16c05727-aa75-4e4a-9b5f-8a80a1165891"/>
    <ds:schemaRef ds:uri="http://www.w3.org/XML/1998/namespace"/>
    <ds:schemaRef ds:uri="http://purl.org/dc/dcmitype/"/>
    <ds:schemaRef ds:uri="http://schemas.microsoft.com/office/infopath/2007/PartnerControls"/>
    <ds:schemaRef ds:uri="71af3243-3dd4-4a8d-8c0d-dd76da1f02a5"/>
    <ds:schemaRef ds:uri="http://purl.org/dc/elements/1.1/"/>
  </ds:schemaRefs>
</ds:datastoreItem>
</file>

<file path=customXml/itemProps2.xml><?xml version="1.0" encoding="utf-8"?>
<ds:datastoreItem xmlns:ds="http://schemas.openxmlformats.org/officeDocument/2006/customXml" ds:itemID="{7B5BB6EA-B4A9-4FD0-A581-32FE787E0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TM02930043</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7</vt:i4>
      </vt:variant>
    </vt:vector>
  </HeadingPairs>
  <TitlesOfParts>
    <vt:vector size="9" baseType="lpstr">
      <vt:lpstr>Chronologie de projet</vt:lpstr>
      <vt:lpstr>calculs</vt:lpstr>
      <vt:lpstr>DateDébut</vt:lpstr>
      <vt:lpstr>DécalageFenêtre</vt:lpstr>
      <vt:lpstr>FenêtreDateDébut</vt:lpstr>
      <vt:lpstr>'Chronologie de projet'!Impression_des_titres</vt:lpstr>
      <vt:lpstr>JoursFenêtre</vt:lpstr>
      <vt:lpstr>RegoinTitreLigne1..D3</vt:lpstr>
      <vt:lpstr>Titre1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2019-07-05T13:07:49Z</dcterms:created>
  <dcterms:modified xsi:type="dcterms:W3CDTF">2021-03-18T09:32:13Z</dcterms:modified>
</cp:coreProperties>
</file>