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filterPrivacy="1" codeName="ThisWorkbook"/>
  <xr:revisionPtr revIDLastSave="0" documentId="8_{E79019D2-B961-426F-90B1-2437D6EDB0F9}" xr6:coauthVersionLast="46" xr6:coauthVersionMax="46" xr10:uidLastSave="{00000000-0000-0000-0000-000000000000}"/>
  <bookViews>
    <workbookView xWindow="-120" yWindow="-120" windowWidth="29040" windowHeight="15840" xr2:uid="{00000000-000D-0000-FFFF-FFFF00000000}"/>
  </bookViews>
  <sheets>
    <sheet name="Chronologie de projet" sheetId="1" r:id="rId1"/>
    <sheet name="calculs" sheetId="2" state="hidden" r:id="rId2"/>
  </sheets>
  <definedNames>
    <definedName name="CalcGrille">IFERROR(calculs!$A1/SUMPRODUCT( (Activités[RÉFÉRENCE]=calculs!$C1)*(Activités[DÉBUT]&lt;=calculs!A$31)*((Activités[FIN]&gt;=calculs!A$31)+(LEN(Activités[FIN])=0)*(Activités[DÉBUT]=calculs!A$31)) ),NA())</definedName>
    <definedName name="DateDébut">calculs!$D$28</definedName>
    <definedName name="DécalageFenêtre">calculs!$D$26</definedName>
    <definedName name="FenêtreDateDébut">calculs!$D$25</definedName>
    <definedName name="GlissièresJour">FenêtreDateDébut+ROW('Chronologie de projet'!$1:$7)-1</definedName>
    <definedName name="_xlnm.Print_Titles" localSheetId="0">'Chronologie de projet'!$4:$4</definedName>
    <definedName name="JoursFenêtre">calculs!$D$29</definedName>
    <definedName name="RegoinTitreLigne1..D3">'Chronologie de projet'!$C$3</definedName>
    <definedName name="Titre1">Activités[[#Headers],[ACTIVITÉ]]</definedName>
  </definedNames>
  <calcPr calcId="181029"/>
</workbook>
</file>

<file path=xl/calcChain.xml><?xml version="1.0" encoding="utf-8"?>
<calcChain xmlns="http://schemas.openxmlformats.org/spreadsheetml/2006/main">
  <c r="D5" i="1" l="1"/>
  <c r="D5" i="2" l="1"/>
  <c r="B5" i="1" l="1"/>
  <c r="B9" i="1"/>
  <c r="B13" i="1"/>
  <c r="B6" i="1"/>
  <c r="B10" i="1"/>
  <c r="B14" i="1"/>
  <c r="B8" i="1"/>
  <c r="B12" i="1"/>
  <c r="B7" i="1"/>
  <c r="B11" i="1"/>
  <c r="B15" i="1"/>
  <c r="B16" i="1"/>
  <c r="D6" i="1" l="1"/>
  <c r="E6" i="1" s="1"/>
  <c r="D3" i="2"/>
  <c r="F71" i="2"/>
  <c r="G71" i="2" s="1"/>
  <c r="H71" i="2" s="1"/>
  <c r="I71" i="2" s="1"/>
  <c r="J71" i="2" s="1"/>
  <c r="K71" i="2" s="1"/>
  <c r="L71" i="2" s="1"/>
  <c r="M71" i="2" s="1"/>
  <c r="N71" i="2" s="1"/>
  <c r="O71" i="2" s="1"/>
  <c r="P71" i="2" s="1"/>
  <c r="Q71" i="2" s="1"/>
  <c r="R71" i="2" s="1"/>
  <c r="S71" i="2" s="1"/>
  <c r="T71" i="2" s="1"/>
  <c r="U71" i="2" s="1"/>
  <c r="V71" i="2" s="1"/>
  <c r="W71" i="2" s="1"/>
  <c r="X71" i="2" s="1"/>
  <c r="Y71" i="2" s="1"/>
  <c r="Z71" i="2" s="1"/>
  <c r="AA71" i="2" s="1"/>
  <c r="AB71" i="2" s="1"/>
  <c r="AC71" i="2" s="1"/>
  <c r="AD71" i="2" s="1"/>
  <c r="AE71" i="2" s="1"/>
  <c r="AF71" i="2" s="1"/>
  <c r="AG71" i="2" s="1"/>
  <c r="AH71" i="2" s="1"/>
  <c r="F69" i="2"/>
  <c r="G69" i="2" s="1"/>
  <c r="H69" i="2" s="1"/>
  <c r="I69" i="2" s="1"/>
  <c r="J69" i="2" s="1"/>
  <c r="K69" i="2" s="1"/>
  <c r="L69" i="2" s="1"/>
  <c r="M69" i="2" s="1"/>
  <c r="N69" i="2" s="1"/>
  <c r="O69" i="2" s="1"/>
  <c r="P69" i="2" s="1"/>
  <c r="Q69" i="2" s="1"/>
  <c r="R69" i="2" s="1"/>
  <c r="S69" i="2" s="1"/>
  <c r="T69" i="2" s="1"/>
  <c r="U69" i="2" s="1"/>
  <c r="V69" i="2" s="1"/>
  <c r="W69" i="2" s="1"/>
  <c r="X69" i="2" s="1"/>
  <c r="Y69" i="2" s="1"/>
  <c r="Z69" i="2" s="1"/>
  <c r="AA69" i="2" s="1"/>
  <c r="AB69" i="2" s="1"/>
  <c r="AC69" i="2" s="1"/>
  <c r="AD69" i="2" s="1"/>
  <c r="AE69" i="2" s="1"/>
  <c r="AF69" i="2" s="1"/>
  <c r="AG69" i="2" s="1"/>
  <c r="AH69" i="2" s="1"/>
  <c r="D7" i="1" l="1"/>
  <c r="A33" i="2"/>
  <c r="A34" i="2" s="1"/>
  <c r="A35" i="2" s="1"/>
  <c r="A36" i="2" s="1"/>
  <c r="A37" i="2" s="1"/>
  <c r="A38" i="2" s="1"/>
  <c r="A39" i="2" s="1"/>
  <c r="A40" i="2" s="1"/>
  <c r="D28" i="2"/>
  <c r="D25" i="2" s="1"/>
  <c r="E14" i="2"/>
  <c r="E13" i="2"/>
  <c r="E12" i="2"/>
  <c r="E11" i="2"/>
  <c r="E10" i="2"/>
  <c r="E9" i="2"/>
  <c r="E8" i="2"/>
  <c r="E7" i="2"/>
  <c r="E6" i="2"/>
  <c r="D8" i="1" l="1"/>
  <c r="D9" i="1" s="1"/>
  <c r="E9" i="1" s="1"/>
  <c r="E7" i="1"/>
  <c r="E31" i="2"/>
  <c r="F31" i="2" s="1"/>
  <c r="G31" i="2" s="1"/>
  <c r="H31" i="2" s="1"/>
  <c r="I31" i="2" s="1"/>
  <c r="J31" i="2" s="1"/>
  <c r="K31" i="2" s="1"/>
  <c r="L31" i="2" s="1"/>
  <c r="M31" i="2" s="1"/>
  <c r="N31" i="2" s="1"/>
  <c r="O31" i="2" s="1"/>
  <c r="P31" i="2" s="1"/>
  <c r="Q31" i="2" s="1"/>
  <c r="R31" i="2" s="1"/>
  <c r="S31" i="2" s="1"/>
  <c r="T31" i="2" s="1"/>
  <c r="U31" i="2" s="1"/>
  <c r="V31" i="2" s="1"/>
  <c r="W31" i="2" s="1"/>
  <c r="X31" i="2" s="1"/>
  <c r="Y31" i="2" s="1"/>
  <c r="Z31" i="2" s="1"/>
  <c r="AA31" i="2" s="1"/>
  <c r="AB31" i="2" s="1"/>
  <c r="AC31" i="2" s="1"/>
  <c r="AD31" i="2" s="1"/>
  <c r="AE31" i="2" s="1"/>
  <c r="AF31" i="2" s="1"/>
  <c r="AG31" i="2" s="1"/>
  <c r="AH31" i="2" s="1"/>
  <c r="AH55" i="2" s="1"/>
  <c r="AH70" i="2" l="1"/>
  <c r="AH72" i="2"/>
  <c r="D10" i="1"/>
  <c r="AH56" i="2"/>
  <c r="J55" i="2"/>
  <c r="P43" i="2"/>
  <c r="U55" i="2"/>
  <c r="I55" i="2"/>
  <c r="I43" i="2"/>
  <c r="AB55" i="2"/>
  <c r="P55" i="2"/>
  <c r="G55" i="2"/>
  <c r="M55" i="2"/>
  <c r="J43" i="2"/>
  <c r="N43" i="2"/>
  <c r="U43" i="2"/>
  <c r="AF55" i="2"/>
  <c r="AF43" i="2"/>
  <c r="Z43" i="2"/>
  <c r="T43" i="2"/>
  <c r="AG43" i="2"/>
  <c r="Y43" i="2"/>
  <c r="Z55" i="2"/>
  <c r="AB43" i="2"/>
  <c r="AA43" i="2"/>
  <c r="S43" i="2"/>
  <c r="T55" i="2"/>
  <c r="M43" i="2"/>
  <c r="V43" i="2"/>
  <c r="O43" i="2"/>
  <c r="G43" i="2"/>
  <c r="H55" i="2"/>
  <c r="L55" i="2"/>
  <c r="AD55" i="2"/>
  <c r="X55" i="2"/>
  <c r="R55" i="2"/>
  <c r="V55" i="2"/>
  <c r="Y55" i="2"/>
  <c r="O55" i="2"/>
  <c r="N55" i="2"/>
  <c r="H43" i="2"/>
  <c r="F55" i="2"/>
  <c r="S55" i="2"/>
  <c r="X43" i="2"/>
  <c r="AD43" i="2"/>
  <c r="R43" i="2"/>
  <c r="AG55" i="2"/>
  <c r="L43" i="2"/>
  <c r="AA55" i="2"/>
  <c r="F43" i="2"/>
  <c r="K43" i="2"/>
  <c r="AE55" i="2"/>
  <c r="AC43" i="2"/>
  <c r="W43" i="2"/>
  <c r="E43" i="2"/>
  <c r="AH43" i="2"/>
  <c r="Q55" i="2"/>
  <c r="AE43" i="2"/>
  <c r="K55" i="2"/>
  <c r="E55" i="2"/>
  <c r="Q43" i="2"/>
  <c r="W55" i="2"/>
  <c r="AC55" i="2"/>
  <c r="AI31" i="2"/>
  <c r="W70" i="2" l="1"/>
  <c r="W72" i="2"/>
  <c r="E70" i="2"/>
  <c r="E72" i="2"/>
  <c r="AE70" i="2"/>
  <c r="AE72" i="2"/>
  <c r="F70" i="2"/>
  <c r="F72" i="2"/>
  <c r="N70" i="2"/>
  <c r="N72" i="2"/>
  <c r="Y70" i="2"/>
  <c r="Y72" i="2"/>
  <c r="R70" i="2"/>
  <c r="R72" i="2"/>
  <c r="AD70" i="2"/>
  <c r="AD72" i="2"/>
  <c r="H70" i="2"/>
  <c r="H72" i="2"/>
  <c r="G70" i="2"/>
  <c r="G72" i="2"/>
  <c r="AB70" i="2"/>
  <c r="AB72" i="2"/>
  <c r="I70" i="2"/>
  <c r="I72" i="2"/>
  <c r="AC70" i="2"/>
  <c r="AC72" i="2"/>
  <c r="K70" i="2"/>
  <c r="K72" i="2"/>
  <c r="Q70" i="2"/>
  <c r="Q72" i="2"/>
  <c r="AA70" i="2"/>
  <c r="AA72" i="2"/>
  <c r="AG70" i="2"/>
  <c r="AG72" i="2"/>
  <c r="S70" i="2"/>
  <c r="S72" i="2"/>
  <c r="O70" i="2"/>
  <c r="O72" i="2"/>
  <c r="V70" i="2"/>
  <c r="V72" i="2"/>
  <c r="X70" i="2"/>
  <c r="X72" i="2"/>
  <c r="L70" i="2"/>
  <c r="L72" i="2"/>
  <c r="T70" i="2"/>
  <c r="T72" i="2"/>
  <c r="Z70" i="2"/>
  <c r="Z72" i="2"/>
  <c r="AF70" i="2"/>
  <c r="AF72" i="2"/>
  <c r="M70" i="2"/>
  <c r="M72" i="2"/>
  <c r="P70" i="2"/>
  <c r="P72" i="2"/>
  <c r="U70" i="2"/>
  <c r="U72" i="2"/>
  <c r="J70" i="2"/>
  <c r="J72" i="2"/>
  <c r="D11" i="1"/>
  <c r="D12" i="1" s="1"/>
  <c r="D13" i="1" s="1"/>
  <c r="E10" i="1"/>
  <c r="P56" i="2"/>
  <c r="J56" i="2"/>
  <c r="R56" i="2"/>
  <c r="AF56" i="2"/>
  <c r="G56" i="2"/>
  <c r="M56" i="2"/>
  <c r="U56" i="2"/>
  <c r="Y56" i="2"/>
  <c r="I56" i="2"/>
  <c r="AA56" i="2"/>
  <c r="E56" i="2"/>
  <c r="Z56" i="2"/>
  <c r="AE56" i="2"/>
  <c r="AD56" i="2"/>
  <c r="AB56" i="2"/>
  <c r="Q56" i="2"/>
  <c r="O56" i="2"/>
  <c r="F56" i="2"/>
  <c r="T56" i="2"/>
  <c r="H56" i="2"/>
  <c r="L56" i="2"/>
  <c r="AG56" i="2"/>
  <c r="X56" i="2"/>
  <c r="N56" i="2"/>
  <c r="S56" i="2"/>
  <c r="V56" i="2"/>
  <c r="K56" i="2"/>
  <c r="AC56" i="2"/>
  <c r="W56" i="2"/>
  <c r="D58" i="2"/>
  <c r="D59" i="2" s="1"/>
  <c r="E11" i="1" l="1"/>
  <c r="E13" i="1"/>
  <c r="D14" i="1"/>
  <c r="D15" i="1" s="1"/>
  <c r="D61" i="2"/>
  <c r="D62" i="2" s="1"/>
  <c r="D65" i="2"/>
  <c r="Q65" i="2" s="1"/>
  <c r="AH58" i="2"/>
  <c r="AH59" i="2" s="1"/>
  <c r="AB58" i="2"/>
  <c r="AB59" i="2" s="1"/>
  <c r="V58" i="2"/>
  <c r="V59" i="2" s="1"/>
  <c r="P58" i="2"/>
  <c r="P59" i="2" s="1"/>
  <c r="J58" i="2"/>
  <c r="J59" i="2" s="1"/>
  <c r="M58" i="2"/>
  <c r="M59" i="2" s="1"/>
  <c r="R58" i="2"/>
  <c r="R59" i="2" s="1"/>
  <c r="AG58" i="2"/>
  <c r="AG59" i="2" s="1"/>
  <c r="AA58" i="2"/>
  <c r="AA59" i="2" s="1"/>
  <c r="U58" i="2"/>
  <c r="U59" i="2" s="1"/>
  <c r="O58" i="2"/>
  <c r="O59" i="2" s="1"/>
  <c r="I58" i="2"/>
  <c r="I59" i="2" s="1"/>
  <c r="X58" i="2"/>
  <c r="X59" i="2" s="1"/>
  <c r="AF58" i="2"/>
  <c r="AF59" i="2" s="1"/>
  <c r="Z58" i="2"/>
  <c r="Z59" i="2" s="1"/>
  <c r="T58" i="2"/>
  <c r="T59" i="2" s="1"/>
  <c r="N58" i="2"/>
  <c r="N59" i="2" s="1"/>
  <c r="H58" i="2"/>
  <c r="H59" i="2" s="1"/>
  <c r="G58" i="2"/>
  <c r="G59" i="2" s="1"/>
  <c r="L58" i="2"/>
  <c r="L59" i="2" s="1"/>
  <c r="AE58" i="2"/>
  <c r="AE59" i="2" s="1"/>
  <c r="Y58" i="2"/>
  <c r="Y59" i="2" s="1"/>
  <c r="S58" i="2"/>
  <c r="S59" i="2" s="1"/>
  <c r="AD58" i="2"/>
  <c r="AD59" i="2" s="1"/>
  <c r="AC58" i="2"/>
  <c r="AC59" i="2" s="1"/>
  <c r="W58" i="2"/>
  <c r="W59" i="2" s="1"/>
  <c r="Q58" i="2"/>
  <c r="Q59" i="2" s="1"/>
  <c r="K58" i="2"/>
  <c r="K59" i="2" s="1"/>
  <c r="E58" i="2"/>
  <c r="E59" i="2" s="1"/>
  <c r="F58" i="2"/>
  <c r="F59" i="2" s="1"/>
  <c r="E14" i="1" l="1"/>
  <c r="AA65" i="2"/>
  <c r="R65" i="2"/>
  <c r="AE65" i="2"/>
  <c r="AF65" i="2"/>
  <c r="U65" i="2"/>
  <c r="T65" i="2"/>
  <c r="Z65" i="2"/>
  <c r="K65" i="2"/>
  <c r="N65" i="2"/>
  <c r="I65" i="2"/>
  <c r="E65" i="2"/>
  <c r="Y65" i="2"/>
  <c r="J65" i="2"/>
  <c r="P65" i="2"/>
  <c r="AH65" i="2"/>
  <c r="F65" i="2"/>
  <c r="AG65" i="2"/>
  <c r="AC65" i="2"/>
  <c r="G65" i="2"/>
  <c r="D66" i="2"/>
  <c r="P66" i="2" s="1"/>
  <c r="H65" i="2"/>
  <c r="W65" i="2"/>
  <c r="L65" i="2"/>
  <c r="M65" i="2"/>
  <c r="AD65" i="2"/>
  <c r="AB65" i="2"/>
  <c r="V65" i="2"/>
  <c r="O65" i="2"/>
  <c r="S65" i="2"/>
  <c r="X65" i="2"/>
  <c r="AH61" i="2"/>
  <c r="AH62" i="2" s="1"/>
  <c r="P61" i="2"/>
  <c r="P62" i="2" s="1"/>
  <c r="U61" i="2"/>
  <c r="U62" i="2" s="1"/>
  <c r="AG61" i="2"/>
  <c r="AG62" i="2" s="1"/>
  <c r="AF61" i="2"/>
  <c r="AF62" i="2" s="1"/>
  <c r="Z61" i="2"/>
  <c r="Z62" i="2" s="1"/>
  <c r="T61" i="2"/>
  <c r="T62" i="2" s="1"/>
  <c r="N61" i="2"/>
  <c r="N62" i="2" s="1"/>
  <c r="H61" i="2"/>
  <c r="H62" i="2" s="1"/>
  <c r="V61" i="2"/>
  <c r="V62" i="2" s="1"/>
  <c r="I61" i="2"/>
  <c r="I62" i="2" s="1"/>
  <c r="AE61" i="2"/>
  <c r="AE62" i="2" s="1"/>
  <c r="Y61" i="2"/>
  <c r="Y62" i="2" s="1"/>
  <c r="S61" i="2"/>
  <c r="S62" i="2" s="1"/>
  <c r="M61" i="2"/>
  <c r="M62" i="2" s="1"/>
  <c r="G61" i="2"/>
  <c r="G62" i="2" s="1"/>
  <c r="AD61" i="2"/>
  <c r="AD62" i="2" s="1"/>
  <c r="X61" i="2"/>
  <c r="X62" i="2" s="1"/>
  <c r="R61" i="2"/>
  <c r="R62" i="2" s="1"/>
  <c r="L61" i="2"/>
  <c r="L62" i="2" s="1"/>
  <c r="F61" i="2"/>
  <c r="F62" i="2" s="1"/>
  <c r="AC61" i="2"/>
  <c r="AC62" i="2" s="1"/>
  <c r="W61" i="2"/>
  <c r="W62" i="2" s="1"/>
  <c r="K61" i="2"/>
  <c r="K62" i="2" s="1"/>
  <c r="E61" i="2"/>
  <c r="E62" i="2" s="1"/>
  <c r="AB61" i="2"/>
  <c r="AB62" i="2" s="1"/>
  <c r="J61" i="2"/>
  <c r="J62" i="2" s="1"/>
  <c r="AA61" i="2"/>
  <c r="AA62" i="2" s="1"/>
  <c r="O61" i="2"/>
  <c r="O62" i="2" s="1"/>
  <c r="Q61" i="2"/>
  <c r="Q62" i="2" s="1"/>
  <c r="AH66" i="2" l="1"/>
  <c r="H66" i="2"/>
  <c r="U66" i="2"/>
  <c r="F66" i="2"/>
  <c r="Z66" i="2"/>
  <c r="AE66" i="2"/>
  <c r="AF66" i="2"/>
  <c r="R66" i="2"/>
  <c r="Y66" i="2"/>
  <c r="AC66" i="2"/>
  <c r="W66" i="2"/>
  <c r="O66" i="2"/>
  <c r="AB66" i="2"/>
  <c r="V66" i="2"/>
  <c r="AD66" i="2"/>
  <c r="X66" i="2"/>
  <c r="AA66" i="2"/>
  <c r="Q66" i="2"/>
  <c r="I66" i="2"/>
  <c r="S66" i="2"/>
  <c r="K66" i="2"/>
  <c r="T66" i="2"/>
  <c r="M66" i="2"/>
  <c r="E66" i="2"/>
  <c r="N66" i="2"/>
  <c r="G66" i="2"/>
  <c r="J66" i="2"/>
  <c r="L66" i="2"/>
  <c r="AG66" i="2"/>
  <c r="E15" i="1" l="1"/>
  <c r="D9" i="2" l="1"/>
  <c r="D11" i="2" s="1"/>
  <c r="E15" i="2" a="1"/>
  <c r="E15" i="2" s="1"/>
  <c r="E16" i="2" s="1" a="1"/>
  <c r="E16" i="2" s="1"/>
  <c r="E17" i="2" s="1" a="1"/>
  <c r="E17" i="2" s="1"/>
  <c r="E18" i="2" s="1" a="1"/>
  <c r="E18" i="2" s="1"/>
  <c r="E19" i="2" s="1" a="1"/>
  <c r="E19" i="2" s="1"/>
  <c r="E20" i="2" s="1" a="1"/>
  <c r="E20" i="2" s="1"/>
  <c r="E21" i="2" s="1" a="1"/>
  <c r="E21" i="2" s="1"/>
  <c r="E22" i="2" s="1" a="1"/>
  <c r="E22" i="2" s="1"/>
  <c r="E23" i="2" s="1" a="1"/>
  <c r="E23" i="2" s="1"/>
  <c r="F20" i="2" l="1"/>
  <c r="C37" i="2" s="1"/>
  <c r="AB37" i="2" s="1"/>
  <c r="F19" i="2"/>
  <c r="C36" i="2" s="1"/>
  <c r="E36" i="2" s="1"/>
  <c r="F17" i="2"/>
  <c r="C34" i="2" s="1"/>
  <c r="E34" i="2" s="1"/>
  <c r="F18" i="2"/>
  <c r="C35" i="2" s="1"/>
  <c r="AB35" i="2" s="1"/>
  <c r="F22" i="2"/>
  <c r="C39" i="2" s="1"/>
  <c r="C51" i="2" s="1"/>
  <c r="D51" i="2" s="1"/>
  <c r="F16" i="2"/>
  <c r="C33" i="2" s="1"/>
  <c r="M33" i="2" s="1"/>
  <c r="F15" i="2"/>
  <c r="C32" i="2" s="1"/>
  <c r="C44" i="2" s="1"/>
  <c r="D44" i="2" s="1"/>
  <c r="F21" i="2"/>
  <c r="C38" i="2" s="1"/>
  <c r="D38" i="2" s="1"/>
  <c r="F23" i="2"/>
  <c r="C40" i="2" s="1"/>
  <c r="V40" i="2" s="1"/>
  <c r="Y36" i="2" l="1"/>
  <c r="X37" i="2"/>
  <c r="AG37" i="2"/>
  <c r="O37" i="2"/>
  <c r="N37" i="2"/>
  <c r="V37" i="2"/>
  <c r="C49" i="2"/>
  <c r="D49" i="2" s="1"/>
  <c r="J34" i="2"/>
  <c r="D33" i="2"/>
  <c r="S36" i="2"/>
  <c r="M36" i="2"/>
  <c r="F36" i="2"/>
  <c r="E48" i="2" s="1"/>
  <c r="AD37" i="2"/>
  <c r="J37" i="2"/>
  <c r="Q37" i="2"/>
  <c r="M37" i="2"/>
  <c r="U37" i="2"/>
  <c r="S37" i="2"/>
  <c r="AH37" i="2"/>
  <c r="W37" i="2"/>
  <c r="K37" i="2"/>
  <c r="AI37" i="2"/>
  <c r="AA37" i="2"/>
  <c r="E37" i="2"/>
  <c r="D37" i="2"/>
  <c r="P37" i="2"/>
  <c r="H37" i="2"/>
  <c r="AE37" i="2"/>
  <c r="Z37" i="2"/>
  <c r="R37" i="2"/>
  <c r="Q49" i="2" s="1"/>
  <c r="I37" i="2"/>
  <c r="AI36" i="2"/>
  <c r="J36" i="2"/>
  <c r="N36" i="2"/>
  <c r="W36" i="2"/>
  <c r="C48" i="2"/>
  <c r="D48" i="2" s="1"/>
  <c r="F37" i="2"/>
  <c r="AF37" i="2"/>
  <c r="T37" i="2"/>
  <c r="AC37" i="2"/>
  <c r="AB49" i="2" s="1"/>
  <c r="L37" i="2"/>
  <c r="G37" i="2"/>
  <c r="Y37" i="2"/>
  <c r="L36" i="2"/>
  <c r="P36" i="2"/>
  <c r="T36" i="2"/>
  <c r="S48" i="2" s="1"/>
  <c r="AE36" i="2"/>
  <c r="O36" i="2"/>
  <c r="X36" i="2"/>
  <c r="X48" i="2" s="1"/>
  <c r="AC36" i="2"/>
  <c r="Z36" i="2"/>
  <c r="T32" i="2"/>
  <c r="Y34" i="2"/>
  <c r="AF34" i="2"/>
  <c r="Z32" i="2"/>
  <c r="G35" i="2"/>
  <c r="AE34" i="2"/>
  <c r="AI32" i="2"/>
  <c r="V34" i="2"/>
  <c r="AI34" i="2"/>
  <c r="L34" i="2"/>
  <c r="U36" i="2"/>
  <c r="AD36" i="2"/>
  <c r="G36" i="2"/>
  <c r="AH36" i="2"/>
  <c r="I36" i="2"/>
  <c r="K36" i="2"/>
  <c r="R36" i="2"/>
  <c r="D36" i="2"/>
  <c r="N32" i="2"/>
  <c r="P32" i="2"/>
  <c r="U34" i="2"/>
  <c r="N34" i="2"/>
  <c r="O34" i="2"/>
  <c r="R34" i="2"/>
  <c r="Q36" i="2"/>
  <c r="AG36" i="2"/>
  <c r="V36" i="2"/>
  <c r="AA36" i="2"/>
  <c r="H36" i="2"/>
  <c r="AF36" i="2"/>
  <c r="AB36" i="2"/>
  <c r="AH32" i="2"/>
  <c r="R32" i="2"/>
  <c r="AG34" i="2"/>
  <c r="X34" i="2"/>
  <c r="P34" i="2"/>
  <c r="C46" i="2"/>
  <c r="D46" i="2" s="1"/>
  <c r="F35" i="2"/>
  <c r="AE32" i="2"/>
  <c r="D32" i="2"/>
  <c r="W35" i="2"/>
  <c r="G34" i="2"/>
  <c r="Q34" i="2"/>
  <c r="S34" i="2"/>
  <c r="T34" i="2"/>
  <c r="R39" i="2"/>
  <c r="AH39" i="2"/>
  <c r="N39" i="2"/>
  <c r="S39" i="2"/>
  <c r="U33" i="2"/>
  <c r="H35" i="2"/>
  <c r="V35" i="2"/>
  <c r="X35" i="2"/>
  <c r="M32" i="2"/>
  <c r="F32" i="2"/>
  <c r="L32" i="2"/>
  <c r="T35" i="2"/>
  <c r="O35" i="2"/>
  <c r="AF35" i="2"/>
  <c r="Z34" i="2"/>
  <c r="H34" i="2"/>
  <c r="F34" i="2"/>
  <c r="E46" i="2" s="1"/>
  <c r="AB34" i="2"/>
  <c r="AC34" i="2"/>
  <c r="D34" i="2"/>
  <c r="J35" i="2"/>
  <c r="M35" i="2"/>
  <c r="Q35" i="2"/>
  <c r="I33" i="2"/>
  <c r="J39" i="2"/>
  <c r="X39" i="2"/>
  <c r="AB33" i="2"/>
  <c r="J33" i="2"/>
  <c r="U39" i="2"/>
  <c r="T39" i="2"/>
  <c r="E39" i="2"/>
  <c r="AA35" i="2"/>
  <c r="AA47" i="2" s="1"/>
  <c r="P35" i="2"/>
  <c r="C47" i="2"/>
  <c r="D47" i="2" s="1"/>
  <c r="Y35" i="2"/>
  <c r="O33" i="2"/>
  <c r="H33" i="2"/>
  <c r="F39" i="2"/>
  <c r="AB39" i="2"/>
  <c r="AD39" i="2"/>
  <c r="O39" i="2"/>
  <c r="G39" i="2"/>
  <c r="H39" i="2"/>
  <c r="AI39" i="2"/>
  <c r="AG39" i="2"/>
  <c r="AA39" i="2"/>
  <c r="K39" i="2"/>
  <c r="W39" i="2"/>
  <c r="V39" i="2"/>
  <c r="D39" i="2"/>
  <c r="AC32" i="2"/>
  <c r="Q32" i="2"/>
  <c r="AB32" i="2"/>
  <c r="AA32" i="2"/>
  <c r="Z35" i="2"/>
  <c r="S35" i="2"/>
  <c r="I35" i="2"/>
  <c r="AI35" i="2"/>
  <c r="AC35" i="2"/>
  <c r="AB47" i="2" s="1"/>
  <c r="U35" i="2"/>
  <c r="N35" i="2"/>
  <c r="AE35" i="2"/>
  <c r="D35" i="2"/>
  <c r="AD34" i="2"/>
  <c r="I34" i="2"/>
  <c r="AA34" i="2"/>
  <c r="M34" i="2"/>
  <c r="AH34" i="2"/>
  <c r="K34" i="2"/>
  <c r="W34" i="2"/>
  <c r="P39" i="2"/>
  <c r="L39" i="2"/>
  <c r="AC39" i="2"/>
  <c r="Y39" i="2"/>
  <c r="X51" i="2" s="1"/>
  <c r="I39" i="2"/>
  <c r="M39" i="2"/>
  <c r="AE39" i="2"/>
  <c r="Z39" i="2"/>
  <c r="AF39" i="2"/>
  <c r="Q39" i="2"/>
  <c r="P38" i="2"/>
  <c r="AG35" i="2"/>
  <c r="E35" i="2"/>
  <c r="R35" i="2"/>
  <c r="AD35" i="2"/>
  <c r="AH35" i="2"/>
  <c r="K35" i="2"/>
  <c r="L35" i="2"/>
  <c r="AH33" i="2"/>
  <c r="V33" i="2"/>
  <c r="K33" i="2"/>
  <c r="L33" i="2"/>
  <c r="Y33" i="2"/>
  <c r="E33" i="2"/>
  <c r="Z33" i="2"/>
  <c r="AE33" i="2"/>
  <c r="T33" i="2"/>
  <c r="AI33" i="2"/>
  <c r="AC33" i="2"/>
  <c r="AB45" i="2" s="1"/>
  <c r="C45" i="2"/>
  <c r="D45" i="2" s="1"/>
  <c r="L38" i="2"/>
  <c r="AA33" i="2"/>
  <c r="F33" i="2"/>
  <c r="AG33" i="2"/>
  <c r="N33" i="2"/>
  <c r="AF33" i="2"/>
  <c r="S33" i="2"/>
  <c r="I38" i="2"/>
  <c r="V38" i="2"/>
  <c r="AC38" i="2"/>
  <c r="AB38" i="2"/>
  <c r="AF40" i="2"/>
  <c r="N38" i="2"/>
  <c r="H38" i="2"/>
  <c r="C50" i="2"/>
  <c r="D50" i="2" s="1"/>
  <c r="Y40" i="2"/>
  <c r="S38" i="2"/>
  <c r="Y38" i="2"/>
  <c r="M38" i="2"/>
  <c r="T38" i="2"/>
  <c r="R40" i="2"/>
  <c r="Q38" i="2"/>
  <c r="R38" i="2"/>
  <c r="AF38" i="2"/>
  <c r="AD38" i="2"/>
  <c r="AD40" i="2"/>
  <c r="Z38" i="2"/>
  <c r="AH38" i="2"/>
  <c r="X38" i="2"/>
  <c r="AI38" i="2"/>
  <c r="J38" i="2"/>
  <c r="K38" i="2"/>
  <c r="AG38" i="2"/>
  <c r="G38" i="2"/>
  <c r="N40" i="2"/>
  <c r="G40" i="2"/>
  <c r="AI40" i="2"/>
  <c r="K40" i="2"/>
  <c r="L40" i="2"/>
  <c r="J40" i="2"/>
  <c r="M40" i="2"/>
  <c r="P40" i="2"/>
  <c r="AE38" i="2"/>
  <c r="W38" i="2"/>
  <c r="F38" i="2"/>
  <c r="AA38" i="2"/>
  <c r="O38" i="2"/>
  <c r="U38" i="2"/>
  <c r="E38" i="2"/>
  <c r="W40" i="2"/>
  <c r="V52" i="2" s="1"/>
  <c r="O40" i="2"/>
  <c r="AE40" i="2"/>
  <c r="C52" i="2"/>
  <c r="D52" i="2" s="1"/>
  <c r="AD32" i="2"/>
  <c r="I32" i="2"/>
  <c r="Y32" i="2"/>
  <c r="V32" i="2"/>
  <c r="G32" i="2"/>
  <c r="H32" i="2"/>
  <c r="U32" i="2"/>
  <c r="J32" i="2"/>
  <c r="Q40" i="2"/>
  <c r="I40" i="2"/>
  <c r="X40" i="2"/>
  <c r="AA40" i="2"/>
  <c r="AB40" i="2"/>
  <c r="AG40" i="2"/>
  <c r="H40" i="2"/>
  <c r="E40" i="2"/>
  <c r="D40" i="2"/>
  <c r="Q33" i="2"/>
  <c r="AD33" i="2"/>
  <c r="G33" i="2"/>
  <c r="X33" i="2"/>
  <c r="W33" i="2"/>
  <c r="P33" i="2"/>
  <c r="R33" i="2"/>
  <c r="AG32" i="2"/>
  <c r="K32" i="2"/>
  <c r="AF32" i="2"/>
  <c r="S32" i="2"/>
  <c r="X32" i="2"/>
  <c r="W32" i="2"/>
  <c r="E32" i="2"/>
  <c r="O32" i="2"/>
  <c r="T40" i="2"/>
  <c r="S40" i="2"/>
  <c r="Z40" i="2"/>
  <c r="F40" i="2"/>
  <c r="AC40" i="2"/>
  <c r="AH40" i="2"/>
  <c r="U40" i="2"/>
  <c r="U52" i="2" s="1"/>
  <c r="U51" i="2" l="1"/>
  <c r="N47" i="2"/>
  <c r="R46" i="2"/>
  <c r="AG49" i="2"/>
  <c r="O47" i="2"/>
  <c r="S47" i="2"/>
  <c r="Y47" i="2"/>
  <c r="I45" i="2"/>
  <c r="F48" i="2"/>
  <c r="AF49" i="2"/>
  <c r="K49" i="2"/>
  <c r="Y48" i="2"/>
  <c r="G50" i="2"/>
  <c r="X49" i="2"/>
  <c r="Y51" i="2"/>
  <c r="J46" i="2"/>
  <c r="I46" i="2"/>
  <c r="O49" i="2"/>
  <c r="R49" i="2"/>
  <c r="N49" i="2"/>
  <c r="W49" i="2"/>
  <c r="M49" i="2"/>
  <c r="U49" i="2"/>
  <c r="I50" i="2"/>
  <c r="U50" i="2"/>
  <c r="AC50" i="2"/>
  <c r="R48" i="2"/>
  <c r="M48" i="2"/>
  <c r="L48" i="2"/>
  <c r="J49" i="2"/>
  <c r="T49" i="2"/>
  <c r="I49" i="2"/>
  <c r="AD49" i="2"/>
  <c r="Z49" i="2"/>
  <c r="P49" i="2"/>
  <c r="H49" i="2"/>
  <c r="AA49" i="2"/>
  <c r="I48" i="2"/>
  <c r="G49" i="2"/>
  <c r="AH49" i="2"/>
  <c r="Y49" i="2"/>
  <c r="AE48" i="2"/>
  <c r="AH48" i="2"/>
  <c r="AE49" i="2"/>
  <c r="S49" i="2"/>
  <c r="V49" i="2"/>
  <c r="N48" i="2"/>
  <c r="L49" i="2"/>
  <c r="J48" i="2"/>
  <c r="T48" i="2"/>
  <c r="X46" i="2"/>
  <c r="O48" i="2"/>
  <c r="W48" i="2"/>
  <c r="V48" i="2"/>
  <c r="T44" i="2"/>
  <c r="Y44" i="2"/>
  <c r="Z44" i="2"/>
  <c r="F49" i="2"/>
  <c r="AC49" i="2"/>
  <c r="E49" i="2"/>
  <c r="P48" i="2"/>
  <c r="Y46" i="2"/>
  <c r="Z48" i="2"/>
  <c r="G48" i="2"/>
  <c r="AC48" i="2"/>
  <c r="G47" i="2"/>
  <c r="P46" i="2"/>
  <c r="K48" i="2"/>
  <c r="F47" i="2"/>
  <c r="L51" i="2"/>
  <c r="AG47" i="2"/>
  <c r="AA48" i="2"/>
  <c r="AB48" i="2"/>
  <c r="U48" i="2"/>
  <c r="AD44" i="2"/>
  <c r="AH51" i="2"/>
  <c r="R51" i="2"/>
  <c r="N44" i="2"/>
  <c r="E47" i="2"/>
  <c r="M46" i="2"/>
  <c r="N45" i="2"/>
  <c r="AD51" i="2"/>
  <c r="H47" i="2"/>
  <c r="AG51" i="2"/>
  <c r="H45" i="2"/>
  <c r="M44" i="2"/>
  <c r="Q51" i="2"/>
  <c r="AF46" i="2"/>
  <c r="N46" i="2"/>
  <c r="AE46" i="2"/>
  <c r="R44" i="2"/>
  <c r="X47" i="2"/>
  <c r="V47" i="2"/>
  <c r="O46" i="2"/>
  <c r="AH44" i="2"/>
  <c r="Q46" i="2"/>
  <c r="AG48" i="2"/>
  <c r="U46" i="2"/>
  <c r="Q48" i="2"/>
  <c r="K44" i="2"/>
  <c r="H48" i="2"/>
  <c r="AH46" i="2"/>
  <c r="AD46" i="2"/>
  <c r="AF48" i="2"/>
  <c r="AE44" i="2"/>
  <c r="AA45" i="2"/>
  <c r="W46" i="2"/>
  <c r="Z46" i="2"/>
  <c r="S51" i="2"/>
  <c r="S46" i="2"/>
  <c r="W47" i="2"/>
  <c r="AD48" i="2"/>
  <c r="P44" i="2"/>
  <c r="T46" i="2"/>
  <c r="F51" i="2"/>
  <c r="M51" i="2"/>
  <c r="AG45" i="2"/>
  <c r="I47" i="2"/>
  <c r="F46" i="2"/>
  <c r="AF47" i="2"/>
  <c r="N51" i="2"/>
  <c r="X45" i="2"/>
  <c r="U47" i="2"/>
  <c r="Q44" i="2"/>
  <c r="M47" i="2"/>
  <c r="G45" i="2"/>
  <c r="P50" i="2"/>
  <c r="H50" i="2"/>
  <c r="S45" i="2"/>
  <c r="Y45" i="2"/>
  <c r="J45" i="2"/>
  <c r="J47" i="2"/>
  <c r="AE51" i="2"/>
  <c r="I51" i="2"/>
  <c r="O51" i="2"/>
  <c r="AB44" i="2"/>
  <c r="J51" i="2"/>
  <c r="G51" i="2"/>
  <c r="AA51" i="2"/>
  <c r="H46" i="2"/>
  <c r="T45" i="2"/>
  <c r="K46" i="2"/>
  <c r="F44" i="2"/>
  <c r="AG46" i="2"/>
  <c r="E44" i="2"/>
  <c r="O45" i="2"/>
  <c r="AF50" i="2"/>
  <c r="S50" i="2"/>
  <c r="AF45" i="2"/>
  <c r="AH45" i="2"/>
  <c r="AE47" i="2"/>
  <c r="P47" i="2"/>
  <c r="AB46" i="2"/>
  <c r="L44" i="2"/>
  <c r="U45" i="2"/>
  <c r="P51" i="2"/>
  <c r="M45" i="2"/>
  <c r="F52" i="2"/>
  <c r="Z52" i="2"/>
  <c r="T50" i="2"/>
  <c r="G46" i="2"/>
  <c r="AF51" i="2"/>
  <c r="K50" i="2"/>
  <c r="AH47" i="2"/>
  <c r="Z51" i="2"/>
  <c r="E51" i="2"/>
  <c r="V46" i="2"/>
  <c r="AD47" i="2"/>
  <c r="K52" i="2"/>
  <c r="Q47" i="2"/>
  <c r="AC46" i="2"/>
  <c r="V51" i="2"/>
  <c r="AA44" i="2"/>
  <c r="T51" i="2"/>
  <c r="Q52" i="2"/>
  <c r="AB51" i="2"/>
  <c r="Z47" i="2"/>
  <c r="Y52" i="2"/>
  <c r="AA46" i="2"/>
  <c r="AC47" i="2"/>
  <c r="L46" i="2"/>
  <c r="V45" i="2"/>
  <c r="AH50" i="2"/>
  <c r="X50" i="2"/>
  <c r="E45" i="2"/>
  <c r="K45" i="2"/>
  <c r="K47" i="2"/>
  <c r="K51" i="2"/>
  <c r="R47" i="2"/>
  <c r="AC51" i="2"/>
  <c r="L47" i="2"/>
  <c r="T47" i="2"/>
  <c r="W50" i="2"/>
  <c r="AE45" i="2"/>
  <c r="H51" i="2"/>
  <c r="AC45" i="2"/>
  <c r="G52" i="2"/>
  <c r="W52" i="2"/>
  <c r="N50" i="2"/>
  <c r="AD50" i="2"/>
  <c r="L50" i="2"/>
  <c r="AA50" i="2"/>
  <c r="L45" i="2"/>
  <c r="W51" i="2"/>
  <c r="R45" i="2"/>
  <c r="J44" i="2"/>
  <c r="AD52" i="2"/>
  <c r="Z45" i="2"/>
  <c r="P52" i="2"/>
  <c r="J50" i="2"/>
  <c r="R52" i="2"/>
  <c r="M52" i="2"/>
  <c r="Z50" i="2"/>
  <c r="X44" i="2"/>
  <c r="N52" i="2"/>
  <c r="L52" i="2"/>
  <c r="AH52" i="2"/>
  <c r="AB50" i="2"/>
  <c r="AC44" i="2"/>
  <c r="O44" i="2"/>
  <c r="AF52" i="2"/>
  <c r="M50" i="2"/>
  <c r="O52" i="2"/>
  <c r="AD45" i="2"/>
  <c r="O50" i="2"/>
  <c r="V44" i="2"/>
  <c r="R50" i="2"/>
  <c r="Q50" i="2"/>
  <c r="F50" i="2"/>
  <c r="X52" i="2"/>
  <c r="AA52" i="2"/>
  <c r="Y50" i="2"/>
  <c r="AE50" i="2"/>
  <c r="AC52" i="2"/>
  <c r="J52" i="2"/>
  <c r="V50" i="2"/>
  <c r="AE52" i="2"/>
  <c r="F45" i="2"/>
  <c r="S52" i="2"/>
  <c r="W44" i="2"/>
  <c r="AF44" i="2"/>
  <c r="P45" i="2"/>
  <c r="H52" i="2"/>
  <c r="G44" i="2"/>
  <c r="H44" i="2"/>
  <c r="AG50" i="2"/>
  <c r="E52" i="2"/>
  <c r="E50" i="2"/>
  <c r="T52" i="2"/>
  <c r="AB52" i="2"/>
  <c r="S44" i="2"/>
  <c r="U44" i="2"/>
  <c r="I44" i="2"/>
  <c r="AG44" i="2"/>
  <c r="AG52" i="2"/>
  <c r="W45" i="2"/>
  <c r="Q45" i="2"/>
  <c r="I52" i="2"/>
</calcChain>
</file>

<file path=xl/sharedStrings.xml><?xml version="1.0" encoding="utf-8"?>
<sst xmlns="http://schemas.openxmlformats.org/spreadsheetml/2006/main" count="33" uniqueCount="33">
  <si>
    <t>RÉFÉRENCE</t>
  </si>
  <si>
    <t>Le graphique montrant les activités du projet avec une chronologie déroulante figure dans cette cellule.</t>
  </si>
  <si>
    <t xml:space="preserve">ENTREZ LA DATE DU DÉBUT : </t>
  </si>
  <si>
    <t>ACTIVITÉ</t>
  </si>
  <si>
    <t>Début du projet</t>
  </si>
  <si>
    <t>Jalon 2</t>
  </si>
  <si>
    <t>Jalon 3</t>
  </si>
  <si>
    <t>Jalon 4</t>
  </si>
  <si>
    <t>Jalon 5</t>
  </si>
  <si>
    <t>Jalon 6</t>
  </si>
  <si>
    <t>Jalon 7</t>
  </si>
  <si>
    <t>Jalon 8</t>
  </si>
  <si>
    <t>Jalon 9</t>
  </si>
  <si>
    <t>Jalon 10</t>
  </si>
  <si>
    <t>Fin du projet</t>
  </si>
  <si>
    <t>DÉBUT</t>
  </si>
  <si>
    <t>FIN</t>
  </si>
  <si>
    <t>NOTES</t>
  </si>
  <si>
    <t>*** Cette feuille doit rester masquée ***</t>
  </si>
  <si>
    <t>Position</t>
  </si>
  <si>
    <t>Série</t>
  </si>
  <si>
    <t>Aujourd’hui :</t>
  </si>
  <si>
    <t>Nombre de lignes</t>
  </si>
  <si>
    <t>Activités de la fenêtre :</t>
  </si>
  <si>
    <t>Début Fenêtre Calc</t>
  </si>
  <si>
    <t>Décalage</t>
  </si>
  <si>
    <t>Début</t>
  </si>
  <si>
    <t>Fenêtre</t>
  </si>
  <si>
    <t>Id d’activité</t>
  </si>
  <si>
    <t>Activité</t>
  </si>
  <si>
    <t>Jour en cours</t>
  </si>
  <si>
    <t>CHRONOLOGIE DE PROJET</t>
  </si>
  <si>
    <t>Backend complet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</si>
</sst>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mmm\ yyyy"/>
  </numFmts>
  <fonts count="19" x14ac:knownFonts="1">
    <font>
      <sz val="11"/>
      <color theme="3"/>
      <name val="Calibri"/>
      <family val="2"/>
      <scheme val="minor"/>
    </font>
    <font>
      <sz val="11"/>
      <color theme="1"/>
      <name val="Calibri"/>
      <family val="2"/>
      <scheme val="minor"/>
    </font>
    <font>
      <sz val="11"/>
      <color theme="0"/>
      <name val="Calibri"/>
      <family val="2"/>
      <scheme val="minor"/>
    </font>
    <font>
      <sz val="12"/>
      <color theme="3"/>
      <name val="Calibri"/>
      <family val="2"/>
      <scheme val="major"/>
    </font>
    <font>
      <sz val="11"/>
      <color theme="3"/>
      <name val="Calibri"/>
      <family val="2"/>
      <scheme val="minor"/>
    </font>
    <font>
      <sz val="30"/>
      <color theme="0"/>
      <name val="Calibri"/>
      <family val="2"/>
      <scheme val="major"/>
    </font>
    <font>
      <b/>
      <sz val="15"/>
      <color theme="3"/>
      <name val="Calibri"/>
      <family val="2"/>
      <scheme val="major"/>
    </font>
    <font>
      <b/>
      <sz val="11"/>
      <color theme="3"/>
      <name val="Calibri"/>
      <family val="2"/>
      <scheme val="maj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s>
  <fills count="3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3" tint="0.39994506668294322"/>
        <bgColor indexed="64"/>
      </patternFill>
    </fill>
    <fill>
      <patternFill patternType="solid">
        <fgColor theme="3" tint="0.59996337778862885"/>
        <bgColor indexed="64"/>
      </patternFill>
    </fill>
    <fill>
      <patternFill patternType="solid">
        <fgColor theme="3" tint="0.79998168889431442"/>
        <bgColor indexed="64"/>
      </patternFill>
    </fill>
    <fill>
      <patternFill patternType="solid">
        <fgColor theme="6"/>
        <bgColor indexed="64"/>
      </patternFill>
    </fill>
    <fill>
      <patternFill patternType="solid">
        <fgColor theme="6" tint="0.39994506668294322"/>
        <bgColor indexed="64"/>
      </patternFill>
    </fill>
    <fill>
      <patternFill patternType="solid">
        <fgColor theme="6" tint="0.59996337778862885"/>
        <bgColor indexed="64"/>
      </patternFill>
    </fill>
    <fill>
      <patternFill patternType="solid">
        <fgColor theme="6" tint="0.79998168889431442"/>
        <bgColor indexed="64"/>
      </patternFill>
    </fill>
    <fill>
      <patternFill patternType="solid">
        <fgColor theme="8" tint="0.599963377788628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39994506668294322"/>
      </bottom>
      <diagonal/>
    </border>
    <border>
      <left/>
      <right/>
      <top style="thick">
        <color theme="4"/>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theme="3" tint="0.59996337778862885"/>
      </right>
      <top/>
      <bottom/>
      <diagonal/>
    </border>
  </borders>
  <cellStyleXfs count="47">
    <xf numFmtId="0" fontId="0" fillId="0" borderId="0">
      <alignment horizontal="left" vertical="center" wrapText="1" indent="1"/>
    </xf>
    <xf numFmtId="0" fontId="5" fillId="3" borderId="1" applyNumberFormat="0" applyProtection="0">
      <alignment horizontal="left" vertical="center"/>
    </xf>
    <xf numFmtId="0" fontId="6" fillId="0" borderId="0" applyNumberFormat="0" applyFill="0" applyAlignment="0" applyProtection="0"/>
    <xf numFmtId="0" fontId="3" fillId="0" borderId="2" applyNumberFormat="0" applyFill="0" applyAlignment="0" applyProtection="0"/>
    <xf numFmtId="0" fontId="4" fillId="0" borderId="0" applyNumberFormat="0" applyFill="0" applyBorder="0" applyAlignment="0" applyProtection="0"/>
    <xf numFmtId="0" fontId="2" fillId="3" borderId="0" applyNumberFormat="0" applyBorder="0" applyAlignment="0" applyProtection="0"/>
    <xf numFmtId="0" fontId="1" fillId="6" borderId="0" applyNumberFormat="0" applyBorder="0" applyAlignment="0" applyProtection="0"/>
    <xf numFmtId="0" fontId="1" fillId="5" borderId="0" applyNumberFormat="0" applyBorder="0" applyAlignment="0" applyProtection="0"/>
    <xf numFmtId="0" fontId="2" fillId="4" borderId="0" applyNumberFormat="0" applyBorder="0" applyAlignment="0" applyProtection="0"/>
    <xf numFmtId="0" fontId="2" fillId="7" borderId="0" applyNumberFormat="0" applyBorder="0" applyAlignment="0" applyProtection="0"/>
    <xf numFmtId="0" fontId="1" fillId="10" borderId="0" applyNumberFormat="0" applyBorder="0" applyAlignment="0" applyProtection="0"/>
    <xf numFmtId="0" fontId="1" fillId="9" borderId="0" applyNumberFormat="0" applyBorder="0" applyAlignment="0" applyProtection="0"/>
    <xf numFmtId="0" fontId="2" fillId="8" borderId="0" applyNumberFormat="0" applyBorder="0" applyAlignment="0" applyProtection="0"/>
    <xf numFmtId="0" fontId="7" fillId="11" borderId="0" applyNumberFormat="0" applyAlignment="0" applyProtection="0"/>
    <xf numFmtId="165" fontId="4" fillId="0" borderId="0" applyFont="0" applyFill="0" applyBorder="0" applyAlignment="0" applyProtection="0"/>
    <xf numFmtId="164"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9" fontId="4" fillId="0" borderId="0" applyFont="0" applyFill="0" applyBorder="0" applyAlignment="0" applyProtection="0"/>
    <xf numFmtId="0" fontId="8" fillId="12" borderId="0" applyNumberFormat="0" applyBorder="0" applyAlignment="0" applyProtection="0"/>
    <xf numFmtId="0" fontId="9" fillId="13" borderId="0" applyNumberFormat="0" applyBorder="0" applyAlignment="0" applyProtection="0"/>
    <xf numFmtId="0" fontId="10" fillId="14" borderId="0" applyNumberFormat="0" applyBorder="0" applyAlignment="0" applyProtection="0"/>
    <xf numFmtId="0" fontId="11" fillId="15" borderId="4" applyNumberFormat="0" applyAlignment="0" applyProtection="0"/>
    <xf numFmtId="0" fontId="12" fillId="16" borderId="5" applyNumberFormat="0" applyAlignment="0" applyProtection="0"/>
    <xf numFmtId="0" fontId="13" fillId="16" borderId="4" applyNumberFormat="0" applyAlignment="0" applyProtection="0"/>
    <xf numFmtId="0" fontId="14" fillId="0" borderId="6" applyNumberFormat="0" applyFill="0" applyAlignment="0" applyProtection="0"/>
    <xf numFmtId="0" fontId="15" fillId="17" borderId="7" applyNumberFormat="0" applyAlignment="0" applyProtection="0"/>
    <xf numFmtId="0" fontId="16" fillId="0" borderId="0" applyNumberFormat="0" applyFill="0" applyBorder="0" applyAlignment="0" applyProtection="0"/>
    <xf numFmtId="0" fontId="4" fillId="1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cellStyleXfs>
  <cellXfs count="15">
    <xf numFmtId="0" fontId="0" fillId="0" borderId="0" xfId="0">
      <alignment horizontal="left" vertical="center" wrapText="1" indent="1"/>
    </xf>
    <xf numFmtId="14" fontId="0" fillId="0" borderId="0" xfId="0" applyNumberFormat="1">
      <alignment horizontal="left" vertical="center" wrapText="1" indent="1"/>
    </xf>
    <xf numFmtId="0" fontId="0" fillId="2" borderId="0" xfId="0" applyFill="1">
      <alignment horizontal="left" vertical="center" wrapText="1" indent="1"/>
    </xf>
    <xf numFmtId="14" fontId="0" fillId="0" borderId="0" xfId="0" applyNumberFormat="1" applyAlignment="1">
      <alignment horizontal="left" vertical="center" indent="1"/>
    </xf>
    <xf numFmtId="0" fontId="5" fillId="3" borderId="1" xfId="1">
      <alignment horizontal="left" vertical="center"/>
    </xf>
    <xf numFmtId="0" fontId="0" fillId="0" borderId="0" xfId="0" applyAlignment="1">
      <alignment vertical="center"/>
    </xf>
    <xf numFmtId="0" fontId="6" fillId="0" borderId="0" xfId="2" applyAlignment="1">
      <alignment horizontal="right" vertical="center"/>
    </xf>
    <xf numFmtId="14" fontId="7" fillId="11" borderId="0" xfId="13" applyNumberFormat="1" applyAlignment="1">
      <alignment horizontal="center" vertical="center"/>
    </xf>
    <xf numFmtId="0" fontId="0" fillId="0" borderId="0" xfId="3" applyFont="1" applyBorder="1" applyAlignment="1">
      <alignment horizontal="left" vertical="center" indent="1"/>
    </xf>
    <xf numFmtId="0" fontId="0" fillId="0" borderId="10" xfId="0" applyBorder="1">
      <alignment horizontal="left" vertical="center" wrapText="1" indent="1"/>
    </xf>
    <xf numFmtId="0" fontId="0" fillId="0" borderId="0" xfId="0" applyNumberFormat="1">
      <alignment horizontal="left" vertical="center" wrapText="1" indent="1"/>
    </xf>
    <xf numFmtId="16" fontId="0" fillId="0" borderId="0" xfId="0" applyNumberFormat="1">
      <alignment horizontal="left" vertical="center" wrapText="1" indent="1"/>
    </xf>
    <xf numFmtId="166" fontId="0" fillId="0" borderId="0" xfId="0" applyNumberFormat="1">
      <alignment horizontal="left" vertical="center" wrapText="1" indent="1"/>
    </xf>
    <xf numFmtId="0" fontId="5" fillId="3" borderId="1" xfId="1">
      <alignment horizontal="left" vertical="center"/>
    </xf>
    <xf numFmtId="0" fontId="3" fillId="0" borderId="3" xfId="3" applyBorder="1" applyAlignment="1">
      <alignment horizontal="center" vertical="center"/>
    </xf>
  </cellXfs>
  <cellStyles count="47">
    <cellStyle name="20 % - Accent1" xfId="32" builtinId="30" customBuiltin="1"/>
    <cellStyle name="20 % - Accent2" xfId="36" builtinId="34" customBuiltin="1"/>
    <cellStyle name="20 % - Accent3" xfId="6" builtinId="38" customBuiltin="1"/>
    <cellStyle name="20 % - Accent4" xfId="10" builtinId="42" customBuiltin="1"/>
    <cellStyle name="20 % - Accent5" xfId="40" builtinId="46" customBuiltin="1"/>
    <cellStyle name="20 % - Accent6" xfId="44" builtinId="50" customBuiltin="1"/>
    <cellStyle name="40 % - Accent1" xfId="33" builtinId="31" customBuiltin="1"/>
    <cellStyle name="40 % - Accent2" xfId="37" builtinId="35" customBuiltin="1"/>
    <cellStyle name="40 % - Accent3" xfId="7" builtinId="39" customBuiltin="1"/>
    <cellStyle name="40 % - Accent4" xfId="11" builtinId="43" customBuiltin="1"/>
    <cellStyle name="40 % - Accent5" xfId="41" builtinId="47" customBuiltin="1"/>
    <cellStyle name="40 % - Accent6" xfId="45" builtinId="51" customBuiltin="1"/>
    <cellStyle name="60 % - Accent1" xfId="34" builtinId="32" customBuiltin="1"/>
    <cellStyle name="60 % - Accent2" xfId="38" builtinId="36" customBuiltin="1"/>
    <cellStyle name="60 % - Accent3" xfId="8" builtinId="40" customBuiltin="1"/>
    <cellStyle name="60 % - Accent4" xfId="12" builtinId="44" customBuiltin="1"/>
    <cellStyle name="60 % - Accent5" xfId="42" builtinId="48" customBuiltin="1"/>
    <cellStyle name="60 % - Accent6" xfId="46" builtinId="52" customBuiltin="1"/>
    <cellStyle name="Accent1" xfId="31" builtinId="29" customBuiltin="1"/>
    <cellStyle name="Accent2" xfId="35" builtinId="33" customBuiltin="1"/>
    <cellStyle name="Accent3" xfId="5" builtinId="37" customBuiltin="1"/>
    <cellStyle name="Accent4" xfId="9" builtinId="41" customBuiltin="1"/>
    <cellStyle name="Accent5" xfId="39" builtinId="45" customBuiltin="1"/>
    <cellStyle name="Accent6" xfId="43" builtinId="49" customBuiltin="1"/>
    <cellStyle name="Avertissement" xfId="27" builtinId="11" customBuiltin="1"/>
    <cellStyle name="Calcul" xfId="24" builtinId="22" customBuiltin="1"/>
    <cellStyle name="Cellule liée" xfId="25" builtinId="24" customBuiltin="1"/>
    <cellStyle name="Entrée" xfId="22" builtinId="20" customBuiltin="1"/>
    <cellStyle name="Insatisfaisant" xfId="20" builtinId="27" customBuiltin="1"/>
    <cellStyle name="Milliers" xfId="14" builtinId="3" customBuiltin="1"/>
    <cellStyle name="Milliers [0]" xfId="15" builtinId="6" customBuiltin="1"/>
    <cellStyle name="Monétaire" xfId="16" builtinId="4" customBuiltin="1"/>
    <cellStyle name="Monétaire [0]" xfId="17" builtinId="7" customBuiltin="1"/>
    <cellStyle name="Neutre" xfId="21" builtinId="28" customBuiltin="1"/>
    <cellStyle name="Normal" xfId="0" builtinId="0" customBuiltin="1"/>
    <cellStyle name="Note" xfId="28" builtinId="10" customBuiltin="1"/>
    <cellStyle name="Pourcentage" xfId="18" builtinId="5" customBuiltin="1"/>
    <cellStyle name="Satisfaisant" xfId="19" builtinId="26" customBuiltin="1"/>
    <cellStyle name="Sortie" xfId="23" builtinId="21" customBuiltin="1"/>
    <cellStyle name="Texte explicatif" xfId="29" builtinId="53" customBuiltin="1"/>
    <cellStyle name="Titre" xfId="1" builtinId="15" customBuiltin="1"/>
    <cellStyle name="Titre 1" xfId="2" builtinId="16" customBuiltin="1"/>
    <cellStyle name="Titre 2" xfId="13" builtinId="17" customBuiltin="1"/>
    <cellStyle name="Titre 3" xfId="3" builtinId="18" customBuiltin="1"/>
    <cellStyle name="Titre 4" xfId="4" builtinId="19" customBuiltin="1"/>
    <cellStyle name="Total" xfId="30" builtinId="25" customBuiltin="1"/>
    <cellStyle name="Vérification" xfId="26" builtinId="23" customBuiltin="1"/>
  </cellStyles>
  <dxfs count="6">
    <dxf>
      <numFmt numFmtId="19" formatCode="dd/mm/yyyy"/>
      <alignment horizontal="left" vertical="center" textRotation="0" wrapText="0" indent="1" justifyLastLine="0" shrinkToFit="0" readingOrder="0"/>
    </dxf>
    <dxf>
      <numFmt numFmtId="19" formatCode="dd/mm/yyyy"/>
      <alignment horizontal="left" vertical="center" textRotation="0" wrapText="0" indent="1" justifyLastLine="0" shrinkToFit="0" readingOrder="0"/>
    </dxf>
    <dxf>
      <font>
        <color theme="3"/>
      </font>
      <fill>
        <patternFill>
          <bgColor theme="2"/>
        </patternFill>
      </fill>
    </dxf>
    <dxf>
      <font>
        <color theme="3"/>
      </font>
    </dxf>
    <dxf>
      <font>
        <b val="0"/>
        <i val="0"/>
        <color theme="0"/>
      </font>
      <fill>
        <patternFill patternType="solid">
          <fgColor theme="4"/>
          <bgColor theme="3"/>
        </patternFill>
      </fill>
      <border diagonalUp="0" diagonalDown="0">
        <left/>
        <right/>
        <top/>
        <bottom/>
        <vertical/>
        <horizontal/>
      </border>
    </dxf>
    <dxf>
      <font>
        <color theme="1"/>
      </font>
      <border diagonalUp="0" diagonalDown="0">
        <left/>
        <right/>
        <top/>
        <bottom/>
        <vertical style="thin">
          <color theme="3" tint="0.59996337778862885"/>
        </vertical>
        <horizontal/>
      </border>
    </dxf>
  </dxfs>
  <tableStyles count="1" defaultTableStyle="TableStyleMedium2" defaultPivotStyle="PivotStyleLight8">
    <tableStyle name="Chronologie de projet" pivot="0" count="4" xr9:uid="{00000000-0011-0000-FFFF-FFFF00000000}">
      <tableStyleElement type="wholeTable" dxfId="5"/>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
          <c:y val="0"/>
          <c:w val="1"/>
          <c:h val="1"/>
        </c:manualLayout>
      </c:layout>
      <c:lineChart>
        <c:grouping val="standard"/>
        <c:varyColors val="0"/>
        <c:ser>
          <c:idx val="0"/>
          <c:order val="0"/>
          <c:tx>
            <c:strRef>
              <c:f>calculs!$B$32</c:f>
              <c:strCache>
                <c:ptCount val="1"/>
                <c:pt idx="0">
                  <c:v>1</c:v>
                </c:pt>
              </c:strCache>
            </c:strRef>
          </c:tx>
          <c:spPr>
            <a:ln w="193675" cap="sq">
              <a:solidFill>
                <a:schemeClr val="accent6"/>
              </a:solidFill>
            </a:ln>
          </c:spPr>
          <c:marker>
            <c:symbol val="square"/>
            <c:size val="14"/>
            <c:spPr>
              <a:solidFill>
                <a:schemeClr val="accent6"/>
              </a:solidFill>
              <a:ln>
                <a:noFill/>
              </a:ln>
            </c:spPr>
          </c:marker>
          <c:cat>
            <c:numRef>
              <c:f>calculs!$E$31:$AH$31</c:f>
              <c:numCache>
                <c:formatCode>m/d/yyyy</c:formatCode>
                <c:ptCount val="30"/>
                <c:pt idx="0">
                  <c:v>44277</c:v>
                </c:pt>
                <c:pt idx="1">
                  <c:v>44278</c:v>
                </c:pt>
                <c:pt idx="2">
                  <c:v>44279</c:v>
                </c:pt>
                <c:pt idx="3">
                  <c:v>44280</c:v>
                </c:pt>
                <c:pt idx="4">
                  <c:v>44281</c:v>
                </c:pt>
                <c:pt idx="5">
                  <c:v>44282</c:v>
                </c:pt>
                <c:pt idx="6">
                  <c:v>44283</c:v>
                </c:pt>
                <c:pt idx="7">
                  <c:v>44284</c:v>
                </c:pt>
                <c:pt idx="8">
                  <c:v>44285</c:v>
                </c:pt>
                <c:pt idx="9">
                  <c:v>44286</c:v>
                </c:pt>
                <c:pt idx="10">
                  <c:v>44287</c:v>
                </c:pt>
                <c:pt idx="11">
                  <c:v>44288</c:v>
                </c:pt>
                <c:pt idx="12">
                  <c:v>44289</c:v>
                </c:pt>
                <c:pt idx="13">
                  <c:v>44290</c:v>
                </c:pt>
                <c:pt idx="14">
                  <c:v>44291</c:v>
                </c:pt>
                <c:pt idx="15">
                  <c:v>44292</c:v>
                </c:pt>
                <c:pt idx="16">
                  <c:v>44293</c:v>
                </c:pt>
                <c:pt idx="17">
                  <c:v>44294</c:v>
                </c:pt>
                <c:pt idx="18">
                  <c:v>44295</c:v>
                </c:pt>
                <c:pt idx="19">
                  <c:v>44296</c:v>
                </c:pt>
                <c:pt idx="20">
                  <c:v>44297</c:v>
                </c:pt>
                <c:pt idx="21">
                  <c:v>44298</c:v>
                </c:pt>
                <c:pt idx="22">
                  <c:v>44299</c:v>
                </c:pt>
                <c:pt idx="23">
                  <c:v>44300</c:v>
                </c:pt>
                <c:pt idx="24">
                  <c:v>44301</c:v>
                </c:pt>
                <c:pt idx="25">
                  <c:v>44302</c:v>
                </c:pt>
                <c:pt idx="26">
                  <c:v>44303</c:v>
                </c:pt>
                <c:pt idx="27">
                  <c:v>44304</c:v>
                </c:pt>
                <c:pt idx="28">
                  <c:v>44305</c:v>
                </c:pt>
                <c:pt idx="29">
                  <c:v>44306</c:v>
                </c:pt>
              </c:numCache>
            </c:numRef>
          </c:cat>
          <c:val>
            <c:numRef>
              <c:f>calculs!$E$32:$AH$32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0-D9F5-4A80-B45A-1EC1F78D8AA5}"/>
            </c:ext>
          </c:extLst>
        </c:ser>
        <c:ser>
          <c:idx val="5"/>
          <c:order val="1"/>
          <c:tx>
            <c:strRef>
              <c:f>calculs!$D$44</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calculs!$E$44:$AH$44</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1-D9F5-4A80-B45A-1EC1F78D8AA5}"/>
            </c:ext>
          </c:extLst>
        </c:ser>
        <c:ser>
          <c:idx val="1"/>
          <c:order val="2"/>
          <c:tx>
            <c:strRef>
              <c:f>calculs!$B$33</c:f>
              <c:strCache>
                <c:ptCount val="1"/>
                <c:pt idx="0">
                  <c:v>2</c:v>
                </c:pt>
              </c:strCache>
            </c:strRef>
          </c:tx>
          <c:spPr>
            <a:ln w="193675" cap="sq">
              <a:solidFill>
                <a:schemeClr val="accent6"/>
              </a:solidFill>
            </a:ln>
          </c:spPr>
          <c:marker>
            <c:symbol val="square"/>
            <c:size val="14"/>
            <c:spPr>
              <a:solidFill>
                <a:schemeClr val="accent6"/>
              </a:solidFill>
              <a:ln w="9525">
                <a:noFill/>
              </a:ln>
            </c:spPr>
          </c:marker>
          <c:cat>
            <c:numRef>
              <c:f>calculs!$E$31:$AH$31</c:f>
              <c:numCache>
                <c:formatCode>m/d/yyyy</c:formatCode>
                <c:ptCount val="30"/>
                <c:pt idx="0">
                  <c:v>44277</c:v>
                </c:pt>
                <c:pt idx="1">
                  <c:v>44278</c:v>
                </c:pt>
                <c:pt idx="2">
                  <c:v>44279</c:v>
                </c:pt>
                <c:pt idx="3">
                  <c:v>44280</c:v>
                </c:pt>
                <c:pt idx="4">
                  <c:v>44281</c:v>
                </c:pt>
                <c:pt idx="5">
                  <c:v>44282</c:v>
                </c:pt>
                <c:pt idx="6">
                  <c:v>44283</c:v>
                </c:pt>
                <c:pt idx="7">
                  <c:v>44284</c:v>
                </c:pt>
                <c:pt idx="8">
                  <c:v>44285</c:v>
                </c:pt>
                <c:pt idx="9">
                  <c:v>44286</c:v>
                </c:pt>
                <c:pt idx="10">
                  <c:v>44287</c:v>
                </c:pt>
                <c:pt idx="11">
                  <c:v>44288</c:v>
                </c:pt>
                <c:pt idx="12">
                  <c:v>44289</c:v>
                </c:pt>
                <c:pt idx="13">
                  <c:v>44290</c:v>
                </c:pt>
                <c:pt idx="14">
                  <c:v>44291</c:v>
                </c:pt>
                <c:pt idx="15">
                  <c:v>44292</c:v>
                </c:pt>
                <c:pt idx="16">
                  <c:v>44293</c:v>
                </c:pt>
                <c:pt idx="17">
                  <c:v>44294</c:v>
                </c:pt>
                <c:pt idx="18">
                  <c:v>44295</c:v>
                </c:pt>
                <c:pt idx="19">
                  <c:v>44296</c:v>
                </c:pt>
                <c:pt idx="20">
                  <c:v>44297</c:v>
                </c:pt>
                <c:pt idx="21">
                  <c:v>44298</c:v>
                </c:pt>
                <c:pt idx="22">
                  <c:v>44299</c:v>
                </c:pt>
                <c:pt idx="23">
                  <c:v>44300</c:v>
                </c:pt>
                <c:pt idx="24">
                  <c:v>44301</c:v>
                </c:pt>
                <c:pt idx="25">
                  <c:v>44302</c:v>
                </c:pt>
                <c:pt idx="26">
                  <c:v>44303</c:v>
                </c:pt>
                <c:pt idx="27">
                  <c:v>44304</c:v>
                </c:pt>
                <c:pt idx="28">
                  <c:v>44305</c:v>
                </c:pt>
                <c:pt idx="29">
                  <c:v>44306</c:v>
                </c:pt>
              </c:numCache>
            </c:numRef>
          </c:cat>
          <c:val>
            <c:numRef>
              <c:f>calculs!$E$33:$AH$33</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2-D9F5-4A80-B45A-1EC1F78D8AA5}"/>
            </c:ext>
          </c:extLst>
        </c:ser>
        <c:ser>
          <c:idx val="6"/>
          <c:order val="3"/>
          <c:tx>
            <c:strRef>
              <c:f>calculs!$D$45</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calculs!$E$45:$AH$45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3-D9F5-4A80-B45A-1EC1F78D8AA5}"/>
            </c:ext>
          </c:extLst>
        </c:ser>
        <c:ser>
          <c:idx val="2"/>
          <c:order val="4"/>
          <c:tx>
            <c:strRef>
              <c:f>calculs!$B$34</c:f>
              <c:strCache>
                <c:ptCount val="1"/>
                <c:pt idx="0">
                  <c:v>3</c:v>
                </c:pt>
              </c:strCache>
            </c:strRef>
          </c:tx>
          <c:spPr>
            <a:ln w="193675" cap="sq">
              <a:solidFill>
                <a:schemeClr val="accent6"/>
              </a:solidFill>
            </a:ln>
          </c:spPr>
          <c:marker>
            <c:symbol val="square"/>
            <c:size val="14"/>
            <c:spPr>
              <a:solidFill>
                <a:schemeClr val="accent6"/>
              </a:solidFill>
              <a:ln>
                <a:noFill/>
              </a:ln>
            </c:spPr>
          </c:marker>
          <c:cat>
            <c:numRef>
              <c:f>calculs!$E$31:$AH$31</c:f>
              <c:numCache>
                <c:formatCode>m/d/yyyy</c:formatCode>
                <c:ptCount val="30"/>
                <c:pt idx="0">
                  <c:v>44277</c:v>
                </c:pt>
                <c:pt idx="1">
                  <c:v>44278</c:v>
                </c:pt>
                <c:pt idx="2">
                  <c:v>44279</c:v>
                </c:pt>
                <c:pt idx="3">
                  <c:v>44280</c:v>
                </c:pt>
                <c:pt idx="4">
                  <c:v>44281</c:v>
                </c:pt>
                <c:pt idx="5">
                  <c:v>44282</c:v>
                </c:pt>
                <c:pt idx="6">
                  <c:v>44283</c:v>
                </c:pt>
                <c:pt idx="7">
                  <c:v>44284</c:v>
                </c:pt>
                <c:pt idx="8">
                  <c:v>44285</c:v>
                </c:pt>
                <c:pt idx="9">
                  <c:v>44286</c:v>
                </c:pt>
                <c:pt idx="10">
                  <c:v>44287</c:v>
                </c:pt>
                <c:pt idx="11">
                  <c:v>44288</c:v>
                </c:pt>
                <c:pt idx="12">
                  <c:v>44289</c:v>
                </c:pt>
                <c:pt idx="13">
                  <c:v>44290</c:v>
                </c:pt>
                <c:pt idx="14">
                  <c:v>44291</c:v>
                </c:pt>
                <c:pt idx="15">
                  <c:v>44292</c:v>
                </c:pt>
                <c:pt idx="16">
                  <c:v>44293</c:v>
                </c:pt>
                <c:pt idx="17">
                  <c:v>44294</c:v>
                </c:pt>
                <c:pt idx="18">
                  <c:v>44295</c:v>
                </c:pt>
                <c:pt idx="19">
                  <c:v>44296</c:v>
                </c:pt>
                <c:pt idx="20">
                  <c:v>44297</c:v>
                </c:pt>
                <c:pt idx="21">
                  <c:v>44298</c:v>
                </c:pt>
                <c:pt idx="22">
                  <c:v>44299</c:v>
                </c:pt>
                <c:pt idx="23">
                  <c:v>44300</c:v>
                </c:pt>
                <c:pt idx="24">
                  <c:v>44301</c:v>
                </c:pt>
                <c:pt idx="25">
                  <c:v>44302</c:v>
                </c:pt>
                <c:pt idx="26">
                  <c:v>44303</c:v>
                </c:pt>
                <c:pt idx="27">
                  <c:v>44304</c:v>
                </c:pt>
                <c:pt idx="28">
                  <c:v>44305</c:v>
                </c:pt>
                <c:pt idx="29">
                  <c:v>44306</c:v>
                </c:pt>
              </c:numCache>
            </c:numRef>
          </c:cat>
          <c:val>
            <c:numRef>
              <c:f>calculs!$E$34:$AH$34</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4-D9F5-4A80-B45A-1EC1F78D8AA5}"/>
            </c:ext>
          </c:extLst>
        </c:ser>
        <c:ser>
          <c:idx val="7"/>
          <c:order val="5"/>
          <c:tx>
            <c:strRef>
              <c:f>calculs!$D$46</c:f>
              <c:strCache>
                <c:ptCount val="1"/>
                <c:pt idx="0">
                  <c:v>#N/A</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calculs!$E$46:$AH$46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5-D9F5-4A80-B45A-1EC1F78D8AA5}"/>
            </c:ext>
          </c:extLst>
        </c:ser>
        <c:ser>
          <c:idx val="3"/>
          <c:order val="6"/>
          <c:tx>
            <c:strRef>
              <c:f>calculs!$B$35</c:f>
              <c:strCache>
                <c:ptCount val="1"/>
                <c:pt idx="0">
                  <c:v>4</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calculs!$E$31:$AH$31</c:f>
              <c:numCache>
                <c:formatCode>m/d/yyyy</c:formatCode>
                <c:ptCount val="30"/>
                <c:pt idx="0">
                  <c:v>44277</c:v>
                </c:pt>
                <c:pt idx="1">
                  <c:v>44278</c:v>
                </c:pt>
                <c:pt idx="2">
                  <c:v>44279</c:v>
                </c:pt>
                <c:pt idx="3">
                  <c:v>44280</c:v>
                </c:pt>
                <c:pt idx="4">
                  <c:v>44281</c:v>
                </c:pt>
                <c:pt idx="5">
                  <c:v>44282</c:v>
                </c:pt>
                <c:pt idx="6">
                  <c:v>44283</c:v>
                </c:pt>
                <c:pt idx="7">
                  <c:v>44284</c:v>
                </c:pt>
                <c:pt idx="8">
                  <c:v>44285</c:v>
                </c:pt>
                <c:pt idx="9">
                  <c:v>44286</c:v>
                </c:pt>
                <c:pt idx="10">
                  <c:v>44287</c:v>
                </c:pt>
                <c:pt idx="11">
                  <c:v>44288</c:v>
                </c:pt>
                <c:pt idx="12">
                  <c:v>44289</c:v>
                </c:pt>
                <c:pt idx="13">
                  <c:v>44290</c:v>
                </c:pt>
                <c:pt idx="14">
                  <c:v>44291</c:v>
                </c:pt>
                <c:pt idx="15">
                  <c:v>44292</c:v>
                </c:pt>
                <c:pt idx="16">
                  <c:v>44293</c:v>
                </c:pt>
                <c:pt idx="17">
                  <c:v>44294</c:v>
                </c:pt>
                <c:pt idx="18">
                  <c:v>44295</c:v>
                </c:pt>
                <c:pt idx="19">
                  <c:v>44296</c:v>
                </c:pt>
                <c:pt idx="20">
                  <c:v>44297</c:v>
                </c:pt>
                <c:pt idx="21">
                  <c:v>44298</c:v>
                </c:pt>
                <c:pt idx="22">
                  <c:v>44299</c:v>
                </c:pt>
                <c:pt idx="23">
                  <c:v>44300</c:v>
                </c:pt>
                <c:pt idx="24">
                  <c:v>44301</c:v>
                </c:pt>
                <c:pt idx="25">
                  <c:v>44302</c:v>
                </c:pt>
                <c:pt idx="26">
                  <c:v>44303</c:v>
                </c:pt>
                <c:pt idx="27">
                  <c:v>44304</c:v>
                </c:pt>
                <c:pt idx="28">
                  <c:v>44305</c:v>
                </c:pt>
                <c:pt idx="29">
                  <c:v>44306</c:v>
                </c:pt>
              </c:numCache>
            </c:numRef>
          </c:cat>
          <c:val>
            <c:numRef>
              <c:f>calculs!$E$35:$AH$35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6-D9F5-4A80-B45A-1EC1F78D8AA5}"/>
            </c:ext>
          </c:extLst>
        </c:ser>
        <c:ser>
          <c:idx val="8"/>
          <c:order val="7"/>
          <c:tx>
            <c:strRef>
              <c:f>calculs!$D$47</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calculs!$E$47:$AH$47</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7-D9F5-4A80-B45A-1EC1F78D8AA5}"/>
            </c:ext>
          </c:extLst>
        </c:ser>
        <c:ser>
          <c:idx val="4"/>
          <c:order val="8"/>
          <c:tx>
            <c:strRef>
              <c:f>calculs!$B$36</c:f>
              <c:strCache>
                <c:ptCount val="1"/>
                <c:pt idx="0">
                  <c:v>5</c:v>
                </c:pt>
              </c:strCache>
            </c:strRef>
          </c:tx>
          <c:spPr>
            <a:ln w="193675" cap="sq">
              <a:solidFill>
                <a:schemeClr val="bg1"/>
              </a:solidFill>
            </a:ln>
          </c:spPr>
          <c:marker>
            <c:symbol val="square"/>
            <c:size val="14"/>
            <c:spPr>
              <a:solidFill>
                <a:schemeClr val="bg1"/>
              </a:solidFill>
              <a:ln>
                <a:noFill/>
              </a:ln>
            </c:spPr>
          </c:marker>
          <c:cat>
            <c:numRef>
              <c:f>calculs!$E$31:$AH$31</c:f>
              <c:numCache>
                <c:formatCode>m/d/yyyy</c:formatCode>
                <c:ptCount val="30"/>
                <c:pt idx="0">
                  <c:v>44277</c:v>
                </c:pt>
                <c:pt idx="1">
                  <c:v>44278</c:v>
                </c:pt>
                <c:pt idx="2">
                  <c:v>44279</c:v>
                </c:pt>
                <c:pt idx="3">
                  <c:v>44280</c:v>
                </c:pt>
                <c:pt idx="4">
                  <c:v>44281</c:v>
                </c:pt>
                <c:pt idx="5">
                  <c:v>44282</c:v>
                </c:pt>
                <c:pt idx="6">
                  <c:v>44283</c:v>
                </c:pt>
                <c:pt idx="7">
                  <c:v>44284</c:v>
                </c:pt>
                <c:pt idx="8">
                  <c:v>44285</c:v>
                </c:pt>
                <c:pt idx="9">
                  <c:v>44286</c:v>
                </c:pt>
                <c:pt idx="10">
                  <c:v>44287</c:v>
                </c:pt>
                <c:pt idx="11">
                  <c:v>44288</c:v>
                </c:pt>
                <c:pt idx="12">
                  <c:v>44289</c:v>
                </c:pt>
                <c:pt idx="13">
                  <c:v>44290</c:v>
                </c:pt>
                <c:pt idx="14">
                  <c:v>44291</c:v>
                </c:pt>
                <c:pt idx="15">
                  <c:v>44292</c:v>
                </c:pt>
                <c:pt idx="16">
                  <c:v>44293</c:v>
                </c:pt>
                <c:pt idx="17">
                  <c:v>44294</c:v>
                </c:pt>
                <c:pt idx="18">
                  <c:v>44295</c:v>
                </c:pt>
                <c:pt idx="19">
                  <c:v>44296</c:v>
                </c:pt>
                <c:pt idx="20">
                  <c:v>44297</c:v>
                </c:pt>
                <c:pt idx="21">
                  <c:v>44298</c:v>
                </c:pt>
                <c:pt idx="22">
                  <c:v>44299</c:v>
                </c:pt>
                <c:pt idx="23">
                  <c:v>44300</c:v>
                </c:pt>
                <c:pt idx="24">
                  <c:v>44301</c:v>
                </c:pt>
                <c:pt idx="25">
                  <c:v>44302</c:v>
                </c:pt>
                <c:pt idx="26">
                  <c:v>44303</c:v>
                </c:pt>
                <c:pt idx="27">
                  <c:v>44304</c:v>
                </c:pt>
                <c:pt idx="28">
                  <c:v>44305</c:v>
                </c:pt>
                <c:pt idx="29">
                  <c:v>44306</c:v>
                </c:pt>
              </c:numCache>
            </c:numRef>
          </c:cat>
          <c:val>
            <c:numRef>
              <c:f>calculs!$E$36:$AH$36</c:f>
              <c:numCache>
                <c:formatCode>General</c:formatCode>
                <c:ptCount val="30"/>
                <c:pt idx="0">
                  <c:v>#N/A</c:v>
                </c:pt>
                <c:pt idx="1">
                  <c:v>#N/A</c:v>
                </c:pt>
                <c:pt idx="2">
                  <c:v>#N/A</c:v>
                </c:pt>
                <c:pt idx="3">
                  <c:v>7.3000000000000007</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8-D9F5-4A80-B45A-1EC1F78D8AA5}"/>
            </c:ext>
          </c:extLst>
        </c:ser>
        <c:ser>
          <c:idx val="9"/>
          <c:order val="9"/>
          <c:tx>
            <c:strRef>
              <c:f>calculs!$D$48</c:f>
              <c:strCache>
                <c:ptCount val="1"/>
                <c:pt idx="0">
                  <c:v>DÉBUT DU PROJET</c:v>
                </c:pt>
              </c:strCache>
            </c:strRef>
          </c:tx>
          <c:spPr>
            <a:ln w="228600">
              <a:solidFill>
                <a:schemeClr val="bg1"/>
              </a:solidFill>
            </a:ln>
          </c:spPr>
          <c:marker>
            <c:symbol val="circle"/>
            <c:size val="9"/>
            <c:spPr>
              <a:solidFill>
                <a:schemeClr val="tx1"/>
              </a:solidFill>
              <a:ln>
                <a:noFill/>
              </a:ln>
            </c:spPr>
          </c:marker>
          <c:dLbls>
            <c:dLbl>
              <c:idx val="3"/>
              <c:layout>
                <c:manualLayout>
                  <c:x val="-0.1230701041753509"/>
                  <c:y val="-8.2245756853836532E-2"/>
                </c:manualLayout>
              </c:layout>
              <c:dLblPos val="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2-9B1A-4808-B570-F39EFF2D7B24}"/>
                </c:ext>
              </c:extLst>
            </c:dLbl>
            <c:spPr>
              <a:solidFill>
                <a:schemeClr val="accent6"/>
              </a:solidFill>
              <a:ln>
                <a:noFill/>
              </a:ln>
              <a:effectLst/>
            </c:spPr>
            <c:txPr>
              <a:bodyPr wrap="square" lIns="38100" tIns="19050" rIns="38100" bIns="19050" anchor="ctr">
                <a:spAutoFit/>
              </a:bodyPr>
              <a:lstStyle/>
              <a:p>
                <a:pPr>
                  <a:defRPr sz="1100">
                    <a:solidFill>
                      <a:sysClr val="windowText" lastClr="000000"/>
                    </a:solidFill>
                  </a:defRPr>
                </a:pPr>
                <a:endParaRPr lang="fr-FR"/>
              </a:p>
            </c:tx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calculs!$E$48:$AH$48</c:f>
              <c:numCache>
                <c:formatCode>General</c:formatCode>
                <c:ptCount val="30"/>
                <c:pt idx="0">
                  <c:v>#N/A</c:v>
                </c:pt>
                <c:pt idx="1">
                  <c:v>#N/A</c:v>
                </c:pt>
                <c:pt idx="2">
                  <c:v>#N/A</c:v>
                </c:pt>
                <c:pt idx="3">
                  <c:v>7.3000000000000007</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9-D9F5-4A80-B45A-1EC1F78D8AA5}"/>
            </c:ext>
          </c:extLst>
        </c:ser>
        <c:ser>
          <c:idx val="10"/>
          <c:order val="10"/>
          <c:tx>
            <c:strRef>
              <c:f>calculs!$B$37</c:f>
              <c:strCache>
                <c:ptCount val="1"/>
                <c:pt idx="0">
                  <c:v>6</c:v>
                </c:pt>
              </c:strCache>
            </c:strRef>
          </c:tx>
          <c:spPr>
            <a:ln w="193675" cap="sq">
              <a:noFill/>
            </a:ln>
          </c:spPr>
          <c:marker>
            <c:symbol val="none"/>
          </c:marker>
          <c:val>
            <c:numRef>
              <c:f>calculs!$E$37:$AH$37</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6.3000000000000007</c:v>
                </c:pt>
                <c:pt idx="14">
                  <c:v>6.3000000000000007</c:v>
                </c:pt>
                <c:pt idx="15">
                  <c:v>6.3000000000000007</c:v>
                </c:pt>
                <c:pt idx="16">
                  <c:v>6.3000000000000007</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A-D9F5-4A80-B45A-1EC1F78D8AA5}"/>
            </c:ext>
          </c:extLst>
        </c:ser>
        <c:ser>
          <c:idx val="11"/>
          <c:order val="11"/>
          <c:tx>
            <c:strRef>
              <c:f>calculs!$D$49</c:f>
              <c:strCache>
                <c:ptCount val="1"/>
                <c:pt idx="0">
                  <c:v>BACKEND COMPLET</c:v>
                </c:pt>
              </c:strCache>
            </c:strRef>
          </c:tx>
          <c:spPr>
            <a:ln>
              <a:noFill/>
            </a:ln>
          </c:spPr>
          <c:marker>
            <c:symbol val="circle"/>
            <c:size val="9"/>
            <c:spPr>
              <a:solidFill>
                <a:schemeClr val="tx1"/>
              </a:solidFill>
              <a:ln>
                <a:noFill/>
              </a:ln>
            </c:spPr>
          </c:marker>
          <c:dLbls>
            <c:spPr>
              <a:solidFill>
                <a:schemeClr val="accent6"/>
              </a:solidFill>
              <a:ln>
                <a:noFill/>
              </a:ln>
              <a:effectLst/>
            </c:spPr>
            <c:txPr>
              <a:bodyPr wrap="square" lIns="38100" tIns="19050" rIns="38100" bIns="19050" anchor="ctr">
                <a:spAutoFit/>
              </a:bodyPr>
              <a:lstStyle/>
              <a:p>
                <a:pPr>
                  <a:defRPr sz="1100"/>
                </a:pPr>
                <a:endParaRPr lang="fr-FR"/>
              </a:p>
            </c:tx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calculs!$E$49:$AH$49</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6.3000000000000007</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B-D9F5-4A80-B45A-1EC1F78D8AA5}"/>
            </c:ext>
          </c:extLst>
        </c:ser>
        <c:ser>
          <c:idx val="12"/>
          <c:order val="12"/>
          <c:tx>
            <c:strRef>
              <c:f>calculs!$B$38</c:f>
              <c:strCache>
                <c:ptCount val="1"/>
                <c:pt idx="0">
                  <c:v>7</c:v>
                </c:pt>
              </c:strCache>
            </c:strRef>
          </c:tx>
          <c:spPr>
            <a:ln w="193675" cap="sq">
              <a:noFill/>
            </a:ln>
          </c:spPr>
          <c:marker>
            <c:symbol val="square"/>
            <c:size val="14"/>
            <c:spPr>
              <a:noFill/>
              <a:ln>
                <a:noFill/>
              </a:ln>
            </c:spPr>
          </c:marker>
          <c:val>
            <c:numRef>
              <c:f>calculs!$E$38:$AH$38</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5.3000000000000007</c:v>
                </c:pt>
                <c:pt idx="15">
                  <c:v>5.3000000000000007</c:v>
                </c:pt>
                <c:pt idx="16">
                  <c:v>5.3000000000000007</c:v>
                </c:pt>
                <c:pt idx="17">
                  <c:v>5.3000000000000007</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C-D9F5-4A80-B45A-1EC1F78D8AA5}"/>
            </c:ext>
          </c:extLst>
        </c:ser>
        <c:ser>
          <c:idx val="13"/>
          <c:order val="13"/>
          <c:tx>
            <c:strRef>
              <c:f>calculs!$D$50</c:f>
              <c:strCache>
                <c:ptCount val="1"/>
                <c:pt idx="0">
                  <c:v>JALON 2</c:v>
                </c:pt>
              </c:strCache>
            </c:strRef>
          </c:tx>
          <c:spPr>
            <a:ln>
              <a:noFill/>
            </a:ln>
          </c:spPr>
          <c:marker>
            <c:symbol val="circle"/>
            <c:size val="9"/>
            <c:spPr>
              <a:solidFill>
                <a:schemeClr val="tx1"/>
              </a:solidFill>
              <a:ln>
                <a:noFill/>
              </a:ln>
            </c:spPr>
          </c:marker>
          <c:dLbls>
            <c:spPr>
              <a:solidFill>
                <a:schemeClr val="accent6"/>
              </a:solidFill>
              <a:ln>
                <a:noFill/>
              </a:ln>
              <a:effectLst/>
            </c:spPr>
            <c:txPr>
              <a:bodyPr wrap="square" lIns="38100" tIns="19050" rIns="38100" bIns="19050" anchor="ctr">
                <a:spAutoFit/>
              </a:bodyPr>
              <a:lstStyle/>
              <a:p>
                <a:pPr>
                  <a:defRPr sz="1100"/>
                </a:pPr>
                <a:endParaRPr lang="fr-FR"/>
              </a:p>
            </c:tx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calculs!$E$50:$AH$50</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5.3000000000000007</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D-D9F5-4A80-B45A-1EC1F78D8AA5}"/>
            </c:ext>
          </c:extLst>
        </c:ser>
        <c:ser>
          <c:idx val="14"/>
          <c:order val="14"/>
          <c:tx>
            <c:strRef>
              <c:f>calculs!$B$39</c:f>
              <c:strCache>
                <c:ptCount val="1"/>
                <c:pt idx="0">
                  <c:v>8</c:v>
                </c:pt>
              </c:strCache>
            </c:strRef>
          </c:tx>
          <c:spPr>
            <a:ln w="193675" cap="sq">
              <a:noFill/>
            </a:ln>
          </c:spPr>
          <c:marker>
            <c:symbol val="square"/>
            <c:size val="14"/>
            <c:spPr>
              <a:noFill/>
              <a:ln>
                <a:noFill/>
              </a:ln>
            </c:spPr>
          </c:marker>
          <c:val>
            <c:numRef>
              <c:f>calculs!$E$39:$AH$39</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4.3000000000000007</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E-D9F5-4A80-B45A-1EC1F78D8AA5}"/>
            </c:ext>
          </c:extLst>
        </c:ser>
        <c:ser>
          <c:idx val="15"/>
          <c:order val="15"/>
          <c:tx>
            <c:strRef>
              <c:f>calculs!$D$51</c:f>
              <c:strCache>
                <c:ptCount val="1"/>
                <c:pt idx="0">
                  <c:v>JALON 3</c:v>
                </c:pt>
              </c:strCache>
            </c:strRef>
          </c:tx>
          <c:spPr>
            <a:ln cap="sq">
              <a:noFill/>
            </a:ln>
          </c:spPr>
          <c:marker>
            <c:symbol val="circle"/>
            <c:size val="9"/>
            <c:spPr>
              <a:solidFill>
                <a:schemeClr val="tx1"/>
              </a:solidFill>
              <a:ln>
                <a:noFill/>
              </a:ln>
            </c:spPr>
          </c:marker>
          <c:dLbls>
            <c:spPr>
              <a:solidFill>
                <a:schemeClr val="accent6"/>
              </a:solidFill>
              <a:ln>
                <a:noFill/>
              </a:ln>
              <a:effectLst/>
            </c:spPr>
            <c:txPr>
              <a:bodyPr wrap="square" lIns="38100" tIns="19050" rIns="38100" bIns="19050" anchor="ctr">
                <a:spAutoFit/>
              </a:bodyPr>
              <a:lstStyle/>
              <a:p>
                <a:pPr>
                  <a:defRPr sz="1100"/>
                </a:pPr>
                <a:endParaRPr lang="fr-FR"/>
              </a:p>
            </c:tx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calculs!$E$51:$AH$51</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4.3000000000000007</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F-D9F5-4A80-B45A-1EC1F78D8AA5}"/>
            </c:ext>
          </c:extLst>
        </c:ser>
        <c:ser>
          <c:idx val="16"/>
          <c:order val="16"/>
          <c:tx>
            <c:strRef>
              <c:f>calculs!$B$40</c:f>
              <c:strCache>
                <c:ptCount val="1"/>
                <c:pt idx="0">
                  <c:v>9</c:v>
                </c:pt>
              </c:strCache>
            </c:strRef>
          </c:tx>
          <c:spPr>
            <a:ln w="193675" cap="sq">
              <a:noFill/>
            </a:ln>
          </c:spPr>
          <c:marker>
            <c:symbol val="square"/>
            <c:size val="14"/>
            <c:spPr>
              <a:noFill/>
              <a:ln>
                <a:noFill/>
              </a:ln>
            </c:spPr>
          </c:marker>
          <c:val>
            <c:numRef>
              <c:f>calculs!$E$40:$AH$40</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3.3000000000000007</c:v>
                </c:pt>
              </c:numCache>
            </c:numRef>
          </c:val>
          <c:smooth val="0"/>
          <c:extLst>
            <c:ext xmlns:c16="http://schemas.microsoft.com/office/drawing/2014/chart" uri="{C3380CC4-5D6E-409C-BE32-E72D297353CC}">
              <c16:uniqueId val="{00000010-D9F5-4A80-B45A-1EC1F78D8AA5}"/>
            </c:ext>
          </c:extLst>
        </c:ser>
        <c:ser>
          <c:idx val="17"/>
          <c:order val="17"/>
          <c:tx>
            <c:strRef>
              <c:f>calculs!$D$52</c:f>
              <c:strCache>
                <c:ptCount val="1"/>
                <c:pt idx="0">
                  <c:v>JALON 4</c:v>
                </c:pt>
              </c:strCache>
            </c:strRef>
          </c:tx>
          <c:spPr>
            <a:ln>
              <a:noFill/>
            </a:ln>
          </c:spPr>
          <c:marker>
            <c:symbol val="circle"/>
            <c:size val="9"/>
            <c:spPr>
              <a:solidFill>
                <a:schemeClr val="tx1"/>
              </a:solidFill>
              <a:ln>
                <a:noFill/>
              </a:ln>
            </c:spPr>
          </c:marker>
          <c:dLbls>
            <c:spPr>
              <a:solidFill>
                <a:schemeClr val="accent6"/>
              </a:solidFill>
              <a:ln>
                <a:noFill/>
              </a:ln>
              <a:effectLst/>
            </c:spPr>
            <c:txPr>
              <a:bodyPr wrap="square" lIns="38100" tIns="19050" rIns="38100" bIns="19050" anchor="ctr">
                <a:spAutoFit/>
              </a:bodyPr>
              <a:lstStyle/>
              <a:p>
                <a:pPr>
                  <a:defRPr sz="1100"/>
                </a:pPr>
                <a:endParaRPr lang="fr-FR"/>
              </a:p>
            </c:tx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calculs!$E$52:$AH$52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11-D9F5-4A80-B45A-1EC1F78D8AA5}"/>
            </c:ext>
          </c:extLst>
        </c:ser>
        <c:ser>
          <c:idx val="18"/>
          <c:order val="18"/>
          <c:tx>
            <c:v>Aujourd’hui</c:v>
          </c:tx>
          <c:marker>
            <c:symbol val="none"/>
          </c:marker>
          <c:errBars>
            <c:errDir val="y"/>
            <c:errBarType val="both"/>
            <c:errValType val="fixedVal"/>
            <c:noEndCap val="0"/>
            <c:val val="10"/>
            <c:spPr>
              <a:ln w="263525">
                <a:solidFill>
                  <a:schemeClr val="bg1">
                    <a:lumMod val="95000"/>
                  </a:schemeClr>
                </a:solidFill>
              </a:ln>
            </c:spPr>
          </c:errBars>
          <c:val>
            <c:numRef>
              <c:f>calculs!$E$56:$AH$56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12-D9F5-4A80-B45A-1EC1F78D8AA5}"/>
            </c:ext>
          </c:extLst>
        </c:ser>
        <c:ser>
          <c:idx val="19"/>
          <c:order val="19"/>
          <c:tx>
            <c:strRef>
              <c:f>calculs!$D$58</c:f>
              <c:strCache>
                <c:ptCount val="1"/>
                <c:pt idx="0">
                  <c:v>mars 2021</c:v>
                </c:pt>
              </c:strCache>
            </c:strRef>
          </c:tx>
          <c:spPr>
            <a:ln w="228600" cap="sq">
              <a:solidFill>
                <a:schemeClr val="accent3">
                  <a:lumMod val="20000"/>
                  <a:lumOff val="80000"/>
                </a:schemeClr>
              </a:solidFill>
            </a:ln>
          </c:spPr>
          <c:marker>
            <c:symbol val="none"/>
          </c:marker>
          <c:val>
            <c:numRef>
              <c:f>calculs!$E$58:$AH$58</c:f>
              <c:numCache>
                <c:formatCode>General</c:formatCode>
                <c:ptCount val="30"/>
                <c:pt idx="0">
                  <c:v>0.5</c:v>
                </c:pt>
                <c:pt idx="1">
                  <c:v>0.5</c:v>
                </c:pt>
                <c:pt idx="2">
                  <c:v>0.5</c:v>
                </c:pt>
                <c:pt idx="3">
                  <c:v>0.5</c:v>
                </c:pt>
                <c:pt idx="4">
                  <c:v>0.5</c:v>
                </c:pt>
                <c:pt idx="5">
                  <c:v>0.5</c:v>
                </c:pt>
                <c:pt idx="6">
                  <c:v>0.5</c:v>
                </c:pt>
                <c:pt idx="7">
                  <c:v>0.5</c:v>
                </c:pt>
                <c:pt idx="8">
                  <c:v>0.5</c:v>
                </c:pt>
                <c:pt idx="9">
                  <c:v>0.5</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13-D9F5-4A80-B45A-1EC1F78D8AA5}"/>
            </c:ext>
          </c:extLst>
        </c:ser>
        <c:ser>
          <c:idx val="20"/>
          <c:order val="20"/>
          <c:tx>
            <c:strRef>
              <c:f>calculs!$D$61</c:f>
              <c:strCache>
                <c:ptCount val="1"/>
                <c:pt idx="0">
                  <c:v>avr 2021</c:v>
                </c:pt>
              </c:strCache>
            </c:strRef>
          </c:tx>
          <c:spPr>
            <a:ln w="228600" cap="sq">
              <a:solidFill>
                <a:schemeClr val="accent2">
                  <a:lumMod val="20000"/>
                  <a:lumOff val="80000"/>
                </a:schemeClr>
              </a:solidFill>
            </a:ln>
          </c:spPr>
          <c:marker>
            <c:symbol val="none"/>
          </c:marker>
          <c:val>
            <c:numRef>
              <c:f>calculs!$E$61:$AH$61</c:f>
              <c:numCache>
                <c:formatCode>General</c:formatCode>
                <c:ptCount val="30"/>
                <c:pt idx="0">
                  <c:v>#N/A</c:v>
                </c:pt>
                <c:pt idx="1">
                  <c:v>#N/A</c:v>
                </c:pt>
                <c:pt idx="2">
                  <c:v>#N/A</c:v>
                </c:pt>
                <c:pt idx="3">
                  <c:v>#N/A</c:v>
                </c:pt>
                <c:pt idx="4">
                  <c:v>#N/A</c:v>
                </c:pt>
                <c:pt idx="5">
                  <c:v>#N/A</c:v>
                </c:pt>
                <c:pt idx="6">
                  <c:v>#N/A</c:v>
                </c:pt>
                <c:pt idx="7">
                  <c:v>#N/A</c:v>
                </c:pt>
                <c:pt idx="8">
                  <c:v>#N/A</c:v>
                </c:pt>
                <c:pt idx="9">
                  <c:v>#N/A</c:v>
                </c:pt>
                <c:pt idx="10">
                  <c:v>0.5</c:v>
                </c:pt>
                <c:pt idx="11">
                  <c:v>0.5</c:v>
                </c:pt>
                <c:pt idx="12">
                  <c:v>0.5</c:v>
                </c:pt>
                <c:pt idx="13">
                  <c:v>0.5</c:v>
                </c:pt>
                <c:pt idx="14">
                  <c:v>0.5</c:v>
                </c:pt>
                <c:pt idx="15">
                  <c:v>0.5</c:v>
                </c:pt>
                <c:pt idx="16">
                  <c:v>0.5</c:v>
                </c:pt>
                <c:pt idx="17">
                  <c:v>0.5</c:v>
                </c:pt>
                <c:pt idx="18">
                  <c:v>0.5</c:v>
                </c:pt>
                <c:pt idx="19">
                  <c:v>0.5</c:v>
                </c:pt>
                <c:pt idx="20">
                  <c:v>0.5</c:v>
                </c:pt>
                <c:pt idx="21">
                  <c:v>0.5</c:v>
                </c:pt>
                <c:pt idx="22">
                  <c:v>0.5</c:v>
                </c:pt>
                <c:pt idx="23">
                  <c:v>0.5</c:v>
                </c:pt>
                <c:pt idx="24">
                  <c:v>0.5</c:v>
                </c:pt>
                <c:pt idx="25">
                  <c:v>0.5</c:v>
                </c:pt>
                <c:pt idx="26">
                  <c:v>0.5</c:v>
                </c:pt>
                <c:pt idx="27">
                  <c:v>0.5</c:v>
                </c:pt>
                <c:pt idx="28">
                  <c:v>0.5</c:v>
                </c:pt>
                <c:pt idx="29">
                  <c:v>0.5</c:v>
                </c:pt>
              </c:numCache>
            </c:numRef>
          </c:val>
          <c:smooth val="0"/>
          <c:extLst>
            <c:ext xmlns:c16="http://schemas.microsoft.com/office/drawing/2014/chart" uri="{C3380CC4-5D6E-409C-BE32-E72D297353CC}">
              <c16:uniqueId val="{00000014-D9F5-4A80-B45A-1EC1F78D8AA5}"/>
            </c:ext>
          </c:extLst>
        </c:ser>
        <c:ser>
          <c:idx val="21"/>
          <c:order val="21"/>
          <c:tx>
            <c:strRef>
              <c:f>calculs!$D$66</c:f>
              <c:strCache>
                <c:ptCount val="1"/>
                <c:pt idx="0">
                  <c:v>avr 2021</c:v>
                </c:pt>
              </c:strCache>
            </c:strRef>
          </c:tx>
          <c:marker>
            <c:symbol val="none"/>
          </c:marker>
          <c:dLbls>
            <c:spPr>
              <a:noFill/>
              <a:ln>
                <a:noFill/>
              </a:ln>
              <a:effectLst/>
            </c:spPr>
            <c:txPr>
              <a:bodyPr/>
              <a:lstStyle/>
              <a:p>
                <a:pPr>
                  <a:defRPr sz="1200">
                    <a:solidFill>
                      <a:schemeClr val="tx1"/>
                    </a:solidFill>
                  </a:defRPr>
                </a:pPr>
                <a:endParaRPr lang="fr-FR"/>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calculs!$E$66:$AH$66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0.5</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15-D9F5-4A80-B45A-1EC1F78D8AA5}"/>
            </c:ext>
          </c:extLst>
        </c:ser>
        <c:ser>
          <c:idx val="22"/>
          <c:order val="22"/>
          <c:tx>
            <c:strRef>
              <c:f>calculs!$D$65</c:f>
              <c:strCache>
                <c:ptCount val="1"/>
                <c:pt idx="0">
                  <c:v>mars 2021</c:v>
                </c:pt>
              </c:strCache>
            </c:strRef>
          </c:tx>
          <c:spPr>
            <a:ln w="209550" cap="sq"/>
          </c:spPr>
          <c:marker>
            <c:symbol val="none"/>
          </c:marker>
          <c:dPt>
            <c:idx val="2"/>
            <c:bubble3D val="0"/>
            <c:spPr>
              <a:ln w="28575" cap="sq"/>
            </c:spPr>
            <c:extLst>
              <c:ext xmlns:c16="http://schemas.microsoft.com/office/drawing/2014/chart" uri="{C3380CC4-5D6E-409C-BE32-E72D297353CC}">
                <c16:uniqueId val="{00000017-D9F5-4A80-B45A-1EC1F78D8AA5}"/>
              </c:ext>
            </c:extLst>
          </c:dPt>
          <c:dLbls>
            <c:dLbl>
              <c:idx val="0"/>
              <c:spPr>
                <a:noFill/>
                <a:ln>
                  <a:noFill/>
                </a:ln>
                <a:effectLst/>
              </c:spPr>
              <c:txPr>
                <a:bodyPr/>
                <a:lstStyle/>
                <a:p>
                  <a:pPr>
                    <a:defRPr sz="1200">
                      <a:solidFill>
                        <a:schemeClr val="tx2"/>
                      </a:solidFill>
                    </a:defRPr>
                  </a:pPr>
                  <a:endParaRPr lang="fr-FR"/>
                </a:p>
              </c:txPr>
              <c:dLblPos val="ctr"/>
              <c:showLegendKey val="0"/>
              <c:showVal val="0"/>
              <c:showCatName val="0"/>
              <c:showSerName val="1"/>
              <c:showPercent val="0"/>
              <c:showBubbleSize val="0"/>
              <c:extLst>
                <c:ext xmlns:c16="http://schemas.microsoft.com/office/drawing/2014/chart" uri="{C3380CC4-5D6E-409C-BE32-E72D297353CC}">
                  <c16:uniqueId val="{00000018-D9F5-4A80-B45A-1EC1F78D8AA5}"/>
                </c:ext>
              </c:extLst>
            </c:dLbl>
            <c:spPr>
              <a:noFill/>
              <a:ln>
                <a:noFill/>
              </a:ln>
              <a:effectLst/>
            </c:spPr>
            <c:txPr>
              <a:bodyPr/>
              <a:lstStyle/>
              <a:p>
                <a:pPr>
                  <a:defRPr sz="1200">
                    <a:solidFill>
                      <a:schemeClr val="tx1"/>
                    </a:solidFill>
                  </a:defRPr>
                </a:pPr>
                <a:endParaRPr lang="fr-FR"/>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calculs!$E$65:$AH$65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19-D9F5-4A80-B45A-1EC1F78D8AA5}"/>
            </c:ext>
          </c:extLst>
        </c:ser>
        <c:ser>
          <c:idx val="24"/>
          <c:order val="23"/>
          <c:tx>
            <c:v>Day Dot Line</c:v>
          </c:tx>
          <c:spPr>
            <a:ln w="15875">
              <a:solidFill>
                <a:schemeClr val="tx2"/>
              </a:solidFill>
            </a:ln>
          </c:spPr>
          <c:marker>
            <c:symbol val="circle"/>
            <c:size val="5"/>
            <c:spPr>
              <a:solidFill>
                <a:schemeClr val="tx2"/>
              </a:solidFill>
              <a:ln>
                <a:noFill/>
              </a:ln>
            </c:spPr>
          </c:marker>
          <c:dLbls>
            <c:dLbl>
              <c:idx val="0"/>
              <c:tx>
                <c:strRef>
                  <c:f>calculs!$E$72</c:f>
                  <c:strCache>
                    <c:ptCount val="1"/>
                    <c:pt idx="0">
                      <c:v>22</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{91E5EB33-7254-4681-8821-104A395CA0D0}</c15:txfldGUID>
                      <c15:f>calculs!$E$72</c15:f>
                      <c15:dlblFieldTableCache>
                        <c:ptCount val="1"/>
                        <c:pt idx="0">
                          <c:v>22</c:v>
                        </c:pt>
                      </c15:dlblFieldTableCache>
                    </c15:dlblFTEntry>
                  </c15:dlblFieldTable>
                  <c15:showDataLabelsRange val="0"/>
                </c:ext>
                <c:ext xmlns:c16="http://schemas.microsoft.com/office/drawing/2014/chart" uri="{C3380CC4-5D6E-409C-BE32-E72D297353CC}">
                  <c16:uniqueId val="{0000001A-D9F5-4A80-B45A-1EC1F78D8AA5}"/>
                </c:ext>
              </c:extLst>
            </c:dLbl>
            <c:dLbl>
              <c:idx val="1"/>
              <c:tx>
                <c:strRef>
                  <c:f>calculs!$F$72</c:f>
                  <c:strCache>
                    <c:ptCount val="1"/>
                    <c:pt idx="0">
                      <c:v>23</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{056EB144-FFD8-4F85-BA6F-44EE01230C3B}</c15:txfldGUID>
                      <c15:f>calculs!$F$72</c15:f>
                      <c15:dlblFieldTableCache>
                        <c:ptCount val="1"/>
                        <c:pt idx="0">
                          <c:v>23</c:v>
                        </c:pt>
                      </c15:dlblFieldTableCache>
                    </c15:dlblFTEntry>
                  </c15:dlblFieldTable>
                  <c15:showDataLabelsRange val="0"/>
                </c:ext>
                <c:ext xmlns:c16="http://schemas.microsoft.com/office/drawing/2014/chart" uri="{C3380CC4-5D6E-409C-BE32-E72D297353CC}">
                  <c16:uniqueId val="{0000001B-D9F5-4A80-B45A-1EC1F78D8AA5}"/>
                </c:ext>
              </c:extLst>
            </c:dLbl>
            <c:dLbl>
              <c:idx val="2"/>
              <c:tx>
                <c:strRef>
                  <c:f>calculs!$G$72</c:f>
                  <c:strCache>
                    <c:ptCount val="1"/>
                    <c:pt idx="0">
                      <c:v>24</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{89580CEC-5EAD-4B1C-97B9-5A50A0D49765}</c15:txfldGUID>
                      <c15:f>calculs!$G$72</c15:f>
                      <c15:dlblFieldTableCache>
                        <c:ptCount val="1"/>
                        <c:pt idx="0">
                          <c:v>24</c:v>
                        </c:pt>
                      </c15:dlblFieldTableCache>
                    </c15:dlblFTEntry>
                  </c15:dlblFieldTable>
                  <c15:showDataLabelsRange val="0"/>
                </c:ext>
                <c:ext xmlns:c16="http://schemas.microsoft.com/office/drawing/2014/chart" uri="{C3380CC4-5D6E-409C-BE32-E72D297353CC}">
                  <c16:uniqueId val="{0000001C-D9F5-4A80-B45A-1EC1F78D8AA5}"/>
                </c:ext>
              </c:extLst>
            </c:dLbl>
            <c:dLbl>
              <c:idx val="3"/>
              <c:tx>
                <c:strRef>
                  <c:f>calculs!$H$72</c:f>
                  <c:strCache>
                    <c:ptCount val="1"/>
                    <c:pt idx="0">
                      <c:v>25</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{8545E94E-6A2D-49CD-B8D7-9C3963A79AA0}</c15:txfldGUID>
                      <c15:f>calculs!$H$72</c15:f>
                      <c15:dlblFieldTableCache>
                        <c:ptCount val="1"/>
                        <c:pt idx="0">
                          <c:v>25</c:v>
                        </c:pt>
                      </c15:dlblFieldTableCache>
                    </c15:dlblFTEntry>
                  </c15:dlblFieldTable>
                  <c15:showDataLabelsRange val="0"/>
                </c:ext>
                <c:ext xmlns:c16="http://schemas.microsoft.com/office/drawing/2014/chart" uri="{C3380CC4-5D6E-409C-BE32-E72D297353CC}">
                  <c16:uniqueId val="{0000001D-D9F5-4A80-B45A-1EC1F78D8AA5}"/>
                </c:ext>
              </c:extLst>
            </c:dLbl>
            <c:dLbl>
              <c:idx val="4"/>
              <c:tx>
                <c:strRef>
                  <c:f>calculs!$I$72</c:f>
                  <c:strCache>
                    <c:ptCount val="1"/>
                    <c:pt idx="0">
                      <c:v>26</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{BBD4D7FE-9EB7-40FC-9A6C-47C820B70167}</c15:txfldGUID>
                      <c15:f>calculs!$I$72</c15:f>
                      <c15:dlblFieldTableCache>
                        <c:ptCount val="1"/>
                        <c:pt idx="0">
                          <c:v>26</c:v>
                        </c:pt>
                      </c15:dlblFieldTableCache>
                    </c15:dlblFTEntry>
                  </c15:dlblFieldTable>
                  <c15:showDataLabelsRange val="0"/>
                </c:ext>
                <c:ext xmlns:c16="http://schemas.microsoft.com/office/drawing/2014/chart" uri="{C3380CC4-5D6E-409C-BE32-E72D297353CC}">
                  <c16:uniqueId val="{0000001E-D9F5-4A80-B45A-1EC1F78D8AA5}"/>
                </c:ext>
              </c:extLst>
            </c:dLbl>
            <c:dLbl>
              <c:idx val="5"/>
              <c:tx>
                <c:strRef>
                  <c:f>calculs!$J$72</c:f>
                  <c:strCache>
                    <c:ptCount val="1"/>
                    <c:pt idx="0">
                      <c:v>27</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{B0CCE384-759A-43C6-A375-50636A00DF8F}</c15:txfldGUID>
                      <c15:f>calculs!$J$72</c15:f>
                      <c15:dlblFieldTableCache>
                        <c:ptCount val="1"/>
                        <c:pt idx="0">
                          <c:v>27</c:v>
                        </c:pt>
                      </c15:dlblFieldTableCache>
                    </c15:dlblFTEntry>
                  </c15:dlblFieldTable>
                  <c15:showDataLabelsRange val="0"/>
                </c:ext>
                <c:ext xmlns:c16="http://schemas.microsoft.com/office/drawing/2014/chart" uri="{C3380CC4-5D6E-409C-BE32-E72D297353CC}">
                  <c16:uniqueId val="{0000001F-D9F5-4A80-B45A-1EC1F78D8AA5}"/>
                </c:ext>
              </c:extLst>
            </c:dLbl>
            <c:dLbl>
              <c:idx val="6"/>
              <c:tx>
                <c:strRef>
                  <c:f>calculs!$K$72</c:f>
                  <c:strCache>
                    <c:ptCount val="1"/>
                    <c:pt idx="0">
                      <c:v>28</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{FD007607-9BDC-4933-A70C-09BA38515573}</c15:txfldGUID>
                      <c15:f>calculs!$K$72</c15:f>
                      <c15:dlblFieldTableCache>
                        <c:ptCount val="1"/>
                        <c:pt idx="0">
                          <c:v>28</c:v>
                        </c:pt>
                      </c15:dlblFieldTableCache>
                    </c15:dlblFTEntry>
                  </c15:dlblFieldTable>
                  <c15:showDataLabelsRange val="0"/>
                </c:ext>
                <c:ext xmlns:c16="http://schemas.microsoft.com/office/drawing/2014/chart" uri="{C3380CC4-5D6E-409C-BE32-E72D297353CC}">
                  <c16:uniqueId val="{00000020-D9F5-4A80-B45A-1EC1F78D8AA5}"/>
                </c:ext>
              </c:extLst>
            </c:dLbl>
            <c:dLbl>
              <c:idx val="7"/>
              <c:tx>
                <c:strRef>
                  <c:f>calculs!$L$72</c:f>
                  <c:strCache>
                    <c:ptCount val="1"/>
                    <c:pt idx="0">
                      <c:v>29</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{5871A10A-0CD1-4301-9EBE-92FCB8B03789}</c15:txfldGUID>
                      <c15:f>calculs!$L$72</c15:f>
                      <c15:dlblFieldTableCache>
                        <c:ptCount val="1"/>
                        <c:pt idx="0">
                          <c:v>29</c:v>
                        </c:pt>
                      </c15:dlblFieldTableCache>
                    </c15:dlblFTEntry>
                  </c15:dlblFieldTable>
                  <c15:showDataLabelsRange val="0"/>
                </c:ext>
                <c:ext xmlns:c16="http://schemas.microsoft.com/office/drawing/2014/chart" uri="{C3380CC4-5D6E-409C-BE32-E72D297353CC}">
                  <c16:uniqueId val="{00000021-D9F5-4A80-B45A-1EC1F78D8AA5}"/>
                </c:ext>
              </c:extLst>
            </c:dLbl>
            <c:dLbl>
              <c:idx val="8"/>
              <c:tx>
                <c:strRef>
                  <c:f>calculs!$M$72</c:f>
                  <c:strCache>
                    <c:ptCount val="1"/>
                    <c:pt idx="0">
                      <c:v>30</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{490AB93F-2286-458A-A054-BD8D36EE4211}</c15:txfldGUID>
                      <c15:f>calculs!$M$72</c15:f>
                      <c15:dlblFieldTableCache>
                        <c:ptCount val="1"/>
                        <c:pt idx="0">
                          <c:v>30</c:v>
                        </c:pt>
                      </c15:dlblFieldTableCache>
                    </c15:dlblFTEntry>
                  </c15:dlblFieldTable>
                  <c15:showDataLabelsRange val="0"/>
                </c:ext>
                <c:ext xmlns:c16="http://schemas.microsoft.com/office/drawing/2014/chart" uri="{C3380CC4-5D6E-409C-BE32-E72D297353CC}">
                  <c16:uniqueId val="{00000022-D9F5-4A80-B45A-1EC1F78D8AA5}"/>
                </c:ext>
              </c:extLst>
            </c:dLbl>
            <c:dLbl>
              <c:idx val="9"/>
              <c:tx>
                <c:strRef>
                  <c:f>calculs!$N$72</c:f>
                  <c:strCache>
                    <c:ptCount val="1"/>
                    <c:pt idx="0">
                      <c:v>31</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{8E9E42D4-4BF5-459E-84DC-4877D0DE0FB4}</c15:txfldGUID>
                      <c15:f>calculs!$N$72</c15:f>
                      <c15:dlblFieldTableCache>
                        <c:ptCount val="1"/>
                        <c:pt idx="0">
                          <c:v>31</c:v>
                        </c:pt>
                      </c15:dlblFieldTableCache>
                    </c15:dlblFTEntry>
                  </c15:dlblFieldTable>
                  <c15:showDataLabelsRange val="0"/>
                </c:ext>
                <c:ext xmlns:c16="http://schemas.microsoft.com/office/drawing/2014/chart" uri="{C3380CC4-5D6E-409C-BE32-E72D297353CC}">
                  <c16:uniqueId val="{00000023-D9F5-4A80-B45A-1EC1F78D8AA5}"/>
                </c:ext>
              </c:extLst>
            </c:dLbl>
            <c:dLbl>
              <c:idx val="10"/>
              <c:tx>
                <c:strRef>
                  <c:f>calculs!$O$72</c:f>
                  <c:strCache>
                    <c:ptCount val="1"/>
                    <c:pt idx="0">
                      <c:v>01</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{7687F3C4-D644-41DD-8033-641A5D97C53E}</c15:txfldGUID>
                      <c15:f>calculs!$O$72</c15:f>
                      <c15:dlblFieldTableCache>
                        <c:ptCount val="1"/>
                        <c:pt idx="0">
                          <c:v>01</c:v>
                        </c:pt>
                      </c15:dlblFieldTableCache>
                    </c15:dlblFTEntry>
                  </c15:dlblFieldTable>
                  <c15:showDataLabelsRange val="0"/>
                </c:ext>
                <c:ext xmlns:c16="http://schemas.microsoft.com/office/drawing/2014/chart" uri="{C3380CC4-5D6E-409C-BE32-E72D297353CC}">
                  <c16:uniqueId val="{00000024-D9F5-4A80-B45A-1EC1F78D8AA5}"/>
                </c:ext>
              </c:extLst>
            </c:dLbl>
            <c:dLbl>
              <c:idx val="11"/>
              <c:tx>
                <c:strRef>
                  <c:f>calculs!$P$72</c:f>
                  <c:strCache>
                    <c:ptCount val="1"/>
                    <c:pt idx="0">
                      <c:v>02</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{7775A3FF-98B8-4C89-A149-8EFC41F425E5}</c15:txfldGUID>
                      <c15:f>calculs!$P$72</c15:f>
                      <c15:dlblFieldTableCache>
                        <c:ptCount val="1"/>
                        <c:pt idx="0">
                          <c:v>02</c:v>
                        </c:pt>
                      </c15:dlblFieldTableCache>
                    </c15:dlblFTEntry>
                  </c15:dlblFieldTable>
                  <c15:showDataLabelsRange val="0"/>
                </c:ext>
                <c:ext xmlns:c16="http://schemas.microsoft.com/office/drawing/2014/chart" uri="{C3380CC4-5D6E-409C-BE32-E72D297353CC}">
                  <c16:uniqueId val="{00000025-D9F5-4A80-B45A-1EC1F78D8AA5}"/>
                </c:ext>
              </c:extLst>
            </c:dLbl>
            <c:dLbl>
              <c:idx val="12"/>
              <c:tx>
                <c:strRef>
                  <c:f>calculs!$Q$72</c:f>
                  <c:strCache>
                    <c:ptCount val="1"/>
                    <c:pt idx="0">
                      <c:v>03</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{2EBD0E2B-C163-44F4-8E23-B270C8EF9740}</c15:txfldGUID>
                      <c15:f>calculs!$Q$72</c15:f>
                      <c15:dlblFieldTableCache>
                        <c:ptCount val="1"/>
                        <c:pt idx="0">
                          <c:v>03</c:v>
                        </c:pt>
                      </c15:dlblFieldTableCache>
                    </c15:dlblFTEntry>
                  </c15:dlblFieldTable>
                  <c15:showDataLabelsRange val="0"/>
                </c:ext>
                <c:ext xmlns:c16="http://schemas.microsoft.com/office/drawing/2014/chart" uri="{C3380CC4-5D6E-409C-BE32-E72D297353CC}">
                  <c16:uniqueId val="{00000026-D9F5-4A80-B45A-1EC1F78D8AA5}"/>
                </c:ext>
              </c:extLst>
            </c:dLbl>
            <c:dLbl>
              <c:idx val="13"/>
              <c:tx>
                <c:strRef>
                  <c:f>calculs!$R$72</c:f>
                  <c:strCache>
                    <c:ptCount val="1"/>
                    <c:pt idx="0">
                      <c:v>04</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{67184AFC-56D9-4BEF-AC33-16EBA3509231}</c15:txfldGUID>
                      <c15:f>calculs!$R$72</c15:f>
                      <c15:dlblFieldTableCache>
                        <c:ptCount val="1"/>
                        <c:pt idx="0">
                          <c:v>04</c:v>
                        </c:pt>
                      </c15:dlblFieldTableCache>
                    </c15:dlblFTEntry>
                  </c15:dlblFieldTable>
                  <c15:showDataLabelsRange val="0"/>
                </c:ext>
                <c:ext xmlns:c16="http://schemas.microsoft.com/office/drawing/2014/chart" uri="{C3380CC4-5D6E-409C-BE32-E72D297353CC}">
                  <c16:uniqueId val="{00000027-D9F5-4A80-B45A-1EC1F78D8AA5}"/>
                </c:ext>
              </c:extLst>
            </c:dLbl>
            <c:dLbl>
              <c:idx val="14"/>
              <c:tx>
                <c:strRef>
                  <c:f>calculs!$S$72</c:f>
                  <c:strCache>
                    <c:ptCount val="1"/>
                    <c:pt idx="0">
                      <c:v>05</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{3E43E2DA-F6FB-48CA-8EDF-33EC525BF631}</c15:txfldGUID>
                      <c15:f>calculs!$S$72</c15:f>
                      <c15:dlblFieldTableCache>
                        <c:ptCount val="1"/>
                        <c:pt idx="0">
                          <c:v>05</c:v>
                        </c:pt>
                      </c15:dlblFieldTableCache>
                    </c15:dlblFTEntry>
                  </c15:dlblFieldTable>
                  <c15:showDataLabelsRange val="0"/>
                </c:ext>
                <c:ext xmlns:c16="http://schemas.microsoft.com/office/drawing/2014/chart" uri="{C3380CC4-5D6E-409C-BE32-E72D297353CC}">
                  <c16:uniqueId val="{00000028-D9F5-4A80-B45A-1EC1F78D8AA5}"/>
                </c:ext>
              </c:extLst>
            </c:dLbl>
            <c:dLbl>
              <c:idx val="15"/>
              <c:tx>
                <c:strRef>
                  <c:f>calculs!$T$72</c:f>
                  <c:strCache>
                    <c:ptCount val="1"/>
                    <c:pt idx="0">
                      <c:v>06</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{6912286D-C48E-4E1E-A4F2-FB1AE54063A3}</c15:txfldGUID>
                      <c15:f>calculs!$T$72</c15:f>
                      <c15:dlblFieldTableCache>
                        <c:ptCount val="1"/>
                        <c:pt idx="0">
                          <c:v>06</c:v>
                        </c:pt>
                      </c15:dlblFieldTableCache>
                    </c15:dlblFTEntry>
                  </c15:dlblFieldTable>
                  <c15:showDataLabelsRange val="0"/>
                </c:ext>
                <c:ext xmlns:c16="http://schemas.microsoft.com/office/drawing/2014/chart" uri="{C3380CC4-5D6E-409C-BE32-E72D297353CC}">
                  <c16:uniqueId val="{00000029-D9F5-4A80-B45A-1EC1F78D8AA5}"/>
                </c:ext>
              </c:extLst>
            </c:dLbl>
            <c:dLbl>
              <c:idx val="16"/>
              <c:tx>
                <c:strRef>
                  <c:f>calculs!$U$72</c:f>
                  <c:strCache>
                    <c:ptCount val="1"/>
                    <c:pt idx="0">
                      <c:v>07</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{5A26E1A0-F961-4C64-B44E-09E9533A0E43}</c15:txfldGUID>
                      <c15:f>calculs!$U$72</c15:f>
                      <c15:dlblFieldTableCache>
                        <c:ptCount val="1"/>
                        <c:pt idx="0">
                          <c:v>07</c:v>
                        </c:pt>
                      </c15:dlblFieldTableCache>
                    </c15:dlblFTEntry>
                  </c15:dlblFieldTable>
                  <c15:showDataLabelsRange val="0"/>
                </c:ext>
                <c:ext xmlns:c16="http://schemas.microsoft.com/office/drawing/2014/chart" uri="{C3380CC4-5D6E-409C-BE32-E72D297353CC}">
                  <c16:uniqueId val="{0000002A-D9F5-4A80-B45A-1EC1F78D8AA5}"/>
                </c:ext>
              </c:extLst>
            </c:dLbl>
            <c:dLbl>
              <c:idx val="17"/>
              <c:tx>
                <c:strRef>
                  <c:f>calculs!$V$72</c:f>
                  <c:strCache>
                    <c:ptCount val="1"/>
                    <c:pt idx="0">
                      <c:v>08</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{EF3EABC1-191F-4C1B-B88F-EEBF7DCFBAC1}</c15:txfldGUID>
                      <c15:f>calculs!$V$72</c15:f>
                      <c15:dlblFieldTableCache>
                        <c:ptCount val="1"/>
                        <c:pt idx="0">
                          <c:v>08</c:v>
                        </c:pt>
                      </c15:dlblFieldTableCache>
                    </c15:dlblFTEntry>
                  </c15:dlblFieldTable>
                  <c15:showDataLabelsRange val="0"/>
                </c:ext>
                <c:ext xmlns:c16="http://schemas.microsoft.com/office/drawing/2014/chart" uri="{C3380CC4-5D6E-409C-BE32-E72D297353CC}">
                  <c16:uniqueId val="{0000002B-D9F5-4A80-B45A-1EC1F78D8AA5}"/>
                </c:ext>
              </c:extLst>
            </c:dLbl>
            <c:dLbl>
              <c:idx val="18"/>
              <c:tx>
                <c:strRef>
                  <c:f>calculs!$W$72</c:f>
                  <c:strCache>
                    <c:ptCount val="1"/>
                    <c:pt idx="0">
                      <c:v>09</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{92904E7C-1AE4-49F1-9CEB-6F211CE7C659}</c15:txfldGUID>
                      <c15:f>calculs!$W$72</c15:f>
                      <c15:dlblFieldTableCache>
                        <c:ptCount val="1"/>
                        <c:pt idx="0">
                          <c:v>09</c:v>
                        </c:pt>
                      </c15:dlblFieldTableCache>
                    </c15:dlblFTEntry>
                  </c15:dlblFieldTable>
                  <c15:showDataLabelsRange val="0"/>
                </c:ext>
                <c:ext xmlns:c16="http://schemas.microsoft.com/office/drawing/2014/chart" uri="{C3380CC4-5D6E-409C-BE32-E72D297353CC}">
                  <c16:uniqueId val="{0000002C-D9F5-4A80-B45A-1EC1F78D8AA5}"/>
                </c:ext>
              </c:extLst>
            </c:dLbl>
            <c:dLbl>
              <c:idx val="19"/>
              <c:tx>
                <c:strRef>
                  <c:f>calculs!$X$72</c:f>
                  <c:strCache>
                    <c:ptCount val="1"/>
                    <c:pt idx="0">
                      <c:v>10</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{186768C5-323B-4276-8280-EF0F9E6EB112}</c15:txfldGUID>
                      <c15:f>calculs!$X$72</c15:f>
                      <c15:dlblFieldTableCache>
                        <c:ptCount val="1"/>
                        <c:pt idx="0">
                          <c:v>10</c:v>
                        </c:pt>
                      </c15:dlblFieldTableCache>
                    </c15:dlblFTEntry>
                  </c15:dlblFieldTable>
                  <c15:showDataLabelsRange val="0"/>
                </c:ext>
                <c:ext xmlns:c16="http://schemas.microsoft.com/office/drawing/2014/chart" uri="{C3380CC4-5D6E-409C-BE32-E72D297353CC}">
                  <c16:uniqueId val="{0000002D-D9F5-4A80-B45A-1EC1F78D8AA5}"/>
                </c:ext>
              </c:extLst>
            </c:dLbl>
            <c:dLbl>
              <c:idx val="20"/>
              <c:tx>
                <c:strRef>
                  <c:f>calculs!$Y$72</c:f>
                  <c:strCache>
                    <c:ptCount val="1"/>
                    <c:pt idx="0">
                      <c:v>11</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{0FA08F81-DF74-44EC-8507-75865FA35A1C}</c15:txfldGUID>
                      <c15:f>calculs!$Y$72</c15:f>
                      <c15:dlblFieldTableCache>
                        <c:ptCount val="1"/>
                        <c:pt idx="0">
                          <c:v>11</c:v>
                        </c:pt>
                      </c15:dlblFieldTableCache>
                    </c15:dlblFTEntry>
                  </c15:dlblFieldTable>
                  <c15:showDataLabelsRange val="0"/>
                </c:ext>
                <c:ext xmlns:c16="http://schemas.microsoft.com/office/drawing/2014/chart" uri="{C3380CC4-5D6E-409C-BE32-E72D297353CC}">
                  <c16:uniqueId val="{0000002E-D9F5-4A80-B45A-1EC1F78D8AA5}"/>
                </c:ext>
              </c:extLst>
            </c:dLbl>
            <c:dLbl>
              <c:idx val="21"/>
              <c:tx>
                <c:strRef>
                  <c:f>calculs!$Z$72</c:f>
                  <c:strCache>
                    <c:ptCount val="1"/>
                    <c:pt idx="0">
                      <c:v>12</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{495885E6-3A0B-4CE2-BB6B-FF7B9590CDDA}</c15:txfldGUID>
                      <c15:f>calculs!$Z$72</c15:f>
                      <c15:dlblFieldTableCache>
                        <c:ptCount val="1"/>
                        <c:pt idx="0">
                          <c:v>12</c:v>
                        </c:pt>
                      </c15:dlblFieldTableCache>
                    </c15:dlblFTEntry>
                  </c15:dlblFieldTable>
                  <c15:showDataLabelsRange val="0"/>
                </c:ext>
                <c:ext xmlns:c16="http://schemas.microsoft.com/office/drawing/2014/chart" uri="{C3380CC4-5D6E-409C-BE32-E72D297353CC}">
                  <c16:uniqueId val="{0000002F-D9F5-4A80-B45A-1EC1F78D8AA5}"/>
                </c:ext>
              </c:extLst>
            </c:dLbl>
            <c:dLbl>
              <c:idx val="22"/>
              <c:tx>
                <c:strRef>
                  <c:f>calculs!$AA$72</c:f>
                  <c:strCache>
                    <c:ptCount val="1"/>
                    <c:pt idx="0">
                      <c:v>13</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{501DA072-FC11-4DB3-B93E-1E708DE3D350}</c15:txfldGUID>
                      <c15:f>calculs!$AA$72</c15:f>
                      <c15:dlblFieldTableCache>
                        <c:ptCount val="1"/>
                        <c:pt idx="0">
                          <c:v>13</c:v>
                        </c:pt>
                      </c15:dlblFieldTableCache>
                    </c15:dlblFTEntry>
                  </c15:dlblFieldTable>
                  <c15:showDataLabelsRange val="0"/>
                </c:ext>
                <c:ext xmlns:c16="http://schemas.microsoft.com/office/drawing/2014/chart" uri="{C3380CC4-5D6E-409C-BE32-E72D297353CC}">
                  <c16:uniqueId val="{00000030-D9F5-4A80-B45A-1EC1F78D8AA5}"/>
                </c:ext>
              </c:extLst>
            </c:dLbl>
            <c:dLbl>
              <c:idx val="23"/>
              <c:tx>
                <c:strRef>
                  <c:f>calculs!$AB$72</c:f>
                  <c:strCache>
                    <c:ptCount val="1"/>
                    <c:pt idx="0">
                      <c:v>14</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{D3C189BB-82AB-43EA-B954-597126B85C55}</c15:txfldGUID>
                      <c15:f>calculs!$AB$72</c15:f>
                      <c15:dlblFieldTableCache>
                        <c:ptCount val="1"/>
                        <c:pt idx="0">
                          <c:v>14</c:v>
                        </c:pt>
                      </c15:dlblFieldTableCache>
                    </c15:dlblFTEntry>
                  </c15:dlblFieldTable>
                  <c15:showDataLabelsRange val="0"/>
                </c:ext>
                <c:ext xmlns:c16="http://schemas.microsoft.com/office/drawing/2014/chart" uri="{C3380CC4-5D6E-409C-BE32-E72D297353CC}">
                  <c16:uniqueId val="{00000031-D9F5-4A80-B45A-1EC1F78D8AA5}"/>
                </c:ext>
              </c:extLst>
            </c:dLbl>
            <c:dLbl>
              <c:idx val="24"/>
              <c:tx>
                <c:strRef>
                  <c:f>calculs!$AC$72</c:f>
                  <c:strCache>
                    <c:ptCount val="1"/>
                    <c:pt idx="0">
                      <c:v>15</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{2882140C-13BA-4E23-867C-387C9DB84B40}</c15:txfldGUID>
                      <c15:f>calculs!$AC$72</c15:f>
                      <c15:dlblFieldTableCache>
                        <c:ptCount val="1"/>
                        <c:pt idx="0">
                          <c:v>15</c:v>
                        </c:pt>
                      </c15:dlblFieldTableCache>
                    </c15:dlblFTEntry>
                  </c15:dlblFieldTable>
                  <c15:showDataLabelsRange val="0"/>
                </c:ext>
                <c:ext xmlns:c16="http://schemas.microsoft.com/office/drawing/2014/chart" uri="{C3380CC4-5D6E-409C-BE32-E72D297353CC}">
                  <c16:uniqueId val="{00000032-D9F5-4A80-B45A-1EC1F78D8AA5}"/>
                </c:ext>
              </c:extLst>
            </c:dLbl>
            <c:dLbl>
              <c:idx val="25"/>
              <c:tx>
                <c:strRef>
                  <c:f>calculs!$AD$72</c:f>
                  <c:strCache>
                    <c:ptCount val="1"/>
                    <c:pt idx="0">
                      <c:v>16</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{3D4CF1CC-35BB-49ED-A9E2-A2610C85B5B5}</c15:txfldGUID>
                      <c15:f>calculs!$AD$72</c15:f>
                      <c15:dlblFieldTableCache>
                        <c:ptCount val="1"/>
                        <c:pt idx="0">
                          <c:v>16</c:v>
                        </c:pt>
                      </c15:dlblFieldTableCache>
                    </c15:dlblFTEntry>
                  </c15:dlblFieldTable>
                  <c15:showDataLabelsRange val="0"/>
                </c:ext>
                <c:ext xmlns:c16="http://schemas.microsoft.com/office/drawing/2014/chart" uri="{C3380CC4-5D6E-409C-BE32-E72D297353CC}">
                  <c16:uniqueId val="{00000033-D9F5-4A80-B45A-1EC1F78D8AA5}"/>
                </c:ext>
              </c:extLst>
            </c:dLbl>
            <c:dLbl>
              <c:idx val="26"/>
              <c:tx>
                <c:strRef>
                  <c:f>calculs!$AE$72</c:f>
                  <c:strCache>
                    <c:ptCount val="1"/>
                    <c:pt idx="0">
                      <c:v>17</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{7F1CC564-D065-469D-864E-F9FB96B205FA}</c15:txfldGUID>
                      <c15:f>calculs!$AE$72</c15:f>
                      <c15:dlblFieldTableCache>
                        <c:ptCount val="1"/>
                        <c:pt idx="0">
                          <c:v>17</c:v>
                        </c:pt>
                      </c15:dlblFieldTableCache>
                    </c15:dlblFTEntry>
                  </c15:dlblFieldTable>
                  <c15:showDataLabelsRange val="0"/>
                </c:ext>
                <c:ext xmlns:c16="http://schemas.microsoft.com/office/drawing/2014/chart" uri="{C3380CC4-5D6E-409C-BE32-E72D297353CC}">
                  <c16:uniqueId val="{00000034-D9F5-4A80-B45A-1EC1F78D8AA5}"/>
                </c:ext>
              </c:extLst>
            </c:dLbl>
            <c:dLbl>
              <c:idx val="27"/>
              <c:tx>
                <c:strRef>
                  <c:f>calculs!$AF$72</c:f>
                  <c:strCache>
                    <c:ptCount val="1"/>
                    <c:pt idx="0">
                      <c:v>18</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{6A8B8475-3880-4686-9AB7-92E13B5E09EE}</c15:txfldGUID>
                      <c15:f>calculs!$AF$72</c15:f>
                      <c15:dlblFieldTableCache>
                        <c:ptCount val="1"/>
                        <c:pt idx="0">
                          <c:v>18</c:v>
                        </c:pt>
                      </c15:dlblFieldTableCache>
                    </c15:dlblFTEntry>
                  </c15:dlblFieldTable>
                  <c15:showDataLabelsRange val="0"/>
                </c:ext>
                <c:ext xmlns:c16="http://schemas.microsoft.com/office/drawing/2014/chart" uri="{C3380CC4-5D6E-409C-BE32-E72D297353CC}">
                  <c16:uniqueId val="{00000035-D9F5-4A80-B45A-1EC1F78D8AA5}"/>
                </c:ext>
              </c:extLst>
            </c:dLbl>
            <c:dLbl>
              <c:idx val="28"/>
              <c:tx>
                <c:strRef>
                  <c:f>calculs!$AG$72</c:f>
                  <c:strCache>
                    <c:ptCount val="1"/>
                    <c:pt idx="0">
                      <c:v>19</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{C583DA36-1384-4D28-A60D-93614FFB1B6B}</c15:txfldGUID>
                      <c15:f>calculs!$AG$72</c15:f>
                      <c15:dlblFieldTableCache>
                        <c:ptCount val="1"/>
                        <c:pt idx="0">
                          <c:v>19</c:v>
                        </c:pt>
                      </c15:dlblFieldTableCache>
                    </c15:dlblFTEntry>
                  </c15:dlblFieldTable>
                  <c15:showDataLabelsRange val="0"/>
                </c:ext>
                <c:ext xmlns:c16="http://schemas.microsoft.com/office/drawing/2014/chart" uri="{C3380CC4-5D6E-409C-BE32-E72D297353CC}">
                  <c16:uniqueId val="{00000036-D9F5-4A80-B45A-1EC1F78D8AA5}"/>
                </c:ext>
              </c:extLst>
            </c:dLbl>
            <c:dLbl>
              <c:idx val="29"/>
              <c:tx>
                <c:strRef>
                  <c:f>calculs!$AH$72</c:f>
                  <c:strCache>
                    <c:ptCount val="1"/>
                    <c:pt idx="0">
                      <c:v>20</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{33FDF940-E4F5-4A3E-9EE9-77E24B303AD8}</c15:txfldGUID>
                      <c15:f>calculs!$AH$72</c15:f>
                      <c15:dlblFieldTableCache>
                        <c:ptCount val="1"/>
                        <c:pt idx="0">
                          <c:v>20</c:v>
                        </c:pt>
                      </c15:dlblFieldTableCache>
                    </c15:dlblFTEntry>
                  </c15:dlblFieldTable>
                  <c15:showDataLabelsRange val="0"/>
                </c:ext>
                <c:ext xmlns:c16="http://schemas.microsoft.com/office/drawing/2014/chart" uri="{C3380CC4-5D6E-409C-BE32-E72D297353CC}">
                  <c16:uniqueId val="{00000037-D9F5-4A80-B45A-1EC1F78D8AA5}"/>
                </c:ext>
              </c:extLst>
            </c:dLbl>
            <c:spPr>
              <a:noFill/>
              <a:ln>
                <a:noFill/>
              </a:ln>
              <a:effectLst/>
            </c:spPr>
            <c:txPr>
              <a:bodyPr/>
              <a:lstStyle/>
              <a:p>
                <a:pPr>
                  <a:defRPr sz="1100"/>
                </a:pPr>
                <a:endParaRPr lang="fr-F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calculs!$E$71:$AH$71</c:f>
              <c:numCache>
                <c:formatCode>General</c:formatCode>
                <c:ptCount val="30"/>
                <c:pt idx="0">
                  <c:v>1.3</c:v>
                </c:pt>
                <c:pt idx="1">
                  <c:v>1.3</c:v>
                </c:pt>
                <c:pt idx="2">
                  <c:v>1.3</c:v>
                </c:pt>
                <c:pt idx="3">
                  <c:v>1.3</c:v>
                </c:pt>
                <c:pt idx="4">
                  <c:v>1.3</c:v>
                </c:pt>
                <c:pt idx="5">
                  <c:v>1.3</c:v>
                </c:pt>
                <c:pt idx="6">
                  <c:v>1.3</c:v>
                </c:pt>
                <c:pt idx="7">
                  <c:v>1.3</c:v>
                </c:pt>
                <c:pt idx="8">
                  <c:v>1.3</c:v>
                </c:pt>
                <c:pt idx="9">
                  <c:v>1.3</c:v>
                </c:pt>
                <c:pt idx="10">
                  <c:v>1.3</c:v>
                </c:pt>
                <c:pt idx="11">
                  <c:v>1.3</c:v>
                </c:pt>
                <c:pt idx="12">
                  <c:v>1.3</c:v>
                </c:pt>
                <c:pt idx="13">
                  <c:v>1.3</c:v>
                </c:pt>
                <c:pt idx="14">
                  <c:v>1.3</c:v>
                </c:pt>
                <c:pt idx="15">
                  <c:v>1.3</c:v>
                </c:pt>
                <c:pt idx="16">
                  <c:v>1.3</c:v>
                </c:pt>
                <c:pt idx="17">
                  <c:v>1.3</c:v>
                </c:pt>
                <c:pt idx="18">
                  <c:v>1.3</c:v>
                </c:pt>
                <c:pt idx="19">
                  <c:v>1.3</c:v>
                </c:pt>
                <c:pt idx="20">
                  <c:v>1.3</c:v>
                </c:pt>
                <c:pt idx="21">
                  <c:v>1.3</c:v>
                </c:pt>
                <c:pt idx="22">
                  <c:v>1.3</c:v>
                </c:pt>
                <c:pt idx="23">
                  <c:v>1.3</c:v>
                </c:pt>
                <c:pt idx="24">
                  <c:v>1.3</c:v>
                </c:pt>
                <c:pt idx="25">
                  <c:v>1.3</c:v>
                </c:pt>
                <c:pt idx="26">
                  <c:v>1.3</c:v>
                </c:pt>
                <c:pt idx="27">
                  <c:v>1.3</c:v>
                </c:pt>
                <c:pt idx="28">
                  <c:v>1.3</c:v>
                </c:pt>
                <c:pt idx="29">
                  <c:v>1.3</c:v>
                </c:pt>
              </c:numCache>
            </c:numRef>
          </c:val>
          <c:smooth val="0"/>
          <c:extLst>
            <c:ext xmlns:c16="http://schemas.microsoft.com/office/drawing/2014/chart" uri="{C3380CC4-5D6E-409C-BE32-E72D297353CC}">
              <c16:uniqueId val="{00000038-D9F5-4A80-B45A-1EC1F78D8AA5}"/>
            </c:ext>
          </c:extLst>
        </c:ser>
        <c:ser>
          <c:idx val="23"/>
          <c:order val="24"/>
          <c:tx>
            <c:v>Day Dot Line For Text Labels</c:v>
          </c:tx>
          <c:spPr>
            <a:ln>
              <a:noFill/>
            </a:ln>
          </c:spPr>
          <c:marker>
            <c:symbol val="none"/>
          </c:marker>
          <c:dLbls>
            <c:dLbl>
              <c:idx val="0"/>
              <c:tx>
                <c:strRef>
                  <c:f>calculs!$E$70</c:f>
                  <c:strCache>
                    <c:ptCount val="1"/>
                    <c:pt idx="0">
                      <c:v>LUN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{7AD9738E-31E7-45A3-8F7B-7D1B65A74CFA}</c15:txfldGUID>
                      <c15:f>calculs!$E$70</c15:f>
                      <c15:dlblFieldTableCache>
                        <c:ptCount val="1"/>
                        <c:pt idx="0">
                          <c:v>LUN</c:v>
                        </c:pt>
                      </c15:dlblFieldTableCache>
                    </c15:dlblFTEntry>
                  </c15:dlblFieldTable>
                  <c15:showDataLabelsRange val="0"/>
                </c:ext>
                <c:ext xmlns:c16="http://schemas.microsoft.com/office/drawing/2014/chart" uri="{C3380CC4-5D6E-409C-BE32-E72D297353CC}">
                  <c16:uniqueId val="{00000039-D9F5-4A80-B45A-1EC1F78D8AA5}"/>
                </c:ext>
              </c:extLst>
            </c:dLbl>
            <c:dLbl>
              <c:idx val="1"/>
              <c:tx>
                <c:strRef>
                  <c:f>calculs!$F$70</c:f>
                  <c:strCache>
                    <c:ptCount val="1"/>
                    <c:pt idx="0">
                      <c:v>MAR</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{BDD961EA-F892-499B-AF73-104880764D62}</c15:txfldGUID>
                      <c15:f>calculs!$F$70</c15:f>
                      <c15:dlblFieldTableCache>
                        <c:ptCount val="1"/>
                        <c:pt idx="0">
                          <c:v>MAR</c:v>
                        </c:pt>
                      </c15:dlblFieldTableCache>
                    </c15:dlblFTEntry>
                  </c15:dlblFieldTable>
                  <c15:showDataLabelsRange val="0"/>
                </c:ext>
                <c:ext xmlns:c16="http://schemas.microsoft.com/office/drawing/2014/chart" uri="{C3380CC4-5D6E-409C-BE32-E72D297353CC}">
                  <c16:uniqueId val="{0000003A-D9F5-4A80-B45A-1EC1F78D8AA5}"/>
                </c:ext>
              </c:extLst>
            </c:dLbl>
            <c:dLbl>
              <c:idx val="2"/>
              <c:tx>
                <c:strRef>
                  <c:f>calculs!$G$70</c:f>
                  <c:strCache>
                    <c:ptCount val="1"/>
                    <c:pt idx="0">
                      <c:v>MER</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{9456F698-2D4B-4F63-807C-83FB7C47C603}</c15:txfldGUID>
                      <c15:f>calculs!$G$70</c15:f>
                      <c15:dlblFieldTableCache>
                        <c:ptCount val="1"/>
                        <c:pt idx="0">
                          <c:v>MER</c:v>
                        </c:pt>
                      </c15:dlblFieldTableCache>
                    </c15:dlblFTEntry>
                  </c15:dlblFieldTable>
                  <c15:showDataLabelsRange val="0"/>
                </c:ext>
                <c:ext xmlns:c16="http://schemas.microsoft.com/office/drawing/2014/chart" uri="{C3380CC4-5D6E-409C-BE32-E72D297353CC}">
                  <c16:uniqueId val="{0000003B-D9F5-4A80-B45A-1EC1F78D8AA5}"/>
                </c:ext>
              </c:extLst>
            </c:dLbl>
            <c:dLbl>
              <c:idx val="3"/>
              <c:tx>
                <c:strRef>
                  <c:f>calculs!$H$70</c:f>
                  <c:strCache>
                    <c:ptCount val="1"/>
                    <c:pt idx="0">
                      <c:v>JEU</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{D1D3716D-1BD2-434D-A5A2-39CD3B0AB10B}</c15:txfldGUID>
                      <c15:f>calculs!$H$70</c15:f>
                      <c15:dlblFieldTableCache>
                        <c:ptCount val="1"/>
                        <c:pt idx="0">
                          <c:v>JEU</c:v>
                        </c:pt>
                      </c15:dlblFieldTableCache>
                    </c15:dlblFTEntry>
                  </c15:dlblFieldTable>
                  <c15:showDataLabelsRange val="0"/>
                </c:ext>
                <c:ext xmlns:c16="http://schemas.microsoft.com/office/drawing/2014/chart" uri="{C3380CC4-5D6E-409C-BE32-E72D297353CC}">
                  <c16:uniqueId val="{0000003C-D9F5-4A80-B45A-1EC1F78D8AA5}"/>
                </c:ext>
              </c:extLst>
            </c:dLbl>
            <c:dLbl>
              <c:idx val="4"/>
              <c:tx>
                <c:strRef>
                  <c:f>calculs!$I$70</c:f>
                  <c:strCache>
                    <c:ptCount val="1"/>
                    <c:pt idx="0">
                      <c:v>VEN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{F925A48C-10C6-4FF5-AC29-3A8BEA180A8C}</c15:txfldGUID>
                      <c15:f>calculs!$I$70</c15:f>
                      <c15:dlblFieldTableCache>
                        <c:ptCount val="1"/>
                        <c:pt idx="0">
                          <c:v>VEN</c:v>
                        </c:pt>
                      </c15:dlblFieldTableCache>
                    </c15:dlblFTEntry>
                  </c15:dlblFieldTable>
                  <c15:showDataLabelsRange val="0"/>
                </c:ext>
                <c:ext xmlns:c16="http://schemas.microsoft.com/office/drawing/2014/chart" uri="{C3380CC4-5D6E-409C-BE32-E72D297353CC}">
                  <c16:uniqueId val="{0000003D-D9F5-4A80-B45A-1EC1F78D8AA5}"/>
                </c:ext>
              </c:extLst>
            </c:dLbl>
            <c:dLbl>
              <c:idx val="5"/>
              <c:tx>
                <c:strRef>
                  <c:f>calculs!$J$70</c:f>
                  <c:strCache>
                    <c:ptCount val="1"/>
                    <c:pt idx="0">
                      <c:v>SAM</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{C7F843A0-746E-4A95-87E9-BFECBF077550}</c15:txfldGUID>
                      <c15:f>calculs!$J$70</c15:f>
                      <c15:dlblFieldTableCache>
                        <c:ptCount val="1"/>
                        <c:pt idx="0">
                          <c:v>SAM</c:v>
                        </c:pt>
                      </c15:dlblFieldTableCache>
                    </c15:dlblFTEntry>
                  </c15:dlblFieldTable>
                  <c15:showDataLabelsRange val="0"/>
                </c:ext>
                <c:ext xmlns:c16="http://schemas.microsoft.com/office/drawing/2014/chart" uri="{C3380CC4-5D6E-409C-BE32-E72D297353CC}">
                  <c16:uniqueId val="{0000003E-D9F5-4A80-B45A-1EC1F78D8AA5}"/>
                </c:ext>
              </c:extLst>
            </c:dLbl>
            <c:dLbl>
              <c:idx val="6"/>
              <c:tx>
                <c:strRef>
                  <c:f>calculs!$K$70</c:f>
                  <c:strCache>
                    <c:ptCount val="1"/>
                    <c:pt idx="0">
                      <c:v>DIM</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{3C3A9B8D-C2AF-4F70-89D2-35B06B71FE29}</c15:txfldGUID>
                      <c15:f>calculs!$K$70</c15:f>
                      <c15:dlblFieldTableCache>
                        <c:ptCount val="1"/>
                        <c:pt idx="0">
                          <c:v>DIM</c:v>
                        </c:pt>
                      </c15:dlblFieldTableCache>
                    </c15:dlblFTEntry>
                  </c15:dlblFieldTable>
                  <c15:showDataLabelsRange val="0"/>
                </c:ext>
                <c:ext xmlns:c16="http://schemas.microsoft.com/office/drawing/2014/chart" uri="{C3380CC4-5D6E-409C-BE32-E72D297353CC}">
                  <c16:uniqueId val="{0000003F-D9F5-4A80-B45A-1EC1F78D8AA5}"/>
                </c:ext>
              </c:extLst>
            </c:dLbl>
            <c:dLbl>
              <c:idx val="7"/>
              <c:tx>
                <c:strRef>
                  <c:f>calculs!$L$70</c:f>
                  <c:strCache>
                    <c:ptCount val="1"/>
                    <c:pt idx="0">
                      <c:v>LUN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{0DF24154-6A56-41AE-BEC3-3FC467EA23C8}</c15:txfldGUID>
                      <c15:f>calculs!$L$70</c15:f>
                      <c15:dlblFieldTableCache>
                        <c:ptCount val="1"/>
                        <c:pt idx="0">
                          <c:v>LUN</c:v>
                        </c:pt>
                      </c15:dlblFieldTableCache>
                    </c15:dlblFTEntry>
                  </c15:dlblFieldTable>
                  <c15:showDataLabelsRange val="0"/>
                </c:ext>
                <c:ext xmlns:c16="http://schemas.microsoft.com/office/drawing/2014/chart" uri="{C3380CC4-5D6E-409C-BE32-E72D297353CC}">
                  <c16:uniqueId val="{00000040-D9F5-4A80-B45A-1EC1F78D8AA5}"/>
                </c:ext>
              </c:extLst>
            </c:dLbl>
            <c:dLbl>
              <c:idx val="8"/>
              <c:tx>
                <c:strRef>
                  <c:f>calculs!$M$70</c:f>
                  <c:strCache>
                    <c:ptCount val="1"/>
                    <c:pt idx="0">
                      <c:v>MAR</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{C94D33F6-78F8-4258-863D-C1DDC5F12A8D}</c15:txfldGUID>
                      <c15:f>calculs!$M$70</c15:f>
                      <c15:dlblFieldTableCache>
                        <c:ptCount val="1"/>
                        <c:pt idx="0">
                          <c:v>MAR</c:v>
                        </c:pt>
                      </c15:dlblFieldTableCache>
                    </c15:dlblFTEntry>
                  </c15:dlblFieldTable>
                  <c15:showDataLabelsRange val="0"/>
                </c:ext>
                <c:ext xmlns:c16="http://schemas.microsoft.com/office/drawing/2014/chart" uri="{C3380CC4-5D6E-409C-BE32-E72D297353CC}">
                  <c16:uniqueId val="{00000041-D9F5-4A80-B45A-1EC1F78D8AA5}"/>
                </c:ext>
              </c:extLst>
            </c:dLbl>
            <c:dLbl>
              <c:idx val="9"/>
              <c:tx>
                <c:strRef>
                  <c:f>calculs!$N$70</c:f>
                  <c:strCache>
                    <c:ptCount val="1"/>
                    <c:pt idx="0">
                      <c:v>MER</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{F3673180-BBF7-4B49-BF4A-A06DEE79D88C}</c15:txfldGUID>
                      <c15:f>calculs!$N$70</c15:f>
                      <c15:dlblFieldTableCache>
                        <c:ptCount val="1"/>
                        <c:pt idx="0">
                          <c:v>MER</c:v>
                        </c:pt>
                      </c15:dlblFieldTableCache>
                    </c15:dlblFTEntry>
                  </c15:dlblFieldTable>
                  <c15:showDataLabelsRange val="0"/>
                </c:ext>
                <c:ext xmlns:c16="http://schemas.microsoft.com/office/drawing/2014/chart" uri="{C3380CC4-5D6E-409C-BE32-E72D297353CC}">
                  <c16:uniqueId val="{00000042-D9F5-4A80-B45A-1EC1F78D8AA5}"/>
                </c:ext>
              </c:extLst>
            </c:dLbl>
            <c:dLbl>
              <c:idx val="10"/>
              <c:tx>
                <c:strRef>
                  <c:f>calculs!$O$70</c:f>
                  <c:strCache>
                    <c:ptCount val="1"/>
                    <c:pt idx="0">
                      <c:v>JEU</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{8A889656-AB50-4A49-901C-0F60983CFCFE}</c15:txfldGUID>
                      <c15:f>calculs!$O$70</c15:f>
                      <c15:dlblFieldTableCache>
                        <c:ptCount val="1"/>
                        <c:pt idx="0">
                          <c:v>JEU</c:v>
                        </c:pt>
                      </c15:dlblFieldTableCache>
                    </c15:dlblFTEntry>
                  </c15:dlblFieldTable>
                  <c15:showDataLabelsRange val="0"/>
                </c:ext>
                <c:ext xmlns:c16="http://schemas.microsoft.com/office/drawing/2014/chart" uri="{C3380CC4-5D6E-409C-BE32-E72D297353CC}">
                  <c16:uniqueId val="{00000043-D9F5-4A80-B45A-1EC1F78D8AA5}"/>
                </c:ext>
              </c:extLst>
            </c:dLbl>
            <c:dLbl>
              <c:idx val="11"/>
              <c:tx>
                <c:strRef>
                  <c:f>calculs!$P$70</c:f>
                  <c:strCache>
                    <c:ptCount val="1"/>
                    <c:pt idx="0">
                      <c:v>VEN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{C8CE96C4-F800-4CCA-9810-1296041CC640}</c15:txfldGUID>
                      <c15:f>calculs!$P$70</c15:f>
                      <c15:dlblFieldTableCache>
                        <c:ptCount val="1"/>
                        <c:pt idx="0">
                          <c:v>VEN</c:v>
                        </c:pt>
                      </c15:dlblFieldTableCache>
                    </c15:dlblFTEntry>
                  </c15:dlblFieldTable>
                  <c15:showDataLabelsRange val="0"/>
                </c:ext>
                <c:ext xmlns:c16="http://schemas.microsoft.com/office/drawing/2014/chart" uri="{C3380CC4-5D6E-409C-BE32-E72D297353CC}">
                  <c16:uniqueId val="{00000044-D9F5-4A80-B45A-1EC1F78D8AA5}"/>
                </c:ext>
              </c:extLst>
            </c:dLbl>
            <c:dLbl>
              <c:idx val="12"/>
              <c:tx>
                <c:strRef>
                  <c:f>calculs!$Q$70</c:f>
                  <c:strCache>
                    <c:ptCount val="1"/>
                    <c:pt idx="0">
                      <c:v>SAM</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{9DA82F89-06B8-4550-8947-C3CE8B2E01CD}</c15:txfldGUID>
                      <c15:f>calculs!$Q$70</c15:f>
                      <c15:dlblFieldTableCache>
                        <c:ptCount val="1"/>
                        <c:pt idx="0">
                          <c:v>SAM</c:v>
                        </c:pt>
                      </c15:dlblFieldTableCache>
                    </c15:dlblFTEntry>
                  </c15:dlblFieldTable>
                  <c15:showDataLabelsRange val="0"/>
                </c:ext>
                <c:ext xmlns:c16="http://schemas.microsoft.com/office/drawing/2014/chart" uri="{C3380CC4-5D6E-409C-BE32-E72D297353CC}">
                  <c16:uniqueId val="{00000045-D9F5-4A80-B45A-1EC1F78D8AA5}"/>
                </c:ext>
              </c:extLst>
            </c:dLbl>
            <c:dLbl>
              <c:idx val="13"/>
              <c:tx>
                <c:strRef>
                  <c:f>calculs!$R$70</c:f>
                  <c:strCache>
                    <c:ptCount val="1"/>
                    <c:pt idx="0">
                      <c:v>DIM</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{45F963BC-EBFB-4A9A-B929-644894751A37}</c15:txfldGUID>
                      <c15:f>calculs!$R$70</c15:f>
                      <c15:dlblFieldTableCache>
                        <c:ptCount val="1"/>
                        <c:pt idx="0">
                          <c:v>DIM</c:v>
                        </c:pt>
                      </c15:dlblFieldTableCache>
                    </c15:dlblFTEntry>
                  </c15:dlblFieldTable>
                  <c15:showDataLabelsRange val="0"/>
                </c:ext>
                <c:ext xmlns:c16="http://schemas.microsoft.com/office/drawing/2014/chart" uri="{C3380CC4-5D6E-409C-BE32-E72D297353CC}">
                  <c16:uniqueId val="{00000046-D9F5-4A80-B45A-1EC1F78D8AA5}"/>
                </c:ext>
              </c:extLst>
            </c:dLbl>
            <c:dLbl>
              <c:idx val="14"/>
              <c:tx>
                <c:strRef>
                  <c:f>calculs!$S$70</c:f>
                  <c:strCache>
                    <c:ptCount val="1"/>
                    <c:pt idx="0">
                      <c:v>LUN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{0070F834-54A8-43A0-AE49-A1E9E80D2E42}</c15:txfldGUID>
                      <c15:f>calculs!$S$70</c15:f>
                      <c15:dlblFieldTableCache>
                        <c:ptCount val="1"/>
                        <c:pt idx="0">
                          <c:v>LUN</c:v>
                        </c:pt>
                      </c15:dlblFieldTableCache>
                    </c15:dlblFTEntry>
                  </c15:dlblFieldTable>
                  <c15:showDataLabelsRange val="0"/>
                </c:ext>
                <c:ext xmlns:c16="http://schemas.microsoft.com/office/drawing/2014/chart" uri="{C3380CC4-5D6E-409C-BE32-E72D297353CC}">
                  <c16:uniqueId val="{00000047-D9F5-4A80-B45A-1EC1F78D8AA5}"/>
                </c:ext>
              </c:extLst>
            </c:dLbl>
            <c:dLbl>
              <c:idx val="15"/>
              <c:tx>
                <c:strRef>
                  <c:f>calculs!$T$70</c:f>
                  <c:strCache>
                    <c:ptCount val="1"/>
                    <c:pt idx="0">
                      <c:v>MAR</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{0367319B-F3D6-4018-9560-C00C0D2B9434}</c15:txfldGUID>
                      <c15:f>calculs!$T$70</c15:f>
                      <c15:dlblFieldTableCache>
                        <c:ptCount val="1"/>
                        <c:pt idx="0">
                          <c:v>MAR</c:v>
                        </c:pt>
                      </c15:dlblFieldTableCache>
                    </c15:dlblFTEntry>
                  </c15:dlblFieldTable>
                  <c15:showDataLabelsRange val="0"/>
                </c:ext>
                <c:ext xmlns:c16="http://schemas.microsoft.com/office/drawing/2014/chart" uri="{C3380CC4-5D6E-409C-BE32-E72D297353CC}">
                  <c16:uniqueId val="{00000048-D9F5-4A80-B45A-1EC1F78D8AA5}"/>
                </c:ext>
              </c:extLst>
            </c:dLbl>
            <c:dLbl>
              <c:idx val="16"/>
              <c:tx>
                <c:strRef>
                  <c:f>calculs!$U$70</c:f>
                  <c:strCache>
                    <c:ptCount val="1"/>
                    <c:pt idx="0">
                      <c:v>MER</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{5B0EA192-E7BE-4584-875E-530E9D9DCC33}</c15:txfldGUID>
                      <c15:f>calculs!$U$70</c15:f>
                      <c15:dlblFieldTableCache>
                        <c:ptCount val="1"/>
                        <c:pt idx="0">
                          <c:v>MER</c:v>
                        </c:pt>
                      </c15:dlblFieldTableCache>
                    </c15:dlblFTEntry>
                  </c15:dlblFieldTable>
                  <c15:showDataLabelsRange val="0"/>
                </c:ext>
                <c:ext xmlns:c16="http://schemas.microsoft.com/office/drawing/2014/chart" uri="{C3380CC4-5D6E-409C-BE32-E72D297353CC}">
                  <c16:uniqueId val="{00000049-D9F5-4A80-B45A-1EC1F78D8AA5}"/>
                </c:ext>
              </c:extLst>
            </c:dLbl>
            <c:dLbl>
              <c:idx val="17"/>
              <c:tx>
                <c:strRef>
                  <c:f>calculs!$V$70</c:f>
                  <c:strCache>
                    <c:ptCount val="1"/>
                    <c:pt idx="0">
                      <c:v>JEU</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{CAB97882-4811-409C-8476-701FA0A57BB8}</c15:txfldGUID>
                      <c15:f>calculs!$V$70</c15:f>
                      <c15:dlblFieldTableCache>
                        <c:ptCount val="1"/>
                        <c:pt idx="0">
                          <c:v>JEU</c:v>
                        </c:pt>
                      </c15:dlblFieldTableCache>
                    </c15:dlblFTEntry>
                  </c15:dlblFieldTable>
                  <c15:showDataLabelsRange val="0"/>
                </c:ext>
                <c:ext xmlns:c16="http://schemas.microsoft.com/office/drawing/2014/chart" uri="{C3380CC4-5D6E-409C-BE32-E72D297353CC}">
                  <c16:uniqueId val="{0000004A-D9F5-4A80-B45A-1EC1F78D8AA5}"/>
                </c:ext>
              </c:extLst>
            </c:dLbl>
            <c:dLbl>
              <c:idx val="18"/>
              <c:tx>
                <c:strRef>
                  <c:f>calculs!$W$70</c:f>
                  <c:strCache>
                    <c:ptCount val="1"/>
                    <c:pt idx="0">
                      <c:v>VEN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{4CBE1981-4C1F-449C-A4E0-A00B9E513992}</c15:txfldGUID>
                      <c15:f>calculs!$W$70</c15:f>
                      <c15:dlblFieldTableCache>
                        <c:ptCount val="1"/>
                        <c:pt idx="0">
                          <c:v>VEN</c:v>
                        </c:pt>
                      </c15:dlblFieldTableCache>
                    </c15:dlblFTEntry>
                  </c15:dlblFieldTable>
                  <c15:showDataLabelsRange val="0"/>
                </c:ext>
                <c:ext xmlns:c16="http://schemas.microsoft.com/office/drawing/2014/chart" uri="{C3380CC4-5D6E-409C-BE32-E72D297353CC}">
                  <c16:uniqueId val="{0000004B-D9F5-4A80-B45A-1EC1F78D8AA5}"/>
                </c:ext>
              </c:extLst>
            </c:dLbl>
            <c:dLbl>
              <c:idx val="19"/>
              <c:tx>
                <c:strRef>
                  <c:f>calculs!$X$70</c:f>
                  <c:strCache>
                    <c:ptCount val="1"/>
                    <c:pt idx="0">
                      <c:v>SAM</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{2F16E81C-898E-42AB-973E-A948B07DA336}</c15:txfldGUID>
                      <c15:f>calculs!$X$70</c15:f>
                      <c15:dlblFieldTableCache>
                        <c:ptCount val="1"/>
                        <c:pt idx="0">
                          <c:v>SAM</c:v>
                        </c:pt>
                      </c15:dlblFieldTableCache>
                    </c15:dlblFTEntry>
                  </c15:dlblFieldTable>
                  <c15:showDataLabelsRange val="0"/>
                </c:ext>
                <c:ext xmlns:c16="http://schemas.microsoft.com/office/drawing/2014/chart" uri="{C3380CC4-5D6E-409C-BE32-E72D297353CC}">
                  <c16:uniqueId val="{0000004C-D9F5-4A80-B45A-1EC1F78D8AA5}"/>
                </c:ext>
              </c:extLst>
            </c:dLbl>
            <c:dLbl>
              <c:idx val="20"/>
              <c:tx>
                <c:strRef>
                  <c:f>calculs!$Y$70</c:f>
                  <c:strCache>
                    <c:ptCount val="1"/>
                    <c:pt idx="0">
                      <c:v>DIM</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{60D0A5FA-E65F-4066-BE5C-4DBFE4907DFD}</c15:txfldGUID>
                      <c15:f>calculs!$Y$70</c15:f>
                      <c15:dlblFieldTableCache>
                        <c:ptCount val="1"/>
                        <c:pt idx="0">
                          <c:v>DIM</c:v>
                        </c:pt>
                      </c15:dlblFieldTableCache>
                    </c15:dlblFTEntry>
                  </c15:dlblFieldTable>
                  <c15:showDataLabelsRange val="0"/>
                </c:ext>
                <c:ext xmlns:c16="http://schemas.microsoft.com/office/drawing/2014/chart" uri="{C3380CC4-5D6E-409C-BE32-E72D297353CC}">
                  <c16:uniqueId val="{0000004D-D9F5-4A80-B45A-1EC1F78D8AA5}"/>
                </c:ext>
              </c:extLst>
            </c:dLbl>
            <c:dLbl>
              <c:idx val="21"/>
              <c:tx>
                <c:strRef>
                  <c:f>calculs!$Z$70</c:f>
                  <c:strCache>
                    <c:ptCount val="1"/>
                    <c:pt idx="0">
                      <c:v>LUN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{81170B87-C492-4D4F-8481-10EC79338BC3}</c15:txfldGUID>
                      <c15:f>calculs!$Z$70</c15:f>
                      <c15:dlblFieldTableCache>
                        <c:ptCount val="1"/>
                        <c:pt idx="0">
                          <c:v>LUN</c:v>
                        </c:pt>
                      </c15:dlblFieldTableCache>
                    </c15:dlblFTEntry>
                  </c15:dlblFieldTable>
                  <c15:showDataLabelsRange val="0"/>
                </c:ext>
                <c:ext xmlns:c16="http://schemas.microsoft.com/office/drawing/2014/chart" uri="{C3380CC4-5D6E-409C-BE32-E72D297353CC}">
                  <c16:uniqueId val="{0000004E-D9F5-4A80-B45A-1EC1F78D8AA5}"/>
                </c:ext>
              </c:extLst>
            </c:dLbl>
            <c:dLbl>
              <c:idx val="22"/>
              <c:tx>
                <c:strRef>
                  <c:f>calculs!$AA$70</c:f>
                  <c:strCache>
                    <c:ptCount val="1"/>
                    <c:pt idx="0">
                      <c:v>MAR</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{87EDAF4D-ED67-44A6-8B20-B4C4EF64D7C3}</c15:txfldGUID>
                      <c15:f>calculs!$AA$70</c15:f>
                      <c15:dlblFieldTableCache>
                        <c:ptCount val="1"/>
                        <c:pt idx="0">
                          <c:v>MAR</c:v>
                        </c:pt>
                      </c15:dlblFieldTableCache>
                    </c15:dlblFTEntry>
                  </c15:dlblFieldTable>
                  <c15:showDataLabelsRange val="0"/>
                </c:ext>
                <c:ext xmlns:c16="http://schemas.microsoft.com/office/drawing/2014/chart" uri="{C3380CC4-5D6E-409C-BE32-E72D297353CC}">
                  <c16:uniqueId val="{0000004F-D9F5-4A80-B45A-1EC1F78D8AA5}"/>
                </c:ext>
              </c:extLst>
            </c:dLbl>
            <c:dLbl>
              <c:idx val="23"/>
              <c:tx>
                <c:strRef>
                  <c:f>calculs!$AB$70</c:f>
                  <c:strCache>
                    <c:ptCount val="1"/>
                    <c:pt idx="0">
                      <c:v>MER</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{E4580DA9-9DC6-4C79-9185-62427F7D3102}</c15:txfldGUID>
                      <c15:f>calculs!$AB$70</c15:f>
                      <c15:dlblFieldTableCache>
                        <c:ptCount val="1"/>
                        <c:pt idx="0">
                          <c:v>MER</c:v>
                        </c:pt>
                      </c15:dlblFieldTableCache>
                    </c15:dlblFTEntry>
                  </c15:dlblFieldTable>
                  <c15:showDataLabelsRange val="0"/>
                </c:ext>
                <c:ext xmlns:c16="http://schemas.microsoft.com/office/drawing/2014/chart" uri="{C3380CC4-5D6E-409C-BE32-E72D297353CC}">
                  <c16:uniqueId val="{00000050-D9F5-4A80-B45A-1EC1F78D8AA5}"/>
                </c:ext>
              </c:extLst>
            </c:dLbl>
            <c:dLbl>
              <c:idx val="24"/>
              <c:tx>
                <c:strRef>
                  <c:f>calculs!$AC$70</c:f>
                  <c:strCache>
                    <c:ptCount val="1"/>
                    <c:pt idx="0">
                      <c:v>JEU</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{5797800C-BDC4-47C7-8774-509282BF7EAB}</c15:txfldGUID>
                      <c15:f>calculs!$AC$70</c15:f>
                      <c15:dlblFieldTableCache>
                        <c:ptCount val="1"/>
                        <c:pt idx="0">
                          <c:v>JEU</c:v>
                        </c:pt>
                      </c15:dlblFieldTableCache>
                    </c15:dlblFTEntry>
                  </c15:dlblFieldTable>
                  <c15:showDataLabelsRange val="0"/>
                </c:ext>
                <c:ext xmlns:c16="http://schemas.microsoft.com/office/drawing/2014/chart" uri="{C3380CC4-5D6E-409C-BE32-E72D297353CC}">
                  <c16:uniqueId val="{00000051-D9F5-4A80-B45A-1EC1F78D8AA5}"/>
                </c:ext>
              </c:extLst>
            </c:dLbl>
            <c:dLbl>
              <c:idx val="25"/>
              <c:tx>
                <c:strRef>
                  <c:f>calculs!$AD$70</c:f>
                  <c:strCache>
                    <c:ptCount val="1"/>
                    <c:pt idx="0">
                      <c:v>VEN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{89D600C9-FD47-4236-B913-46E7251B2907}</c15:txfldGUID>
                      <c15:f>calculs!$AD$70</c15:f>
                      <c15:dlblFieldTableCache>
                        <c:ptCount val="1"/>
                        <c:pt idx="0">
                          <c:v>VEN</c:v>
                        </c:pt>
                      </c15:dlblFieldTableCache>
                    </c15:dlblFTEntry>
                  </c15:dlblFieldTable>
                  <c15:showDataLabelsRange val="0"/>
                </c:ext>
                <c:ext xmlns:c16="http://schemas.microsoft.com/office/drawing/2014/chart" uri="{C3380CC4-5D6E-409C-BE32-E72D297353CC}">
                  <c16:uniqueId val="{00000052-D9F5-4A80-B45A-1EC1F78D8AA5}"/>
                </c:ext>
              </c:extLst>
            </c:dLbl>
            <c:dLbl>
              <c:idx val="26"/>
              <c:tx>
                <c:strRef>
                  <c:f>calculs!$AE$70</c:f>
                  <c:strCache>
                    <c:ptCount val="1"/>
                    <c:pt idx="0">
                      <c:v>SAM</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{062F4DCE-207E-4838-B7F9-601357F87F8A}</c15:txfldGUID>
                      <c15:f>calculs!$AE$70</c15:f>
                      <c15:dlblFieldTableCache>
                        <c:ptCount val="1"/>
                        <c:pt idx="0">
                          <c:v>SAM</c:v>
                        </c:pt>
                      </c15:dlblFieldTableCache>
                    </c15:dlblFTEntry>
                  </c15:dlblFieldTable>
                  <c15:showDataLabelsRange val="0"/>
                </c:ext>
                <c:ext xmlns:c16="http://schemas.microsoft.com/office/drawing/2014/chart" uri="{C3380CC4-5D6E-409C-BE32-E72D297353CC}">
                  <c16:uniqueId val="{00000053-D9F5-4A80-B45A-1EC1F78D8AA5}"/>
                </c:ext>
              </c:extLst>
            </c:dLbl>
            <c:dLbl>
              <c:idx val="27"/>
              <c:tx>
                <c:strRef>
                  <c:f>calculs!$AF$70</c:f>
                  <c:strCache>
                    <c:ptCount val="1"/>
                    <c:pt idx="0">
                      <c:v>DIM</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{69EB14E0-7BE3-4458-9E65-64DD81739E2B}</c15:txfldGUID>
                      <c15:f>calculs!$AF$70</c15:f>
                      <c15:dlblFieldTableCache>
                        <c:ptCount val="1"/>
                        <c:pt idx="0">
                          <c:v>DIM</c:v>
                        </c:pt>
                      </c15:dlblFieldTableCache>
                    </c15:dlblFTEntry>
                  </c15:dlblFieldTable>
                  <c15:showDataLabelsRange val="0"/>
                </c:ext>
                <c:ext xmlns:c16="http://schemas.microsoft.com/office/drawing/2014/chart" uri="{C3380CC4-5D6E-409C-BE32-E72D297353CC}">
                  <c16:uniqueId val="{00000054-D9F5-4A80-B45A-1EC1F78D8AA5}"/>
                </c:ext>
              </c:extLst>
            </c:dLbl>
            <c:dLbl>
              <c:idx val="28"/>
              <c:tx>
                <c:strRef>
                  <c:f>calculs!$AG$70</c:f>
                  <c:strCache>
                    <c:ptCount val="1"/>
                    <c:pt idx="0">
                      <c:v>LUN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{40E1ECF6-2705-413F-A16B-F6A8BFAD4899}</c15:txfldGUID>
                      <c15:f>calculs!$AG$70</c15:f>
                      <c15:dlblFieldTableCache>
                        <c:ptCount val="1"/>
                        <c:pt idx="0">
                          <c:v>LUN</c:v>
                        </c:pt>
                      </c15:dlblFieldTableCache>
                    </c15:dlblFTEntry>
                  </c15:dlblFieldTable>
                  <c15:showDataLabelsRange val="0"/>
                </c:ext>
                <c:ext xmlns:c16="http://schemas.microsoft.com/office/drawing/2014/chart" uri="{C3380CC4-5D6E-409C-BE32-E72D297353CC}">
                  <c16:uniqueId val="{00000055-D9F5-4A80-B45A-1EC1F78D8AA5}"/>
                </c:ext>
              </c:extLst>
            </c:dLbl>
            <c:dLbl>
              <c:idx val="29"/>
              <c:tx>
                <c:strRef>
                  <c:f>calculs!$AH$70</c:f>
                  <c:strCache>
                    <c:ptCount val="1"/>
                    <c:pt idx="0">
                      <c:v>MAR</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{2763C694-4991-4153-AA36-FD78E0BEF586}</c15:txfldGUID>
                      <c15:f>calculs!$AH$70</c15:f>
                      <c15:dlblFieldTableCache>
                        <c:ptCount val="1"/>
                        <c:pt idx="0">
                          <c:v>MAR</c:v>
                        </c:pt>
                      </c15:dlblFieldTableCache>
                    </c15:dlblFTEntry>
                  </c15:dlblFieldTable>
                  <c15:showDataLabelsRange val="0"/>
                </c:ext>
                <c:ext xmlns:c16="http://schemas.microsoft.com/office/drawing/2014/chart" uri="{C3380CC4-5D6E-409C-BE32-E72D297353CC}">
                  <c16:uniqueId val="{00000056-D9F5-4A80-B45A-1EC1F78D8AA5}"/>
                </c:ext>
              </c:extLst>
            </c:dLbl>
            <c:spPr>
              <a:noFill/>
              <a:ln>
                <a:noFill/>
              </a:ln>
              <a:effectLst/>
            </c:spPr>
            <c:txPr>
              <a:bodyPr/>
              <a:lstStyle/>
              <a:p>
                <a:pPr>
                  <a:defRPr sz="1100"/>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calculs!$E$69:$AH$69</c:f>
              <c:numCache>
                <c:formatCode>General</c:formatCode>
                <c:ptCount val="30"/>
                <c:pt idx="0">
                  <c:v>2.2999999999999998</c:v>
                </c:pt>
                <c:pt idx="1">
                  <c:v>2.2999999999999998</c:v>
                </c:pt>
                <c:pt idx="2">
                  <c:v>2.2999999999999998</c:v>
                </c:pt>
                <c:pt idx="3">
                  <c:v>2.2999999999999998</c:v>
                </c:pt>
                <c:pt idx="4">
                  <c:v>2.2999999999999998</c:v>
                </c:pt>
                <c:pt idx="5">
                  <c:v>2.2999999999999998</c:v>
                </c:pt>
                <c:pt idx="6">
                  <c:v>2.2999999999999998</c:v>
                </c:pt>
                <c:pt idx="7">
                  <c:v>2.2999999999999998</c:v>
                </c:pt>
                <c:pt idx="8">
                  <c:v>2.2999999999999998</c:v>
                </c:pt>
                <c:pt idx="9">
                  <c:v>2.2999999999999998</c:v>
                </c:pt>
                <c:pt idx="10">
                  <c:v>2.2999999999999998</c:v>
                </c:pt>
                <c:pt idx="11">
                  <c:v>2.2999999999999998</c:v>
                </c:pt>
                <c:pt idx="12">
                  <c:v>2.2999999999999998</c:v>
                </c:pt>
                <c:pt idx="13">
                  <c:v>2.2999999999999998</c:v>
                </c:pt>
                <c:pt idx="14">
                  <c:v>2.2999999999999998</c:v>
                </c:pt>
                <c:pt idx="15">
                  <c:v>2.2999999999999998</c:v>
                </c:pt>
                <c:pt idx="16">
                  <c:v>2.2999999999999998</c:v>
                </c:pt>
                <c:pt idx="17">
                  <c:v>2.2999999999999998</c:v>
                </c:pt>
                <c:pt idx="18">
                  <c:v>2.2999999999999998</c:v>
                </c:pt>
                <c:pt idx="19">
                  <c:v>2.2999999999999998</c:v>
                </c:pt>
                <c:pt idx="20">
                  <c:v>2.2999999999999998</c:v>
                </c:pt>
                <c:pt idx="21">
                  <c:v>2.2999999999999998</c:v>
                </c:pt>
                <c:pt idx="22">
                  <c:v>2.2999999999999998</c:v>
                </c:pt>
                <c:pt idx="23">
                  <c:v>2.2999999999999998</c:v>
                </c:pt>
                <c:pt idx="24">
                  <c:v>2.2999999999999998</c:v>
                </c:pt>
                <c:pt idx="25">
                  <c:v>2.2999999999999998</c:v>
                </c:pt>
                <c:pt idx="26">
                  <c:v>2.2999999999999998</c:v>
                </c:pt>
                <c:pt idx="27">
                  <c:v>2.2999999999999998</c:v>
                </c:pt>
                <c:pt idx="28">
                  <c:v>2.2999999999999998</c:v>
                </c:pt>
                <c:pt idx="29">
                  <c:v>2.2999999999999998</c:v>
                </c:pt>
              </c:numCache>
            </c:numRef>
          </c:val>
          <c:smooth val="0"/>
          <c:extLst>
            <c:ext xmlns:c16="http://schemas.microsoft.com/office/drawing/2014/chart" uri="{C3380CC4-5D6E-409C-BE32-E72D297353CC}">
              <c16:uniqueId val="{00000057-D9F5-4A80-B45A-1EC1F78D8AA5}"/>
            </c:ext>
          </c:extLst>
        </c:ser>
        <c:ser>
          <c:idx val="25"/>
          <c:order val="25"/>
          <c:tx>
            <c:strRef>
              <c:f>calculs!$D$59</c:f>
              <c:strCache>
                <c:ptCount val="1"/>
                <c:pt idx="0">
                  <c:v>mars 2021 - Bande supérieure</c:v>
                </c:pt>
              </c:strCache>
            </c:strRef>
          </c:tx>
          <c:spPr>
            <a:ln w="228600" cap="sq">
              <a:solidFill>
                <a:schemeClr val="accent3">
                  <a:lumMod val="20000"/>
                  <a:lumOff val="80000"/>
                </a:schemeClr>
              </a:solidFill>
            </a:ln>
          </c:spPr>
          <c:marker>
            <c:symbol val="none"/>
          </c:marker>
          <c:val>
            <c:numRef>
              <c:f>calculs!$E$59:$AH$59</c:f>
              <c:numCache>
                <c:formatCode>General</c:formatCode>
                <c:ptCount val="30"/>
                <c:pt idx="0">
                  <c:v>13</c:v>
                </c:pt>
                <c:pt idx="1">
                  <c:v>13</c:v>
                </c:pt>
                <c:pt idx="2">
                  <c:v>13</c:v>
                </c:pt>
                <c:pt idx="3">
                  <c:v>13</c:v>
                </c:pt>
                <c:pt idx="4">
                  <c:v>13</c:v>
                </c:pt>
                <c:pt idx="5">
                  <c:v>13</c:v>
                </c:pt>
                <c:pt idx="6">
                  <c:v>13</c:v>
                </c:pt>
                <c:pt idx="7">
                  <c:v>13</c:v>
                </c:pt>
                <c:pt idx="8">
                  <c:v>13</c:v>
                </c:pt>
                <c:pt idx="9">
                  <c:v>13</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58-D9F5-4A80-B45A-1EC1F78D8AA5}"/>
            </c:ext>
          </c:extLst>
        </c:ser>
        <c:ser>
          <c:idx val="26"/>
          <c:order val="26"/>
          <c:tx>
            <c:strRef>
              <c:f>calculs!$D$62</c:f>
              <c:strCache>
                <c:ptCount val="1"/>
                <c:pt idx="0">
                  <c:v>avr 2021 - Bande supérieure</c:v>
                </c:pt>
              </c:strCache>
            </c:strRef>
          </c:tx>
          <c:spPr>
            <a:ln w="228600" cap="sq">
              <a:solidFill>
                <a:schemeClr val="accent2">
                  <a:lumMod val="20000"/>
                  <a:lumOff val="80000"/>
                </a:schemeClr>
              </a:solidFill>
            </a:ln>
          </c:spPr>
          <c:marker>
            <c:symbol val="none"/>
          </c:marker>
          <c:val>
            <c:numRef>
              <c:f>calculs!$E$62:$AH$62</c:f>
              <c:numCache>
                <c:formatCode>General</c:formatCode>
                <c:ptCount val="30"/>
                <c:pt idx="0">
                  <c:v>#N/A</c:v>
                </c:pt>
                <c:pt idx="1">
                  <c:v>#N/A</c:v>
                </c:pt>
                <c:pt idx="2">
                  <c:v>#N/A</c:v>
                </c:pt>
                <c:pt idx="3">
                  <c:v>#N/A</c:v>
                </c:pt>
                <c:pt idx="4">
                  <c:v>#N/A</c:v>
                </c:pt>
                <c:pt idx="5">
                  <c:v>#N/A</c:v>
                </c:pt>
                <c:pt idx="6">
                  <c:v>#N/A</c:v>
                </c:pt>
                <c:pt idx="7">
                  <c:v>#N/A</c:v>
                </c:pt>
                <c:pt idx="8">
                  <c:v>#N/A</c:v>
                </c:pt>
                <c:pt idx="9">
                  <c:v>#N/A</c:v>
                </c:pt>
                <c:pt idx="10">
                  <c:v>13</c:v>
                </c:pt>
                <c:pt idx="11">
                  <c:v>13</c:v>
                </c:pt>
                <c:pt idx="12">
                  <c:v>13</c:v>
                </c:pt>
                <c:pt idx="13">
                  <c:v>13</c:v>
                </c:pt>
                <c:pt idx="14">
                  <c:v>13</c:v>
                </c:pt>
                <c:pt idx="15">
                  <c:v>13</c:v>
                </c:pt>
                <c:pt idx="16">
                  <c:v>13</c:v>
                </c:pt>
                <c:pt idx="17">
                  <c:v>13</c:v>
                </c:pt>
                <c:pt idx="18">
                  <c:v>13</c:v>
                </c:pt>
                <c:pt idx="19">
                  <c:v>13</c:v>
                </c:pt>
                <c:pt idx="20">
                  <c:v>13</c:v>
                </c:pt>
                <c:pt idx="21">
                  <c:v>13</c:v>
                </c:pt>
                <c:pt idx="22">
                  <c:v>13</c:v>
                </c:pt>
                <c:pt idx="23">
                  <c:v>13</c:v>
                </c:pt>
                <c:pt idx="24">
                  <c:v>13</c:v>
                </c:pt>
                <c:pt idx="25">
                  <c:v>13</c:v>
                </c:pt>
                <c:pt idx="26">
                  <c:v>13</c:v>
                </c:pt>
                <c:pt idx="27">
                  <c:v>13</c:v>
                </c:pt>
                <c:pt idx="28">
                  <c:v>13</c:v>
                </c:pt>
                <c:pt idx="29">
                  <c:v>13</c:v>
                </c:pt>
              </c:numCache>
            </c:numRef>
          </c:val>
          <c:smooth val="0"/>
          <c:extLst>
            <c:ext xmlns:c16="http://schemas.microsoft.com/office/drawing/2014/chart" uri="{C3380CC4-5D6E-409C-BE32-E72D297353CC}">
              <c16:uniqueId val="{00000059-D9F5-4A80-B45A-1EC1F78D8AA5}"/>
            </c:ext>
          </c:extLst>
        </c:ser>
        <c:dLbls>
          <c:showLegendKey val="0"/>
          <c:showVal val="0"/>
          <c:showCatName val="0"/>
          <c:showSerName val="0"/>
          <c:showPercent val="0"/>
          <c:showBubbleSize val="0"/>
        </c:dLbls>
        <c:marker val="1"/>
        <c:smooth val="0"/>
        <c:axId val="562907528"/>
        <c:axId val="562907920"/>
      </c:lineChart>
      <c:dateAx>
        <c:axId val="562907528"/>
        <c:scaling>
          <c:orientation val="minMax"/>
        </c:scaling>
        <c:delete val="1"/>
        <c:axPos val="b"/>
        <c:majorGridlines>
          <c:spPr>
            <a:ln w="3175">
              <a:solidFill>
                <a:schemeClr val="tx2">
                  <a:lumMod val="20000"/>
                  <a:lumOff val="80000"/>
                  <a:alpha val="50000"/>
                </a:schemeClr>
              </a:solidFill>
            </a:ln>
          </c:spPr>
        </c:majorGridlines>
        <c:numFmt formatCode="d" sourceLinked="0"/>
        <c:majorTickMark val="out"/>
        <c:minorTickMark val="none"/>
        <c:tickLblPos val="nextTo"/>
        <c:crossAx val="562907920"/>
        <c:crosses val="autoZero"/>
        <c:auto val="1"/>
        <c:lblOffset val="100"/>
        <c:baseTimeUnit val="days"/>
      </c:dateAx>
      <c:valAx>
        <c:axId val="562907920"/>
        <c:scaling>
          <c:orientation val="minMax"/>
          <c:max val="13.5"/>
          <c:min val="0"/>
        </c:scaling>
        <c:delete val="1"/>
        <c:axPos val="l"/>
        <c:numFmt formatCode="General" sourceLinked="1"/>
        <c:majorTickMark val="out"/>
        <c:minorTickMark val="none"/>
        <c:tickLblPos val="nextTo"/>
        <c:crossAx val="562907528"/>
        <c:crosses val="autoZero"/>
        <c:crossBetween val="between"/>
        <c:majorUnit val="1"/>
      </c:valAx>
    </c:plotArea>
    <c:plotVisOnly val="1"/>
    <c:dispBlanksAs val="gap"/>
    <c:showDLblsOverMax val="0"/>
  </c:chart>
  <c:spPr>
    <a:noFill/>
    <a:ln>
      <a:noFill/>
    </a:ln>
  </c:spPr>
  <c:txPr>
    <a:bodyPr/>
    <a:lstStyle/>
    <a:p>
      <a:pPr>
        <a:defRPr sz="1000"/>
      </a:pPr>
      <a:endParaRPr lang="fr-FR"/>
    </a:p>
  </c:txPr>
  <c:printSettings>
    <c:headerFooter/>
    <c:pageMargins b="0.75" l="0.7" r="0.7" t="1" header="0.3" footer="0.3"/>
    <c:pageSetup orientation="landscape"/>
  </c:printSettings>
</c:chartSpace>
</file>

<file path=xl/ctrlProps/ctrlProp1.xml><?xml version="1.0" encoding="utf-8"?>
<formControlPr xmlns="http://schemas.microsoft.com/office/spreadsheetml/2009/9/main" objectType="Scroll" dx="16" fmlaLink="DécalageFenêtre" horiz="1" max="500" noThreeD="1" page="7" val="0"/>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304798</xdr:colOff>
      <xdr:row>1</xdr:row>
      <xdr:rowOff>85725</xdr:rowOff>
    </xdr:from>
    <xdr:to>
      <xdr:col>6</xdr:col>
      <xdr:colOff>38100</xdr:colOff>
      <xdr:row>1</xdr:row>
      <xdr:rowOff>3637276</xdr:rowOff>
    </xdr:to>
    <xdr:graphicFrame macro="">
      <xdr:nvGraphicFramePr>
        <xdr:cNvPr id="7" name="CraphiqueChronologie" descr="Chronologie déroulante des activités du projet">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21077</xdr:colOff>
      <xdr:row>1</xdr:row>
      <xdr:rowOff>3600450</xdr:rowOff>
    </xdr:from>
    <xdr:to>
      <xdr:col>5</xdr:col>
      <xdr:colOff>4018846</xdr:colOff>
      <xdr:row>1</xdr:row>
      <xdr:rowOff>3828886</xdr:rowOff>
    </xdr:to>
    <xdr:grpSp>
      <xdr:nvGrpSpPr>
        <xdr:cNvPr id="5" name="Groupe 4" descr="Barre de défilement">
          <a:extLst>
            <a:ext uri="{FF2B5EF4-FFF2-40B4-BE49-F238E27FC236}">
              <a16:creationId xmlns:a16="http://schemas.microsoft.com/office/drawing/2014/main" id="{00000000-0008-0000-0000-000005000000}"/>
            </a:ext>
          </a:extLst>
        </xdr:cNvPr>
        <xdr:cNvGrpSpPr/>
      </xdr:nvGrpSpPr>
      <xdr:grpSpPr>
        <a:xfrm>
          <a:off x="325877" y="4038600"/>
          <a:ext cx="8988869" cy="228436"/>
          <a:chOff x="306828" y="4108028"/>
          <a:chExt cx="8729080" cy="223566"/>
        </a:xfrm>
      </xdr:grpSpPr>
      <xdr:sp macro="" textlink="">
        <xdr:nvSpPr>
          <xdr:cNvPr id="2" name="Rectangle 1" descr="Rectangle">
            <a:extLst>
              <a:ext uri="{FF2B5EF4-FFF2-40B4-BE49-F238E27FC236}">
                <a16:creationId xmlns:a16="http://schemas.microsoft.com/office/drawing/2014/main" id="{00000000-0008-0000-0000-000002000000}"/>
              </a:ext>
            </a:extLst>
          </xdr:cNvPr>
          <xdr:cNvSpPr/>
        </xdr:nvSpPr>
        <xdr:spPr>
          <a:xfrm>
            <a:off x="317500" y="4131307"/>
            <a:ext cx="8706414" cy="200287"/>
          </a:xfrm>
          <a:prstGeom prst="rect">
            <a:avLst/>
          </a:prstGeom>
          <a:solidFill>
            <a:schemeClr val="accent3"/>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mc:AlternateContent xmlns:mc="http://schemas.openxmlformats.org/markup-compatibility/2006">
        <mc:Choice xmlns:a14="http://schemas.microsoft.com/office/drawing/2010/main" Requires="a14">
          <xdr:sp macro="" textlink="">
            <xdr:nvSpPr>
              <xdr:cNvPr id="1025" name="Barre de défilement" descr="Sélectionnez la barre de défilement pour modifier le calendrier du projet affiché sur le graphique Chronologie ou entrez la date de début pour l’affichage des activités du projet dans la cellule D3."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306828" y="4108028"/>
                <a:ext cx="8729080" cy="163196"/>
              </a:xfrm>
              <a:prstGeom prst="rect">
                <a:avLst/>
              </a:prstGeom>
              <a:noFill/>
              <a:ln w="9525">
                <a:miter lim="800000"/>
                <a:headEnd/>
                <a:tailEnd/>
              </a:ln>
            </xdr:spPr>
          </xdr:sp>
        </mc:Choice>
        <mc:Fallback/>
      </mc:AlternateContent>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ctivités" displayName="Activités" ref="B4:F16" totalsRowShown="0">
  <autoFilter ref="B4:F16" xr:uid="{00000000-0009-0000-0100-000001000000}"/>
  <sortState xmlns:xlrd2="http://schemas.microsoft.com/office/spreadsheetml/2017/richdata2" ref="C18:F23">
    <sortCondition ref="D17:D23"/>
  </sortState>
  <tableColumns count="5">
    <tableColumn id="5" xr3:uid="{00000000-0010-0000-0000-000005000000}" name="RÉFÉRENCE">
      <calculatedColumnFormula>ROW(B5)-calculs!$D$5</calculatedColumnFormula>
    </tableColumn>
    <tableColumn id="1" xr3:uid="{00000000-0010-0000-0000-000001000000}" name="ACTIVITÉ"/>
    <tableColumn id="2" xr3:uid="{00000000-0010-0000-0000-000002000000}" name="DÉBUT" dataDxfId="1">
      <calculatedColumnFormula>D4+10</calculatedColumnFormula>
    </tableColumn>
    <tableColumn id="3" xr3:uid="{00000000-0010-0000-0000-000003000000}" name="FIN" dataDxfId="0">
      <calculatedColumnFormula>Activités[[#This Row],[DÉBUT]]+2</calculatedColumnFormula>
    </tableColumn>
    <tableColumn id="4" xr3:uid="{00000000-0010-0000-0000-000004000000}" name="NOTES"/>
  </tableColumns>
  <tableStyleInfo name="Chronologie de projet" showFirstColumn="0" showLastColumn="0" showRowStripes="1" showColumnStripes="0"/>
  <extLst>
    <ext xmlns:x14="http://schemas.microsoft.com/office/spreadsheetml/2009/9/main" uri="{504A1905-F514-4f6f-8877-14C23A59335A}">
      <x14:table altTextSummary="Enter project Activity, Start and End dates, and Notes in this table.  Activities entered in the table will be rendered in the Timeline Chart"/>
    </ext>
  </extLst>
</table>
</file>

<file path=xl/theme/theme1.xml><?xml version="1.0" encoding="utf-8"?>
<a:theme xmlns:a="http://schemas.openxmlformats.org/drawingml/2006/main" name="Office Theme">
  <a:themeElements>
    <a:clrScheme name="Project Timeline">
      <a:dk1>
        <a:sysClr val="windowText" lastClr="000000"/>
      </a:dk1>
      <a:lt1>
        <a:sysClr val="window" lastClr="FFFFFF"/>
      </a:lt1>
      <a:dk2>
        <a:srgbClr val="37464D"/>
      </a:dk2>
      <a:lt2>
        <a:srgbClr val="F0ECEB"/>
      </a:lt2>
      <a:accent1>
        <a:srgbClr val="FE713B"/>
      </a:accent1>
      <a:accent2>
        <a:srgbClr val="0CA8C7"/>
      </a:accent2>
      <a:accent3>
        <a:srgbClr val="9BD174"/>
      </a:accent3>
      <a:accent4>
        <a:srgbClr val="8F6BA2"/>
      </a:accent4>
      <a:accent5>
        <a:srgbClr val="FFED56"/>
      </a:accent5>
      <a:accent6>
        <a:srgbClr val="E95877"/>
      </a:accent6>
      <a:hlink>
        <a:srgbClr val="47C2D9"/>
      </a:hlink>
      <a:folHlink>
        <a:srgbClr val="8F6BA2"/>
      </a:folHlink>
    </a:clrScheme>
    <a:fontScheme name="Project Timeline">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6" tint="-0.249977111117893"/>
    <pageSetUpPr autoPageBreaks="0" fitToPage="1"/>
  </sheetPr>
  <dimension ref="A1:G16"/>
  <sheetViews>
    <sheetView showGridLines="0" tabSelected="1" topLeftCell="A4" zoomScaleNormal="100" workbookViewId="0">
      <selection activeCell="F16" sqref="F16"/>
    </sheetView>
  </sheetViews>
  <sheetFormatPr baseColWidth="10" defaultColWidth="9.140625" defaultRowHeight="35.1" customHeight="1" x14ac:dyDescent="0.25"/>
  <cols>
    <col min="1" max="1" width="4.5703125" customWidth="1"/>
    <col min="2" max="2" width="14.28515625" hidden="1" customWidth="1"/>
    <col min="3" max="3" width="38" customWidth="1"/>
    <col min="4" max="5" width="18.42578125" customWidth="1"/>
    <col min="6" max="6" width="66.140625" customWidth="1"/>
    <col min="7" max="7" width="4.5703125" customWidth="1"/>
    <col min="8" max="8" width="4.7109375" customWidth="1"/>
  </cols>
  <sheetData>
    <row r="1" spans="1:7" s="2" customFormat="1" ht="35.1" customHeight="1" thickBot="1" x14ac:dyDescent="0.3">
      <c r="A1" s="4"/>
      <c r="B1" s="4"/>
      <c r="C1" s="13" t="s">
        <v>31</v>
      </c>
      <c r="D1" s="13"/>
      <c r="E1" s="13"/>
      <c r="F1" s="13"/>
      <c r="G1" s="13"/>
    </row>
    <row r="2" spans="1:7" ht="315.95" customHeight="1" thickTop="1" x14ac:dyDescent="0.25">
      <c r="C2" s="14" t="s">
        <v>1</v>
      </c>
      <c r="D2" s="14"/>
      <c r="E2" s="14"/>
      <c r="F2" s="14"/>
      <c r="G2" s="14"/>
    </row>
    <row r="3" spans="1:7" s="5" customFormat="1" ht="35.1" customHeight="1" x14ac:dyDescent="0.25">
      <c r="C3" s="6" t="s">
        <v>2</v>
      </c>
      <c r="D3" s="7">
        <v>44277</v>
      </c>
    </row>
    <row r="4" spans="1:7" ht="21" customHeight="1" x14ac:dyDescent="0.25">
      <c r="B4" t="s">
        <v>0</v>
      </c>
      <c r="C4" s="8" t="s">
        <v>3</v>
      </c>
      <c r="D4" s="8" t="s">
        <v>15</v>
      </c>
      <c r="E4" s="8" t="s">
        <v>16</v>
      </c>
      <c r="F4" s="8" t="s">
        <v>17</v>
      </c>
    </row>
    <row r="5" spans="1:7" ht="35.1" customHeight="1" x14ac:dyDescent="0.25">
      <c r="A5" s="9"/>
      <c r="B5">
        <f>ROW(B5)-calculs!$D$5</f>
        <v>-7</v>
      </c>
      <c r="C5" t="s">
        <v>4</v>
      </c>
      <c r="D5" s="3">
        <f>$D$3+3</f>
        <v>44280</v>
      </c>
      <c r="E5" s="3"/>
    </row>
    <row r="6" spans="1:7" ht="35.1" customHeight="1" x14ac:dyDescent="0.25">
      <c r="A6" s="9"/>
      <c r="B6">
        <f>ROW(B6)-calculs!$D$5</f>
        <v>-6</v>
      </c>
      <c r="C6" t="s">
        <v>32</v>
      </c>
      <c r="D6" s="3">
        <f>D5+10</f>
        <v>44290</v>
      </c>
      <c r="E6" s="3">
        <f>Activités[[#This Row],[DÉBUT]]+3</f>
        <v>44293</v>
      </c>
    </row>
    <row r="7" spans="1:7" ht="35.1" customHeight="1" x14ac:dyDescent="0.25">
      <c r="A7" s="9"/>
      <c r="B7">
        <f>ROW(B7)-calculs!$D$5</f>
        <v>-5</v>
      </c>
      <c r="C7" t="s">
        <v>5</v>
      </c>
      <c r="D7" s="3">
        <f>D6+1</f>
        <v>44291</v>
      </c>
      <c r="E7" s="3">
        <f>Activités[[#This Row],[DÉBUT]]+3</f>
        <v>44294</v>
      </c>
    </row>
    <row r="8" spans="1:7" ht="35.1" customHeight="1" x14ac:dyDescent="0.25">
      <c r="A8" s="9"/>
      <c r="B8">
        <f>ROW(B8)-calculs!$D$5</f>
        <v>-4</v>
      </c>
      <c r="C8" t="s">
        <v>6</v>
      </c>
      <c r="D8" s="3">
        <f>D7+5</f>
        <v>44296</v>
      </c>
      <c r="E8" s="3"/>
    </row>
    <row r="9" spans="1:7" ht="35.1" customHeight="1" x14ac:dyDescent="0.25">
      <c r="A9" s="9"/>
      <c r="B9">
        <f>ROW(B9)-calculs!$D$5</f>
        <v>-3</v>
      </c>
      <c r="C9" t="s">
        <v>7</v>
      </c>
      <c r="D9" s="3">
        <f t="shared" ref="D9:D15" si="0">D8+10</f>
        <v>44306</v>
      </c>
      <c r="E9" s="3">
        <f>Activités[[#This Row],[DÉBUT]]+2</f>
        <v>44308</v>
      </c>
    </row>
    <row r="10" spans="1:7" ht="35.1" customHeight="1" x14ac:dyDescent="0.25">
      <c r="A10" s="9"/>
      <c r="B10">
        <f>ROW(B10)-calculs!$D$5</f>
        <v>-2</v>
      </c>
      <c r="C10" t="s">
        <v>8</v>
      </c>
      <c r="D10" s="3">
        <f t="shared" si="0"/>
        <v>44316</v>
      </c>
      <c r="E10" s="3">
        <f>Activités[[#This Row],[DÉBUT]]+2</f>
        <v>44318</v>
      </c>
    </row>
    <row r="11" spans="1:7" ht="35.1" customHeight="1" x14ac:dyDescent="0.25">
      <c r="A11" s="9"/>
      <c r="B11">
        <f>ROW(B11)-calculs!$D$5</f>
        <v>-1</v>
      </c>
      <c r="C11" t="s">
        <v>9</v>
      </c>
      <c r="D11" s="3">
        <f>D10+10</f>
        <v>44326</v>
      </c>
      <c r="E11" s="3">
        <f>Activités[[#This Row],[DÉBUT]]+2</f>
        <v>44328</v>
      </c>
    </row>
    <row r="12" spans="1:7" ht="35.1" customHeight="1" x14ac:dyDescent="0.25">
      <c r="A12" s="9"/>
      <c r="B12">
        <f>ROW(B12)-calculs!$D$5</f>
        <v>0</v>
      </c>
      <c r="C12" t="s">
        <v>10</v>
      </c>
      <c r="D12" s="3">
        <f t="shared" si="0"/>
        <v>44336</v>
      </c>
      <c r="E12" s="3"/>
    </row>
    <row r="13" spans="1:7" ht="35.1" customHeight="1" x14ac:dyDescent="0.25">
      <c r="A13" s="9"/>
      <c r="B13">
        <f>ROW(B13)-calculs!$D$5</f>
        <v>1</v>
      </c>
      <c r="C13" t="s">
        <v>11</v>
      </c>
      <c r="D13" s="3">
        <f>D12+10</f>
        <v>44346</v>
      </c>
      <c r="E13" s="3">
        <f>Activités[[#This Row],[DÉBUT]]+2</f>
        <v>44348</v>
      </c>
    </row>
    <row r="14" spans="1:7" ht="35.1" customHeight="1" x14ac:dyDescent="0.25">
      <c r="A14" s="9"/>
      <c r="B14">
        <f>ROW(B14)-calculs!$D$5</f>
        <v>2</v>
      </c>
      <c r="C14" t="s">
        <v>12</v>
      </c>
      <c r="D14" s="3">
        <f t="shared" si="0"/>
        <v>44356</v>
      </c>
      <c r="E14" s="3">
        <f>Activités[[#This Row],[DÉBUT]]+2</f>
        <v>44358</v>
      </c>
    </row>
    <row r="15" spans="1:7" ht="35.1" customHeight="1" x14ac:dyDescent="0.25">
      <c r="A15" s="9"/>
      <c r="B15">
        <f>ROW(B15)-calculs!$D$5</f>
        <v>3</v>
      </c>
      <c r="C15" t="s">
        <v>13</v>
      </c>
      <c r="D15" s="3">
        <f t="shared" si="0"/>
        <v>44366</v>
      </c>
      <c r="E15" s="3">
        <f>Activités[[#This Row],[DÉBUT]]+2</f>
        <v>44368</v>
      </c>
    </row>
    <row r="16" spans="1:7" ht="35.1" customHeight="1" x14ac:dyDescent="0.25">
      <c r="A16" s="9"/>
      <c r="B16">
        <f>ROW(B16)-calculs!$D$5</f>
        <v>4</v>
      </c>
      <c r="C16" t="s">
        <v>14</v>
      </c>
      <c r="D16" s="3">
        <v>44326</v>
      </c>
      <c r="E16" s="3"/>
    </row>
  </sheetData>
  <sheetProtection selectLockedCells="1"/>
  <mergeCells count="2">
    <mergeCell ref="C1:G1"/>
    <mergeCell ref="C2:G2"/>
  </mergeCells>
  <dataValidations count="8">
    <dataValidation allowBlank="1" showInputMessage="1" showErrorMessage="1" prompt="Créez une chronologie du projet dans cette feuille de calcul. Entrez la date de début du projet dans la cellule D3 et les détails du projet dans le tableau Activités. La chronologie représentant les activités du projet figure dans la cellule C2." sqref="A1" xr:uid="{00000000-0002-0000-0000-000000000000}"/>
    <dataValidation allowBlank="1" showInputMessage="1" showErrorMessage="1" prompt="Cette cellule contient le titre de la feuille. Le graphique Chronologie représentant la chronologie déroulante des activités du projet figure dans la cellule ci-dessous." sqref="C1:G1" xr:uid="{00000000-0002-0000-0000-000001000000}"/>
    <dataValidation allowBlank="1" showInputMessage="1" showErrorMessage="1" prompt="Entrez la date de début dans la cellule à droite." sqref="C3" xr:uid="{00000000-0002-0000-0000-000002000000}"/>
    <dataValidation allowBlank="1" showInputMessage="1" showErrorMessage="1" prompt="Entrez la date de début dans cette cellule et les détails du projet dans le tableau ci-dessous." sqref="D3" xr:uid="{00000000-0002-0000-0000-000003000000}"/>
    <dataValidation allowBlank="1" showInputMessage="1" showErrorMessage="1" prompt="Entrez l’activité du projet dans cette colonne sous ce titre. Utilisez les filtres de titre pour trouver des entrées spécifiques." sqref="C4" xr:uid="{00000000-0002-0000-0000-000004000000}"/>
    <dataValidation allowBlank="1" showInputMessage="1" showErrorMessage="1" prompt="Entrez la date de début dans cette colonne sous cet en-tête." sqref="D4" xr:uid="{00000000-0002-0000-0000-000005000000}"/>
    <dataValidation allowBlank="1" showInputMessage="1" showErrorMessage="1" prompt="Entrez la date de fin dans cette colonne sous cet en-tête." sqref="E4" xr:uid="{00000000-0002-0000-0000-000006000000}"/>
    <dataValidation allowBlank="1" showInputMessage="1" showErrorMessage="1" prompt="Entrez des notes dans cette colonne sous cet en-tête." sqref="F4" xr:uid="{00000000-0002-0000-0000-000007000000}"/>
  </dataValidations>
  <printOptions horizontalCentered="1"/>
  <pageMargins left="0.25" right="0.25" top="0.5" bottom="0.5" header="0.3" footer="0.3"/>
  <pageSetup paperSize="9" fitToHeight="0" orientation="landscape" r:id="rId1"/>
  <headerFooter differentFirst="1">
    <oddFooter>Page &amp;P of &amp;N</oddFooter>
  </headerFooter>
  <ignoredErrors>
    <ignoredError sqref="E6:E7 D7:D8" calculatedColumn="1"/>
  </ignoredErrors>
  <drawing r:id="rId2"/>
  <legacyDrawing r:id="rId3"/>
  <mc:AlternateContent xmlns:mc="http://schemas.openxmlformats.org/markup-compatibility/2006">
    <mc:Choice Requires="x14">
      <controls>
        <mc:AlternateContent xmlns:mc="http://schemas.openxmlformats.org/markup-compatibility/2006">
          <mc:Choice Requires="x14">
            <control shapeId="1025" r:id="rId4" name="Barre de défilement">
              <controlPr defaultSize="0" autoPict="0" altText="Sélectionnez la barre de défilement pour modifier le calendrier du projet affiché sur le graphique Chronologie ou entrez la date de début pour l’affichage des activités du projet dans la cellule D3.">
                <anchor moveWithCells="1">
                  <from>
                    <xdr:col>2</xdr:col>
                    <xdr:colOff>19050</xdr:colOff>
                    <xdr:row>1</xdr:row>
                    <xdr:rowOff>3600450</xdr:rowOff>
                  </from>
                  <to>
                    <xdr:col>5</xdr:col>
                    <xdr:colOff>4019550</xdr:colOff>
                    <xdr:row>1</xdr:row>
                    <xdr:rowOff>3771900</xdr:rowOff>
                  </to>
                </anchor>
              </controlPr>
            </control>
          </mc:Choice>
        </mc:AlternateContent>
      </controls>
    </mc:Choice>
  </mc:AlternateContent>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I72"/>
  <sheetViews>
    <sheetView workbookViewId="0"/>
  </sheetViews>
  <sheetFormatPr baseColWidth="10" defaultColWidth="9.140625" defaultRowHeight="15" x14ac:dyDescent="0.25"/>
  <cols>
    <col min="1" max="1" width="10.28515625" customWidth="1"/>
    <col min="3" max="3" width="17.42578125" customWidth="1"/>
    <col min="4" max="4" width="18" customWidth="1"/>
    <col min="5" max="34" width="11.7109375" customWidth="1"/>
    <col min="35" max="35" width="17.5703125" customWidth="1"/>
  </cols>
  <sheetData>
    <row r="1" spans="1:6" ht="105" x14ac:dyDescent="0.25">
      <c r="A1" t="s">
        <v>18</v>
      </c>
    </row>
    <row r="3" spans="1:6" x14ac:dyDescent="0.25">
      <c r="C3" t="s">
        <v>21</v>
      </c>
      <c r="D3" s="1">
        <f ca="1">TODAY()</f>
        <v>44271</v>
      </c>
      <c r="E3" s="10"/>
    </row>
    <row r="4" spans="1:6" x14ac:dyDescent="0.25">
      <c r="D4">
        <v>5</v>
      </c>
    </row>
    <row r="5" spans="1:6" ht="30" x14ac:dyDescent="0.25">
      <c r="C5" t="s">
        <v>22</v>
      </c>
      <c r="D5">
        <f>ROWS(Activités[])</f>
        <v>12</v>
      </c>
    </row>
    <row r="6" spans="1:6" x14ac:dyDescent="0.25">
      <c r="E6" t="e">
        <f>NA()</f>
        <v>#N/A</v>
      </c>
    </row>
    <row r="7" spans="1:6" x14ac:dyDescent="0.25">
      <c r="E7" t="e">
        <f>NA()</f>
        <v>#N/A</v>
      </c>
    </row>
    <row r="8" spans="1:6" x14ac:dyDescent="0.25">
      <c r="E8" t="e">
        <f>NA()</f>
        <v>#N/A</v>
      </c>
    </row>
    <row r="9" spans="1:6" ht="30" x14ac:dyDescent="0.25">
      <c r="C9" s="10" t="s">
        <v>23</v>
      </c>
      <c r="D9">
        <f>SUMPRODUCT( ((Activités[DÉBUT]&gt;=FenêtreDateDébut)+(Activités[FIN]&gt;=FenêtreDateDébut)&gt;0)*(Activités[DÉBUT]&lt;=(FenêtreDateDébut+JoursFenêtre-1)) )</f>
        <v>5</v>
      </c>
      <c r="E9" t="e">
        <f>NA()</f>
        <v>#N/A</v>
      </c>
    </row>
    <row r="10" spans="1:6" x14ac:dyDescent="0.25">
      <c r="D10">
        <v>9</v>
      </c>
      <c r="E10" t="e">
        <f>NA()</f>
        <v>#N/A</v>
      </c>
    </row>
    <row r="11" spans="1:6" x14ac:dyDescent="0.25">
      <c r="D11">
        <f>D10-MIN(D10,D9)</f>
        <v>4</v>
      </c>
      <c r="E11" t="e">
        <f>NA()</f>
        <v>#N/A</v>
      </c>
    </row>
    <row r="12" spans="1:6" x14ac:dyDescent="0.25">
      <c r="E12" t="e">
        <f>NA()</f>
        <v>#N/A</v>
      </c>
    </row>
    <row r="13" spans="1:6" x14ac:dyDescent="0.25">
      <c r="C13" s="10"/>
      <c r="E13" t="e">
        <f>NA()</f>
        <v>#N/A</v>
      </c>
    </row>
    <row r="14" spans="1:6" x14ac:dyDescent="0.25">
      <c r="C14" s="10"/>
      <c r="E14" t="e">
        <f>NA()</f>
        <v>#N/A</v>
      </c>
    </row>
    <row r="15" spans="1:6" x14ac:dyDescent="0.25">
      <c r="C15" s="10"/>
      <c r="E15">
        <f t="array" ref="E15">INDEX(Activités[RÉFÉRENCE],MATCH(1, ((Activités[DÉBUT]&gt;=FenêtreDateDébut)+(Activités[FIN]&gt;=FenêtreDateDébut)&gt;0)*(Activités[DÉBUT]&lt;=(FenêtreDateDébut+JoursFenêtre-1)), 0))</f>
        <v>-7</v>
      </c>
      <c r="F15" t="e">
        <f t="shared" ref="F15:F23" ca="1" si="0">OFFSET(E15,-$D$11,)</f>
        <v>#N/A</v>
      </c>
    </row>
    <row r="16" spans="1:6" x14ac:dyDescent="0.25">
      <c r="C16" s="10"/>
      <c r="E16">
        <f t="array" ref="E16">INDEX(Activités[RÉFÉRENCE],MATCH(1, (Activités[RÉFÉRENCE]&gt;E15)*((Activités[DÉBUT]&gt;=FenêtreDateDébut)+(Activités[FIN]&gt;=FenêtreDateDébut)&gt;0)*(Activités[DÉBUT]&lt;=(FenêtreDateDébut+JoursFenêtre-1)), 0))</f>
        <v>-6</v>
      </c>
      <c r="F16" t="e">
        <f t="shared" ca="1" si="0"/>
        <v>#N/A</v>
      </c>
    </row>
    <row r="17" spans="1:35" x14ac:dyDescent="0.25">
      <c r="C17" s="10"/>
      <c r="E17">
        <f t="array" ref="E17">INDEX(Activités[RÉFÉRENCE],MATCH(1, (Activités[RÉFÉRENCE]&gt;E16)*((Activités[DÉBUT]&gt;=FenêtreDateDébut)+(Activités[FIN]&gt;=FenêtreDateDébut)&gt;0)*(Activités[DÉBUT]&lt;=(FenêtreDateDébut+JoursFenêtre-1)), 0))</f>
        <v>-5</v>
      </c>
      <c r="F17" t="e">
        <f t="shared" ca="1" si="0"/>
        <v>#N/A</v>
      </c>
    </row>
    <row r="18" spans="1:35" x14ac:dyDescent="0.25">
      <c r="E18">
        <f t="array" ref="E18">INDEX(Activités[RÉFÉRENCE],MATCH(1, (Activités[RÉFÉRENCE]&gt;E17)*((Activités[DÉBUT]&gt;=FenêtreDateDébut)+(Activités[FIN]&gt;=FenêtreDateDébut)&gt;0)*(Activités[DÉBUT]&lt;=(FenêtreDateDébut+JoursFenêtre-1)), 0))</f>
        <v>-4</v>
      </c>
      <c r="F18" t="e">
        <f t="shared" ca="1" si="0"/>
        <v>#N/A</v>
      </c>
    </row>
    <row r="19" spans="1:35" x14ac:dyDescent="0.25">
      <c r="E19">
        <f t="array" ref="E19">INDEX(Activités[RÉFÉRENCE],MATCH(1, (Activités[RÉFÉRENCE]&gt;E18)*((Activités[DÉBUT]&gt;=FenêtreDateDébut)+(Activités[FIN]&gt;=FenêtreDateDébut)&gt;0)*(Activités[DÉBUT]&lt;=(FenêtreDateDébut+JoursFenêtre-1)), 0))</f>
        <v>-3</v>
      </c>
      <c r="F19">
        <f t="shared" ca="1" si="0"/>
        <v>-7</v>
      </c>
    </row>
    <row r="20" spans="1:35" x14ac:dyDescent="0.25">
      <c r="E20" t="e">
        <f t="array" ref="E20">INDEX(Activités[RÉFÉRENCE],MATCH(1, (Activités[RÉFÉRENCE]&gt;E19)*((Activités[DÉBUT]&gt;=FenêtreDateDébut)+(Activités[FIN]&gt;=FenêtreDateDébut)&gt;0)*(Activités[DÉBUT]&lt;=(FenêtreDateDébut+JoursFenêtre-1)), 0))</f>
        <v>#N/A</v>
      </c>
      <c r="F20">
        <f t="shared" ca="1" si="0"/>
        <v>-6</v>
      </c>
    </row>
    <row r="21" spans="1:35" x14ac:dyDescent="0.25">
      <c r="E21" t="e">
        <f t="array" ref="E21">INDEX(Activités[RÉFÉRENCE],MATCH(1, (Activités[RÉFÉRENCE]&gt;E20)*((Activités[DÉBUT]&gt;=FenêtreDateDébut)+(Activités[FIN]&gt;=FenêtreDateDébut)&gt;0)*(Activités[DÉBUT]&lt;=(FenêtreDateDébut+JoursFenêtre-1)), 0))</f>
        <v>#N/A</v>
      </c>
      <c r="F21">
        <f t="shared" ca="1" si="0"/>
        <v>-5</v>
      </c>
    </row>
    <row r="22" spans="1:35" x14ac:dyDescent="0.25">
      <c r="E22" t="e">
        <f t="array" ref="E22">INDEX(Activités[RÉFÉRENCE],MATCH(1, (Activités[RÉFÉRENCE]&gt;E21)*((Activités[DÉBUT]&gt;=FenêtreDateDébut)+(Activités[FIN]&gt;=FenêtreDateDébut)&gt;0)*(Activités[DÉBUT]&lt;=(FenêtreDateDébut+JoursFenêtre-1)), 0))</f>
        <v>#N/A</v>
      </c>
      <c r="F22">
        <f t="shared" ca="1" si="0"/>
        <v>-4</v>
      </c>
    </row>
    <row r="23" spans="1:35" x14ac:dyDescent="0.25">
      <c r="E23" t="e">
        <f t="array" ref="E23">INDEX(Activités[RÉFÉRENCE],MATCH(1, (Activités[RÉFÉRENCE]&gt;E22)*((Activités[DÉBUT]&gt;=FenêtreDateDébut)+(Activités[FIN]&gt;=FenêtreDateDébut)&gt;0)*(Activités[DÉBUT]&lt;=(FenêtreDateDébut+JoursFenêtre-1)), 0))</f>
        <v>#N/A</v>
      </c>
      <c r="F23">
        <f t="shared" ca="1" si="0"/>
        <v>-3</v>
      </c>
    </row>
    <row r="25" spans="1:35" ht="30" x14ac:dyDescent="0.25">
      <c r="C25" t="s">
        <v>24</v>
      </c>
      <c r="D25" s="1">
        <f>DateDébut+DécalageFenêtre</f>
        <v>44277</v>
      </c>
    </row>
    <row r="26" spans="1:35" x14ac:dyDescent="0.25">
      <c r="C26" t="s">
        <v>25</v>
      </c>
      <c r="D26">
        <v>0</v>
      </c>
    </row>
    <row r="28" spans="1:35" x14ac:dyDescent="0.25">
      <c r="C28" t="s">
        <v>26</v>
      </c>
      <c r="D28" s="11">
        <f>'Chronologie de projet'!D3</f>
        <v>44277</v>
      </c>
    </row>
    <row r="29" spans="1:35" x14ac:dyDescent="0.25">
      <c r="C29" t="s">
        <v>27</v>
      </c>
      <c r="D29">
        <v>30</v>
      </c>
    </row>
    <row r="31" spans="1:35" x14ac:dyDescent="0.25">
      <c r="A31" t="s">
        <v>19</v>
      </c>
      <c r="B31" t="s">
        <v>20</v>
      </c>
      <c r="C31" t="s">
        <v>28</v>
      </c>
      <c r="D31" t="s">
        <v>29</v>
      </c>
      <c r="E31" s="1">
        <f>FenêtreDateDébut</f>
        <v>44277</v>
      </c>
      <c r="F31" s="1">
        <f t="shared" ref="F31:AI31" si="1">E31+1</f>
        <v>44278</v>
      </c>
      <c r="G31" s="1">
        <f t="shared" si="1"/>
        <v>44279</v>
      </c>
      <c r="H31" s="1">
        <f t="shared" si="1"/>
        <v>44280</v>
      </c>
      <c r="I31" s="1">
        <f t="shared" si="1"/>
        <v>44281</v>
      </c>
      <c r="J31" s="1">
        <f t="shared" si="1"/>
        <v>44282</v>
      </c>
      <c r="K31" s="1">
        <f t="shared" si="1"/>
        <v>44283</v>
      </c>
      <c r="L31" s="1">
        <f t="shared" si="1"/>
        <v>44284</v>
      </c>
      <c r="M31" s="1">
        <f t="shared" si="1"/>
        <v>44285</v>
      </c>
      <c r="N31" s="1">
        <f t="shared" si="1"/>
        <v>44286</v>
      </c>
      <c r="O31" s="1">
        <f t="shared" si="1"/>
        <v>44287</v>
      </c>
      <c r="P31" s="1">
        <f t="shared" si="1"/>
        <v>44288</v>
      </c>
      <c r="Q31" s="1">
        <f t="shared" si="1"/>
        <v>44289</v>
      </c>
      <c r="R31" s="1">
        <f t="shared" si="1"/>
        <v>44290</v>
      </c>
      <c r="S31" s="1">
        <f t="shared" si="1"/>
        <v>44291</v>
      </c>
      <c r="T31" s="1">
        <f t="shared" si="1"/>
        <v>44292</v>
      </c>
      <c r="U31" s="1">
        <f t="shared" si="1"/>
        <v>44293</v>
      </c>
      <c r="V31" s="1">
        <f t="shared" si="1"/>
        <v>44294</v>
      </c>
      <c r="W31" s="1">
        <f t="shared" si="1"/>
        <v>44295</v>
      </c>
      <c r="X31" s="1">
        <f t="shared" si="1"/>
        <v>44296</v>
      </c>
      <c r="Y31" s="1">
        <f t="shared" si="1"/>
        <v>44297</v>
      </c>
      <c r="Z31" s="1">
        <f t="shared" si="1"/>
        <v>44298</v>
      </c>
      <c r="AA31" s="1">
        <f t="shared" si="1"/>
        <v>44299</v>
      </c>
      <c r="AB31" s="1">
        <f t="shared" si="1"/>
        <v>44300</v>
      </c>
      <c r="AC31" s="1">
        <f t="shared" si="1"/>
        <v>44301</v>
      </c>
      <c r="AD31" s="1">
        <f t="shared" si="1"/>
        <v>44302</v>
      </c>
      <c r="AE31" s="1">
        <f t="shared" si="1"/>
        <v>44303</v>
      </c>
      <c r="AF31" s="1">
        <f t="shared" si="1"/>
        <v>44304</v>
      </c>
      <c r="AG31" s="1">
        <f t="shared" si="1"/>
        <v>44305</v>
      </c>
      <c r="AH31" s="1">
        <f t="shared" si="1"/>
        <v>44306</v>
      </c>
      <c r="AI31" s="1">
        <f t="shared" si="1"/>
        <v>44307</v>
      </c>
    </row>
    <row r="32" spans="1:35" x14ac:dyDescent="0.25">
      <c r="A32">
        <v>11.3</v>
      </c>
      <c r="B32">
        <v>1</v>
      </c>
      <c r="C32" t="e">
        <f t="shared" ref="C32:C40" ca="1" si="2">F15</f>
        <v>#N/A</v>
      </c>
      <c r="D32" t="e">
        <f ca="1">INDEX(Activités[ACTIVITÉ],MATCH($C32,Activités[RÉFÉRENCE],0))</f>
        <v>#N/A</v>
      </c>
      <c r="E32" t="e">
        <f ca="1">CalcGrille</f>
        <v>#N/A</v>
      </c>
      <c r="F32" t="e">
        <f ca="1">CalcGrille</f>
        <v>#N/A</v>
      </c>
      <c r="G32" t="e">
        <f ca="1">CalcGrille</f>
        <v>#N/A</v>
      </c>
      <c r="H32" t="e">
        <f ca="1">CalcGrille</f>
        <v>#N/A</v>
      </c>
      <c r="I32" t="e">
        <f ca="1">CalcGrille</f>
        <v>#N/A</v>
      </c>
      <c r="J32" t="e">
        <f ca="1">CalcGrille</f>
        <v>#N/A</v>
      </c>
      <c r="K32" t="e">
        <f ca="1">CalcGrille</f>
        <v>#N/A</v>
      </c>
      <c r="L32" t="e">
        <f ca="1">CalcGrille</f>
        <v>#N/A</v>
      </c>
      <c r="M32" t="e">
        <f ca="1">CalcGrille</f>
        <v>#N/A</v>
      </c>
      <c r="N32" t="e">
        <f ca="1">CalcGrille</f>
        <v>#N/A</v>
      </c>
      <c r="O32" t="e">
        <f ca="1">CalcGrille</f>
        <v>#N/A</v>
      </c>
      <c r="P32" t="e">
        <f ca="1">CalcGrille</f>
        <v>#N/A</v>
      </c>
      <c r="Q32" t="e">
        <f ca="1">CalcGrille</f>
        <v>#N/A</v>
      </c>
      <c r="R32" t="e">
        <f ca="1">CalcGrille</f>
        <v>#N/A</v>
      </c>
      <c r="S32" t="e">
        <f ca="1">CalcGrille</f>
        <v>#N/A</v>
      </c>
      <c r="T32" t="e">
        <f ca="1">CalcGrille</f>
        <v>#N/A</v>
      </c>
      <c r="U32" t="e">
        <f ca="1">CalcGrille</f>
        <v>#N/A</v>
      </c>
      <c r="V32" t="e">
        <f ca="1">CalcGrille</f>
        <v>#N/A</v>
      </c>
      <c r="W32" t="e">
        <f ca="1">CalcGrille</f>
        <v>#N/A</v>
      </c>
      <c r="X32" t="e">
        <f ca="1">CalcGrille</f>
        <v>#N/A</v>
      </c>
      <c r="Y32" t="e">
        <f ca="1">CalcGrille</f>
        <v>#N/A</v>
      </c>
      <c r="Z32" t="e">
        <f ca="1">CalcGrille</f>
        <v>#N/A</v>
      </c>
      <c r="AA32" t="e">
        <f ca="1">CalcGrille</f>
        <v>#N/A</v>
      </c>
      <c r="AB32" t="e">
        <f ca="1">CalcGrille</f>
        <v>#N/A</v>
      </c>
      <c r="AC32" t="e">
        <f ca="1">CalcGrille</f>
        <v>#N/A</v>
      </c>
      <c r="AD32" t="e">
        <f ca="1">CalcGrille</f>
        <v>#N/A</v>
      </c>
      <c r="AE32" t="e">
        <f ca="1">CalcGrille</f>
        <v>#N/A</v>
      </c>
      <c r="AF32" t="e">
        <f ca="1">CalcGrille</f>
        <v>#N/A</v>
      </c>
      <c r="AG32" t="e">
        <f ca="1">CalcGrille</f>
        <v>#N/A</v>
      </c>
      <c r="AH32" t="e">
        <f ca="1">CalcGrille</f>
        <v>#N/A</v>
      </c>
      <c r="AI32" t="e">
        <f ca="1">CalcGrille</f>
        <v>#N/A</v>
      </c>
    </row>
    <row r="33" spans="1:35" x14ac:dyDescent="0.25">
      <c r="A33">
        <f>A32-1</f>
        <v>10.3</v>
      </c>
      <c r="B33">
        <v>2</v>
      </c>
      <c r="C33" t="e">
        <f t="shared" ca="1" si="2"/>
        <v>#N/A</v>
      </c>
      <c r="D33" t="e">
        <f ca="1">INDEX(Activités[ACTIVITÉ],MATCH($C33,Activités[RÉFÉRENCE],0))</f>
        <v>#N/A</v>
      </c>
      <c r="E33" t="e">
        <f ca="1">CalcGrille</f>
        <v>#N/A</v>
      </c>
      <c r="F33" t="e">
        <f ca="1">CalcGrille</f>
        <v>#N/A</v>
      </c>
      <c r="G33" t="e">
        <f ca="1">CalcGrille</f>
        <v>#N/A</v>
      </c>
      <c r="H33" t="e">
        <f ca="1">CalcGrille</f>
        <v>#N/A</v>
      </c>
      <c r="I33" t="e">
        <f ca="1">CalcGrille</f>
        <v>#N/A</v>
      </c>
      <c r="J33" t="e">
        <f ca="1">CalcGrille</f>
        <v>#N/A</v>
      </c>
      <c r="K33" t="e">
        <f ca="1">CalcGrille</f>
        <v>#N/A</v>
      </c>
      <c r="L33" t="e">
        <f ca="1">CalcGrille</f>
        <v>#N/A</v>
      </c>
      <c r="M33" t="e">
        <f ca="1">CalcGrille</f>
        <v>#N/A</v>
      </c>
      <c r="N33" t="e">
        <f ca="1">CalcGrille</f>
        <v>#N/A</v>
      </c>
      <c r="O33" t="e">
        <f ca="1">CalcGrille</f>
        <v>#N/A</v>
      </c>
      <c r="P33" t="e">
        <f ca="1">CalcGrille</f>
        <v>#N/A</v>
      </c>
      <c r="Q33" t="e">
        <f ca="1">CalcGrille</f>
        <v>#N/A</v>
      </c>
      <c r="R33" t="e">
        <f ca="1">CalcGrille</f>
        <v>#N/A</v>
      </c>
      <c r="S33" t="e">
        <f ca="1">CalcGrille</f>
        <v>#N/A</v>
      </c>
      <c r="T33" t="e">
        <f ca="1">CalcGrille</f>
        <v>#N/A</v>
      </c>
      <c r="U33" t="e">
        <f ca="1">CalcGrille</f>
        <v>#N/A</v>
      </c>
      <c r="V33" t="e">
        <f ca="1">CalcGrille</f>
        <v>#N/A</v>
      </c>
      <c r="W33" t="e">
        <f ca="1">CalcGrille</f>
        <v>#N/A</v>
      </c>
      <c r="X33" t="e">
        <f ca="1">CalcGrille</f>
        <v>#N/A</v>
      </c>
      <c r="Y33" t="e">
        <f ca="1">CalcGrille</f>
        <v>#N/A</v>
      </c>
      <c r="Z33" t="e">
        <f ca="1">CalcGrille</f>
        <v>#N/A</v>
      </c>
      <c r="AA33" t="e">
        <f ca="1">CalcGrille</f>
        <v>#N/A</v>
      </c>
      <c r="AB33" t="e">
        <f ca="1">CalcGrille</f>
        <v>#N/A</v>
      </c>
      <c r="AC33" t="e">
        <f ca="1">CalcGrille</f>
        <v>#N/A</v>
      </c>
      <c r="AD33" t="e">
        <f ca="1">CalcGrille</f>
        <v>#N/A</v>
      </c>
      <c r="AE33" t="e">
        <f ca="1">CalcGrille</f>
        <v>#N/A</v>
      </c>
      <c r="AF33" t="e">
        <f ca="1">CalcGrille</f>
        <v>#N/A</v>
      </c>
      <c r="AG33" t="e">
        <f ca="1">CalcGrille</f>
        <v>#N/A</v>
      </c>
      <c r="AH33" t="e">
        <f ca="1">CalcGrille</f>
        <v>#N/A</v>
      </c>
      <c r="AI33" t="e">
        <f ca="1">CalcGrille</f>
        <v>#N/A</v>
      </c>
    </row>
    <row r="34" spans="1:35" x14ac:dyDescent="0.25">
      <c r="A34">
        <f t="shared" ref="A34:A40" si="3">A33-1</f>
        <v>9.3000000000000007</v>
      </c>
      <c r="B34">
        <v>3</v>
      </c>
      <c r="C34" t="e">
        <f t="shared" ca="1" si="2"/>
        <v>#N/A</v>
      </c>
      <c r="D34" t="e">
        <f ca="1">INDEX(Activités[ACTIVITÉ],MATCH($C34,Activités[RÉFÉRENCE],0))</f>
        <v>#N/A</v>
      </c>
      <c r="E34" t="e">
        <f ca="1">CalcGrille</f>
        <v>#N/A</v>
      </c>
      <c r="F34" t="e">
        <f ca="1">CalcGrille</f>
        <v>#N/A</v>
      </c>
      <c r="G34" t="e">
        <f ca="1">CalcGrille</f>
        <v>#N/A</v>
      </c>
      <c r="H34" t="e">
        <f ca="1">CalcGrille</f>
        <v>#N/A</v>
      </c>
      <c r="I34" t="e">
        <f ca="1">CalcGrille</f>
        <v>#N/A</v>
      </c>
      <c r="J34" t="e">
        <f ca="1">CalcGrille</f>
        <v>#N/A</v>
      </c>
      <c r="K34" t="e">
        <f ca="1">CalcGrille</f>
        <v>#N/A</v>
      </c>
      <c r="L34" t="e">
        <f ca="1">CalcGrille</f>
        <v>#N/A</v>
      </c>
      <c r="M34" t="e">
        <f ca="1">CalcGrille</f>
        <v>#N/A</v>
      </c>
      <c r="N34" t="e">
        <f ca="1">CalcGrille</f>
        <v>#N/A</v>
      </c>
      <c r="O34" t="e">
        <f ca="1">CalcGrille</f>
        <v>#N/A</v>
      </c>
      <c r="P34" t="e">
        <f ca="1">CalcGrille</f>
        <v>#N/A</v>
      </c>
      <c r="Q34" t="e">
        <f ca="1">CalcGrille</f>
        <v>#N/A</v>
      </c>
      <c r="R34" t="e">
        <f ca="1">CalcGrille</f>
        <v>#N/A</v>
      </c>
      <c r="S34" t="e">
        <f ca="1">CalcGrille</f>
        <v>#N/A</v>
      </c>
      <c r="T34" t="e">
        <f ca="1">CalcGrille</f>
        <v>#N/A</v>
      </c>
      <c r="U34" t="e">
        <f ca="1">CalcGrille</f>
        <v>#N/A</v>
      </c>
      <c r="V34" t="e">
        <f ca="1">CalcGrille</f>
        <v>#N/A</v>
      </c>
      <c r="W34" t="e">
        <f ca="1">CalcGrille</f>
        <v>#N/A</v>
      </c>
      <c r="X34" t="e">
        <f ca="1">CalcGrille</f>
        <v>#N/A</v>
      </c>
      <c r="Y34" t="e">
        <f ca="1">CalcGrille</f>
        <v>#N/A</v>
      </c>
      <c r="Z34" t="e">
        <f ca="1">CalcGrille</f>
        <v>#N/A</v>
      </c>
      <c r="AA34" t="e">
        <f ca="1">CalcGrille</f>
        <v>#N/A</v>
      </c>
      <c r="AB34" t="e">
        <f ca="1">CalcGrille</f>
        <v>#N/A</v>
      </c>
      <c r="AC34" t="e">
        <f ca="1">CalcGrille</f>
        <v>#N/A</v>
      </c>
      <c r="AD34" t="e">
        <f ca="1">CalcGrille</f>
        <v>#N/A</v>
      </c>
      <c r="AE34" t="e">
        <f ca="1">CalcGrille</f>
        <v>#N/A</v>
      </c>
      <c r="AF34" t="e">
        <f ca="1">CalcGrille</f>
        <v>#N/A</v>
      </c>
      <c r="AG34" t="e">
        <f ca="1">CalcGrille</f>
        <v>#N/A</v>
      </c>
      <c r="AH34" t="e">
        <f ca="1">CalcGrille</f>
        <v>#N/A</v>
      </c>
      <c r="AI34" t="e">
        <f ca="1">CalcGrille</f>
        <v>#N/A</v>
      </c>
    </row>
    <row r="35" spans="1:35" x14ac:dyDescent="0.25">
      <c r="A35">
        <f t="shared" si="3"/>
        <v>8.3000000000000007</v>
      </c>
      <c r="B35">
        <v>4</v>
      </c>
      <c r="C35" t="e">
        <f t="shared" ca="1" si="2"/>
        <v>#N/A</v>
      </c>
      <c r="D35" t="e">
        <f ca="1">INDEX(Activités[ACTIVITÉ],MATCH($C35,Activités[RÉFÉRENCE],0))</f>
        <v>#N/A</v>
      </c>
      <c r="E35" t="e">
        <f ca="1">CalcGrille</f>
        <v>#N/A</v>
      </c>
      <c r="F35" t="e">
        <f ca="1">CalcGrille</f>
        <v>#N/A</v>
      </c>
      <c r="G35" t="e">
        <f ca="1">CalcGrille</f>
        <v>#N/A</v>
      </c>
      <c r="H35" t="e">
        <f ca="1">CalcGrille</f>
        <v>#N/A</v>
      </c>
      <c r="I35" t="e">
        <f ca="1">CalcGrille</f>
        <v>#N/A</v>
      </c>
      <c r="J35" t="e">
        <f ca="1">CalcGrille</f>
        <v>#N/A</v>
      </c>
      <c r="K35" t="e">
        <f ca="1">CalcGrille</f>
        <v>#N/A</v>
      </c>
      <c r="L35" t="e">
        <f ca="1">CalcGrille</f>
        <v>#N/A</v>
      </c>
      <c r="M35" t="e">
        <f ca="1">CalcGrille</f>
        <v>#N/A</v>
      </c>
      <c r="N35" t="e">
        <f ca="1">CalcGrille</f>
        <v>#N/A</v>
      </c>
      <c r="O35" t="e">
        <f ca="1">CalcGrille</f>
        <v>#N/A</v>
      </c>
      <c r="P35" t="e">
        <f ca="1">CalcGrille</f>
        <v>#N/A</v>
      </c>
      <c r="Q35" t="e">
        <f ca="1">CalcGrille</f>
        <v>#N/A</v>
      </c>
      <c r="R35" t="e">
        <f ca="1">CalcGrille</f>
        <v>#N/A</v>
      </c>
      <c r="S35" t="e">
        <f ca="1">CalcGrille</f>
        <v>#N/A</v>
      </c>
      <c r="T35" t="e">
        <f ca="1">CalcGrille</f>
        <v>#N/A</v>
      </c>
      <c r="U35" t="e">
        <f ca="1">CalcGrille</f>
        <v>#N/A</v>
      </c>
      <c r="V35" t="e">
        <f ca="1">CalcGrille</f>
        <v>#N/A</v>
      </c>
      <c r="W35" t="e">
        <f ca="1">CalcGrille</f>
        <v>#N/A</v>
      </c>
      <c r="X35" t="e">
        <f ca="1">CalcGrille</f>
        <v>#N/A</v>
      </c>
      <c r="Y35" t="e">
        <f ca="1">CalcGrille</f>
        <v>#N/A</v>
      </c>
      <c r="Z35" t="e">
        <f ca="1">CalcGrille</f>
        <v>#N/A</v>
      </c>
      <c r="AA35" t="e">
        <f ca="1">CalcGrille</f>
        <v>#N/A</v>
      </c>
      <c r="AB35" t="e">
        <f ca="1">CalcGrille</f>
        <v>#N/A</v>
      </c>
      <c r="AC35" t="e">
        <f ca="1">CalcGrille</f>
        <v>#N/A</v>
      </c>
      <c r="AD35" t="e">
        <f ca="1">CalcGrille</f>
        <v>#N/A</v>
      </c>
      <c r="AE35" t="e">
        <f ca="1">CalcGrille</f>
        <v>#N/A</v>
      </c>
      <c r="AF35" t="e">
        <f ca="1">CalcGrille</f>
        <v>#N/A</v>
      </c>
      <c r="AG35" t="e">
        <f ca="1">CalcGrille</f>
        <v>#N/A</v>
      </c>
      <c r="AH35" t="e">
        <f ca="1">CalcGrille</f>
        <v>#N/A</v>
      </c>
      <c r="AI35" t="e">
        <f ca="1">CalcGrille</f>
        <v>#N/A</v>
      </c>
    </row>
    <row r="36" spans="1:35" x14ac:dyDescent="0.25">
      <c r="A36">
        <f t="shared" si="3"/>
        <v>7.3000000000000007</v>
      </c>
      <c r="B36">
        <v>5</v>
      </c>
      <c r="C36">
        <f t="shared" ca="1" si="2"/>
        <v>-7</v>
      </c>
      <c r="D36" t="str">
        <f ca="1">INDEX(Activités[ACTIVITÉ],MATCH($C36,Activités[RÉFÉRENCE],0))</f>
        <v>Début du projet</v>
      </c>
      <c r="E36" t="e">
        <f ca="1">CalcGrille</f>
        <v>#N/A</v>
      </c>
      <c r="F36" t="e">
        <f ca="1">CalcGrille</f>
        <v>#N/A</v>
      </c>
      <c r="G36" t="e">
        <f ca="1">CalcGrille</f>
        <v>#N/A</v>
      </c>
      <c r="H36">
        <f ca="1">CalcGrille</f>
        <v>7.3000000000000007</v>
      </c>
      <c r="I36" t="e">
        <f ca="1">CalcGrille</f>
        <v>#N/A</v>
      </c>
      <c r="J36" t="e">
        <f ca="1">CalcGrille</f>
        <v>#N/A</v>
      </c>
      <c r="K36" t="e">
        <f ca="1">CalcGrille</f>
        <v>#N/A</v>
      </c>
      <c r="L36" t="e">
        <f ca="1">CalcGrille</f>
        <v>#N/A</v>
      </c>
      <c r="M36" t="e">
        <f ca="1">CalcGrille</f>
        <v>#N/A</v>
      </c>
      <c r="N36" t="e">
        <f ca="1">CalcGrille</f>
        <v>#N/A</v>
      </c>
      <c r="O36" t="e">
        <f ca="1">CalcGrille</f>
        <v>#N/A</v>
      </c>
      <c r="P36" t="e">
        <f ca="1">CalcGrille</f>
        <v>#N/A</v>
      </c>
      <c r="Q36" t="e">
        <f ca="1">CalcGrille</f>
        <v>#N/A</v>
      </c>
      <c r="R36" t="e">
        <f ca="1">CalcGrille</f>
        <v>#N/A</v>
      </c>
      <c r="S36" t="e">
        <f ca="1">CalcGrille</f>
        <v>#N/A</v>
      </c>
      <c r="T36" t="e">
        <f ca="1">CalcGrille</f>
        <v>#N/A</v>
      </c>
      <c r="U36" t="e">
        <f ca="1">CalcGrille</f>
        <v>#N/A</v>
      </c>
      <c r="V36" t="e">
        <f ca="1">CalcGrille</f>
        <v>#N/A</v>
      </c>
      <c r="W36" t="e">
        <f ca="1">CalcGrille</f>
        <v>#N/A</v>
      </c>
      <c r="X36" t="e">
        <f ca="1">CalcGrille</f>
        <v>#N/A</v>
      </c>
      <c r="Y36" t="e">
        <f ca="1">CalcGrille</f>
        <v>#N/A</v>
      </c>
      <c r="Z36" t="e">
        <f ca="1">CalcGrille</f>
        <v>#N/A</v>
      </c>
      <c r="AA36" t="e">
        <f ca="1">CalcGrille</f>
        <v>#N/A</v>
      </c>
      <c r="AB36" t="e">
        <f ca="1">CalcGrille</f>
        <v>#N/A</v>
      </c>
      <c r="AC36" t="e">
        <f ca="1">CalcGrille</f>
        <v>#N/A</v>
      </c>
      <c r="AD36" t="e">
        <f ca="1">CalcGrille</f>
        <v>#N/A</v>
      </c>
      <c r="AE36" t="e">
        <f ca="1">CalcGrille</f>
        <v>#N/A</v>
      </c>
      <c r="AF36" t="e">
        <f ca="1">CalcGrille</f>
        <v>#N/A</v>
      </c>
      <c r="AG36" t="e">
        <f ca="1">CalcGrille</f>
        <v>#N/A</v>
      </c>
      <c r="AH36" t="e">
        <f ca="1">CalcGrille</f>
        <v>#N/A</v>
      </c>
      <c r="AI36" t="e">
        <f ca="1">CalcGrille</f>
        <v>#N/A</v>
      </c>
    </row>
    <row r="37" spans="1:35" x14ac:dyDescent="0.25">
      <c r="A37">
        <f t="shared" si="3"/>
        <v>6.3000000000000007</v>
      </c>
      <c r="B37">
        <v>6</v>
      </c>
      <c r="C37">
        <f t="shared" ca="1" si="2"/>
        <v>-6</v>
      </c>
      <c r="D37" t="str">
        <f ca="1">INDEX(Activités[ACTIVITÉ],MATCH($C37,Activités[RÉFÉRENCE],0))</f>
        <v>Backend complet</v>
      </c>
      <c r="E37" t="e">
        <f ca="1">CalcGrille</f>
        <v>#N/A</v>
      </c>
      <c r="F37" t="e">
        <f ca="1">CalcGrille</f>
        <v>#N/A</v>
      </c>
      <c r="G37" t="e">
        <f ca="1">CalcGrille</f>
        <v>#N/A</v>
      </c>
      <c r="H37" t="e">
        <f ca="1">CalcGrille</f>
        <v>#N/A</v>
      </c>
      <c r="I37" t="e">
        <f ca="1">CalcGrille</f>
        <v>#N/A</v>
      </c>
      <c r="J37" t="e">
        <f ca="1">CalcGrille</f>
        <v>#N/A</v>
      </c>
      <c r="K37" t="e">
        <f ca="1">CalcGrille</f>
        <v>#N/A</v>
      </c>
      <c r="L37" t="e">
        <f ca="1">CalcGrille</f>
        <v>#N/A</v>
      </c>
      <c r="M37" t="e">
        <f ca="1">CalcGrille</f>
        <v>#N/A</v>
      </c>
      <c r="N37" t="e">
        <f ca="1">CalcGrille</f>
        <v>#N/A</v>
      </c>
      <c r="O37" t="e">
        <f ca="1">CalcGrille</f>
        <v>#N/A</v>
      </c>
      <c r="P37" t="e">
        <f ca="1">CalcGrille</f>
        <v>#N/A</v>
      </c>
      <c r="Q37" t="e">
        <f ca="1">CalcGrille</f>
        <v>#N/A</v>
      </c>
      <c r="R37">
        <f ca="1">CalcGrille</f>
        <v>6.3000000000000007</v>
      </c>
      <c r="S37">
        <f ca="1">CalcGrille</f>
        <v>6.3000000000000007</v>
      </c>
      <c r="T37">
        <f ca="1">CalcGrille</f>
        <v>6.3000000000000007</v>
      </c>
      <c r="U37">
        <f ca="1">CalcGrille</f>
        <v>6.3000000000000007</v>
      </c>
      <c r="V37" t="e">
        <f ca="1">CalcGrille</f>
        <v>#N/A</v>
      </c>
      <c r="W37" t="e">
        <f ca="1">CalcGrille</f>
        <v>#N/A</v>
      </c>
      <c r="X37" t="e">
        <f ca="1">CalcGrille</f>
        <v>#N/A</v>
      </c>
      <c r="Y37" t="e">
        <f ca="1">CalcGrille</f>
        <v>#N/A</v>
      </c>
      <c r="Z37" t="e">
        <f ca="1">CalcGrille</f>
        <v>#N/A</v>
      </c>
      <c r="AA37" t="e">
        <f ca="1">CalcGrille</f>
        <v>#N/A</v>
      </c>
      <c r="AB37" t="e">
        <f ca="1">CalcGrille</f>
        <v>#N/A</v>
      </c>
      <c r="AC37" t="e">
        <f ca="1">CalcGrille</f>
        <v>#N/A</v>
      </c>
      <c r="AD37" t="e">
        <f ca="1">CalcGrille</f>
        <v>#N/A</v>
      </c>
      <c r="AE37" t="e">
        <f ca="1">CalcGrille</f>
        <v>#N/A</v>
      </c>
      <c r="AF37" t="e">
        <f ca="1">CalcGrille</f>
        <v>#N/A</v>
      </c>
      <c r="AG37" t="e">
        <f ca="1">CalcGrille</f>
        <v>#N/A</v>
      </c>
      <c r="AH37" t="e">
        <f ca="1">CalcGrille</f>
        <v>#N/A</v>
      </c>
      <c r="AI37" t="e">
        <f ca="1">CalcGrille</f>
        <v>#N/A</v>
      </c>
    </row>
    <row r="38" spans="1:35" x14ac:dyDescent="0.25">
      <c r="A38">
        <f t="shared" si="3"/>
        <v>5.3000000000000007</v>
      </c>
      <c r="B38">
        <v>7</v>
      </c>
      <c r="C38">
        <f t="shared" ca="1" si="2"/>
        <v>-5</v>
      </c>
      <c r="D38" t="str">
        <f ca="1">INDEX(Activités[ACTIVITÉ],MATCH($C38,Activités[RÉFÉRENCE],0))</f>
        <v>Jalon 2</v>
      </c>
      <c r="E38" t="e">
        <f ca="1">CalcGrille</f>
        <v>#N/A</v>
      </c>
      <c r="F38" t="e">
        <f ca="1">CalcGrille</f>
        <v>#N/A</v>
      </c>
      <c r="G38" t="e">
        <f ca="1">CalcGrille</f>
        <v>#N/A</v>
      </c>
      <c r="H38" t="e">
        <f ca="1">CalcGrille</f>
        <v>#N/A</v>
      </c>
      <c r="I38" t="e">
        <f ca="1">CalcGrille</f>
        <v>#N/A</v>
      </c>
      <c r="J38" t="e">
        <f ca="1">CalcGrille</f>
        <v>#N/A</v>
      </c>
      <c r="K38" t="e">
        <f ca="1">CalcGrille</f>
        <v>#N/A</v>
      </c>
      <c r="L38" t="e">
        <f ca="1">CalcGrille</f>
        <v>#N/A</v>
      </c>
      <c r="M38" t="e">
        <f ca="1">CalcGrille</f>
        <v>#N/A</v>
      </c>
      <c r="N38" t="e">
        <f ca="1">CalcGrille</f>
        <v>#N/A</v>
      </c>
      <c r="O38" t="e">
        <f ca="1">CalcGrille</f>
        <v>#N/A</v>
      </c>
      <c r="P38" t="e">
        <f ca="1">CalcGrille</f>
        <v>#N/A</v>
      </c>
      <c r="Q38" t="e">
        <f ca="1">CalcGrille</f>
        <v>#N/A</v>
      </c>
      <c r="R38" t="e">
        <f ca="1">CalcGrille</f>
        <v>#N/A</v>
      </c>
      <c r="S38">
        <f ca="1">CalcGrille</f>
        <v>5.3000000000000007</v>
      </c>
      <c r="T38">
        <f ca="1">CalcGrille</f>
        <v>5.3000000000000007</v>
      </c>
      <c r="U38">
        <f ca="1">CalcGrille</f>
        <v>5.3000000000000007</v>
      </c>
      <c r="V38">
        <f ca="1">CalcGrille</f>
        <v>5.3000000000000007</v>
      </c>
      <c r="W38" t="e">
        <f ca="1">CalcGrille</f>
        <v>#N/A</v>
      </c>
      <c r="X38" t="e">
        <f ca="1">CalcGrille</f>
        <v>#N/A</v>
      </c>
      <c r="Y38" t="e">
        <f ca="1">CalcGrille</f>
        <v>#N/A</v>
      </c>
      <c r="Z38" t="e">
        <f ca="1">CalcGrille</f>
        <v>#N/A</v>
      </c>
      <c r="AA38" t="e">
        <f ca="1">CalcGrille</f>
        <v>#N/A</v>
      </c>
      <c r="AB38" t="e">
        <f ca="1">CalcGrille</f>
        <v>#N/A</v>
      </c>
      <c r="AC38" t="e">
        <f ca="1">CalcGrille</f>
        <v>#N/A</v>
      </c>
      <c r="AD38" t="e">
        <f ca="1">CalcGrille</f>
        <v>#N/A</v>
      </c>
      <c r="AE38" t="e">
        <f ca="1">CalcGrille</f>
        <v>#N/A</v>
      </c>
      <c r="AF38" t="e">
        <f ca="1">CalcGrille</f>
        <v>#N/A</v>
      </c>
      <c r="AG38" t="e">
        <f ca="1">CalcGrille</f>
        <v>#N/A</v>
      </c>
      <c r="AH38" t="e">
        <f ca="1">CalcGrille</f>
        <v>#N/A</v>
      </c>
      <c r="AI38" t="e">
        <f ca="1">CalcGrille</f>
        <v>#N/A</v>
      </c>
    </row>
    <row r="39" spans="1:35" x14ac:dyDescent="0.25">
      <c r="A39">
        <f t="shared" si="3"/>
        <v>4.3000000000000007</v>
      </c>
      <c r="B39">
        <v>8</v>
      </c>
      <c r="C39">
        <f t="shared" ca="1" si="2"/>
        <v>-4</v>
      </c>
      <c r="D39" t="str">
        <f ca="1">INDEX(Activités[ACTIVITÉ],MATCH($C39,Activités[RÉFÉRENCE],0))</f>
        <v>Jalon 3</v>
      </c>
      <c r="E39" t="e">
        <f ca="1">CalcGrille</f>
        <v>#N/A</v>
      </c>
      <c r="F39" t="e">
        <f ca="1">CalcGrille</f>
        <v>#N/A</v>
      </c>
      <c r="G39" t="e">
        <f ca="1">CalcGrille</f>
        <v>#N/A</v>
      </c>
      <c r="H39" t="e">
        <f ca="1">CalcGrille</f>
        <v>#N/A</v>
      </c>
      <c r="I39" t="e">
        <f ca="1">CalcGrille</f>
        <v>#N/A</v>
      </c>
      <c r="J39" t="e">
        <f ca="1">CalcGrille</f>
        <v>#N/A</v>
      </c>
      <c r="K39" t="e">
        <f ca="1">CalcGrille</f>
        <v>#N/A</v>
      </c>
      <c r="L39" t="e">
        <f ca="1">CalcGrille</f>
        <v>#N/A</v>
      </c>
      <c r="M39" t="e">
        <f ca="1">CalcGrille</f>
        <v>#N/A</v>
      </c>
      <c r="N39" t="e">
        <f ca="1">CalcGrille</f>
        <v>#N/A</v>
      </c>
      <c r="O39" t="e">
        <f ca="1">CalcGrille</f>
        <v>#N/A</v>
      </c>
      <c r="P39" t="e">
        <f ca="1">CalcGrille</f>
        <v>#N/A</v>
      </c>
      <c r="Q39" t="e">
        <f ca="1">CalcGrille</f>
        <v>#N/A</v>
      </c>
      <c r="R39" t="e">
        <f ca="1">CalcGrille</f>
        <v>#N/A</v>
      </c>
      <c r="S39" t="e">
        <f ca="1">CalcGrille</f>
        <v>#N/A</v>
      </c>
      <c r="T39" t="e">
        <f ca="1">CalcGrille</f>
        <v>#N/A</v>
      </c>
      <c r="U39" t="e">
        <f ca="1">CalcGrille</f>
        <v>#N/A</v>
      </c>
      <c r="V39" t="e">
        <f ca="1">CalcGrille</f>
        <v>#N/A</v>
      </c>
      <c r="W39" t="e">
        <f ca="1">CalcGrille</f>
        <v>#N/A</v>
      </c>
      <c r="X39">
        <f ca="1">CalcGrille</f>
        <v>4.3000000000000007</v>
      </c>
      <c r="Y39" t="e">
        <f ca="1">CalcGrille</f>
        <v>#N/A</v>
      </c>
      <c r="Z39" t="e">
        <f ca="1">CalcGrille</f>
        <v>#N/A</v>
      </c>
      <c r="AA39" t="e">
        <f ca="1">CalcGrille</f>
        <v>#N/A</v>
      </c>
      <c r="AB39" t="e">
        <f ca="1">CalcGrille</f>
        <v>#N/A</v>
      </c>
      <c r="AC39" t="e">
        <f ca="1">CalcGrille</f>
        <v>#N/A</v>
      </c>
      <c r="AD39" t="e">
        <f ca="1">CalcGrille</f>
        <v>#N/A</v>
      </c>
      <c r="AE39" t="e">
        <f ca="1">CalcGrille</f>
        <v>#N/A</v>
      </c>
      <c r="AF39" t="e">
        <f ca="1">CalcGrille</f>
        <v>#N/A</v>
      </c>
      <c r="AG39" t="e">
        <f ca="1">CalcGrille</f>
        <v>#N/A</v>
      </c>
      <c r="AH39" t="e">
        <f ca="1">CalcGrille</f>
        <v>#N/A</v>
      </c>
      <c r="AI39" t="e">
        <f ca="1">CalcGrille</f>
        <v>#N/A</v>
      </c>
    </row>
    <row r="40" spans="1:35" x14ac:dyDescent="0.25">
      <c r="A40">
        <f t="shared" si="3"/>
        <v>3.3000000000000007</v>
      </c>
      <c r="B40">
        <v>9</v>
      </c>
      <c r="C40">
        <f t="shared" ca="1" si="2"/>
        <v>-3</v>
      </c>
      <c r="D40" t="str">
        <f ca="1">INDEX(Activités[ACTIVITÉ],MATCH($C40,Activités[RÉFÉRENCE],0))</f>
        <v>Jalon 4</v>
      </c>
      <c r="E40" t="e">
        <f ca="1">CalcGrille</f>
        <v>#N/A</v>
      </c>
      <c r="F40" t="e">
        <f ca="1">CalcGrille</f>
        <v>#N/A</v>
      </c>
      <c r="G40" t="e">
        <f ca="1">CalcGrille</f>
        <v>#N/A</v>
      </c>
      <c r="H40" t="e">
        <f ca="1">CalcGrille</f>
        <v>#N/A</v>
      </c>
      <c r="I40" t="e">
        <f ca="1">CalcGrille</f>
        <v>#N/A</v>
      </c>
      <c r="J40" t="e">
        <f ca="1">CalcGrille</f>
        <v>#N/A</v>
      </c>
      <c r="K40" t="e">
        <f ca="1">CalcGrille</f>
        <v>#N/A</v>
      </c>
      <c r="L40" t="e">
        <f ca="1">CalcGrille</f>
        <v>#N/A</v>
      </c>
      <c r="M40" t="e">
        <f ca="1">CalcGrille</f>
        <v>#N/A</v>
      </c>
      <c r="N40" t="e">
        <f ca="1">CalcGrille</f>
        <v>#N/A</v>
      </c>
      <c r="O40" t="e">
        <f ca="1">CalcGrille</f>
        <v>#N/A</v>
      </c>
      <c r="P40" t="e">
        <f ca="1">CalcGrille</f>
        <v>#N/A</v>
      </c>
      <c r="Q40" t="e">
        <f ca="1">CalcGrille</f>
        <v>#N/A</v>
      </c>
      <c r="R40" t="e">
        <f ca="1">CalcGrille</f>
        <v>#N/A</v>
      </c>
      <c r="S40" t="e">
        <f ca="1">CalcGrille</f>
        <v>#N/A</v>
      </c>
      <c r="T40" t="e">
        <f ca="1">CalcGrille</f>
        <v>#N/A</v>
      </c>
      <c r="U40" t="e">
        <f ca="1">CalcGrille</f>
        <v>#N/A</v>
      </c>
      <c r="V40" t="e">
        <f ca="1">CalcGrille</f>
        <v>#N/A</v>
      </c>
      <c r="W40" t="e">
        <f ca="1">CalcGrille</f>
        <v>#N/A</v>
      </c>
      <c r="X40" t="e">
        <f ca="1">CalcGrille</f>
        <v>#N/A</v>
      </c>
      <c r="Y40" t="e">
        <f ca="1">CalcGrille</f>
        <v>#N/A</v>
      </c>
      <c r="Z40" t="e">
        <f ca="1">CalcGrille</f>
        <v>#N/A</v>
      </c>
      <c r="AA40" t="e">
        <f ca="1">CalcGrille</f>
        <v>#N/A</v>
      </c>
      <c r="AB40" t="e">
        <f ca="1">CalcGrille</f>
        <v>#N/A</v>
      </c>
      <c r="AC40" t="e">
        <f ca="1">CalcGrille</f>
        <v>#N/A</v>
      </c>
      <c r="AD40" t="e">
        <f ca="1">CalcGrille</f>
        <v>#N/A</v>
      </c>
      <c r="AE40" t="e">
        <f ca="1">CalcGrille</f>
        <v>#N/A</v>
      </c>
      <c r="AF40" t="e">
        <f ca="1">CalcGrille</f>
        <v>#N/A</v>
      </c>
      <c r="AG40" t="e">
        <f ca="1">CalcGrille</f>
        <v>#N/A</v>
      </c>
      <c r="AH40">
        <f ca="1">CalcGrille</f>
        <v>3.3000000000000007</v>
      </c>
      <c r="AI40">
        <f ca="1">CalcGrille</f>
        <v>3.3000000000000007</v>
      </c>
    </row>
    <row r="43" spans="1:35" x14ac:dyDescent="0.25">
      <c r="E43" s="1">
        <f>E31</f>
        <v>44277</v>
      </c>
      <c r="F43" s="1">
        <f t="shared" ref="F43:AH43" si="4">F31</f>
        <v>44278</v>
      </c>
      <c r="G43" s="1">
        <f t="shared" si="4"/>
        <v>44279</v>
      </c>
      <c r="H43" s="1">
        <f t="shared" si="4"/>
        <v>44280</v>
      </c>
      <c r="I43" s="1">
        <f t="shared" si="4"/>
        <v>44281</v>
      </c>
      <c r="J43" s="1">
        <f t="shared" si="4"/>
        <v>44282</v>
      </c>
      <c r="K43" s="1">
        <f t="shared" si="4"/>
        <v>44283</v>
      </c>
      <c r="L43" s="1">
        <f t="shared" si="4"/>
        <v>44284</v>
      </c>
      <c r="M43" s="1">
        <f t="shared" si="4"/>
        <v>44285</v>
      </c>
      <c r="N43" s="1">
        <f t="shared" si="4"/>
        <v>44286</v>
      </c>
      <c r="O43" s="1">
        <f t="shared" si="4"/>
        <v>44287</v>
      </c>
      <c r="P43" s="1">
        <f t="shared" si="4"/>
        <v>44288</v>
      </c>
      <c r="Q43" s="1">
        <f t="shared" si="4"/>
        <v>44289</v>
      </c>
      <c r="R43" s="1">
        <f t="shared" si="4"/>
        <v>44290</v>
      </c>
      <c r="S43" s="1">
        <f t="shared" si="4"/>
        <v>44291</v>
      </c>
      <c r="T43" s="1">
        <f t="shared" si="4"/>
        <v>44292</v>
      </c>
      <c r="U43" s="1">
        <f t="shared" si="4"/>
        <v>44293</v>
      </c>
      <c r="V43" s="1">
        <f t="shared" si="4"/>
        <v>44294</v>
      </c>
      <c r="W43" s="1">
        <f t="shared" si="4"/>
        <v>44295</v>
      </c>
      <c r="X43" s="1">
        <f t="shared" si="4"/>
        <v>44296</v>
      </c>
      <c r="Y43" s="1">
        <f t="shared" si="4"/>
        <v>44297</v>
      </c>
      <c r="Z43" s="1">
        <f t="shared" si="4"/>
        <v>44298</v>
      </c>
      <c r="AA43" s="1">
        <f t="shared" si="4"/>
        <v>44299</v>
      </c>
      <c r="AB43" s="1">
        <f t="shared" si="4"/>
        <v>44300</v>
      </c>
      <c r="AC43" s="1">
        <f t="shared" si="4"/>
        <v>44301</v>
      </c>
      <c r="AD43" s="1">
        <f t="shared" si="4"/>
        <v>44302</v>
      </c>
      <c r="AE43" s="1">
        <f t="shared" si="4"/>
        <v>44303</v>
      </c>
      <c r="AF43" s="1">
        <f t="shared" si="4"/>
        <v>44304</v>
      </c>
      <c r="AG43" s="1">
        <f t="shared" si="4"/>
        <v>44305</v>
      </c>
      <c r="AH43" s="1">
        <f t="shared" si="4"/>
        <v>44306</v>
      </c>
    </row>
    <row r="44" spans="1:35" x14ac:dyDescent="0.25">
      <c r="C44" t="e">
        <f ca="1">C32</f>
        <v>#N/A</v>
      </c>
      <c r="D44" t="e">
        <f ca="1">UPPER(INDEX(Activités[ACTIVITÉ],MATCH($C44,Activités[RÉFÉRENCE],0)))</f>
        <v>#N/A</v>
      </c>
      <c r="E44" t="e">
        <f t="shared" ref="E44:AH44" ca="1" si="5">IF(ISERROR(F32),E32,NA())</f>
        <v>#N/A</v>
      </c>
      <c r="F44" t="e">
        <f t="shared" ca="1" si="5"/>
        <v>#N/A</v>
      </c>
      <c r="G44" t="e">
        <f t="shared" ca="1" si="5"/>
        <v>#N/A</v>
      </c>
      <c r="H44" t="e">
        <f t="shared" ca="1" si="5"/>
        <v>#N/A</v>
      </c>
      <c r="I44" t="e">
        <f t="shared" ca="1" si="5"/>
        <v>#N/A</v>
      </c>
      <c r="J44" t="e">
        <f t="shared" ca="1" si="5"/>
        <v>#N/A</v>
      </c>
      <c r="K44" t="e">
        <f t="shared" ca="1" si="5"/>
        <v>#N/A</v>
      </c>
      <c r="L44" t="e">
        <f t="shared" ca="1" si="5"/>
        <v>#N/A</v>
      </c>
      <c r="M44" t="e">
        <f t="shared" ca="1" si="5"/>
        <v>#N/A</v>
      </c>
      <c r="N44" t="e">
        <f t="shared" ca="1" si="5"/>
        <v>#N/A</v>
      </c>
      <c r="O44" t="e">
        <f t="shared" ca="1" si="5"/>
        <v>#N/A</v>
      </c>
      <c r="P44" t="e">
        <f t="shared" ca="1" si="5"/>
        <v>#N/A</v>
      </c>
      <c r="Q44" t="e">
        <f t="shared" ca="1" si="5"/>
        <v>#N/A</v>
      </c>
      <c r="R44" t="e">
        <f t="shared" ca="1" si="5"/>
        <v>#N/A</v>
      </c>
      <c r="S44" t="e">
        <f t="shared" ca="1" si="5"/>
        <v>#N/A</v>
      </c>
      <c r="T44" t="e">
        <f t="shared" ca="1" si="5"/>
        <v>#N/A</v>
      </c>
      <c r="U44" t="e">
        <f t="shared" ca="1" si="5"/>
        <v>#N/A</v>
      </c>
      <c r="V44" t="e">
        <f t="shared" ca="1" si="5"/>
        <v>#N/A</v>
      </c>
      <c r="W44" t="e">
        <f t="shared" ca="1" si="5"/>
        <v>#N/A</v>
      </c>
      <c r="X44" t="e">
        <f t="shared" ca="1" si="5"/>
        <v>#N/A</v>
      </c>
      <c r="Y44" t="e">
        <f t="shared" ca="1" si="5"/>
        <v>#N/A</v>
      </c>
      <c r="Z44" t="e">
        <f t="shared" ca="1" si="5"/>
        <v>#N/A</v>
      </c>
      <c r="AA44" t="e">
        <f t="shared" ca="1" si="5"/>
        <v>#N/A</v>
      </c>
      <c r="AB44" t="e">
        <f t="shared" ca="1" si="5"/>
        <v>#N/A</v>
      </c>
      <c r="AC44" t="e">
        <f t="shared" ca="1" si="5"/>
        <v>#N/A</v>
      </c>
      <c r="AD44" t="e">
        <f t="shared" ca="1" si="5"/>
        <v>#N/A</v>
      </c>
      <c r="AE44" t="e">
        <f t="shared" ca="1" si="5"/>
        <v>#N/A</v>
      </c>
      <c r="AF44" t="e">
        <f t="shared" ca="1" si="5"/>
        <v>#N/A</v>
      </c>
      <c r="AG44" t="e">
        <f t="shared" ca="1" si="5"/>
        <v>#N/A</v>
      </c>
      <c r="AH44" t="e">
        <f t="shared" ca="1" si="5"/>
        <v>#N/A</v>
      </c>
    </row>
    <row r="45" spans="1:35" x14ac:dyDescent="0.25">
      <c r="C45" t="e">
        <f t="shared" ref="C45:C52" ca="1" si="6">C33</f>
        <v>#N/A</v>
      </c>
      <c r="D45" t="e">
        <f ca="1">UPPER(INDEX(Activités[ACTIVITÉ],MATCH($C45,Activités[RÉFÉRENCE],0)))</f>
        <v>#N/A</v>
      </c>
      <c r="E45" t="e">
        <f t="shared" ref="E45:AH45" ca="1" si="7">IF(ISERROR(F33),E33,NA())</f>
        <v>#N/A</v>
      </c>
      <c r="F45" t="e">
        <f t="shared" ca="1" si="7"/>
        <v>#N/A</v>
      </c>
      <c r="G45" t="e">
        <f t="shared" ca="1" si="7"/>
        <v>#N/A</v>
      </c>
      <c r="H45" t="e">
        <f t="shared" ca="1" si="7"/>
        <v>#N/A</v>
      </c>
      <c r="I45" t="e">
        <f t="shared" ca="1" si="7"/>
        <v>#N/A</v>
      </c>
      <c r="J45" t="e">
        <f t="shared" ca="1" si="7"/>
        <v>#N/A</v>
      </c>
      <c r="K45" t="e">
        <f t="shared" ca="1" si="7"/>
        <v>#N/A</v>
      </c>
      <c r="L45" t="e">
        <f t="shared" ca="1" si="7"/>
        <v>#N/A</v>
      </c>
      <c r="M45" t="e">
        <f t="shared" ca="1" si="7"/>
        <v>#N/A</v>
      </c>
      <c r="N45" t="e">
        <f t="shared" ca="1" si="7"/>
        <v>#N/A</v>
      </c>
      <c r="O45" t="e">
        <f t="shared" ca="1" si="7"/>
        <v>#N/A</v>
      </c>
      <c r="P45" t="e">
        <f t="shared" ca="1" si="7"/>
        <v>#N/A</v>
      </c>
      <c r="Q45" t="e">
        <f t="shared" ca="1" si="7"/>
        <v>#N/A</v>
      </c>
      <c r="R45" t="e">
        <f t="shared" ca="1" si="7"/>
        <v>#N/A</v>
      </c>
      <c r="S45" t="e">
        <f t="shared" ca="1" si="7"/>
        <v>#N/A</v>
      </c>
      <c r="T45" t="e">
        <f t="shared" ca="1" si="7"/>
        <v>#N/A</v>
      </c>
      <c r="U45" t="e">
        <f t="shared" ca="1" si="7"/>
        <v>#N/A</v>
      </c>
      <c r="V45" t="e">
        <f t="shared" ca="1" si="7"/>
        <v>#N/A</v>
      </c>
      <c r="W45" t="e">
        <f t="shared" ca="1" si="7"/>
        <v>#N/A</v>
      </c>
      <c r="X45" t="e">
        <f t="shared" ca="1" si="7"/>
        <v>#N/A</v>
      </c>
      <c r="Y45" t="e">
        <f t="shared" ca="1" si="7"/>
        <v>#N/A</v>
      </c>
      <c r="Z45" t="e">
        <f t="shared" ca="1" si="7"/>
        <v>#N/A</v>
      </c>
      <c r="AA45" t="e">
        <f t="shared" ca="1" si="7"/>
        <v>#N/A</v>
      </c>
      <c r="AB45" t="e">
        <f t="shared" ca="1" si="7"/>
        <v>#N/A</v>
      </c>
      <c r="AC45" t="e">
        <f t="shared" ca="1" si="7"/>
        <v>#N/A</v>
      </c>
      <c r="AD45" t="e">
        <f t="shared" ca="1" si="7"/>
        <v>#N/A</v>
      </c>
      <c r="AE45" t="e">
        <f t="shared" ca="1" si="7"/>
        <v>#N/A</v>
      </c>
      <c r="AF45" t="e">
        <f t="shared" ca="1" si="7"/>
        <v>#N/A</v>
      </c>
      <c r="AG45" t="e">
        <f t="shared" ca="1" si="7"/>
        <v>#N/A</v>
      </c>
      <c r="AH45" t="e">
        <f t="shared" ca="1" si="7"/>
        <v>#N/A</v>
      </c>
    </row>
    <row r="46" spans="1:35" x14ac:dyDescent="0.25">
      <c r="C46" t="e">
        <f t="shared" ca="1" si="6"/>
        <v>#N/A</v>
      </c>
      <c r="D46" t="e">
        <f ca="1">UPPER(INDEX(Activités[ACTIVITÉ],MATCH($C46,Activités[RÉFÉRENCE],0)))</f>
        <v>#N/A</v>
      </c>
      <c r="E46" t="e">
        <f t="shared" ref="E46:AH46" ca="1" si="8">IF(ISERROR(F34),E34,NA())</f>
        <v>#N/A</v>
      </c>
      <c r="F46" t="e">
        <f t="shared" ca="1" si="8"/>
        <v>#N/A</v>
      </c>
      <c r="G46" t="e">
        <f t="shared" ca="1" si="8"/>
        <v>#N/A</v>
      </c>
      <c r="H46" t="e">
        <f t="shared" ca="1" si="8"/>
        <v>#N/A</v>
      </c>
      <c r="I46" t="e">
        <f t="shared" ca="1" si="8"/>
        <v>#N/A</v>
      </c>
      <c r="J46" t="e">
        <f t="shared" ca="1" si="8"/>
        <v>#N/A</v>
      </c>
      <c r="K46" t="e">
        <f t="shared" ca="1" si="8"/>
        <v>#N/A</v>
      </c>
      <c r="L46" t="e">
        <f t="shared" ca="1" si="8"/>
        <v>#N/A</v>
      </c>
      <c r="M46" t="e">
        <f t="shared" ca="1" si="8"/>
        <v>#N/A</v>
      </c>
      <c r="N46" t="e">
        <f t="shared" ca="1" si="8"/>
        <v>#N/A</v>
      </c>
      <c r="O46" t="e">
        <f t="shared" ca="1" si="8"/>
        <v>#N/A</v>
      </c>
      <c r="P46" t="e">
        <f t="shared" ca="1" si="8"/>
        <v>#N/A</v>
      </c>
      <c r="Q46" t="e">
        <f t="shared" ca="1" si="8"/>
        <v>#N/A</v>
      </c>
      <c r="R46" t="e">
        <f t="shared" ca="1" si="8"/>
        <v>#N/A</v>
      </c>
      <c r="S46" t="e">
        <f t="shared" ca="1" si="8"/>
        <v>#N/A</v>
      </c>
      <c r="T46" t="e">
        <f t="shared" ca="1" si="8"/>
        <v>#N/A</v>
      </c>
      <c r="U46" t="e">
        <f t="shared" ca="1" si="8"/>
        <v>#N/A</v>
      </c>
      <c r="V46" t="e">
        <f t="shared" ca="1" si="8"/>
        <v>#N/A</v>
      </c>
      <c r="W46" t="e">
        <f t="shared" ca="1" si="8"/>
        <v>#N/A</v>
      </c>
      <c r="X46" t="e">
        <f t="shared" ca="1" si="8"/>
        <v>#N/A</v>
      </c>
      <c r="Y46" t="e">
        <f t="shared" ca="1" si="8"/>
        <v>#N/A</v>
      </c>
      <c r="Z46" t="e">
        <f t="shared" ca="1" si="8"/>
        <v>#N/A</v>
      </c>
      <c r="AA46" t="e">
        <f t="shared" ca="1" si="8"/>
        <v>#N/A</v>
      </c>
      <c r="AB46" t="e">
        <f t="shared" ca="1" si="8"/>
        <v>#N/A</v>
      </c>
      <c r="AC46" t="e">
        <f t="shared" ca="1" si="8"/>
        <v>#N/A</v>
      </c>
      <c r="AD46" t="e">
        <f t="shared" ca="1" si="8"/>
        <v>#N/A</v>
      </c>
      <c r="AE46" t="e">
        <f t="shared" ca="1" si="8"/>
        <v>#N/A</v>
      </c>
      <c r="AF46" t="e">
        <f t="shared" ca="1" si="8"/>
        <v>#N/A</v>
      </c>
      <c r="AG46" t="e">
        <f t="shared" ca="1" si="8"/>
        <v>#N/A</v>
      </c>
      <c r="AH46" t="e">
        <f t="shared" ca="1" si="8"/>
        <v>#N/A</v>
      </c>
    </row>
    <row r="47" spans="1:35" x14ac:dyDescent="0.25">
      <c r="C47" t="e">
        <f t="shared" ca="1" si="6"/>
        <v>#N/A</v>
      </c>
      <c r="D47" t="e">
        <f ca="1">UPPER(INDEX(Activités[ACTIVITÉ],MATCH($C47,Activités[RÉFÉRENCE],0)))</f>
        <v>#N/A</v>
      </c>
      <c r="E47" t="e">
        <f t="shared" ref="E47:AH47" ca="1" si="9">IF(ISERROR(F35),E35,NA())</f>
        <v>#N/A</v>
      </c>
      <c r="F47" t="e">
        <f t="shared" ca="1" si="9"/>
        <v>#N/A</v>
      </c>
      <c r="G47" t="e">
        <f t="shared" ca="1" si="9"/>
        <v>#N/A</v>
      </c>
      <c r="H47" t="e">
        <f t="shared" ca="1" si="9"/>
        <v>#N/A</v>
      </c>
      <c r="I47" t="e">
        <f t="shared" ca="1" si="9"/>
        <v>#N/A</v>
      </c>
      <c r="J47" t="e">
        <f t="shared" ca="1" si="9"/>
        <v>#N/A</v>
      </c>
      <c r="K47" t="e">
        <f t="shared" ca="1" si="9"/>
        <v>#N/A</v>
      </c>
      <c r="L47" t="e">
        <f t="shared" ca="1" si="9"/>
        <v>#N/A</v>
      </c>
      <c r="M47" t="e">
        <f t="shared" ca="1" si="9"/>
        <v>#N/A</v>
      </c>
      <c r="N47" t="e">
        <f t="shared" ca="1" si="9"/>
        <v>#N/A</v>
      </c>
      <c r="O47" t="e">
        <f t="shared" ca="1" si="9"/>
        <v>#N/A</v>
      </c>
      <c r="P47" t="e">
        <f t="shared" ca="1" si="9"/>
        <v>#N/A</v>
      </c>
      <c r="Q47" t="e">
        <f t="shared" ca="1" si="9"/>
        <v>#N/A</v>
      </c>
      <c r="R47" t="e">
        <f t="shared" ca="1" si="9"/>
        <v>#N/A</v>
      </c>
      <c r="S47" t="e">
        <f t="shared" ca="1" si="9"/>
        <v>#N/A</v>
      </c>
      <c r="T47" t="e">
        <f t="shared" ca="1" si="9"/>
        <v>#N/A</v>
      </c>
      <c r="U47" t="e">
        <f t="shared" ca="1" si="9"/>
        <v>#N/A</v>
      </c>
      <c r="V47" t="e">
        <f t="shared" ca="1" si="9"/>
        <v>#N/A</v>
      </c>
      <c r="W47" t="e">
        <f t="shared" ca="1" si="9"/>
        <v>#N/A</v>
      </c>
      <c r="X47" t="e">
        <f t="shared" ca="1" si="9"/>
        <v>#N/A</v>
      </c>
      <c r="Y47" t="e">
        <f t="shared" ca="1" si="9"/>
        <v>#N/A</v>
      </c>
      <c r="Z47" t="e">
        <f t="shared" ca="1" si="9"/>
        <v>#N/A</v>
      </c>
      <c r="AA47" t="e">
        <f t="shared" ca="1" si="9"/>
        <v>#N/A</v>
      </c>
      <c r="AB47" t="e">
        <f t="shared" ca="1" si="9"/>
        <v>#N/A</v>
      </c>
      <c r="AC47" t="e">
        <f t="shared" ca="1" si="9"/>
        <v>#N/A</v>
      </c>
      <c r="AD47" t="e">
        <f t="shared" ca="1" si="9"/>
        <v>#N/A</v>
      </c>
      <c r="AE47" t="e">
        <f t="shared" ca="1" si="9"/>
        <v>#N/A</v>
      </c>
      <c r="AF47" t="e">
        <f t="shared" ca="1" si="9"/>
        <v>#N/A</v>
      </c>
      <c r="AG47" t="e">
        <f t="shared" ca="1" si="9"/>
        <v>#N/A</v>
      </c>
      <c r="AH47" t="e">
        <f t="shared" ca="1" si="9"/>
        <v>#N/A</v>
      </c>
    </row>
    <row r="48" spans="1:35" x14ac:dyDescent="0.25">
      <c r="C48">
        <f t="shared" ca="1" si="6"/>
        <v>-7</v>
      </c>
      <c r="D48" t="str">
        <f ca="1">UPPER(INDEX(Activités[ACTIVITÉ],MATCH($C48,Activités[RÉFÉRENCE],0)))</f>
        <v>DÉBUT DU PROJET</v>
      </c>
      <c r="E48" t="e">
        <f t="shared" ref="E48:AH48" ca="1" si="10">IF(ISERROR(F36),E36,NA())</f>
        <v>#N/A</v>
      </c>
      <c r="F48" t="e">
        <f t="shared" ca="1" si="10"/>
        <v>#N/A</v>
      </c>
      <c r="G48" t="e">
        <f t="shared" ca="1" si="10"/>
        <v>#N/A</v>
      </c>
      <c r="H48">
        <f t="shared" ca="1" si="10"/>
        <v>7.3000000000000007</v>
      </c>
      <c r="I48" t="e">
        <f t="shared" ca="1" si="10"/>
        <v>#N/A</v>
      </c>
      <c r="J48" t="e">
        <f t="shared" ca="1" si="10"/>
        <v>#N/A</v>
      </c>
      <c r="K48" t="e">
        <f t="shared" ca="1" si="10"/>
        <v>#N/A</v>
      </c>
      <c r="L48" t="e">
        <f t="shared" ca="1" si="10"/>
        <v>#N/A</v>
      </c>
      <c r="M48" t="e">
        <f t="shared" ca="1" si="10"/>
        <v>#N/A</v>
      </c>
      <c r="N48" t="e">
        <f t="shared" ca="1" si="10"/>
        <v>#N/A</v>
      </c>
      <c r="O48" t="e">
        <f t="shared" ca="1" si="10"/>
        <v>#N/A</v>
      </c>
      <c r="P48" t="e">
        <f t="shared" ca="1" si="10"/>
        <v>#N/A</v>
      </c>
      <c r="Q48" t="e">
        <f t="shared" ca="1" si="10"/>
        <v>#N/A</v>
      </c>
      <c r="R48" t="e">
        <f t="shared" ca="1" si="10"/>
        <v>#N/A</v>
      </c>
      <c r="S48" t="e">
        <f t="shared" ca="1" si="10"/>
        <v>#N/A</v>
      </c>
      <c r="T48" t="e">
        <f t="shared" ca="1" si="10"/>
        <v>#N/A</v>
      </c>
      <c r="U48" t="e">
        <f t="shared" ca="1" si="10"/>
        <v>#N/A</v>
      </c>
      <c r="V48" t="e">
        <f t="shared" ca="1" si="10"/>
        <v>#N/A</v>
      </c>
      <c r="W48" t="e">
        <f t="shared" ca="1" si="10"/>
        <v>#N/A</v>
      </c>
      <c r="X48" t="e">
        <f t="shared" ca="1" si="10"/>
        <v>#N/A</v>
      </c>
      <c r="Y48" t="e">
        <f t="shared" ca="1" si="10"/>
        <v>#N/A</v>
      </c>
      <c r="Z48" t="e">
        <f t="shared" ca="1" si="10"/>
        <v>#N/A</v>
      </c>
      <c r="AA48" t="e">
        <f t="shared" ca="1" si="10"/>
        <v>#N/A</v>
      </c>
      <c r="AB48" t="e">
        <f t="shared" ca="1" si="10"/>
        <v>#N/A</v>
      </c>
      <c r="AC48" t="e">
        <f t="shared" ca="1" si="10"/>
        <v>#N/A</v>
      </c>
      <c r="AD48" t="e">
        <f t="shared" ca="1" si="10"/>
        <v>#N/A</v>
      </c>
      <c r="AE48" t="e">
        <f t="shared" ca="1" si="10"/>
        <v>#N/A</v>
      </c>
      <c r="AF48" t="e">
        <f t="shared" ca="1" si="10"/>
        <v>#N/A</v>
      </c>
      <c r="AG48" t="e">
        <f t="shared" ca="1" si="10"/>
        <v>#N/A</v>
      </c>
      <c r="AH48" t="e">
        <f t="shared" ca="1" si="10"/>
        <v>#N/A</v>
      </c>
    </row>
    <row r="49" spans="3:34" ht="30" x14ac:dyDescent="0.25">
      <c r="C49">
        <f t="shared" ca="1" si="6"/>
        <v>-6</v>
      </c>
      <c r="D49" t="str">
        <f ca="1">UPPER(INDEX(Activités[ACTIVITÉ],MATCH($C49,Activités[RÉFÉRENCE],0)))</f>
        <v>BACKEND COMPLET</v>
      </c>
      <c r="E49" t="e">
        <f t="shared" ref="E49:AH49" ca="1" si="11">IF(ISERROR(F37),E37,NA())</f>
        <v>#N/A</v>
      </c>
      <c r="F49" t="e">
        <f t="shared" ca="1" si="11"/>
        <v>#N/A</v>
      </c>
      <c r="G49" t="e">
        <f t="shared" ca="1" si="11"/>
        <v>#N/A</v>
      </c>
      <c r="H49" t="e">
        <f t="shared" ca="1" si="11"/>
        <v>#N/A</v>
      </c>
      <c r="I49" t="e">
        <f t="shared" ca="1" si="11"/>
        <v>#N/A</v>
      </c>
      <c r="J49" t="e">
        <f t="shared" ca="1" si="11"/>
        <v>#N/A</v>
      </c>
      <c r="K49" t="e">
        <f t="shared" ca="1" si="11"/>
        <v>#N/A</v>
      </c>
      <c r="L49" t="e">
        <f t="shared" ca="1" si="11"/>
        <v>#N/A</v>
      </c>
      <c r="M49" t="e">
        <f t="shared" ca="1" si="11"/>
        <v>#N/A</v>
      </c>
      <c r="N49" t="e">
        <f t="shared" ca="1" si="11"/>
        <v>#N/A</v>
      </c>
      <c r="O49" t="e">
        <f t="shared" ca="1" si="11"/>
        <v>#N/A</v>
      </c>
      <c r="P49" t="e">
        <f t="shared" ca="1" si="11"/>
        <v>#N/A</v>
      </c>
      <c r="Q49" t="e">
        <f t="shared" ca="1" si="11"/>
        <v>#N/A</v>
      </c>
      <c r="R49" t="e">
        <f t="shared" ca="1" si="11"/>
        <v>#N/A</v>
      </c>
      <c r="S49" t="e">
        <f t="shared" ca="1" si="11"/>
        <v>#N/A</v>
      </c>
      <c r="T49" t="e">
        <f t="shared" ca="1" si="11"/>
        <v>#N/A</v>
      </c>
      <c r="U49">
        <f t="shared" ca="1" si="11"/>
        <v>6.3000000000000007</v>
      </c>
      <c r="V49" t="e">
        <f t="shared" ca="1" si="11"/>
        <v>#N/A</v>
      </c>
      <c r="W49" t="e">
        <f t="shared" ca="1" si="11"/>
        <v>#N/A</v>
      </c>
      <c r="X49" t="e">
        <f t="shared" ca="1" si="11"/>
        <v>#N/A</v>
      </c>
      <c r="Y49" t="e">
        <f t="shared" ca="1" si="11"/>
        <v>#N/A</v>
      </c>
      <c r="Z49" t="e">
        <f t="shared" ca="1" si="11"/>
        <v>#N/A</v>
      </c>
      <c r="AA49" t="e">
        <f t="shared" ca="1" si="11"/>
        <v>#N/A</v>
      </c>
      <c r="AB49" t="e">
        <f t="shared" ca="1" si="11"/>
        <v>#N/A</v>
      </c>
      <c r="AC49" t="e">
        <f t="shared" ca="1" si="11"/>
        <v>#N/A</v>
      </c>
      <c r="AD49" t="e">
        <f t="shared" ca="1" si="11"/>
        <v>#N/A</v>
      </c>
      <c r="AE49" t="e">
        <f t="shared" ca="1" si="11"/>
        <v>#N/A</v>
      </c>
      <c r="AF49" t="e">
        <f t="shared" ca="1" si="11"/>
        <v>#N/A</v>
      </c>
      <c r="AG49" t="e">
        <f t="shared" ca="1" si="11"/>
        <v>#N/A</v>
      </c>
      <c r="AH49" t="e">
        <f t="shared" ca="1" si="11"/>
        <v>#N/A</v>
      </c>
    </row>
    <row r="50" spans="3:34" x14ac:dyDescent="0.25">
      <c r="C50">
        <f t="shared" ca="1" si="6"/>
        <v>-5</v>
      </c>
      <c r="D50" t="str">
        <f ca="1">UPPER(INDEX(Activités[ACTIVITÉ],MATCH($C50,Activités[RÉFÉRENCE],0)))</f>
        <v>JALON 2</v>
      </c>
      <c r="E50" t="e">
        <f t="shared" ref="E50:AH50" ca="1" si="12">IF(ISERROR(F38),E38,NA())</f>
        <v>#N/A</v>
      </c>
      <c r="F50" t="e">
        <f t="shared" ca="1" si="12"/>
        <v>#N/A</v>
      </c>
      <c r="G50" t="e">
        <f t="shared" ca="1" si="12"/>
        <v>#N/A</v>
      </c>
      <c r="H50" t="e">
        <f t="shared" ca="1" si="12"/>
        <v>#N/A</v>
      </c>
      <c r="I50" t="e">
        <f t="shared" ca="1" si="12"/>
        <v>#N/A</v>
      </c>
      <c r="J50" t="e">
        <f t="shared" ca="1" si="12"/>
        <v>#N/A</v>
      </c>
      <c r="K50" t="e">
        <f t="shared" ca="1" si="12"/>
        <v>#N/A</v>
      </c>
      <c r="L50" t="e">
        <f t="shared" ca="1" si="12"/>
        <v>#N/A</v>
      </c>
      <c r="M50" t="e">
        <f t="shared" ca="1" si="12"/>
        <v>#N/A</v>
      </c>
      <c r="N50" t="e">
        <f t="shared" ca="1" si="12"/>
        <v>#N/A</v>
      </c>
      <c r="O50" t="e">
        <f t="shared" ca="1" si="12"/>
        <v>#N/A</v>
      </c>
      <c r="P50" t="e">
        <f t="shared" ca="1" si="12"/>
        <v>#N/A</v>
      </c>
      <c r="Q50" t="e">
        <f t="shared" ca="1" si="12"/>
        <v>#N/A</v>
      </c>
      <c r="R50" t="e">
        <f t="shared" ca="1" si="12"/>
        <v>#N/A</v>
      </c>
      <c r="S50" t="e">
        <f t="shared" ca="1" si="12"/>
        <v>#N/A</v>
      </c>
      <c r="T50" t="e">
        <f t="shared" ca="1" si="12"/>
        <v>#N/A</v>
      </c>
      <c r="U50" t="e">
        <f t="shared" ca="1" si="12"/>
        <v>#N/A</v>
      </c>
      <c r="V50">
        <f t="shared" ca="1" si="12"/>
        <v>5.3000000000000007</v>
      </c>
      <c r="W50" t="e">
        <f t="shared" ca="1" si="12"/>
        <v>#N/A</v>
      </c>
      <c r="X50" t="e">
        <f t="shared" ca="1" si="12"/>
        <v>#N/A</v>
      </c>
      <c r="Y50" t="e">
        <f t="shared" ca="1" si="12"/>
        <v>#N/A</v>
      </c>
      <c r="Z50" t="e">
        <f t="shared" ca="1" si="12"/>
        <v>#N/A</v>
      </c>
      <c r="AA50" t="e">
        <f t="shared" ca="1" si="12"/>
        <v>#N/A</v>
      </c>
      <c r="AB50" t="e">
        <f t="shared" ca="1" si="12"/>
        <v>#N/A</v>
      </c>
      <c r="AC50" t="e">
        <f t="shared" ca="1" si="12"/>
        <v>#N/A</v>
      </c>
      <c r="AD50" t="e">
        <f t="shared" ca="1" si="12"/>
        <v>#N/A</v>
      </c>
      <c r="AE50" t="e">
        <f t="shared" ca="1" si="12"/>
        <v>#N/A</v>
      </c>
      <c r="AF50" t="e">
        <f t="shared" ca="1" si="12"/>
        <v>#N/A</v>
      </c>
      <c r="AG50" t="e">
        <f t="shared" ca="1" si="12"/>
        <v>#N/A</v>
      </c>
      <c r="AH50" t="e">
        <f t="shared" ca="1" si="12"/>
        <v>#N/A</v>
      </c>
    </row>
    <row r="51" spans="3:34" x14ac:dyDescent="0.25">
      <c r="C51">
        <f t="shared" ca="1" si="6"/>
        <v>-4</v>
      </c>
      <c r="D51" t="str">
        <f ca="1">UPPER(INDEX(Activités[ACTIVITÉ],MATCH($C51,Activités[RÉFÉRENCE],0)))</f>
        <v>JALON 3</v>
      </c>
      <c r="E51" t="e">
        <f t="shared" ref="E51:AH51" ca="1" si="13">IF(ISERROR(F39),E39,NA())</f>
        <v>#N/A</v>
      </c>
      <c r="F51" t="e">
        <f t="shared" ca="1" si="13"/>
        <v>#N/A</v>
      </c>
      <c r="G51" t="e">
        <f t="shared" ca="1" si="13"/>
        <v>#N/A</v>
      </c>
      <c r="H51" t="e">
        <f t="shared" ca="1" si="13"/>
        <v>#N/A</v>
      </c>
      <c r="I51" t="e">
        <f t="shared" ca="1" si="13"/>
        <v>#N/A</v>
      </c>
      <c r="J51" t="e">
        <f t="shared" ca="1" si="13"/>
        <v>#N/A</v>
      </c>
      <c r="K51" t="e">
        <f t="shared" ca="1" si="13"/>
        <v>#N/A</v>
      </c>
      <c r="L51" t="e">
        <f t="shared" ca="1" si="13"/>
        <v>#N/A</v>
      </c>
      <c r="M51" t="e">
        <f t="shared" ca="1" si="13"/>
        <v>#N/A</v>
      </c>
      <c r="N51" t="e">
        <f t="shared" ca="1" si="13"/>
        <v>#N/A</v>
      </c>
      <c r="O51" t="e">
        <f t="shared" ca="1" si="13"/>
        <v>#N/A</v>
      </c>
      <c r="P51" t="e">
        <f t="shared" ca="1" si="13"/>
        <v>#N/A</v>
      </c>
      <c r="Q51" t="e">
        <f t="shared" ca="1" si="13"/>
        <v>#N/A</v>
      </c>
      <c r="R51" t="e">
        <f t="shared" ca="1" si="13"/>
        <v>#N/A</v>
      </c>
      <c r="S51" t="e">
        <f t="shared" ca="1" si="13"/>
        <v>#N/A</v>
      </c>
      <c r="T51" t="e">
        <f t="shared" ca="1" si="13"/>
        <v>#N/A</v>
      </c>
      <c r="U51" t="e">
        <f t="shared" ca="1" si="13"/>
        <v>#N/A</v>
      </c>
      <c r="V51" t="e">
        <f t="shared" ca="1" si="13"/>
        <v>#N/A</v>
      </c>
      <c r="W51" t="e">
        <f t="shared" ca="1" si="13"/>
        <v>#N/A</v>
      </c>
      <c r="X51">
        <f t="shared" ca="1" si="13"/>
        <v>4.3000000000000007</v>
      </c>
      <c r="Y51" t="e">
        <f t="shared" ca="1" si="13"/>
        <v>#N/A</v>
      </c>
      <c r="Z51" t="e">
        <f t="shared" ca="1" si="13"/>
        <v>#N/A</v>
      </c>
      <c r="AA51" t="e">
        <f t="shared" ca="1" si="13"/>
        <v>#N/A</v>
      </c>
      <c r="AB51" t="e">
        <f t="shared" ca="1" si="13"/>
        <v>#N/A</v>
      </c>
      <c r="AC51" t="e">
        <f t="shared" ca="1" si="13"/>
        <v>#N/A</v>
      </c>
      <c r="AD51" t="e">
        <f t="shared" ca="1" si="13"/>
        <v>#N/A</v>
      </c>
      <c r="AE51" t="e">
        <f t="shared" ca="1" si="13"/>
        <v>#N/A</v>
      </c>
      <c r="AF51" t="e">
        <f t="shared" ca="1" si="13"/>
        <v>#N/A</v>
      </c>
      <c r="AG51" t="e">
        <f t="shared" ca="1" si="13"/>
        <v>#N/A</v>
      </c>
      <c r="AH51" t="e">
        <f t="shared" ca="1" si="13"/>
        <v>#N/A</v>
      </c>
    </row>
    <row r="52" spans="3:34" x14ac:dyDescent="0.25">
      <c r="C52">
        <f t="shared" ca="1" si="6"/>
        <v>-3</v>
      </c>
      <c r="D52" t="str">
        <f ca="1">UPPER(INDEX(Activités[ACTIVITÉ],MATCH($C52,Activités[RÉFÉRENCE],0)))</f>
        <v>JALON 4</v>
      </c>
      <c r="E52" t="e">
        <f t="shared" ref="E52:AH52" ca="1" si="14">IF(ISERROR(F40),E40,NA())</f>
        <v>#N/A</v>
      </c>
      <c r="F52" t="e">
        <f t="shared" ca="1" si="14"/>
        <v>#N/A</v>
      </c>
      <c r="G52" t="e">
        <f t="shared" ca="1" si="14"/>
        <v>#N/A</v>
      </c>
      <c r="H52" t="e">
        <f t="shared" ca="1" si="14"/>
        <v>#N/A</v>
      </c>
      <c r="I52" t="e">
        <f t="shared" ca="1" si="14"/>
        <v>#N/A</v>
      </c>
      <c r="J52" t="e">
        <f t="shared" ca="1" si="14"/>
        <v>#N/A</v>
      </c>
      <c r="K52" t="e">
        <f t="shared" ca="1" si="14"/>
        <v>#N/A</v>
      </c>
      <c r="L52" t="e">
        <f t="shared" ca="1" si="14"/>
        <v>#N/A</v>
      </c>
      <c r="M52" t="e">
        <f t="shared" ca="1" si="14"/>
        <v>#N/A</v>
      </c>
      <c r="N52" t="e">
        <f t="shared" ca="1" si="14"/>
        <v>#N/A</v>
      </c>
      <c r="O52" t="e">
        <f t="shared" ca="1" si="14"/>
        <v>#N/A</v>
      </c>
      <c r="P52" t="e">
        <f t="shared" ca="1" si="14"/>
        <v>#N/A</v>
      </c>
      <c r="Q52" t="e">
        <f t="shared" ca="1" si="14"/>
        <v>#N/A</v>
      </c>
      <c r="R52" t="e">
        <f t="shared" ca="1" si="14"/>
        <v>#N/A</v>
      </c>
      <c r="S52" t="e">
        <f t="shared" ca="1" si="14"/>
        <v>#N/A</v>
      </c>
      <c r="T52" t="e">
        <f t="shared" ca="1" si="14"/>
        <v>#N/A</v>
      </c>
      <c r="U52" t="e">
        <f t="shared" ca="1" si="14"/>
        <v>#N/A</v>
      </c>
      <c r="V52" t="e">
        <f t="shared" ca="1" si="14"/>
        <v>#N/A</v>
      </c>
      <c r="W52" t="e">
        <f t="shared" ca="1" si="14"/>
        <v>#N/A</v>
      </c>
      <c r="X52" t="e">
        <f t="shared" ca="1" si="14"/>
        <v>#N/A</v>
      </c>
      <c r="Y52" t="e">
        <f t="shared" ca="1" si="14"/>
        <v>#N/A</v>
      </c>
      <c r="Z52" t="e">
        <f t="shared" ca="1" si="14"/>
        <v>#N/A</v>
      </c>
      <c r="AA52" t="e">
        <f t="shared" ca="1" si="14"/>
        <v>#N/A</v>
      </c>
      <c r="AB52" t="e">
        <f t="shared" ca="1" si="14"/>
        <v>#N/A</v>
      </c>
      <c r="AC52" t="e">
        <f t="shared" ca="1" si="14"/>
        <v>#N/A</v>
      </c>
      <c r="AD52" t="e">
        <f t="shared" ca="1" si="14"/>
        <v>#N/A</v>
      </c>
      <c r="AE52" t="e">
        <f t="shared" ca="1" si="14"/>
        <v>#N/A</v>
      </c>
      <c r="AF52" t="e">
        <f t="shared" ca="1" si="14"/>
        <v>#N/A</v>
      </c>
      <c r="AG52" t="e">
        <f t="shared" ca="1" si="14"/>
        <v>#N/A</v>
      </c>
      <c r="AH52" t="e">
        <f t="shared" ca="1" si="14"/>
        <v>#N/A</v>
      </c>
    </row>
    <row r="55" spans="3:34" x14ac:dyDescent="0.25">
      <c r="E55" s="1">
        <f>E31</f>
        <v>44277</v>
      </c>
      <c r="F55" s="1">
        <f t="shared" ref="F55:AH55" si="15">F31</f>
        <v>44278</v>
      </c>
      <c r="G55" s="1">
        <f t="shared" si="15"/>
        <v>44279</v>
      </c>
      <c r="H55" s="1">
        <f t="shared" si="15"/>
        <v>44280</v>
      </c>
      <c r="I55" s="1">
        <f t="shared" si="15"/>
        <v>44281</v>
      </c>
      <c r="J55" s="1">
        <f t="shared" si="15"/>
        <v>44282</v>
      </c>
      <c r="K55" s="1">
        <f t="shared" si="15"/>
        <v>44283</v>
      </c>
      <c r="L55" s="1">
        <f t="shared" si="15"/>
        <v>44284</v>
      </c>
      <c r="M55" s="1">
        <f t="shared" si="15"/>
        <v>44285</v>
      </c>
      <c r="N55" s="1">
        <f t="shared" si="15"/>
        <v>44286</v>
      </c>
      <c r="O55" s="1">
        <f t="shared" si="15"/>
        <v>44287</v>
      </c>
      <c r="P55" s="1">
        <f t="shared" si="15"/>
        <v>44288</v>
      </c>
      <c r="Q55" s="1">
        <f t="shared" si="15"/>
        <v>44289</v>
      </c>
      <c r="R55" s="1">
        <f t="shared" si="15"/>
        <v>44290</v>
      </c>
      <c r="S55" s="1">
        <f t="shared" si="15"/>
        <v>44291</v>
      </c>
      <c r="T55" s="1">
        <f t="shared" si="15"/>
        <v>44292</v>
      </c>
      <c r="U55" s="1">
        <f t="shared" si="15"/>
        <v>44293</v>
      </c>
      <c r="V55" s="1">
        <f t="shared" si="15"/>
        <v>44294</v>
      </c>
      <c r="W55" s="1">
        <f t="shared" si="15"/>
        <v>44295</v>
      </c>
      <c r="X55" s="1">
        <f t="shared" si="15"/>
        <v>44296</v>
      </c>
      <c r="Y55" s="1">
        <f t="shared" si="15"/>
        <v>44297</v>
      </c>
      <c r="Z55" s="1">
        <f t="shared" si="15"/>
        <v>44298</v>
      </c>
      <c r="AA55" s="1">
        <f t="shared" si="15"/>
        <v>44299</v>
      </c>
      <c r="AB55" s="1">
        <f t="shared" si="15"/>
        <v>44300</v>
      </c>
      <c r="AC55" s="1">
        <f t="shared" si="15"/>
        <v>44301</v>
      </c>
      <c r="AD55" s="1">
        <f t="shared" si="15"/>
        <v>44302</v>
      </c>
      <c r="AE55" s="1">
        <f t="shared" si="15"/>
        <v>44303</v>
      </c>
      <c r="AF55" s="1">
        <f t="shared" si="15"/>
        <v>44304</v>
      </c>
      <c r="AG55" s="1">
        <f t="shared" si="15"/>
        <v>44305</v>
      </c>
      <c r="AH55" s="1">
        <f t="shared" si="15"/>
        <v>44306</v>
      </c>
    </row>
    <row r="56" spans="3:34" x14ac:dyDescent="0.25">
      <c r="D56" t="s">
        <v>30</v>
      </c>
      <c r="E56" t="e">
        <f t="shared" ref="E56:AH56" ca="1" si="16">IF(E55=$D$3,5,NA())</f>
        <v>#N/A</v>
      </c>
      <c r="F56" t="e">
        <f t="shared" ca="1" si="16"/>
        <v>#N/A</v>
      </c>
      <c r="G56" t="e">
        <f t="shared" ca="1" si="16"/>
        <v>#N/A</v>
      </c>
      <c r="H56" t="e">
        <f t="shared" ca="1" si="16"/>
        <v>#N/A</v>
      </c>
      <c r="I56" t="e">
        <f t="shared" ca="1" si="16"/>
        <v>#N/A</v>
      </c>
      <c r="J56" t="e">
        <f t="shared" ca="1" si="16"/>
        <v>#N/A</v>
      </c>
      <c r="K56" t="e">
        <f t="shared" ca="1" si="16"/>
        <v>#N/A</v>
      </c>
      <c r="L56" t="e">
        <f t="shared" ca="1" si="16"/>
        <v>#N/A</v>
      </c>
      <c r="M56" t="e">
        <f t="shared" ca="1" si="16"/>
        <v>#N/A</v>
      </c>
      <c r="N56" t="e">
        <f t="shared" ca="1" si="16"/>
        <v>#N/A</v>
      </c>
      <c r="O56" t="e">
        <f t="shared" ca="1" si="16"/>
        <v>#N/A</v>
      </c>
      <c r="P56" t="e">
        <f t="shared" ca="1" si="16"/>
        <v>#N/A</v>
      </c>
      <c r="Q56" t="e">
        <f t="shared" ca="1" si="16"/>
        <v>#N/A</v>
      </c>
      <c r="R56" t="e">
        <f t="shared" ca="1" si="16"/>
        <v>#N/A</v>
      </c>
      <c r="S56" t="e">
        <f t="shared" ca="1" si="16"/>
        <v>#N/A</v>
      </c>
      <c r="T56" t="e">
        <f t="shared" ca="1" si="16"/>
        <v>#N/A</v>
      </c>
      <c r="U56" t="e">
        <f t="shared" ca="1" si="16"/>
        <v>#N/A</v>
      </c>
      <c r="V56" t="e">
        <f t="shared" ca="1" si="16"/>
        <v>#N/A</v>
      </c>
      <c r="W56" t="e">
        <f t="shared" ca="1" si="16"/>
        <v>#N/A</v>
      </c>
      <c r="X56" t="e">
        <f t="shared" ca="1" si="16"/>
        <v>#N/A</v>
      </c>
      <c r="Y56" t="e">
        <f t="shared" ca="1" si="16"/>
        <v>#N/A</v>
      </c>
      <c r="Z56" t="e">
        <f t="shared" ca="1" si="16"/>
        <v>#N/A</v>
      </c>
      <c r="AA56" t="e">
        <f t="shared" ca="1" si="16"/>
        <v>#N/A</v>
      </c>
      <c r="AB56" t="e">
        <f t="shared" ca="1" si="16"/>
        <v>#N/A</v>
      </c>
      <c r="AC56" t="e">
        <f t="shared" ca="1" si="16"/>
        <v>#N/A</v>
      </c>
      <c r="AD56" t="e">
        <f t="shared" ca="1" si="16"/>
        <v>#N/A</v>
      </c>
      <c r="AE56" t="e">
        <f t="shared" ca="1" si="16"/>
        <v>#N/A</v>
      </c>
      <c r="AF56" t="e">
        <f t="shared" ca="1" si="16"/>
        <v>#N/A</v>
      </c>
      <c r="AG56" t="e">
        <f t="shared" ca="1" si="16"/>
        <v>#N/A</v>
      </c>
      <c r="AH56" t="e">
        <f t="shared" ca="1" si="16"/>
        <v>#N/A</v>
      </c>
    </row>
    <row r="58" spans="3:34" x14ac:dyDescent="0.25">
      <c r="D58" s="12">
        <f>DATE(YEAR(MIN(E55:AH55)),MONTH(MIN(E55:AH55)),1)</f>
        <v>44256</v>
      </c>
      <c r="E58">
        <f>IF(MEDIAN($D58,E$55,EOMONTH($D58,0))=E$55,0.5,NA())</f>
        <v>0.5</v>
      </c>
      <c r="F58">
        <f t="shared" ref="F58:AH58" si="17">IF(MEDIAN($D58,F$55,EOMONTH($D58,0))=F$55,0.5,NA())</f>
        <v>0.5</v>
      </c>
      <c r="G58">
        <f t="shared" si="17"/>
        <v>0.5</v>
      </c>
      <c r="H58">
        <f t="shared" si="17"/>
        <v>0.5</v>
      </c>
      <c r="I58">
        <f t="shared" si="17"/>
        <v>0.5</v>
      </c>
      <c r="J58">
        <f t="shared" si="17"/>
        <v>0.5</v>
      </c>
      <c r="K58">
        <f t="shared" si="17"/>
        <v>0.5</v>
      </c>
      <c r="L58">
        <f t="shared" si="17"/>
        <v>0.5</v>
      </c>
      <c r="M58">
        <f t="shared" si="17"/>
        <v>0.5</v>
      </c>
      <c r="N58">
        <f t="shared" si="17"/>
        <v>0.5</v>
      </c>
      <c r="O58" t="e">
        <f t="shared" si="17"/>
        <v>#N/A</v>
      </c>
      <c r="P58" t="e">
        <f t="shared" si="17"/>
        <v>#N/A</v>
      </c>
      <c r="Q58" t="e">
        <f t="shared" si="17"/>
        <v>#N/A</v>
      </c>
      <c r="R58" t="e">
        <f t="shared" si="17"/>
        <v>#N/A</v>
      </c>
      <c r="S58" t="e">
        <f t="shared" si="17"/>
        <v>#N/A</v>
      </c>
      <c r="T58" t="e">
        <f t="shared" si="17"/>
        <v>#N/A</v>
      </c>
      <c r="U58" t="e">
        <f t="shared" si="17"/>
        <v>#N/A</v>
      </c>
      <c r="V58" t="e">
        <f t="shared" si="17"/>
        <v>#N/A</v>
      </c>
      <c r="W58" t="e">
        <f t="shared" si="17"/>
        <v>#N/A</v>
      </c>
      <c r="X58" t="e">
        <f t="shared" si="17"/>
        <v>#N/A</v>
      </c>
      <c r="Y58" t="e">
        <f t="shared" si="17"/>
        <v>#N/A</v>
      </c>
      <c r="Z58" t="e">
        <f t="shared" si="17"/>
        <v>#N/A</v>
      </c>
      <c r="AA58" t="e">
        <f t="shared" si="17"/>
        <v>#N/A</v>
      </c>
      <c r="AB58" t="e">
        <f t="shared" si="17"/>
        <v>#N/A</v>
      </c>
      <c r="AC58" t="e">
        <f t="shared" si="17"/>
        <v>#N/A</v>
      </c>
      <c r="AD58" t="e">
        <f t="shared" si="17"/>
        <v>#N/A</v>
      </c>
      <c r="AE58" t="e">
        <f t="shared" si="17"/>
        <v>#N/A</v>
      </c>
      <c r="AF58" t="e">
        <f t="shared" si="17"/>
        <v>#N/A</v>
      </c>
      <c r="AG58" t="e">
        <f t="shared" si="17"/>
        <v>#N/A</v>
      </c>
      <c r="AH58" t="e">
        <f t="shared" si="17"/>
        <v>#N/A</v>
      </c>
    </row>
    <row r="59" spans="3:34" ht="45" x14ac:dyDescent="0.25">
      <c r="D59" s="12" t="str">
        <f>TEXT(D58,"mmm aaaa") &amp; " - Bande supérieure"</f>
        <v>mars 2021 - Bande supérieure</v>
      </c>
      <c r="E59">
        <f>E58+12.5</f>
        <v>13</v>
      </c>
      <c r="F59">
        <f t="shared" ref="F59:AH59" si="18">F58+12.5</f>
        <v>13</v>
      </c>
      <c r="G59">
        <f t="shared" si="18"/>
        <v>13</v>
      </c>
      <c r="H59">
        <f t="shared" si="18"/>
        <v>13</v>
      </c>
      <c r="I59">
        <f t="shared" si="18"/>
        <v>13</v>
      </c>
      <c r="J59">
        <f t="shared" si="18"/>
        <v>13</v>
      </c>
      <c r="K59">
        <f t="shared" si="18"/>
        <v>13</v>
      </c>
      <c r="L59">
        <f t="shared" si="18"/>
        <v>13</v>
      </c>
      <c r="M59">
        <f t="shared" si="18"/>
        <v>13</v>
      </c>
      <c r="N59">
        <f t="shared" si="18"/>
        <v>13</v>
      </c>
      <c r="O59" t="e">
        <f t="shared" si="18"/>
        <v>#N/A</v>
      </c>
      <c r="P59" t="e">
        <f t="shared" si="18"/>
        <v>#N/A</v>
      </c>
      <c r="Q59" t="e">
        <f t="shared" si="18"/>
        <v>#N/A</v>
      </c>
      <c r="R59" t="e">
        <f t="shared" si="18"/>
        <v>#N/A</v>
      </c>
      <c r="S59" t="e">
        <f t="shared" si="18"/>
        <v>#N/A</v>
      </c>
      <c r="T59" t="e">
        <f t="shared" si="18"/>
        <v>#N/A</v>
      </c>
      <c r="U59" t="e">
        <f t="shared" si="18"/>
        <v>#N/A</v>
      </c>
      <c r="V59" t="e">
        <f t="shared" si="18"/>
        <v>#N/A</v>
      </c>
      <c r="W59" t="e">
        <f t="shared" si="18"/>
        <v>#N/A</v>
      </c>
      <c r="X59" t="e">
        <f t="shared" si="18"/>
        <v>#N/A</v>
      </c>
      <c r="Y59" t="e">
        <f t="shared" si="18"/>
        <v>#N/A</v>
      </c>
      <c r="Z59" t="e">
        <f t="shared" si="18"/>
        <v>#N/A</v>
      </c>
      <c r="AA59" t="e">
        <f t="shared" si="18"/>
        <v>#N/A</v>
      </c>
      <c r="AB59" t="e">
        <f t="shared" si="18"/>
        <v>#N/A</v>
      </c>
      <c r="AC59" t="e">
        <f t="shared" si="18"/>
        <v>#N/A</v>
      </c>
      <c r="AD59" t="e">
        <f t="shared" si="18"/>
        <v>#N/A</v>
      </c>
      <c r="AE59" t="e">
        <f t="shared" si="18"/>
        <v>#N/A</v>
      </c>
      <c r="AF59" t="e">
        <f t="shared" si="18"/>
        <v>#N/A</v>
      </c>
      <c r="AG59" t="e">
        <f t="shared" si="18"/>
        <v>#N/A</v>
      </c>
      <c r="AH59" t="e">
        <f t="shared" si="18"/>
        <v>#N/A</v>
      </c>
    </row>
    <row r="60" spans="3:34" x14ac:dyDescent="0.25">
      <c r="D60" s="10"/>
    </row>
    <row r="61" spans="3:34" x14ac:dyDescent="0.25">
      <c r="D61" s="12">
        <f>EOMONTH(D58,0)+1</f>
        <v>44287</v>
      </c>
      <c r="E61" t="e">
        <f>IF(MEDIAN($D61,E$55,EOMONTH($D61,0))=E$55,0.5,NA())</f>
        <v>#N/A</v>
      </c>
      <c r="F61" t="e">
        <f t="shared" ref="F61:AH61" si="19">IF(MEDIAN($D61,F$55,EOMONTH($D61,0))=F$55,0.5,NA())</f>
        <v>#N/A</v>
      </c>
      <c r="G61" t="e">
        <f t="shared" si="19"/>
        <v>#N/A</v>
      </c>
      <c r="H61" t="e">
        <f t="shared" si="19"/>
        <v>#N/A</v>
      </c>
      <c r="I61" t="e">
        <f t="shared" si="19"/>
        <v>#N/A</v>
      </c>
      <c r="J61" t="e">
        <f t="shared" si="19"/>
        <v>#N/A</v>
      </c>
      <c r="K61" t="e">
        <f t="shared" si="19"/>
        <v>#N/A</v>
      </c>
      <c r="L61" t="e">
        <f t="shared" si="19"/>
        <v>#N/A</v>
      </c>
      <c r="M61" t="e">
        <f t="shared" si="19"/>
        <v>#N/A</v>
      </c>
      <c r="N61" t="e">
        <f t="shared" si="19"/>
        <v>#N/A</v>
      </c>
      <c r="O61">
        <f t="shared" si="19"/>
        <v>0.5</v>
      </c>
      <c r="P61">
        <f t="shared" si="19"/>
        <v>0.5</v>
      </c>
      <c r="Q61">
        <f t="shared" si="19"/>
        <v>0.5</v>
      </c>
      <c r="R61">
        <f t="shared" si="19"/>
        <v>0.5</v>
      </c>
      <c r="S61">
        <f t="shared" si="19"/>
        <v>0.5</v>
      </c>
      <c r="T61">
        <f t="shared" si="19"/>
        <v>0.5</v>
      </c>
      <c r="U61">
        <f t="shared" si="19"/>
        <v>0.5</v>
      </c>
      <c r="V61">
        <f t="shared" si="19"/>
        <v>0.5</v>
      </c>
      <c r="W61">
        <f t="shared" si="19"/>
        <v>0.5</v>
      </c>
      <c r="X61">
        <f t="shared" si="19"/>
        <v>0.5</v>
      </c>
      <c r="Y61">
        <f t="shared" si="19"/>
        <v>0.5</v>
      </c>
      <c r="Z61">
        <f t="shared" si="19"/>
        <v>0.5</v>
      </c>
      <c r="AA61">
        <f t="shared" si="19"/>
        <v>0.5</v>
      </c>
      <c r="AB61">
        <f t="shared" si="19"/>
        <v>0.5</v>
      </c>
      <c r="AC61">
        <f t="shared" si="19"/>
        <v>0.5</v>
      </c>
      <c r="AD61">
        <f t="shared" si="19"/>
        <v>0.5</v>
      </c>
      <c r="AE61">
        <f t="shared" si="19"/>
        <v>0.5</v>
      </c>
      <c r="AF61">
        <f t="shared" si="19"/>
        <v>0.5</v>
      </c>
      <c r="AG61">
        <f t="shared" si="19"/>
        <v>0.5</v>
      </c>
      <c r="AH61">
        <f t="shared" si="19"/>
        <v>0.5</v>
      </c>
    </row>
    <row r="62" spans="3:34" ht="30" x14ac:dyDescent="0.25">
      <c r="D62" s="12" t="str">
        <f>TEXT(D61,"mmm aaaa") &amp; " - Bande supérieure"</f>
        <v>avr 2021 - Bande supérieure</v>
      </c>
      <c r="E62" t="e">
        <f>E61+12.5</f>
        <v>#N/A</v>
      </c>
      <c r="F62" t="e">
        <f t="shared" ref="F62:AH62" si="20">F61+12.5</f>
        <v>#N/A</v>
      </c>
      <c r="G62" t="e">
        <f t="shared" si="20"/>
        <v>#N/A</v>
      </c>
      <c r="H62" t="e">
        <f t="shared" si="20"/>
        <v>#N/A</v>
      </c>
      <c r="I62" t="e">
        <f t="shared" si="20"/>
        <v>#N/A</v>
      </c>
      <c r="J62" t="e">
        <f t="shared" si="20"/>
        <v>#N/A</v>
      </c>
      <c r="K62" t="e">
        <f t="shared" si="20"/>
        <v>#N/A</v>
      </c>
      <c r="L62" t="e">
        <f t="shared" si="20"/>
        <v>#N/A</v>
      </c>
      <c r="M62" t="e">
        <f t="shared" si="20"/>
        <v>#N/A</v>
      </c>
      <c r="N62" t="e">
        <f t="shared" si="20"/>
        <v>#N/A</v>
      </c>
      <c r="O62">
        <f t="shared" si="20"/>
        <v>13</v>
      </c>
      <c r="P62">
        <f t="shared" si="20"/>
        <v>13</v>
      </c>
      <c r="Q62">
        <f t="shared" si="20"/>
        <v>13</v>
      </c>
      <c r="R62">
        <f t="shared" si="20"/>
        <v>13</v>
      </c>
      <c r="S62">
        <f t="shared" si="20"/>
        <v>13</v>
      </c>
      <c r="T62">
        <f t="shared" si="20"/>
        <v>13</v>
      </c>
      <c r="U62">
        <f t="shared" si="20"/>
        <v>13</v>
      </c>
      <c r="V62">
        <f t="shared" si="20"/>
        <v>13</v>
      </c>
      <c r="W62">
        <f t="shared" si="20"/>
        <v>13</v>
      </c>
      <c r="X62">
        <f t="shared" si="20"/>
        <v>13</v>
      </c>
      <c r="Y62">
        <f t="shared" si="20"/>
        <v>13</v>
      </c>
      <c r="Z62">
        <f t="shared" si="20"/>
        <v>13</v>
      </c>
      <c r="AA62">
        <f t="shared" si="20"/>
        <v>13</v>
      </c>
      <c r="AB62">
        <f t="shared" si="20"/>
        <v>13</v>
      </c>
      <c r="AC62">
        <f t="shared" si="20"/>
        <v>13</v>
      </c>
      <c r="AD62">
        <f t="shared" si="20"/>
        <v>13</v>
      </c>
      <c r="AE62">
        <f t="shared" si="20"/>
        <v>13</v>
      </c>
      <c r="AF62">
        <f t="shared" si="20"/>
        <v>13</v>
      </c>
      <c r="AG62">
        <f t="shared" si="20"/>
        <v>13</v>
      </c>
      <c r="AH62">
        <f t="shared" si="20"/>
        <v>13</v>
      </c>
    </row>
    <row r="63" spans="3:34" x14ac:dyDescent="0.25">
      <c r="D63" s="10"/>
    </row>
    <row r="65" spans="4:34" x14ac:dyDescent="0.25">
      <c r="D65" s="12">
        <f>D58+1</f>
        <v>44257</v>
      </c>
      <c r="E65" t="e">
        <f>IF(MEDIAN($D65,E$55)=E$55,0.5,NA())</f>
        <v>#N/A</v>
      </c>
      <c r="F65" t="e">
        <f t="shared" ref="F65:AH66" si="21">IF(MEDIAN($D65,F$55)=F$55,0.5,NA())</f>
        <v>#N/A</v>
      </c>
      <c r="G65" t="e">
        <f t="shared" si="21"/>
        <v>#N/A</v>
      </c>
      <c r="H65" t="e">
        <f t="shared" si="21"/>
        <v>#N/A</v>
      </c>
      <c r="I65" t="e">
        <f t="shared" si="21"/>
        <v>#N/A</v>
      </c>
      <c r="J65" t="e">
        <f t="shared" si="21"/>
        <v>#N/A</v>
      </c>
      <c r="K65" t="e">
        <f t="shared" si="21"/>
        <v>#N/A</v>
      </c>
      <c r="L65" t="e">
        <f t="shared" si="21"/>
        <v>#N/A</v>
      </c>
      <c r="M65" t="e">
        <f t="shared" si="21"/>
        <v>#N/A</v>
      </c>
      <c r="N65" t="e">
        <f t="shared" si="21"/>
        <v>#N/A</v>
      </c>
      <c r="O65" t="e">
        <f t="shared" si="21"/>
        <v>#N/A</v>
      </c>
      <c r="P65" t="e">
        <f t="shared" si="21"/>
        <v>#N/A</v>
      </c>
      <c r="Q65" t="e">
        <f t="shared" si="21"/>
        <v>#N/A</v>
      </c>
      <c r="R65" t="e">
        <f t="shared" si="21"/>
        <v>#N/A</v>
      </c>
      <c r="S65" t="e">
        <f t="shared" si="21"/>
        <v>#N/A</v>
      </c>
      <c r="T65" t="e">
        <f t="shared" si="21"/>
        <v>#N/A</v>
      </c>
      <c r="U65" t="e">
        <f t="shared" si="21"/>
        <v>#N/A</v>
      </c>
      <c r="V65" t="e">
        <f t="shared" si="21"/>
        <v>#N/A</v>
      </c>
      <c r="W65" t="e">
        <f t="shared" si="21"/>
        <v>#N/A</v>
      </c>
      <c r="X65" t="e">
        <f t="shared" si="21"/>
        <v>#N/A</v>
      </c>
      <c r="Y65" t="e">
        <f t="shared" si="21"/>
        <v>#N/A</v>
      </c>
      <c r="Z65" t="e">
        <f t="shared" si="21"/>
        <v>#N/A</v>
      </c>
      <c r="AA65" t="e">
        <f t="shared" si="21"/>
        <v>#N/A</v>
      </c>
      <c r="AB65" t="e">
        <f t="shared" si="21"/>
        <v>#N/A</v>
      </c>
      <c r="AC65" t="e">
        <f t="shared" si="21"/>
        <v>#N/A</v>
      </c>
      <c r="AD65" t="e">
        <f t="shared" si="21"/>
        <v>#N/A</v>
      </c>
      <c r="AE65" t="e">
        <f t="shared" si="21"/>
        <v>#N/A</v>
      </c>
      <c r="AF65" t="e">
        <f t="shared" si="21"/>
        <v>#N/A</v>
      </c>
      <c r="AG65" t="e">
        <f t="shared" si="21"/>
        <v>#N/A</v>
      </c>
      <c r="AH65" t="e">
        <f t="shared" si="21"/>
        <v>#N/A</v>
      </c>
    </row>
    <row r="66" spans="4:34" x14ac:dyDescent="0.25">
      <c r="D66" s="12">
        <f>D61+1</f>
        <v>44288</v>
      </c>
      <c r="E66" t="e">
        <f>IF(MEDIAN($D66,E$55)=E$55,0.5,NA())</f>
        <v>#N/A</v>
      </c>
      <c r="F66" t="e">
        <f t="shared" si="21"/>
        <v>#N/A</v>
      </c>
      <c r="G66" t="e">
        <f t="shared" si="21"/>
        <v>#N/A</v>
      </c>
      <c r="H66" t="e">
        <f t="shared" si="21"/>
        <v>#N/A</v>
      </c>
      <c r="I66" t="e">
        <f t="shared" si="21"/>
        <v>#N/A</v>
      </c>
      <c r="J66" t="e">
        <f t="shared" si="21"/>
        <v>#N/A</v>
      </c>
      <c r="K66" t="e">
        <f t="shared" si="21"/>
        <v>#N/A</v>
      </c>
      <c r="L66" t="e">
        <f t="shared" si="21"/>
        <v>#N/A</v>
      </c>
      <c r="M66" t="e">
        <f t="shared" si="21"/>
        <v>#N/A</v>
      </c>
      <c r="N66" t="e">
        <f t="shared" si="21"/>
        <v>#N/A</v>
      </c>
      <c r="O66" t="e">
        <f t="shared" si="21"/>
        <v>#N/A</v>
      </c>
      <c r="P66">
        <f t="shared" si="21"/>
        <v>0.5</v>
      </c>
      <c r="Q66" t="e">
        <f t="shared" si="21"/>
        <v>#N/A</v>
      </c>
      <c r="R66" t="e">
        <f t="shared" si="21"/>
        <v>#N/A</v>
      </c>
      <c r="S66" t="e">
        <f t="shared" si="21"/>
        <v>#N/A</v>
      </c>
      <c r="T66" t="e">
        <f t="shared" si="21"/>
        <v>#N/A</v>
      </c>
      <c r="U66" t="e">
        <f t="shared" si="21"/>
        <v>#N/A</v>
      </c>
      <c r="V66" t="e">
        <f t="shared" si="21"/>
        <v>#N/A</v>
      </c>
      <c r="W66" t="e">
        <f t="shared" si="21"/>
        <v>#N/A</v>
      </c>
      <c r="X66" t="e">
        <f t="shared" si="21"/>
        <v>#N/A</v>
      </c>
      <c r="Y66" t="e">
        <f t="shared" si="21"/>
        <v>#N/A</v>
      </c>
      <c r="Z66" t="e">
        <f t="shared" si="21"/>
        <v>#N/A</v>
      </c>
      <c r="AA66" t="e">
        <f t="shared" si="21"/>
        <v>#N/A</v>
      </c>
      <c r="AB66" t="e">
        <f t="shared" si="21"/>
        <v>#N/A</v>
      </c>
      <c r="AC66" t="e">
        <f t="shared" si="21"/>
        <v>#N/A</v>
      </c>
      <c r="AD66" t="e">
        <f t="shared" si="21"/>
        <v>#N/A</v>
      </c>
      <c r="AE66" t="e">
        <f t="shared" si="21"/>
        <v>#N/A</v>
      </c>
      <c r="AF66" t="e">
        <f t="shared" si="21"/>
        <v>#N/A</v>
      </c>
      <c r="AG66" t="e">
        <f t="shared" si="21"/>
        <v>#N/A</v>
      </c>
      <c r="AH66" t="e">
        <f t="shared" si="21"/>
        <v>#N/A</v>
      </c>
    </row>
    <row r="69" spans="4:34" x14ac:dyDescent="0.25">
      <c r="E69">
        <v>2.2999999999999998</v>
      </c>
      <c r="F69">
        <f>E69</f>
        <v>2.2999999999999998</v>
      </c>
      <c r="G69">
        <f t="shared" ref="G69:AH71" si="22">F69</f>
        <v>2.2999999999999998</v>
      </c>
      <c r="H69">
        <f t="shared" si="22"/>
        <v>2.2999999999999998</v>
      </c>
      <c r="I69">
        <f t="shared" si="22"/>
        <v>2.2999999999999998</v>
      </c>
      <c r="J69">
        <f t="shared" si="22"/>
        <v>2.2999999999999998</v>
      </c>
      <c r="K69">
        <f t="shared" si="22"/>
        <v>2.2999999999999998</v>
      </c>
      <c r="L69">
        <f t="shared" si="22"/>
        <v>2.2999999999999998</v>
      </c>
      <c r="M69">
        <f t="shared" si="22"/>
        <v>2.2999999999999998</v>
      </c>
      <c r="N69">
        <f t="shared" si="22"/>
        <v>2.2999999999999998</v>
      </c>
      <c r="O69">
        <f t="shared" si="22"/>
        <v>2.2999999999999998</v>
      </c>
      <c r="P69">
        <f t="shared" si="22"/>
        <v>2.2999999999999998</v>
      </c>
      <c r="Q69">
        <f t="shared" si="22"/>
        <v>2.2999999999999998</v>
      </c>
      <c r="R69">
        <f t="shared" si="22"/>
        <v>2.2999999999999998</v>
      </c>
      <c r="S69">
        <f t="shared" si="22"/>
        <v>2.2999999999999998</v>
      </c>
      <c r="T69">
        <f t="shared" si="22"/>
        <v>2.2999999999999998</v>
      </c>
      <c r="U69">
        <f t="shared" si="22"/>
        <v>2.2999999999999998</v>
      </c>
      <c r="V69">
        <f t="shared" si="22"/>
        <v>2.2999999999999998</v>
      </c>
      <c r="W69">
        <f t="shared" si="22"/>
        <v>2.2999999999999998</v>
      </c>
      <c r="X69">
        <f t="shared" si="22"/>
        <v>2.2999999999999998</v>
      </c>
      <c r="Y69">
        <f t="shared" si="22"/>
        <v>2.2999999999999998</v>
      </c>
      <c r="Z69">
        <f t="shared" si="22"/>
        <v>2.2999999999999998</v>
      </c>
      <c r="AA69">
        <f t="shared" si="22"/>
        <v>2.2999999999999998</v>
      </c>
      <c r="AB69">
        <f t="shared" si="22"/>
        <v>2.2999999999999998</v>
      </c>
      <c r="AC69">
        <f t="shared" si="22"/>
        <v>2.2999999999999998</v>
      </c>
      <c r="AD69">
        <f t="shared" si="22"/>
        <v>2.2999999999999998</v>
      </c>
      <c r="AE69">
        <f t="shared" si="22"/>
        <v>2.2999999999999998</v>
      </c>
      <c r="AF69">
        <f t="shared" si="22"/>
        <v>2.2999999999999998</v>
      </c>
      <c r="AG69">
        <f t="shared" si="22"/>
        <v>2.2999999999999998</v>
      </c>
      <c r="AH69">
        <f t="shared" si="22"/>
        <v>2.2999999999999998</v>
      </c>
    </row>
    <row r="70" spans="4:34" x14ac:dyDescent="0.25">
      <c r="D70">
        <v>3</v>
      </c>
      <c r="E70" t="str">
        <f t="shared" ref="E70:AH70" si="23">LEFT(UPPER(TEXT(E55,"jjj")),$D70)</f>
        <v>LUN</v>
      </c>
      <c r="F70" t="str">
        <f t="shared" si="23"/>
        <v>MAR</v>
      </c>
      <c r="G70" t="str">
        <f t="shared" si="23"/>
        <v>MER</v>
      </c>
      <c r="H70" t="str">
        <f t="shared" si="23"/>
        <v>JEU</v>
      </c>
      <c r="I70" t="str">
        <f t="shared" si="23"/>
        <v>VEN</v>
      </c>
      <c r="J70" t="str">
        <f t="shared" si="23"/>
        <v>SAM</v>
      </c>
      <c r="K70" t="str">
        <f t="shared" si="23"/>
        <v>DIM</v>
      </c>
      <c r="L70" t="str">
        <f t="shared" si="23"/>
        <v>LUN</v>
      </c>
      <c r="M70" t="str">
        <f t="shared" si="23"/>
        <v>MAR</v>
      </c>
      <c r="N70" t="str">
        <f t="shared" si="23"/>
        <v>MER</v>
      </c>
      <c r="O70" t="str">
        <f t="shared" si="23"/>
        <v>JEU</v>
      </c>
      <c r="P70" t="str">
        <f t="shared" si="23"/>
        <v>VEN</v>
      </c>
      <c r="Q70" t="str">
        <f t="shared" si="23"/>
        <v>SAM</v>
      </c>
      <c r="R70" t="str">
        <f t="shared" si="23"/>
        <v>DIM</v>
      </c>
      <c r="S70" t="str">
        <f t="shared" si="23"/>
        <v>LUN</v>
      </c>
      <c r="T70" t="str">
        <f t="shared" si="23"/>
        <v>MAR</v>
      </c>
      <c r="U70" t="str">
        <f t="shared" si="23"/>
        <v>MER</v>
      </c>
      <c r="V70" t="str">
        <f t="shared" si="23"/>
        <v>JEU</v>
      </c>
      <c r="W70" t="str">
        <f t="shared" si="23"/>
        <v>VEN</v>
      </c>
      <c r="X70" t="str">
        <f t="shared" si="23"/>
        <v>SAM</v>
      </c>
      <c r="Y70" t="str">
        <f t="shared" si="23"/>
        <v>DIM</v>
      </c>
      <c r="Z70" t="str">
        <f t="shared" si="23"/>
        <v>LUN</v>
      </c>
      <c r="AA70" t="str">
        <f t="shared" si="23"/>
        <v>MAR</v>
      </c>
      <c r="AB70" t="str">
        <f t="shared" si="23"/>
        <v>MER</v>
      </c>
      <c r="AC70" t="str">
        <f t="shared" si="23"/>
        <v>JEU</v>
      </c>
      <c r="AD70" t="str">
        <f t="shared" si="23"/>
        <v>VEN</v>
      </c>
      <c r="AE70" t="str">
        <f t="shared" si="23"/>
        <v>SAM</v>
      </c>
      <c r="AF70" t="str">
        <f t="shared" si="23"/>
        <v>DIM</v>
      </c>
      <c r="AG70" t="str">
        <f t="shared" si="23"/>
        <v>LUN</v>
      </c>
      <c r="AH70" t="str">
        <f t="shared" si="23"/>
        <v>MAR</v>
      </c>
    </row>
    <row r="71" spans="4:34" x14ac:dyDescent="0.25">
      <c r="E71">
        <v>1.3</v>
      </c>
      <c r="F71">
        <f>E71</f>
        <v>1.3</v>
      </c>
      <c r="G71">
        <f t="shared" si="22"/>
        <v>1.3</v>
      </c>
      <c r="H71">
        <f t="shared" si="22"/>
        <v>1.3</v>
      </c>
      <c r="I71">
        <f t="shared" si="22"/>
        <v>1.3</v>
      </c>
      <c r="J71">
        <f t="shared" si="22"/>
        <v>1.3</v>
      </c>
      <c r="K71">
        <f t="shared" si="22"/>
        <v>1.3</v>
      </c>
      <c r="L71">
        <f t="shared" si="22"/>
        <v>1.3</v>
      </c>
      <c r="M71">
        <f t="shared" si="22"/>
        <v>1.3</v>
      </c>
      <c r="N71">
        <f t="shared" si="22"/>
        <v>1.3</v>
      </c>
      <c r="O71">
        <f t="shared" si="22"/>
        <v>1.3</v>
      </c>
      <c r="P71">
        <f t="shared" si="22"/>
        <v>1.3</v>
      </c>
      <c r="Q71">
        <f t="shared" si="22"/>
        <v>1.3</v>
      </c>
      <c r="R71">
        <f t="shared" si="22"/>
        <v>1.3</v>
      </c>
      <c r="S71">
        <f t="shared" si="22"/>
        <v>1.3</v>
      </c>
      <c r="T71">
        <f t="shared" si="22"/>
        <v>1.3</v>
      </c>
      <c r="U71">
        <f t="shared" si="22"/>
        <v>1.3</v>
      </c>
      <c r="V71">
        <f t="shared" si="22"/>
        <v>1.3</v>
      </c>
      <c r="W71">
        <f t="shared" si="22"/>
        <v>1.3</v>
      </c>
      <c r="X71">
        <f t="shared" si="22"/>
        <v>1.3</v>
      </c>
      <c r="Y71">
        <f t="shared" si="22"/>
        <v>1.3</v>
      </c>
      <c r="Z71">
        <f t="shared" si="22"/>
        <v>1.3</v>
      </c>
      <c r="AA71">
        <f t="shared" si="22"/>
        <v>1.3</v>
      </c>
      <c r="AB71">
        <f t="shared" si="22"/>
        <v>1.3</v>
      </c>
      <c r="AC71">
        <f t="shared" si="22"/>
        <v>1.3</v>
      </c>
      <c r="AD71">
        <f t="shared" si="22"/>
        <v>1.3</v>
      </c>
      <c r="AE71">
        <f t="shared" si="22"/>
        <v>1.3</v>
      </c>
      <c r="AF71">
        <f t="shared" si="22"/>
        <v>1.3</v>
      </c>
      <c r="AG71">
        <f t="shared" si="22"/>
        <v>1.3</v>
      </c>
      <c r="AH71">
        <f t="shared" si="22"/>
        <v>1.3</v>
      </c>
    </row>
    <row r="72" spans="4:34" x14ac:dyDescent="0.25">
      <c r="E72" t="str">
        <f t="shared" ref="E72:AH72" si="24">TEXT(E55,"jj")</f>
        <v>22</v>
      </c>
      <c r="F72" t="str">
        <f t="shared" si="24"/>
        <v>23</v>
      </c>
      <c r="G72" t="str">
        <f t="shared" si="24"/>
        <v>24</v>
      </c>
      <c r="H72" t="str">
        <f t="shared" si="24"/>
        <v>25</v>
      </c>
      <c r="I72" t="str">
        <f t="shared" si="24"/>
        <v>26</v>
      </c>
      <c r="J72" t="str">
        <f t="shared" si="24"/>
        <v>27</v>
      </c>
      <c r="K72" t="str">
        <f t="shared" si="24"/>
        <v>28</v>
      </c>
      <c r="L72" t="str">
        <f t="shared" si="24"/>
        <v>29</v>
      </c>
      <c r="M72" t="str">
        <f t="shared" si="24"/>
        <v>30</v>
      </c>
      <c r="N72" t="str">
        <f t="shared" si="24"/>
        <v>31</v>
      </c>
      <c r="O72" t="str">
        <f t="shared" si="24"/>
        <v>01</v>
      </c>
      <c r="P72" t="str">
        <f t="shared" si="24"/>
        <v>02</v>
      </c>
      <c r="Q72" t="str">
        <f t="shared" si="24"/>
        <v>03</v>
      </c>
      <c r="R72" t="str">
        <f t="shared" si="24"/>
        <v>04</v>
      </c>
      <c r="S72" t="str">
        <f t="shared" si="24"/>
        <v>05</v>
      </c>
      <c r="T72" t="str">
        <f t="shared" si="24"/>
        <v>06</v>
      </c>
      <c r="U72" t="str">
        <f t="shared" si="24"/>
        <v>07</v>
      </c>
      <c r="V72" t="str">
        <f t="shared" si="24"/>
        <v>08</v>
      </c>
      <c r="W72" t="str">
        <f t="shared" si="24"/>
        <v>09</v>
      </c>
      <c r="X72" t="str">
        <f t="shared" si="24"/>
        <v>10</v>
      </c>
      <c r="Y72" t="str">
        <f t="shared" si="24"/>
        <v>11</v>
      </c>
      <c r="Z72" t="str">
        <f t="shared" si="24"/>
        <v>12</v>
      </c>
      <c r="AA72" t="str">
        <f t="shared" si="24"/>
        <v>13</v>
      </c>
      <c r="AB72" t="str">
        <f t="shared" si="24"/>
        <v>14</v>
      </c>
      <c r="AC72" t="str">
        <f t="shared" si="24"/>
        <v>15</v>
      </c>
      <c r="AD72" t="str">
        <f t="shared" si="24"/>
        <v>16</v>
      </c>
      <c r="AE72" t="str">
        <f t="shared" si="24"/>
        <v>17</v>
      </c>
      <c r="AF72" t="str">
        <f t="shared" si="24"/>
        <v>18</v>
      </c>
      <c r="AG72" t="str">
        <f t="shared" si="24"/>
        <v>19</v>
      </c>
      <c r="AH72" t="str">
        <f t="shared" si="24"/>
        <v>20</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p:properties xmlns:p="http://schemas.microsoft.com/office/2006/metadata/properties" xmlns:xsi="http://www.w3.org/2001/XMLSchema-instance" xmlns:pc="http://schemas.microsoft.com/office/infopath/2007/PartnerControls">
  <documentManagement>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1" ma:contentTypeDescription="Create a new document." ma:contentTypeScope="" ma:versionID="9677210f24a1be23c92c90fd886aa0aa">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60e05723c5c1908df1a1a4ebf11d344e"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D11D93F-21D3-4821-9768-A0F99C41A8EB}">
  <ds:schemaRefs>
    <ds:schemaRef ds:uri="http://schemas.microsoft.com/office/2006/documentManagement/types"/>
    <ds:schemaRef ds:uri="http://purl.org/dc/terms/"/>
    <ds:schemaRef ds:uri="http://schemas.openxmlformats.org/package/2006/metadata/core-properties"/>
    <ds:schemaRef ds:uri="http://schemas.microsoft.com/office/2006/metadata/properties"/>
    <ds:schemaRef ds:uri="16c05727-aa75-4e4a-9b5f-8a80a1165891"/>
    <ds:schemaRef ds:uri="http://www.w3.org/XML/1998/namespace"/>
    <ds:schemaRef ds:uri="http://purl.org/dc/dcmitype/"/>
    <ds:schemaRef ds:uri="http://schemas.microsoft.com/office/infopath/2007/PartnerControls"/>
    <ds:schemaRef ds:uri="71af3243-3dd4-4a8d-8c0d-dd76da1f02a5"/>
    <ds:schemaRef ds:uri="http://purl.org/dc/elements/1.1/"/>
  </ds:schemaRefs>
</ds:datastoreItem>
</file>

<file path=customXml/itemProps2.xml><?xml version="1.0" encoding="utf-8"?>
<ds:datastoreItem xmlns:ds="http://schemas.openxmlformats.org/officeDocument/2006/customXml" ds:itemID="{7B5BB6EA-B4A9-4FD0-A581-32FE787E0D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f3243-3dd4-4a8d-8c0d-dd76da1f02a5"/>
    <ds:schemaRef ds:uri="16c05727-aa75-4e4a-9b5f-8a80a1165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TM02930043</Template>
  <Application>Microsoft Excel</Application>
  <DocSecurity>0</DocSecurity>
  <ScaleCrop>false</ScaleCrop>
  <HeadingPairs>
    <vt:vector size="4" baseType="variant">
      <vt:variant>
        <vt:lpstr>Feuilles de calcul</vt:lpstr>
      </vt:variant>
      <vt:variant>
        <vt:i4>2</vt:i4>
      </vt:variant>
      <vt:variant>
        <vt:lpstr>Plages nommées</vt:lpstr>
      </vt:variant>
      <vt:variant>
        <vt:i4>7</vt:i4>
      </vt:variant>
    </vt:vector>
  </HeadingPairs>
  <TitlesOfParts>
    <vt:vector size="9" baseType="lpstr">
      <vt:lpstr>Chronologie de projet</vt:lpstr>
      <vt:lpstr>calculs</vt:lpstr>
      <vt:lpstr>DateDébut</vt:lpstr>
      <vt:lpstr>DécalageFenêtre</vt:lpstr>
      <vt:lpstr>FenêtreDateDébut</vt:lpstr>
      <vt:lpstr>'Chronologie de projet'!Impression_des_titres</vt:lpstr>
      <vt:lpstr>JoursFenêtre</vt:lpstr>
      <vt:lpstr>RegoinTitreLigne1..D3</vt:lpstr>
      <vt:lpstr>Titre1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
  <dc:creator/>
  <cp:lastModifiedBy/>
  <dcterms:created xsi:type="dcterms:W3CDTF">2019-07-05T13:07:49Z</dcterms:created>
  <dcterms:modified xsi:type="dcterms:W3CDTF">2021-03-16T13:45:49Z</dcterms:modified>
</cp:coreProperties>
</file>