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OneDrive - 國立陽明交通大學\Desktop\Coding\rdkit\PM-OPDs\Github\"/>
    </mc:Choice>
  </mc:AlternateContent>
  <xr:revisionPtr revIDLastSave="0" documentId="13_ncr:1_{217C4AC4-0AED-42C9-AD37-4C4DCECD766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2" i="1" l="1"/>
  <c r="R142" i="1"/>
  <c r="J142" i="1"/>
  <c r="G142" i="1"/>
  <c r="K142" i="1" s="1"/>
  <c r="U141" i="1"/>
  <c r="R141" i="1"/>
  <c r="J141" i="1"/>
  <c r="G141" i="1"/>
  <c r="K141" i="1" s="1"/>
  <c r="U140" i="1"/>
  <c r="R140" i="1"/>
  <c r="J140" i="1"/>
  <c r="G140" i="1"/>
  <c r="K140" i="1" s="1"/>
  <c r="U139" i="1"/>
  <c r="R139" i="1"/>
  <c r="G139" i="1"/>
  <c r="U138" i="1"/>
  <c r="R138" i="1"/>
  <c r="G138" i="1"/>
  <c r="U137" i="1"/>
  <c r="R137" i="1"/>
  <c r="G137" i="1"/>
  <c r="U136" i="1"/>
  <c r="R136" i="1"/>
  <c r="G136" i="1"/>
  <c r="U135" i="1"/>
  <c r="R135" i="1"/>
  <c r="G135" i="1"/>
  <c r="U134" i="1"/>
  <c r="R134" i="1"/>
  <c r="G134" i="1"/>
  <c r="K134" i="1" s="1"/>
  <c r="U133" i="1"/>
  <c r="R133" i="1"/>
  <c r="G133" i="1"/>
  <c r="K133" i="1" s="1"/>
  <c r="U132" i="1"/>
  <c r="R132" i="1"/>
  <c r="G132" i="1"/>
  <c r="U131" i="1"/>
  <c r="R131" i="1"/>
  <c r="G131" i="1"/>
  <c r="K131" i="1" s="1"/>
  <c r="U130" i="1"/>
  <c r="R130" i="1"/>
  <c r="G130" i="1"/>
  <c r="K130" i="1" s="1"/>
  <c r="U129" i="1"/>
  <c r="R129" i="1"/>
  <c r="I129" i="1"/>
  <c r="U128" i="1"/>
  <c r="R128" i="1"/>
  <c r="I128" i="1"/>
  <c r="U127" i="1"/>
  <c r="R127" i="1"/>
  <c r="I127" i="1"/>
  <c r="U126" i="1"/>
  <c r="R126" i="1"/>
  <c r="G126" i="1"/>
  <c r="U125" i="1"/>
  <c r="R125" i="1"/>
  <c r="G125" i="1"/>
  <c r="G124" i="1" l="1"/>
  <c r="U124" i="1" l="1"/>
  <c r="R124" i="1"/>
  <c r="U123" i="1"/>
  <c r="R123" i="1"/>
  <c r="G123" i="1"/>
  <c r="U122" i="1"/>
  <c r="R122" i="1"/>
  <c r="G122" i="1"/>
  <c r="U121" i="1"/>
  <c r="R121" i="1"/>
  <c r="G121" i="1"/>
  <c r="U120" i="1"/>
  <c r="R120" i="1"/>
  <c r="G120" i="1"/>
  <c r="U119" i="1"/>
  <c r="R119" i="1"/>
  <c r="G119" i="1"/>
  <c r="U118" i="1"/>
  <c r="R118" i="1"/>
  <c r="G118" i="1"/>
  <c r="U117" i="1"/>
  <c r="R117" i="1"/>
  <c r="G117" i="1"/>
  <c r="U116" i="1"/>
  <c r="R116" i="1"/>
  <c r="G116" i="1"/>
  <c r="U115" i="1"/>
  <c r="R115" i="1"/>
  <c r="G115" i="1"/>
  <c r="U114" i="1"/>
  <c r="R114" i="1"/>
  <c r="G114" i="1"/>
  <c r="U113" i="1"/>
  <c r="R113" i="1"/>
  <c r="G113" i="1"/>
  <c r="U112" i="1"/>
  <c r="R112" i="1"/>
  <c r="G112" i="1"/>
  <c r="U111" i="1"/>
  <c r="R111" i="1"/>
  <c r="G111" i="1"/>
  <c r="U110" i="1"/>
  <c r="R110" i="1"/>
  <c r="G110" i="1"/>
  <c r="U109" i="1"/>
  <c r="R109" i="1"/>
  <c r="G109" i="1"/>
  <c r="U108" i="1"/>
  <c r="R108" i="1"/>
  <c r="G108" i="1"/>
  <c r="U107" i="1"/>
  <c r="R107" i="1"/>
  <c r="G107" i="1"/>
  <c r="U106" i="1"/>
  <c r="R106" i="1"/>
  <c r="G106" i="1"/>
  <c r="U105" i="1"/>
  <c r="R105" i="1"/>
  <c r="G105" i="1"/>
  <c r="U104" i="1"/>
  <c r="R104" i="1"/>
  <c r="G104" i="1"/>
  <c r="U103" i="1"/>
  <c r="R103" i="1"/>
  <c r="G103" i="1"/>
  <c r="U102" i="1"/>
  <c r="R102" i="1"/>
  <c r="G102" i="1"/>
  <c r="K102" i="1" s="1"/>
  <c r="U101" i="1"/>
  <c r="R101" i="1"/>
  <c r="G101" i="1"/>
  <c r="K101" i="1" s="1"/>
  <c r="U100" i="1"/>
  <c r="R100" i="1"/>
  <c r="G100" i="1"/>
  <c r="K100" i="1" s="1"/>
  <c r="U99" i="1"/>
  <c r="R99" i="1"/>
  <c r="G99" i="1"/>
  <c r="K99" i="1" s="1"/>
  <c r="U98" i="1"/>
  <c r="R98" i="1"/>
  <c r="G98" i="1"/>
  <c r="K98" i="1" s="1"/>
  <c r="U97" i="1"/>
  <c r="R97" i="1"/>
  <c r="G97" i="1"/>
  <c r="K97" i="1" s="1"/>
  <c r="U96" i="1"/>
  <c r="R96" i="1"/>
  <c r="G96" i="1"/>
  <c r="K96" i="1" s="1"/>
  <c r="U95" i="1"/>
  <c r="R95" i="1"/>
  <c r="G95" i="1"/>
  <c r="K95" i="1" s="1"/>
  <c r="U94" i="1"/>
  <c r="R94" i="1"/>
  <c r="G94" i="1"/>
  <c r="K94" i="1" s="1"/>
  <c r="U93" i="1"/>
  <c r="R93" i="1"/>
  <c r="I93" i="1"/>
  <c r="U92" i="1"/>
  <c r="R92" i="1"/>
  <c r="J92" i="1"/>
  <c r="G92" i="1"/>
  <c r="U91" i="1"/>
  <c r="R91" i="1"/>
  <c r="J91" i="1"/>
  <c r="G91" i="1"/>
  <c r="U90" i="1"/>
  <c r="R90" i="1"/>
  <c r="J90" i="1"/>
  <c r="G90" i="1"/>
  <c r="U89" i="1"/>
  <c r="R89" i="1"/>
  <c r="J89" i="1"/>
  <c r="G89" i="1"/>
  <c r="U88" i="1"/>
  <c r="R88" i="1"/>
  <c r="J88" i="1"/>
  <c r="G88" i="1"/>
  <c r="U87" i="1"/>
  <c r="R87" i="1"/>
  <c r="J87" i="1"/>
  <c r="G87" i="1"/>
  <c r="U86" i="1"/>
  <c r="R86" i="1"/>
  <c r="J86" i="1"/>
  <c r="G86" i="1"/>
  <c r="U85" i="1"/>
  <c r="R85" i="1"/>
  <c r="J85" i="1"/>
  <c r="G85" i="1"/>
  <c r="U84" i="1"/>
  <c r="R84" i="1"/>
  <c r="J84" i="1"/>
  <c r="G84" i="1"/>
  <c r="U83" i="1"/>
  <c r="R83" i="1"/>
  <c r="J83" i="1"/>
  <c r="G83" i="1"/>
  <c r="U82" i="1"/>
  <c r="R82" i="1"/>
  <c r="J82" i="1"/>
  <c r="G82" i="1"/>
  <c r="U81" i="1"/>
  <c r="R81" i="1"/>
  <c r="J81" i="1"/>
  <c r="G81" i="1"/>
  <c r="U80" i="1"/>
  <c r="R80" i="1"/>
  <c r="J80" i="1"/>
  <c r="G80" i="1"/>
  <c r="U79" i="1"/>
  <c r="R79" i="1"/>
  <c r="J79" i="1"/>
  <c r="G79" i="1"/>
  <c r="U78" i="1"/>
  <c r="R78" i="1"/>
  <c r="G78" i="1"/>
  <c r="U77" i="1"/>
  <c r="R77" i="1"/>
  <c r="G77" i="1"/>
  <c r="U76" i="1"/>
  <c r="R76" i="1"/>
  <c r="G76" i="1"/>
  <c r="U75" i="1"/>
  <c r="R75" i="1"/>
  <c r="G75" i="1"/>
  <c r="U74" i="1"/>
  <c r="R74" i="1"/>
  <c r="G74" i="1"/>
  <c r="U73" i="1" l="1"/>
  <c r="G73" i="1"/>
  <c r="U72" i="1"/>
  <c r="G72" i="1"/>
  <c r="U71" i="1"/>
  <c r="G71" i="1"/>
  <c r="U70" i="1"/>
  <c r="G70" i="1"/>
  <c r="U69" i="1"/>
  <c r="G69" i="1"/>
  <c r="U68" i="1"/>
  <c r="G68" i="1"/>
  <c r="K68" i="1" s="1"/>
  <c r="U67" i="1"/>
  <c r="G67" i="1"/>
  <c r="K67" i="1" s="1"/>
  <c r="U66" i="1"/>
  <c r="G66" i="1"/>
  <c r="K66" i="1" s="1"/>
  <c r="U65" i="1"/>
  <c r="G65" i="1"/>
  <c r="K65" i="1" s="1"/>
  <c r="U64" i="1"/>
  <c r="G64" i="1"/>
  <c r="K64" i="1" s="1"/>
  <c r="U63" i="1"/>
  <c r="G63" i="1"/>
  <c r="K63" i="1" s="1"/>
  <c r="U62" i="1"/>
  <c r="R62" i="1"/>
  <c r="G62" i="1"/>
  <c r="U61" i="1"/>
  <c r="R61" i="1"/>
  <c r="G61" i="1"/>
  <c r="K61" i="1" s="1"/>
  <c r="U60" i="1"/>
  <c r="R60" i="1"/>
  <c r="G60" i="1"/>
  <c r="K60" i="1" s="1"/>
  <c r="U59" i="1"/>
  <c r="R59" i="1"/>
  <c r="G59" i="1"/>
  <c r="U58" i="1"/>
  <c r="R58" i="1"/>
  <c r="G58" i="1"/>
  <c r="K58" i="1" s="1"/>
  <c r="U57" i="1"/>
  <c r="R57" i="1"/>
  <c r="G57" i="1"/>
  <c r="K57" i="1" s="1"/>
  <c r="U56" i="1"/>
  <c r="R56" i="1"/>
  <c r="G56" i="1"/>
  <c r="K56" i="1" s="1"/>
  <c r="U55" i="1"/>
  <c r="R55" i="1"/>
  <c r="G55" i="1"/>
  <c r="K55" i="1" s="1"/>
  <c r="U54" i="1"/>
  <c r="R54" i="1"/>
  <c r="G54" i="1"/>
  <c r="U53" i="1"/>
  <c r="R53" i="1"/>
  <c r="G53" i="1"/>
  <c r="U52" i="1"/>
  <c r="R52" i="1"/>
  <c r="G52" i="1"/>
  <c r="K52" i="1" s="1"/>
  <c r="U51" i="1"/>
  <c r="R51" i="1"/>
  <c r="G51" i="1"/>
  <c r="K51" i="1" s="1"/>
  <c r="U50" i="1"/>
  <c r="R50" i="1"/>
  <c r="G50" i="1"/>
  <c r="K50" i="1" s="1"/>
  <c r="U49" i="1"/>
  <c r="R49" i="1"/>
  <c r="G49" i="1"/>
  <c r="U48" i="1"/>
  <c r="R48" i="1"/>
  <c r="G48" i="1"/>
  <c r="U47" i="1"/>
  <c r="R47" i="1"/>
  <c r="G47" i="1"/>
  <c r="U46" i="1"/>
  <c r="R46" i="1"/>
  <c r="G46" i="1"/>
  <c r="U45" i="1"/>
  <c r="R45" i="1"/>
  <c r="G45" i="1"/>
  <c r="U44" i="1"/>
  <c r="R44" i="1"/>
  <c r="G44" i="1"/>
  <c r="U43" i="1"/>
  <c r="R43" i="1"/>
  <c r="G43" i="1"/>
  <c r="U42" i="1"/>
  <c r="R42" i="1"/>
  <c r="G42" i="1"/>
  <c r="U41" i="1"/>
  <c r="R41" i="1"/>
  <c r="G41" i="1"/>
  <c r="U40" i="1"/>
  <c r="R40" i="1"/>
  <c r="G40" i="1"/>
  <c r="U39" i="1"/>
  <c r="R39" i="1"/>
  <c r="G39" i="1"/>
  <c r="U38" i="1"/>
  <c r="R38" i="1"/>
  <c r="G38" i="1"/>
  <c r="U37" i="1"/>
  <c r="R37" i="1"/>
  <c r="G37" i="1"/>
  <c r="U36" i="1"/>
  <c r="R36" i="1"/>
  <c r="G36" i="1"/>
  <c r="U35" i="1"/>
  <c r="R35" i="1"/>
  <c r="G35" i="1"/>
  <c r="U34" i="1"/>
  <c r="R34" i="1"/>
  <c r="G34" i="1"/>
  <c r="U33" i="1"/>
  <c r="R33" i="1"/>
  <c r="G33" i="1"/>
  <c r="U32" i="1"/>
  <c r="R32" i="1"/>
  <c r="G32" i="1"/>
  <c r="U31" i="1"/>
  <c r="R31" i="1"/>
  <c r="G31" i="1"/>
  <c r="U30" i="1"/>
  <c r="R30" i="1"/>
  <c r="G30" i="1"/>
  <c r="U29" i="1"/>
  <c r="R29" i="1"/>
  <c r="G29" i="1"/>
  <c r="U28" i="1"/>
  <c r="R28" i="1"/>
  <c r="G28" i="1"/>
  <c r="U27" i="1"/>
  <c r="R27" i="1"/>
  <c r="G27" i="1"/>
  <c r="U26" i="1"/>
  <c r="R26" i="1"/>
  <c r="G26" i="1"/>
  <c r="U25" i="1"/>
  <c r="R25" i="1"/>
  <c r="G25" i="1"/>
  <c r="U24" i="1"/>
  <c r="R24" i="1"/>
  <c r="G24" i="1"/>
  <c r="K24" i="1" s="1"/>
  <c r="U23" i="1"/>
  <c r="R23" i="1"/>
  <c r="G23" i="1"/>
  <c r="U22" i="1"/>
  <c r="R22" i="1"/>
  <c r="G22" i="1"/>
  <c r="U21" i="1"/>
  <c r="R21" i="1"/>
  <c r="G21" i="1"/>
  <c r="U20" i="1"/>
  <c r="R20" i="1"/>
  <c r="G20" i="1"/>
  <c r="U19" i="1"/>
  <c r="R19" i="1"/>
  <c r="G19" i="1"/>
  <c r="K19" i="1" s="1"/>
  <c r="U18" i="1"/>
  <c r="R18" i="1"/>
  <c r="G18" i="1"/>
  <c r="K18" i="1" s="1"/>
  <c r="U17" i="1"/>
  <c r="R17" i="1"/>
  <c r="G17" i="1"/>
  <c r="U16" i="1"/>
  <c r="R16" i="1"/>
  <c r="G16" i="1"/>
  <c r="K16" i="1" s="1"/>
  <c r="U15" i="1"/>
  <c r="R15" i="1"/>
  <c r="G15" i="1"/>
  <c r="K15" i="1" s="1"/>
  <c r="U14" i="1"/>
  <c r="R14" i="1"/>
  <c r="G14" i="1"/>
  <c r="K14" i="1" s="1"/>
  <c r="U13" i="1"/>
  <c r="R13" i="1"/>
  <c r="G13" i="1"/>
  <c r="K13" i="1" s="1"/>
  <c r="U12" i="1"/>
  <c r="R12" i="1"/>
  <c r="G12" i="1"/>
  <c r="K12" i="1" s="1"/>
  <c r="U11" i="1"/>
  <c r="R11" i="1"/>
  <c r="G11" i="1"/>
  <c r="K11" i="1" s="1"/>
  <c r="U10" i="1"/>
  <c r="R10" i="1"/>
  <c r="G10" i="1"/>
  <c r="K10" i="1" s="1"/>
  <c r="U9" i="1"/>
  <c r="R9" i="1"/>
  <c r="G9" i="1"/>
  <c r="K9" i="1" s="1"/>
  <c r="U8" i="1"/>
  <c r="R8" i="1"/>
  <c r="G8" i="1"/>
  <c r="K8" i="1" s="1"/>
  <c r="U7" i="1"/>
  <c r="R7" i="1"/>
  <c r="G7" i="1"/>
  <c r="K7" i="1" s="1"/>
  <c r="U6" i="1"/>
  <c r="R6" i="1"/>
  <c r="G6" i="1"/>
  <c r="K6" i="1" s="1"/>
  <c r="U5" i="1"/>
  <c r="R5" i="1"/>
  <c r="G5" i="1"/>
  <c r="K5" i="1" s="1"/>
  <c r="U4" i="1"/>
  <c r="R4" i="1"/>
  <c r="G4" i="1"/>
  <c r="K4" i="1" s="1"/>
  <c r="U3" i="1"/>
  <c r="R3" i="1"/>
  <c r="G3" i="1"/>
  <c r="K3" i="1" s="1"/>
  <c r="U2" i="1"/>
  <c r="R2" i="1"/>
  <c r="G2" i="1"/>
  <c r="K2" i="1" s="1"/>
</calcChain>
</file>

<file path=xl/sharedStrings.xml><?xml version="1.0" encoding="utf-8"?>
<sst xmlns="http://schemas.openxmlformats.org/spreadsheetml/2006/main" count="1011" uniqueCount="160">
  <si>
    <t>Donor</t>
  </si>
  <si>
    <t>Acceptor</t>
  </si>
  <si>
    <t>Active area(cm^2)</t>
  </si>
  <si>
    <t>Bias(V)</t>
  </si>
  <si>
    <t>Dark current (nA/cm^2)</t>
  </si>
  <si>
    <t>SR_peak λ(nm)</t>
  </si>
  <si>
    <t>SR (A/W)</t>
  </si>
  <si>
    <t>EQE_peak λ(nm)</t>
  </si>
  <si>
    <t>EQE(%)</t>
  </si>
  <si>
    <t>D/A mass ratio</t>
  </si>
  <si>
    <t>D*(10^10 Jones Shot noise )</t>
  </si>
  <si>
    <t>LDR (dB Shot+Thermal noise)</t>
  </si>
  <si>
    <t>SMILES(donor)</t>
  </si>
  <si>
    <t>SMILES(acceptor)</t>
  </si>
  <si>
    <t>Reference</t>
  </si>
  <si>
    <t>Donor_HOMO(ev)</t>
  </si>
  <si>
    <t>Donor_LUMO(ev)</t>
  </si>
  <si>
    <t>Donor_bandgap(ev)</t>
  </si>
  <si>
    <t>Acceptor_HOMO(ev)</t>
  </si>
  <si>
    <t>Acceptor_LUMO(ev)</t>
  </si>
  <si>
    <t>Acceptor_bandgap(ev)</t>
  </si>
  <si>
    <t>ETL</t>
  </si>
  <si>
    <t>HTL</t>
  </si>
  <si>
    <t>Electrode</t>
  </si>
  <si>
    <t>P3HT</t>
  </si>
  <si>
    <t>PC70BM</t>
  </si>
  <si>
    <t>CC1=CC(CCCCCC)=C(C)S1</t>
  </si>
  <si>
    <t>COC(=O)CCCC1(C23C14C5=C6C7=C8C9=C1C%10=C%11C9=C9C%12=C%13C%14=C%15C%16=C%17C%18=C%19C%20=C%21C%22=C%23C%24=C%25C%26=C%27C%28=C(C%14=C%14C%12=C%11C%11=C%14C%28=C%26C%12=C%11C%10=C%10C%12=C%25C%23=C%11C%10=C1C7=C%11C%22=C6C4=C%21C%19=C2C%17=C1C%15=C%13C2=C9C8=C5C2=C31)C%16=C%18C%27=C%24%20)C1=CC=CC=C1</t>
  </si>
  <si>
    <t>https://doi.org/10.1039/C9NR09926C</t>
  </si>
  <si>
    <t>ZnO</t>
  </si>
  <si>
    <t>Au</t>
  </si>
  <si>
    <t>PC60BM</t>
  </si>
  <si>
    <t>COC(=O)CCCC1(C23C14C5=C6C7=C8C5=C9C1=C5C%10=C%11C%12=C%13C%10=C%10C1=C8C1=C%10C8=C%10C%14=C%15C%16=C%17C(=C%12C%12=C%17C%17=C%18C%16=C%16C%15=C%15C%10=C1C7=C%15C1=C%16C(=C%18C7=C2C2=C%10C(=C5C9=C42)C%11=C%12C%10=C%177)C3=C16)C%14=C%138)C1=CC=CC=C1</t>
  </si>
  <si>
    <t>https://doi.org/10.1021/acsami.5b00041</t>
  </si>
  <si>
    <t>PEDOT:PSS</t>
  </si>
  <si>
    <t>Al</t>
  </si>
  <si>
    <t>ITIC</t>
  </si>
  <si>
    <t>CCCCCCC(C=C1)=CC=C1C(C2=C3SC4=C2SC(/C=C5C(C(C=CC=C6)=C6C\5=C(C#N)/C#N)=O)=C4)(C7=CC=C(CCCCCC)C=C7)C8=C3C=C(C(C9=CC=C(CCCCCC)C=C9)(C%10=CC=C(CCCCCC)C=C%10)C%11=C%12SC%13=C%11SC(/C=C%14C(C(C=CC=C%15)=C%15C\%14=C(C#N)\C#N)=O)=C%13)C%12=C8</t>
  </si>
  <si>
    <t>https://doi.org/10.1002/adom.201600387</t>
    <phoneticPr fontId="6" type="noConversion"/>
  </si>
  <si>
    <t>PFN</t>
  </si>
  <si>
    <t>https://doi.org/10.1002/adom.201600387</t>
  </si>
  <si>
    <t>F8T2</t>
  </si>
  <si>
    <t>CC1=CC=C(C2=CC=C(C3=CC(CCCCCCCC)=C(C4=C(CCCCCCCC)C=C(C)C=C4)C=C3)S2)S1</t>
  </si>
  <si>
    <t>https://doi.org/10.1002/admt.201700025</t>
  </si>
  <si>
    <t>O-IDTBR</t>
  </si>
  <si>
    <t>O=C(/C(S1)=C/C2=CC=C(C(S3)=CC4=C3C5=C(C4(C([H])([H])CCCCCCC([H])[H])C([H])([H])CCCCCCC([H])[H])C=C6C(C(C([H])([H])CCCCCCC([H])[H])(C([H])([H])CCCCCCC([H])[H])C7=C6SC(C8=CC=C(/C=C(S9)/C(N(CC)C9=S)=O)C%10=NSN=C%108)=C7)=C5)C%11=NSN=C2%11)N(CC)C1=S</t>
  </si>
  <si>
    <t>https://doi.org/10.1039/C8TC04962A</t>
  </si>
  <si>
    <t>PMBBDT</t>
  </si>
  <si>
    <t>N2200</t>
  </si>
  <si>
    <t>O=C(C1=C2C3=C(C(N(CC(CCCCCCCCCC)CCCCCCCC)C(C3=CC(C4=CC=C(C5=CC=C(C)S5)S4)=C26)=O)=O)C(C)=C1)N(CC(CCCCCCCCCC)CCCCCCCC)C6=O</t>
  </si>
  <si>
    <t>https://doi.org/10.1039/D1TC00939G</t>
  </si>
  <si>
    <t>PZ1</t>
  </si>
  <si>
    <t>N#C/C(C#N)=C(C1=C(C2=O)C=C(C3=CC=C(C)S3)C=C1)/C2=C/C4=CC(C(CCCCCCCCCCCCCCCC)(CCCCCCCCCCCCCCCC)C5=CC(C(SC(/C=C6/C(C(C=C(C)C=C7)=C7C6=O)=C(C#N)\C#N)=C8)=C8C9(CCCCCCCCCCCCCCCC)CCCCCCCCCCCCCCCC)=C9C=C5%10)=C%10S4</t>
  </si>
  <si>
    <t>https://doi.org/10.1039/C9TC02751C</t>
  </si>
  <si>
    <t>PBDB-T</t>
  </si>
  <si>
    <t>CCC(CCCC)CC(S1)=CC=C1C2=C(C=C(S3)C4=CC=C(C(S5)=C(C(C6=C(CC(CCCC)CC)SC(CC(CCCC)CC)=C76)=O)C(C7=O)=C5C8=CC=C(C)S8)S4)C3=C(C9=CC=C(CC(CCCC)CC)S9)C%10=C2SC(C)=C%10</t>
  </si>
  <si>
    <t>https://doi.org/10.1007/s11426-019-9582-7</t>
  </si>
  <si>
    <t>PTB7-Th</t>
  </si>
  <si>
    <t>https://doi.org/10.1039/C5TC01383F</t>
  </si>
  <si>
    <t>Y6</t>
  </si>
  <si>
    <t>https://doi.org/10.1016/j.orgel.2020.105739</t>
  </si>
  <si>
    <t>DC-IDT2T</t>
  </si>
  <si>
    <t>O=C(C(/C1=C(C#N)/C#N)=C\C2=CC=C(C3=CC4=C(C(C=C(C(C5=CC=C(CCCCCC)C=C5)(C6=CC=C(CCCCCC)C=C6)C7=C8SC(C9=CC=C(/C=C%10/C(C(C=CC=C%11)=C%11C%10=O)=C(C#N)\C#N)S9)=C7)C8=C%12)=C%12C4(C%13=CC=C(CCCCCC)C=C%13)C%14=CC=C(CCCCCC)C=C%14)S3)S2)C%15=C1C=CC=C%15</t>
  </si>
  <si>
    <t>https://doi.org/10.1039/C6NR00079G</t>
  </si>
  <si>
    <t>PDPP3T</t>
  </si>
  <si>
    <t>CC1=CC=C(C2=C3C(C(N2CC(CCCCCC)CCCCCCCC)=O)=C(C4=CC=C(C5=CC=C(C)S5)S4)N(CC(CCCCCCCC)CCCCCC)C3=O)S1</t>
  </si>
  <si>
    <t>https://doi.org/10.1002/adfm.201601980</t>
  </si>
  <si>
    <t>PCDTBT</t>
    <phoneticPr fontId="6" type="noConversion"/>
  </si>
  <si>
    <t>CC1=CC(N(C(CCCCCCCC)CCCCCCCC)C2=C3C=CC(C4=CC=C(C5=CC=C(C6=CC=C(C)S6)C7=NSN=C57)S4)=C2)=C3C=C1</t>
  </si>
  <si>
    <t>PCDTBT</t>
    <phoneticPr fontId="6" type="noConversion"/>
  </si>
  <si>
    <t>O=C(C1=C(C2=C(SC(C3=CC4=C(S3)C(C5=CC=C(S5)CC(CCCC)CC)=C6C=C(SC6=C4C7=CC=C(S7)CC(CCCC)CC)C)=C2S1)C)F)OCC(CCCC)CC</t>
  </si>
  <si>
    <t>P3HT</t>
    <phoneticPr fontId="2" type="noConversion"/>
  </si>
  <si>
    <t>PY3Se-1V</t>
    <phoneticPr fontId="2" type="noConversion"/>
  </si>
  <si>
    <t>CCCCCCCCCCCC1=C(/C=C/C=C2/C(C(C=CC(C3=CC=C(C)[Se]3)=C4)=C4C2=O)=C(C#N)\C#N)[Se]C5=C1SC6=C5N(CC(CCCCCCCCCC)CCCCCCCCCCCC)C7=C6C8=NSN=C8C9=C7N(CC(CCCCCCCCCC)CCCCCCCCCCCC)C%10=C9SC%11=C%10[Se]C(/C=C%12/C(C(C=CC(C)=C%13)=C%13C%12=O)=C(C#N)\C#N)=C%11CCCCCCCCCCC</t>
  </si>
  <si>
    <t>https://doi.org/10.1007/s11426-022-1296-2</t>
    <phoneticPr fontId="2" type="noConversion"/>
  </si>
  <si>
    <t>P3HT</t>
    <phoneticPr fontId="2" type="noConversion"/>
  </si>
  <si>
    <t>PY3Se-1V</t>
    <phoneticPr fontId="2" type="noConversion"/>
  </si>
  <si>
    <t>https://doi.org/10.1007/s11426-022-1296-2</t>
    <phoneticPr fontId="2" type="noConversion"/>
  </si>
  <si>
    <t>PMBBDT</t>
    <phoneticPr fontId="2" type="noConversion"/>
  </si>
  <si>
    <t>Y6</t>
    <phoneticPr fontId="2" type="noConversion"/>
  </si>
  <si>
    <t>https://doi.org/10.1007/s11426-021-1008-9</t>
    <phoneticPr fontId="2" type="noConversion"/>
  </si>
  <si>
    <t>PMBBDT</t>
    <phoneticPr fontId="2" type="noConversion"/>
  </si>
  <si>
    <t>Y6</t>
    <phoneticPr fontId="2" type="noConversion"/>
  </si>
  <si>
    <t>https://doi.org/10.1007/s11426-021-1008-9</t>
    <phoneticPr fontId="2" type="noConversion"/>
  </si>
  <si>
    <t>https://doi.org/10.1007/s11426-021-1008-9</t>
    <phoneticPr fontId="2" type="noConversion"/>
  </si>
  <si>
    <t>PMBBDT</t>
    <phoneticPr fontId="2" type="noConversion"/>
  </si>
  <si>
    <t>Y6</t>
    <phoneticPr fontId="2" type="noConversion"/>
  </si>
  <si>
    <t>IT-4F</t>
    <phoneticPr fontId="2" type="noConversion"/>
  </si>
  <si>
    <t>FC1=CC(C2=O)=C(C(/C2=C/C3=CC(SC(C4=CC5=C6C(S7)=C(C(C(C=C8)=CC=C8CCCCCC)5C(C=C9)=CC=C9CCCCCC)C%10=C7C=C(S%10)/C=C%11/C(C%12=C(C%11=O)C=C(C(F)=C%12)F)=C(C#N)\C#N)=C%13C(C(C=C%14)=CC=C%14CCCCCC)(C4=C6)C(C=C%15)=CC=C%15CCCCCC)=C%13S3)=C(C#N)\C#N)C=C1F</t>
  </si>
  <si>
    <t>IEICO-4F</t>
    <phoneticPr fontId="2" type="noConversion"/>
  </si>
  <si>
    <t>CCCCCCC(C=C1)=CC=C1C2(C3=CC=C(CCCCCC)C=C3)C4=C(SC(C5=C(OCC(CC)CCCC)C=C(/C=C6/C(C7=C(C=C(F)C(F)=C7)C6=O)=C(C#N)/C#N)S5)=C4)C8=C2C=C(C(SC(C9=C(OCC(CC)CCCC)C=C(/C=C%10C(C(C=C(F)C(F)=C%11)=C%11C\%10=C(C#N)\C#N)=O)S9)=C%12)=C%12C%13(C%14=CC=C(CCCCCC)C=C%14)C%15=CC=C(CCCCCC)C=C%15)C%13=C8</t>
  </si>
  <si>
    <t>P3HT</t>
    <phoneticPr fontId="2" type="noConversion"/>
  </si>
  <si>
    <t>IEICO</t>
    <phoneticPr fontId="2" type="noConversion"/>
  </si>
  <si>
    <t>CCCCCCC(C=C1)=CC=C1C2(C3=CC=C(CCCCCC)C=C3)C4=C(SC(C5=C(OCC(CC)CCCC)C=C(/C=C6/C(C7=C(C=CC=C7)C6=O)=C(C#N)/C#N)S5)=C4)C8=C2C=C(C(SC(C9=C(OCC(CC)CCCC)C=C(/C=C%10C(C(C=CC=C%11)=C%11C\%10=C(C#N)\C#N)=O)S9)=C%12)=C%12C%13(C%14=CC=C(CCCCCC)C=C%14)C%15=CC=C(CCCCCC)C=C%15)C%13=C8</t>
  </si>
  <si>
    <t>https://doi.org/10.1039/D0TC02708A</t>
    <phoneticPr fontId="2" type="noConversion"/>
  </si>
  <si>
    <t>TV-ITIC</t>
    <phoneticPr fontId="2" type="noConversion"/>
  </si>
  <si>
    <t>CCCCCCC(C=C1)=CC=C1C(C2=C3SC4=C2SC(/C=C/C5=CC(CC(CC)CCCC)=C(/C=C6C(C(C=CC=C7)=C7C\6=C(C#N)/C#N)=O)S5)=C4)(C8=CC=C(CCCCCC)C=C8)C9=C3C=C(C(C%10=CC=C(CCCCCC)C=C%10)(C%11=CC=C(CCCCCC)C=C%11)C%12=C%13SC%14=C%12SC(/C=C/C%15=CC(CC(CC)CCCC)=C(/C=C%16C(C(C=CC=C%17)=C%17C\%16=C(C#N)\C#N)=O)S%15)=C%14)C%13=C9</t>
  </si>
  <si>
    <t>https://doi.org/10.1002/adom.202001836</t>
  </si>
  <si>
    <t>https://doi.org/10.1002/adom.202001836</t>
    <phoneticPr fontId="2" type="noConversion"/>
  </si>
  <si>
    <t>Por4IC</t>
    <phoneticPr fontId="2" type="noConversion"/>
  </si>
  <si>
    <t>CCC(CCCC)CC(C1=C2SC(/C=C3/C(C(C=CC=C4)=C4C3=O)=C(C#N)/C#N)=C1)(CC(CC)CCCC)C5=C2SC(C#C/C6=C(C=C7)/N=C7/C(C#CC8=CC(C(CC(CCCC)CC)(CC(CC)CCCC)C9=C%10SC(/C=C%11/C(C(C=CC=C%12)=C%12C%11=O)=C(C#N)/C#N)=C9)=C%10S8)=C(C=C/C%13=C%14\C#CC%15=CC(C(CC(CCCC)CC)(CC(CC)CCCC)C%16=C%17SC(/C=C%18/C(C(C=CC=C%19)=C%19C%18=O)=C(C#N)/C#N)=C%16)=C%17S%15)\N%13[Zn]N%20C(/C(C#CC%21=CC(C(CC(CCCC)CC)(CC(CC)CCCC)C%22=C%23SC(/C=C%24/C(C(C=CC=C%25)=C%25C%24=O)=C(C#N)/C#N)=C%22)=C%23S%21)=C%26N=C%14C=C\%26)=CC=C%206)=C5</t>
  </si>
  <si>
    <t>https://doi.org/10.1039/D0CC03933K</t>
    <phoneticPr fontId="2" type="noConversion"/>
  </si>
  <si>
    <t>ETBI-H</t>
    <phoneticPr fontId="2" type="noConversion"/>
  </si>
  <si>
    <t>CCC(CCCC)COC1=CC(C2(C3=CC=C(OCC(CCCC)CC)C=C3)C4=CC5=C(C(C6=CC=CC(OCC(CCCC)CC)=C6)(C7=CC=CC(OCC(CC)CCCC)=C7)C8=C5SC9=C8C(C%10=CC=C(SCC(CCCC)CC)S%10)=C(SC(/C=C%11/C(C(C=C([H])C([H])=C%12)=C%12C%11=O)=C(C#N)/C#N)=C%13)C%13=C9C%14=CC=C(SCC(CCCC)CC)S%14)C=C4C%15=C2C(C(C%16=CC=C(SCC(CCCC)CC)S%16)=C(SC(/C=C%17/C(C(C=C([H])C([H])=C%18)=C%18C%17=O)=C(C#N)/C#N)=C%19)C%19=C%20C%21=CC=C(SCC(CCCC)CC)S%21)=C%20S%15)=CC=C1</t>
  </si>
  <si>
    <t>https://doi.org/10.1002/adfm.202006448</t>
    <phoneticPr fontId="2" type="noConversion"/>
  </si>
  <si>
    <t>ETBI-F</t>
    <phoneticPr fontId="2" type="noConversion"/>
  </si>
  <si>
    <t>CCC(CCCC)COC1=CC(C2(C3=CC=C(OCC(CCCC)CC)C=C3)C4=CC5=C(C(C6=CC=CC(OCC(CCCC)CC)=C6)(C7=CC=CC(OCC(CC)CCCC)=C7)C8=C5SC9=C8C(C%10=CC=C(SCC(CCCC)CC)S%10)=C(SC(/C=C%11/C(C(C=C(F)C(F)=C%12)=C%12C%11=O)=C(C#N)/C#N)=C%13)C%13=C9C%14=CC=C(SCC(CCCC)CC)S%14)C=C4C%15=C2C(C(C%16=CC=C(SCC(CCCC)CC)S%16)=C(SC(/C=C%17/C(C(C=C(F)C(F)=C%18)=C%18C%17=O)=C(C#N)/C#N)=C%19)C%19=C%20C%21=CC=C(SCC(CCCC)CC)S%21)=C%20S%15)=CC=C1</t>
  </si>
  <si>
    <t>ETBI-Cl</t>
    <phoneticPr fontId="2" type="noConversion"/>
  </si>
  <si>
    <t>CCC(CCCC)COC1=CC(C2(C3=CC=C(OCC(CCCC)CC)C=C3)C4=CC5=C(C(C6=CC=CC(OCC(CCCC)CC)=C6)(C7=CC=CC(OCC(CC)CCCC)=C7)C8=C5SC9=C8C(C%10=CC=C(SCC(CCCC)CC)S%10)=C(SC(/C=C%11/C(C(C=C(Cl)C(Cl)=C%12)=C%12C%11=O)=C(C#N)/C#N)=C%13)C%13=C9C%14=CC=C(SCC(CCCC)CC)S%14)C=C4C%15=C2C(C(C%16=CC=C(SCC(CCCC)CC)S%16)=C(SC(/C=C%17/C(C(C=C(Cl)C(Cl)=C%18)=C%18C%17=O)=C(C#N)/C#N)=C%19)C%19=C%20C%21=CC=C(SCC(CCCC)CC)S%21)=C%20S%15)=CC=C1</t>
  </si>
  <si>
    <t>ETBI-Me</t>
    <phoneticPr fontId="2" type="noConversion"/>
  </si>
  <si>
    <t>CCC(CCCC)COC1=CC(C2(C3=CC=C(OCC(CCCC)CC)C=C3)C4=CC5=C(C(C6=CC=CC(OCC(CCCC)CC)=C6)(C7=CC=CC(OCC(CC)CCCC)=C7)C8=C5SC9=C8C(C%10=CC=C(SCC(CCCC)CC)S%10)=C(SC(/C=C%11/C(C(C=C(C)C(C)=C%12)=C%12C%11=O)=C(C#N)/C#N)=C%13)C%13=C9C%14=CC=C(SCC(CCCC)CC)S%14)C=C4C%15=C2C(C(C%16=CC=C(SCC(CCCC)CC)S%16)=C(SC(/C=C%17/C(C(C=C(C)C(C)=C%18)=C%18C%17=O)=C(C#N)/C#N)=C%19)C%19=C%20C%21=CC=C(SCC(CCCC)CC)S%21)=C%20S%15)=CC=C1</t>
  </si>
  <si>
    <t>CC1=CC(CCCCCC)=C(C)S1</t>
    <phoneticPr fontId="2" type="noConversion"/>
  </si>
  <si>
    <t>DRCN5T</t>
    <phoneticPr fontId="2" type="noConversion"/>
  </si>
  <si>
    <t>O=C(/C(S/1)=C/C2=CC(CCCCCCCC)=C(S2)C(S3)=CC(CCCCCCCC)=C3C4=CC=C(C5=C(CCCCCCCC)C=C(C6=C(CCCCCCCC)C=C(/C=C7C(N(CC)/C(S/7)=C(C#N)/C#N)=O)S6)S5)S4)N(CC)C1=C(C#N)/C#N</t>
  </si>
  <si>
    <t>https://doi.org/10.1039/C9NR03552D</t>
    <phoneticPr fontId="2" type="noConversion"/>
  </si>
  <si>
    <t>ZnO</t>
    <phoneticPr fontId="2" type="noConversion"/>
  </si>
  <si>
    <t>DR3TSBDT</t>
    <phoneticPr fontId="2" type="noConversion"/>
  </si>
  <si>
    <t>CCCCC(CC)CSC1=C2C(C=C(C3=CC(CCCCCCCC)=C(C4=CC=C(C5=C(CCCCCCCC)C=C(/C=C6SC(N(CC)C\6=O)=S)S5)S4)S3)S2)=C(SCC(CCCC)CC)C7=C1C=C(C8=CC(CCCCCCCC)=C(C9=CC=C(C%10=C(CCCCCCCC)C=C(/C=C%11SC(N(CC)C\%11=O)=S)S%10)S9)S8)S7</t>
  </si>
  <si>
    <t>SMPV1</t>
    <phoneticPr fontId="2" type="noConversion"/>
  </si>
  <si>
    <t>CCC(CCCC)CC1=CC=C(S1)C2=C3C(SC(C4=CC(CCCCCCCC)=C(C5=CC=C(C6=C(CCCCCCCC)C=C(/C=C7C(N(CCCCCCCC)C(S\7)=S)=O)S6)S5)S4)=C3)=C(C8=CC=C(CC(CCCC)CC)S8)C9=C2SC(C%10=CC(CCCCCCCC)=C(C%11=CC=C(C%12=C(CCCCCCCC)C=C(/C=C%13C(N(CCCCCCCC)C(S\%13)=S)=O)S%12)S%11)S%10)=C9</t>
  </si>
  <si>
    <t>BTR</t>
    <phoneticPr fontId="2" type="noConversion"/>
  </si>
  <si>
    <t>CCCCCCC1=C(CC(CCCC)CC)SC(C2=C(SC(C3=CC(CCCCCC)=C(C4=CC(CCCCCC)=C(C5=CC=C(/C=C6C(N(CCCCCC)C(S\6)=S)=O)S5)S4)S3)=C7)C7=C(C8=CC(CCCCCC)=C(CC(CCCC)CC)S8)C9=C2C=C(C%10=CC(CCCCCC)=C(C%11=CC(CCCCCC)=C(C%12=CC=C(/C=C%13C(N(CCCCCC)C(S\%13)=S)=O)S%12)S%11)S%10)S9)=C1</t>
  </si>
  <si>
    <t>BTR</t>
    <phoneticPr fontId="2" type="noConversion"/>
  </si>
  <si>
    <t>https://doi.org/10.1039/C9NR03552D</t>
    <phoneticPr fontId="2" type="noConversion"/>
  </si>
  <si>
    <t>F[B-]1(F)[N+]2=C(C)C(C3=CC4=C(C(C5=CC=C(CC(C=C)CCCC)S5)=C(C=C(C)S6)C6=C4C7=CC=C(CC(CCCC)C=C)S7)S3)=CC2=C(C8=CC=C(CC(CCCCCCCC)CCCCCC)S8)C9=CC(C)=C(C)N19</t>
  </si>
  <si>
    <t>CCC(CCCC)CN(C1=C2SC3=C1SC(/C=C4C(C(C=C(F)C(F)=C5)=C5C\4=C(C#N)\C#N)=O)=C3CCCCCCCCCCC)C6=C2C7=NSN=C7C8=C6N(CC(CC)CCCC)C9=C8SC%10=C9SC(/C=C%11C(C(C=C(F)C(F)=C%12)=C%12C\%11=C(C#N)\C#N)=O)=C%10CCCCCCCCCCC</t>
  </si>
  <si>
    <t>PBDB-T</t>
    <phoneticPr fontId="2" type="noConversion"/>
  </si>
  <si>
    <t>IEICO-4F</t>
    <phoneticPr fontId="2" type="noConversion"/>
  </si>
  <si>
    <t>https://doi.org/10.1039/D0TC01793K</t>
    <phoneticPr fontId="2" type="noConversion"/>
  </si>
  <si>
    <t>IEICO-4F</t>
    <phoneticPr fontId="2" type="noConversion"/>
  </si>
  <si>
    <t>https://doi.org/10.1039/D0TC01793K</t>
    <phoneticPr fontId="2" type="noConversion"/>
  </si>
  <si>
    <t>IEICO-4F</t>
    <phoneticPr fontId="2" type="noConversion"/>
  </si>
  <si>
    <t>PBDB-T</t>
    <phoneticPr fontId="2" type="noConversion"/>
  </si>
  <si>
    <t>IEICO-4F</t>
    <phoneticPr fontId="2" type="noConversion"/>
  </si>
  <si>
    <t>IEICO-4F</t>
    <phoneticPr fontId="2" type="noConversion"/>
  </si>
  <si>
    <t>CC1=CC(CCCCCC)=C(C)S1</t>
    <phoneticPr fontId="2" type="noConversion"/>
  </si>
  <si>
    <t>https://doi.org/10.6054/j.jscnun.2021051</t>
    <phoneticPr fontId="2" type="noConversion"/>
  </si>
  <si>
    <t>P3HT</t>
    <phoneticPr fontId="2" type="noConversion"/>
  </si>
  <si>
    <t>CC1=CC(CCCCCC)=C(C)S1</t>
    <phoneticPr fontId="2" type="noConversion"/>
  </si>
  <si>
    <t>CC1=CC(CCCCCC)=C(C)S1</t>
    <phoneticPr fontId="2" type="noConversion"/>
  </si>
  <si>
    <t>https://doi.org/10.6054/j.jscnun.2021051</t>
    <phoneticPr fontId="2" type="noConversion"/>
  </si>
  <si>
    <t>IEICO-4F</t>
    <phoneticPr fontId="2" type="noConversion"/>
  </si>
  <si>
    <t>https://doi.org/10.6054/j.jscnun.2021051</t>
    <phoneticPr fontId="2" type="noConversion"/>
  </si>
  <si>
    <t>ZnPc</t>
    <phoneticPr fontId="2" type="noConversion"/>
  </si>
  <si>
    <t>ZnPc</t>
    <phoneticPr fontId="2" type="noConversion"/>
  </si>
  <si>
    <t>C60</t>
    <phoneticPr fontId="2" type="noConversion"/>
  </si>
  <si>
    <t>C(/N1[Zn]N23)(C(C=CC=C4)=C4/C1=N/5)=N/C6=N/C(C7=C6C=CC=C7)=N\C3=C8C(C=CC=C8)=C2/N=C9N=C5C%10=C\9C=CC=C%10</t>
  </si>
  <si>
    <t>C12=C(C3=C4C5=C67)C8=C9C%10=C1C(C%11=C%12%13)=C%14C%10=C(C%15=C%16C%17=C%18C%19=C%20C%21=C%18C%22=C%16C%23=C%24C%15=C%14C%13=C%24C%25=C%26C%23=C%22%27)C%17=C9C%19=C8C4=C%20C5=C%28C%21=C%27C%29=C%26C%30=C%25C%12=C%31C%11=C2C3=C6C%31=C%30C7=C%28%29</t>
  </si>
  <si>
    <t>https://doi.org/10.1038/s41467-021-24500-2</t>
    <phoneticPr fontId="2" type="noConversion"/>
  </si>
  <si>
    <t>https://doi.org/10.1038/s41467-021-24500-2</t>
    <phoneticPr fontId="2" type="noConversion"/>
  </si>
  <si>
    <r>
      <t>HATNA-Cl</t>
    </r>
    <r>
      <rPr>
        <vertAlign val="subscript"/>
        <sz val="12"/>
        <color theme="1"/>
        <rFont val="新細明體"/>
        <family val="1"/>
        <charset val="136"/>
        <scheme val="minor"/>
      </rPr>
      <t>6</t>
    </r>
    <phoneticPr fontId="2" type="noConversion"/>
  </si>
  <si>
    <t>C60</t>
    <phoneticPr fontId="2" type="noConversion"/>
  </si>
  <si>
    <r>
      <t>HATNA-Cl</t>
    </r>
    <r>
      <rPr>
        <vertAlign val="subscript"/>
        <sz val="12"/>
        <color theme="1"/>
        <rFont val="新細明體"/>
        <family val="1"/>
        <charset val="136"/>
        <scheme val="minor"/>
      </rPr>
      <t>6</t>
    </r>
    <phoneticPr fontId="2" type="noConversion"/>
  </si>
  <si>
    <t>https://doi.org/10.1038/s41467-021-24500-2</t>
    <phoneticPr fontId="2" type="noConversion"/>
  </si>
  <si>
    <t>BDP-OMe</t>
    <phoneticPr fontId="2" type="noConversion"/>
  </si>
  <si>
    <t>F[B-]1(F)[N+]2=C3C(OC(C4=CC=C(OC)C=C4)=C3)=CC2=C(C(F)(F)F)C5=CC6=C(C=C(C7=CC=C(OC)C=C7)O6)N15</t>
  </si>
  <si>
    <t>https://doi.org/10.1002/advs.202105113</t>
    <phoneticPr fontId="2" type="noConversion"/>
  </si>
  <si>
    <r>
      <t>HATNA-Cl</t>
    </r>
    <r>
      <rPr>
        <vertAlign val="subscript"/>
        <sz val="12"/>
        <color theme="1"/>
        <rFont val="PMingLiu"/>
        <family val="1"/>
        <charset val="136"/>
      </rPr>
      <t>6</t>
    </r>
    <r>
      <rPr>
        <sz val="12"/>
        <color theme="1"/>
        <rFont val="PMingLiu"/>
        <family val="1"/>
        <charset val="136"/>
      </rPr>
      <t>:W</t>
    </r>
    <r>
      <rPr>
        <vertAlign val="subscript"/>
        <sz val="12"/>
        <color theme="1"/>
        <rFont val="PMingLiu"/>
        <family val="1"/>
        <charset val="136"/>
      </rPr>
      <t>2</t>
    </r>
    <r>
      <rPr>
        <sz val="12"/>
        <color theme="1"/>
        <rFont val="PMingLiu"/>
        <family val="1"/>
        <charset val="136"/>
      </rPr>
      <t>(hpp)</t>
    </r>
    <r>
      <rPr>
        <vertAlign val="subscript"/>
        <sz val="12"/>
        <color theme="1"/>
        <rFont val="PMingLiu"/>
        <family val="1"/>
        <charset val="136"/>
      </rPr>
      <t>4</t>
    </r>
    <phoneticPr fontId="2" type="noConversion"/>
  </si>
  <si>
    <t>Al</t>
    <phoneticPr fontId="2" type="noConversion"/>
  </si>
  <si>
    <t>BDP-OMe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</si>
</sst>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4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u/>
      <sz val="12"/>
      <color theme="10"/>
      <name val="PMingLiu"/>
      <family val="1"/>
      <charset val="136"/>
    </font>
    <font>
      <u/>
      <sz val="12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u/>
      <sz val="12"/>
      <color theme="10"/>
      <name val="Calibri"/>
      <family val="2"/>
    </font>
    <font>
      <vertAlign val="subscript"/>
      <sz val="12"/>
      <color theme="1"/>
      <name val="PMingLiu"/>
      <family val="1"/>
      <charset val="136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  <font>
      <u/>
      <sz val="12"/>
      <color theme="1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0" fontId="5" fillId="0" borderId="0" xfId="2" applyFill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/>
    <xf numFmtId="2" fontId="1" fillId="0" borderId="0" xfId="0" applyNumberFormat="1" applyFont="1" applyFill="1">
      <alignment vertical="center"/>
    </xf>
    <xf numFmtId="1" fontId="1" fillId="0" borderId="0" xfId="0" applyNumberFormat="1" applyFont="1" applyFill="1">
      <alignment vertical="center"/>
    </xf>
    <xf numFmtId="0" fontId="3" fillId="0" borderId="0" xfId="1" applyFill="1" applyAlignment="1">
      <alignment vertical="center"/>
    </xf>
    <xf numFmtId="0" fontId="3" fillId="0" borderId="0" xfId="1" applyFill="1"/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1" applyFont="1" applyFill="1"/>
    <xf numFmtId="0" fontId="11" fillId="0" borderId="0" xfId="0" applyFont="1" applyFill="1">
      <alignment vertical="center"/>
    </xf>
    <xf numFmtId="0" fontId="3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177" fontId="1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8" fillId="0" borderId="0" xfId="0" applyFont="1" applyFill="1">
      <alignment vertical="center"/>
    </xf>
  </cellXfs>
  <cellStyles count="3">
    <cellStyle name="一般" xfId="0" builtinId="0"/>
    <cellStyle name="一般 3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s11426-021-1008-9" TargetMode="External"/><Relationship Id="rId21" Type="http://schemas.openxmlformats.org/officeDocument/2006/relationships/hyperlink" Target="https://doi.org/10.1039/D1TC00939G" TargetMode="External"/><Relationship Id="rId42" Type="http://schemas.openxmlformats.org/officeDocument/2006/relationships/hyperlink" Target="https://doi.org/10.1016/j.orgel.2020.105739" TargetMode="External"/><Relationship Id="rId63" Type="http://schemas.openxmlformats.org/officeDocument/2006/relationships/hyperlink" Target="https://doi.org/10.1039/C9NR09926C" TargetMode="External"/><Relationship Id="rId84" Type="http://schemas.openxmlformats.org/officeDocument/2006/relationships/hyperlink" Target="https://doi.org/10.1039/D0CC03933K" TargetMode="External"/><Relationship Id="rId138" Type="http://schemas.openxmlformats.org/officeDocument/2006/relationships/hyperlink" Target="https://doi.org/10.1002/advs.202105113" TargetMode="External"/><Relationship Id="rId16" Type="http://schemas.openxmlformats.org/officeDocument/2006/relationships/hyperlink" Target="https://doi.org/10.1039/C8TC04962A" TargetMode="External"/><Relationship Id="rId107" Type="http://schemas.openxmlformats.org/officeDocument/2006/relationships/hyperlink" Target="https://doi.org/10.1002/adfm.202006448" TargetMode="External"/><Relationship Id="rId11" Type="http://schemas.openxmlformats.org/officeDocument/2006/relationships/hyperlink" Target="https://doi.org/10.1002/admt.201700025" TargetMode="External"/><Relationship Id="rId32" Type="http://schemas.openxmlformats.org/officeDocument/2006/relationships/hyperlink" Target="https://doi.org/10.1039/C5TC01383F" TargetMode="External"/><Relationship Id="rId37" Type="http://schemas.openxmlformats.org/officeDocument/2006/relationships/hyperlink" Target="https://doi.org/10.1039/C5TC01383F" TargetMode="External"/><Relationship Id="rId53" Type="http://schemas.openxmlformats.org/officeDocument/2006/relationships/hyperlink" Target="https://doi.org/10.1039/C6NR00079G" TargetMode="External"/><Relationship Id="rId58" Type="http://schemas.openxmlformats.org/officeDocument/2006/relationships/hyperlink" Target="https://doi.org/10.1002/adfm.201601980" TargetMode="External"/><Relationship Id="rId74" Type="http://schemas.openxmlformats.org/officeDocument/2006/relationships/hyperlink" Target="https://doi.org/10.1007/s11426-021-1008-9" TargetMode="External"/><Relationship Id="rId79" Type="http://schemas.openxmlformats.org/officeDocument/2006/relationships/hyperlink" Target="https://doi.org/10.1007/s11426-022-1296-2" TargetMode="External"/><Relationship Id="rId102" Type="http://schemas.openxmlformats.org/officeDocument/2006/relationships/hyperlink" Target="https://doi.org/10.1039/C9NR03552D" TargetMode="External"/><Relationship Id="rId123" Type="http://schemas.openxmlformats.org/officeDocument/2006/relationships/hyperlink" Target="https://doi.org/10.1039/D0TC01793K" TargetMode="External"/><Relationship Id="rId128" Type="http://schemas.openxmlformats.org/officeDocument/2006/relationships/hyperlink" Target="https://doi.org/10.6054/j.jscnun.2021051" TargetMode="External"/><Relationship Id="rId5" Type="http://schemas.openxmlformats.org/officeDocument/2006/relationships/hyperlink" Target="https://doi.org/10.1002/adom.201600387" TargetMode="External"/><Relationship Id="rId90" Type="http://schemas.openxmlformats.org/officeDocument/2006/relationships/hyperlink" Target="https://doi.org/10.1002/adfm.202006448" TargetMode="External"/><Relationship Id="rId95" Type="http://schemas.openxmlformats.org/officeDocument/2006/relationships/hyperlink" Target="https://doi.org/10.1039/C9NR03552D" TargetMode="External"/><Relationship Id="rId22" Type="http://schemas.openxmlformats.org/officeDocument/2006/relationships/hyperlink" Target="https://doi.org/10.1039/C9TC02751C" TargetMode="External"/><Relationship Id="rId27" Type="http://schemas.openxmlformats.org/officeDocument/2006/relationships/hyperlink" Target="https://doi.org/10.1007/s11426-019-9582-7" TargetMode="External"/><Relationship Id="rId43" Type="http://schemas.openxmlformats.org/officeDocument/2006/relationships/hyperlink" Target="https://doi.org/10.1039/C6NR00079G" TargetMode="External"/><Relationship Id="rId48" Type="http://schemas.openxmlformats.org/officeDocument/2006/relationships/hyperlink" Target="https://doi.org/10.1002/adfm.201601980" TargetMode="External"/><Relationship Id="rId64" Type="http://schemas.openxmlformats.org/officeDocument/2006/relationships/hyperlink" Target="https://doi.org/10.1039/C9NR09926C" TargetMode="External"/><Relationship Id="rId69" Type="http://schemas.openxmlformats.org/officeDocument/2006/relationships/hyperlink" Target="https://doi.org/10.1039/C9TC02751C" TargetMode="External"/><Relationship Id="rId113" Type="http://schemas.openxmlformats.org/officeDocument/2006/relationships/hyperlink" Target="https://doi.org/10.1007/s11426-021-1008-9" TargetMode="External"/><Relationship Id="rId118" Type="http://schemas.openxmlformats.org/officeDocument/2006/relationships/hyperlink" Target="https://doi.org/10.1007/s11426-021-1008-9" TargetMode="External"/><Relationship Id="rId134" Type="http://schemas.openxmlformats.org/officeDocument/2006/relationships/hyperlink" Target="https://doi.org/10.1038/s41467-021-24500-2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s://doi.org/10.1007/s11426-022-1296-2" TargetMode="External"/><Relationship Id="rId85" Type="http://schemas.openxmlformats.org/officeDocument/2006/relationships/hyperlink" Target="https://doi.org/10.1039/D0CC03933K" TargetMode="External"/><Relationship Id="rId12" Type="http://schemas.openxmlformats.org/officeDocument/2006/relationships/hyperlink" Target="https://doi.org/10.1002/admt.201700025" TargetMode="External"/><Relationship Id="rId17" Type="http://schemas.openxmlformats.org/officeDocument/2006/relationships/hyperlink" Target="https://doi.org/10.1039/C8TC04962A" TargetMode="External"/><Relationship Id="rId33" Type="http://schemas.openxmlformats.org/officeDocument/2006/relationships/hyperlink" Target="https://doi.org/10.1039/C5TC01383F" TargetMode="External"/><Relationship Id="rId38" Type="http://schemas.openxmlformats.org/officeDocument/2006/relationships/hyperlink" Target="https://doi.org/10.1039/C5TC01383F" TargetMode="External"/><Relationship Id="rId59" Type="http://schemas.openxmlformats.org/officeDocument/2006/relationships/hyperlink" Target="https://doi.org/10.1039/C9NR09926C" TargetMode="External"/><Relationship Id="rId103" Type="http://schemas.openxmlformats.org/officeDocument/2006/relationships/hyperlink" Target="https://doi.org/10.1039/C9NR03552D" TargetMode="External"/><Relationship Id="rId108" Type="http://schemas.openxmlformats.org/officeDocument/2006/relationships/hyperlink" Target="https://doi.org/10.1002/adfm.202006448" TargetMode="External"/><Relationship Id="rId124" Type="http://schemas.openxmlformats.org/officeDocument/2006/relationships/hyperlink" Target="https://doi.org/10.1039/D0TC01793K" TargetMode="External"/><Relationship Id="rId129" Type="http://schemas.openxmlformats.org/officeDocument/2006/relationships/hyperlink" Target="https://doi.org/10.6054/j.jscnun.2021051" TargetMode="External"/><Relationship Id="rId54" Type="http://schemas.openxmlformats.org/officeDocument/2006/relationships/hyperlink" Target="https://doi.org/10.1002/adfm.201601980" TargetMode="External"/><Relationship Id="rId70" Type="http://schemas.openxmlformats.org/officeDocument/2006/relationships/hyperlink" Target="https://doi.org/10.1039/C9TC02751C" TargetMode="External"/><Relationship Id="rId75" Type="http://schemas.openxmlformats.org/officeDocument/2006/relationships/hyperlink" Target="https://doi.org/10.1007/s11426-021-1008-9" TargetMode="External"/><Relationship Id="rId91" Type="http://schemas.openxmlformats.org/officeDocument/2006/relationships/hyperlink" Target="https://doi.org/10.1039/C9NR03552D" TargetMode="External"/><Relationship Id="rId96" Type="http://schemas.openxmlformats.org/officeDocument/2006/relationships/hyperlink" Target="https://doi.org/10.1039/C9NR03552D" TargetMode="External"/><Relationship Id="rId1" Type="http://schemas.openxmlformats.org/officeDocument/2006/relationships/hyperlink" Target="https://doi.org/10.1039/C9NR09926C" TargetMode="External"/><Relationship Id="rId6" Type="http://schemas.openxmlformats.org/officeDocument/2006/relationships/hyperlink" Target="https://doi.org/10.1002/adom.201600387" TargetMode="External"/><Relationship Id="rId23" Type="http://schemas.openxmlformats.org/officeDocument/2006/relationships/hyperlink" Target="https://doi.org/10.1039/C9TC02751C" TargetMode="External"/><Relationship Id="rId28" Type="http://schemas.openxmlformats.org/officeDocument/2006/relationships/hyperlink" Target="https://doi.org/10.1039/C5TC01383F" TargetMode="External"/><Relationship Id="rId49" Type="http://schemas.openxmlformats.org/officeDocument/2006/relationships/hyperlink" Target="https://doi.org/10.1002/adfm.201601980" TargetMode="External"/><Relationship Id="rId114" Type="http://schemas.openxmlformats.org/officeDocument/2006/relationships/hyperlink" Target="https://doi.org/10.1007/s11426-021-1008-9" TargetMode="External"/><Relationship Id="rId119" Type="http://schemas.openxmlformats.org/officeDocument/2006/relationships/hyperlink" Target="https://doi.org/10.1007/s11426-021-1008-9" TargetMode="External"/><Relationship Id="rId44" Type="http://schemas.openxmlformats.org/officeDocument/2006/relationships/hyperlink" Target="https://doi.org/10.1039/C6NR00079G" TargetMode="External"/><Relationship Id="rId60" Type="http://schemas.openxmlformats.org/officeDocument/2006/relationships/hyperlink" Target="https://doi.org/10.1039/C9NR09926C" TargetMode="External"/><Relationship Id="rId65" Type="http://schemas.openxmlformats.org/officeDocument/2006/relationships/hyperlink" Target="https://doi.org/10.1021/acsami.5b00041" TargetMode="External"/><Relationship Id="rId81" Type="http://schemas.openxmlformats.org/officeDocument/2006/relationships/hyperlink" Target="https://doi.org/10.1039/D0TC02708A" TargetMode="External"/><Relationship Id="rId86" Type="http://schemas.openxmlformats.org/officeDocument/2006/relationships/hyperlink" Target="https://doi.org/10.1039/D0CC03933K" TargetMode="External"/><Relationship Id="rId130" Type="http://schemas.openxmlformats.org/officeDocument/2006/relationships/hyperlink" Target="https://doi.org/10.6054/j.jscnun.2021051" TargetMode="External"/><Relationship Id="rId135" Type="http://schemas.openxmlformats.org/officeDocument/2006/relationships/hyperlink" Target="https://doi.org/10.1038/s41467-021-24500-2" TargetMode="External"/><Relationship Id="rId13" Type="http://schemas.openxmlformats.org/officeDocument/2006/relationships/hyperlink" Target="https://doi.org/10.1002/admt.201700025" TargetMode="External"/><Relationship Id="rId18" Type="http://schemas.openxmlformats.org/officeDocument/2006/relationships/hyperlink" Target="https://doi.org/10.1039/C8TC04962A" TargetMode="External"/><Relationship Id="rId39" Type="http://schemas.openxmlformats.org/officeDocument/2006/relationships/hyperlink" Target="https://doi.org/10.1039/C5TC01383F" TargetMode="External"/><Relationship Id="rId109" Type="http://schemas.openxmlformats.org/officeDocument/2006/relationships/hyperlink" Target="https://doi.org/10.1039/D0CC03933K" TargetMode="External"/><Relationship Id="rId34" Type="http://schemas.openxmlformats.org/officeDocument/2006/relationships/hyperlink" Target="https://doi.org/10.1039/C5TC01383F" TargetMode="External"/><Relationship Id="rId50" Type="http://schemas.openxmlformats.org/officeDocument/2006/relationships/hyperlink" Target="https://doi.org/10.1002/adfm.201601980" TargetMode="External"/><Relationship Id="rId55" Type="http://schemas.openxmlformats.org/officeDocument/2006/relationships/hyperlink" Target="https://doi.org/10.1002/adfm.201601980" TargetMode="External"/><Relationship Id="rId76" Type="http://schemas.openxmlformats.org/officeDocument/2006/relationships/hyperlink" Target="https://doi.org/10.1007/s11426-021-1008-9" TargetMode="External"/><Relationship Id="rId97" Type="http://schemas.openxmlformats.org/officeDocument/2006/relationships/hyperlink" Target="https://doi.org/10.1039/C9NR03552D" TargetMode="External"/><Relationship Id="rId104" Type="http://schemas.openxmlformats.org/officeDocument/2006/relationships/hyperlink" Target="https://doi.org/10.1039/C9NR03552D" TargetMode="External"/><Relationship Id="rId120" Type="http://schemas.openxmlformats.org/officeDocument/2006/relationships/hyperlink" Target="https://doi.org/10.1007/s11426-021-1008-9" TargetMode="External"/><Relationship Id="rId125" Type="http://schemas.openxmlformats.org/officeDocument/2006/relationships/hyperlink" Target="https://doi.org/10.1039/D0TC01793K" TargetMode="External"/><Relationship Id="rId7" Type="http://schemas.openxmlformats.org/officeDocument/2006/relationships/hyperlink" Target="https://doi.org/10.1002/adom.201600387" TargetMode="External"/><Relationship Id="rId71" Type="http://schemas.openxmlformats.org/officeDocument/2006/relationships/hyperlink" Target="https://doi.org/10.1007/s11426-022-1296-2" TargetMode="External"/><Relationship Id="rId92" Type="http://schemas.openxmlformats.org/officeDocument/2006/relationships/hyperlink" Target="https://doi.org/10.1039/C9NR03552D" TargetMode="External"/><Relationship Id="rId2" Type="http://schemas.openxmlformats.org/officeDocument/2006/relationships/hyperlink" Target="https://doi.org/10.1021/acsami.5b00041" TargetMode="External"/><Relationship Id="rId29" Type="http://schemas.openxmlformats.org/officeDocument/2006/relationships/hyperlink" Target="https://doi.org/10.1039/C5TC01383F" TargetMode="External"/><Relationship Id="rId24" Type="http://schemas.openxmlformats.org/officeDocument/2006/relationships/hyperlink" Target="https://doi.org/10.1039/C9TC02751C" TargetMode="External"/><Relationship Id="rId40" Type="http://schemas.openxmlformats.org/officeDocument/2006/relationships/hyperlink" Target="https://doi.org/10.1039/C5TC01383F" TargetMode="External"/><Relationship Id="rId45" Type="http://schemas.openxmlformats.org/officeDocument/2006/relationships/hyperlink" Target="https://doi.org/10.1039/C6NR00079G" TargetMode="External"/><Relationship Id="rId66" Type="http://schemas.openxmlformats.org/officeDocument/2006/relationships/hyperlink" Target="https://doi.org/10.1021/acsami.5b00041" TargetMode="External"/><Relationship Id="rId87" Type="http://schemas.openxmlformats.org/officeDocument/2006/relationships/hyperlink" Target="https://doi.org/10.1002/adfm.202006448" TargetMode="External"/><Relationship Id="rId110" Type="http://schemas.openxmlformats.org/officeDocument/2006/relationships/hyperlink" Target="https://doi.org/10.1039/D0CC03933K" TargetMode="External"/><Relationship Id="rId115" Type="http://schemas.openxmlformats.org/officeDocument/2006/relationships/hyperlink" Target="https://doi.org/10.1007/s11426-021-1008-9" TargetMode="External"/><Relationship Id="rId131" Type="http://schemas.openxmlformats.org/officeDocument/2006/relationships/hyperlink" Target="https://doi.org/10.6054/j.jscnun.2021051" TargetMode="External"/><Relationship Id="rId136" Type="http://schemas.openxmlformats.org/officeDocument/2006/relationships/hyperlink" Target="https://doi.org/10.1038/s41467-021-24500-2" TargetMode="External"/><Relationship Id="rId61" Type="http://schemas.openxmlformats.org/officeDocument/2006/relationships/hyperlink" Target="https://doi.org/10.1039/C9NR09926C" TargetMode="External"/><Relationship Id="rId82" Type="http://schemas.openxmlformats.org/officeDocument/2006/relationships/hyperlink" Target="https://doi.org/10.1002/adom.202001836" TargetMode="External"/><Relationship Id="rId19" Type="http://schemas.openxmlformats.org/officeDocument/2006/relationships/hyperlink" Target="https://doi.org/10.1039/C8TC04962A" TargetMode="External"/><Relationship Id="rId14" Type="http://schemas.openxmlformats.org/officeDocument/2006/relationships/hyperlink" Target="https://doi.org/10.1002/admt.201700025" TargetMode="External"/><Relationship Id="rId30" Type="http://schemas.openxmlformats.org/officeDocument/2006/relationships/hyperlink" Target="https://doi.org/10.1039/C5TC01383F" TargetMode="External"/><Relationship Id="rId35" Type="http://schemas.openxmlformats.org/officeDocument/2006/relationships/hyperlink" Target="https://doi.org/10.1039/C5TC01383F" TargetMode="External"/><Relationship Id="rId56" Type="http://schemas.openxmlformats.org/officeDocument/2006/relationships/hyperlink" Target="https://doi.org/10.1002/adfm.201601980" TargetMode="External"/><Relationship Id="rId77" Type="http://schemas.openxmlformats.org/officeDocument/2006/relationships/hyperlink" Target="https://doi.org/10.1007/s11426-022-1296-2" TargetMode="External"/><Relationship Id="rId100" Type="http://schemas.openxmlformats.org/officeDocument/2006/relationships/hyperlink" Target="https://doi.org/10.1039/C9NR03552D" TargetMode="External"/><Relationship Id="rId105" Type="http://schemas.openxmlformats.org/officeDocument/2006/relationships/hyperlink" Target="https://doi.org/10.1002/adfm.202006448" TargetMode="External"/><Relationship Id="rId126" Type="http://schemas.openxmlformats.org/officeDocument/2006/relationships/hyperlink" Target="https://doi.org/10.6054/j.jscnun.2021051" TargetMode="External"/><Relationship Id="rId8" Type="http://schemas.openxmlformats.org/officeDocument/2006/relationships/hyperlink" Target="https://doi.org/10.1002/adom.201600387" TargetMode="External"/><Relationship Id="rId51" Type="http://schemas.openxmlformats.org/officeDocument/2006/relationships/hyperlink" Target="https://doi.org/10.1002/adfm.201601980" TargetMode="External"/><Relationship Id="rId72" Type="http://schemas.openxmlformats.org/officeDocument/2006/relationships/hyperlink" Target="https://doi.org/10.1007/s11426-021-1008-9" TargetMode="External"/><Relationship Id="rId93" Type="http://schemas.openxmlformats.org/officeDocument/2006/relationships/hyperlink" Target="https://doi.org/10.1039/C9NR03552D" TargetMode="External"/><Relationship Id="rId98" Type="http://schemas.openxmlformats.org/officeDocument/2006/relationships/hyperlink" Target="https://doi.org/10.1039/C9NR03552D" TargetMode="External"/><Relationship Id="rId121" Type="http://schemas.openxmlformats.org/officeDocument/2006/relationships/hyperlink" Target="https://doi.org/10.1039/D0TC01793K" TargetMode="External"/><Relationship Id="rId3" Type="http://schemas.openxmlformats.org/officeDocument/2006/relationships/hyperlink" Target="https://doi.org/10.1021/acsami.5b00041" TargetMode="External"/><Relationship Id="rId25" Type="http://schemas.openxmlformats.org/officeDocument/2006/relationships/hyperlink" Target="https://doi.org/10.1039/C9TC02751C" TargetMode="External"/><Relationship Id="rId46" Type="http://schemas.openxmlformats.org/officeDocument/2006/relationships/hyperlink" Target="https://doi.org/10.1039/C6NR00079G" TargetMode="External"/><Relationship Id="rId67" Type="http://schemas.openxmlformats.org/officeDocument/2006/relationships/hyperlink" Target="https://doi.org/10.1039/C9TC02751C" TargetMode="External"/><Relationship Id="rId116" Type="http://schemas.openxmlformats.org/officeDocument/2006/relationships/hyperlink" Target="https://doi.org/10.1007/s11426-021-1008-9" TargetMode="External"/><Relationship Id="rId137" Type="http://schemas.openxmlformats.org/officeDocument/2006/relationships/hyperlink" Target="https://doi.org/10.1002/advs.202105113" TargetMode="External"/><Relationship Id="rId20" Type="http://schemas.openxmlformats.org/officeDocument/2006/relationships/hyperlink" Target="https://doi.org/10.1039/C8TC04962A" TargetMode="External"/><Relationship Id="rId41" Type="http://schemas.openxmlformats.org/officeDocument/2006/relationships/hyperlink" Target="https://doi.org/10.1016/j.orgel.2020.105739" TargetMode="External"/><Relationship Id="rId62" Type="http://schemas.openxmlformats.org/officeDocument/2006/relationships/hyperlink" Target="https://doi.org/10.1039/C9NR09926C" TargetMode="External"/><Relationship Id="rId83" Type="http://schemas.openxmlformats.org/officeDocument/2006/relationships/hyperlink" Target="https://doi.org/10.1002/adom.202001836" TargetMode="External"/><Relationship Id="rId88" Type="http://schemas.openxmlformats.org/officeDocument/2006/relationships/hyperlink" Target="https://doi.org/10.1002/adfm.202006448" TargetMode="External"/><Relationship Id="rId111" Type="http://schemas.openxmlformats.org/officeDocument/2006/relationships/hyperlink" Target="https://doi.org/10.1039/D0CC03933K" TargetMode="External"/><Relationship Id="rId132" Type="http://schemas.openxmlformats.org/officeDocument/2006/relationships/hyperlink" Target="https://doi.org/10.1002/advs.202105113" TargetMode="External"/><Relationship Id="rId15" Type="http://schemas.openxmlformats.org/officeDocument/2006/relationships/hyperlink" Target="https://doi.org/10.1039/C8TC04962A" TargetMode="External"/><Relationship Id="rId36" Type="http://schemas.openxmlformats.org/officeDocument/2006/relationships/hyperlink" Target="https://doi.org/10.1039/C5TC01383F" TargetMode="External"/><Relationship Id="rId57" Type="http://schemas.openxmlformats.org/officeDocument/2006/relationships/hyperlink" Target="https://doi.org/10.1002/adfm.201601980" TargetMode="External"/><Relationship Id="rId106" Type="http://schemas.openxmlformats.org/officeDocument/2006/relationships/hyperlink" Target="https://doi.org/10.1002/adfm.202006448" TargetMode="External"/><Relationship Id="rId127" Type="http://schemas.openxmlformats.org/officeDocument/2006/relationships/hyperlink" Target="https://doi.org/10.6054/j.jscnun.2021051" TargetMode="External"/><Relationship Id="rId10" Type="http://schemas.openxmlformats.org/officeDocument/2006/relationships/hyperlink" Target="https://doi.org/10.1002/adom.201600387" TargetMode="External"/><Relationship Id="rId31" Type="http://schemas.openxmlformats.org/officeDocument/2006/relationships/hyperlink" Target="https://doi.org/10.1039/C5TC01383F" TargetMode="External"/><Relationship Id="rId52" Type="http://schemas.openxmlformats.org/officeDocument/2006/relationships/hyperlink" Target="https://doi.org/10.1002/adfm.201601980" TargetMode="External"/><Relationship Id="rId73" Type="http://schemas.openxmlformats.org/officeDocument/2006/relationships/hyperlink" Target="https://doi.org/10.1007/s11426-021-1008-9" TargetMode="External"/><Relationship Id="rId78" Type="http://schemas.openxmlformats.org/officeDocument/2006/relationships/hyperlink" Target="https://doi.org/10.1007/s11426-022-1296-2" TargetMode="External"/><Relationship Id="rId94" Type="http://schemas.openxmlformats.org/officeDocument/2006/relationships/hyperlink" Target="https://doi.org/10.1039/C9NR03552D" TargetMode="External"/><Relationship Id="rId99" Type="http://schemas.openxmlformats.org/officeDocument/2006/relationships/hyperlink" Target="https://doi.org/10.1039/C9NR03552D" TargetMode="External"/><Relationship Id="rId101" Type="http://schemas.openxmlformats.org/officeDocument/2006/relationships/hyperlink" Target="https://doi.org/10.1039/C9NR03552D" TargetMode="External"/><Relationship Id="rId122" Type="http://schemas.openxmlformats.org/officeDocument/2006/relationships/hyperlink" Target="https://doi.org/10.1039/D0TC01793K" TargetMode="External"/><Relationship Id="rId4" Type="http://schemas.openxmlformats.org/officeDocument/2006/relationships/hyperlink" Target="https://doi.org/10.1021/acsami.5b00041" TargetMode="External"/><Relationship Id="rId9" Type="http://schemas.openxmlformats.org/officeDocument/2006/relationships/hyperlink" Target="https://doi.org/10.1002/adom.201600387" TargetMode="External"/><Relationship Id="rId26" Type="http://schemas.openxmlformats.org/officeDocument/2006/relationships/hyperlink" Target="https://doi.org/10.1007/s11426-019-9582-7" TargetMode="External"/><Relationship Id="rId47" Type="http://schemas.openxmlformats.org/officeDocument/2006/relationships/hyperlink" Target="https://doi.org/10.1002/adfm.201601980" TargetMode="External"/><Relationship Id="rId68" Type="http://schemas.openxmlformats.org/officeDocument/2006/relationships/hyperlink" Target="https://doi.org/10.1039/C9TC02751C" TargetMode="External"/><Relationship Id="rId89" Type="http://schemas.openxmlformats.org/officeDocument/2006/relationships/hyperlink" Target="https://doi.org/10.1002/adfm.202006448" TargetMode="External"/><Relationship Id="rId112" Type="http://schemas.openxmlformats.org/officeDocument/2006/relationships/hyperlink" Target="https://doi.org/10.1007/s11426-021-1008-9" TargetMode="External"/><Relationship Id="rId133" Type="http://schemas.openxmlformats.org/officeDocument/2006/relationships/hyperlink" Target="https://doi.org/10.1038/s41467-021-24500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2"/>
  <sheetViews>
    <sheetView tabSelected="1" zoomScale="85" zoomScaleNormal="85" workbookViewId="0">
      <selection activeCell="L5" sqref="L5"/>
    </sheetView>
  </sheetViews>
  <sheetFormatPr defaultColWidth="12.265625" defaultRowHeight="16.149999999999999"/>
  <cols>
    <col min="1" max="1" width="11.796875" style="8" customWidth="1"/>
    <col min="2" max="2" width="11.59765625" style="8" customWidth="1"/>
    <col min="3" max="3" width="16.06640625" style="8" customWidth="1"/>
    <col min="4" max="4" width="7.265625" style="8" customWidth="1"/>
    <col min="5" max="5" width="20.19921875" style="8" customWidth="1"/>
    <col min="6" max="6" width="14.19921875" style="8" customWidth="1"/>
    <col min="7" max="7" width="9.53125" style="8" customWidth="1"/>
    <col min="8" max="8" width="15.59765625" style="8" customWidth="1"/>
    <col min="9" max="9" width="12.6640625" style="8" customWidth="1"/>
    <col min="10" max="10" width="13.796875" style="8" customWidth="1"/>
    <col min="11" max="11" width="23.33203125" style="8" customWidth="1"/>
    <col min="12" max="12" width="25.53125" style="8" customWidth="1"/>
    <col min="13" max="13" width="14.59765625" style="8" customWidth="1"/>
    <col min="14" max="14" width="16.06640625" style="8" customWidth="1"/>
    <col min="15" max="15" width="12.265625" style="8"/>
    <col min="16" max="16" width="12" style="8" customWidth="1"/>
    <col min="17" max="17" width="11.19921875" style="8" customWidth="1"/>
    <col min="18" max="18" width="11" style="8" customWidth="1"/>
    <col min="19" max="19" width="13.53125" style="8" customWidth="1"/>
    <col min="20" max="20" width="13.19921875" style="8" customWidth="1"/>
    <col min="21" max="21" width="14.59765625" style="8" customWidth="1"/>
    <col min="22" max="22" width="12.73046875" style="8" customWidth="1"/>
    <col min="23" max="23" width="9.19921875" style="8" customWidth="1"/>
    <col min="24" max="24" width="7.53125" style="8" customWidth="1"/>
    <col min="25" max="25" width="39.796875" style="8" customWidth="1"/>
    <col min="26" max="16384" width="12.265625" style="8"/>
  </cols>
  <sheetData>
    <row r="1" spans="1:25" ht="16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14</v>
      </c>
    </row>
    <row r="2" spans="1:25" ht="16.5" customHeight="1">
      <c r="A2" s="2" t="s">
        <v>24</v>
      </c>
      <c r="B2" s="2" t="s">
        <v>25</v>
      </c>
      <c r="C2" s="2">
        <v>3.7999999999999999E-2</v>
      </c>
      <c r="D2" s="2">
        <v>1</v>
      </c>
      <c r="E2" s="2">
        <v>200</v>
      </c>
      <c r="F2" s="2">
        <v>640</v>
      </c>
      <c r="G2" s="4">
        <f t="shared" ref="G2:G33" si="0">(I2/100)*(F2/1240)</f>
        <v>1.0580645161290321</v>
      </c>
      <c r="H2" s="2">
        <v>640</v>
      </c>
      <c r="I2" s="2">
        <v>205</v>
      </c>
      <c r="J2" s="2">
        <v>0.05</v>
      </c>
      <c r="K2" s="5">
        <f t="shared" ref="K2:K16" si="1">G2/SQRT(2*1.6*10^-19*E2*10^-9)*10^-10</f>
        <v>418.23672279646303</v>
      </c>
      <c r="L2" s="2"/>
      <c r="M2" s="6" t="s">
        <v>26</v>
      </c>
      <c r="N2" s="7" t="s">
        <v>27</v>
      </c>
      <c r="P2" s="3">
        <v>5.2</v>
      </c>
      <c r="Q2" s="3">
        <v>3.2</v>
      </c>
      <c r="R2" s="2">
        <f t="shared" ref="R2:R33" si="2">P2-Q2</f>
        <v>2</v>
      </c>
      <c r="S2" s="3">
        <v>6</v>
      </c>
      <c r="T2" s="3">
        <v>4</v>
      </c>
      <c r="U2" s="2">
        <f t="shared" ref="U2:U33" si="3">S2-T2</f>
        <v>2</v>
      </c>
      <c r="V2" s="2" t="s">
        <v>29</v>
      </c>
      <c r="W2" s="2"/>
      <c r="X2" s="2" t="s">
        <v>30</v>
      </c>
      <c r="Y2" s="16" t="s">
        <v>28</v>
      </c>
    </row>
    <row r="3" spans="1:25" ht="16.5" customHeight="1">
      <c r="A3" s="2" t="s">
        <v>24</v>
      </c>
      <c r="B3" s="2" t="s">
        <v>25</v>
      </c>
      <c r="C3" s="2">
        <v>3.7999999999999999E-2</v>
      </c>
      <c r="D3" s="2">
        <v>3</v>
      </c>
      <c r="E3" s="2">
        <v>3000</v>
      </c>
      <c r="F3" s="2">
        <v>640</v>
      </c>
      <c r="G3" s="4">
        <f t="shared" si="0"/>
        <v>5.2541935483870965</v>
      </c>
      <c r="H3" s="2">
        <v>640</v>
      </c>
      <c r="I3" s="2">
        <v>1018</v>
      </c>
      <c r="J3" s="2">
        <v>0.05</v>
      </c>
      <c r="K3" s="5">
        <f t="shared" si="1"/>
        <v>536.25388347382261</v>
      </c>
      <c r="L3" s="2"/>
      <c r="M3" s="6" t="s">
        <v>26</v>
      </c>
      <c r="N3" s="7" t="s">
        <v>27</v>
      </c>
      <c r="P3" s="3">
        <v>5.2</v>
      </c>
      <c r="Q3" s="3">
        <v>3.2</v>
      </c>
      <c r="R3" s="2">
        <f t="shared" si="2"/>
        <v>2</v>
      </c>
      <c r="S3" s="3">
        <v>6</v>
      </c>
      <c r="T3" s="3">
        <v>4</v>
      </c>
      <c r="U3" s="2">
        <f t="shared" si="3"/>
        <v>2</v>
      </c>
      <c r="V3" s="2" t="s">
        <v>29</v>
      </c>
      <c r="W3" s="2"/>
      <c r="X3" s="2" t="s">
        <v>30</v>
      </c>
      <c r="Y3" s="16" t="s">
        <v>28</v>
      </c>
    </row>
    <row r="4" spans="1:25" ht="16.5" customHeight="1">
      <c r="A4" s="2" t="s">
        <v>24</v>
      </c>
      <c r="B4" s="2" t="s">
        <v>25</v>
      </c>
      <c r="C4" s="2">
        <v>3.7999999999999999E-2</v>
      </c>
      <c r="D4" s="2">
        <v>4</v>
      </c>
      <c r="E4" s="2">
        <v>8000</v>
      </c>
      <c r="F4" s="2">
        <v>640</v>
      </c>
      <c r="G4" s="4">
        <f t="shared" si="0"/>
        <v>8.8774193548387093</v>
      </c>
      <c r="H4" s="2">
        <v>640</v>
      </c>
      <c r="I4" s="2">
        <v>1720</v>
      </c>
      <c r="J4" s="2">
        <v>0.05</v>
      </c>
      <c r="K4" s="5">
        <f t="shared" si="1"/>
        <v>554.83870967741939</v>
      </c>
      <c r="L4" s="2"/>
      <c r="M4" s="6" t="s">
        <v>26</v>
      </c>
      <c r="N4" s="7" t="s">
        <v>27</v>
      </c>
      <c r="P4" s="3">
        <v>5.2</v>
      </c>
      <c r="Q4" s="3">
        <v>3.2</v>
      </c>
      <c r="R4" s="2">
        <f t="shared" si="2"/>
        <v>2</v>
      </c>
      <c r="S4" s="3">
        <v>6</v>
      </c>
      <c r="T4" s="3">
        <v>4</v>
      </c>
      <c r="U4" s="2">
        <f t="shared" si="3"/>
        <v>2</v>
      </c>
      <c r="V4" s="2" t="s">
        <v>29</v>
      </c>
      <c r="W4" s="2"/>
      <c r="X4" s="2" t="s">
        <v>30</v>
      </c>
      <c r="Y4" s="16" t="s">
        <v>28</v>
      </c>
    </row>
    <row r="5" spans="1:25" ht="16.5" customHeight="1">
      <c r="A5" s="2" t="s">
        <v>24</v>
      </c>
      <c r="B5" s="2" t="s">
        <v>25</v>
      </c>
      <c r="C5" s="2">
        <v>3.7999999999999999E-2</v>
      </c>
      <c r="D5" s="2">
        <v>5</v>
      </c>
      <c r="E5" s="2">
        <v>20000</v>
      </c>
      <c r="F5" s="2">
        <v>640</v>
      </c>
      <c r="G5" s="4">
        <f t="shared" si="0"/>
        <v>13.832258064516129</v>
      </c>
      <c r="H5" s="2">
        <v>640</v>
      </c>
      <c r="I5" s="2">
        <v>2680</v>
      </c>
      <c r="J5" s="2">
        <v>0.05</v>
      </c>
      <c r="K5" s="5">
        <f t="shared" si="1"/>
        <v>546.76800833879076</v>
      </c>
      <c r="L5" s="2">
        <v>118</v>
      </c>
      <c r="M5" s="6" t="s">
        <v>26</v>
      </c>
      <c r="N5" s="7" t="s">
        <v>27</v>
      </c>
      <c r="P5" s="3">
        <v>5.2</v>
      </c>
      <c r="Q5" s="3">
        <v>3.2</v>
      </c>
      <c r="R5" s="2">
        <f t="shared" si="2"/>
        <v>2</v>
      </c>
      <c r="S5" s="3">
        <v>6</v>
      </c>
      <c r="T5" s="3">
        <v>4</v>
      </c>
      <c r="U5" s="2">
        <f t="shared" si="3"/>
        <v>2</v>
      </c>
      <c r="V5" s="2" t="s">
        <v>29</v>
      </c>
      <c r="W5" s="2"/>
      <c r="X5" s="2" t="s">
        <v>30</v>
      </c>
      <c r="Y5" s="16" t="s">
        <v>28</v>
      </c>
    </row>
    <row r="6" spans="1:25" ht="15" customHeight="1">
      <c r="A6" s="2" t="s">
        <v>24</v>
      </c>
      <c r="B6" s="2" t="s">
        <v>25</v>
      </c>
      <c r="C6" s="2">
        <v>3.7999999999999999E-2</v>
      </c>
      <c r="D6" s="2">
        <v>-1</v>
      </c>
      <c r="E6" s="2">
        <v>70</v>
      </c>
      <c r="F6" s="2">
        <v>640</v>
      </c>
      <c r="G6" s="4">
        <f t="shared" si="0"/>
        <v>1.161290322580645</v>
      </c>
      <c r="H6" s="2">
        <v>640</v>
      </c>
      <c r="I6" s="2">
        <v>225</v>
      </c>
      <c r="J6" s="2">
        <v>0.05</v>
      </c>
      <c r="K6" s="5">
        <f t="shared" si="1"/>
        <v>775.91973458445784</v>
      </c>
      <c r="M6" s="6" t="s">
        <v>26</v>
      </c>
      <c r="N6" s="7" t="s">
        <v>27</v>
      </c>
      <c r="P6" s="3">
        <v>5.2</v>
      </c>
      <c r="Q6" s="3">
        <v>3.2</v>
      </c>
      <c r="R6" s="2">
        <f t="shared" si="2"/>
        <v>2</v>
      </c>
      <c r="S6" s="3">
        <v>6</v>
      </c>
      <c r="T6" s="3">
        <v>4</v>
      </c>
      <c r="U6" s="2">
        <f t="shared" si="3"/>
        <v>2</v>
      </c>
      <c r="V6" s="2" t="s">
        <v>29</v>
      </c>
      <c r="W6" s="2"/>
      <c r="X6" s="2" t="s">
        <v>30</v>
      </c>
      <c r="Y6" s="16" t="s">
        <v>28</v>
      </c>
    </row>
    <row r="7" spans="1:25" ht="15" customHeight="1">
      <c r="A7" s="2" t="s">
        <v>24</v>
      </c>
      <c r="B7" s="2" t="s">
        <v>25</v>
      </c>
      <c r="C7" s="2">
        <v>3.7999999999999999E-2</v>
      </c>
      <c r="D7" s="2">
        <v>-3</v>
      </c>
      <c r="E7" s="2">
        <v>400</v>
      </c>
      <c r="F7" s="2">
        <v>640</v>
      </c>
      <c r="G7" s="4">
        <f t="shared" si="0"/>
        <v>7.8761290322580644</v>
      </c>
      <c r="H7" s="2">
        <v>640</v>
      </c>
      <c r="I7" s="2">
        <v>1526</v>
      </c>
      <c r="J7" s="2">
        <v>0.05</v>
      </c>
      <c r="K7" s="5">
        <f t="shared" si="1"/>
        <v>2201.4449894610834</v>
      </c>
      <c r="M7" s="6" t="s">
        <v>26</v>
      </c>
      <c r="N7" s="7" t="s">
        <v>27</v>
      </c>
      <c r="P7" s="3">
        <v>5.2</v>
      </c>
      <c r="Q7" s="3">
        <v>3.2</v>
      </c>
      <c r="R7" s="2">
        <f t="shared" si="2"/>
        <v>2</v>
      </c>
      <c r="S7" s="3">
        <v>6</v>
      </c>
      <c r="T7" s="3">
        <v>4</v>
      </c>
      <c r="U7" s="2">
        <f t="shared" si="3"/>
        <v>2</v>
      </c>
      <c r="V7" s="2" t="s">
        <v>29</v>
      </c>
      <c r="W7" s="2"/>
      <c r="X7" s="2" t="s">
        <v>30</v>
      </c>
      <c r="Y7" s="16" t="s">
        <v>28</v>
      </c>
    </row>
    <row r="8" spans="1:25" ht="15" customHeight="1">
      <c r="A8" s="2" t="s">
        <v>24</v>
      </c>
      <c r="B8" s="2" t="s">
        <v>25</v>
      </c>
      <c r="C8" s="2">
        <v>3.7999999999999999E-2</v>
      </c>
      <c r="D8" s="2">
        <v>-4</v>
      </c>
      <c r="E8" s="2">
        <v>600</v>
      </c>
      <c r="F8" s="2">
        <v>640</v>
      </c>
      <c r="G8" s="4">
        <f t="shared" si="0"/>
        <v>14.916129032258063</v>
      </c>
      <c r="H8" s="2">
        <v>640</v>
      </c>
      <c r="I8" s="2">
        <v>2890</v>
      </c>
      <c r="J8" s="2">
        <v>0.05</v>
      </c>
      <c r="K8" s="5">
        <f t="shared" si="1"/>
        <v>3404.1251423439348</v>
      </c>
      <c r="M8" s="6" t="s">
        <v>26</v>
      </c>
      <c r="N8" s="7" t="s">
        <v>27</v>
      </c>
      <c r="P8" s="3">
        <v>5.2</v>
      </c>
      <c r="Q8" s="3">
        <v>3.2</v>
      </c>
      <c r="R8" s="2">
        <f t="shared" si="2"/>
        <v>2</v>
      </c>
      <c r="S8" s="3">
        <v>6</v>
      </c>
      <c r="T8" s="3">
        <v>4</v>
      </c>
      <c r="U8" s="2">
        <f t="shared" si="3"/>
        <v>2</v>
      </c>
      <c r="V8" s="2" t="s">
        <v>29</v>
      </c>
      <c r="W8" s="2"/>
      <c r="X8" s="2" t="s">
        <v>30</v>
      </c>
      <c r="Y8" s="16" t="s">
        <v>28</v>
      </c>
    </row>
    <row r="9" spans="1:25" ht="15" customHeight="1">
      <c r="A9" s="2" t="s">
        <v>24</v>
      </c>
      <c r="B9" s="2" t="s">
        <v>25</v>
      </c>
      <c r="C9" s="2">
        <v>3.7999999999999999E-2</v>
      </c>
      <c r="D9" s="2">
        <v>-5</v>
      </c>
      <c r="E9" s="2">
        <v>1000</v>
      </c>
      <c r="F9" s="2">
        <v>640</v>
      </c>
      <c r="G9" s="4">
        <f t="shared" si="0"/>
        <v>25.785806451612903</v>
      </c>
      <c r="H9" s="2">
        <v>640</v>
      </c>
      <c r="I9" s="2">
        <v>4996</v>
      </c>
      <c r="J9" s="2">
        <v>0.05</v>
      </c>
      <c r="K9" s="5">
        <f t="shared" si="1"/>
        <v>4558.3296500748265</v>
      </c>
      <c r="M9" s="6" t="s">
        <v>26</v>
      </c>
      <c r="N9" s="7" t="s">
        <v>27</v>
      </c>
      <c r="P9" s="3">
        <v>5.2</v>
      </c>
      <c r="Q9" s="3">
        <v>3.2</v>
      </c>
      <c r="R9" s="2">
        <f t="shared" si="2"/>
        <v>2</v>
      </c>
      <c r="S9" s="3">
        <v>6</v>
      </c>
      <c r="T9" s="3">
        <v>4</v>
      </c>
      <c r="U9" s="2">
        <f t="shared" si="3"/>
        <v>2</v>
      </c>
      <c r="V9" s="2" t="s">
        <v>29</v>
      </c>
      <c r="W9" s="2"/>
      <c r="X9" s="2" t="s">
        <v>30</v>
      </c>
      <c r="Y9" s="16" t="s">
        <v>28</v>
      </c>
    </row>
    <row r="10" spans="1:25" ht="16.5" customHeight="1">
      <c r="A10" s="2" t="s">
        <v>24</v>
      </c>
      <c r="B10" s="2" t="s">
        <v>31</v>
      </c>
      <c r="C10" s="2">
        <v>3.7999999999999999E-2</v>
      </c>
      <c r="D10" s="2">
        <v>-19</v>
      </c>
      <c r="E10" s="2">
        <v>25000</v>
      </c>
      <c r="F10" s="2">
        <v>625</v>
      </c>
      <c r="G10" s="4">
        <f t="shared" si="0"/>
        <v>189.01209677419354</v>
      </c>
      <c r="H10" s="2">
        <v>625</v>
      </c>
      <c r="I10" s="2">
        <v>37500</v>
      </c>
      <c r="J10" s="2">
        <v>0.01</v>
      </c>
      <c r="K10" s="5">
        <f t="shared" si="1"/>
        <v>6682.5867677660108</v>
      </c>
      <c r="L10" s="2"/>
      <c r="M10" s="6" t="s">
        <v>26</v>
      </c>
      <c r="N10" s="7" t="s">
        <v>32</v>
      </c>
      <c r="P10" s="3">
        <v>5.2</v>
      </c>
      <c r="Q10" s="3">
        <v>3.2</v>
      </c>
      <c r="R10" s="2">
        <f t="shared" si="2"/>
        <v>2</v>
      </c>
      <c r="S10" s="3">
        <v>6.1</v>
      </c>
      <c r="T10" s="3">
        <v>3.7</v>
      </c>
      <c r="U10" s="2">
        <f t="shared" si="3"/>
        <v>2.3999999999999995</v>
      </c>
      <c r="V10" s="2"/>
      <c r="W10" s="2" t="s">
        <v>34</v>
      </c>
      <c r="X10" s="2" t="s">
        <v>35</v>
      </c>
      <c r="Y10" s="16" t="s">
        <v>33</v>
      </c>
    </row>
    <row r="11" spans="1:25" ht="16.5" customHeight="1">
      <c r="A11" s="2" t="s">
        <v>24</v>
      </c>
      <c r="B11" s="2" t="s">
        <v>31</v>
      </c>
      <c r="C11" s="2">
        <v>3.7999999999999999E-2</v>
      </c>
      <c r="D11" s="2">
        <v>-7</v>
      </c>
      <c r="E11" s="2">
        <v>1600</v>
      </c>
      <c r="F11" s="2">
        <v>625</v>
      </c>
      <c r="G11" s="4">
        <f t="shared" si="0"/>
        <v>3.155241935483871</v>
      </c>
      <c r="H11" s="2">
        <v>625</v>
      </c>
      <c r="I11" s="2">
        <v>626</v>
      </c>
      <c r="J11" s="2">
        <v>0.01</v>
      </c>
      <c r="K11" s="5">
        <f t="shared" si="1"/>
        <v>440.95846582499632</v>
      </c>
      <c r="L11" s="2"/>
      <c r="M11" s="6" t="s">
        <v>26</v>
      </c>
      <c r="N11" s="7" t="s">
        <v>32</v>
      </c>
      <c r="P11" s="3">
        <v>5.2</v>
      </c>
      <c r="Q11" s="3">
        <v>3.2</v>
      </c>
      <c r="R11" s="2">
        <f t="shared" si="2"/>
        <v>2</v>
      </c>
      <c r="S11" s="3">
        <v>6.1</v>
      </c>
      <c r="T11" s="3">
        <v>3.7</v>
      </c>
      <c r="U11" s="2">
        <f t="shared" si="3"/>
        <v>2.3999999999999995</v>
      </c>
      <c r="V11" s="2"/>
      <c r="W11" s="2" t="s">
        <v>34</v>
      </c>
      <c r="X11" s="2" t="s">
        <v>35</v>
      </c>
      <c r="Y11" s="16" t="s">
        <v>33</v>
      </c>
    </row>
    <row r="12" spans="1:25" ht="16.5" customHeight="1">
      <c r="A12" s="2" t="s">
        <v>24</v>
      </c>
      <c r="B12" s="2" t="s">
        <v>31</v>
      </c>
      <c r="C12" s="2">
        <v>3.7999999999999999E-2</v>
      </c>
      <c r="D12" s="2">
        <v>-4</v>
      </c>
      <c r="E12" s="2">
        <v>800</v>
      </c>
      <c r="F12" s="2">
        <v>625</v>
      </c>
      <c r="G12" s="4">
        <f t="shared" si="0"/>
        <v>0.58467741935483863</v>
      </c>
      <c r="H12" s="2">
        <v>625</v>
      </c>
      <c r="I12" s="2">
        <v>116</v>
      </c>
      <c r="J12" s="2">
        <v>0.01</v>
      </c>
      <c r="K12" s="5">
        <f t="shared" si="1"/>
        <v>115.55702135191909</v>
      </c>
      <c r="L12" s="2"/>
      <c r="M12" s="6" t="s">
        <v>26</v>
      </c>
      <c r="N12" s="7" t="s">
        <v>32</v>
      </c>
      <c r="P12" s="3">
        <v>5.2</v>
      </c>
      <c r="Q12" s="3">
        <v>3.2</v>
      </c>
      <c r="R12" s="2">
        <f t="shared" si="2"/>
        <v>2</v>
      </c>
      <c r="S12" s="3">
        <v>6.1</v>
      </c>
      <c r="T12" s="3">
        <v>3.7</v>
      </c>
      <c r="U12" s="2">
        <f t="shared" si="3"/>
        <v>2.3999999999999995</v>
      </c>
      <c r="V12" s="2"/>
      <c r="W12" s="2" t="s">
        <v>34</v>
      </c>
      <c r="X12" s="2" t="s">
        <v>35</v>
      </c>
      <c r="Y12" s="16" t="s">
        <v>33</v>
      </c>
    </row>
    <row r="13" spans="1:25" ht="16.5" customHeight="1">
      <c r="A13" s="2" t="s">
        <v>24</v>
      </c>
      <c r="B13" s="2" t="s">
        <v>31</v>
      </c>
      <c r="C13" s="2">
        <v>3.7999999999999999E-2</v>
      </c>
      <c r="D13" s="2">
        <v>-19</v>
      </c>
      <c r="E13" s="2">
        <v>28000</v>
      </c>
      <c r="F13" s="2">
        <v>625</v>
      </c>
      <c r="G13" s="4">
        <f t="shared" si="0"/>
        <v>150.20161290322579</v>
      </c>
      <c r="H13" s="2">
        <v>625</v>
      </c>
      <c r="I13" s="2">
        <v>29800</v>
      </c>
      <c r="J13" s="2">
        <v>5.0000000000000001E-3</v>
      </c>
      <c r="K13" s="5">
        <f t="shared" si="1"/>
        <v>5017.8837002206692</v>
      </c>
      <c r="L13" s="2"/>
      <c r="M13" s="6" t="s">
        <v>26</v>
      </c>
      <c r="N13" s="7" t="s">
        <v>32</v>
      </c>
      <c r="P13" s="3">
        <v>5.2</v>
      </c>
      <c r="Q13" s="3">
        <v>3.2</v>
      </c>
      <c r="R13" s="2">
        <f t="shared" si="2"/>
        <v>2</v>
      </c>
      <c r="S13" s="3">
        <v>6.1</v>
      </c>
      <c r="T13" s="3">
        <v>3.7</v>
      </c>
      <c r="U13" s="2">
        <f t="shared" si="3"/>
        <v>2.3999999999999995</v>
      </c>
      <c r="V13" s="2"/>
      <c r="W13" s="2" t="s">
        <v>34</v>
      </c>
      <c r="X13" s="2" t="s">
        <v>35</v>
      </c>
      <c r="Y13" s="16" t="s">
        <v>33</v>
      </c>
    </row>
    <row r="14" spans="1:25" ht="16.5" customHeight="1">
      <c r="A14" s="2" t="s">
        <v>24</v>
      </c>
      <c r="B14" s="2" t="s">
        <v>31</v>
      </c>
      <c r="C14" s="2">
        <v>3.7999999999999999E-2</v>
      </c>
      <c r="D14" s="2">
        <v>-7</v>
      </c>
      <c r="E14" s="2">
        <v>1500</v>
      </c>
      <c r="F14" s="2">
        <v>625</v>
      </c>
      <c r="G14" s="4">
        <f t="shared" si="0"/>
        <v>2.741935483870968</v>
      </c>
      <c r="H14" s="2">
        <v>625</v>
      </c>
      <c r="I14" s="2">
        <v>544</v>
      </c>
      <c r="J14" s="2">
        <v>5.0000000000000001E-3</v>
      </c>
      <c r="K14" s="5">
        <f t="shared" si="1"/>
        <v>395.76429742837252</v>
      </c>
      <c r="L14" s="2"/>
      <c r="M14" s="6" t="s">
        <v>26</v>
      </c>
      <c r="N14" s="7" t="s">
        <v>32</v>
      </c>
      <c r="P14" s="3">
        <v>5.2</v>
      </c>
      <c r="Q14" s="3">
        <v>3.2</v>
      </c>
      <c r="R14" s="2">
        <f t="shared" si="2"/>
        <v>2</v>
      </c>
      <c r="S14" s="3">
        <v>6.1</v>
      </c>
      <c r="T14" s="3">
        <v>3.7</v>
      </c>
      <c r="U14" s="2">
        <f t="shared" si="3"/>
        <v>2.3999999999999995</v>
      </c>
      <c r="V14" s="2"/>
      <c r="W14" s="2" t="s">
        <v>34</v>
      </c>
      <c r="X14" s="2" t="s">
        <v>35</v>
      </c>
      <c r="Y14" s="16" t="s">
        <v>33</v>
      </c>
    </row>
    <row r="15" spans="1:25" ht="16.5" customHeight="1">
      <c r="A15" s="2" t="s">
        <v>24</v>
      </c>
      <c r="B15" s="2" t="s">
        <v>36</v>
      </c>
      <c r="C15" s="2">
        <v>3.7999999999999999E-2</v>
      </c>
      <c r="D15" s="2">
        <v>10</v>
      </c>
      <c r="E15" s="2">
        <v>2340</v>
      </c>
      <c r="F15" s="2">
        <v>520</v>
      </c>
      <c r="G15" s="4">
        <f t="shared" si="0"/>
        <v>2.3903225806451616</v>
      </c>
      <c r="H15" s="2">
        <v>520</v>
      </c>
      <c r="I15" s="2">
        <v>570</v>
      </c>
      <c r="J15" s="2">
        <v>0.01</v>
      </c>
      <c r="K15" s="5">
        <f t="shared" si="1"/>
        <v>276.2317509428056</v>
      </c>
      <c r="L15" s="2"/>
      <c r="M15" s="6" t="s">
        <v>26</v>
      </c>
      <c r="N15" s="7" t="s">
        <v>37</v>
      </c>
      <c r="P15" s="3">
        <v>5.2</v>
      </c>
      <c r="Q15" s="3">
        <v>3.2</v>
      </c>
      <c r="R15" s="2">
        <f t="shared" si="2"/>
        <v>2</v>
      </c>
      <c r="S15" s="3">
        <v>5.4</v>
      </c>
      <c r="T15" s="3">
        <v>3.8</v>
      </c>
      <c r="U15" s="2">
        <f t="shared" si="3"/>
        <v>1.6000000000000005</v>
      </c>
      <c r="V15" s="2"/>
      <c r="W15" s="2" t="s">
        <v>39</v>
      </c>
      <c r="X15" s="2" t="s">
        <v>35</v>
      </c>
      <c r="Y15" s="1" t="s">
        <v>38</v>
      </c>
    </row>
    <row r="16" spans="1:25" ht="16.5" customHeight="1">
      <c r="A16" s="2" t="s">
        <v>24</v>
      </c>
      <c r="B16" s="2" t="s">
        <v>36</v>
      </c>
      <c r="C16" s="2">
        <v>3.7999999999999999E-2</v>
      </c>
      <c r="D16" s="2">
        <v>15</v>
      </c>
      <c r="E16" s="2">
        <v>3340</v>
      </c>
      <c r="F16" s="2">
        <v>520</v>
      </c>
      <c r="G16" s="4">
        <f t="shared" si="0"/>
        <v>7.2129032258064516</v>
      </c>
      <c r="H16" s="2">
        <v>520</v>
      </c>
      <c r="I16" s="2">
        <v>1720</v>
      </c>
      <c r="J16" s="2">
        <v>0.01</v>
      </c>
      <c r="K16" s="5">
        <f t="shared" si="1"/>
        <v>697.68901126868138</v>
      </c>
      <c r="L16" s="2"/>
      <c r="M16" s="6" t="s">
        <v>26</v>
      </c>
      <c r="N16" s="7" t="s">
        <v>37</v>
      </c>
      <c r="P16" s="3">
        <v>5.2</v>
      </c>
      <c r="Q16" s="3">
        <v>3.2</v>
      </c>
      <c r="R16" s="2">
        <f t="shared" si="2"/>
        <v>2</v>
      </c>
      <c r="S16" s="3">
        <v>5.4</v>
      </c>
      <c r="T16" s="3">
        <v>3.8</v>
      </c>
      <c r="U16" s="2">
        <f t="shared" si="3"/>
        <v>1.6000000000000005</v>
      </c>
      <c r="V16" s="2"/>
      <c r="W16" s="2" t="s">
        <v>39</v>
      </c>
      <c r="X16" s="2" t="s">
        <v>35</v>
      </c>
      <c r="Y16" s="16" t="s">
        <v>40</v>
      </c>
    </row>
    <row r="17" spans="1:25" ht="16.5" customHeight="1">
      <c r="A17" s="2" t="s">
        <v>24</v>
      </c>
      <c r="B17" s="2" t="s">
        <v>36</v>
      </c>
      <c r="C17" s="2">
        <v>3.7999999999999999E-2</v>
      </c>
      <c r="D17" s="2">
        <v>20</v>
      </c>
      <c r="E17" s="2"/>
      <c r="F17" s="2">
        <v>520</v>
      </c>
      <c r="G17" s="4">
        <f t="shared" si="0"/>
        <v>15.306451612903226</v>
      </c>
      <c r="H17" s="2">
        <v>520</v>
      </c>
      <c r="I17" s="2">
        <v>3650</v>
      </c>
      <c r="J17" s="2">
        <v>0.01</v>
      </c>
      <c r="K17" s="2"/>
      <c r="L17" s="2"/>
      <c r="M17" s="6" t="s">
        <v>26</v>
      </c>
      <c r="N17" s="7" t="s">
        <v>37</v>
      </c>
      <c r="P17" s="3">
        <v>5.2</v>
      </c>
      <c r="Q17" s="3">
        <v>3.2</v>
      </c>
      <c r="R17" s="2">
        <f t="shared" si="2"/>
        <v>2</v>
      </c>
      <c r="S17" s="3">
        <v>5.4</v>
      </c>
      <c r="T17" s="3">
        <v>3.8</v>
      </c>
      <c r="U17" s="2">
        <f t="shared" si="3"/>
        <v>1.6000000000000005</v>
      </c>
      <c r="V17" s="2"/>
      <c r="W17" s="2" t="s">
        <v>39</v>
      </c>
      <c r="X17" s="2" t="s">
        <v>35</v>
      </c>
      <c r="Y17" s="16" t="s">
        <v>40</v>
      </c>
    </row>
    <row r="18" spans="1:25" ht="16.5" customHeight="1">
      <c r="A18" s="2" t="s">
        <v>24</v>
      </c>
      <c r="B18" s="2" t="s">
        <v>36</v>
      </c>
      <c r="C18" s="2">
        <v>3.7999999999999999E-2</v>
      </c>
      <c r="D18" s="2">
        <v>-10</v>
      </c>
      <c r="E18" s="2">
        <v>700</v>
      </c>
      <c r="F18" s="2">
        <v>625</v>
      </c>
      <c r="G18" s="4">
        <f t="shared" si="0"/>
        <v>3.125</v>
      </c>
      <c r="H18" s="2">
        <v>625</v>
      </c>
      <c r="I18" s="2">
        <v>620</v>
      </c>
      <c r="J18" s="2">
        <v>100</v>
      </c>
      <c r="K18" s="5">
        <f>G18/SQRT(2*1.6*10^-19*E18*10^-9)*10^-10</f>
        <v>660.27676150665366</v>
      </c>
      <c r="L18" s="2"/>
      <c r="M18" s="6" t="s">
        <v>26</v>
      </c>
      <c r="N18" s="7" t="s">
        <v>37</v>
      </c>
      <c r="P18" s="3">
        <v>5.2</v>
      </c>
      <c r="Q18" s="3">
        <v>3.2</v>
      </c>
      <c r="R18" s="2">
        <f t="shared" si="2"/>
        <v>2</v>
      </c>
      <c r="S18" s="3">
        <v>5.4</v>
      </c>
      <c r="T18" s="3">
        <v>3.8</v>
      </c>
      <c r="U18" s="2">
        <f t="shared" si="3"/>
        <v>1.6000000000000005</v>
      </c>
      <c r="V18" s="2"/>
      <c r="W18" s="2" t="s">
        <v>39</v>
      </c>
      <c r="X18" s="2" t="s">
        <v>35</v>
      </c>
      <c r="Y18" s="16" t="s">
        <v>40</v>
      </c>
    </row>
    <row r="19" spans="1:25" ht="16.5" customHeight="1">
      <c r="A19" s="2" t="s">
        <v>24</v>
      </c>
      <c r="B19" s="2" t="s">
        <v>36</v>
      </c>
      <c r="C19" s="2">
        <v>3.7999999999999999E-2</v>
      </c>
      <c r="D19" s="2">
        <v>-15</v>
      </c>
      <c r="E19" s="2">
        <v>6145</v>
      </c>
      <c r="F19" s="2">
        <v>625</v>
      </c>
      <c r="G19" s="4">
        <f t="shared" si="0"/>
        <v>11.59274193548387</v>
      </c>
      <c r="H19" s="2">
        <v>625</v>
      </c>
      <c r="I19" s="2">
        <v>2300</v>
      </c>
      <c r="J19" s="2">
        <v>100</v>
      </c>
      <c r="K19" s="5">
        <f>G19/SQRT(2*1.6*10^-19*E19*10^-9)*10^-10</f>
        <v>826.70437398298748</v>
      </c>
      <c r="L19" s="2"/>
      <c r="M19" s="6" t="s">
        <v>26</v>
      </c>
      <c r="N19" s="7" t="s">
        <v>37</v>
      </c>
      <c r="P19" s="3">
        <v>5.2</v>
      </c>
      <c r="Q19" s="3">
        <v>3.2</v>
      </c>
      <c r="R19" s="2">
        <f t="shared" si="2"/>
        <v>2</v>
      </c>
      <c r="S19" s="3">
        <v>5.4</v>
      </c>
      <c r="T19" s="3">
        <v>3.8</v>
      </c>
      <c r="U19" s="2">
        <f t="shared" si="3"/>
        <v>1.6000000000000005</v>
      </c>
      <c r="V19" s="2"/>
      <c r="W19" s="2" t="s">
        <v>39</v>
      </c>
      <c r="X19" s="2" t="s">
        <v>35</v>
      </c>
      <c r="Y19" s="16" t="s">
        <v>40</v>
      </c>
    </row>
    <row r="20" spans="1:25" ht="16.5" customHeight="1">
      <c r="A20" s="2" t="s">
        <v>24</v>
      </c>
      <c r="B20" s="2" t="s">
        <v>36</v>
      </c>
      <c r="C20" s="2">
        <v>3.7999999999999999E-2</v>
      </c>
      <c r="D20" s="2">
        <v>-20</v>
      </c>
      <c r="E20" s="2"/>
      <c r="F20" s="2">
        <v>625</v>
      </c>
      <c r="G20" s="4">
        <f t="shared" si="0"/>
        <v>35.483870967741936</v>
      </c>
      <c r="H20" s="2">
        <v>625</v>
      </c>
      <c r="I20" s="2">
        <v>7040</v>
      </c>
      <c r="J20" s="2">
        <v>100</v>
      </c>
      <c r="K20" s="2"/>
      <c r="L20" s="2"/>
      <c r="M20" s="6" t="s">
        <v>26</v>
      </c>
      <c r="N20" s="7" t="s">
        <v>37</v>
      </c>
      <c r="P20" s="3">
        <v>5.2</v>
      </c>
      <c r="Q20" s="3">
        <v>3.2</v>
      </c>
      <c r="R20" s="2">
        <f t="shared" si="2"/>
        <v>2</v>
      </c>
      <c r="S20" s="3">
        <v>5.4</v>
      </c>
      <c r="T20" s="3">
        <v>3.8</v>
      </c>
      <c r="U20" s="2">
        <f t="shared" si="3"/>
        <v>1.6000000000000005</v>
      </c>
      <c r="V20" s="2"/>
      <c r="W20" s="2" t="s">
        <v>39</v>
      </c>
      <c r="X20" s="2" t="s">
        <v>35</v>
      </c>
      <c r="Y20" s="16" t="s">
        <v>40</v>
      </c>
    </row>
    <row r="21" spans="1:25" s="9" customFormat="1" ht="16.5" customHeight="1">
      <c r="A21" s="2" t="s">
        <v>41</v>
      </c>
      <c r="B21" s="2" t="s">
        <v>25</v>
      </c>
      <c r="C21" s="2">
        <v>0.1</v>
      </c>
      <c r="D21" s="2">
        <v>-28</v>
      </c>
      <c r="E21" s="2"/>
      <c r="F21" s="2">
        <v>360</v>
      </c>
      <c r="G21" s="4">
        <f t="shared" si="0"/>
        <v>29.612903225806452</v>
      </c>
      <c r="H21" s="2">
        <v>360</v>
      </c>
      <c r="I21" s="2">
        <v>10200</v>
      </c>
      <c r="J21" s="2">
        <v>25</v>
      </c>
      <c r="K21" s="5"/>
      <c r="L21" s="2"/>
      <c r="M21" s="2" t="s">
        <v>42</v>
      </c>
      <c r="N21" s="7" t="s">
        <v>27</v>
      </c>
      <c r="P21" s="3">
        <v>5.5</v>
      </c>
      <c r="Q21" s="3">
        <v>3.1</v>
      </c>
      <c r="R21" s="2">
        <f t="shared" si="2"/>
        <v>2.4</v>
      </c>
      <c r="S21" s="3">
        <v>6</v>
      </c>
      <c r="T21" s="3">
        <v>4</v>
      </c>
      <c r="U21" s="2">
        <f t="shared" si="3"/>
        <v>2</v>
      </c>
      <c r="V21" s="2"/>
      <c r="W21" s="2" t="s">
        <v>34</v>
      </c>
      <c r="X21" s="2" t="s">
        <v>35</v>
      </c>
      <c r="Y21" s="17" t="s">
        <v>43</v>
      </c>
    </row>
    <row r="22" spans="1:25" s="9" customFormat="1" ht="16.5" customHeight="1">
      <c r="A22" s="2" t="s">
        <v>41</v>
      </c>
      <c r="B22" s="2" t="s">
        <v>25</v>
      </c>
      <c r="C22" s="2">
        <v>0.1</v>
      </c>
      <c r="D22" s="2">
        <v>-32</v>
      </c>
      <c r="E22" s="2"/>
      <c r="F22" s="2">
        <v>360</v>
      </c>
      <c r="G22" s="4">
        <f t="shared" si="0"/>
        <v>75.193548387096783</v>
      </c>
      <c r="H22" s="2">
        <v>360</v>
      </c>
      <c r="I22" s="2">
        <v>25900</v>
      </c>
      <c r="J22" s="2">
        <v>25</v>
      </c>
      <c r="K22" s="5"/>
      <c r="L22" s="2"/>
      <c r="M22" s="2" t="s">
        <v>42</v>
      </c>
      <c r="N22" s="7" t="s">
        <v>27</v>
      </c>
      <c r="P22" s="3">
        <v>5.5</v>
      </c>
      <c r="Q22" s="3">
        <v>3.1</v>
      </c>
      <c r="R22" s="2">
        <f t="shared" si="2"/>
        <v>2.4</v>
      </c>
      <c r="S22" s="3">
        <v>6</v>
      </c>
      <c r="T22" s="3">
        <v>4</v>
      </c>
      <c r="U22" s="2">
        <f t="shared" si="3"/>
        <v>2</v>
      </c>
      <c r="V22" s="2"/>
      <c r="W22" s="2" t="s">
        <v>34</v>
      </c>
      <c r="X22" s="2" t="s">
        <v>35</v>
      </c>
      <c r="Y22" s="17" t="s">
        <v>43</v>
      </c>
    </row>
    <row r="23" spans="1:25" s="9" customFormat="1" ht="16.5" customHeight="1">
      <c r="A23" s="2" t="s">
        <v>41</v>
      </c>
      <c r="B23" s="2" t="s">
        <v>25</v>
      </c>
      <c r="C23" s="2">
        <v>0.1</v>
      </c>
      <c r="D23" s="2">
        <v>-36</v>
      </c>
      <c r="E23" s="2"/>
      <c r="F23" s="2">
        <v>360</v>
      </c>
      <c r="G23" s="4">
        <f t="shared" si="0"/>
        <v>139.35483870967744</v>
      </c>
      <c r="H23" s="2">
        <v>360</v>
      </c>
      <c r="I23" s="2">
        <v>48000</v>
      </c>
      <c r="J23" s="2">
        <v>25</v>
      </c>
      <c r="K23" s="5"/>
      <c r="L23" s="2"/>
      <c r="M23" s="2" t="s">
        <v>42</v>
      </c>
      <c r="N23" s="7" t="s">
        <v>27</v>
      </c>
      <c r="P23" s="3">
        <v>5.5</v>
      </c>
      <c r="Q23" s="3">
        <v>3.1</v>
      </c>
      <c r="R23" s="2">
        <f t="shared" si="2"/>
        <v>2.4</v>
      </c>
      <c r="S23" s="3">
        <v>6</v>
      </c>
      <c r="T23" s="3">
        <v>4</v>
      </c>
      <c r="U23" s="2">
        <f t="shared" si="3"/>
        <v>2</v>
      </c>
      <c r="V23" s="2"/>
      <c r="W23" s="2" t="s">
        <v>34</v>
      </c>
      <c r="X23" s="2" t="s">
        <v>35</v>
      </c>
      <c r="Y23" s="17" t="s">
        <v>43</v>
      </c>
    </row>
    <row r="24" spans="1:25" s="9" customFormat="1" ht="16.5" customHeight="1">
      <c r="A24" s="2" t="s">
        <v>41</v>
      </c>
      <c r="B24" s="2" t="s">
        <v>25</v>
      </c>
      <c r="C24" s="2">
        <v>0.1</v>
      </c>
      <c r="D24" s="2">
        <v>-40</v>
      </c>
      <c r="E24" s="2">
        <v>33000</v>
      </c>
      <c r="F24" s="2">
        <v>360</v>
      </c>
      <c r="G24" s="4">
        <f t="shared" si="0"/>
        <v>200.03225806451616</v>
      </c>
      <c r="H24" s="2">
        <v>360</v>
      </c>
      <c r="I24" s="2">
        <v>68900</v>
      </c>
      <c r="J24" s="2">
        <v>25</v>
      </c>
      <c r="K24" s="5">
        <f>G24/SQRT(2*1.6*10^-19*E24*10^-9)*10^-10</f>
        <v>6155.5672222809862</v>
      </c>
      <c r="L24" s="2"/>
      <c r="M24" s="2" t="s">
        <v>42</v>
      </c>
      <c r="N24" s="7" t="s">
        <v>27</v>
      </c>
      <c r="P24" s="3">
        <v>5.5</v>
      </c>
      <c r="Q24" s="3">
        <v>3.1</v>
      </c>
      <c r="R24" s="2">
        <f t="shared" si="2"/>
        <v>2.4</v>
      </c>
      <c r="S24" s="3">
        <v>6</v>
      </c>
      <c r="T24" s="3">
        <v>4</v>
      </c>
      <c r="U24" s="2">
        <f t="shared" si="3"/>
        <v>2</v>
      </c>
      <c r="V24" s="2"/>
      <c r="W24" s="2" t="s">
        <v>34</v>
      </c>
      <c r="X24" s="2" t="s">
        <v>35</v>
      </c>
      <c r="Y24" s="17" t="s">
        <v>43</v>
      </c>
    </row>
    <row r="25" spans="1:25" ht="16.5" customHeight="1">
      <c r="A25" s="2" t="s">
        <v>24</v>
      </c>
      <c r="B25" s="2" t="s">
        <v>44</v>
      </c>
      <c r="C25" s="2">
        <v>0.04</v>
      </c>
      <c r="D25" s="2">
        <v>-10</v>
      </c>
      <c r="E25" s="2"/>
      <c r="F25" s="2">
        <v>410</v>
      </c>
      <c r="G25" s="4">
        <f t="shared" si="0"/>
        <v>2.7377419354838706</v>
      </c>
      <c r="H25" s="2">
        <v>410</v>
      </c>
      <c r="I25" s="2">
        <v>828</v>
      </c>
      <c r="J25" s="2">
        <v>100</v>
      </c>
      <c r="K25" s="5"/>
      <c r="L25" s="2"/>
      <c r="M25" s="6" t="s">
        <v>26</v>
      </c>
      <c r="N25" s="9" t="s">
        <v>45</v>
      </c>
      <c r="P25" s="3">
        <v>5.2</v>
      </c>
      <c r="Q25" s="3">
        <v>3.2</v>
      </c>
      <c r="R25" s="2">
        <f t="shared" si="2"/>
        <v>2</v>
      </c>
      <c r="S25" s="3">
        <v>5.51</v>
      </c>
      <c r="T25" s="3">
        <v>3.88</v>
      </c>
      <c r="U25" s="2">
        <f t="shared" si="3"/>
        <v>1.63</v>
      </c>
      <c r="V25" s="2" t="s">
        <v>29</v>
      </c>
      <c r="W25" s="2"/>
      <c r="X25" s="2" t="s">
        <v>35</v>
      </c>
      <c r="Y25" s="16" t="s">
        <v>46</v>
      </c>
    </row>
    <row r="26" spans="1:25" ht="16.5" customHeight="1">
      <c r="A26" s="2" t="s">
        <v>24</v>
      </c>
      <c r="B26" s="2" t="s">
        <v>44</v>
      </c>
      <c r="C26" s="2">
        <v>0.04</v>
      </c>
      <c r="D26" s="2">
        <v>-15</v>
      </c>
      <c r="E26" s="2"/>
      <c r="F26" s="2">
        <v>410</v>
      </c>
      <c r="G26" s="4">
        <f t="shared" si="0"/>
        <v>12.101612903225806</v>
      </c>
      <c r="H26" s="2">
        <v>410</v>
      </c>
      <c r="I26" s="2">
        <v>3660</v>
      </c>
      <c r="J26" s="2">
        <v>100</v>
      </c>
      <c r="K26" s="2">
        <v>1020</v>
      </c>
      <c r="L26" s="2"/>
      <c r="M26" s="6" t="s">
        <v>26</v>
      </c>
      <c r="N26" s="10" t="s">
        <v>45</v>
      </c>
      <c r="P26" s="3">
        <v>5.2</v>
      </c>
      <c r="Q26" s="3">
        <v>3.2</v>
      </c>
      <c r="R26" s="2">
        <f t="shared" si="2"/>
        <v>2</v>
      </c>
      <c r="S26" s="3">
        <v>5.51</v>
      </c>
      <c r="T26" s="3">
        <v>3.88</v>
      </c>
      <c r="U26" s="2">
        <f t="shared" si="3"/>
        <v>1.63</v>
      </c>
      <c r="V26" s="2" t="s">
        <v>29</v>
      </c>
      <c r="W26" s="2"/>
      <c r="X26" s="2" t="s">
        <v>35</v>
      </c>
      <c r="Y26" s="16" t="s">
        <v>46</v>
      </c>
    </row>
    <row r="27" spans="1:25" ht="16.5" customHeight="1">
      <c r="A27" s="2" t="s">
        <v>24</v>
      </c>
      <c r="B27" s="2" t="s">
        <v>44</v>
      </c>
      <c r="C27" s="2">
        <v>0.04</v>
      </c>
      <c r="D27" s="2">
        <v>-20</v>
      </c>
      <c r="E27" s="2"/>
      <c r="F27" s="2">
        <v>410</v>
      </c>
      <c r="G27" s="4">
        <f t="shared" si="0"/>
        <v>24.269354838709678</v>
      </c>
      <c r="H27" s="2">
        <v>410</v>
      </c>
      <c r="I27" s="2">
        <v>7340</v>
      </c>
      <c r="J27" s="2">
        <v>100</v>
      </c>
      <c r="K27" s="5"/>
      <c r="L27" s="2"/>
      <c r="M27" s="6" t="s">
        <v>26</v>
      </c>
      <c r="N27" s="10" t="s">
        <v>45</v>
      </c>
      <c r="P27" s="3">
        <v>5.2</v>
      </c>
      <c r="Q27" s="3">
        <v>3.2</v>
      </c>
      <c r="R27" s="2">
        <f t="shared" si="2"/>
        <v>2</v>
      </c>
      <c r="S27" s="3">
        <v>5.51</v>
      </c>
      <c r="T27" s="3">
        <v>3.88</v>
      </c>
      <c r="U27" s="2">
        <f t="shared" si="3"/>
        <v>1.63</v>
      </c>
      <c r="V27" s="2" t="s">
        <v>29</v>
      </c>
      <c r="W27" s="2"/>
      <c r="X27" s="2" t="s">
        <v>35</v>
      </c>
      <c r="Y27" s="16" t="s">
        <v>46</v>
      </c>
    </row>
    <row r="28" spans="1:25" ht="16.5" customHeight="1">
      <c r="A28" s="2" t="s">
        <v>24</v>
      </c>
      <c r="B28" s="2" t="s">
        <v>44</v>
      </c>
      <c r="C28" s="2">
        <v>0.04</v>
      </c>
      <c r="D28" s="2">
        <v>10</v>
      </c>
      <c r="E28" s="2"/>
      <c r="F28" s="2">
        <v>410</v>
      </c>
      <c r="G28" s="4">
        <f t="shared" si="0"/>
        <v>1.0415322580645161</v>
      </c>
      <c r="H28" s="2">
        <v>410</v>
      </c>
      <c r="I28" s="2">
        <v>315</v>
      </c>
      <c r="J28" s="2">
        <v>100</v>
      </c>
      <c r="K28" s="5"/>
      <c r="L28" s="2"/>
      <c r="M28" s="6" t="s">
        <v>26</v>
      </c>
      <c r="N28" s="10" t="s">
        <v>45</v>
      </c>
      <c r="P28" s="3">
        <v>5.2</v>
      </c>
      <c r="Q28" s="3">
        <v>3.2</v>
      </c>
      <c r="R28" s="2">
        <f t="shared" si="2"/>
        <v>2</v>
      </c>
      <c r="S28" s="3">
        <v>5.51</v>
      </c>
      <c r="T28" s="3">
        <v>3.88</v>
      </c>
      <c r="U28" s="2">
        <f t="shared" si="3"/>
        <v>1.63</v>
      </c>
      <c r="V28" s="2" t="s">
        <v>29</v>
      </c>
      <c r="W28" s="2"/>
      <c r="X28" s="2" t="s">
        <v>35</v>
      </c>
      <c r="Y28" s="16" t="s">
        <v>46</v>
      </c>
    </row>
    <row r="29" spans="1:25" ht="16.5" customHeight="1">
      <c r="A29" s="2" t="s">
        <v>24</v>
      </c>
      <c r="B29" s="2" t="s">
        <v>44</v>
      </c>
      <c r="C29" s="2">
        <v>0.04</v>
      </c>
      <c r="D29" s="2">
        <v>15</v>
      </c>
      <c r="E29" s="2"/>
      <c r="F29" s="2">
        <v>410</v>
      </c>
      <c r="G29" s="4">
        <f t="shared" si="0"/>
        <v>3.9346774193548386</v>
      </c>
      <c r="H29" s="2">
        <v>410</v>
      </c>
      <c r="I29" s="2">
        <v>1190</v>
      </c>
      <c r="J29" s="2">
        <v>100</v>
      </c>
      <c r="K29" s="2">
        <v>323</v>
      </c>
      <c r="L29" s="2"/>
      <c r="M29" s="6" t="s">
        <v>26</v>
      </c>
      <c r="N29" s="10" t="s">
        <v>45</v>
      </c>
      <c r="P29" s="3">
        <v>5.2</v>
      </c>
      <c r="Q29" s="3">
        <v>3.2</v>
      </c>
      <c r="R29" s="2">
        <f t="shared" si="2"/>
        <v>2</v>
      </c>
      <c r="S29" s="3">
        <v>5.51</v>
      </c>
      <c r="T29" s="3">
        <v>3.88</v>
      </c>
      <c r="U29" s="2">
        <f t="shared" si="3"/>
        <v>1.63</v>
      </c>
      <c r="V29" s="2" t="s">
        <v>29</v>
      </c>
      <c r="W29" s="2"/>
      <c r="X29" s="2" t="s">
        <v>35</v>
      </c>
      <c r="Y29" s="16" t="s">
        <v>46</v>
      </c>
    </row>
    <row r="30" spans="1:25" ht="16.5" customHeight="1">
      <c r="A30" s="2" t="s">
        <v>24</v>
      </c>
      <c r="B30" s="2" t="s">
        <v>44</v>
      </c>
      <c r="C30" s="2">
        <v>0.04</v>
      </c>
      <c r="D30" s="2">
        <v>20</v>
      </c>
      <c r="E30" s="2"/>
      <c r="F30" s="2">
        <v>410</v>
      </c>
      <c r="G30" s="4">
        <f t="shared" si="0"/>
        <v>9.1588709677419349</v>
      </c>
      <c r="H30" s="2">
        <v>410</v>
      </c>
      <c r="I30" s="2">
        <v>2770</v>
      </c>
      <c r="J30" s="2">
        <v>100</v>
      </c>
      <c r="K30" s="5"/>
      <c r="L30" s="2"/>
      <c r="M30" s="6" t="s">
        <v>26</v>
      </c>
      <c r="N30" s="10" t="s">
        <v>45</v>
      </c>
      <c r="P30" s="3">
        <v>5.2</v>
      </c>
      <c r="Q30" s="3">
        <v>3.2</v>
      </c>
      <c r="R30" s="2">
        <f t="shared" si="2"/>
        <v>2</v>
      </c>
      <c r="S30" s="3">
        <v>5.51</v>
      </c>
      <c r="T30" s="3">
        <v>3.88</v>
      </c>
      <c r="U30" s="2">
        <f t="shared" si="3"/>
        <v>1.63</v>
      </c>
      <c r="V30" s="2" t="s">
        <v>29</v>
      </c>
      <c r="W30" s="2"/>
      <c r="X30" s="2" t="s">
        <v>35</v>
      </c>
      <c r="Y30" s="16" t="s">
        <v>46</v>
      </c>
    </row>
    <row r="31" spans="1:25" ht="16.5" customHeight="1">
      <c r="A31" s="2" t="s">
        <v>47</v>
      </c>
      <c r="B31" s="2" t="s">
        <v>48</v>
      </c>
      <c r="C31" s="2">
        <v>3.7999999999999999E-2</v>
      </c>
      <c r="D31" s="2">
        <v>4</v>
      </c>
      <c r="E31" s="2"/>
      <c r="F31" s="2">
        <v>350</v>
      </c>
      <c r="G31" s="4">
        <f t="shared" si="0"/>
        <v>58.427419354838712</v>
      </c>
      <c r="H31" s="2">
        <v>350</v>
      </c>
      <c r="I31" s="2">
        <v>20700</v>
      </c>
      <c r="J31" s="2">
        <v>33.33</v>
      </c>
      <c r="K31" s="5"/>
      <c r="L31" s="2"/>
      <c r="M31" s="9" t="s">
        <v>124</v>
      </c>
      <c r="N31" s="11" t="s">
        <v>49</v>
      </c>
      <c r="P31" s="2">
        <v>5.31</v>
      </c>
      <c r="Q31" s="2">
        <v>3.9</v>
      </c>
      <c r="R31" s="2">
        <f t="shared" si="2"/>
        <v>1.4099999999999997</v>
      </c>
      <c r="S31" s="2">
        <v>5.65</v>
      </c>
      <c r="T31" s="2">
        <v>4.1900000000000004</v>
      </c>
      <c r="U31" s="2">
        <f t="shared" si="3"/>
        <v>1.46</v>
      </c>
      <c r="V31" s="2"/>
      <c r="W31" s="2" t="s">
        <v>34</v>
      </c>
      <c r="X31" s="2" t="s">
        <v>30</v>
      </c>
      <c r="Y31" s="18" t="s">
        <v>50</v>
      </c>
    </row>
    <row r="32" spans="1:25" ht="16.5" customHeight="1">
      <c r="A32" s="2" t="s">
        <v>24</v>
      </c>
      <c r="B32" s="2" t="s">
        <v>51</v>
      </c>
      <c r="C32" s="2">
        <v>3.7999999999999999E-2</v>
      </c>
      <c r="D32" s="2">
        <v>-5</v>
      </c>
      <c r="E32" s="2">
        <v>31000</v>
      </c>
      <c r="F32" s="2">
        <v>375</v>
      </c>
      <c r="G32" s="4">
        <f t="shared" si="0"/>
        <v>6.653225806451613</v>
      </c>
      <c r="H32" s="2">
        <v>375</v>
      </c>
      <c r="I32" s="2">
        <v>2200</v>
      </c>
      <c r="J32" s="2">
        <v>25</v>
      </c>
      <c r="K32" s="5">
        <v>230</v>
      </c>
      <c r="L32" s="2"/>
      <c r="M32" s="6" t="s">
        <v>26</v>
      </c>
      <c r="N32" s="6" t="s">
        <v>52</v>
      </c>
      <c r="P32" s="3">
        <v>5.2</v>
      </c>
      <c r="Q32" s="3">
        <v>3.2</v>
      </c>
      <c r="R32" s="2">
        <f t="shared" si="2"/>
        <v>2</v>
      </c>
      <c r="S32" s="2">
        <v>5.7</v>
      </c>
      <c r="T32" s="2">
        <v>3.9</v>
      </c>
      <c r="U32" s="2">
        <f t="shared" si="3"/>
        <v>1.8000000000000003</v>
      </c>
      <c r="V32" s="2"/>
      <c r="W32" s="2" t="s">
        <v>34</v>
      </c>
      <c r="X32" s="2" t="s">
        <v>35</v>
      </c>
      <c r="Y32" s="18" t="s">
        <v>53</v>
      </c>
    </row>
    <row r="33" spans="1:25" ht="16.5" customHeight="1">
      <c r="A33" s="2" t="s">
        <v>24</v>
      </c>
      <c r="B33" s="2" t="s">
        <v>51</v>
      </c>
      <c r="C33" s="2">
        <v>3.7999999999999999E-2</v>
      </c>
      <c r="D33" s="2">
        <v>-5</v>
      </c>
      <c r="E33" s="2">
        <v>31000</v>
      </c>
      <c r="F33" s="2">
        <v>615</v>
      </c>
      <c r="G33" s="4">
        <f t="shared" si="0"/>
        <v>7.935483870967742</v>
      </c>
      <c r="H33" s="2">
        <v>615</v>
      </c>
      <c r="I33" s="2">
        <v>1600</v>
      </c>
      <c r="J33" s="2">
        <v>25</v>
      </c>
      <c r="K33" s="5">
        <v>260</v>
      </c>
      <c r="L33" s="2"/>
      <c r="M33" s="6" t="s">
        <v>26</v>
      </c>
      <c r="N33" s="6" t="s">
        <v>52</v>
      </c>
      <c r="P33" s="3">
        <v>5.2</v>
      </c>
      <c r="Q33" s="3">
        <v>3.2</v>
      </c>
      <c r="R33" s="2">
        <f t="shared" si="2"/>
        <v>2</v>
      </c>
      <c r="S33" s="2">
        <v>5.7</v>
      </c>
      <c r="T33" s="2">
        <v>3.9</v>
      </c>
      <c r="U33" s="2">
        <f t="shared" si="3"/>
        <v>1.8000000000000003</v>
      </c>
      <c r="V33" s="2"/>
      <c r="W33" s="2" t="s">
        <v>34</v>
      </c>
      <c r="X33" s="2" t="s">
        <v>35</v>
      </c>
      <c r="Y33" s="18" t="s">
        <v>53</v>
      </c>
    </row>
    <row r="34" spans="1:25" ht="16.5" customHeight="1">
      <c r="A34" s="2" t="s">
        <v>24</v>
      </c>
      <c r="B34" s="2" t="s">
        <v>51</v>
      </c>
      <c r="C34" s="2">
        <v>3.7999999999999999E-2</v>
      </c>
      <c r="D34" s="2">
        <v>-10</v>
      </c>
      <c r="E34" s="2"/>
      <c r="F34" s="2">
        <v>375</v>
      </c>
      <c r="G34" s="4">
        <f t="shared" ref="G34:G56" si="4">(I34/100)*(F34/1240)</f>
        <v>25.705645161290324</v>
      </c>
      <c r="H34" s="2">
        <v>375</v>
      </c>
      <c r="I34" s="2">
        <v>8500</v>
      </c>
      <c r="J34" s="2">
        <v>25</v>
      </c>
      <c r="K34" s="5">
        <v>400</v>
      </c>
      <c r="L34" s="2"/>
      <c r="M34" s="6" t="s">
        <v>26</v>
      </c>
      <c r="N34" s="6" t="s">
        <v>52</v>
      </c>
      <c r="P34" s="3">
        <v>5.2</v>
      </c>
      <c r="Q34" s="3">
        <v>3.2</v>
      </c>
      <c r="R34" s="2">
        <f t="shared" ref="R34:R56" si="5">P34-Q34</f>
        <v>2</v>
      </c>
      <c r="S34" s="2">
        <v>5.7</v>
      </c>
      <c r="T34" s="2">
        <v>3.9</v>
      </c>
      <c r="U34" s="2">
        <f t="shared" ref="U34:U56" si="6">S34-T34</f>
        <v>1.8000000000000003</v>
      </c>
      <c r="V34" s="2"/>
      <c r="W34" s="2" t="s">
        <v>34</v>
      </c>
      <c r="X34" s="2" t="s">
        <v>35</v>
      </c>
      <c r="Y34" s="18" t="s">
        <v>53</v>
      </c>
    </row>
    <row r="35" spans="1:25" ht="16.5" customHeight="1">
      <c r="A35" s="2" t="s">
        <v>24</v>
      </c>
      <c r="B35" s="2" t="s">
        <v>51</v>
      </c>
      <c r="C35" s="2">
        <v>3.7999999999999999E-2</v>
      </c>
      <c r="D35" s="2">
        <v>-10</v>
      </c>
      <c r="E35" s="2"/>
      <c r="F35" s="2">
        <v>615</v>
      </c>
      <c r="G35" s="4">
        <f t="shared" si="4"/>
        <v>29.758064516129032</v>
      </c>
      <c r="H35" s="2">
        <v>615</v>
      </c>
      <c r="I35" s="2">
        <v>6000</v>
      </c>
      <c r="J35" s="2">
        <v>25</v>
      </c>
      <c r="K35" s="5">
        <v>450</v>
      </c>
      <c r="L35" s="2"/>
      <c r="M35" s="6" t="s">
        <v>26</v>
      </c>
      <c r="N35" s="6" t="s">
        <v>52</v>
      </c>
      <c r="P35" s="3">
        <v>5.2</v>
      </c>
      <c r="Q35" s="3">
        <v>3.2</v>
      </c>
      <c r="R35" s="2">
        <f t="shared" si="5"/>
        <v>2</v>
      </c>
      <c r="S35" s="2">
        <v>5.7</v>
      </c>
      <c r="T35" s="2">
        <v>3.9</v>
      </c>
      <c r="U35" s="2">
        <f t="shared" si="6"/>
        <v>1.8000000000000003</v>
      </c>
      <c r="V35" s="2"/>
      <c r="W35" s="2" t="s">
        <v>34</v>
      </c>
      <c r="X35" s="2" t="s">
        <v>35</v>
      </c>
      <c r="Y35" s="18" t="s">
        <v>53</v>
      </c>
    </row>
    <row r="36" spans="1:25" ht="16.5" customHeight="1">
      <c r="A36" s="2" t="s">
        <v>24</v>
      </c>
      <c r="B36" s="2" t="s">
        <v>51</v>
      </c>
      <c r="C36" s="2">
        <v>3.7999999999999999E-2</v>
      </c>
      <c r="D36" s="2">
        <v>-15</v>
      </c>
      <c r="E36" s="2"/>
      <c r="F36" s="2">
        <v>375</v>
      </c>
      <c r="G36" s="4">
        <f t="shared" si="4"/>
        <v>70.563508064516128</v>
      </c>
      <c r="H36" s="2">
        <v>375</v>
      </c>
      <c r="I36" s="2">
        <v>23333</v>
      </c>
      <c r="J36" s="2">
        <v>25</v>
      </c>
      <c r="K36" s="5">
        <v>500</v>
      </c>
      <c r="L36" s="2"/>
      <c r="M36" s="6" t="s">
        <v>26</v>
      </c>
      <c r="N36" s="6" t="s">
        <v>52</v>
      </c>
      <c r="P36" s="3">
        <v>5.2</v>
      </c>
      <c r="Q36" s="3">
        <v>3.2</v>
      </c>
      <c r="R36" s="2">
        <f t="shared" si="5"/>
        <v>2</v>
      </c>
      <c r="S36" s="2">
        <v>5.7</v>
      </c>
      <c r="T36" s="2">
        <v>3.9</v>
      </c>
      <c r="U36" s="2">
        <f t="shared" si="6"/>
        <v>1.8000000000000003</v>
      </c>
      <c r="V36" s="2"/>
      <c r="W36" s="2" t="s">
        <v>34</v>
      </c>
      <c r="X36" s="2" t="s">
        <v>35</v>
      </c>
      <c r="Y36" s="18" t="s">
        <v>53</v>
      </c>
    </row>
    <row r="37" spans="1:25" ht="16.5" customHeight="1">
      <c r="A37" s="2" t="s">
        <v>24</v>
      </c>
      <c r="B37" s="2" t="s">
        <v>51</v>
      </c>
      <c r="C37" s="2">
        <v>3.7999999999999999E-2</v>
      </c>
      <c r="D37" s="2">
        <v>-15</v>
      </c>
      <c r="E37" s="2"/>
      <c r="F37" s="2">
        <v>615</v>
      </c>
      <c r="G37" s="4">
        <f t="shared" si="4"/>
        <v>74.395161290322577</v>
      </c>
      <c r="H37" s="2">
        <v>615</v>
      </c>
      <c r="I37" s="2">
        <v>15000</v>
      </c>
      <c r="J37" s="2">
        <v>25</v>
      </c>
      <c r="K37" s="5">
        <v>550</v>
      </c>
      <c r="L37" s="2"/>
      <c r="M37" s="6" t="s">
        <v>26</v>
      </c>
      <c r="N37" s="6" t="s">
        <v>52</v>
      </c>
      <c r="P37" s="3">
        <v>5.2</v>
      </c>
      <c r="Q37" s="3">
        <v>3.2</v>
      </c>
      <c r="R37" s="2">
        <f t="shared" si="5"/>
        <v>2</v>
      </c>
      <c r="S37" s="2">
        <v>5.7</v>
      </c>
      <c r="T37" s="2">
        <v>3.9</v>
      </c>
      <c r="U37" s="2">
        <f t="shared" si="6"/>
        <v>1.8000000000000003</v>
      </c>
      <c r="V37" s="2"/>
      <c r="W37" s="2" t="s">
        <v>34</v>
      </c>
      <c r="X37" s="2" t="s">
        <v>35</v>
      </c>
      <c r="Y37" s="18" t="s">
        <v>53</v>
      </c>
    </row>
    <row r="38" spans="1:25" ht="16.5" customHeight="1">
      <c r="A38" s="2" t="s">
        <v>24</v>
      </c>
      <c r="B38" s="2" t="s">
        <v>51</v>
      </c>
      <c r="C38" s="2">
        <v>3.7999999999999999E-2</v>
      </c>
      <c r="D38" s="2">
        <v>-20</v>
      </c>
      <c r="E38" s="2"/>
      <c r="F38" s="2">
        <v>375</v>
      </c>
      <c r="G38" s="4">
        <f t="shared" si="4"/>
        <v>141.22983870967744</v>
      </c>
      <c r="H38" s="2">
        <v>375</v>
      </c>
      <c r="I38" s="2">
        <v>46700</v>
      </c>
      <c r="J38" s="2">
        <v>25</v>
      </c>
      <c r="K38" s="5">
        <v>560</v>
      </c>
      <c r="L38" s="2"/>
      <c r="M38" s="6" t="s">
        <v>26</v>
      </c>
      <c r="N38" s="6" t="s">
        <v>52</v>
      </c>
      <c r="P38" s="3">
        <v>5.2</v>
      </c>
      <c r="Q38" s="3">
        <v>3.2</v>
      </c>
      <c r="R38" s="2">
        <f t="shared" si="5"/>
        <v>2</v>
      </c>
      <c r="S38" s="2">
        <v>5.7</v>
      </c>
      <c r="T38" s="2">
        <v>3.9</v>
      </c>
      <c r="U38" s="2">
        <f t="shared" si="6"/>
        <v>1.8000000000000003</v>
      </c>
      <c r="V38" s="2"/>
      <c r="W38" s="2" t="s">
        <v>34</v>
      </c>
      <c r="X38" s="2" t="s">
        <v>35</v>
      </c>
      <c r="Y38" s="18" t="s">
        <v>53</v>
      </c>
    </row>
    <row r="39" spans="1:25" ht="16.5" customHeight="1">
      <c r="A39" s="2" t="s">
        <v>24</v>
      </c>
      <c r="B39" s="2" t="s">
        <v>51</v>
      </c>
      <c r="C39" s="2">
        <v>3.7999999999999999E-2</v>
      </c>
      <c r="D39" s="2">
        <v>-20</v>
      </c>
      <c r="E39" s="2"/>
      <c r="F39" s="2">
        <v>615</v>
      </c>
      <c r="G39" s="4">
        <f t="shared" si="4"/>
        <v>157.22177419354838</v>
      </c>
      <c r="H39" s="2">
        <v>615</v>
      </c>
      <c r="I39" s="2">
        <v>31700</v>
      </c>
      <c r="J39" s="2">
        <v>25</v>
      </c>
      <c r="K39" s="5">
        <v>610</v>
      </c>
      <c r="L39" s="2"/>
      <c r="M39" s="6" t="s">
        <v>26</v>
      </c>
      <c r="N39" s="6" t="s">
        <v>52</v>
      </c>
      <c r="P39" s="3">
        <v>5.2</v>
      </c>
      <c r="Q39" s="3">
        <v>3.2</v>
      </c>
      <c r="R39" s="2">
        <f t="shared" si="5"/>
        <v>2</v>
      </c>
      <c r="S39" s="2">
        <v>5.7</v>
      </c>
      <c r="T39" s="2">
        <v>3.9</v>
      </c>
      <c r="U39" s="2">
        <f t="shared" si="6"/>
        <v>1.8000000000000003</v>
      </c>
      <c r="V39" s="2"/>
      <c r="W39" s="2" t="s">
        <v>34</v>
      </c>
      <c r="X39" s="2" t="s">
        <v>35</v>
      </c>
      <c r="Y39" s="18" t="s">
        <v>53</v>
      </c>
    </row>
    <row r="40" spans="1:25" ht="16.5" customHeight="1">
      <c r="A40" s="2" t="s">
        <v>54</v>
      </c>
      <c r="B40" s="2" t="s">
        <v>51</v>
      </c>
      <c r="C40" s="2">
        <v>3.7999999999999999E-2</v>
      </c>
      <c r="D40" s="2">
        <v>-10</v>
      </c>
      <c r="E40" s="2"/>
      <c r="F40" s="2">
        <v>675</v>
      </c>
      <c r="G40" s="4">
        <f t="shared" si="4"/>
        <v>1.9052419354838708</v>
      </c>
      <c r="H40" s="2">
        <v>675</v>
      </c>
      <c r="I40" s="2">
        <v>350</v>
      </c>
      <c r="J40" s="2">
        <v>33.33</v>
      </c>
      <c r="K40" s="5"/>
      <c r="L40" s="2"/>
      <c r="M40" s="6" t="s">
        <v>55</v>
      </c>
      <c r="N40" s="6" t="s">
        <v>52</v>
      </c>
      <c r="P40" s="2">
        <v>5.21</v>
      </c>
      <c r="Q40" s="2">
        <v>3.41</v>
      </c>
      <c r="R40" s="2">
        <f t="shared" si="5"/>
        <v>1.7999999999999998</v>
      </c>
      <c r="S40" s="2">
        <v>5.7</v>
      </c>
      <c r="T40" s="2">
        <v>3.9</v>
      </c>
      <c r="U40" s="2">
        <f t="shared" si="6"/>
        <v>1.8000000000000003</v>
      </c>
      <c r="V40" s="2"/>
      <c r="W40" s="2" t="s">
        <v>34</v>
      </c>
      <c r="X40" s="2" t="s">
        <v>35</v>
      </c>
      <c r="Y40" s="18" t="s">
        <v>56</v>
      </c>
    </row>
    <row r="41" spans="1:25" ht="16.5" customHeight="1">
      <c r="A41" s="2" t="s">
        <v>54</v>
      </c>
      <c r="B41" s="2" t="s">
        <v>51</v>
      </c>
      <c r="C41" s="2">
        <v>3.7999999999999999E-2</v>
      </c>
      <c r="D41" s="2">
        <v>-20</v>
      </c>
      <c r="E41" s="2"/>
      <c r="F41" s="2">
        <v>675</v>
      </c>
      <c r="G41" s="4">
        <f t="shared" si="4"/>
        <v>8.0020161290322562</v>
      </c>
      <c r="H41" s="2">
        <v>675</v>
      </c>
      <c r="I41" s="2">
        <v>1470</v>
      </c>
      <c r="J41" s="2">
        <v>33.33</v>
      </c>
      <c r="K41" s="5"/>
      <c r="L41" s="2"/>
      <c r="M41" s="6" t="s">
        <v>55</v>
      </c>
      <c r="N41" s="6" t="s">
        <v>52</v>
      </c>
      <c r="P41" s="2">
        <v>5.21</v>
      </c>
      <c r="Q41" s="2">
        <v>3.41</v>
      </c>
      <c r="R41" s="2">
        <f t="shared" si="5"/>
        <v>1.7999999999999998</v>
      </c>
      <c r="S41" s="2">
        <v>5.7</v>
      </c>
      <c r="T41" s="2">
        <v>3.9</v>
      </c>
      <c r="U41" s="2">
        <f t="shared" si="6"/>
        <v>1.8000000000000003</v>
      </c>
      <c r="V41" s="2"/>
      <c r="W41" s="2" t="s">
        <v>34</v>
      </c>
      <c r="X41" s="2" t="s">
        <v>35</v>
      </c>
      <c r="Y41" s="18" t="s">
        <v>56</v>
      </c>
    </row>
    <row r="42" spans="1:25" ht="16.5" customHeight="1">
      <c r="A42" s="2" t="s">
        <v>57</v>
      </c>
      <c r="B42" s="2" t="s">
        <v>25</v>
      </c>
      <c r="C42" s="2">
        <v>3.7999999999999999E-2</v>
      </c>
      <c r="D42" s="2">
        <v>-22</v>
      </c>
      <c r="E42" s="2"/>
      <c r="F42" s="2">
        <v>390</v>
      </c>
      <c r="G42" s="4">
        <f t="shared" si="4"/>
        <v>0.38056451612903225</v>
      </c>
      <c r="H42" s="2">
        <v>390</v>
      </c>
      <c r="I42" s="2">
        <v>121</v>
      </c>
      <c r="J42" s="2">
        <v>100</v>
      </c>
      <c r="K42" s="5"/>
      <c r="L42" s="2"/>
      <c r="M42" s="12" t="s">
        <v>70</v>
      </c>
      <c r="N42" s="7" t="s">
        <v>27</v>
      </c>
      <c r="P42" s="2">
        <v>5.45</v>
      </c>
      <c r="Q42" s="2">
        <v>3.54</v>
      </c>
      <c r="R42" s="2">
        <f t="shared" si="5"/>
        <v>1.9100000000000001</v>
      </c>
      <c r="S42" s="3">
        <v>6</v>
      </c>
      <c r="T42" s="3">
        <v>4</v>
      </c>
      <c r="U42" s="2">
        <f t="shared" si="6"/>
        <v>2</v>
      </c>
      <c r="V42" s="2"/>
      <c r="W42" s="2" t="s">
        <v>34</v>
      </c>
      <c r="X42" s="2" t="s">
        <v>35</v>
      </c>
      <c r="Y42" s="18" t="s">
        <v>58</v>
      </c>
    </row>
    <row r="43" spans="1:25" ht="16.5" customHeight="1">
      <c r="A43" s="2" t="s">
        <v>57</v>
      </c>
      <c r="B43" s="2" t="s">
        <v>25</v>
      </c>
      <c r="C43" s="2">
        <v>3.7999999999999999E-2</v>
      </c>
      <c r="D43" s="2">
        <v>-25</v>
      </c>
      <c r="E43" s="2"/>
      <c r="F43" s="2">
        <v>390</v>
      </c>
      <c r="G43" s="4">
        <f t="shared" si="4"/>
        <v>0.4560483870967742</v>
      </c>
      <c r="H43" s="2">
        <v>390</v>
      </c>
      <c r="I43" s="2">
        <v>145</v>
      </c>
      <c r="J43" s="2">
        <v>100</v>
      </c>
      <c r="K43" s="2">
        <v>38.6</v>
      </c>
      <c r="L43" s="2"/>
      <c r="M43" s="12" t="s">
        <v>70</v>
      </c>
      <c r="N43" s="7" t="s">
        <v>27</v>
      </c>
      <c r="P43" s="2">
        <v>5.45</v>
      </c>
      <c r="Q43" s="2">
        <v>3.54</v>
      </c>
      <c r="R43" s="2">
        <f t="shared" si="5"/>
        <v>1.9100000000000001</v>
      </c>
      <c r="S43" s="3">
        <v>6</v>
      </c>
      <c r="T43" s="3">
        <v>4</v>
      </c>
      <c r="U43" s="2">
        <f t="shared" si="6"/>
        <v>2</v>
      </c>
      <c r="V43" s="2"/>
      <c r="W43" s="2" t="s">
        <v>34</v>
      </c>
      <c r="X43" s="2" t="s">
        <v>35</v>
      </c>
      <c r="Y43" s="18" t="s">
        <v>58</v>
      </c>
    </row>
    <row r="44" spans="1:25" ht="16.5" customHeight="1">
      <c r="A44" s="2" t="s">
        <v>57</v>
      </c>
      <c r="B44" s="2" t="s">
        <v>25</v>
      </c>
      <c r="C44" s="2">
        <v>3.7999999999999999E-2</v>
      </c>
      <c r="D44" s="2">
        <v>-22</v>
      </c>
      <c r="E44" s="2"/>
      <c r="F44" s="2">
        <v>750</v>
      </c>
      <c r="G44" s="4">
        <f t="shared" si="4"/>
        <v>0.70161290322580638</v>
      </c>
      <c r="H44" s="2">
        <v>750</v>
      </c>
      <c r="I44" s="2">
        <v>116</v>
      </c>
      <c r="J44" s="2">
        <v>100</v>
      </c>
      <c r="K44" s="5"/>
      <c r="L44" s="2"/>
      <c r="M44" s="12" t="s">
        <v>70</v>
      </c>
      <c r="N44" s="7" t="s">
        <v>27</v>
      </c>
      <c r="P44" s="2">
        <v>5.45</v>
      </c>
      <c r="Q44" s="2">
        <v>3.54</v>
      </c>
      <c r="R44" s="2">
        <f t="shared" si="5"/>
        <v>1.9100000000000001</v>
      </c>
      <c r="S44" s="3">
        <v>6</v>
      </c>
      <c r="T44" s="3">
        <v>4</v>
      </c>
      <c r="U44" s="2">
        <f t="shared" si="6"/>
        <v>2</v>
      </c>
      <c r="V44" s="2"/>
      <c r="W44" s="2" t="s">
        <v>34</v>
      </c>
      <c r="X44" s="2" t="s">
        <v>35</v>
      </c>
      <c r="Y44" s="18" t="s">
        <v>58</v>
      </c>
    </row>
    <row r="45" spans="1:25" ht="16.5" customHeight="1">
      <c r="A45" s="2" t="s">
        <v>57</v>
      </c>
      <c r="B45" s="2" t="s">
        <v>25</v>
      </c>
      <c r="C45" s="2">
        <v>3.7999999999999999E-2</v>
      </c>
      <c r="D45" s="2">
        <v>-25</v>
      </c>
      <c r="E45" s="2"/>
      <c r="F45" s="2">
        <v>750</v>
      </c>
      <c r="G45" s="4">
        <f t="shared" si="4"/>
        <v>0.78629032258064524</v>
      </c>
      <c r="H45" s="2">
        <v>750</v>
      </c>
      <c r="I45" s="2">
        <v>130</v>
      </c>
      <c r="J45" s="2">
        <v>100</v>
      </c>
      <c r="K45" s="2">
        <v>66.8</v>
      </c>
      <c r="L45" s="2"/>
      <c r="M45" s="12" t="s">
        <v>70</v>
      </c>
      <c r="N45" s="7" t="s">
        <v>27</v>
      </c>
      <c r="P45" s="2">
        <v>5.45</v>
      </c>
      <c r="Q45" s="2">
        <v>3.54</v>
      </c>
      <c r="R45" s="2">
        <f t="shared" si="5"/>
        <v>1.9100000000000001</v>
      </c>
      <c r="S45" s="3">
        <v>6</v>
      </c>
      <c r="T45" s="3">
        <v>4</v>
      </c>
      <c r="U45" s="2">
        <f t="shared" si="6"/>
        <v>2</v>
      </c>
      <c r="V45" s="2"/>
      <c r="W45" s="2" t="s">
        <v>34</v>
      </c>
      <c r="X45" s="2" t="s">
        <v>35</v>
      </c>
      <c r="Y45" s="18" t="s">
        <v>58</v>
      </c>
    </row>
    <row r="46" spans="1:25" ht="16.5" customHeight="1">
      <c r="A46" s="2" t="s">
        <v>24</v>
      </c>
      <c r="B46" s="2" t="s">
        <v>25</v>
      </c>
      <c r="C46" s="2">
        <v>3.7999999999999999E-2</v>
      </c>
      <c r="D46" s="2">
        <v>-4</v>
      </c>
      <c r="E46" s="2"/>
      <c r="F46" s="2">
        <v>390</v>
      </c>
      <c r="G46" s="4">
        <f t="shared" si="4"/>
        <v>1.5096774193548386</v>
      </c>
      <c r="H46" s="2">
        <v>390</v>
      </c>
      <c r="I46" s="2">
        <v>480</v>
      </c>
      <c r="J46" s="2">
        <v>100</v>
      </c>
      <c r="K46" s="5"/>
      <c r="L46" s="2"/>
      <c r="M46" s="6" t="s">
        <v>26</v>
      </c>
      <c r="N46" s="7" t="s">
        <v>27</v>
      </c>
      <c r="P46" s="3">
        <v>5.2</v>
      </c>
      <c r="Q46" s="3">
        <v>3.2</v>
      </c>
      <c r="R46" s="2">
        <f t="shared" si="5"/>
        <v>2</v>
      </c>
      <c r="S46" s="3">
        <v>6</v>
      </c>
      <c r="T46" s="3">
        <v>4</v>
      </c>
      <c r="U46" s="2">
        <f t="shared" si="6"/>
        <v>2</v>
      </c>
      <c r="V46" s="2"/>
      <c r="W46" s="2" t="s">
        <v>34</v>
      </c>
      <c r="X46" s="2" t="s">
        <v>35</v>
      </c>
      <c r="Y46" s="18" t="s">
        <v>58</v>
      </c>
    </row>
    <row r="47" spans="1:25" ht="16.5" customHeight="1">
      <c r="A47" s="2" t="s">
        <v>24</v>
      </c>
      <c r="B47" s="2" t="s">
        <v>25</v>
      </c>
      <c r="C47" s="2">
        <v>3.7999999999999999E-2</v>
      </c>
      <c r="D47" s="2">
        <v>-10</v>
      </c>
      <c r="E47" s="2"/>
      <c r="F47" s="2">
        <v>390</v>
      </c>
      <c r="G47" s="4">
        <f t="shared" si="4"/>
        <v>23.903225806451612</v>
      </c>
      <c r="H47" s="2">
        <v>390</v>
      </c>
      <c r="I47" s="2">
        <v>7600</v>
      </c>
      <c r="J47" s="2">
        <v>100</v>
      </c>
      <c r="K47" s="5"/>
      <c r="L47" s="2"/>
      <c r="M47" s="6" t="s">
        <v>26</v>
      </c>
      <c r="N47" s="7" t="s">
        <v>27</v>
      </c>
      <c r="P47" s="3">
        <v>5.2</v>
      </c>
      <c r="Q47" s="3">
        <v>3.2</v>
      </c>
      <c r="R47" s="2">
        <f t="shared" si="5"/>
        <v>2</v>
      </c>
      <c r="S47" s="3">
        <v>6</v>
      </c>
      <c r="T47" s="3">
        <v>4</v>
      </c>
      <c r="U47" s="2">
        <f t="shared" si="6"/>
        <v>2</v>
      </c>
      <c r="V47" s="2"/>
      <c r="W47" s="2" t="s">
        <v>34</v>
      </c>
      <c r="X47" s="2" t="s">
        <v>35</v>
      </c>
      <c r="Y47" s="18" t="s">
        <v>58</v>
      </c>
    </row>
    <row r="48" spans="1:25" ht="16.5" customHeight="1">
      <c r="A48" s="2" t="s">
        <v>24</v>
      </c>
      <c r="B48" s="2" t="s">
        <v>25</v>
      </c>
      <c r="C48" s="2">
        <v>3.7999999999999999E-2</v>
      </c>
      <c r="D48" s="2">
        <v>-16</v>
      </c>
      <c r="E48" s="2"/>
      <c r="F48" s="2">
        <v>390</v>
      </c>
      <c r="G48" s="4">
        <f t="shared" si="4"/>
        <v>67.620967741935488</v>
      </c>
      <c r="H48" s="2">
        <v>390</v>
      </c>
      <c r="I48" s="2">
        <v>21500</v>
      </c>
      <c r="J48" s="2">
        <v>100</v>
      </c>
      <c r="K48" s="2"/>
      <c r="L48" s="2"/>
      <c r="M48" s="6" t="s">
        <v>26</v>
      </c>
      <c r="N48" s="7" t="s">
        <v>27</v>
      </c>
      <c r="P48" s="3">
        <v>5.2</v>
      </c>
      <c r="Q48" s="3">
        <v>3.2</v>
      </c>
      <c r="R48" s="2">
        <f t="shared" si="5"/>
        <v>2</v>
      </c>
      <c r="S48" s="3">
        <v>6</v>
      </c>
      <c r="T48" s="3">
        <v>4</v>
      </c>
      <c r="U48" s="2">
        <f t="shared" si="6"/>
        <v>2</v>
      </c>
      <c r="V48" s="2"/>
      <c r="W48" s="2" t="s">
        <v>34</v>
      </c>
      <c r="X48" s="2" t="s">
        <v>35</v>
      </c>
      <c r="Y48" s="18" t="s">
        <v>58</v>
      </c>
    </row>
    <row r="49" spans="1:25" ht="16.5" customHeight="1">
      <c r="A49" s="2" t="s">
        <v>24</v>
      </c>
      <c r="B49" s="2" t="s">
        <v>25</v>
      </c>
      <c r="C49" s="2">
        <v>3.7999999999999999E-2</v>
      </c>
      <c r="D49" s="2">
        <v>-22</v>
      </c>
      <c r="E49" s="2"/>
      <c r="F49" s="2">
        <v>390</v>
      </c>
      <c r="G49" s="4">
        <f t="shared" si="4"/>
        <v>183.67741935483872</v>
      </c>
      <c r="H49" s="2">
        <v>390</v>
      </c>
      <c r="I49" s="2">
        <v>58400</v>
      </c>
      <c r="J49" s="2">
        <v>100</v>
      </c>
      <c r="K49" s="2"/>
      <c r="L49" s="2"/>
      <c r="M49" s="6" t="s">
        <v>26</v>
      </c>
      <c r="N49" s="7" t="s">
        <v>27</v>
      </c>
      <c r="P49" s="3">
        <v>5.2</v>
      </c>
      <c r="Q49" s="3">
        <v>3.2</v>
      </c>
      <c r="R49" s="2">
        <f t="shared" si="5"/>
        <v>2</v>
      </c>
      <c r="S49" s="3">
        <v>6</v>
      </c>
      <c r="T49" s="3">
        <v>4</v>
      </c>
      <c r="U49" s="2">
        <f t="shared" si="6"/>
        <v>2</v>
      </c>
      <c r="V49" s="2"/>
      <c r="W49" s="2" t="s">
        <v>34</v>
      </c>
      <c r="X49" s="2" t="s">
        <v>35</v>
      </c>
      <c r="Y49" s="18" t="s">
        <v>58</v>
      </c>
    </row>
    <row r="50" spans="1:25" ht="16.5" customHeight="1">
      <c r="A50" s="2" t="s">
        <v>24</v>
      </c>
      <c r="B50" s="2" t="s">
        <v>25</v>
      </c>
      <c r="C50" s="2">
        <v>3.7999999999999999E-2</v>
      </c>
      <c r="D50" s="2">
        <v>-25</v>
      </c>
      <c r="E50" s="2">
        <v>488700</v>
      </c>
      <c r="F50" s="2">
        <v>390</v>
      </c>
      <c r="G50" s="4">
        <f t="shared" si="4"/>
        <v>285.26612903225805</v>
      </c>
      <c r="H50" s="2">
        <v>390</v>
      </c>
      <c r="I50" s="2">
        <v>90700</v>
      </c>
      <c r="J50" s="2">
        <v>100</v>
      </c>
      <c r="K50" s="5">
        <f>G50/SQRT(2*1.6*10^-19*E50*10^-9)*10^-10</f>
        <v>2281.1510843002238</v>
      </c>
      <c r="L50" s="2"/>
      <c r="M50" s="6" t="s">
        <v>26</v>
      </c>
      <c r="N50" s="7" t="s">
        <v>27</v>
      </c>
      <c r="P50" s="3">
        <v>5.2</v>
      </c>
      <c r="Q50" s="3">
        <v>3.2</v>
      </c>
      <c r="R50" s="2">
        <f t="shared" si="5"/>
        <v>2</v>
      </c>
      <c r="S50" s="3">
        <v>6</v>
      </c>
      <c r="T50" s="3">
        <v>4</v>
      </c>
      <c r="U50" s="2">
        <f t="shared" si="6"/>
        <v>2</v>
      </c>
      <c r="V50" s="2"/>
      <c r="W50" s="2" t="s">
        <v>34</v>
      </c>
      <c r="X50" s="2" t="s">
        <v>35</v>
      </c>
      <c r="Y50" s="18" t="s">
        <v>58</v>
      </c>
    </row>
    <row r="51" spans="1:25" ht="16.5" customHeight="1">
      <c r="A51" s="2" t="s">
        <v>24</v>
      </c>
      <c r="B51" s="2" t="s">
        <v>25</v>
      </c>
      <c r="C51" s="2">
        <v>3.7999999999999999E-2</v>
      </c>
      <c r="D51" s="2">
        <v>-4</v>
      </c>
      <c r="E51" s="2">
        <v>3000</v>
      </c>
      <c r="F51" s="2">
        <v>625</v>
      </c>
      <c r="G51" s="4">
        <f t="shared" si="4"/>
        <v>2.5453629032258065</v>
      </c>
      <c r="H51" s="2">
        <v>625</v>
      </c>
      <c r="I51" s="2">
        <v>505</v>
      </c>
      <c r="J51" s="2">
        <v>100</v>
      </c>
      <c r="K51" s="5">
        <f>G51/SQRT(2*1.6*10^-19*E51*10^-9)*10^-10</f>
        <v>259.78501346301766</v>
      </c>
      <c r="L51" s="2"/>
      <c r="M51" s="6" t="s">
        <v>26</v>
      </c>
      <c r="N51" s="7" t="s">
        <v>27</v>
      </c>
      <c r="P51" s="3">
        <v>5.2</v>
      </c>
      <c r="Q51" s="3">
        <v>3.2</v>
      </c>
      <c r="R51" s="2">
        <f t="shared" si="5"/>
        <v>2</v>
      </c>
      <c r="S51" s="3">
        <v>6</v>
      </c>
      <c r="T51" s="3">
        <v>4</v>
      </c>
      <c r="U51" s="2">
        <f t="shared" si="6"/>
        <v>2</v>
      </c>
      <c r="V51" s="2"/>
      <c r="W51" s="2" t="s">
        <v>34</v>
      </c>
      <c r="X51" s="2" t="s">
        <v>35</v>
      </c>
      <c r="Y51" s="18" t="s">
        <v>58</v>
      </c>
    </row>
    <row r="52" spans="1:25" ht="16.5" customHeight="1">
      <c r="A52" s="2" t="s">
        <v>24</v>
      </c>
      <c r="B52" s="2" t="s">
        <v>25</v>
      </c>
      <c r="C52" s="2">
        <v>3.7999999999999999E-2</v>
      </c>
      <c r="D52" s="2">
        <v>-10</v>
      </c>
      <c r="E52" s="2">
        <v>32800</v>
      </c>
      <c r="F52" s="2">
        <v>625</v>
      </c>
      <c r="G52" s="4">
        <f t="shared" si="4"/>
        <v>36.29032258064516</v>
      </c>
      <c r="H52" s="2">
        <v>625</v>
      </c>
      <c r="I52" s="2">
        <v>7200</v>
      </c>
      <c r="J52" s="2">
        <v>100</v>
      </c>
      <c r="K52" s="5">
        <f>G52/SQRT(2*1.6*10^-19*E52*10^-9)*10^-10</f>
        <v>1120.157052652004</v>
      </c>
      <c r="L52" s="2"/>
      <c r="M52" s="6" t="s">
        <v>26</v>
      </c>
      <c r="N52" s="7" t="s">
        <v>27</v>
      </c>
      <c r="P52" s="3">
        <v>5.2</v>
      </c>
      <c r="Q52" s="3">
        <v>3.2</v>
      </c>
      <c r="R52" s="2">
        <f t="shared" si="5"/>
        <v>2</v>
      </c>
      <c r="S52" s="3">
        <v>6</v>
      </c>
      <c r="T52" s="3">
        <v>4</v>
      </c>
      <c r="U52" s="2">
        <f t="shared" si="6"/>
        <v>2</v>
      </c>
      <c r="V52" s="2"/>
      <c r="W52" s="2" t="s">
        <v>34</v>
      </c>
      <c r="X52" s="2" t="s">
        <v>35</v>
      </c>
      <c r="Y52" s="18" t="s">
        <v>58</v>
      </c>
    </row>
    <row r="53" spans="1:25" ht="16.5" customHeight="1">
      <c r="A53" s="2" t="s">
        <v>24</v>
      </c>
      <c r="B53" s="2" t="s">
        <v>25</v>
      </c>
      <c r="C53" s="2">
        <v>3.7999999999999999E-2</v>
      </c>
      <c r="D53" s="2">
        <v>-16</v>
      </c>
      <c r="E53" s="2"/>
      <c r="F53" s="2">
        <v>625</v>
      </c>
      <c r="G53" s="4">
        <f t="shared" si="4"/>
        <v>104.33467741935483</v>
      </c>
      <c r="H53" s="2">
        <v>625</v>
      </c>
      <c r="I53" s="2">
        <v>20700</v>
      </c>
      <c r="J53" s="2">
        <v>100</v>
      </c>
      <c r="K53" s="2"/>
      <c r="L53" s="2"/>
      <c r="M53" s="6" t="s">
        <v>26</v>
      </c>
      <c r="N53" s="7" t="s">
        <v>27</v>
      </c>
      <c r="P53" s="3">
        <v>5.2</v>
      </c>
      <c r="Q53" s="3">
        <v>3.2</v>
      </c>
      <c r="R53" s="2">
        <f t="shared" si="5"/>
        <v>2</v>
      </c>
      <c r="S53" s="3">
        <v>6</v>
      </c>
      <c r="T53" s="3">
        <v>4</v>
      </c>
      <c r="U53" s="2">
        <f t="shared" si="6"/>
        <v>2</v>
      </c>
      <c r="V53" s="2"/>
      <c r="W53" s="2" t="s">
        <v>34</v>
      </c>
      <c r="X53" s="2" t="s">
        <v>35</v>
      </c>
      <c r="Y53" s="18" t="s">
        <v>58</v>
      </c>
    </row>
    <row r="54" spans="1:25" ht="16.5" customHeight="1">
      <c r="A54" s="2" t="s">
        <v>24</v>
      </c>
      <c r="B54" s="2" t="s">
        <v>25</v>
      </c>
      <c r="C54" s="2">
        <v>3.7999999999999999E-2</v>
      </c>
      <c r="D54" s="2">
        <v>-22</v>
      </c>
      <c r="E54" s="2"/>
      <c r="F54" s="2">
        <v>625</v>
      </c>
      <c r="G54" s="4">
        <f t="shared" si="4"/>
        <v>277.21774193548384</v>
      </c>
      <c r="H54" s="2">
        <v>625</v>
      </c>
      <c r="I54" s="2">
        <v>55000</v>
      </c>
      <c r="J54" s="2">
        <v>100</v>
      </c>
      <c r="K54" s="2"/>
      <c r="L54" s="2"/>
      <c r="M54" s="6" t="s">
        <v>26</v>
      </c>
      <c r="N54" s="7" t="s">
        <v>27</v>
      </c>
      <c r="P54" s="3">
        <v>5.2</v>
      </c>
      <c r="Q54" s="3">
        <v>3.2</v>
      </c>
      <c r="R54" s="2">
        <f t="shared" si="5"/>
        <v>2</v>
      </c>
      <c r="S54" s="3">
        <v>6</v>
      </c>
      <c r="T54" s="3">
        <v>4</v>
      </c>
      <c r="U54" s="2">
        <f t="shared" si="6"/>
        <v>2</v>
      </c>
      <c r="V54" s="2"/>
      <c r="W54" s="2" t="s">
        <v>34</v>
      </c>
      <c r="X54" s="2" t="s">
        <v>35</v>
      </c>
      <c r="Y54" s="18" t="s">
        <v>58</v>
      </c>
    </row>
    <row r="55" spans="1:25" ht="16.5" customHeight="1">
      <c r="A55" s="2" t="s">
        <v>24</v>
      </c>
      <c r="B55" s="2" t="s">
        <v>25</v>
      </c>
      <c r="C55" s="2">
        <v>3.7999999999999999E-2</v>
      </c>
      <c r="D55" s="2">
        <v>-25</v>
      </c>
      <c r="E55" s="2">
        <v>488700</v>
      </c>
      <c r="F55" s="2">
        <v>625</v>
      </c>
      <c r="G55" s="4">
        <f t="shared" si="4"/>
        <v>423.89112903225805</v>
      </c>
      <c r="H55" s="2">
        <v>625</v>
      </c>
      <c r="I55" s="2">
        <v>84100</v>
      </c>
      <c r="J55" s="2">
        <v>100</v>
      </c>
      <c r="K55" s="5">
        <f>G55/SQRT(2*1.6*10^-19*E55*10^-9)*10^-10</f>
        <v>3389.6758507486084</v>
      </c>
      <c r="L55" s="2"/>
      <c r="M55" s="6" t="s">
        <v>26</v>
      </c>
      <c r="N55" s="7" t="s">
        <v>27</v>
      </c>
      <c r="P55" s="3">
        <v>5.2</v>
      </c>
      <c r="Q55" s="3">
        <v>3.2</v>
      </c>
      <c r="R55" s="2">
        <f t="shared" si="5"/>
        <v>2</v>
      </c>
      <c r="S55" s="3">
        <v>6</v>
      </c>
      <c r="T55" s="3">
        <v>4</v>
      </c>
      <c r="U55" s="2">
        <f t="shared" si="6"/>
        <v>2</v>
      </c>
      <c r="V55" s="2"/>
      <c r="W55" s="2" t="s">
        <v>34</v>
      </c>
      <c r="X55" s="2" t="s">
        <v>35</v>
      </c>
      <c r="Y55" s="18" t="s">
        <v>58</v>
      </c>
    </row>
    <row r="56" spans="1:25" ht="16.5" customHeight="1">
      <c r="A56" s="2" t="s">
        <v>54</v>
      </c>
      <c r="B56" s="2" t="s">
        <v>59</v>
      </c>
      <c r="C56" s="2">
        <v>3.7999999999999999E-2</v>
      </c>
      <c r="D56" s="2">
        <v>1</v>
      </c>
      <c r="E56" s="2">
        <v>250000</v>
      </c>
      <c r="F56" s="2">
        <v>350</v>
      </c>
      <c r="G56" s="4">
        <f t="shared" si="4"/>
        <v>50.806451612903231</v>
      </c>
      <c r="H56" s="2">
        <v>350</v>
      </c>
      <c r="I56" s="2">
        <v>18000</v>
      </c>
      <c r="J56" s="2">
        <v>0.03</v>
      </c>
      <c r="K56" s="5">
        <f>G56/SQRT(2*1.6*10^-19*E56*10^-9)*10^-10</f>
        <v>568.03339751002716</v>
      </c>
      <c r="L56" s="2"/>
      <c r="M56" s="6" t="s">
        <v>55</v>
      </c>
      <c r="N56" s="12" t="s">
        <v>125</v>
      </c>
      <c r="P56" s="2">
        <v>5.21</v>
      </c>
      <c r="Q56" s="2">
        <v>3.41</v>
      </c>
      <c r="R56" s="2">
        <f t="shared" si="5"/>
        <v>1.7999999999999998</v>
      </c>
      <c r="S56" s="2">
        <v>5.63</v>
      </c>
      <c r="T56" s="2">
        <v>4.0999999999999996</v>
      </c>
      <c r="U56" s="2">
        <f t="shared" si="6"/>
        <v>1.5300000000000002</v>
      </c>
      <c r="V56" s="2"/>
      <c r="W56" s="2" t="s">
        <v>34</v>
      </c>
      <c r="X56" s="2" t="s">
        <v>35</v>
      </c>
      <c r="Y56" s="18" t="s">
        <v>60</v>
      </c>
    </row>
    <row r="57" spans="1:25" ht="16.5" customHeight="1">
      <c r="A57" s="2" t="s">
        <v>54</v>
      </c>
      <c r="B57" s="2" t="s">
        <v>59</v>
      </c>
      <c r="C57" s="2">
        <v>3.7999999999999999E-2</v>
      </c>
      <c r="D57" s="2">
        <v>1</v>
      </c>
      <c r="E57" s="2">
        <v>250000</v>
      </c>
      <c r="F57" s="2">
        <v>870</v>
      </c>
      <c r="G57" s="4">
        <f t="shared" ref="G57" si="7">(I57/100)*(F57/1240)</f>
        <v>105.24193548387098</v>
      </c>
      <c r="H57" s="2">
        <v>870</v>
      </c>
      <c r="I57" s="2">
        <v>15000</v>
      </c>
      <c r="J57" s="2">
        <v>0.03</v>
      </c>
      <c r="K57" s="5">
        <f>G57/SQRT(2*1.6*10^-19*E57*10^-9)*10^-10</f>
        <v>1176.6406091279134</v>
      </c>
      <c r="L57" s="2"/>
      <c r="M57" s="6" t="s">
        <v>55</v>
      </c>
      <c r="N57" s="12" t="s">
        <v>125</v>
      </c>
      <c r="P57" s="2">
        <v>5.21</v>
      </c>
      <c r="Q57" s="2">
        <v>3.41</v>
      </c>
      <c r="R57" s="2">
        <f t="shared" ref="R57:R62" si="8">P57-Q57</f>
        <v>1.7999999999999998</v>
      </c>
      <c r="S57" s="2">
        <v>5.63</v>
      </c>
      <c r="T57" s="2">
        <v>4.0999999999999996</v>
      </c>
      <c r="U57" s="2">
        <f t="shared" ref="U57:U73" si="9">S57-T57</f>
        <v>1.5300000000000002</v>
      </c>
      <c r="V57" s="2"/>
      <c r="W57" s="2" t="s">
        <v>34</v>
      </c>
      <c r="X57" s="2" t="s">
        <v>35</v>
      </c>
      <c r="Y57" s="18" t="s">
        <v>60</v>
      </c>
    </row>
    <row r="58" spans="1:25" ht="16.5" customHeight="1">
      <c r="A58" s="2" t="s">
        <v>24</v>
      </c>
      <c r="B58" s="2" t="s">
        <v>61</v>
      </c>
      <c r="C58" s="2">
        <v>3.7999999999999999E-2</v>
      </c>
      <c r="D58" s="2">
        <v>-10</v>
      </c>
      <c r="E58" s="2">
        <v>750</v>
      </c>
      <c r="F58" s="2">
        <v>390</v>
      </c>
      <c r="G58" s="4">
        <f t="shared" ref="G58:G92" si="10">(I58/100)*(F58/1240)</f>
        <v>5.1108870967741939</v>
      </c>
      <c r="H58" s="2">
        <v>390</v>
      </c>
      <c r="I58" s="2">
        <v>1625</v>
      </c>
      <c r="J58" s="2">
        <v>100</v>
      </c>
      <c r="K58" s="5">
        <f>G58/SQRT(2*1.6*10^-19*E58*10^-9)*10^-10</f>
        <v>1043.2554600059402</v>
      </c>
      <c r="L58" s="2"/>
      <c r="M58" s="6" t="s">
        <v>26</v>
      </c>
      <c r="N58" s="13" t="s">
        <v>62</v>
      </c>
      <c r="P58" s="3">
        <v>5.2</v>
      </c>
      <c r="Q58" s="3">
        <v>3.2</v>
      </c>
      <c r="R58" s="2">
        <f t="shared" si="8"/>
        <v>2</v>
      </c>
      <c r="S58" s="2">
        <v>5.43</v>
      </c>
      <c r="T58" s="2">
        <v>3.85</v>
      </c>
      <c r="U58" s="2">
        <f t="shared" si="9"/>
        <v>1.5799999999999996</v>
      </c>
      <c r="V58" s="2"/>
      <c r="W58" s="2" t="s">
        <v>34</v>
      </c>
      <c r="X58" s="2" t="s">
        <v>35</v>
      </c>
      <c r="Y58" s="18" t="s">
        <v>63</v>
      </c>
    </row>
    <row r="59" spans="1:25" ht="16.5" customHeight="1">
      <c r="A59" s="2" t="s">
        <v>24</v>
      </c>
      <c r="B59" s="2" t="s">
        <v>61</v>
      </c>
      <c r="C59" s="2">
        <v>3.7999999999999999E-2</v>
      </c>
      <c r="D59" s="2">
        <v>-20</v>
      </c>
      <c r="E59" s="2"/>
      <c r="F59" s="2">
        <v>390</v>
      </c>
      <c r="G59" s="4">
        <f t="shared" si="10"/>
        <v>88.064516129032256</v>
      </c>
      <c r="H59" s="2">
        <v>390</v>
      </c>
      <c r="I59" s="2">
        <v>28000</v>
      </c>
      <c r="J59" s="2">
        <v>100</v>
      </c>
      <c r="K59" s="2">
        <v>10000</v>
      </c>
      <c r="L59" s="2"/>
      <c r="M59" s="6" t="s">
        <v>26</v>
      </c>
      <c r="N59" s="13" t="s">
        <v>62</v>
      </c>
      <c r="P59" s="3">
        <v>5.2</v>
      </c>
      <c r="Q59" s="3">
        <v>3.2</v>
      </c>
      <c r="R59" s="2">
        <f t="shared" si="8"/>
        <v>2</v>
      </c>
      <c r="S59" s="2">
        <v>5.43</v>
      </c>
      <c r="T59" s="2">
        <v>3.85</v>
      </c>
      <c r="U59" s="2">
        <f t="shared" si="9"/>
        <v>1.5799999999999996</v>
      </c>
      <c r="V59" s="2"/>
      <c r="W59" s="2" t="s">
        <v>34</v>
      </c>
      <c r="X59" s="2" t="s">
        <v>35</v>
      </c>
      <c r="Y59" s="18" t="s">
        <v>63</v>
      </c>
    </row>
    <row r="60" spans="1:25" ht="16.5" customHeight="1">
      <c r="A60" s="2" t="s">
        <v>24</v>
      </c>
      <c r="B60" s="2" t="s">
        <v>61</v>
      </c>
      <c r="C60" s="2">
        <v>3.7999999999999999E-2</v>
      </c>
      <c r="D60" s="2">
        <v>-7</v>
      </c>
      <c r="E60" s="2">
        <v>350</v>
      </c>
      <c r="F60" s="2">
        <v>630</v>
      </c>
      <c r="G60" s="4">
        <f t="shared" si="10"/>
        <v>1.778225806451613</v>
      </c>
      <c r="H60" s="2">
        <v>630</v>
      </c>
      <c r="I60" s="2">
        <v>350</v>
      </c>
      <c r="J60" s="2">
        <v>100</v>
      </c>
      <c r="K60" s="5">
        <f>G60/SQRT(2*1.6*10^-19*E60*10^-9)*10^-10</f>
        <v>531.34658943192301</v>
      </c>
      <c r="L60" s="2"/>
      <c r="M60" s="6" t="s">
        <v>26</v>
      </c>
      <c r="N60" s="13" t="s">
        <v>62</v>
      </c>
      <c r="P60" s="3">
        <v>5.2</v>
      </c>
      <c r="Q60" s="3">
        <v>3.2</v>
      </c>
      <c r="R60" s="2">
        <f t="shared" si="8"/>
        <v>2</v>
      </c>
      <c r="S60" s="2">
        <v>5.43</v>
      </c>
      <c r="T60" s="2">
        <v>3.85</v>
      </c>
      <c r="U60" s="2">
        <f t="shared" si="9"/>
        <v>1.5799999999999996</v>
      </c>
      <c r="V60" s="2"/>
      <c r="W60" s="2" t="s">
        <v>34</v>
      </c>
      <c r="X60" s="2" t="s">
        <v>35</v>
      </c>
      <c r="Y60" s="18" t="s">
        <v>63</v>
      </c>
    </row>
    <row r="61" spans="1:25" ht="16.5" customHeight="1">
      <c r="A61" s="2" t="s">
        <v>24</v>
      </c>
      <c r="B61" s="2" t="s">
        <v>61</v>
      </c>
      <c r="C61" s="2">
        <v>3.7999999999999999E-2</v>
      </c>
      <c r="D61" s="2">
        <v>-10</v>
      </c>
      <c r="E61" s="2">
        <v>750</v>
      </c>
      <c r="F61" s="2">
        <v>630</v>
      </c>
      <c r="G61" s="4">
        <f t="shared" si="10"/>
        <v>7.620967741935484</v>
      </c>
      <c r="H61" s="2">
        <v>630</v>
      </c>
      <c r="I61" s="2">
        <v>1500</v>
      </c>
      <c r="J61" s="2">
        <v>100</v>
      </c>
      <c r="K61" s="5">
        <f>G61/SQRT(2*1.6*10^-19*E61*10^-9)*10^-10</f>
        <v>1555.6235261627037</v>
      </c>
      <c r="L61" s="2"/>
      <c r="M61" s="6" t="s">
        <v>26</v>
      </c>
      <c r="N61" s="13" t="s">
        <v>62</v>
      </c>
      <c r="P61" s="3">
        <v>5.2</v>
      </c>
      <c r="Q61" s="3">
        <v>3.2</v>
      </c>
      <c r="R61" s="2">
        <f t="shared" si="8"/>
        <v>2</v>
      </c>
      <c r="S61" s="2">
        <v>5.43</v>
      </c>
      <c r="T61" s="2">
        <v>3.85</v>
      </c>
      <c r="U61" s="2">
        <f t="shared" si="9"/>
        <v>1.5799999999999996</v>
      </c>
      <c r="V61" s="2"/>
      <c r="W61" s="2" t="s">
        <v>34</v>
      </c>
      <c r="X61" s="2" t="s">
        <v>35</v>
      </c>
      <c r="Y61" s="18" t="s">
        <v>63</v>
      </c>
    </row>
    <row r="62" spans="1:25" ht="16.5" customHeight="1">
      <c r="A62" s="2" t="s">
        <v>24</v>
      </c>
      <c r="B62" s="2" t="s">
        <v>61</v>
      </c>
      <c r="C62" s="2">
        <v>3.7999999999999999E-2</v>
      </c>
      <c r="D62" s="2">
        <v>-20</v>
      </c>
      <c r="E62" s="2"/>
      <c r="F62" s="2">
        <v>630</v>
      </c>
      <c r="G62" s="4">
        <f t="shared" si="10"/>
        <v>127.01612903225806</v>
      </c>
      <c r="H62" s="2">
        <v>630</v>
      </c>
      <c r="I62" s="2">
        <v>25000</v>
      </c>
      <c r="J62" s="2">
        <v>100</v>
      </c>
      <c r="K62" s="2">
        <v>14300</v>
      </c>
      <c r="L62" s="2"/>
      <c r="M62" s="6" t="s">
        <v>26</v>
      </c>
      <c r="N62" s="13" t="s">
        <v>62</v>
      </c>
      <c r="P62" s="3">
        <v>5.2</v>
      </c>
      <c r="Q62" s="3">
        <v>3.2</v>
      </c>
      <c r="R62" s="2">
        <f t="shared" si="8"/>
        <v>2</v>
      </c>
      <c r="S62" s="2">
        <v>5.43</v>
      </c>
      <c r="T62" s="2">
        <v>3.85</v>
      </c>
      <c r="U62" s="2">
        <f t="shared" si="9"/>
        <v>1.5799999999999996</v>
      </c>
      <c r="V62" s="2"/>
      <c r="W62" s="2" t="s">
        <v>34</v>
      </c>
      <c r="X62" s="2" t="s">
        <v>35</v>
      </c>
      <c r="Y62" s="18" t="s">
        <v>63</v>
      </c>
    </row>
    <row r="63" spans="1:25" ht="16.5" customHeight="1">
      <c r="A63" s="2" t="s">
        <v>64</v>
      </c>
      <c r="B63" s="2" t="s">
        <v>25</v>
      </c>
      <c r="C63" s="2">
        <v>0.16</v>
      </c>
      <c r="D63" s="2">
        <v>0.1</v>
      </c>
      <c r="E63" s="2">
        <v>4000000</v>
      </c>
      <c r="F63" s="2">
        <v>330</v>
      </c>
      <c r="G63" s="4">
        <f t="shared" si="10"/>
        <v>21.29032258064516</v>
      </c>
      <c r="H63" s="2">
        <v>330</v>
      </c>
      <c r="I63" s="2">
        <v>8000</v>
      </c>
      <c r="J63" s="2">
        <v>0.5</v>
      </c>
      <c r="K63" s="5">
        <f t="shared" ref="K63:K68" si="11">G63/SQRT(2*1.6*10^-19*E63*10^-9)*10^-10</f>
        <v>59.508260691526651</v>
      </c>
      <c r="L63" s="2"/>
      <c r="M63" s="13" t="s">
        <v>65</v>
      </c>
      <c r="N63" s="7" t="s">
        <v>27</v>
      </c>
      <c r="P63" s="2">
        <v>5.17</v>
      </c>
      <c r="Q63" s="2">
        <v>3.61</v>
      </c>
      <c r="R63" s="2">
        <v>1.56</v>
      </c>
      <c r="S63" s="3">
        <v>6</v>
      </c>
      <c r="T63" s="3">
        <v>4</v>
      </c>
      <c r="U63" s="2">
        <f t="shared" si="9"/>
        <v>2</v>
      </c>
      <c r="V63" s="2" t="s">
        <v>29</v>
      </c>
      <c r="W63" s="2"/>
      <c r="X63" s="2" t="s">
        <v>35</v>
      </c>
      <c r="Y63" s="18" t="s">
        <v>66</v>
      </c>
    </row>
    <row r="64" spans="1:25" ht="16.5" customHeight="1">
      <c r="A64" s="2" t="s">
        <v>64</v>
      </c>
      <c r="B64" s="2" t="s">
        <v>25</v>
      </c>
      <c r="C64" s="2">
        <v>0.16</v>
      </c>
      <c r="D64" s="2">
        <v>0.5</v>
      </c>
      <c r="E64" s="2">
        <v>35000000</v>
      </c>
      <c r="F64" s="2">
        <v>330</v>
      </c>
      <c r="G64" s="4">
        <f t="shared" si="10"/>
        <v>62.008064516129032</v>
      </c>
      <c r="H64" s="2">
        <v>330</v>
      </c>
      <c r="I64" s="2">
        <v>23300</v>
      </c>
      <c r="J64" s="2">
        <v>0.5</v>
      </c>
      <c r="K64" s="5">
        <f t="shared" si="11"/>
        <v>58.592113567902175</v>
      </c>
      <c r="L64" s="2"/>
      <c r="M64" s="13" t="s">
        <v>65</v>
      </c>
      <c r="N64" s="7" t="s">
        <v>27</v>
      </c>
      <c r="P64" s="2">
        <v>5.17</v>
      </c>
      <c r="Q64" s="2">
        <v>3.61</v>
      </c>
      <c r="R64" s="2">
        <v>1.56</v>
      </c>
      <c r="S64" s="3">
        <v>6</v>
      </c>
      <c r="T64" s="3">
        <v>4</v>
      </c>
      <c r="U64" s="2">
        <f t="shared" si="9"/>
        <v>2</v>
      </c>
      <c r="V64" s="2" t="s">
        <v>29</v>
      </c>
      <c r="W64" s="2"/>
      <c r="X64" s="2" t="s">
        <v>35</v>
      </c>
      <c r="Y64" s="18" t="s">
        <v>66</v>
      </c>
    </row>
    <row r="65" spans="1:25" ht="16.5" customHeight="1">
      <c r="A65" s="2" t="s">
        <v>64</v>
      </c>
      <c r="B65" s="2" t="s">
        <v>25</v>
      </c>
      <c r="C65" s="2">
        <v>0.16</v>
      </c>
      <c r="D65" s="2">
        <v>0.8</v>
      </c>
      <c r="E65" s="2">
        <v>70000000</v>
      </c>
      <c r="F65" s="2">
        <v>330</v>
      </c>
      <c r="G65" s="4">
        <f t="shared" si="10"/>
        <v>66.532258064516128</v>
      </c>
      <c r="H65" s="2">
        <v>330</v>
      </c>
      <c r="I65" s="2">
        <v>25000</v>
      </c>
      <c r="J65" s="2">
        <v>0.5</v>
      </c>
      <c r="K65" s="5">
        <f t="shared" si="11"/>
        <v>44.453734793901234</v>
      </c>
      <c r="L65" s="2"/>
      <c r="M65" s="13" t="s">
        <v>65</v>
      </c>
      <c r="N65" s="7" t="s">
        <v>27</v>
      </c>
      <c r="P65" s="2">
        <v>5.17</v>
      </c>
      <c r="Q65" s="2">
        <v>3.61</v>
      </c>
      <c r="R65" s="2">
        <v>1.56</v>
      </c>
      <c r="S65" s="3">
        <v>6</v>
      </c>
      <c r="T65" s="3">
        <v>4</v>
      </c>
      <c r="U65" s="2">
        <f t="shared" si="9"/>
        <v>2</v>
      </c>
      <c r="V65" s="2" t="s">
        <v>29</v>
      </c>
      <c r="W65" s="2"/>
      <c r="X65" s="2" t="s">
        <v>35</v>
      </c>
      <c r="Y65" s="18" t="s">
        <v>66</v>
      </c>
    </row>
    <row r="66" spans="1:25" ht="16.5" customHeight="1">
      <c r="A66" s="2" t="s">
        <v>64</v>
      </c>
      <c r="B66" s="2" t="s">
        <v>25</v>
      </c>
      <c r="C66" s="2">
        <v>0.16</v>
      </c>
      <c r="D66" s="2">
        <v>-0.1</v>
      </c>
      <c r="E66" s="2">
        <v>4000000</v>
      </c>
      <c r="F66" s="2">
        <v>330</v>
      </c>
      <c r="G66" s="4">
        <f t="shared" si="10"/>
        <v>21.29032258064516</v>
      </c>
      <c r="H66" s="2">
        <v>330</v>
      </c>
      <c r="I66" s="2">
        <v>8000</v>
      </c>
      <c r="J66" s="2">
        <v>0.5</v>
      </c>
      <c r="K66" s="5">
        <f t="shared" si="11"/>
        <v>59.508260691526651</v>
      </c>
      <c r="L66" s="2"/>
      <c r="M66" s="13" t="s">
        <v>65</v>
      </c>
      <c r="N66" s="7" t="s">
        <v>27</v>
      </c>
      <c r="P66" s="2">
        <v>5.17</v>
      </c>
      <c r="Q66" s="2">
        <v>3.61</v>
      </c>
      <c r="R66" s="2">
        <v>1.56</v>
      </c>
      <c r="S66" s="3">
        <v>6</v>
      </c>
      <c r="T66" s="3">
        <v>4</v>
      </c>
      <c r="U66" s="2">
        <f t="shared" si="9"/>
        <v>2</v>
      </c>
      <c r="V66" s="2" t="s">
        <v>29</v>
      </c>
      <c r="W66" s="2"/>
      <c r="X66" s="2" t="s">
        <v>35</v>
      </c>
      <c r="Y66" s="18" t="s">
        <v>66</v>
      </c>
    </row>
    <row r="67" spans="1:25" ht="16.5" customHeight="1">
      <c r="A67" s="2" t="s">
        <v>64</v>
      </c>
      <c r="B67" s="2" t="s">
        <v>25</v>
      </c>
      <c r="C67" s="2">
        <v>0.16</v>
      </c>
      <c r="D67" s="2">
        <v>-0.5</v>
      </c>
      <c r="E67" s="2">
        <v>50000000</v>
      </c>
      <c r="F67" s="2">
        <v>330</v>
      </c>
      <c r="G67" s="4">
        <f t="shared" si="10"/>
        <v>79.838709677419345</v>
      </c>
      <c r="H67" s="2">
        <v>330</v>
      </c>
      <c r="I67" s="2">
        <v>30000</v>
      </c>
      <c r="J67" s="2">
        <v>0.5</v>
      </c>
      <c r="K67" s="5">
        <f t="shared" si="11"/>
        <v>63.118042007393029</v>
      </c>
      <c r="L67" s="2"/>
      <c r="M67" s="13" t="s">
        <v>65</v>
      </c>
      <c r="N67" s="7" t="s">
        <v>27</v>
      </c>
      <c r="P67" s="2">
        <v>5.17</v>
      </c>
      <c r="Q67" s="2">
        <v>3.61</v>
      </c>
      <c r="R67" s="2">
        <v>1.56</v>
      </c>
      <c r="S67" s="3">
        <v>6</v>
      </c>
      <c r="T67" s="3">
        <v>4</v>
      </c>
      <c r="U67" s="2">
        <f t="shared" si="9"/>
        <v>2</v>
      </c>
      <c r="V67" s="2" t="s">
        <v>29</v>
      </c>
      <c r="W67" s="2"/>
      <c r="X67" s="2" t="s">
        <v>35</v>
      </c>
      <c r="Y67" s="18" t="s">
        <v>66</v>
      </c>
    </row>
    <row r="68" spans="1:25" ht="16.5" customHeight="1">
      <c r="A68" s="2" t="s">
        <v>64</v>
      </c>
      <c r="B68" s="2" t="s">
        <v>25</v>
      </c>
      <c r="C68" s="2">
        <v>0.16</v>
      </c>
      <c r="D68" s="2">
        <v>-0.8</v>
      </c>
      <c r="E68" s="2">
        <v>100000000</v>
      </c>
      <c r="F68" s="2">
        <v>330</v>
      </c>
      <c r="G68" s="4">
        <f t="shared" si="10"/>
        <v>105.6532258064516</v>
      </c>
      <c r="H68" s="2">
        <v>330</v>
      </c>
      <c r="I68" s="2">
        <v>39700</v>
      </c>
      <c r="J68" s="2">
        <v>0.5</v>
      </c>
      <c r="K68" s="5">
        <f t="shared" si="11"/>
        <v>59.061948736340199</v>
      </c>
      <c r="L68" s="2"/>
      <c r="M68" s="13" t="s">
        <v>65</v>
      </c>
      <c r="N68" s="7" t="s">
        <v>27</v>
      </c>
      <c r="P68" s="2">
        <v>5.17</v>
      </c>
      <c r="Q68" s="2">
        <v>3.61</v>
      </c>
      <c r="R68" s="2">
        <v>1.56</v>
      </c>
      <c r="S68" s="3">
        <v>6</v>
      </c>
      <c r="T68" s="3">
        <v>4</v>
      </c>
      <c r="U68" s="2">
        <f t="shared" si="9"/>
        <v>2</v>
      </c>
      <c r="V68" s="2" t="s">
        <v>29</v>
      </c>
      <c r="W68" s="2"/>
      <c r="X68" s="2" t="s">
        <v>35</v>
      </c>
      <c r="Y68" s="18" t="s">
        <v>66</v>
      </c>
    </row>
    <row r="69" spans="1:25" ht="16.5" customHeight="1">
      <c r="A69" s="2" t="s">
        <v>67</v>
      </c>
      <c r="B69" s="2" t="s">
        <v>25</v>
      </c>
      <c r="C69" s="2">
        <v>0.16</v>
      </c>
      <c r="D69" s="2">
        <v>0.1</v>
      </c>
      <c r="E69" s="2"/>
      <c r="F69" s="2">
        <v>340</v>
      </c>
      <c r="G69" s="4">
        <f t="shared" si="10"/>
        <v>3.6467741935483868</v>
      </c>
      <c r="H69" s="2">
        <v>340</v>
      </c>
      <c r="I69" s="2">
        <v>1330</v>
      </c>
      <c r="J69" s="2">
        <v>0.25</v>
      </c>
      <c r="K69" s="2"/>
      <c r="L69" s="2"/>
      <c r="M69" s="6" t="s">
        <v>68</v>
      </c>
      <c r="N69" s="7" t="s">
        <v>27</v>
      </c>
      <c r="P69" s="2">
        <v>5.4</v>
      </c>
      <c r="Q69" s="2">
        <v>3.6</v>
      </c>
      <c r="R69" s="2">
        <v>1.8</v>
      </c>
      <c r="S69" s="3">
        <v>6</v>
      </c>
      <c r="T69" s="3">
        <v>4</v>
      </c>
      <c r="U69" s="2">
        <f t="shared" si="9"/>
        <v>2</v>
      </c>
      <c r="V69" s="2" t="s">
        <v>29</v>
      </c>
      <c r="W69" s="2"/>
      <c r="X69" s="2" t="s">
        <v>35</v>
      </c>
      <c r="Y69" s="18" t="s">
        <v>66</v>
      </c>
    </row>
    <row r="70" spans="1:25" ht="16.5" customHeight="1">
      <c r="A70" s="2" t="s">
        <v>69</v>
      </c>
      <c r="B70" s="2" t="s">
        <v>25</v>
      </c>
      <c r="C70" s="2">
        <v>0.16</v>
      </c>
      <c r="D70" s="2">
        <v>0.3</v>
      </c>
      <c r="E70" s="2"/>
      <c r="F70" s="2">
        <v>340</v>
      </c>
      <c r="G70" s="4">
        <f t="shared" si="10"/>
        <v>10.282258064516128</v>
      </c>
      <c r="H70" s="2">
        <v>340</v>
      </c>
      <c r="I70" s="2">
        <v>3750</v>
      </c>
      <c r="J70" s="2">
        <v>0.25</v>
      </c>
      <c r="K70" s="2"/>
      <c r="L70" s="2"/>
      <c r="M70" s="6" t="s">
        <v>68</v>
      </c>
      <c r="N70" s="7" t="s">
        <v>27</v>
      </c>
      <c r="P70" s="2">
        <v>5.4</v>
      </c>
      <c r="Q70" s="2">
        <v>3.6</v>
      </c>
      <c r="R70" s="2">
        <v>1.8</v>
      </c>
      <c r="S70" s="3">
        <v>6</v>
      </c>
      <c r="T70" s="3">
        <v>4</v>
      </c>
      <c r="U70" s="2">
        <f t="shared" si="9"/>
        <v>2</v>
      </c>
      <c r="V70" s="2" t="s">
        <v>29</v>
      </c>
      <c r="W70" s="2"/>
      <c r="X70" s="2" t="s">
        <v>35</v>
      </c>
      <c r="Y70" s="18" t="s">
        <v>66</v>
      </c>
    </row>
    <row r="71" spans="1:25" ht="16.5" customHeight="1">
      <c r="A71" s="2" t="s">
        <v>69</v>
      </c>
      <c r="B71" s="2" t="s">
        <v>25</v>
      </c>
      <c r="C71" s="2">
        <v>0.16</v>
      </c>
      <c r="D71" s="2">
        <v>0.5</v>
      </c>
      <c r="E71" s="2"/>
      <c r="F71" s="2">
        <v>340</v>
      </c>
      <c r="G71" s="4">
        <f t="shared" si="10"/>
        <v>15.080645161290322</v>
      </c>
      <c r="H71" s="2">
        <v>340</v>
      </c>
      <c r="I71" s="2">
        <v>5500</v>
      </c>
      <c r="J71" s="2">
        <v>0.25</v>
      </c>
      <c r="K71" s="2"/>
      <c r="L71" s="2"/>
      <c r="M71" s="6" t="s">
        <v>68</v>
      </c>
      <c r="N71" s="7" t="s">
        <v>27</v>
      </c>
      <c r="P71" s="2">
        <v>5.4</v>
      </c>
      <c r="Q71" s="2">
        <v>3.6</v>
      </c>
      <c r="R71" s="2">
        <v>1.8</v>
      </c>
      <c r="S71" s="3">
        <v>6</v>
      </c>
      <c r="T71" s="3">
        <v>4</v>
      </c>
      <c r="U71" s="2">
        <f t="shared" si="9"/>
        <v>2</v>
      </c>
      <c r="V71" s="2" t="s">
        <v>29</v>
      </c>
      <c r="W71" s="2"/>
      <c r="X71" s="2" t="s">
        <v>35</v>
      </c>
      <c r="Y71" s="18" t="s">
        <v>66</v>
      </c>
    </row>
    <row r="72" spans="1:25" ht="16.5" customHeight="1">
      <c r="A72" s="2" t="s">
        <v>69</v>
      </c>
      <c r="B72" s="2" t="s">
        <v>25</v>
      </c>
      <c r="C72" s="2">
        <v>0.16</v>
      </c>
      <c r="D72" s="2">
        <v>-0.1</v>
      </c>
      <c r="E72" s="2"/>
      <c r="F72" s="2">
        <v>340</v>
      </c>
      <c r="G72" s="4">
        <f t="shared" si="10"/>
        <v>2.467741935483871</v>
      </c>
      <c r="H72" s="2">
        <v>340</v>
      </c>
      <c r="I72" s="2">
        <v>900</v>
      </c>
      <c r="J72" s="2">
        <v>0.25</v>
      </c>
      <c r="K72" s="2"/>
      <c r="L72" s="2"/>
      <c r="M72" s="6" t="s">
        <v>68</v>
      </c>
      <c r="N72" s="7" t="s">
        <v>27</v>
      </c>
      <c r="P72" s="2">
        <v>5.4</v>
      </c>
      <c r="Q72" s="2">
        <v>3.6</v>
      </c>
      <c r="R72" s="2">
        <v>1.8</v>
      </c>
      <c r="S72" s="3">
        <v>6</v>
      </c>
      <c r="T72" s="3">
        <v>4</v>
      </c>
      <c r="U72" s="2">
        <f t="shared" si="9"/>
        <v>2</v>
      </c>
      <c r="V72" s="2" t="s">
        <v>29</v>
      </c>
      <c r="W72" s="2"/>
      <c r="X72" s="2" t="s">
        <v>35</v>
      </c>
      <c r="Y72" s="18" t="s">
        <v>66</v>
      </c>
    </row>
    <row r="73" spans="1:25" ht="16.5" customHeight="1">
      <c r="A73" s="2" t="s">
        <v>67</v>
      </c>
      <c r="B73" s="2" t="s">
        <v>25</v>
      </c>
      <c r="C73" s="2">
        <v>0.16</v>
      </c>
      <c r="D73" s="2">
        <v>-0.3</v>
      </c>
      <c r="E73" s="2"/>
      <c r="F73" s="2">
        <v>340</v>
      </c>
      <c r="G73" s="4">
        <f t="shared" si="10"/>
        <v>6.854838709677419</v>
      </c>
      <c r="H73" s="2">
        <v>340</v>
      </c>
      <c r="I73" s="2">
        <v>2500</v>
      </c>
      <c r="J73" s="2">
        <v>0.25</v>
      </c>
      <c r="K73" s="2"/>
      <c r="L73" s="2"/>
      <c r="M73" s="6" t="s">
        <v>68</v>
      </c>
      <c r="N73" s="7" t="s">
        <v>27</v>
      </c>
      <c r="P73" s="2">
        <v>5.4</v>
      </c>
      <c r="Q73" s="2">
        <v>3.6</v>
      </c>
      <c r="R73" s="2">
        <v>1.8</v>
      </c>
      <c r="S73" s="3">
        <v>6</v>
      </c>
      <c r="T73" s="3">
        <v>4</v>
      </c>
      <c r="U73" s="2">
        <f t="shared" si="9"/>
        <v>2</v>
      </c>
      <c r="V73" s="2" t="s">
        <v>29</v>
      </c>
      <c r="W73" s="2"/>
      <c r="X73" s="2" t="s">
        <v>35</v>
      </c>
      <c r="Y73" s="18" t="s">
        <v>66</v>
      </c>
    </row>
    <row r="74" spans="1:25" ht="16.5" customHeight="1">
      <c r="A74" s="2" t="s">
        <v>71</v>
      </c>
      <c r="B74" s="2" t="s">
        <v>72</v>
      </c>
      <c r="C74" s="2">
        <v>3.7999999999999999E-2</v>
      </c>
      <c r="D74" s="2">
        <v>-3</v>
      </c>
      <c r="E74" s="2"/>
      <c r="F74" s="2">
        <v>360</v>
      </c>
      <c r="G74" s="4">
        <f t="shared" si="10"/>
        <v>3.6290322580645165</v>
      </c>
      <c r="H74" s="2">
        <v>360</v>
      </c>
      <c r="I74" s="2">
        <v>1250</v>
      </c>
      <c r="J74" s="2">
        <v>33.33</v>
      </c>
      <c r="K74" s="4"/>
      <c r="L74" s="2"/>
      <c r="M74" s="6" t="s">
        <v>26</v>
      </c>
      <c r="N74" s="2" t="s">
        <v>73</v>
      </c>
      <c r="P74" s="3">
        <v>5.2</v>
      </c>
      <c r="Q74" s="3">
        <v>3.2</v>
      </c>
      <c r="R74" s="2">
        <f t="shared" ref="R74:R135" si="12">P74-Q74</f>
        <v>2</v>
      </c>
      <c r="S74" s="2">
        <v>5.41</v>
      </c>
      <c r="T74" s="2">
        <v>4.1399999999999997</v>
      </c>
      <c r="U74" s="2">
        <f t="shared" ref="U74" si="13">S74-T74</f>
        <v>1.2700000000000005</v>
      </c>
      <c r="V74" s="2"/>
      <c r="W74" s="2" t="s">
        <v>34</v>
      </c>
      <c r="X74" s="2" t="s">
        <v>35</v>
      </c>
      <c r="Y74" s="1" t="s">
        <v>74</v>
      </c>
    </row>
    <row r="75" spans="1:25" ht="16.5" customHeight="1">
      <c r="A75" s="2" t="s">
        <v>71</v>
      </c>
      <c r="B75" s="2" t="s">
        <v>72</v>
      </c>
      <c r="C75" s="2">
        <v>3.7999999999999999E-2</v>
      </c>
      <c r="D75" s="2">
        <v>-6</v>
      </c>
      <c r="E75" s="2"/>
      <c r="F75" s="2">
        <v>360</v>
      </c>
      <c r="G75" s="4">
        <f t="shared" si="10"/>
        <v>14.516129032258066</v>
      </c>
      <c r="H75" s="2">
        <v>360</v>
      </c>
      <c r="I75" s="2">
        <v>5000</v>
      </c>
      <c r="J75" s="2">
        <v>33.33</v>
      </c>
      <c r="K75" s="4"/>
      <c r="L75" s="2"/>
      <c r="M75" s="6" t="s">
        <v>26</v>
      </c>
      <c r="N75" s="2" t="s">
        <v>73</v>
      </c>
      <c r="P75" s="3">
        <v>5.2</v>
      </c>
      <c r="Q75" s="3">
        <v>3.2</v>
      </c>
      <c r="R75" s="2">
        <f t="shared" si="12"/>
        <v>2</v>
      </c>
      <c r="S75" s="2">
        <v>5.41</v>
      </c>
      <c r="T75" s="2">
        <v>4.1399999999999997</v>
      </c>
      <c r="U75" s="2">
        <f>S75-T75</f>
        <v>1.2700000000000005</v>
      </c>
      <c r="V75" s="2"/>
      <c r="W75" s="2" t="s">
        <v>34</v>
      </c>
      <c r="X75" s="2" t="s">
        <v>35</v>
      </c>
      <c r="Y75" s="1" t="s">
        <v>74</v>
      </c>
    </row>
    <row r="76" spans="1:25" ht="16.5" customHeight="1">
      <c r="A76" s="2" t="s">
        <v>71</v>
      </c>
      <c r="B76" s="2" t="s">
        <v>72</v>
      </c>
      <c r="C76" s="2">
        <v>3.7999999999999999E-2</v>
      </c>
      <c r="D76" s="2">
        <v>-9</v>
      </c>
      <c r="E76" s="2"/>
      <c r="F76" s="2">
        <v>360</v>
      </c>
      <c r="G76" s="4">
        <f t="shared" si="10"/>
        <v>43.548387096774199</v>
      </c>
      <c r="H76" s="2">
        <v>360</v>
      </c>
      <c r="I76" s="2">
        <v>15000</v>
      </c>
      <c r="J76" s="2">
        <v>33.33</v>
      </c>
      <c r="K76" s="4"/>
      <c r="L76" s="2"/>
      <c r="M76" s="6" t="s">
        <v>26</v>
      </c>
      <c r="N76" s="2" t="s">
        <v>73</v>
      </c>
      <c r="P76" s="3">
        <v>5.2</v>
      </c>
      <c r="Q76" s="3">
        <v>3.2</v>
      </c>
      <c r="R76" s="2">
        <f t="shared" si="12"/>
        <v>2</v>
      </c>
      <c r="S76" s="2">
        <v>5.41</v>
      </c>
      <c r="T76" s="2">
        <v>4.1399999999999997</v>
      </c>
      <c r="U76" s="2">
        <f>S76-T76</f>
        <v>1.2700000000000005</v>
      </c>
      <c r="V76" s="2"/>
      <c r="W76" s="2" t="s">
        <v>34</v>
      </c>
      <c r="X76" s="2" t="s">
        <v>35</v>
      </c>
      <c r="Y76" s="1" t="s">
        <v>74</v>
      </c>
    </row>
    <row r="77" spans="1:25" ht="16.5" customHeight="1">
      <c r="A77" s="2" t="s">
        <v>71</v>
      </c>
      <c r="B77" s="2" t="s">
        <v>72</v>
      </c>
      <c r="C77" s="2">
        <v>3.7999999999999999E-2</v>
      </c>
      <c r="D77" s="2">
        <v>-12</v>
      </c>
      <c r="E77" s="2"/>
      <c r="F77" s="2">
        <v>360</v>
      </c>
      <c r="G77" s="4">
        <f t="shared" si="10"/>
        <v>87.096774193548399</v>
      </c>
      <c r="H77" s="2">
        <v>360</v>
      </c>
      <c r="I77" s="2">
        <v>30000</v>
      </c>
      <c r="J77" s="2">
        <v>33.33</v>
      </c>
      <c r="K77" s="4"/>
      <c r="L77" s="2"/>
      <c r="M77" s="6" t="s">
        <v>26</v>
      </c>
      <c r="N77" s="2" t="s">
        <v>73</v>
      </c>
      <c r="P77" s="3">
        <v>5.2</v>
      </c>
      <c r="Q77" s="3">
        <v>3.2</v>
      </c>
      <c r="R77" s="2">
        <f t="shared" si="12"/>
        <v>2</v>
      </c>
      <c r="S77" s="2">
        <v>5.41</v>
      </c>
      <c r="T77" s="2">
        <v>4.1399999999999997</v>
      </c>
      <c r="U77" s="2">
        <f>S77-T77</f>
        <v>1.2700000000000005</v>
      </c>
      <c r="V77" s="2"/>
      <c r="W77" s="2" t="s">
        <v>34</v>
      </c>
      <c r="X77" s="2" t="s">
        <v>35</v>
      </c>
      <c r="Y77" s="1" t="s">
        <v>74</v>
      </c>
    </row>
    <row r="78" spans="1:25" ht="16.5" customHeight="1">
      <c r="A78" s="2" t="s">
        <v>75</v>
      </c>
      <c r="B78" s="2" t="s">
        <v>76</v>
      </c>
      <c r="C78" s="2">
        <v>3.7999999999999999E-2</v>
      </c>
      <c r="D78" s="2">
        <v>-15</v>
      </c>
      <c r="E78" s="2"/>
      <c r="F78" s="2">
        <v>360</v>
      </c>
      <c r="G78" s="4">
        <f t="shared" si="10"/>
        <v>198</v>
      </c>
      <c r="H78" s="2">
        <v>360</v>
      </c>
      <c r="I78" s="2">
        <v>68200</v>
      </c>
      <c r="J78" s="2">
        <v>33.33</v>
      </c>
      <c r="K78" s="4"/>
      <c r="L78" s="2"/>
      <c r="M78" s="6" t="s">
        <v>26</v>
      </c>
      <c r="N78" s="2" t="s">
        <v>73</v>
      </c>
      <c r="P78" s="3">
        <v>5.2</v>
      </c>
      <c r="Q78" s="3">
        <v>3.2</v>
      </c>
      <c r="R78" s="2">
        <f t="shared" si="12"/>
        <v>2</v>
      </c>
      <c r="S78" s="2">
        <v>5.41</v>
      </c>
      <c r="T78" s="2">
        <v>4.1399999999999997</v>
      </c>
      <c r="U78" s="2">
        <f>S78-T78</f>
        <v>1.2700000000000005</v>
      </c>
      <c r="V78" s="2"/>
      <c r="W78" s="2" t="s">
        <v>34</v>
      </c>
      <c r="X78" s="2" t="s">
        <v>35</v>
      </c>
      <c r="Y78" s="1" t="s">
        <v>77</v>
      </c>
    </row>
    <row r="79" spans="1:25" ht="16.5" customHeight="1">
      <c r="A79" s="2" t="s">
        <v>78</v>
      </c>
      <c r="B79" s="2" t="s">
        <v>79</v>
      </c>
      <c r="C79" s="2">
        <v>3.7999999999999999E-2</v>
      </c>
      <c r="D79" s="2">
        <v>3</v>
      </c>
      <c r="E79" s="2"/>
      <c r="F79" s="8">
        <v>350</v>
      </c>
      <c r="G79" s="4">
        <f t="shared" si="10"/>
        <v>6.3508064516129039</v>
      </c>
      <c r="H79" s="8">
        <v>350</v>
      </c>
      <c r="I79" s="2">
        <v>2250</v>
      </c>
      <c r="J79" s="4">
        <f>100/7</f>
        <v>14.285714285714286</v>
      </c>
      <c r="K79" s="4"/>
      <c r="L79" s="2"/>
      <c r="M79" s="9" t="s">
        <v>124</v>
      </c>
      <c r="N79" s="12" t="s">
        <v>125</v>
      </c>
      <c r="P79" s="2">
        <v>5.31</v>
      </c>
      <c r="Q79" s="2">
        <v>3.9</v>
      </c>
      <c r="R79" s="2">
        <f t="shared" si="12"/>
        <v>1.4099999999999997</v>
      </c>
      <c r="S79" s="2">
        <v>5.63</v>
      </c>
      <c r="T79" s="2">
        <v>4.0999999999999996</v>
      </c>
      <c r="U79" s="2">
        <f t="shared" ref="U79:U122" si="14">S79-T79</f>
        <v>1.5300000000000002</v>
      </c>
      <c r="V79" s="2"/>
      <c r="W79" s="2" t="s">
        <v>34</v>
      </c>
      <c r="X79" s="2" t="s">
        <v>35</v>
      </c>
      <c r="Y79" s="1" t="s">
        <v>80</v>
      </c>
    </row>
    <row r="80" spans="1:25" ht="16.5" customHeight="1">
      <c r="A80" s="2" t="s">
        <v>81</v>
      </c>
      <c r="B80" s="2" t="s">
        <v>79</v>
      </c>
      <c r="C80" s="2">
        <v>3.7999999999999999E-2</v>
      </c>
      <c r="D80" s="2">
        <v>4</v>
      </c>
      <c r="E80" s="2"/>
      <c r="F80" s="8">
        <v>350</v>
      </c>
      <c r="G80" s="4">
        <f t="shared" si="10"/>
        <v>14.112903225806454</v>
      </c>
      <c r="H80" s="8">
        <v>350</v>
      </c>
      <c r="I80" s="2">
        <v>5000</v>
      </c>
      <c r="J80" s="4">
        <f t="shared" ref="J80:J92" si="15">100/7</f>
        <v>14.285714285714286</v>
      </c>
      <c r="K80" s="4"/>
      <c r="L80" s="2"/>
      <c r="M80" s="9" t="s">
        <v>124</v>
      </c>
      <c r="N80" s="12" t="s">
        <v>125</v>
      </c>
      <c r="P80" s="2">
        <v>5.31</v>
      </c>
      <c r="Q80" s="2">
        <v>3.9</v>
      </c>
      <c r="R80" s="2">
        <f t="shared" si="12"/>
        <v>1.4099999999999997</v>
      </c>
      <c r="S80" s="2">
        <v>5.63</v>
      </c>
      <c r="T80" s="2">
        <v>4.0999999999999996</v>
      </c>
      <c r="U80" s="2">
        <f t="shared" si="14"/>
        <v>1.5300000000000002</v>
      </c>
      <c r="V80" s="2"/>
      <c r="W80" s="2" t="s">
        <v>34</v>
      </c>
      <c r="X80" s="2" t="s">
        <v>35</v>
      </c>
      <c r="Y80" s="1" t="s">
        <v>80</v>
      </c>
    </row>
    <row r="81" spans="1:25" ht="16.5" customHeight="1">
      <c r="A81" s="2" t="s">
        <v>81</v>
      </c>
      <c r="B81" s="2" t="s">
        <v>82</v>
      </c>
      <c r="C81" s="2">
        <v>3.7999999999999999E-2</v>
      </c>
      <c r="D81" s="2">
        <v>5</v>
      </c>
      <c r="E81" s="2"/>
      <c r="F81" s="8">
        <v>350</v>
      </c>
      <c r="G81" s="4">
        <f t="shared" si="10"/>
        <v>35.282258064516135</v>
      </c>
      <c r="H81" s="8">
        <v>350</v>
      </c>
      <c r="I81" s="2">
        <v>12500</v>
      </c>
      <c r="J81" s="4">
        <f t="shared" si="15"/>
        <v>14.285714285714286</v>
      </c>
      <c r="K81" s="4"/>
      <c r="L81" s="2">
        <v>124</v>
      </c>
      <c r="M81" s="9" t="s">
        <v>124</v>
      </c>
      <c r="N81" s="12" t="s">
        <v>125</v>
      </c>
      <c r="P81" s="2">
        <v>5.31</v>
      </c>
      <c r="Q81" s="2">
        <v>3.9</v>
      </c>
      <c r="R81" s="2">
        <f t="shared" si="12"/>
        <v>1.4099999999999997</v>
      </c>
      <c r="S81" s="2">
        <v>5.63</v>
      </c>
      <c r="T81" s="2">
        <v>4.0999999999999996</v>
      </c>
      <c r="U81" s="2">
        <f t="shared" si="14"/>
        <v>1.5300000000000002</v>
      </c>
      <c r="V81" s="2"/>
      <c r="W81" s="2" t="s">
        <v>34</v>
      </c>
      <c r="X81" s="2" t="s">
        <v>35</v>
      </c>
      <c r="Y81" s="1" t="s">
        <v>80</v>
      </c>
    </row>
    <row r="82" spans="1:25" ht="16.5" customHeight="1">
      <c r="A82" s="2" t="s">
        <v>81</v>
      </c>
      <c r="B82" s="2" t="s">
        <v>82</v>
      </c>
      <c r="C82" s="2">
        <v>3.7999999999999999E-2</v>
      </c>
      <c r="D82" s="2">
        <v>6</v>
      </c>
      <c r="E82" s="2"/>
      <c r="F82" s="8">
        <v>350</v>
      </c>
      <c r="G82" s="4">
        <f t="shared" si="10"/>
        <v>56.451612903225815</v>
      </c>
      <c r="H82" s="8">
        <v>350</v>
      </c>
      <c r="I82" s="2">
        <v>20000</v>
      </c>
      <c r="J82" s="4">
        <f t="shared" si="15"/>
        <v>14.285714285714286</v>
      </c>
      <c r="K82" s="4"/>
      <c r="L82" s="2"/>
      <c r="M82" s="9" t="s">
        <v>124</v>
      </c>
      <c r="N82" s="12" t="s">
        <v>125</v>
      </c>
      <c r="P82" s="2">
        <v>5.31</v>
      </c>
      <c r="Q82" s="2">
        <v>3.9</v>
      </c>
      <c r="R82" s="2">
        <f t="shared" si="12"/>
        <v>1.4099999999999997</v>
      </c>
      <c r="S82" s="2">
        <v>5.63</v>
      </c>
      <c r="T82" s="2">
        <v>4.0999999999999996</v>
      </c>
      <c r="U82" s="2">
        <f t="shared" si="14"/>
        <v>1.5300000000000002</v>
      </c>
      <c r="V82" s="2"/>
      <c r="W82" s="2" t="s">
        <v>34</v>
      </c>
      <c r="X82" s="2" t="s">
        <v>35</v>
      </c>
      <c r="Y82" s="1" t="s">
        <v>83</v>
      </c>
    </row>
    <row r="83" spans="1:25" ht="16.5" customHeight="1">
      <c r="A83" s="2" t="s">
        <v>81</v>
      </c>
      <c r="B83" s="2" t="s">
        <v>82</v>
      </c>
      <c r="C83" s="2">
        <v>3.7999999999999999E-2</v>
      </c>
      <c r="D83" s="2">
        <v>7</v>
      </c>
      <c r="E83" s="2"/>
      <c r="F83" s="8">
        <v>350</v>
      </c>
      <c r="G83" s="4">
        <f t="shared" si="10"/>
        <v>112.90322580645163</v>
      </c>
      <c r="H83" s="8">
        <v>350</v>
      </c>
      <c r="I83" s="2">
        <v>40000</v>
      </c>
      <c r="J83" s="4">
        <f t="shared" si="15"/>
        <v>14.285714285714286</v>
      </c>
      <c r="K83" s="4"/>
      <c r="L83" s="2"/>
      <c r="M83" s="9" t="s">
        <v>124</v>
      </c>
      <c r="N83" s="12" t="s">
        <v>125</v>
      </c>
      <c r="P83" s="2">
        <v>5.31</v>
      </c>
      <c r="Q83" s="2">
        <v>3.9</v>
      </c>
      <c r="R83" s="2">
        <f t="shared" si="12"/>
        <v>1.4099999999999997</v>
      </c>
      <c r="S83" s="2">
        <v>5.63</v>
      </c>
      <c r="T83" s="2">
        <v>4.0999999999999996</v>
      </c>
      <c r="U83" s="2">
        <f t="shared" si="14"/>
        <v>1.5300000000000002</v>
      </c>
      <c r="V83" s="2"/>
      <c r="W83" s="2" t="s">
        <v>34</v>
      </c>
      <c r="X83" s="2" t="s">
        <v>35</v>
      </c>
      <c r="Y83" s="1" t="s">
        <v>80</v>
      </c>
    </row>
    <row r="84" spans="1:25" ht="16.5" customHeight="1">
      <c r="A84" s="2" t="s">
        <v>81</v>
      </c>
      <c r="B84" s="2" t="s">
        <v>82</v>
      </c>
      <c r="C84" s="2">
        <v>3.7999999999999999E-2</v>
      </c>
      <c r="D84" s="2">
        <v>3</v>
      </c>
      <c r="E84" s="2"/>
      <c r="F84" s="8">
        <v>600</v>
      </c>
      <c r="G84" s="4">
        <f t="shared" si="10"/>
        <v>7.258064516129032</v>
      </c>
      <c r="H84" s="8">
        <v>600</v>
      </c>
      <c r="I84" s="2">
        <v>1500</v>
      </c>
      <c r="J84" s="4">
        <f>100/7</f>
        <v>14.285714285714286</v>
      </c>
      <c r="K84" s="4"/>
      <c r="L84" s="2"/>
      <c r="M84" s="9" t="s">
        <v>124</v>
      </c>
      <c r="N84" s="12" t="s">
        <v>125</v>
      </c>
      <c r="P84" s="2">
        <v>5.31</v>
      </c>
      <c r="Q84" s="2">
        <v>3.9</v>
      </c>
      <c r="R84" s="2">
        <f t="shared" si="12"/>
        <v>1.4099999999999997</v>
      </c>
      <c r="S84" s="2">
        <v>5.63</v>
      </c>
      <c r="T84" s="2">
        <v>4.0999999999999996</v>
      </c>
      <c r="U84" s="2">
        <f t="shared" si="14"/>
        <v>1.5300000000000002</v>
      </c>
      <c r="V84" s="2"/>
      <c r="W84" s="2" t="s">
        <v>34</v>
      </c>
      <c r="X84" s="2" t="s">
        <v>35</v>
      </c>
      <c r="Y84" s="1" t="s">
        <v>84</v>
      </c>
    </row>
    <row r="85" spans="1:25" ht="16.5" customHeight="1">
      <c r="A85" s="2" t="s">
        <v>85</v>
      </c>
      <c r="B85" s="2" t="s">
        <v>86</v>
      </c>
      <c r="C85" s="2">
        <v>3.7999999999999999E-2</v>
      </c>
      <c r="D85" s="2">
        <v>4</v>
      </c>
      <c r="E85" s="2"/>
      <c r="F85" s="8">
        <v>600</v>
      </c>
      <c r="G85" s="4">
        <f t="shared" si="10"/>
        <v>14.516129032258064</v>
      </c>
      <c r="H85" s="8">
        <v>600</v>
      </c>
      <c r="I85" s="2">
        <v>3000</v>
      </c>
      <c r="J85" s="4">
        <f t="shared" si="15"/>
        <v>14.285714285714286</v>
      </c>
      <c r="K85" s="4"/>
      <c r="L85" s="2"/>
      <c r="M85" s="9" t="s">
        <v>124</v>
      </c>
      <c r="N85" s="12" t="s">
        <v>125</v>
      </c>
      <c r="P85" s="2">
        <v>5.31</v>
      </c>
      <c r="Q85" s="2">
        <v>3.9</v>
      </c>
      <c r="R85" s="2">
        <f t="shared" si="12"/>
        <v>1.4099999999999997</v>
      </c>
      <c r="S85" s="2">
        <v>5.63</v>
      </c>
      <c r="T85" s="2">
        <v>4.0999999999999996</v>
      </c>
      <c r="U85" s="2">
        <f t="shared" si="14"/>
        <v>1.5300000000000002</v>
      </c>
      <c r="V85" s="2"/>
      <c r="W85" s="2" t="s">
        <v>34</v>
      </c>
      <c r="X85" s="2" t="s">
        <v>35</v>
      </c>
      <c r="Y85" s="1" t="s">
        <v>84</v>
      </c>
    </row>
    <row r="86" spans="1:25" ht="16.5" customHeight="1">
      <c r="A86" s="2" t="s">
        <v>85</v>
      </c>
      <c r="B86" s="2" t="s">
        <v>86</v>
      </c>
      <c r="C86" s="2">
        <v>3.7999999999999999E-2</v>
      </c>
      <c r="D86" s="2">
        <v>5</v>
      </c>
      <c r="E86" s="2"/>
      <c r="F86" s="8">
        <v>600</v>
      </c>
      <c r="G86" s="4">
        <f t="shared" si="10"/>
        <v>33.870967741935488</v>
      </c>
      <c r="H86" s="8">
        <v>600</v>
      </c>
      <c r="I86" s="2">
        <v>7000</v>
      </c>
      <c r="J86" s="4">
        <f t="shared" si="15"/>
        <v>14.285714285714286</v>
      </c>
      <c r="K86" s="4"/>
      <c r="L86" s="2">
        <v>124</v>
      </c>
      <c r="M86" s="9" t="s">
        <v>124</v>
      </c>
      <c r="N86" s="12" t="s">
        <v>125</v>
      </c>
      <c r="P86" s="2">
        <v>5.31</v>
      </c>
      <c r="Q86" s="2">
        <v>3.9</v>
      </c>
      <c r="R86" s="2">
        <f t="shared" si="12"/>
        <v>1.4099999999999997</v>
      </c>
      <c r="S86" s="2">
        <v>5.63</v>
      </c>
      <c r="T86" s="2">
        <v>4.0999999999999996</v>
      </c>
      <c r="U86" s="2">
        <f t="shared" si="14"/>
        <v>1.5300000000000002</v>
      </c>
      <c r="V86" s="2"/>
      <c r="W86" s="2" t="s">
        <v>34</v>
      </c>
      <c r="X86" s="2" t="s">
        <v>35</v>
      </c>
      <c r="Y86" s="1" t="s">
        <v>84</v>
      </c>
    </row>
    <row r="87" spans="1:25" ht="16.5" customHeight="1">
      <c r="A87" s="2" t="s">
        <v>85</v>
      </c>
      <c r="B87" s="2" t="s">
        <v>86</v>
      </c>
      <c r="C87" s="2">
        <v>3.7999999999999999E-2</v>
      </c>
      <c r="D87" s="2">
        <v>6</v>
      </c>
      <c r="E87" s="2"/>
      <c r="F87" s="8">
        <v>600</v>
      </c>
      <c r="G87" s="4">
        <f t="shared" si="10"/>
        <v>72.58064516129032</v>
      </c>
      <c r="H87" s="8">
        <v>600</v>
      </c>
      <c r="I87" s="2">
        <v>15000</v>
      </c>
      <c r="J87" s="4">
        <f t="shared" si="15"/>
        <v>14.285714285714286</v>
      </c>
      <c r="K87" s="4"/>
      <c r="L87" s="2"/>
      <c r="M87" s="9" t="s">
        <v>124</v>
      </c>
      <c r="N87" s="12" t="s">
        <v>125</v>
      </c>
      <c r="P87" s="2">
        <v>5.31</v>
      </c>
      <c r="Q87" s="2">
        <v>3.9</v>
      </c>
      <c r="R87" s="2">
        <f t="shared" si="12"/>
        <v>1.4099999999999997</v>
      </c>
      <c r="S87" s="2">
        <v>5.63</v>
      </c>
      <c r="T87" s="2">
        <v>4.0999999999999996</v>
      </c>
      <c r="U87" s="2">
        <f t="shared" si="14"/>
        <v>1.5300000000000002</v>
      </c>
      <c r="V87" s="2"/>
      <c r="W87" s="2" t="s">
        <v>34</v>
      </c>
      <c r="X87" s="2" t="s">
        <v>35</v>
      </c>
      <c r="Y87" s="1" t="s">
        <v>84</v>
      </c>
    </row>
    <row r="88" spans="1:25" ht="16.5" customHeight="1">
      <c r="A88" s="2" t="s">
        <v>85</v>
      </c>
      <c r="B88" s="2" t="s">
        <v>86</v>
      </c>
      <c r="C88" s="2">
        <v>3.7999999999999999E-2</v>
      </c>
      <c r="D88" s="2">
        <v>7</v>
      </c>
      <c r="E88" s="2"/>
      <c r="F88" s="8">
        <v>600</v>
      </c>
      <c r="G88" s="4">
        <f t="shared" si="10"/>
        <v>105</v>
      </c>
      <c r="H88" s="8">
        <v>600</v>
      </c>
      <c r="I88" s="2">
        <v>21700</v>
      </c>
      <c r="J88" s="4">
        <f t="shared" si="15"/>
        <v>14.285714285714286</v>
      </c>
      <c r="K88" s="4"/>
      <c r="L88" s="2"/>
      <c r="M88" s="9" t="s">
        <v>124</v>
      </c>
      <c r="N88" s="12" t="s">
        <v>125</v>
      </c>
      <c r="P88" s="2">
        <v>5.31</v>
      </c>
      <c r="Q88" s="2">
        <v>3.9</v>
      </c>
      <c r="R88" s="2">
        <f t="shared" si="12"/>
        <v>1.4099999999999997</v>
      </c>
      <c r="S88" s="2">
        <v>5.63</v>
      </c>
      <c r="T88" s="2">
        <v>4.0999999999999996</v>
      </c>
      <c r="U88" s="2">
        <f t="shared" si="14"/>
        <v>1.5300000000000002</v>
      </c>
      <c r="V88" s="2"/>
      <c r="W88" s="2" t="s">
        <v>34</v>
      </c>
      <c r="X88" s="2" t="s">
        <v>35</v>
      </c>
      <c r="Y88" s="1" t="s">
        <v>84</v>
      </c>
    </row>
    <row r="89" spans="1:25" ht="16.5" customHeight="1">
      <c r="A89" s="2" t="s">
        <v>85</v>
      </c>
      <c r="B89" s="2" t="s">
        <v>87</v>
      </c>
      <c r="C89" s="2">
        <v>3.7999999999999999E-2</v>
      </c>
      <c r="D89" s="2">
        <v>5</v>
      </c>
      <c r="E89" s="2"/>
      <c r="F89" s="8">
        <v>350</v>
      </c>
      <c r="G89" s="4">
        <f t="shared" si="10"/>
        <v>25.403225806451616</v>
      </c>
      <c r="H89" s="8">
        <v>350</v>
      </c>
      <c r="I89" s="2">
        <v>9000</v>
      </c>
      <c r="J89" s="4">
        <f t="shared" si="15"/>
        <v>14.285714285714286</v>
      </c>
      <c r="K89" s="4"/>
      <c r="L89" s="2"/>
      <c r="M89" s="9" t="s">
        <v>124</v>
      </c>
      <c r="N89" s="2" t="s">
        <v>88</v>
      </c>
      <c r="P89" s="2">
        <v>5.31</v>
      </c>
      <c r="Q89" s="2">
        <v>3.9</v>
      </c>
      <c r="R89" s="2">
        <f t="shared" si="12"/>
        <v>1.4099999999999997</v>
      </c>
      <c r="S89" s="2">
        <v>5.66</v>
      </c>
      <c r="T89" s="2">
        <v>4.1399999999999997</v>
      </c>
      <c r="U89" s="2">
        <f t="shared" si="14"/>
        <v>1.5200000000000005</v>
      </c>
      <c r="V89" s="2"/>
      <c r="W89" s="2" t="s">
        <v>34</v>
      </c>
      <c r="X89" s="2" t="s">
        <v>35</v>
      </c>
      <c r="Y89" s="1" t="s">
        <v>84</v>
      </c>
    </row>
    <row r="90" spans="1:25" ht="15" customHeight="1">
      <c r="A90" s="2" t="s">
        <v>85</v>
      </c>
      <c r="B90" s="2" t="s">
        <v>87</v>
      </c>
      <c r="C90" s="2">
        <v>3.7999999999999999E-2</v>
      </c>
      <c r="D90" s="2">
        <v>5</v>
      </c>
      <c r="E90" s="2"/>
      <c r="F90" s="8">
        <v>600</v>
      </c>
      <c r="G90" s="4">
        <f t="shared" si="10"/>
        <v>24.193548387096776</v>
      </c>
      <c r="H90" s="8">
        <v>600</v>
      </c>
      <c r="I90" s="2">
        <v>5000</v>
      </c>
      <c r="J90" s="4">
        <f t="shared" si="15"/>
        <v>14.285714285714286</v>
      </c>
      <c r="K90" s="4"/>
      <c r="L90" s="2"/>
      <c r="M90" s="9" t="s">
        <v>124</v>
      </c>
      <c r="N90" s="2" t="s">
        <v>88</v>
      </c>
      <c r="P90" s="2">
        <v>5.31</v>
      </c>
      <c r="Q90" s="2">
        <v>3.9</v>
      </c>
      <c r="R90" s="2">
        <f t="shared" si="12"/>
        <v>1.4099999999999997</v>
      </c>
      <c r="S90" s="2">
        <v>5.66</v>
      </c>
      <c r="T90" s="2">
        <v>4.1399999999999997</v>
      </c>
      <c r="U90" s="2">
        <f t="shared" si="14"/>
        <v>1.5200000000000005</v>
      </c>
      <c r="V90" s="2"/>
      <c r="W90" s="2" t="s">
        <v>34</v>
      </c>
      <c r="X90" s="2" t="s">
        <v>35</v>
      </c>
      <c r="Y90" s="1" t="s">
        <v>84</v>
      </c>
    </row>
    <row r="91" spans="1:25" ht="16.5" customHeight="1">
      <c r="A91" s="2" t="s">
        <v>85</v>
      </c>
      <c r="B91" s="2" t="s">
        <v>89</v>
      </c>
      <c r="C91" s="2">
        <v>3.7999999999999999E-2</v>
      </c>
      <c r="D91" s="2">
        <v>5</v>
      </c>
      <c r="E91" s="2"/>
      <c r="F91" s="8">
        <v>350</v>
      </c>
      <c r="G91" s="4">
        <f t="shared" si="10"/>
        <v>2.8225806451612905</v>
      </c>
      <c r="H91" s="8">
        <v>350</v>
      </c>
      <c r="I91" s="2">
        <v>1000</v>
      </c>
      <c r="J91" s="4">
        <f t="shared" si="15"/>
        <v>14.285714285714286</v>
      </c>
      <c r="K91" s="4"/>
      <c r="L91" s="2"/>
      <c r="M91" s="9" t="s">
        <v>124</v>
      </c>
      <c r="N91" s="2" t="s">
        <v>90</v>
      </c>
      <c r="P91" s="2">
        <v>5.31</v>
      </c>
      <c r="Q91" s="2">
        <v>3.9</v>
      </c>
      <c r="R91" s="2">
        <f t="shared" si="12"/>
        <v>1.4099999999999997</v>
      </c>
      <c r="S91" s="2">
        <v>5.44</v>
      </c>
      <c r="T91" s="2">
        <v>4.1900000000000004</v>
      </c>
      <c r="U91" s="2">
        <f t="shared" si="14"/>
        <v>1.25</v>
      </c>
      <c r="V91" s="2"/>
      <c r="W91" s="2" t="s">
        <v>34</v>
      </c>
      <c r="X91" s="2" t="s">
        <v>35</v>
      </c>
      <c r="Y91" s="1" t="s">
        <v>84</v>
      </c>
    </row>
    <row r="92" spans="1:25" ht="16.5" customHeight="1">
      <c r="A92" s="2" t="s">
        <v>85</v>
      </c>
      <c r="B92" s="2" t="s">
        <v>89</v>
      </c>
      <c r="C92" s="2">
        <v>3.7999999999999999E-2</v>
      </c>
      <c r="D92" s="2">
        <v>5</v>
      </c>
      <c r="E92" s="2"/>
      <c r="F92" s="8">
        <v>600</v>
      </c>
      <c r="G92" s="4">
        <f t="shared" si="10"/>
        <v>2.903225806451613</v>
      </c>
      <c r="H92" s="8">
        <v>600</v>
      </c>
      <c r="I92" s="2">
        <v>600</v>
      </c>
      <c r="J92" s="4">
        <f t="shared" si="15"/>
        <v>14.285714285714286</v>
      </c>
      <c r="K92" s="4"/>
      <c r="L92" s="2"/>
      <c r="M92" s="9" t="s">
        <v>124</v>
      </c>
      <c r="N92" s="2" t="s">
        <v>90</v>
      </c>
      <c r="P92" s="2">
        <v>5.31</v>
      </c>
      <c r="Q92" s="2">
        <v>3.9</v>
      </c>
      <c r="R92" s="2">
        <f t="shared" si="12"/>
        <v>1.4099999999999997</v>
      </c>
      <c r="S92" s="2">
        <v>5.44</v>
      </c>
      <c r="T92" s="2">
        <v>4.1900000000000004</v>
      </c>
      <c r="U92" s="2">
        <f t="shared" si="14"/>
        <v>1.25</v>
      </c>
      <c r="V92" s="2"/>
      <c r="W92" s="2" t="s">
        <v>34</v>
      </c>
      <c r="X92" s="2" t="s">
        <v>35</v>
      </c>
      <c r="Y92" s="1" t="s">
        <v>84</v>
      </c>
    </row>
    <row r="93" spans="1:25" ht="16.5" customHeight="1">
      <c r="A93" s="2" t="s">
        <v>91</v>
      </c>
      <c r="B93" s="2" t="s">
        <v>92</v>
      </c>
      <c r="C93" s="2">
        <v>0.04</v>
      </c>
      <c r="D93" s="2">
        <v>-25</v>
      </c>
      <c r="E93" s="2"/>
      <c r="F93" s="2">
        <v>510</v>
      </c>
      <c r="G93" s="2">
        <v>46.1</v>
      </c>
      <c r="H93" s="2">
        <v>510</v>
      </c>
      <c r="I93" s="5">
        <f>(100*1240)*G93/F93</f>
        <v>11208.627450980392</v>
      </c>
      <c r="J93" s="2">
        <v>100</v>
      </c>
      <c r="K93" s="4">
        <v>14</v>
      </c>
      <c r="L93" s="2">
        <v>104</v>
      </c>
      <c r="M93" s="6" t="s">
        <v>26</v>
      </c>
      <c r="N93" s="2" t="s">
        <v>93</v>
      </c>
      <c r="P93" s="3">
        <v>5.2</v>
      </c>
      <c r="Q93" s="3">
        <v>3.2</v>
      </c>
      <c r="R93" s="2">
        <f t="shared" si="12"/>
        <v>2</v>
      </c>
      <c r="S93" s="2">
        <v>5.32</v>
      </c>
      <c r="T93" s="2">
        <v>3.95</v>
      </c>
      <c r="U93" s="2">
        <f t="shared" si="14"/>
        <v>1.37</v>
      </c>
      <c r="V93" s="2"/>
      <c r="W93" s="2" t="s">
        <v>34</v>
      </c>
      <c r="X93" s="2" t="s">
        <v>35</v>
      </c>
      <c r="Y93" s="1" t="s">
        <v>94</v>
      </c>
    </row>
    <row r="94" spans="1:25" ht="16.5" customHeight="1">
      <c r="A94" s="2" t="s">
        <v>91</v>
      </c>
      <c r="B94" s="2" t="s">
        <v>95</v>
      </c>
      <c r="C94" s="2">
        <v>0.09</v>
      </c>
      <c r="D94" s="2">
        <v>-10</v>
      </c>
      <c r="E94" s="2">
        <v>70000</v>
      </c>
      <c r="F94" s="2">
        <v>600</v>
      </c>
      <c r="G94" s="4">
        <f t="shared" ref="G94:G123" si="16">(I94/100)*(F94/1240)</f>
        <v>7.258064516129032</v>
      </c>
      <c r="H94" s="2">
        <v>600</v>
      </c>
      <c r="I94" s="2">
        <v>1500</v>
      </c>
      <c r="J94" s="2">
        <v>100</v>
      </c>
      <c r="K94" s="4">
        <f t="shared" ref="K94:K102" si="17">G94/SQRT(2*1.6*10^-19*E94*10^-5)*10^-10</f>
        <v>1.5335460267251309</v>
      </c>
      <c r="L94" s="2"/>
      <c r="M94" s="6" t="s">
        <v>26</v>
      </c>
      <c r="N94" s="2" t="s">
        <v>96</v>
      </c>
      <c r="P94" s="3">
        <v>5.2</v>
      </c>
      <c r="Q94" s="3">
        <v>3.2</v>
      </c>
      <c r="R94" s="2">
        <f t="shared" si="12"/>
        <v>2</v>
      </c>
      <c r="S94" s="2">
        <v>5.19</v>
      </c>
      <c r="T94" s="2">
        <v>4.09</v>
      </c>
      <c r="U94" s="2">
        <f t="shared" si="14"/>
        <v>1.1000000000000005</v>
      </c>
      <c r="V94" s="2"/>
      <c r="W94" s="2" t="s">
        <v>34</v>
      </c>
      <c r="X94" s="2" t="s">
        <v>35</v>
      </c>
      <c r="Y94" s="1" t="s">
        <v>97</v>
      </c>
    </row>
    <row r="95" spans="1:25" ht="16.5" customHeight="1">
      <c r="A95" s="2" t="s">
        <v>91</v>
      </c>
      <c r="B95" s="2" t="s">
        <v>95</v>
      </c>
      <c r="C95" s="2">
        <v>0.09</v>
      </c>
      <c r="D95" s="2">
        <v>-15</v>
      </c>
      <c r="E95" s="2">
        <v>2000000</v>
      </c>
      <c r="F95" s="2">
        <v>600</v>
      </c>
      <c r="G95" s="4">
        <f t="shared" si="16"/>
        <v>96.774193548387103</v>
      </c>
      <c r="H95" s="2">
        <v>600</v>
      </c>
      <c r="I95" s="2">
        <v>20000</v>
      </c>
      <c r="J95" s="2">
        <v>100</v>
      </c>
      <c r="K95" s="4">
        <f t="shared" si="17"/>
        <v>3.8253358792359431</v>
      </c>
      <c r="L95" s="2"/>
      <c r="M95" s="6" t="s">
        <v>26</v>
      </c>
      <c r="N95" s="2" t="s">
        <v>96</v>
      </c>
      <c r="P95" s="3">
        <v>5.2</v>
      </c>
      <c r="Q95" s="3">
        <v>3.2</v>
      </c>
      <c r="R95" s="2">
        <f t="shared" si="12"/>
        <v>2</v>
      </c>
      <c r="S95" s="2">
        <v>5.19</v>
      </c>
      <c r="T95" s="2">
        <v>4.09</v>
      </c>
      <c r="U95" s="2">
        <f t="shared" si="14"/>
        <v>1.1000000000000005</v>
      </c>
      <c r="V95" s="2"/>
      <c r="W95" s="2" t="s">
        <v>34</v>
      </c>
      <c r="X95" s="2" t="s">
        <v>35</v>
      </c>
      <c r="Y95" s="1" t="s">
        <v>98</v>
      </c>
    </row>
    <row r="96" spans="1:25" ht="16.5" customHeight="1">
      <c r="A96" s="2" t="s">
        <v>91</v>
      </c>
      <c r="B96" s="2" t="s">
        <v>95</v>
      </c>
      <c r="C96" s="2">
        <v>0.09</v>
      </c>
      <c r="D96" s="2">
        <v>-20</v>
      </c>
      <c r="E96" s="2">
        <v>40000000</v>
      </c>
      <c r="F96" s="2">
        <v>600</v>
      </c>
      <c r="G96" s="4">
        <f t="shared" si="16"/>
        <v>362.90322580645164</v>
      </c>
      <c r="H96" s="2">
        <v>600</v>
      </c>
      <c r="I96" s="2">
        <v>75000</v>
      </c>
      <c r="J96" s="2">
        <v>100</v>
      </c>
      <c r="K96" s="4">
        <f t="shared" si="17"/>
        <v>3.2076416485276851</v>
      </c>
      <c r="L96" s="2">
        <v>151</v>
      </c>
      <c r="M96" s="6" t="s">
        <v>26</v>
      </c>
      <c r="N96" s="2" t="s">
        <v>96</v>
      </c>
      <c r="P96" s="3">
        <v>5.2</v>
      </c>
      <c r="Q96" s="3">
        <v>3.2</v>
      </c>
      <c r="R96" s="2">
        <f t="shared" si="12"/>
        <v>2</v>
      </c>
      <c r="S96" s="2">
        <v>5.19</v>
      </c>
      <c r="T96" s="2">
        <v>4.09</v>
      </c>
      <c r="U96" s="2">
        <f t="shared" si="14"/>
        <v>1.1000000000000005</v>
      </c>
      <c r="V96" s="2"/>
      <c r="W96" s="2" t="s">
        <v>34</v>
      </c>
      <c r="X96" s="2" t="s">
        <v>35</v>
      </c>
      <c r="Y96" s="1" t="s">
        <v>98</v>
      </c>
    </row>
    <row r="97" spans="1:25" ht="16.5" customHeight="1">
      <c r="A97" s="2" t="s">
        <v>91</v>
      </c>
      <c r="B97" s="2" t="s">
        <v>99</v>
      </c>
      <c r="C97" s="2">
        <v>3.7999999999999999E-2</v>
      </c>
      <c r="D97" s="2">
        <v>-5</v>
      </c>
      <c r="E97" s="2">
        <v>0.73</v>
      </c>
      <c r="F97" s="2">
        <v>355</v>
      </c>
      <c r="G97" s="4">
        <f t="shared" si="16"/>
        <v>2.4535080645161291</v>
      </c>
      <c r="H97" s="2">
        <v>355</v>
      </c>
      <c r="I97" s="2">
        <v>857</v>
      </c>
      <c r="J97" s="2">
        <v>100</v>
      </c>
      <c r="K97" s="4">
        <f t="shared" si="17"/>
        <v>160.52810190446942</v>
      </c>
      <c r="L97" s="2"/>
      <c r="M97" s="6" t="s">
        <v>26</v>
      </c>
      <c r="N97" s="2" t="s">
        <v>100</v>
      </c>
      <c r="P97" s="3">
        <v>5.2</v>
      </c>
      <c r="Q97" s="3">
        <v>3.2</v>
      </c>
      <c r="R97" s="2">
        <f t="shared" si="12"/>
        <v>2</v>
      </c>
      <c r="S97" s="2">
        <v>5.5</v>
      </c>
      <c r="T97" s="2">
        <v>4.3</v>
      </c>
      <c r="U97" s="2">
        <f t="shared" si="14"/>
        <v>1.2000000000000002</v>
      </c>
      <c r="V97" s="2"/>
      <c r="W97" s="2" t="s">
        <v>34</v>
      </c>
      <c r="X97" s="2" t="s">
        <v>35</v>
      </c>
      <c r="Y97" s="1" t="s">
        <v>101</v>
      </c>
    </row>
    <row r="98" spans="1:25" ht="16.5" customHeight="1">
      <c r="A98" s="2" t="s">
        <v>91</v>
      </c>
      <c r="B98" s="2" t="s">
        <v>99</v>
      </c>
      <c r="C98" s="2">
        <v>3.7999999999999999E-2</v>
      </c>
      <c r="D98" s="2">
        <v>-10</v>
      </c>
      <c r="E98" s="2">
        <v>5.6</v>
      </c>
      <c r="F98" s="2">
        <v>355</v>
      </c>
      <c r="G98" s="4">
        <f t="shared" si="16"/>
        <v>18.208064516129035</v>
      </c>
      <c r="H98" s="2">
        <v>355</v>
      </c>
      <c r="I98" s="2">
        <v>6360</v>
      </c>
      <c r="J98" s="2">
        <v>100</v>
      </c>
      <c r="K98" s="4">
        <f t="shared" si="17"/>
        <v>430.12509433479505</v>
      </c>
      <c r="L98" s="2"/>
      <c r="M98" s="6" t="s">
        <v>26</v>
      </c>
      <c r="N98" s="2" t="s">
        <v>100</v>
      </c>
      <c r="P98" s="3">
        <v>5.2</v>
      </c>
      <c r="Q98" s="3">
        <v>3.2</v>
      </c>
      <c r="R98" s="2">
        <f t="shared" si="12"/>
        <v>2</v>
      </c>
      <c r="S98" s="2">
        <v>5.5</v>
      </c>
      <c r="T98" s="2">
        <v>4.3</v>
      </c>
      <c r="U98" s="2">
        <f t="shared" si="14"/>
        <v>1.2000000000000002</v>
      </c>
      <c r="V98" s="2"/>
      <c r="W98" s="2" t="s">
        <v>34</v>
      </c>
      <c r="X98" s="2" t="s">
        <v>35</v>
      </c>
      <c r="Y98" s="1" t="s">
        <v>101</v>
      </c>
    </row>
    <row r="99" spans="1:25" ht="16.5" customHeight="1">
      <c r="A99" s="2" t="s">
        <v>91</v>
      </c>
      <c r="B99" s="2" t="s">
        <v>99</v>
      </c>
      <c r="C99" s="2">
        <v>3.7999999999999999E-2</v>
      </c>
      <c r="D99" s="2">
        <v>-15</v>
      </c>
      <c r="E99" s="2">
        <v>31</v>
      </c>
      <c r="F99" s="2">
        <v>355</v>
      </c>
      <c r="G99" s="4">
        <f t="shared" si="16"/>
        <v>63.504919354838712</v>
      </c>
      <c r="H99" s="2">
        <v>355</v>
      </c>
      <c r="I99" s="2">
        <v>22182</v>
      </c>
      <c r="J99" s="2">
        <v>100</v>
      </c>
      <c r="K99" s="4">
        <f t="shared" si="17"/>
        <v>637.60473382751081</v>
      </c>
      <c r="L99" s="2">
        <v>120</v>
      </c>
      <c r="M99" s="6" t="s">
        <v>26</v>
      </c>
      <c r="N99" s="2" t="s">
        <v>100</v>
      </c>
      <c r="P99" s="3">
        <v>5.2</v>
      </c>
      <c r="Q99" s="3">
        <v>3.2</v>
      </c>
      <c r="R99" s="2">
        <f t="shared" si="12"/>
        <v>2</v>
      </c>
      <c r="S99" s="2">
        <v>5.5</v>
      </c>
      <c r="T99" s="2">
        <v>4.3</v>
      </c>
      <c r="U99" s="2">
        <f t="shared" si="14"/>
        <v>1.2000000000000002</v>
      </c>
      <c r="V99" s="2"/>
      <c r="W99" s="2" t="s">
        <v>34</v>
      </c>
      <c r="X99" s="2" t="s">
        <v>35</v>
      </c>
      <c r="Y99" s="1" t="s">
        <v>101</v>
      </c>
    </row>
    <row r="100" spans="1:25" ht="16.5" customHeight="1">
      <c r="A100" s="2" t="s">
        <v>91</v>
      </c>
      <c r="B100" s="2" t="s">
        <v>99</v>
      </c>
      <c r="C100" s="2">
        <v>3.7999999999999999E-2</v>
      </c>
      <c r="D100" s="2">
        <v>-5</v>
      </c>
      <c r="E100" s="2">
        <v>0.73</v>
      </c>
      <c r="F100" s="2">
        <v>610</v>
      </c>
      <c r="G100" s="4">
        <f t="shared" si="16"/>
        <v>2.8433870967741939</v>
      </c>
      <c r="H100" s="2">
        <v>610</v>
      </c>
      <c r="I100" s="2">
        <v>578</v>
      </c>
      <c r="J100" s="2">
        <v>100</v>
      </c>
      <c r="K100" s="4">
        <f t="shared" si="17"/>
        <v>186.03710345449352</v>
      </c>
      <c r="L100" s="2"/>
      <c r="M100" s="6" t="s">
        <v>26</v>
      </c>
      <c r="N100" s="2" t="s">
        <v>100</v>
      </c>
      <c r="P100" s="3">
        <v>5.2</v>
      </c>
      <c r="Q100" s="3">
        <v>3.2</v>
      </c>
      <c r="R100" s="2">
        <f t="shared" si="12"/>
        <v>2</v>
      </c>
      <c r="S100" s="2">
        <v>5.5</v>
      </c>
      <c r="T100" s="2">
        <v>4.3</v>
      </c>
      <c r="U100" s="2">
        <f t="shared" si="14"/>
        <v>1.2000000000000002</v>
      </c>
      <c r="V100" s="2"/>
      <c r="W100" s="2" t="s">
        <v>34</v>
      </c>
      <c r="X100" s="2" t="s">
        <v>35</v>
      </c>
      <c r="Y100" s="1" t="s">
        <v>101</v>
      </c>
    </row>
    <row r="101" spans="1:25" ht="16.5" customHeight="1">
      <c r="A101" s="2" t="s">
        <v>91</v>
      </c>
      <c r="B101" s="2" t="s">
        <v>99</v>
      </c>
      <c r="C101" s="2">
        <v>3.7999999999999999E-2</v>
      </c>
      <c r="D101" s="2">
        <v>-10</v>
      </c>
      <c r="E101" s="2">
        <v>5.6</v>
      </c>
      <c r="F101" s="2">
        <v>610</v>
      </c>
      <c r="G101" s="4">
        <f t="shared" si="16"/>
        <v>19.800403225806452</v>
      </c>
      <c r="H101" s="2">
        <v>610</v>
      </c>
      <c r="I101" s="2">
        <v>4025</v>
      </c>
      <c r="J101" s="2">
        <v>100</v>
      </c>
      <c r="K101" s="4">
        <f t="shared" si="17"/>
        <v>467.74056066325869</v>
      </c>
      <c r="L101" s="2"/>
      <c r="M101" s="6" t="s">
        <v>26</v>
      </c>
      <c r="N101" s="2" t="s">
        <v>100</v>
      </c>
      <c r="P101" s="3">
        <v>5.2</v>
      </c>
      <c r="Q101" s="3">
        <v>3.2</v>
      </c>
      <c r="R101" s="2">
        <f t="shared" si="12"/>
        <v>2</v>
      </c>
      <c r="S101" s="2">
        <v>5.5</v>
      </c>
      <c r="T101" s="2">
        <v>4.3</v>
      </c>
      <c r="U101" s="2">
        <f t="shared" si="14"/>
        <v>1.2000000000000002</v>
      </c>
      <c r="V101" s="2"/>
      <c r="W101" s="2" t="s">
        <v>34</v>
      </c>
      <c r="X101" s="2" t="s">
        <v>35</v>
      </c>
      <c r="Y101" s="1" t="s">
        <v>101</v>
      </c>
    </row>
    <row r="102" spans="1:25" ht="16.5" customHeight="1">
      <c r="A102" s="2" t="s">
        <v>91</v>
      </c>
      <c r="B102" s="2" t="s">
        <v>99</v>
      </c>
      <c r="C102" s="2">
        <v>3.7999999999999999E-2</v>
      </c>
      <c r="D102" s="2">
        <v>-15</v>
      </c>
      <c r="E102" s="2">
        <v>31</v>
      </c>
      <c r="F102" s="2">
        <v>610</v>
      </c>
      <c r="G102" s="4">
        <f t="shared" si="16"/>
        <v>65.614354838709673</v>
      </c>
      <c r="H102" s="2">
        <v>610</v>
      </c>
      <c r="I102" s="2">
        <v>13338</v>
      </c>
      <c r="J102" s="2">
        <v>100</v>
      </c>
      <c r="K102" s="4">
        <f t="shared" si="17"/>
        <v>658.7839757489852</v>
      </c>
      <c r="L102" s="2">
        <v>120</v>
      </c>
      <c r="M102" s="6" t="s">
        <v>26</v>
      </c>
      <c r="N102" s="2" t="s">
        <v>100</v>
      </c>
      <c r="P102" s="3">
        <v>5.2</v>
      </c>
      <c r="Q102" s="3">
        <v>3.2</v>
      </c>
      <c r="R102" s="2">
        <f t="shared" si="12"/>
        <v>2</v>
      </c>
      <c r="S102" s="2">
        <v>5.5</v>
      </c>
      <c r="T102" s="2">
        <v>4.3</v>
      </c>
      <c r="U102" s="2">
        <f t="shared" si="14"/>
        <v>1.2000000000000002</v>
      </c>
      <c r="V102" s="2"/>
      <c r="W102" s="2" t="s">
        <v>34</v>
      </c>
      <c r="X102" s="2" t="s">
        <v>35</v>
      </c>
      <c r="Y102" s="1" t="s">
        <v>101</v>
      </c>
    </row>
    <row r="103" spans="1:25" ht="16.5" customHeight="1">
      <c r="A103" s="2" t="s">
        <v>91</v>
      </c>
      <c r="B103" s="2" t="s">
        <v>102</v>
      </c>
      <c r="C103" s="2">
        <v>0.09</v>
      </c>
      <c r="D103" s="2">
        <v>-20</v>
      </c>
      <c r="E103" s="2"/>
      <c r="F103" s="2">
        <v>375</v>
      </c>
      <c r="G103" s="4">
        <f t="shared" si="16"/>
        <v>278.22580645161293</v>
      </c>
      <c r="H103" s="2">
        <v>375</v>
      </c>
      <c r="I103" s="2">
        <v>92000</v>
      </c>
      <c r="J103" s="2">
        <v>100</v>
      </c>
      <c r="K103" s="4"/>
      <c r="L103" s="2"/>
      <c r="M103" s="6" t="s">
        <v>26</v>
      </c>
      <c r="N103" s="2" t="s">
        <v>103</v>
      </c>
      <c r="P103" s="3">
        <v>5.2</v>
      </c>
      <c r="Q103" s="3">
        <v>3.2</v>
      </c>
      <c r="R103" s="2">
        <f t="shared" si="12"/>
        <v>2</v>
      </c>
      <c r="S103" s="2">
        <v>5.58</v>
      </c>
      <c r="T103" s="2">
        <v>3.97</v>
      </c>
      <c r="U103" s="2">
        <f t="shared" si="14"/>
        <v>1.6099999999999999</v>
      </c>
      <c r="V103" s="2"/>
      <c r="W103" s="2" t="s">
        <v>34</v>
      </c>
      <c r="X103" s="2" t="s">
        <v>35</v>
      </c>
      <c r="Y103" s="1" t="s">
        <v>104</v>
      </c>
    </row>
    <row r="104" spans="1:25" ht="16.5" customHeight="1">
      <c r="A104" s="2" t="s">
        <v>91</v>
      </c>
      <c r="B104" s="2" t="s">
        <v>105</v>
      </c>
      <c r="C104" s="2">
        <v>0.09</v>
      </c>
      <c r="D104" s="2">
        <v>-20</v>
      </c>
      <c r="E104" s="2"/>
      <c r="F104" s="2">
        <v>375</v>
      </c>
      <c r="G104" s="4">
        <f t="shared" si="16"/>
        <v>471.77419354838713</v>
      </c>
      <c r="H104" s="2">
        <v>375</v>
      </c>
      <c r="I104" s="2">
        <v>156000</v>
      </c>
      <c r="J104" s="2">
        <v>100</v>
      </c>
      <c r="K104" s="4"/>
      <c r="L104" s="2"/>
      <c r="M104" s="6" t="s">
        <v>26</v>
      </c>
      <c r="N104" s="2" t="s">
        <v>106</v>
      </c>
      <c r="P104" s="3">
        <v>5.2</v>
      </c>
      <c r="Q104" s="3">
        <v>3.2</v>
      </c>
      <c r="R104" s="2">
        <f t="shared" si="12"/>
        <v>2</v>
      </c>
      <c r="S104" s="2">
        <v>5.65</v>
      </c>
      <c r="T104" s="2">
        <v>4.21</v>
      </c>
      <c r="U104" s="2">
        <f t="shared" si="14"/>
        <v>1.4400000000000004</v>
      </c>
      <c r="V104" s="2"/>
      <c r="W104" s="2" t="s">
        <v>34</v>
      </c>
      <c r="X104" s="2" t="s">
        <v>35</v>
      </c>
      <c r="Y104" s="1" t="s">
        <v>104</v>
      </c>
    </row>
    <row r="105" spans="1:25" ht="16.5" customHeight="1">
      <c r="A105" s="2" t="s">
        <v>91</v>
      </c>
      <c r="B105" s="2" t="s">
        <v>107</v>
      </c>
      <c r="C105" s="2">
        <v>0.09</v>
      </c>
      <c r="D105" s="2">
        <v>-20</v>
      </c>
      <c r="E105" s="2"/>
      <c r="F105" s="2">
        <v>375</v>
      </c>
      <c r="G105" s="4">
        <f t="shared" si="16"/>
        <v>365.92741935483872</v>
      </c>
      <c r="H105" s="2">
        <v>375</v>
      </c>
      <c r="I105" s="2">
        <v>121000</v>
      </c>
      <c r="J105" s="2">
        <v>100</v>
      </c>
      <c r="K105" s="4"/>
      <c r="L105" s="2"/>
      <c r="M105" s="6" t="s">
        <v>26</v>
      </c>
      <c r="N105" s="2" t="s">
        <v>108</v>
      </c>
      <c r="P105" s="3">
        <v>5.2</v>
      </c>
      <c r="Q105" s="3">
        <v>3.2</v>
      </c>
      <c r="R105" s="2">
        <f t="shared" si="12"/>
        <v>2</v>
      </c>
      <c r="S105" s="2">
        <v>5.64</v>
      </c>
      <c r="T105" s="2">
        <v>4.22</v>
      </c>
      <c r="U105" s="2">
        <f t="shared" si="14"/>
        <v>1.42</v>
      </c>
      <c r="V105" s="2"/>
      <c r="W105" s="2" t="s">
        <v>34</v>
      </c>
      <c r="X105" s="2" t="s">
        <v>35</v>
      </c>
      <c r="Y105" s="1" t="s">
        <v>104</v>
      </c>
    </row>
    <row r="106" spans="1:25" ht="16.5" customHeight="1">
      <c r="A106" s="2" t="s">
        <v>91</v>
      </c>
      <c r="B106" s="2" t="s">
        <v>109</v>
      </c>
      <c r="C106" s="2">
        <v>0.09</v>
      </c>
      <c r="D106" s="2">
        <v>-20</v>
      </c>
      <c r="E106" s="2"/>
      <c r="F106" s="2">
        <v>375</v>
      </c>
      <c r="G106" s="4">
        <f t="shared" si="16"/>
        <v>223.79032258064518</v>
      </c>
      <c r="H106" s="2">
        <v>375</v>
      </c>
      <c r="I106" s="2">
        <v>74000</v>
      </c>
      <c r="J106" s="2">
        <v>100</v>
      </c>
      <c r="K106" s="4"/>
      <c r="L106" s="2"/>
      <c r="M106" s="6" t="s">
        <v>26</v>
      </c>
      <c r="N106" s="2" t="s">
        <v>110</v>
      </c>
      <c r="P106" s="3">
        <v>5.2</v>
      </c>
      <c r="Q106" s="3">
        <v>3.2</v>
      </c>
      <c r="R106" s="2">
        <f t="shared" si="12"/>
        <v>2</v>
      </c>
      <c r="S106" s="2">
        <v>5.62</v>
      </c>
      <c r="T106" s="2">
        <v>3.99</v>
      </c>
      <c r="U106" s="2">
        <f t="shared" si="14"/>
        <v>1.63</v>
      </c>
      <c r="V106" s="2"/>
      <c r="W106" s="2" t="s">
        <v>34</v>
      </c>
      <c r="X106" s="2" t="s">
        <v>35</v>
      </c>
      <c r="Y106" s="1" t="s">
        <v>104</v>
      </c>
    </row>
    <row r="107" spans="1:25" ht="16.5" customHeight="1">
      <c r="A107" s="2" t="s">
        <v>91</v>
      </c>
      <c r="B107" s="2" t="s">
        <v>102</v>
      </c>
      <c r="C107" s="2">
        <v>0.09</v>
      </c>
      <c r="D107" s="2">
        <v>-20</v>
      </c>
      <c r="E107" s="2"/>
      <c r="F107" s="2">
        <v>600</v>
      </c>
      <c r="G107" s="4">
        <f t="shared" si="16"/>
        <v>272.17741935483872</v>
      </c>
      <c r="H107" s="2">
        <v>600</v>
      </c>
      <c r="I107" s="2">
        <v>56250</v>
      </c>
      <c r="J107" s="2">
        <v>100</v>
      </c>
      <c r="K107" s="4"/>
      <c r="L107" s="2"/>
      <c r="M107" s="6" t="s">
        <v>26</v>
      </c>
      <c r="N107" s="2" t="s">
        <v>103</v>
      </c>
      <c r="P107" s="3">
        <v>5.2</v>
      </c>
      <c r="Q107" s="3">
        <v>3.2</v>
      </c>
      <c r="R107" s="2">
        <f t="shared" si="12"/>
        <v>2</v>
      </c>
      <c r="S107" s="2">
        <v>5.58</v>
      </c>
      <c r="T107" s="2">
        <v>3.97</v>
      </c>
      <c r="U107" s="2">
        <f t="shared" si="14"/>
        <v>1.6099999999999999</v>
      </c>
      <c r="V107" s="2"/>
      <c r="W107" s="2" t="s">
        <v>34</v>
      </c>
      <c r="X107" s="2" t="s">
        <v>35</v>
      </c>
      <c r="Y107" s="1" t="s">
        <v>104</v>
      </c>
    </row>
    <row r="108" spans="1:25" ht="16.5" customHeight="1">
      <c r="A108" s="2" t="s">
        <v>91</v>
      </c>
      <c r="B108" s="2" t="s">
        <v>105</v>
      </c>
      <c r="C108" s="2">
        <v>0.09</v>
      </c>
      <c r="D108" s="2">
        <v>-20</v>
      </c>
      <c r="E108" s="2"/>
      <c r="F108" s="2">
        <v>600</v>
      </c>
      <c r="G108" s="4">
        <f t="shared" si="16"/>
        <v>665.32258064516134</v>
      </c>
      <c r="H108" s="2">
        <v>600</v>
      </c>
      <c r="I108" s="2">
        <v>137500</v>
      </c>
      <c r="J108" s="2">
        <v>100</v>
      </c>
      <c r="K108" s="4"/>
      <c r="L108" s="2"/>
      <c r="M108" s="6" t="s">
        <v>26</v>
      </c>
      <c r="N108" s="2" t="s">
        <v>106</v>
      </c>
      <c r="P108" s="3">
        <v>5.2</v>
      </c>
      <c r="Q108" s="3">
        <v>3.2</v>
      </c>
      <c r="R108" s="2">
        <f t="shared" si="12"/>
        <v>2</v>
      </c>
      <c r="S108" s="2">
        <v>5.65</v>
      </c>
      <c r="T108" s="2">
        <v>4.21</v>
      </c>
      <c r="U108" s="2">
        <f t="shared" si="14"/>
        <v>1.4400000000000004</v>
      </c>
      <c r="V108" s="2"/>
      <c r="W108" s="2" t="s">
        <v>34</v>
      </c>
      <c r="X108" s="2" t="s">
        <v>35</v>
      </c>
      <c r="Y108" s="1" t="s">
        <v>104</v>
      </c>
    </row>
    <row r="109" spans="1:25" ht="16.5" customHeight="1">
      <c r="A109" s="2" t="s">
        <v>91</v>
      </c>
      <c r="B109" s="2" t="s">
        <v>107</v>
      </c>
      <c r="C109" s="2">
        <v>0.09</v>
      </c>
      <c r="D109" s="2">
        <v>-20</v>
      </c>
      <c r="E109" s="2"/>
      <c r="F109" s="2">
        <v>600</v>
      </c>
      <c r="G109" s="4">
        <f t="shared" si="16"/>
        <v>483.87096774193549</v>
      </c>
      <c r="H109" s="2">
        <v>600</v>
      </c>
      <c r="I109" s="2">
        <v>100000</v>
      </c>
      <c r="J109" s="2">
        <v>100</v>
      </c>
      <c r="K109" s="4"/>
      <c r="L109" s="2"/>
      <c r="M109" s="6" t="s">
        <v>111</v>
      </c>
      <c r="N109" s="2" t="s">
        <v>108</v>
      </c>
      <c r="P109" s="3">
        <v>5.2</v>
      </c>
      <c r="Q109" s="3">
        <v>3.2</v>
      </c>
      <c r="R109" s="2">
        <f t="shared" si="12"/>
        <v>2</v>
      </c>
      <c r="S109" s="2">
        <v>5.64</v>
      </c>
      <c r="T109" s="2">
        <v>4.22</v>
      </c>
      <c r="U109" s="2">
        <f t="shared" si="14"/>
        <v>1.42</v>
      </c>
      <c r="V109" s="2"/>
      <c r="W109" s="2" t="s">
        <v>34</v>
      </c>
      <c r="X109" s="2" t="s">
        <v>35</v>
      </c>
      <c r="Y109" s="1" t="s">
        <v>104</v>
      </c>
    </row>
    <row r="110" spans="1:25" ht="16.5" customHeight="1">
      <c r="A110" s="2" t="s">
        <v>91</v>
      </c>
      <c r="B110" s="2" t="s">
        <v>109</v>
      </c>
      <c r="C110" s="2">
        <v>0.09</v>
      </c>
      <c r="D110" s="2">
        <v>-20</v>
      </c>
      <c r="E110" s="2"/>
      <c r="F110" s="2">
        <v>600</v>
      </c>
      <c r="G110" s="4">
        <f t="shared" si="16"/>
        <v>403.22419354838712</v>
      </c>
      <c r="H110" s="2">
        <v>600</v>
      </c>
      <c r="I110" s="2">
        <v>83333</v>
      </c>
      <c r="J110" s="2">
        <v>100</v>
      </c>
      <c r="K110" s="4"/>
      <c r="L110" s="2"/>
      <c r="M110" s="6" t="s">
        <v>26</v>
      </c>
      <c r="N110" s="2" t="s">
        <v>110</v>
      </c>
      <c r="P110" s="3">
        <v>5.2</v>
      </c>
      <c r="Q110" s="3">
        <v>3.2</v>
      </c>
      <c r="R110" s="2">
        <f t="shared" si="12"/>
        <v>2</v>
      </c>
      <c r="S110" s="2">
        <v>5.62</v>
      </c>
      <c r="T110" s="2">
        <v>3.99</v>
      </c>
      <c r="U110" s="2">
        <f t="shared" si="14"/>
        <v>1.63</v>
      </c>
      <c r="V110" s="2"/>
      <c r="W110" s="2" t="s">
        <v>34</v>
      </c>
      <c r="X110" s="2" t="s">
        <v>35</v>
      </c>
      <c r="Y110" s="1" t="s">
        <v>104</v>
      </c>
    </row>
    <row r="111" spans="1:25" ht="16.5" customHeight="1">
      <c r="A111" s="2" t="s">
        <v>91</v>
      </c>
      <c r="B111" s="2" t="s">
        <v>112</v>
      </c>
      <c r="C111" s="2">
        <v>3.7999999999999999E-2</v>
      </c>
      <c r="D111" s="2">
        <v>-5</v>
      </c>
      <c r="E111" s="2"/>
      <c r="F111" s="2">
        <v>375</v>
      </c>
      <c r="G111" s="4">
        <f t="shared" si="16"/>
        <v>1.2096774193548387</v>
      </c>
      <c r="H111" s="2">
        <v>375</v>
      </c>
      <c r="I111" s="8">
        <v>400</v>
      </c>
      <c r="J111" s="2">
        <v>50</v>
      </c>
      <c r="K111" s="4"/>
      <c r="L111" s="2"/>
      <c r="M111" s="6" t="s">
        <v>26</v>
      </c>
      <c r="N111" s="2" t="s">
        <v>113</v>
      </c>
      <c r="P111" s="3">
        <v>5.2</v>
      </c>
      <c r="Q111" s="3">
        <v>3.2</v>
      </c>
      <c r="R111" s="2">
        <f t="shared" si="12"/>
        <v>2</v>
      </c>
      <c r="S111" s="2">
        <v>5.3</v>
      </c>
      <c r="T111" s="2">
        <v>3.74</v>
      </c>
      <c r="U111" s="2">
        <f t="shared" si="14"/>
        <v>1.5599999999999996</v>
      </c>
      <c r="V111" s="2" t="s">
        <v>29</v>
      </c>
      <c r="W111" s="2"/>
      <c r="X111" s="2" t="s">
        <v>35</v>
      </c>
      <c r="Y111" s="1" t="s">
        <v>114</v>
      </c>
    </row>
    <row r="112" spans="1:25" ht="16.5" customHeight="1">
      <c r="A112" s="2" t="s">
        <v>91</v>
      </c>
      <c r="B112" s="2" t="s">
        <v>112</v>
      </c>
      <c r="C112" s="2">
        <v>3.7999999999999999E-2</v>
      </c>
      <c r="D112" s="2">
        <v>-5</v>
      </c>
      <c r="E112" s="2"/>
      <c r="F112" s="2">
        <v>633</v>
      </c>
      <c r="G112" s="4">
        <f t="shared" si="16"/>
        <v>1.5314516129032258</v>
      </c>
      <c r="H112" s="2">
        <v>633</v>
      </c>
      <c r="I112" s="2">
        <v>300</v>
      </c>
      <c r="J112" s="2">
        <v>50</v>
      </c>
      <c r="K112" s="4"/>
      <c r="L112" s="2"/>
      <c r="M112" s="6" t="s">
        <v>111</v>
      </c>
      <c r="N112" s="2" t="s">
        <v>113</v>
      </c>
      <c r="P112" s="3">
        <v>5.2</v>
      </c>
      <c r="Q112" s="3">
        <v>3.2</v>
      </c>
      <c r="R112" s="2">
        <f t="shared" si="12"/>
        <v>2</v>
      </c>
      <c r="S112" s="2">
        <v>5.3</v>
      </c>
      <c r="T112" s="2">
        <v>3.74</v>
      </c>
      <c r="U112" s="2">
        <f t="shared" si="14"/>
        <v>1.5599999999999996</v>
      </c>
      <c r="V112" s="2" t="s">
        <v>29</v>
      </c>
      <c r="W112" s="2"/>
      <c r="X112" s="2" t="s">
        <v>35</v>
      </c>
      <c r="Y112" s="1" t="s">
        <v>114</v>
      </c>
    </row>
    <row r="113" spans="1:25" ht="16.5" customHeight="1">
      <c r="A113" s="2" t="s">
        <v>91</v>
      </c>
      <c r="B113" s="2" t="s">
        <v>112</v>
      </c>
      <c r="C113" s="2">
        <v>3.7999999999999999E-2</v>
      </c>
      <c r="D113" s="2">
        <v>-10</v>
      </c>
      <c r="E113" s="2"/>
      <c r="F113" s="2">
        <v>375</v>
      </c>
      <c r="G113" s="4">
        <f t="shared" si="16"/>
        <v>4.2338709677419359</v>
      </c>
      <c r="H113" s="2">
        <v>375</v>
      </c>
      <c r="I113" s="2">
        <v>1400</v>
      </c>
      <c r="J113" s="2">
        <v>50</v>
      </c>
      <c r="K113" s="4"/>
      <c r="L113" s="2"/>
      <c r="M113" s="6" t="s">
        <v>26</v>
      </c>
      <c r="N113" s="2" t="s">
        <v>113</v>
      </c>
      <c r="P113" s="3">
        <v>5.2</v>
      </c>
      <c r="Q113" s="3">
        <v>3.2</v>
      </c>
      <c r="R113" s="2">
        <f t="shared" si="12"/>
        <v>2</v>
      </c>
      <c r="S113" s="2">
        <v>5.3</v>
      </c>
      <c r="T113" s="2">
        <v>3.74</v>
      </c>
      <c r="U113" s="2">
        <f t="shared" si="14"/>
        <v>1.5599999999999996</v>
      </c>
      <c r="V113" s="2" t="s">
        <v>115</v>
      </c>
      <c r="W113" s="2"/>
      <c r="X113" s="2" t="s">
        <v>35</v>
      </c>
      <c r="Y113" s="1" t="s">
        <v>114</v>
      </c>
    </row>
    <row r="114" spans="1:25" ht="16.5" customHeight="1">
      <c r="A114" s="2" t="s">
        <v>91</v>
      </c>
      <c r="B114" s="2" t="s">
        <v>112</v>
      </c>
      <c r="C114" s="2">
        <v>3.7999999999999999E-2</v>
      </c>
      <c r="D114" s="2">
        <v>-10</v>
      </c>
      <c r="E114" s="2"/>
      <c r="F114" s="2">
        <v>633</v>
      </c>
      <c r="G114" s="4">
        <f t="shared" si="16"/>
        <v>6.381048387096774</v>
      </c>
      <c r="H114" s="2">
        <v>633</v>
      </c>
      <c r="I114" s="2">
        <v>1250</v>
      </c>
      <c r="J114" s="2">
        <v>50</v>
      </c>
      <c r="K114" s="4"/>
      <c r="L114" s="2"/>
      <c r="M114" s="6" t="s">
        <v>26</v>
      </c>
      <c r="N114" s="2" t="s">
        <v>113</v>
      </c>
      <c r="P114" s="3">
        <v>5.2</v>
      </c>
      <c r="Q114" s="3">
        <v>3.2</v>
      </c>
      <c r="R114" s="2">
        <f t="shared" si="12"/>
        <v>2</v>
      </c>
      <c r="S114" s="2">
        <v>5.3</v>
      </c>
      <c r="T114" s="2">
        <v>3.74</v>
      </c>
      <c r="U114" s="2">
        <f t="shared" si="14"/>
        <v>1.5599999999999996</v>
      </c>
      <c r="V114" s="2" t="s">
        <v>115</v>
      </c>
      <c r="W114" s="2"/>
      <c r="X114" s="2" t="s">
        <v>35</v>
      </c>
      <c r="Y114" s="1" t="s">
        <v>114</v>
      </c>
    </row>
    <row r="115" spans="1:25" ht="16.5" customHeight="1">
      <c r="A115" s="2" t="s">
        <v>91</v>
      </c>
      <c r="B115" s="2" t="s">
        <v>112</v>
      </c>
      <c r="C115" s="2">
        <v>3.7999999999999999E-2</v>
      </c>
      <c r="D115" s="2">
        <v>-15</v>
      </c>
      <c r="E115" s="2"/>
      <c r="F115" s="2">
        <v>375</v>
      </c>
      <c r="G115" s="4">
        <f t="shared" si="16"/>
        <v>13.10383064516129</v>
      </c>
      <c r="H115" s="2">
        <v>375</v>
      </c>
      <c r="I115" s="2">
        <v>4333</v>
      </c>
      <c r="J115" s="2">
        <v>50</v>
      </c>
      <c r="K115" s="4"/>
      <c r="L115" s="2"/>
      <c r="M115" s="6" t="s">
        <v>111</v>
      </c>
      <c r="N115" s="2" t="s">
        <v>113</v>
      </c>
      <c r="P115" s="3">
        <v>5.2</v>
      </c>
      <c r="Q115" s="3">
        <v>3.2</v>
      </c>
      <c r="R115" s="2">
        <f t="shared" si="12"/>
        <v>2</v>
      </c>
      <c r="S115" s="2">
        <v>5.3</v>
      </c>
      <c r="T115" s="2">
        <v>3.74</v>
      </c>
      <c r="U115" s="2">
        <f t="shared" si="14"/>
        <v>1.5599999999999996</v>
      </c>
      <c r="V115" s="2" t="s">
        <v>115</v>
      </c>
      <c r="W115" s="2"/>
      <c r="X115" s="2" t="s">
        <v>35</v>
      </c>
      <c r="Y115" s="1" t="s">
        <v>114</v>
      </c>
    </row>
    <row r="116" spans="1:25" ht="16.5" customHeight="1">
      <c r="A116" s="2" t="s">
        <v>91</v>
      </c>
      <c r="B116" s="2" t="s">
        <v>112</v>
      </c>
      <c r="C116" s="2">
        <v>3.7999999999999999E-2</v>
      </c>
      <c r="D116" s="2">
        <v>-15</v>
      </c>
      <c r="E116" s="2"/>
      <c r="F116" s="2">
        <v>633</v>
      </c>
      <c r="G116" s="4">
        <f t="shared" si="16"/>
        <v>18.714338709677417</v>
      </c>
      <c r="H116" s="2">
        <v>633</v>
      </c>
      <c r="I116" s="2">
        <v>3666</v>
      </c>
      <c r="J116" s="2">
        <v>50</v>
      </c>
      <c r="K116" s="4"/>
      <c r="L116" s="2"/>
      <c r="M116" s="6" t="s">
        <v>26</v>
      </c>
      <c r="N116" s="2" t="s">
        <v>113</v>
      </c>
      <c r="P116" s="3">
        <v>5.2</v>
      </c>
      <c r="Q116" s="3">
        <v>3.2</v>
      </c>
      <c r="R116" s="2">
        <f t="shared" si="12"/>
        <v>2</v>
      </c>
      <c r="S116" s="2">
        <v>5.3</v>
      </c>
      <c r="T116" s="2">
        <v>3.74</v>
      </c>
      <c r="U116" s="2">
        <f t="shared" si="14"/>
        <v>1.5599999999999996</v>
      </c>
      <c r="V116" s="2" t="s">
        <v>115</v>
      </c>
      <c r="W116" s="2"/>
      <c r="X116" s="2" t="s">
        <v>35</v>
      </c>
      <c r="Y116" s="1" t="s">
        <v>114</v>
      </c>
    </row>
    <row r="117" spans="1:25" ht="16.5" customHeight="1">
      <c r="A117" s="2" t="s">
        <v>91</v>
      </c>
      <c r="B117" s="2" t="s">
        <v>112</v>
      </c>
      <c r="C117" s="2">
        <v>3.7999999999999999E-2</v>
      </c>
      <c r="D117" s="2">
        <v>-20</v>
      </c>
      <c r="E117" s="2"/>
      <c r="F117" s="2">
        <v>375</v>
      </c>
      <c r="G117" s="4">
        <f t="shared" si="16"/>
        <v>31.754032258064516</v>
      </c>
      <c r="H117" s="2">
        <v>375</v>
      </c>
      <c r="I117" s="2">
        <v>10500</v>
      </c>
      <c r="J117" s="2">
        <v>50</v>
      </c>
      <c r="K117" s="4"/>
      <c r="L117" s="2"/>
      <c r="M117" s="6" t="s">
        <v>111</v>
      </c>
      <c r="N117" s="2" t="s">
        <v>113</v>
      </c>
      <c r="P117" s="3">
        <v>5.2</v>
      </c>
      <c r="Q117" s="3">
        <v>3.2</v>
      </c>
      <c r="R117" s="2">
        <f t="shared" si="12"/>
        <v>2</v>
      </c>
      <c r="S117" s="2">
        <v>5.3</v>
      </c>
      <c r="T117" s="2">
        <v>3.74</v>
      </c>
      <c r="U117" s="2">
        <f t="shared" si="14"/>
        <v>1.5599999999999996</v>
      </c>
      <c r="V117" s="2" t="s">
        <v>29</v>
      </c>
      <c r="W117" s="2"/>
      <c r="X117" s="2" t="s">
        <v>35</v>
      </c>
      <c r="Y117" s="1" t="s">
        <v>114</v>
      </c>
    </row>
    <row r="118" spans="1:25" ht="16.5" customHeight="1">
      <c r="A118" s="2" t="s">
        <v>91</v>
      </c>
      <c r="B118" s="2" t="s">
        <v>112</v>
      </c>
      <c r="C118" s="2">
        <v>3.7999999999999999E-2</v>
      </c>
      <c r="D118" s="2">
        <v>-20</v>
      </c>
      <c r="E118" s="2"/>
      <c r="F118" s="2">
        <v>633</v>
      </c>
      <c r="G118" s="4">
        <f t="shared" si="16"/>
        <v>48.495967741935488</v>
      </c>
      <c r="H118" s="2">
        <v>633</v>
      </c>
      <c r="I118" s="2">
        <v>9500</v>
      </c>
      <c r="J118" s="2">
        <v>50</v>
      </c>
      <c r="K118" s="4"/>
      <c r="L118" s="2"/>
      <c r="M118" s="6" t="s">
        <v>26</v>
      </c>
      <c r="N118" s="2" t="s">
        <v>113</v>
      </c>
      <c r="P118" s="3">
        <v>5.2</v>
      </c>
      <c r="Q118" s="3">
        <v>3.2</v>
      </c>
      <c r="R118" s="2">
        <f t="shared" si="12"/>
        <v>2</v>
      </c>
      <c r="S118" s="2">
        <v>5.3</v>
      </c>
      <c r="T118" s="2">
        <v>3.74</v>
      </c>
      <c r="U118" s="2">
        <f t="shared" si="14"/>
        <v>1.5599999999999996</v>
      </c>
      <c r="V118" s="2" t="s">
        <v>29</v>
      </c>
      <c r="W118" s="2"/>
      <c r="X118" s="2" t="s">
        <v>35</v>
      </c>
      <c r="Y118" s="1" t="s">
        <v>114</v>
      </c>
    </row>
    <row r="119" spans="1:25" ht="16.5" customHeight="1">
      <c r="A119" s="2" t="s">
        <v>91</v>
      </c>
      <c r="B119" s="2" t="s">
        <v>116</v>
      </c>
      <c r="C119" s="2">
        <v>3.7999999999999999E-2</v>
      </c>
      <c r="D119" s="2">
        <v>-20</v>
      </c>
      <c r="E119" s="2"/>
      <c r="F119" s="2">
        <v>375</v>
      </c>
      <c r="G119" s="4">
        <f t="shared" si="16"/>
        <v>25.705645161290324</v>
      </c>
      <c r="H119" s="2">
        <v>375</v>
      </c>
      <c r="I119" s="8">
        <v>8500</v>
      </c>
      <c r="J119" s="2">
        <v>50</v>
      </c>
      <c r="K119" s="4"/>
      <c r="L119" s="2"/>
      <c r="M119" s="6" t="s">
        <v>111</v>
      </c>
      <c r="N119" s="2" t="s">
        <v>117</v>
      </c>
      <c r="P119" s="3">
        <v>5.2</v>
      </c>
      <c r="Q119" s="3">
        <v>3.2</v>
      </c>
      <c r="R119" s="2">
        <f t="shared" si="12"/>
        <v>2</v>
      </c>
      <c r="S119" s="2">
        <v>5.26</v>
      </c>
      <c r="T119" s="2">
        <v>3.54</v>
      </c>
      <c r="U119" s="2">
        <f t="shared" si="14"/>
        <v>1.7199999999999998</v>
      </c>
      <c r="V119" s="2" t="s">
        <v>115</v>
      </c>
      <c r="W119" s="2"/>
      <c r="X119" s="2" t="s">
        <v>35</v>
      </c>
      <c r="Y119" s="1" t="s">
        <v>114</v>
      </c>
    </row>
    <row r="120" spans="1:25" ht="16.5" customHeight="1">
      <c r="A120" s="2" t="s">
        <v>91</v>
      </c>
      <c r="B120" s="2" t="s">
        <v>116</v>
      </c>
      <c r="C120" s="2">
        <v>3.7999999999999999E-2</v>
      </c>
      <c r="D120" s="2">
        <v>-20</v>
      </c>
      <c r="E120" s="2"/>
      <c r="F120" s="2">
        <v>633</v>
      </c>
      <c r="G120" s="4">
        <f t="shared" si="16"/>
        <v>34.457661290322584</v>
      </c>
      <c r="H120" s="2">
        <v>633</v>
      </c>
      <c r="I120" s="2">
        <v>6750</v>
      </c>
      <c r="J120" s="2">
        <v>50</v>
      </c>
      <c r="K120" s="4"/>
      <c r="L120" s="2"/>
      <c r="M120" s="6" t="s">
        <v>26</v>
      </c>
      <c r="N120" s="2" t="s">
        <v>117</v>
      </c>
      <c r="P120" s="3">
        <v>5.2</v>
      </c>
      <c r="Q120" s="3">
        <v>3.2</v>
      </c>
      <c r="R120" s="2">
        <f t="shared" si="12"/>
        <v>2</v>
      </c>
      <c r="S120" s="2">
        <v>5.26</v>
      </c>
      <c r="T120" s="2">
        <v>3.54</v>
      </c>
      <c r="U120" s="2">
        <f t="shared" si="14"/>
        <v>1.7199999999999998</v>
      </c>
      <c r="V120" s="2" t="s">
        <v>115</v>
      </c>
      <c r="W120" s="2"/>
      <c r="X120" s="2" t="s">
        <v>35</v>
      </c>
      <c r="Y120" s="1" t="s">
        <v>114</v>
      </c>
    </row>
    <row r="121" spans="1:25" ht="16.5" customHeight="1">
      <c r="A121" s="2" t="s">
        <v>91</v>
      </c>
      <c r="B121" s="2" t="s">
        <v>118</v>
      </c>
      <c r="C121" s="2">
        <v>3.7999999999999999E-2</v>
      </c>
      <c r="D121" s="2">
        <v>-20</v>
      </c>
      <c r="E121" s="2"/>
      <c r="F121" s="2">
        <v>375</v>
      </c>
      <c r="G121" s="4">
        <f t="shared" si="16"/>
        <v>17.389112903225808</v>
      </c>
      <c r="H121" s="2">
        <v>375</v>
      </c>
      <c r="I121" s="2">
        <v>5750</v>
      </c>
      <c r="J121" s="2">
        <v>50</v>
      </c>
      <c r="K121" s="4"/>
      <c r="L121" s="2"/>
      <c r="M121" s="6" t="s">
        <v>111</v>
      </c>
      <c r="N121" s="2" t="s">
        <v>119</v>
      </c>
      <c r="P121" s="3">
        <v>5.2</v>
      </c>
      <c r="Q121" s="3">
        <v>3.2</v>
      </c>
      <c r="R121" s="2">
        <f t="shared" si="12"/>
        <v>2</v>
      </c>
      <c r="S121" s="2">
        <v>5.26</v>
      </c>
      <c r="T121" s="2">
        <v>3.51</v>
      </c>
      <c r="U121" s="2">
        <f t="shared" si="14"/>
        <v>1.75</v>
      </c>
      <c r="V121" s="2" t="s">
        <v>115</v>
      </c>
      <c r="W121" s="2"/>
      <c r="X121" s="2" t="s">
        <v>35</v>
      </c>
      <c r="Y121" s="1" t="s">
        <v>114</v>
      </c>
    </row>
    <row r="122" spans="1:25" ht="16.5" customHeight="1">
      <c r="A122" s="2" t="s">
        <v>91</v>
      </c>
      <c r="B122" s="2" t="s">
        <v>118</v>
      </c>
      <c r="C122" s="2">
        <v>3.7999999999999999E-2</v>
      </c>
      <c r="D122" s="2">
        <v>-20</v>
      </c>
      <c r="E122" s="2"/>
      <c r="F122" s="2">
        <v>633</v>
      </c>
      <c r="G122" s="4">
        <f t="shared" si="16"/>
        <v>22.971774193548388</v>
      </c>
      <c r="H122" s="2">
        <v>633</v>
      </c>
      <c r="I122" s="2">
        <v>4500</v>
      </c>
      <c r="J122" s="2">
        <v>50</v>
      </c>
      <c r="K122" s="4"/>
      <c r="L122" s="2"/>
      <c r="M122" s="6" t="s">
        <v>26</v>
      </c>
      <c r="N122" s="2" t="s">
        <v>119</v>
      </c>
      <c r="P122" s="3">
        <v>5.2</v>
      </c>
      <c r="Q122" s="3">
        <v>3.2</v>
      </c>
      <c r="R122" s="2">
        <f t="shared" si="12"/>
        <v>2</v>
      </c>
      <c r="S122" s="2">
        <v>5.26</v>
      </c>
      <c r="T122" s="2">
        <v>3.51</v>
      </c>
      <c r="U122" s="2">
        <f t="shared" si="14"/>
        <v>1.75</v>
      </c>
      <c r="V122" s="2" t="s">
        <v>115</v>
      </c>
      <c r="W122" s="2"/>
      <c r="X122" s="2" t="s">
        <v>35</v>
      </c>
      <c r="Y122" s="1" t="s">
        <v>114</v>
      </c>
    </row>
    <row r="123" spans="1:25" ht="16.5" customHeight="1">
      <c r="A123" s="2" t="s">
        <v>91</v>
      </c>
      <c r="B123" s="2" t="s">
        <v>120</v>
      </c>
      <c r="C123" s="2">
        <v>3.7999999999999999E-2</v>
      </c>
      <c r="D123" s="2">
        <v>-20</v>
      </c>
      <c r="E123" s="2"/>
      <c r="F123" s="2">
        <v>375</v>
      </c>
      <c r="G123" s="4">
        <f t="shared" si="16"/>
        <v>13.608870967741936</v>
      </c>
      <c r="H123" s="2">
        <v>375</v>
      </c>
      <c r="I123" s="2">
        <v>4500</v>
      </c>
      <c r="J123" s="2">
        <v>50</v>
      </c>
      <c r="K123" s="4"/>
      <c r="L123" s="2"/>
      <c r="M123" s="6" t="s">
        <v>111</v>
      </c>
      <c r="N123" s="2" t="s">
        <v>121</v>
      </c>
      <c r="P123" s="3">
        <v>5.2</v>
      </c>
      <c r="Q123" s="3">
        <v>3.2</v>
      </c>
      <c r="R123" s="2">
        <f t="shared" si="12"/>
        <v>2</v>
      </c>
      <c r="S123" s="2">
        <v>5.34</v>
      </c>
      <c r="T123" s="2">
        <v>3.51</v>
      </c>
      <c r="U123" s="2">
        <f>S123-T123</f>
        <v>1.83</v>
      </c>
      <c r="V123" s="2" t="s">
        <v>29</v>
      </c>
      <c r="W123" s="2"/>
      <c r="X123" s="2" t="s">
        <v>35</v>
      </c>
      <c r="Y123" s="1" t="s">
        <v>114</v>
      </c>
    </row>
    <row r="124" spans="1:25" ht="16.5" customHeight="1">
      <c r="A124" s="2" t="s">
        <v>71</v>
      </c>
      <c r="B124" s="2" t="s">
        <v>122</v>
      </c>
      <c r="C124" s="2">
        <v>3.7999999999999999E-2</v>
      </c>
      <c r="D124" s="2">
        <v>-20</v>
      </c>
      <c r="E124" s="2"/>
      <c r="F124" s="2">
        <v>633</v>
      </c>
      <c r="G124" s="4">
        <f>(I124/100)*(F124/1240)</f>
        <v>15.314516129032258</v>
      </c>
      <c r="H124" s="2">
        <v>633</v>
      </c>
      <c r="I124" s="2">
        <v>3000</v>
      </c>
      <c r="J124" s="2">
        <v>50</v>
      </c>
      <c r="K124" s="4"/>
      <c r="L124" s="2"/>
      <c r="M124" s="6" t="s">
        <v>26</v>
      </c>
      <c r="N124" s="2" t="s">
        <v>121</v>
      </c>
      <c r="P124" s="3">
        <v>5.2</v>
      </c>
      <c r="Q124" s="3">
        <v>3.2</v>
      </c>
      <c r="R124" s="2">
        <f t="shared" si="12"/>
        <v>2</v>
      </c>
      <c r="S124" s="2">
        <v>5.34</v>
      </c>
      <c r="T124" s="2">
        <v>3.51</v>
      </c>
      <c r="U124" s="2">
        <f>S124-T124</f>
        <v>1.83</v>
      </c>
      <c r="V124" s="2" t="s">
        <v>29</v>
      </c>
      <c r="W124" s="2"/>
      <c r="X124" s="2" t="s">
        <v>35</v>
      </c>
      <c r="Y124" s="1" t="s">
        <v>123</v>
      </c>
    </row>
    <row r="125" spans="1:25" ht="16.5" customHeight="1">
      <c r="A125" s="2" t="s">
        <v>126</v>
      </c>
      <c r="B125" s="2" t="s">
        <v>127</v>
      </c>
      <c r="C125" s="2">
        <v>3.7999999999999999E-2</v>
      </c>
      <c r="D125" s="2">
        <v>-10</v>
      </c>
      <c r="E125" s="2"/>
      <c r="F125" s="2">
        <v>672</v>
      </c>
      <c r="G125" s="4">
        <f t="shared" ref="G125:G126" si="18">(I125/100)*(F125/1240)</f>
        <v>1.0838709677419356</v>
      </c>
      <c r="H125" s="2">
        <v>672</v>
      </c>
      <c r="I125" s="5">
        <v>200</v>
      </c>
      <c r="J125" s="2">
        <v>100</v>
      </c>
      <c r="K125" s="4"/>
      <c r="L125" s="2"/>
      <c r="M125" s="6" t="s">
        <v>55</v>
      </c>
      <c r="N125" s="2" t="s">
        <v>90</v>
      </c>
      <c r="P125" s="2">
        <v>5.21</v>
      </c>
      <c r="Q125" s="2">
        <v>3.41</v>
      </c>
      <c r="R125" s="2">
        <f t="shared" si="12"/>
        <v>1.7999999999999998</v>
      </c>
      <c r="S125" s="2">
        <v>5.44</v>
      </c>
      <c r="T125" s="2">
        <v>4.1900000000000004</v>
      </c>
      <c r="U125" s="2">
        <f t="shared" ref="U125:U142" si="19">S125-T125</f>
        <v>1.25</v>
      </c>
      <c r="V125" s="2"/>
      <c r="W125" s="2" t="s">
        <v>34</v>
      </c>
      <c r="X125" s="2" t="s">
        <v>35</v>
      </c>
      <c r="Y125" s="1" t="s">
        <v>128</v>
      </c>
    </row>
    <row r="126" spans="1:25" ht="16.5" customHeight="1">
      <c r="A126" s="2" t="s">
        <v>126</v>
      </c>
      <c r="B126" s="2" t="s">
        <v>129</v>
      </c>
      <c r="C126" s="2">
        <v>3.7999999999999999E-2</v>
      </c>
      <c r="D126" s="2">
        <v>-10</v>
      </c>
      <c r="E126" s="2"/>
      <c r="F126" s="2">
        <v>672</v>
      </c>
      <c r="G126" s="4">
        <f t="shared" si="18"/>
        <v>1.2193548387096775</v>
      </c>
      <c r="H126" s="2">
        <v>672</v>
      </c>
      <c r="I126" s="5">
        <v>225</v>
      </c>
      <c r="J126" s="2">
        <v>20</v>
      </c>
      <c r="K126" s="4"/>
      <c r="L126" s="2"/>
      <c r="M126" s="6" t="s">
        <v>55</v>
      </c>
      <c r="N126" s="2" t="s">
        <v>90</v>
      </c>
      <c r="P126" s="2">
        <v>5.21</v>
      </c>
      <c r="Q126" s="2">
        <v>3.41</v>
      </c>
      <c r="R126" s="2">
        <f t="shared" si="12"/>
        <v>1.7999999999999998</v>
      </c>
      <c r="S126" s="2">
        <v>5.44</v>
      </c>
      <c r="T126" s="2">
        <v>4.1900000000000004</v>
      </c>
      <c r="U126" s="2">
        <f t="shared" si="19"/>
        <v>1.25</v>
      </c>
      <c r="V126" s="2"/>
      <c r="W126" s="2" t="s">
        <v>34</v>
      </c>
      <c r="X126" s="2" t="s">
        <v>35</v>
      </c>
      <c r="Y126" s="1" t="s">
        <v>130</v>
      </c>
    </row>
    <row r="127" spans="1:25" ht="16.5" customHeight="1">
      <c r="A127" s="2" t="s">
        <v>126</v>
      </c>
      <c r="B127" s="2" t="s">
        <v>127</v>
      </c>
      <c r="C127" s="2">
        <v>3.7999999999999999E-2</v>
      </c>
      <c r="D127" s="2">
        <v>-10</v>
      </c>
      <c r="E127" s="2"/>
      <c r="F127" s="2">
        <v>672</v>
      </c>
      <c r="G127" s="2">
        <v>1.75</v>
      </c>
      <c r="H127" s="2">
        <v>672</v>
      </c>
      <c r="I127" s="5">
        <f>(100*1240)*G127/F127</f>
        <v>322.91666666666669</v>
      </c>
      <c r="J127" s="2">
        <v>33.33</v>
      </c>
      <c r="K127" s="4"/>
      <c r="L127" s="2"/>
      <c r="M127" s="6" t="s">
        <v>55</v>
      </c>
      <c r="N127" s="2" t="s">
        <v>90</v>
      </c>
      <c r="P127" s="2">
        <v>5.21</v>
      </c>
      <c r="Q127" s="2">
        <v>3.41</v>
      </c>
      <c r="R127" s="2">
        <f t="shared" si="12"/>
        <v>1.7999999999999998</v>
      </c>
      <c r="S127" s="2">
        <v>5.44</v>
      </c>
      <c r="T127" s="2">
        <v>4.1900000000000004</v>
      </c>
      <c r="U127" s="2">
        <f t="shared" si="19"/>
        <v>1.25</v>
      </c>
      <c r="V127" s="2"/>
      <c r="W127" s="2" t="s">
        <v>34</v>
      </c>
      <c r="X127" s="2" t="s">
        <v>35</v>
      </c>
      <c r="Y127" s="1" t="s">
        <v>130</v>
      </c>
    </row>
    <row r="128" spans="1:25" ht="16.5" customHeight="1">
      <c r="A128" s="2" t="s">
        <v>126</v>
      </c>
      <c r="B128" s="2" t="s">
        <v>131</v>
      </c>
      <c r="C128" s="2">
        <v>3.7999999999999999E-2</v>
      </c>
      <c r="D128" s="2">
        <v>-15</v>
      </c>
      <c r="E128" s="2"/>
      <c r="F128" s="2">
        <v>672</v>
      </c>
      <c r="G128" s="2">
        <v>3.88</v>
      </c>
      <c r="H128" s="2">
        <v>672</v>
      </c>
      <c r="I128" s="5">
        <f>(100*1240)*G128/F128</f>
        <v>715.95238095238096</v>
      </c>
      <c r="J128" s="2">
        <v>33.33</v>
      </c>
      <c r="K128" s="4"/>
      <c r="L128" s="2"/>
      <c r="M128" s="6" t="s">
        <v>55</v>
      </c>
      <c r="N128" s="2" t="s">
        <v>90</v>
      </c>
      <c r="P128" s="2">
        <v>5.21</v>
      </c>
      <c r="Q128" s="2">
        <v>3.41</v>
      </c>
      <c r="R128" s="2">
        <f t="shared" si="12"/>
        <v>1.7999999999999998</v>
      </c>
      <c r="S128" s="2">
        <v>5.44</v>
      </c>
      <c r="T128" s="2">
        <v>4.1900000000000004</v>
      </c>
      <c r="U128" s="2">
        <f t="shared" si="19"/>
        <v>1.25</v>
      </c>
      <c r="V128" s="2"/>
      <c r="W128" s="2" t="s">
        <v>34</v>
      </c>
      <c r="X128" s="2" t="s">
        <v>35</v>
      </c>
      <c r="Y128" s="1" t="s">
        <v>130</v>
      </c>
    </row>
    <row r="129" spans="1:25" ht="16.5" customHeight="1">
      <c r="A129" s="2" t="s">
        <v>132</v>
      </c>
      <c r="B129" s="2" t="s">
        <v>127</v>
      </c>
      <c r="C129" s="2">
        <v>3.7999999999999999E-2</v>
      </c>
      <c r="D129" s="2">
        <v>-20</v>
      </c>
      <c r="E129" s="2"/>
      <c r="F129" s="2">
        <v>672</v>
      </c>
      <c r="G129" s="2">
        <v>7.31</v>
      </c>
      <c r="H129" s="2">
        <v>672</v>
      </c>
      <c r="I129" s="5">
        <f>(100*1240)*G129/F129</f>
        <v>1348.8690476190477</v>
      </c>
      <c r="J129" s="2">
        <v>33.33</v>
      </c>
      <c r="K129" s="4"/>
      <c r="L129" s="2"/>
      <c r="M129" s="6" t="s">
        <v>55</v>
      </c>
      <c r="N129" s="2" t="s">
        <v>90</v>
      </c>
      <c r="P129" s="2">
        <v>5.21</v>
      </c>
      <c r="Q129" s="2">
        <v>3.41</v>
      </c>
      <c r="R129" s="2">
        <f t="shared" si="12"/>
        <v>1.7999999999999998</v>
      </c>
      <c r="S129" s="2">
        <v>5.44</v>
      </c>
      <c r="T129" s="2">
        <v>4.1900000000000004</v>
      </c>
      <c r="U129" s="2">
        <f t="shared" si="19"/>
        <v>1.25</v>
      </c>
      <c r="V129" s="2"/>
      <c r="W129" s="2" t="s">
        <v>34</v>
      </c>
      <c r="X129" s="2" t="s">
        <v>35</v>
      </c>
      <c r="Y129" s="1" t="s">
        <v>130</v>
      </c>
    </row>
    <row r="130" spans="1:25" ht="16.5" customHeight="1">
      <c r="A130" s="2" t="s">
        <v>91</v>
      </c>
      <c r="B130" s="2" t="s">
        <v>134</v>
      </c>
      <c r="C130" s="2">
        <v>4</v>
      </c>
      <c r="D130" s="2">
        <v>-10</v>
      </c>
      <c r="E130" s="2">
        <v>1500</v>
      </c>
      <c r="F130" s="2">
        <v>400</v>
      </c>
      <c r="G130" s="4">
        <f t="shared" ref="G130:G132" si="20">(I130/100)*(F130/1240)</f>
        <v>2.3451612903225802</v>
      </c>
      <c r="H130" s="2">
        <v>400</v>
      </c>
      <c r="I130" s="2">
        <v>727</v>
      </c>
      <c r="J130" s="2">
        <v>100</v>
      </c>
      <c r="K130" s="4">
        <f>G130/SQRT(2*1.6*10^-19*E130*10^-5)*10^-10</f>
        <v>3.3849487556520792</v>
      </c>
      <c r="L130" s="2"/>
      <c r="M130" s="6" t="s">
        <v>135</v>
      </c>
      <c r="N130" s="2" t="s">
        <v>90</v>
      </c>
      <c r="P130" s="3">
        <v>5.2</v>
      </c>
      <c r="Q130" s="3">
        <v>3.2</v>
      </c>
      <c r="R130" s="2">
        <f t="shared" si="12"/>
        <v>2</v>
      </c>
      <c r="S130" s="2">
        <v>5.44</v>
      </c>
      <c r="T130" s="2">
        <v>4.1900000000000004</v>
      </c>
      <c r="U130" s="2">
        <f t="shared" si="19"/>
        <v>1.25</v>
      </c>
      <c r="V130" s="2"/>
      <c r="W130" s="2" t="s">
        <v>34</v>
      </c>
      <c r="X130" s="2" t="s">
        <v>35</v>
      </c>
      <c r="Y130" s="1" t="s">
        <v>136</v>
      </c>
    </row>
    <row r="131" spans="1:25" ht="16.5" customHeight="1">
      <c r="A131" s="2" t="s">
        <v>137</v>
      </c>
      <c r="B131" s="2" t="s">
        <v>133</v>
      </c>
      <c r="C131" s="2">
        <v>4</v>
      </c>
      <c r="D131" s="2">
        <v>-15</v>
      </c>
      <c r="E131" s="2">
        <v>9890</v>
      </c>
      <c r="F131" s="2">
        <v>400</v>
      </c>
      <c r="G131" s="4">
        <f t="shared" si="20"/>
        <v>8.4838709677419359</v>
      </c>
      <c r="H131" s="2">
        <v>400</v>
      </c>
      <c r="I131" s="2">
        <v>2630</v>
      </c>
      <c r="J131" s="2">
        <v>100</v>
      </c>
      <c r="K131" s="4">
        <f>G131/SQRT(2*1.6*10^-19*E131*10^-5)*10^-10</f>
        <v>4.7689296918828505</v>
      </c>
      <c r="L131" s="2"/>
      <c r="M131" s="6" t="s">
        <v>138</v>
      </c>
      <c r="N131" s="2" t="s">
        <v>90</v>
      </c>
      <c r="P131" s="3">
        <v>5.2</v>
      </c>
      <c r="Q131" s="3">
        <v>3.2</v>
      </c>
      <c r="R131" s="2">
        <f t="shared" si="12"/>
        <v>2</v>
      </c>
      <c r="S131" s="2">
        <v>5.44</v>
      </c>
      <c r="T131" s="2">
        <v>4.1900000000000004</v>
      </c>
      <c r="U131" s="2">
        <f t="shared" si="19"/>
        <v>1.25</v>
      </c>
      <c r="V131" s="2"/>
      <c r="W131" s="2" t="s">
        <v>34</v>
      </c>
      <c r="X131" s="2" t="s">
        <v>35</v>
      </c>
      <c r="Y131" s="1" t="s">
        <v>136</v>
      </c>
    </row>
    <row r="132" spans="1:25" ht="16.5" customHeight="1">
      <c r="A132" s="2" t="s">
        <v>91</v>
      </c>
      <c r="B132" s="2" t="s">
        <v>133</v>
      </c>
      <c r="C132" s="2">
        <v>4</v>
      </c>
      <c r="D132" s="2">
        <v>-20</v>
      </c>
      <c r="E132" s="2"/>
      <c r="F132" s="2">
        <v>400</v>
      </c>
      <c r="G132" s="4">
        <f t="shared" si="20"/>
        <v>23.29032258064516</v>
      </c>
      <c r="H132" s="2">
        <v>400</v>
      </c>
      <c r="I132" s="2">
        <v>7220</v>
      </c>
      <c r="J132" s="2">
        <v>100</v>
      </c>
      <c r="K132" s="4"/>
      <c r="L132" s="2"/>
      <c r="M132" s="6" t="s">
        <v>139</v>
      </c>
      <c r="N132" s="2" t="s">
        <v>90</v>
      </c>
      <c r="P132" s="3">
        <v>5.2</v>
      </c>
      <c r="Q132" s="3">
        <v>3.2</v>
      </c>
      <c r="R132" s="2">
        <f t="shared" si="12"/>
        <v>2</v>
      </c>
      <c r="S132" s="2">
        <v>5.44</v>
      </c>
      <c r="T132" s="2">
        <v>4.1900000000000004</v>
      </c>
      <c r="U132" s="2">
        <f t="shared" si="19"/>
        <v>1.25</v>
      </c>
      <c r="V132" s="2"/>
      <c r="W132" s="2" t="s">
        <v>34</v>
      </c>
      <c r="X132" s="2" t="s">
        <v>35</v>
      </c>
      <c r="Y132" s="1" t="s">
        <v>140</v>
      </c>
    </row>
    <row r="133" spans="1:25" ht="16.5" customHeight="1">
      <c r="A133" s="2" t="s">
        <v>91</v>
      </c>
      <c r="B133" s="2" t="s">
        <v>133</v>
      </c>
      <c r="C133" s="2">
        <v>4</v>
      </c>
      <c r="D133" s="2">
        <v>-10</v>
      </c>
      <c r="E133" s="2">
        <v>1500</v>
      </c>
      <c r="F133" s="2">
        <v>600</v>
      </c>
      <c r="G133" s="4">
        <f t="shared" ref="G133:G142" si="21">(I133/100)*(F133/1240)</f>
        <v>2.4822580645161292</v>
      </c>
      <c r="H133" s="2">
        <v>600</v>
      </c>
      <c r="I133" s="2">
        <v>513</v>
      </c>
      <c r="J133" s="2">
        <v>100</v>
      </c>
      <c r="K133" s="4">
        <f>G133/SQRT(2*1.6*10^-19*E133*10^-5)*10^-10</f>
        <v>3.5828309043662658</v>
      </c>
      <c r="L133" s="2"/>
      <c r="M133" s="6" t="s">
        <v>138</v>
      </c>
      <c r="N133" s="2" t="s">
        <v>90</v>
      </c>
      <c r="P133" s="3">
        <v>5.2</v>
      </c>
      <c r="Q133" s="3">
        <v>3.2</v>
      </c>
      <c r="R133" s="2">
        <f t="shared" si="12"/>
        <v>2</v>
      </c>
      <c r="S133" s="2">
        <v>5.44</v>
      </c>
      <c r="T133" s="2">
        <v>4.1900000000000004</v>
      </c>
      <c r="U133" s="2">
        <f t="shared" si="19"/>
        <v>1.25</v>
      </c>
      <c r="V133" s="2"/>
      <c r="W133" s="2" t="s">
        <v>34</v>
      </c>
      <c r="X133" s="2" t="s">
        <v>35</v>
      </c>
      <c r="Y133" s="1" t="s">
        <v>136</v>
      </c>
    </row>
    <row r="134" spans="1:25" ht="16.5" customHeight="1">
      <c r="A134" s="2" t="s">
        <v>137</v>
      </c>
      <c r="B134" s="2" t="s">
        <v>133</v>
      </c>
      <c r="C134" s="2">
        <v>4</v>
      </c>
      <c r="D134" s="2">
        <v>-15</v>
      </c>
      <c r="E134" s="2">
        <v>9890</v>
      </c>
      <c r="F134" s="2">
        <v>600</v>
      </c>
      <c r="G134" s="4">
        <f t="shared" si="21"/>
        <v>9.193548387096774</v>
      </c>
      <c r="H134" s="2">
        <v>600</v>
      </c>
      <c r="I134" s="2">
        <v>1900</v>
      </c>
      <c r="J134" s="2">
        <v>100</v>
      </c>
      <c r="K134" s="4">
        <f>G134/SQRT(2*1.6*10^-19*E134*10^-5)*10^-10</f>
        <v>5.1678515672494765</v>
      </c>
      <c r="L134" s="2"/>
      <c r="M134" s="6" t="s">
        <v>135</v>
      </c>
      <c r="N134" s="2" t="s">
        <v>90</v>
      </c>
      <c r="P134" s="3">
        <v>5.2</v>
      </c>
      <c r="Q134" s="3">
        <v>3.2</v>
      </c>
      <c r="R134" s="2">
        <f t="shared" si="12"/>
        <v>2</v>
      </c>
      <c r="S134" s="2">
        <v>5.44</v>
      </c>
      <c r="T134" s="2">
        <v>4.1900000000000004</v>
      </c>
      <c r="U134" s="2">
        <f t="shared" si="19"/>
        <v>1.25</v>
      </c>
      <c r="V134" s="2"/>
      <c r="W134" s="2" t="s">
        <v>34</v>
      </c>
      <c r="X134" s="2" t="s">
        <v>35</v>
      </c>
      <c r="Y134" s="1" t="s">
        <v>140</v>
      </c>
    </row>
    <row r="135" spans="1:25" ht="16.5" customHeight="1">
      <c r="A135" s="2" t="s">
        <v>91</v>
      </c>
      <c r="B135" s="2" t="s">
        <v>141</v>
      </c>
      <c r="C135" s="2">
        <v>4</v>
      </c>
      <c r="D135" s="2">
        <v>-20</v>
      </c>
      <c r="E135" s="2"/>
      <c r="F135" s="2">
        <v>600</v>
      </c>
      <c r="G135" s="4">
        <f t="shared" si="21"/>
        <v>26.41935483870968</v>
      </c>
      <c r="H135" s="2">
        <v>600</v>
      </c>
      <c r="I135" s="2">
        <v>5460</v>
      </c>
      <c r="J135" s="2">
        <v>100</v>
      </c>
      <c r="K135" s="4"/>
      <c r="L135" s="2"/>
      <c r="M135" s="6" t="s">
        <v>138</v>
      </c>
      <c r="N135" s="2" t="s">
        <v>90</v>
      </c>
      <c r="P135" s="3">
        <v>5.2</v>
      </c>
      <c r="Q135" s="3">
        <v>3.2</v>
      </c>
      <c r="R135" s="2">
        <f t="shared" si="12"/>
        <v>2</v>
      </c>
      <c r="S135" s="2">
        <v>5.44</v>
      </c>
      <c r="T135" s="2">
        <v>4.1900000000000004</v>
      </c>
      <c r="U135" s="2">
        <f t="shared" si="19"/>
        <v>1.25</v>
      </c>
      <c r="V135" s="2"/>
      <c r="W135" s="2" t="s">
        <v>34</v>
      </c>
      <c r="X135" s="2" t="s">
        <v>35</v>
      </c>
      <c r="Y135" s="1" t="s">
        <v>142</v>
      </c>
    </row>
    <row r="136" spans="1:25" ht="16.5" customHeight="1">
      <c r="A136" s="2" t="s">
        <v>144</v>
      </c>
      <c r="B136" s="2" t="s">
        <v>145</v>
      </c>
      <c r="C136" s="2">
        <v>6.4399999999999999E-2</v>
      </c>
      <c r="D136" s="2">
        <v>-5</v>
      </c>
      <c r="E136" s="2"/>
      <c r="F136" s="2">
        <v>670</v>
      </c>
      <c r="G136" s="4">
        <f t="shared" si="21"/>
        <v>2.971774193548387</v>
      </c>
      <c r="H136" s="2">
        <v>670</v>
      </c>
      <c r="I136" s="8">
        <v>550</v>
      </c>
      <c r="J136" s="2">
        <v>33.33</v>
      </c>
      <c r="K136" s="4"/>
      <c r="L136" s="2"/>
      <c r="M136" s="2" t="s">
        <v>146</v>
      </c>
      <c r="N136" s="2" t="s">
        <v>147</v>
      </c>
      <c r="P136" s="2">
        <v>5.0999999999999996</v>
      </c>
      <c r="Q136" s="2">
        <v>3.3</v>
      </c>
      <c r="R136" s="2">
        <f t="shared" ref="R136:R142" si="22">P136-Q136</f>
        <v>1.7999999999999998</v>
      </c>
      <c r="S136" s="2">
        <v>6.4</v>
      </c>
      <c r="T136" s="2">
        <v>4.2</v>
      </c>
      <c r="U136" s="2">
        <f t="shared" si="19"/>
        <v>2.2000000000000002</v>
      </c>
      <c r="V136" s="8" t="s">
        <v>150</v>
      </c>
      <c r="W136" s="2"/>
      <c r="X136" s="2" t="s">
        <v>35</v>
      </c>
      <c r="Y136" s="1" t="s">
        <v>149</v>
      </c>
    </row>
    <row r="137" spans="1:25" ht="16.5" customHeight="1">
      <c r="A137" s="2" t="s">
        <v>143</v>
      </c>
      <c r="B137" s="2" t="s">
        <v>151</v>
      </c>
      <c r="C137" s="2">
        <v>6.4399999999999999E-2</v>
      </c>
      <c r="D137" s="2">
        <v>-6</v>
      </c>
      <c r="E137" s="2"/>
      <c r="F137" s="2">
        <v>670</v>
      </c>
      <c r="G137" s="4">
        <f t="shared" si="21"/>
        <v>8.6451612903225801</v>
      </c>
      <c r="H137" s="2">
        <v>670</v>
      </c>
      <c r="I137" s="2">
        <v>1600</v>
      </c>
      <c r="J137" s="2">
        <v>33.33</v>
      </c>
      <c r="K137" s="4"/>
      <c r="L137" s="2"/>
      <c r="M137" s="2" t="s">
        <v>146</v>
      </c>
      <c r="N137" s="2" t="s">
        <v>147</v>
      </c>
      <c r="P137" s="2">
        <v>5.0999999999999996</v>
      </c>
      <c r="Q137" s="2">
        <v>3.3</v>
      </c>
      <c r="R137" s="2">
        <f t="shared" si="22"/>
        <v>1.7999999999999998</v>
      </c>
      <c r="S137" s="2">
        <v>6.4</v>
      </c>
      <c r="T137" s="2">
        <v>4.2</v>
      </c>
      <c r="U137" s="2">
        <f t="shared" si="19"/>
        <v>2.2000000000000002</v>
      </c>
      <c r="V137" s="8" t="s">
        <v>152</v>
      </c>
      <c r="W137" s="2"/>
      <c r="X137" s="2" t="s">
        <v>35</v>
      </c>
      <c r="Y137" s="1" t="s">
        <v>148</v>
      </c>
    </row>
    <row r="138" spans="1:25" ht="16.5" customHeight="1">
      <c r="A138" s="2" t="s">
        <v>143</v>
      </c>
      <c r="B138" s="2" t="s">
        <v>151</v>
      </c>
      <c r="C138" s="2">
        <v>6.4399999999999999E-2</v>
      </c>
      <c r="D138" s="2">
        <v>-8</v>
      </c>
      <c r="E138" s="2"/>
      <c r="F138" s="2">
        <v>670</v>
      </c>
      <c r="G138" s="4">
        <f t="shared" si="21"/>
        <v>14.588709677419354</v>
      </c>
      <c r="H138" s="2">
        <v>670</v>
      </c>
      <c r="I138" s="2">
        <v>2700</v>
      </c>
      <c r="J138" s="2">
        <v>33.33</v>
      </c>
      <c r="K138" s="4"/>
      <c r="L138" s="2"/>
      <c r="M138" s="2" t="s">
        <v>146</v>
      </c>
      <c r="N138" s="2" t="s">
        <v>147</v>
      </c>
      <c r="P138" s="2">
        <v>5.0999999999999996</v>
      </c>
      <c r="Q138" s="2">
        <v>3.3</v>
      </c>
      <c r="R138" s="2">
        <f t="shared" si="22"/>
        <v>1.7999999999999998</v>
      </c>
      <c r="S138" s="2">
        <v>6.4</v>
      </c>
      <c r="T138" s="2">
        <v>4.2</v>
      </c>
      <c r="U138" s="2">
        <f t="shared" si="19"/>
        <v>2.2000000000000002</v>
      </c>
      <c r="V138" s="8" t="s">
        <v>152</v>
      </c>
      <c r="W138" s="2"/>
      <c r="X138" s="2" t="s">
        <v>35</v>
      </c>
      <c r="Y138" s="1" t="s">
        <v>148</v>
      </c>
    </row>
    <row r="139" spans="1:25" ht="16.5" customHeight="1">
      <c r="A139" s="2" t="s">
        <v>143</v>
      </c>
      <c r="B139" s="2" t="s">
        <v>145</v>
      </c>
      <c r="C139" s="2">
        <v>6.4399999999999999E-2</v>
      </c>
      <c r="D139" s="2">
        <v>-10</v>
      </c>
      <c r="E139" s="2"/>
      <c r="F139" s="2">
        <v>670</v>
      </c>
      <c r="G139" s="4">
        <f t="shared" si="21"/>
        <v>21.612903225806448</v>
      </c>
      <c r="H139" s="2">
        <v>670</v>
      </c>
      <c r="I139" s="2">
        <v>4000</v>
      </c>
      <c r="J139" s="2">
        <v>33.33</v>
      </c>
      <c r="K139" s="4"/>
      <c r="L139" s="2"/>
      <c r="M139" s="2" t="s">
        <v>146</v>
      </c>
      <c r="N139" s="2" t="s">
        <v>147</v>
      </c>
      <c r="P139" s="2">
        <v>5.0999999999999996</v>
      </c>
      <c r="Q139" s="2">
        <v>3.3</v>
      </c>
      <c r="R139" s="2">
        <f t="shared" si="22"/>
        <v>1.7999999999999998</v>
      </c>
      <c r="S139" s="2">
        <v>6.4</v>
      </c>
      <c r="T139" s="2">
        <v>4.2</v>
      </c>
      <c r="U139" s="2">
        <f t="shared" si="19"/>
        <v>2.2000000000000002</v>
      </c>
      <c r="V139" s="8" t="s">
        <v>152</v>
      </c>
      <c r="W139" s="2"/>
      <c r="X139" s="2" t="s">
        <v>35</v>
      </c>
      <c r="Y139" s="1" t="s">
        <v>153</v>
      </c>
    </row>
    <row r="140" spans="1:25" ht="16.5" customHeight="1">
      <c r="A140" s="2" t="s">
        <v>154</v>
      </c>
      <c r="B140" s="2" t="s">
        <v>145</v>
      </c>
      <c r="C140" s="2">
        <v>0.03</v>
      </c>
      <c r="D140" s="2">
        <v>-10</v>
      </c>
      <c r="E140" s="2">
        <v>10000</v>
      </c>
      <c r="F140" s="2">
        <v>375</v>
      </c>
      <c r="G140" s="4">
        <f t="shared" si="21"/>
        <v>2.17741935483871</v>
      </c>
      <c r="H140" s="2">
        <v>375</v>
      </c>
      <c r="I140" s="2">
        <v>720</v>
      </c>
      <c r="J140" s="14">
        <f>5/995</f>
        <v>5.0251256281407036E-3</v>
      </c>
      <c r="K140" s="4">
        <f>G140/SQRT(2*1.6*10^-19*E140*10^-5)*10^-10</f>
        <v>1.2172144232357727</v>
      </c>
      <c r="L140" s="2"/>
      <c r="M140" s="2" t="s">
        <v>155</v>
      </c>
      <c r="N140" s="2" t="s">
        <v>147</v>
      </c>
      <c r="P140" s="2">
        <v>5.3</v>
      </c>
      <c r="Q140" s="2">
        <v>3.1</v>
      </c>
      <c r="R140" s="2">
        <f t="shared" si="22"/>
        <v>2.1999999999999997</v>
      </c>
      <c r="S140" s="2">
        <v>6.4</v>
      </c>
      <c r="T140" s="2">
        <v>4.2</v>
      </c>
      <c r="U140" s="2">
        <f t="shared" si="19"/>
        <v>2.2000000000000002</v>
      </c>
      <c r="V140" s="2" t="s">
        <v>157</v>
      </c>
      <c r="W140" s="2"/>
      <c r="X140" s="2" t="s">
        <v>158</v>
      </c>
      <c r="Y140" s="1" t="s">
        <v>156</v>
      </c>
    </row>
    <row r="141" spans="1:25" ht="16.5" customHeight="1">
      <c r="A141" s="2" t="s">
        <v>159</v>
      </c>
      <c r="B141" s="2" t="s">
        <v>145</v>
      </c>
      <c r="C141" s="2">
        <v>0.03</v>
      </c>
      <c r="D141" s="2">
        <v>-10</v>
      </c>
      <c r="E141" s="2">
        <v>300</v>
      </c>
      <c r="F141" s="2">
        <v>500</v>
      </c>
      <c r="G141" s="4">
        <f t="shared" si="21"/>
        <v>2.6209677419354835</v>
      </c>
      <c r="H141" s="2">
        <v>500</v>
      </c>
      <c r="I141" s="2">
        <v>650</v>
      </c>
      <c r="J141" s="15">
        <f>4/96</f>
        <v>4.1666666666666664E-2</v>
      </c>
      <c r="K141" s="4">
        <f>G141/SQRT(2*1.6*10^-19*E141*10^-5)*10^-10</f>
        <v>8.4591370128858205</v>
      </c>
      <c r="L141" s="2"/>
      <c r="M141" s="2" t="s">
        <v>155</v>
      </c>
      <c r="N141" s="2" t="s">
        <v>147</v>
      </c>
      <c r="P141" s="2">
        <v>5.3</v>
      </c>
      <c r="Q141" s="2">
        <v>3.1</v>
      </c>
      <c r="R141" s="2">
        <f t="shared" si="22"/>
        <v>2.1999999999999997</v>
      </c>
      <c r="S141" s="2">
        <v>6.4</v>
      </c>
      <c r="T141" s="2">
        <v>4.2</v>
      </c>
      <c r="U141" s="2">
        <f t="shared" si="19"/>
        <v>2.2000000000000002</v>
      </c>
      <c r="V141" s="2" t="s">
        <v>157</v>
      </c>
      <c r="W141" s="2"/>
      <c r="X141" s="2" t="s">
        <v>158</v>
      </c>
      <c r="Y141" s="1" t="s">
        <v>156</v>
      </c>
    </row>
    <row r="142" spans="1:25" ht="16.5" customHeight="1">
      <c r="A142" s="2" t="s">
        <v>159</v>
      </c>
      <c r="B142" s="2" t="s">
        <v>145</v>
      </c>
      <c r="C142" s="2">
        <v>0.03</v>
      </c>
      <c r="D142" s="2">
        <v>-10</v>
      </c>
      <c r="E142" s="2">
        <v>300</v>
      </c>
      <c r="F142" s="2">
        <v>775</v>
      </c>
      <c r="G142" s="4">
        <f t="shared" si="21"/>
        <v>3.90625</v>
      </c>
      <c r="H142" s="2">
        <v>775</v>
      </c>
      <c r="I142" s="2">
        <v>625</v>
      </c>
      <c r="J142" s="15">
        <f>4/96</f>
        <v>4.1666666666666664E-2</v>
      </c>
      <c r="K142" s="4">
        <f>G142/SQRT(2*1.6*10^-19*E142*10^-5)*10^-10</f>
        <v>12.607367663435602</v>
      </c>
      <c r="L142" s="2"/>
      <c r="M142" s="2" t="s">
        <v>155</v>
      </c>
      <c r="N142" s="2" t="s">
        <v>147</v>
      </c>
      <c r="P142" s="2">
        <v>5.3</v>
      </c>
      <c r="Q142" s="2">
        <v>3.1</v>
      </c>
      <c r="R142" s="2">
        <f t="shared" si="22"/>
        <v>2.1999999999999997</v>
      </c>
      <c r="S142" s="2">
        <v>6.4</v>
      </c>
      <c r="T142" s="2">
        <v>4.2</v>
      </c>
      <c r="U142" s="2">
        <f t="shared" si="19"/>
        <v>2.2000000000000002</v>
      </c>
      <c r="V142" s="2" t="s">
        <v>157</v>
      </c>
      <c r="W142" s="2"/>
      <c r="X142" s="2" t="s">
        <v>158</v>
      </c>
      <c r="Y142" s="1" t="s">
        <v>156</v>
      </c>
    </row>
    <row r="143" spans="1:25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</sheetData>
  <phoneticPr fontId="2" type="noConversion"/>
  <hyperlinks>
    <hyperlink ref="Y5" r:id="rId1" xr:uid="{00000000-0004-0000-0000-000000000000}"/>
    <hyperlink ref="Y10" r:id="rId2" xr:uid="{00000000-0004-0000-0000-000001000000}"/>
    <hyperlink ref="Y11" r:id="rId3" xr:uid="{00000000-0004-0000-0000-000002000000}"/>
    <hyperlink ref="Y12" r:id="rId4" xr:uid="{00000000-0004-0000-0000-000003000000}"/>
    <hyperlink ref="Y15" r:id="rId5" xr:uid="{00000000-0004-0000-0000-000004000000}"/>
    <hyperlink ref="Y16" r:id="rId6" xr:uid="{00000000-0004-0000-0000-000005000000}"/>
    <hyperlink ref="Y17" r:id="rId7" xr:uid="{00000000-0004-0000-0000-000006000000}"/>
    <hyperlink ref="Y18" r:id="rId8" xr:uid="{00000000-0004-0000-0000-000007000000}"/>
    <hyperlink ref="Y19" r:id="rId9" xr:uid="{00000000-0004-0000-0000-000008000000}"/>
    <hyperlink ref="Y20" r:id="rId10" xr:uid="{00000000-0004-0000-0000-000009000000}"/>
    <hyperlink ref="Y21" r:id="rId11" xr:uid="{00000000-0004-0000-0000-00000A000000}"/>
    <hyperlink ref="Y22" r:id="rId12" xr:uid="{00000000-0004-0000-0000-00000B000000}"/>
    <hyperlink ref="Y23" r:id="rId13" xr:uid="{00000000-0004-0000-0000-00000C000000}"/>
    <hyperlink ref="Y24" r:id="rId14" xr:uid="{00000000-0004-0000-0000-00000D000000}"/>
    <hyperlink ref="Y25" r:id="rId15" xr:uid="{00000000-0004-0000-0000-00000E000000}"/>
    <hyperlink ref="Y26" r:id="rId16" xr:uid="{00000000-0004-0000-0000-00000F000000}"/>
    <hyperlink ref="Y27" r:id="rId17" xr:uid="{00000000-0004-0000-0000-000010000000}"/>
    <hyperlink ref="Y28" r:id="rId18" xr:uid="{00000000-0004-0000-0000-000011000000}"/>
    <hyperlink ref="Y29" r:id="rId19" xr:uid="{00000000-0004-0000-0000-000012000000}"/>
    <hyperlink ref="Y30" r:id="rId20" xr:uid="{00000000-0004-0000-0000-000013000000}"/>
    <hyperlink ref="Y31" r:id="rId21" xr:uid="{00000000-0004-0000-0000-000014000000}"/>
    <hyperlink ref="Y32" r:id="rId22" xr:uid="{00000000-0004-0000-0000-000015000000}"/>
    <hyperlink ref="Y33" r:id="rId23" xr:uid="{00000000-0004-0000-0000-000016000000}"/>
    <hyperlink ref="Y38" r:id="rId24" xr:uid="{00000000-0004-0000-0000-000017000000}"/>
    <hyperlink ref="Y39" r:id="rId25" xr:uid="{00000000-0004-0000-0000-000018000000}"/>
    <hyperlink ref="Y40" r:id="rId26" xr:uid="{00000000-0004-0000-0000-000019000000}"/>
    <hyperlink ref="Y41" r:id="rId27" xr:uid="{00000000-0004-0000-0000-00001A000000}"/>
    <hyperlink ref="Y43" r:id="rId28" xr:uid="{00000000-0004-0000-0000-00001B000000}"/>
    <hyperlink ref="Y44" r:id="rId29" xr:uid="{00000000-0004-0000-0000-00001C000000}"/>
    <hyperlink ref="Y45" r:id="rId30" xr:uid="{00000000-0004-0000-0000-00001D000000}"/>
    <hyperlink ref="Y46" r:id="rId31" xr:uid="{00000000-0004-0000-0000-00001E000000}"/>
    <hyperlink ref="Y47" r:id="rId32" xr:uid="{00000000-0004-0000-0000-00001F000000}"/>
    <hyperlink ref="Y48" r:id="rId33" xr:uid="{00000000-0004-0000-0000-000020000000}"/>
    <hyperlink ref="Y49" r:id="rId34" xr:uid="{00000000-0004-0000-0000-000021000000}"/>
    <hyperlink ref="Y50" r:id="rId35" xr:uid="{00000000-0004-0000-0000-000022000000}"/>
    <hyperlink ref="Y51" r:id="rId36" xr:uid="{00000000-0004-0000-0000-000023000000}"/>
    <hyperlink ref="Y52" r:id="rId37" xr:uid="{00000000-0004-0000-0000-000024000000}"/>
    <hyperlink ref="Y53" r:id="rId38" xr:uid="{00000000-0004-0000-0000-000025000000}"/>
    <hyperlink ref="Y54" r:id="rId39" xr:uid="{00000000-0004-0000-0000-000026000000}"/>
    <hyperlink ref="Y55" r:id="rId40" xr:uid="{00000000-0004-0000-0000-000027000000}"/>
    <hyperlink ref="Y56" r:id="rId41" xr:uid="{00000000-0004-0000-0000-000028000000}"/>
    <hyperlink ref="Y57" r:id="rId42" xr:uid="{00000000-0004-0000-0000-000029000000}"/>
    <hyperlink ref="Y58" r:id="rId43" xr:uid="{00000000-0004-0000-0000-00002A000000}"/>
    <hyperlink ref="Y59" r:id="rId44" xr:uid="{00000000-0004-0000-0000-00002B000000}"/>
    <hyperlink ref="Y61" r:id="rId45" xr:uid="{00000000-0004-0000-0000-00002C000000}"/>
    <hyperlink ref="Y62" r:id="rId46" xr:uid="{00000000-0004-0000-0000-00002D000000}"/>
    <hyperlink ref="Y68" r:id="rId47" xr:uid="{00000000-0004-0000-0000-00002E000000}"/>
    <hyperlink ref="Y67" r:id="rId48" xr:uid="{00000000-0004-0000-0000-00002F000000}"/>
    <hyperlink ref="Y66" r:id="rId49" xr:uid="{00000000-0004-0000-0000-000030000000}"/>
    <hyperlink ref="Y65" r:id="rId50" xr:uid="{00000000-0004-0000-0000-000031000000}"/>
    <hyperlink ref="Y64" r:id="rId51" xr:uid="{00000000-0004-0000-0000-000032000000}"/>
    <hyperlink ref="Y63" r:id="rId52" xr:uid="{00000000-0004-0000-0000-000033000000}"/>
    <hyperlink ref="Y60" r:id="rId53" xr:uid="{00000000-0004-0000-0000-000034000000}"/>
    <hyperlink ref="Y69" r:id="rId54" xr:uid="{00000000-0004-0000-0000-000035000000}"/>
    <hyperlink ref="Y70" r:id="rId55" xr:uid="{00000000-0004-0000-0000-000036000000}"/>
    <hyperlink ref="Y71" r:id="rId56" xr:uid="{00000000-0004-0000-0000-000037000000}"/>
    <hyperlink ref="Y72" r:id="rId57" xr:uid="{00000000-0004-0000-0000-000038000000}"/>
    <hyperlink ref="Y73" r:id="rId58" xr:uid="{00000000-0004-0000-0000-000039000000}"/>
    <hyperlink ref="Y6" r:id="rId59" xr:uid="{00000000-0004-0000-0000-00003A000000}"/>
    <hyperlink ref="Y7" r:id="rId60" xr:uid="{00000000-0004-0000-0000-00003B000000}"/>
    <hyperlink ref="Y8" r:id="rId61" xr:uid="{00000000-0004-0000-0000-00003C000000}"/>
    <hyperlink ref="Y9" r:id="rId62" xr:uid="{00000000-0004-0000-0000-00003D000000}"/>
    <hyperlink ref="Y3" r:id="rId63" xr:uid="{00000000-0004-0000-0000-00003E000000}"/>
    <hyperlink ref="Y2" r:id="rId64" xr:uid="{00000000-0004-0000-0000-00003F000000}"/>
    <hyperlink ref="Y13" r:id="rId65" xr:uid="{00000000-0004-0000-0000-000040000000}"/>
    <hyperlink ref="Y14" r:id="rId66" xr:uid="{00000000-0004-0000-0000-000041000000}"/>
    <hyperlink ref="Y34" r:id="rId67" xr:uid="{00000000-0004-0000-0000-000042000000}"/>
    <hyperlink ref="Y36" r:id="rId68" xr:uid="{00000000-0004-0000-0000-000043000000}"/>
    <hyperlink ref="Y35" r:id="rId69" xr:uid="{00000000-0004-0000-0000-000044000000}"/>
    <hyperlink ref="Y37" r:id="rId70" xr:uid="{00000000-0004-0000-0000-000045000000}"/>
    <hyperlink ref="Y74" r:id="rId71" xr:uid="{00000000-0004-0000-0000-000046000000}"/>
    <hyperlink ref="Y79" r:id="rId72" xr:uid="{00000000-0004-0000-0000-000047000000}"/>
    <hyperlink ref="Y80" r:id="rId73" xr:uid="{00000000-0004-0000-0000-000048000000}"/>
    <hyperlink ref="Y81" r:id="rId74" xr:uid="{00000000-0004-0000-0000-000049000000}"/>
    <hyperlink ref="Y82" r:id="rId75" xr:uid="{00000000-0004-0000-0000-00004A000000}"/>
    <hyperlink ref="Y83" r:id="rId76" xr:uid="{00000000-0004-0000-0000-00004B000000}"/>
    <hyperlink ref="Y75" r:id="rId77" xr:uid="{00000000-0004-0000-0000-00004C000000}"/>
    <hyperlink ref="Y76" r:id="rId78" xr:uid="{00000000-0004-0000-0000-00004D000000}"/>
    <hyperlink ref="Y77" r:id="rId79" xr:uid="{00000000-0004-0000-0000-00004E000000}"/>
    <hyperlink ref="Y78" r:id="rId80" xr:uid="{00000000-0004-0000-0000-00004F000000}"/>
    <hyperlink ref="Y93" r:id="rId81" xr:uid="{00000000-0004-0000-0000-000050000000}"/>
    <hyperlink ref="Y95" r:id="rId82" xr:uid="{00000000-0004-0000-0000-000051000000}"/>
    <hyperlink ref="Y96" r:id="rId83" xr:uid="{00000000-0004-0000-0000-000052000000}"/>
    <hyperlink ref="Y97" r:id="rId84" xr:uid="{00000000-0004-0000-0000-000053000000}"/>
    <hyperlink ref="Y98" r:id="rId85" xr:uid="{00000000-0004-0000-0000-000054000000}"/>
    <hyperlink ref="Y99" r:id="rId86" xr:uid="{00000000-0004-0000-0000-000055000000}"/>
    <hyperlink ref="Y103" r:id="rId87" xr:uid="{00000000-0004-0000-0000-000056000000}"/>
    <hyperlink ref="Y104" r:id="rId88" xr:uid="{00000000-0004-0000-0000-000057000000}"/>
    <hyperlink ref="Y105" r:id="rId89" xr:uid="{00000000-0004-0000-0000-000058000000}"/>
    <hyperlink ref="Y106" r:id="rId90" xr:uid="{00000000-0004-0000-0000-000059000000}"/>
    <hyperlink ref="Y118" r:id="rId91" xr:uid="{00000000-0004-0000-0000-00005A000000}"/>
    <hyperlink ref="Y120" r:id="rId92" xr:uid="{00000000-0004-0000-0000-00005B000000}"/>
    <hyperlink ref="Y122" r:id="rId93" xr:uid="{00000000-0004-0000-0000-00005C000000}"/>
    <hyperlink ref="Y124" r:id="rId94" xr:uid="{00000000-0004-0000-0000-00005D000000}"/>
    <hyperlink ref="Y112" r:id="rId95" xr:uid="{00000000-0004-0000-0000-00005E000000}"/>
    <hyperlink ref="Y114" r:id="rId96" xr:uid="{00000000-0004-0000-0000-00005F000000}"/>
    <hyperlink ref="Y116" r:id="rId97" xr:uid="{00000000-0004-0000-0000-000060000000}"/>
    <hyperlink ref="Y111" r:id="rId98" xr:uid="{00000000-0004-0000-0000-000061000000}"/>
    <hyperlink ref="Y113" r:id="rId99" xr:uid="{00000000-0004-0000-0000-000062000000}"/>
    <hyperlink ref="Y115" r:id="rId100" xr:uid="{00000000-0004-0000-0000-000063000000}"/>
    <hyperlink ref="Y117" r:id="rId101" xr:uid="{00000000-0004-0000-0000-000064000000}"/>
    <hyperlink ref="Y119" r:id="rId102" xr:uid="{00000000-0004-0000-0000-000065000000}"/>
    <hyperlink ref="Y121" r:id="rId103" xr:uid="{00000000-0004-0000-0000-000066000000}"/>
    <hyperlink ref="Y123" r:id="rId104" xr:uid="{00000000-0004-0000-0000-000067000000}"/>
    <hyperlink ref="Y107" r:id="rId105" xr:uid="{00000000-0004-0000-0000-000068000000}"/>
    <hyperlink ref="Y108" r:id="rId106" xr:uid="{00000000-0004-0000-0000-000069000000}"/>
    <hyperlink ref="Y109" r:id="rId107" xr:uid="{00000000-0004-0000-0000-00006A000000}"/>
    <hyperlink ref="Y110" r:id="rId108" xr:uid="{00000000-0004-0000-0000-00006B000000}"/>
    <hyperlink ref="Y100" r:id="rId109" xr:uid="{00000000-0004-0000-0000-00006C000000}"/>
    <hyperlink ref="Y101" r:id="rId110" xr:uid="{00000000-0004-0000-0000-00006D000000}"/>
    <hyperlink ref="Y102" r:id="rId111" xr:uid="{00000000-0004-0000-0000-00006E000000}"/>
    <hyperlink ref="Y84" r:id="rId112" xr:uid="{00000000-0004-0000-0000-00006F000000}"/>
    <hyperlink ref="Y85" r:id="rId113" xr:uid="{00000000-0004-0000-0000-000070000000}"/>
    <hyperlink ref="Y86" r:id="rId114" xr:uid="{00000000-0004-0000-0000-000071000000}"/>
    <hyperlink ref="Y87" r:id="rId115" xr:uid="{00000000-0004-0000-0000-000072000000}"/>
    <hyperlink ref="Y88" r:id="rId116" xr:uid="{00000000-0004-0000-0000-000073000000}"/>
    <hyperlink ref="Y89" r:id="rId117" xr:uid="{00000000-0004-0000-0000-000074000000}"/>
    <hyperlink ref="Y90" r:id="rId118" xr:uid="{00000000-0004-0000-0000-000075000000}"/>
    <hyperlink ref="Y91" r:id="rId119" xr:uid="{00000000-0004-0000-0000-000076000000}"/>
    <hyperlink ref="Y92" r:id="rId120" xr:uid="{00000000-0004-0000-0000-000077000000}"/>
    <hyperlink ref="Y127" r:id="rId121" xr:uid="{00000000-0004-0000-0000-000078000000}"/>
    <hyperlink ref="Y126" r:id="rId122" xr:uid="{00000000-0004-0000-0000-000079000000}"/>
    <hyperlink ref="Y125" r:id="rId123" xr:uid="{00000000-0004-0000-0000-00007A000000}"/>
    <hyperlink ref="Y129" r:id="rId124" xr:uid="{00000000-0004-0000-0000-00007B000000}"/>
    <hyperlink ref="Y128" r:id="rId125" xr:uid="{00000000-0004-0000-0000-00007C000000}"/>
    <hyperlink ref="Y130" r:id="rId126" xr:uid="{00000000-0004-0000-0000-00007D000000}"/>
    <hyperlink ref="Y131" r:id="rId127" xr:uid="{00000000-0004-0000-0000-00007E000000}"/>
    <hyperlink ref="Y132" r:id="rId128" xr:uid="{00000000-0004-0000-0000-00007F000000}"/>
    <hyperlink ref="Y133" r:id="rId129" xr:uid="{00000000-0004-0000-0000-000080000000}"/>
    <hyperlink ref="Y134" r:id="rId130" xr:uid="{00000000-0004-0000-0000-000081000000}"/>
    <hyperlink ref="Y135" r:id="rId131" xr:uid="{00000000-0004-0000-0000-000082000000}"/>
    <hyperlink ref="Y140" r:id="rId132" xr:uid="{00000000-0004-0000-0000-000083000000}"/>
    <hyperlink ref="Y136" r:id="rId133" xr:uid="{00000000-0004-0000-0000-000084000000}"/>
    <hyperlink ref="Y137" r:id="rId134" xr:uid="{00000000-0004-0000-0000-000085000000}"/>
    <hyperlink ref="Y138" r:id="rId135" xr:uid="{00000000-0004-0000-0000-000086000000}"/>
    <hyperlink ref="Y139" r:id="rId136" xr:uid="{00000000-0004-0000-0000-000087000000}"/>
    <hyperlink ref="Y141" r:id="rId137" xr:uid="{00000000-0004-0000-0000-000088000000}"/>
    <hyperlink ref="Y142" r:id="rId138" xr:uid="{00000000-0004-0000-0000-000089000000}"/>
  </hyperlinks>
  <pageMargins left="0.7" right="0.7" top="0.75" bottom="0.75" header="0.3" footer="0.3"/>
  <pageSetup paperSize="9" orientation="portrait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Richard Chen</cp:lastModifiedBy>
  <dcterms:created xsi:type="dcterms:W3CDTF">2022-11-24T08:56:27Z</dcterms:created>
  <dcterms:modified xsi:type="dcterms:W3CDTF">2025-10-07T02:53:41Z</dcterms:modified>
</cp:coreProperties>
</file>