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filterPrivacy="1"/>
  <xr:revisionPtr revIDLastSave="0" documentId="13_ncr:1_{F4A3AB17-14C4-4D18-8DBE-1DE998FEEA25}" xr6:coauthVersionLast="47" xr6:coauthVersionMax="47" xr10:uidLastSave="{00000000-0000-0000-0000-000000000000}"/>
  <bookViews>
    <workbookView xWindow="653" yWindow="660" windowWidth="20054" windowHeight="13620" xr2:uid="{00000000-000D-0000-FFFF-FFFF00000000}"/>
  </bookViews>
  <sheets>
    <sheet name="Crecimiento censal" sheetId="1" r:id="rId1"/>
    <sheet name="Crecimiento" sheetId="4" r:id="rId2"/>
    <sheet name="Estimaciones " sheetId="3" r:id="rId3"/>
    <sheet name="Tiempo" sheetId="2"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4" l="1"/>
  <c r="F2" i="4"/>
  <c r="G2" i="4" s="1"/>
  <c r="F2" i="3"/>
  <c r="G10" i="1"/>
  <c r="I2" i="3"/>
  <c r="C2" i="2"/>
  <c r="H2" i="2" s="1"/>
  <c r="K2" i="2" s="1"/>
  <c r="G15" i="1"/>
  <c r="F15" i="1"/>
  <c r="E15" i="1"/>
  <c r="J15" i="1" s="1"/>
  <c r="F14" i="1"/>
  <c r="J14" i="1" s="1"/>
  <c r="E14" i="1"/>
  <c r="J13" i="1"/>
  <c r="I13" i="1"/>
  <c r="G13" i="1"/>
  <c r="H13" i="1" s="1"/>
  <c r="F13" i="1"/>
  <c r="E13" i="1"/>
  <c r="F12" i="1"/>
  <c r="G12" i="1" s="1"/>
  <c r="H12" i="1" s="1"/>
  <c r="E12" i="1"/>
  <c r="F11" i="1"/>
  <c r="I11" i="1" s="1"/>
  <c r="E11" i="1"/>
  <c r="J10" i="1"/>
  <c r="I10" i="1"/>
  <c r="F10" i="1"/>
  <c r="H10" i="1" s="1"/>
  <c r="E10" i="1"/>
  <c r="F9" i="1"/>
  <c r="I9" i="1" s="1"/>
  <c r="E9" i="1"/>
  <c r="F8" i="1"/>
  <c r="G8" i="1" s="1"/>
  <c r="H8" i="1" s="1"/>
  <c r="E8" i="1"/>
  <c r="I8" i="1" s="1"/>
  <c r="F7" i="1"/>
  <c r="J7" i="1" s="1"/>
  <c r="E7" i="1"/>
  <c r="I7" i="1" s="1"/>
  <c r="F6" i="1"/>
  <c r="J6" i="1" s="1"/>
  <c r="E6" i="1"/>
  <c r="J5" i="1"/>
  <c r="I5" i="1"/>
  <c r="G5" i="1"/>
  <c r="H5" i="1" s="1"/>
  <c r="F5" i="1"/>
  <c r="E5" i="1"/>
  <c r="F4" i="1"/>
  <c r="G4" i="1" s="1"/>
  <c r="H4" i="1" s="1"/>
  <c r="E4" i="1"/>
  <c r="H2" i="4" l="1"/>
  <c r="J2" i="4"/>
  <c r="I2" i="4"/>
  <c r="J8" i="1"/>
  <c r="I6" i="1"/>
  <c r="G9" i="1"/>
  <c r="H9" i="1" s="1"/>
  <c r="I14" i="1"/>
  <c r="H2" i="3"/>
  <c r="G14" i="1"/>
  <c r="H14" i="1" s="1"/>
  <c r="J2" i="3"/>
  <c r="J9" i="1"/>
  <c r="J11" i="1"/>
  <c r="I4" i="1"/>
  <c r="G7" i="1"/>
  <c r="H7" i="1" s="1"/>
  <c r="I12" i="1"/>
  <c r="J12" i="1"/>
  <c r="J4" i="1"/>
  <c r="I15" i="1"/>
  <c r="I2" i="2"/>
  <c r="L2" i="2" s="1"/>
  <c r="G11" i="1"/>
  <c r="H11" i="1" s="1"/>
  <c r="G6" i="1"/>
  <c r="H6" i="1" s="1"/>
  <c r="H15" i="1"/>
  <c r="G2" i="2"/>
  <c r="J2" i="2" s="1"/>
</calcChain>
</file>

<file path=xl/sharedStrings.xml><?xml version="1.0" encoding="utf-8"?>
<sst xmlns="http://schemas.openxmlformats.org/spreadsheetml/2006/main" count="52" uniqueCount="36">
  <si>
    <t>Año</t>
  </si>
  <si>
    <t>Fecha oficial</t>
  </si>
  <si>
    <t>Fechas con formato</t>
  </si>
  <si>
    <t>Población</t>
  </si>
  <si>
    <t>n</t>
  </si>
  <si>
    <t>ritmo</t>
  </si>
  <si>
    <t>c</t>
  </si>
  <si>
    <t>ra</t>
  </si>
  <si>
    <t>rg</t>
  </si>
  <si>
    <t>r</t>
  </si>
  <si>
    <t>15 de marzo</t>
  </si>
  <si>
    <t>Fecha inicial</t>
  </si>
  <si>
    <t>Población inicial</t>
  </si>
  <si>
    <t>Población final</t>
  </si>
  <si>
    <t>n (a)</t>
  </si>
  <si>
    <t>n (g)</t>
  </si>
  <si>
    <t>Fecha (aritmético)</t>
  </si>
  <si>
    <t>Fecha (geométrico)</t>
  </si>
  <si>
    <t>Fecha (exponencial)</t>
  </si>
  <si>
    <t>Fecha</t>
  </si>
  <si>
    <t>Fecha a estimar</t>
  </si>
  <si>
    <t>Población final (a)</t>
  </si>
  <si>
    <t>Población final (g)</t>
  </si>
  <si>
    <t>Población final (r)</t>
  </si>
  <si>
    <t>SUPUESTO</t>
  </si>
  <si>
    <t>Fórmulas</t>
  </si>
  <si>
    <r>
      <t>r</t>
    </r>
    <r>
      <rPr>
        <vertAlign val="superscript"/>
        <sz val="12"/>
        <color rgb="FFFFFFFF"/>
        <rFont val="Book Antiqua"/>
        <family val="1"/>
      </rPr>
      <t>a</t>
    </r>
  </si>
  <si>
    <r>
      <t>r</t>
    </r>
    <r>
      <rPr>
        <vertAlign val="superscript"/>
        <sz val="12"/>
        <color rgb="FFFFFFFF"/>
        <rFont val="Book Antiqua"/>
        <family val="1"/>
      </rPr>
      <t>g</t>
    </r>
  </si>
  <si>
    <t xml:space="preserve">En azul se encuentra la información censal, y considerada insumo para las medidas de crecimiento, que sería el ouput (en verde). Si se quiere cambiar el monto de las poblaciones para trabajar con alguna población particular, debe cambiarse los datos de la columna en amarillo. </t>
  </si>
  <si>
    <t>En azul se encuentra la información censal, y considerada insumo para la calcular el tiempo n, que sería el ouput (en naranja). Si se quiere cambiar el monto de las poblaciones para trabajar con alguna población particular, debe cambiarse los datos  en amarillo.  También se pueden cambiar las tasas de crecimiento</t>
  </si>
  <si>
    <t>Se crece a la misma tasa que el periodo que describe la tasas</t>
  </si>
  <si>
    <t>En azul se encuentra la información censal y en amarillo la fecha a estimar. Estos son los insumos para estimar una población en un momento en tiempo que sería el ouput (en cyan). Si se quiiere cambiar la fecha, se puede cambiar elemento en amarillo, también se pueden cambiar el resto de información en azul de acuerdo a lo que se desee</t>
  </si>
  <si>
    <t>Corresponde al primer censo con el que se estimó la tasa</t>
  </si>
  <si>
    <t>Población iniacial</t>
  </si>
  <si>
    <t>Fecha final</t>
  </si>
  <si>
    <t>En azul se encuentra la información censal, y considerada insumo para las medidas de crecimiento, que sería el ouput (en verde). Si se quiere cambiar el monto de las poblaciones para trabajar con alguna población particular, debe cambiarse los datos de la columna en amarillo. Si también los montos corresponde a otra fecha, también se pueden cambiar éstas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</si>
</sst>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quot; de &quot;mmmm"/>
    <numFmt numFmtId="165" formatCode="d/m/yyyy"/>
    <numFmt numFmtId="166" formatCode="dddd&quot;, &quot;d&quot; de &quot;mmmm&quot; de &quot;yyyy"/>
    <numFmt numFmtId="167" formatCode="dd/mm/yy"/>
    <numFmt numFmtId="168" formatCode="0.000000"/>
  </numFmts>
  <fonts count="8" x14ac:knownFonts="1">
    <font>
      <sz val="10"/>
      <color rgb="FF000000"/>
      <name val="Arial"/>
      <scheme val="minor"/>
    </font>
    <font>
      <sz val="12"/>
      <color rgb="FFFFFFFF"/>
      <name val="Book Antiqua"/>
      <family val="1"/>
    </font>
    <font>
      <sz val="10"/>
      <color rgb="FF000000"/>
      <name val="Book Antiqua"/>
      <family val="1"/>
    </font>
    <font>
      <sz val="12"/>
      <color rgb="FF000000"/>
      <name val="Book Antiqua"/>
      <family val="1"/>
    </font>
    <font>
      <vertAlign val="superscript"/>
      <sz val="12"/>
      <color rgb="FFFFFFFF"/>
      <name val="Book Antiqua"/>
      <family val="1"/>
    </font>
    <font>
      <sz val="12"/>
      <color rgb="FF202124"/>
      <name val="Book Antiqua"/>
      <family val="1"/>
    </font>
    <font>
      <sz val="10"/>
      <color theme="1"/>
      <name val="Book Antiqua"/>
      <family val="1"/>
    </font>
    <font>
      <b/>
      <sz val="10"/>
      <color theme="1"/>
      <name val="Book Antiqua"/>
      <family val="1"/>
    </font>
  </fonts>
  <fills count="14">
    <fill>
      <patternFill patternType="none"/>
    </fill>
    <fill>
      <patternFill patternType="gray125"/>
    </fill>
    <fill>
      <patternFill patternType="solid">
        <fgColor rgb="FF4472C4"/>
        <bgColor rgb="FF4472C4"/>
      </patternFill>
    </fill>
    <fill>
      <patternFill patternType="solid">
        <fgColor rgb="FF70AD47"/>
        <bgColor rgb="FF70AD47"/>
      </patternFill>
    </fill>
    <fill>
      <patternFill patternType="solid">
        <fgColor rgb="FFD9E1F2"/>
        <bgColor rgb="FFD9E1F2"/>
      </patternFill>
    </fill>
    <fill>
      <patternFill patternType="solid">
        <fgColor rgb="FFE2EFDA"/>
        <bgColor rgb="FFE2EFDA"/>
      </patternFill>
    </fill>
    <fill>
      <patternFill patternType="solid">
        <fgColor rgb="FFED7D31"/>
        <bgColor rgb="FFED7D31"/>
      </patternFill>
    </fill>
    <fill>
      <patternFill patternType="solid">
        <fgColor rgb="FFFFFF00"/>
        <bgColor rgb="FFFFFF00"/>
      </patternFill>
    </fill>
    <fill>
      <patternFill patternType="solid">
        <fgColor rgb="FFFFFF00"/>
        <bgColor rgb="FFD9E1F2"/>
      </patternFill>
    </fill>
    <fill>
      <patternFill patternType="solid">
        <fgColor rgb="FFFFFF00"/>
        <bgColor rgb="FFFFFFFF"/>
      </patternFill>
    </fill>
    <fill>
      <patternFill patternType="solid">
        <fgColor theme="8" tint="0.79998168889431442"/>
        <bgColor rgb="FFFCE4D6"/>
      </patternFill>
    </fill>
    <fill>
      <patternFill patternType="solid">
        <fgColor theme="8" tint="0.79998168889431442"/>
        <bgColor indexed="64"/>
      </patternFill>
    </fill>
    <fill>
      <patternFill patternType="solid">
        <fgColor theme="9" tint="-0.499984740745262"/>
        <bgColor rgb="FFED7D31"/>
      </patternFill>
    </fill>
    <fill>
      <patternFill patternType="solid">
        <fgColor theme="9" tint="0.79998168889431442"/>
        <bgColor rgb="FFFCE4D6"/>
      </patternFill>
    </fill>
  </fills>
  <borders count="1">
    <border>
      <left/>
      <right/>
      <top/>
      <bottom/>
      <diagonal/>
    </border>
  </borders>
  <cellStyleXfs count="1">
    <xf numFmtId="0" fontId="0" fillId="0" borderId="0"/>
  </cellStyleXfs>
  <cellXfs count="32">
    <xf numFmtId="0" fontId="0" fillId="0" borderId="0" xfId="0"/>
    <xf numFmtId="0" fontId="1" fillId="2" borderId="0" xfId="0" applyFont="1" applyFill="1" applyAlignment="1">
      <alignment horizontal="left"/>
    </xf>
    <xf numFmtId="0" fontId="2" fillId="0" borderId="0" xfId="0" applyFont="1"/>
    <xf numFmtId="0" fontId="3" fillId="4" borderId="0" xfId="0" applyFont="1" applyFill="1" applyAlignment="1">
      <alignment horizontal="right"/>
    </xf>
    <xf numFmtId="164" fontId="3" fillId="4" borderId="0" xfId="0" applyNumberFormat="1" applyFont="1" applyFill="1" applyAlignment="1">
      <alignment horizontal="left"/>
    </xf>
    <xf numFmtId="165" fontId="3" fillId="4" borderId="0" xfId="0" applyNumberFormat="1" applyFont="1" applyFill="1" applyAlignment="1">
      <alignment horizontal="right"/>
    </xf>
    <xf numFmtId="0" fontId="3" fillId="5" borderId="0" xfId="0" applyFont="1" applyFill="1" applyAlignment="1">
      <alignment horizontal="right"/>
    </xf>
    <xf numFmtId="10" fontId="3" fillId="5" borderId="0" xfId="0" applyNumberFormat="1" applyFont="1" applyFill="1" applyAlignment="1">
      <alignment horizontal="right"/>
    </xf>
    <xf numFmtId="3" fontId="3" fillId="4" borderId="0" xfId="0" applyNumberFormat="1" applyFont="1" applyFill="1"/>
    <xf numFmtId="0" fontId="1" fillId="6" borderId="0" xfId="0" applyFont="1" applyFill="1" applyAlignment="1">
      <alignment horizontal="left"/>
    </xf>
    <xf numFmtId="3" fontId="3" fillId="7" borderId="0" xfId="0" applyNumberFormat="1" applyFont="1" applyFill="1" applyAlignment="1">
      <alignment horizontal="center"/>
    </xf>
    <xf numFmtId="10" fontId="3" fillId="4" borderId="0" xfId="0" applyNumberFormat="1" applyFont="1" applyFill="1" applyAlignment="1">
      <alignment horizontal="right"/>
    </xf>
    <xf numFmtId="165" fontId="3" fillId="4" borderId="0" xfId="0" applyNumberFormat="1" applyFont="1" applyFill="1" applyAlignment="1">
      <alignment horizontal="center"/>
    </xf>
    <xf numFmtId="3" fontId="3" fillId="4" borderId="0" xfId="0" applyNumberFormat="1" applyFont="1" applyFill="1" applyAlignment="1">
      <alignment horizontal="center"/>
    </xf>
    <xf numFmtId="0" fontId="1" fillId="2" borderId="0" xfId="0" applyFont="1" applyFill="1" applyAlignment="1">
      <alignment horizontal="center"/>
    </xf>
    <xf numFmtId="0" fontId="1" fillId="3" borderId="0" xfId="0" applyFont="1" applyFill="1" applyAlignment="1">
      <alignment horizontal="center"/>
    </xf>
    <xf numFmtId="0" fontId="3" fillId="4" borderId="0" xfId="0" applyFont="1" applyFill="1" applyAlignment="1">
      <alignment horizontal="center"/>
    </xf>
    <xf numFmtId="164" fontId="3" fillId="4" borderId="0" xfId="0" applyNumberFormat="1" applyFont="1" applyFill="1" applyAlignment="1">
      <alignment horizontal="center"/>
    </xf>
    <xf numFmtId="0" fontId="3" fillId="5" borderId="0" xfId="0" applyFont="1" applyFill="1" applyAlignment="1">
      <alignment horizontal="center"/>
    </xf>
    <xf numFmtId="10" fontId="3" fillId="5" borderId="0" xfId="0" applyNumberFormat="1" applyFont="1" applyFill="1" applyAlignment="1">
      <alignment horizontal="center"/>
    </xf>
    <xf numFmtId="3" fontId="3" fillId="8" borderId="0" xfId="0" applyNumberFormat="1" applyFont="1" applyFill="1" applyAlignment="1">
      <alignment horizontal="center"/>
    </xf>
    <xf numFmtId="3" fontId="5" fillId="9" borderId="0" xfId="0" applyNumberFormat="1" applyFont="1" applyFill="1"/>
    <xf numFmtId="0" fontId="3" fillId="10" borderId="0" xfId="0" applyFont="1" applyFill="1" applyAlignment="1">
      <alignment horizontal="left"/>
    </xf>
    <xf numFmtId="0" fontId="3" fillId="10" borderId="0" xfId="0" applyFont="1" applyFill="1"/>
    <xf numFmtId="166" fontId="3" fillId="11" borderId="0" xfId="0" applyNumberFormat="1" applyFont="1" applyFill="1" applyAlignment="1">
      <alignment horizontal="right"/>
    </xf>
    <xf numFmtId="0" fontId="6" fillId="0" borderId="0" xfId="0" applyFont="1"/>
    <xf numFmtId="167" fontId="3" fillId="8" borderId="0" xfId="0" applyNumberFormat="1" applyFont="1" applyFill="1" applyAlignment="1">
      <alignment horizontal="right"/>
    </xf>
    <xf numFmtId="0" fontId="1" fillId="12" borderId="0" xfId="0" applyFont="1" applyFill="1" applyAlignment="1">
      <alignment horizontal="left"/>
    </xf>
    <xf numFmtId="3" fontId="3" fillId="13" borderId="0" xfId="0" applyNumberFormat="1" applyFont="1" applyFill="1" applyAlignment="1">
      <alignment horizontal="center"/>
    </xf>
    <xf numFmtId="0" fontId="7" fillId="0" borderId="0" xfId="0" applyFont="1"/>
    <xf numFmtId="168" fontId="3" fillId="4" borderId="0" xfId="0" applyNumberFormat="1" applyFont="1" applyFill="1" applyAlignment="1">
      <alignment horizontal="right"/>
    </xf>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oneCellAnchor>
    <xdr:from>
      <xdr:col>0</xdr:col>
      <xdr:colOff>0</xdr:colOff>
      <xdr:row>19</xdr:row>
      <xdr:rowOff>22860</xdr:rowOff>
    </xdr:from>
    <xdr:ext cx="2028825" cy="466725"/>
    <xdr:pic>
      <xdr:nvPicPr>
        <xdr:cNvPr id="2" name="image2.png" title="Imagen">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3823335"/>
          <a:ext cx="2028825" cy="466725"/>
        </a:xfrm>
        <a:prstGeom prst="rect">
          <a:avLst/>
        </a:prstGeom>
        <a:noFill/>
      </xdr:spPr>
    </xdr:pic>
    <xdr:clientData fLocksWithSheet="0"/>
  </xdr:oneCellAnchor>
  <xdr:oneCellAnchor>
    <xdr:from>
      <xdr:col>0</xdr:col>
      <xdr:colOff>0</xdr:colOff>
      <xdr:row>16</xdr:row>
      <xdr:rowOff>104775</xdr:rowOff>
    </xdr:from>
    <xdr:ext cx="2028825" cy="466725"/>
    <xdr:pic>
      <xdr:nvPicPr>
        <xdr:cNvPr id="3" name="image1.png" title="Imagen">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xfrm>
          <a:off x="0" y="3305175"/>
          <a:ext cx="2028825" cy="466725"/>
        </a:xfrm>
        <a:prstGeom prst="rect">
          <a:avLst/>
        </a:prstGeom>
        <a:noFill/>
      </xdr:spPr>
    </xdr:pic>
    <xdr:clientData fLocksWithSheet="0"/>
  </xdr:oneCellAnchor>
  <xdr:oneCellAnchor>
    <xdr:from>
      <xdr:col>0</xdr:col>
      <xdr:colOff>0</xdr:colOff>
      <xdr:row>21</xdr:row>
      <xdr:rowOff>140970</xdr:rowOff>
    </xdr:from>
    <xdr:ext cx="2105025" cy="657225"/>
    <xdr:pic>
      <xdr:nvPicPr>
        <xdr:cNvPr id="4" name="image7.png" title="Imagen">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xfrm>
          <a:off x="0" y="4341495"/>
          <a:ext cx="2105025" cy="657225"/>
        </a:xfrm>
        <a:prstGeom prst="rect">
          <a:avLst/>
        </a:prstGeom>
        <a:noFill/>
      </xdr:spPr>
    </xdr:pic>
    <xdr:clientData fLocksWithSheet="0"/>
  </xdr:oneCellAnchor>
  <xdr:oneCellAnchor>
    <xdr:from>
      <xdr:col>0</xdr:col>
      <xdr:colOff>0</xdr:colOff>
      <xdr:row>25</xdr:row>
      <xdr:rowOff>49530</xdr:rowOff>
    </xdr:from>
    <xdr:ext cx="2552700" cy="571500"/>
    <xdr:pic>
      <xdr:nvPicPr>
        <xdr:cNvPr id="5" name="image3.png" title="Imagen">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4" cstate="print"/>
        <a:stretch>
          <a:fillRect/>
        </a:stretch>
      </xdr:blipFill>
      <xdr:spPr>
        <a:xfrm>
          <a:off x="0" y="5050155"/>
          <a:ext cx="2552700" cy="571500"/>
        </a:xfrm>
        <a:prstGeom prst="rect">
          <a:avLst/>
        </a:prstGeom>
        <a:noFill/>
      </xdr:spPr>
    </xdr:pic>
    <xdr:clientData fLocksWithSheet="0"/>
  </xdr:oneCellAnchor>
  <xdr:oneCellAnchor>
    <xdr:from>
      <xdr:col>0</xdr:col>
      <xdr:colOff>0</xdr:colOff>
      <xdr:row>28</xdr:row>
      <xdr:rowOff>72390</xdr:rowOff>
    </xdr:from>
    <xdr:ext cx="2105025" cy="657225"/>
    <xdr:pic>
      <xdr:nvPicPr>
        <xdr:cNvPr id="6" name="image4.png" title="Imagen">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5" cstate="print"/>
        <a:stretch>
          <a:fillRect/>
        </a:stretch>
      </xdr:blipFill>
      <xdr:spPr>
        <a:xfrm>
          <a:off x="0" y="5673090"/>
          <a:ext cx="2105025" cy="657225"/>
        </a:xfrm>
        <a:prstGeom prst="rect">
          <a:avLst/>
        </a:prstGeom>
        <a:noFill/>
      </xdr:spPr>
    </xdr:pic>
    <xdr:clientData fLocksWithSheet="0"/>
  </xdr:oneCellAnchor>
  <xdr:oneCellAnchor>
    <xdr:from>
      <xdr:col>0</xdr:col>
      <xdr:colOff>0</xdr:colOff>
      <xdr:row>31</xdr:row>
      <xdr:rowOff>166682</xdr:rowOff>
    </xdr:from>
    <xdr:ext cx="2176269" cy="555403"/>
    <xdr:pic>
      <xdr:nvPicPr>
        <xdr:cNvPr id="7" name="image5.png" title="Imagen">
          <a:extLst>
            <a:ext uri="{FF2B5EF4-FFF2-40B4-BE49-F238E27FC236}">
              <a16:creationId xmlns:a16="http://schemas.microsoft.com/office/drawing/2014/main" id="{00000000-0008-0000-0000-000007000000}"/>
            </a:ext>
          </a:extLst>
        </xdr:cNvPr>
        <xdr:cNvPicPr preferRelativeResize="0">
          <a:picLocks noChangeAspect="1"/>
        </xdr:cNvPicPr>
      </xdr:nvPicPr>
      <xdr:blipFill>
        <a:blip xmlns:r="http://schemas.openxmlformats.org/officeDocument/2006/relationships" r:embed="rId6" cstate="print"/>
        <a:stretch>
          <a:fillRect/>
        </a:stretch>
      </xdr:blipFill>
      <xdr:spPr>
        <a:xfrm>
          <a:off x="0" y="6367457"/>
          <a:ext cx="2176269" cy="555403"/>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6</xdr:row>
      <xdr:rowOff>22860</xdr:rowOff>
    </xdr:from>
    <xdr:ext cx="2028825" cy="466725"/>
    <xdr:pic>
      <xdr:nvPicPr>
        <xdr:cNvPr id="2" name="image2.png" title="Imagen">
          <a:extLst>
            <a:ext uri="{FF2B5EF4-FFF2-40B4-BE49-F238E27FC236}">
              <a16:creationId xmlns:a16="http://schemas.microsoft.com/office/drawing/2014/main" id="{A60E4C3E-C51A-47C6-B52F-5DA50D4FAE12}"/>
            </a:ext>
          </a:extLst>
        </xdr:cNvPr>
        <xdr:cNvPicPr preferRelativeResize="0"/>
      </xdr:nvPicPr>
      <xdr:blipFill>
        <a:blip xmlns:r="http://schemas.openxmlformats.org/officeDocument/2006/relationships" r:embed="rId1" cstate="print"/>
        <a:stretch>
          <a:fillRect/>
        </a:stretch>
      </xdr:blipFill>
      <xdr:spPr>
        <a:xfrm>
          <a:off x="0" y="3823335"/>
          <a:ext cx="2028825" cy="466725"/>
        </a:xfrm>
        <a:prstGeom prst="rect">
          <a:avLst/>
        </a:prstGeom>
        <a:noFill/>
      </xdr:spPr>
    </xdr:pic>
    <xdr:clientData fLocksWithSheet="0"/>
  </xdr:oneCellAnchor>
  <xdr:oneCellAnchor>
    <xdr:from>
      <xdr:col>0</xdr:col>
      <xdr:colOff>0</xdr:colOff>
      <xdr:row>3</xdr:row>
      <xdr:rowOff>104775</xdr:rowOff>
    </xdr:from>
    <xdr:ext cx="2028825" cy="466725"/>
    <xdr:pic>
      <xdr:nvPicPr>
        <xdr:cNvPr id="3" name="image1.png" title="Imagen">
          <a:extLst>
            <a:ext uri="{FF2B5EF4-FFF2-40B4-BE49-F238E27FC236}">
              <a16:creationId xmlns:a16="http://schemas.microsoft.com/office/drawing/2014/main" id="{10684F3E-0184-4E43-9530-51F3121A7881}"/>
            </a:ext>
          </a:extLst>
        </xdr:cNvPr>
        <xdr:cNvPicPr preferRelativeResize="0"/>
      </xdr:nvPicPr>
      <xdr:blipFill>
        <a:blip xmlns:r="http://schemas.openxmlformats.org/officeDocument/2006/relationships" r:embed="rId2" cstate="print"/>
        <a:stretch>
          <a:fillRect/>
        </a:stretch>
      </xdr:blipFill>
      <xdr:spPr>
        <a:xfrm>
          <a:off x="0" y="3305175"/>
          <a:ext cx="2028825" cy="466725"/>
        </a:xfrm>
        <a:prstGeom prst="rect">
          <a:avLst/>
        </a:prstGeom>
        <a:noFill/>
      </xdr:spPr>
    </xdr:pic>
    <xdr:clientData fLocksWithSheet="0"/>
  </xdr:oneCellAnchor>
  <xdr:oneCellAnchor>
    <xdr:from>
      <xdr:col>0</xdr:col>
      <xdr:colOff>0</xdr:colOff>
      <xdr:row>8</xdr:row>
      <xdr:rowOff>140970</xdr:rowOff>
    </xdr:from>
    <xdr:ext cx="2105025" cy="657225"/>
    <xdr:pic>
      <xdr:nvPicPr>
        <xdr:cNvPr id="4" name="image7.png" title="Imagen">
          <a:extLst>
            <a:ext uri="{FF2B5EF4-FFF2-40B4-BE49-F238E27FC236}">
              <a16:creationId xmlns:a16="http://schemas.microsoft.com/office/drawing/2014/main" id="{726393D4-493A-4455-A660-EDA1D2CF9A6D}"/>
            </a:ext>
          </a:extLst>
        </xdr:cNvPr>
        <xdr:cNvPicPr preferRelativeResize="0"/>
      </xdr:nvPicPr>
      <xdr:blipFill>
        <a:blip xmlns:r="http://schemas.openxmlformats.org/officeDocument/2006/relationships" r:embed="rId3" cstate="print"/>
        <a:stretch>
          <a:fillRect/>
        </a:stretch>
      </xdr:blipFill>
      <xdr:spPr>
        <a:xfrm>
          <a:off x="0" y="4341495"/>
          <a:ext cx="2105025" cy="657225"/>
        </a:xfrm>
        <a:prstGeom prst="rect">
          <a:avLst/>
        </a:prstGeom>
        <a:noFill/>
      </xdr:spPr>
    </xdr:pic>
    <xdr:clientData fLocksWithSheet="0"/>
  </xdr:oneCellAnchor>
  <xdr:oneCellAnchor>
    <xdr:from>
      <xdr:col>0</xdr:col>
      <xdr:colOff>0</xdr:colOff>
      <xdr:row>12</xdr:row>
      <xdr:rowOff>49530</xdr:rowOff>
    </xdr:from>
    <xdr:ext cx="2552700" cy="571500"/>
    <xdr:pic>
      <xdr:nvPicPr>
        <xdr:cNvPr id="5" name="image3.png" title="Imagen">
          <a:extLst>
            <a:ext uri="{FF2B5EF4-FFF2-40B4-BE49-F238E27FC236}">
              <a16:creationId xmlns:a16="http://schemas.microsoft.com/office/drawing/2014/main" id="{AB5A8376-E0F0-4471-A2DD-F0A42941CC9D}"/>
            </a:ext>
          </a:extLst>
        </xdr:cNvPr>
        <xdr:cNvPicPr preferRelativeResize="0"/>
      </xdr:nvPicPr>
      <xdr:blipFill>
        <a:blip xmlns:r="http://schemas.openxmlformats.org/officeDocument/2006/relationships" r:embed="rId4" cstate="print"/>
        <a:stretch>
          <a:fillRect/>
        </a:stretch>
      </xdr:blipFill>
      <xdr:spPr>
        <a:xfrm>
          <a:off x="0" y="5050155"/>
          <a:ext cx="2552700" cy="571500"/>
        </a:xfrm>
        <a:prstGeom prst="rect">
          <a:avLst/>
        </a:prstGeom>
        <a:noFill/>
      </xdr:spPr>
    </xdr:pic>
    <xdr:clientData fLocksWithSheet="0"/>
  </xdr:oneCellAnchor>
  <xdr:oneCellAnchor>
    <xdr:from>
      <xdr:col>0</xdr:col>
      <xdr:colOff>0</xdr:colOff>
      <xdr:row>15</xdr:row>
      <xdr:rowOff>72390</xdr:rowOff>
    </xdr:from>
    <xdr:ext cx="2105025" cy="657225"/>
    <xdr:pic>
      <xdr:nvPicPr>
        <xdr:cNvPr id="6" name="image4.png" title="Imagen">
          <a:extLst>
            <a:ext uri="{FF2B5EF4-FFF2-40B4-BE49-F238E27FC236}">
              <a16:creationId xmlns:a16="http://schemas.microsoft.com/office/drawing/2014/main" id="{FCA61453-3F94-411D-B0D2-CEBC89A03048}"/>
            </a:ext>
          </a:extLst>
        </xdr:cNvPr>
        <xdr:cNvPicPr preferRelativeResize="0"/>
      </xdr:nvPicPr>
      <xdr:blipFill>
        <a:blip xmlns:r="http://schemas.openxmlformats.org/officeDocument/2006/relationships" r:embed="rId5" cstate="print"/>
        <a:stretch>
          <a:fillRect/>
        </a:stretch>
      </xdr:blipFill>
      <xdr:spPr>
        <a:xfrm>
          <a:off x="0" y="5673090"/>
          <a:ext cx="2105025" cy="657225"/>
        </a:xfrm>
        <a:prstGeom prst="rect">
          <a:avLst/>
        </a:prstGeom>
        <a:noFill/>
      </xdr:spPr>
    </xdr:pic>
    <xdr:clientData fLocksWithSheet="0"/>
  </xdr:oneCellAnchor>
  <xdr:oneCellAnchor>
    <xdr:from>
      <xdr:col>0</xdr:col>
      <xdr:colOff>0</xdr:colOff>
      <xdr:row>18</xdr:row>
      <xdr:rowOff>166682</xdr:rowOff>
    </xdr:from>
    <xdr:ext cx="2176269" cy="555403"/>
    <xdr:pic>
      <xdr:nvPicPr>
        <xdr:cNvPr id="7" name="image5.png" title="Imagen">
          <a:extLst>
            <a:ext uri="{FF2B5EF4-FFF2-40B4-BE49-F238E27FC236}">
              <a16:creationId xmlns:a16="http://schemas.microsoft.com/office/drawing/2014/main" id="{4E930E7F-A7CB-43F7-B345-AF90516D9F42}"/>
            </a:ext>
          </a:extLst>
        </xdr:cNvPr>
        <xdr:cNvPicPr preferRelativeResize="0">
          <a:picLocks noChangeAspect="1"/>
        </xdr:cNvPicPr>
      </xdr:nvPicPr>
      <xdr:blipFill>
        <a:blip xmlns:r="http://schemas.openxmlformats.org/officeDocument/2006/relationships" r:embed="rId6" cstate="print"/>
        <a:stretch>
          <a:fillRect/>
        </a:stretch>
      </xdr:blipFill>
      <xdr:spPr>
        <a:xfrm>
          <a:off x="0" y="6367457"/>
          <a:ext cx="2176269" cy="555403"/>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14</xdr:row>
      <xdr:rowOff>171450</xdr:rowOff>
    </xdr:from>
    <xdr:ext cx="2028825" cy="314325"/>
    <xdr:pic>
      <xdr:nvPicPr>
        <xdr:cNvPr id="2" name="image12.png" title="Imagen">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xfrm>
          <a:off x="0" y="2905125"/>
          <a:ext cx="2028825" cy="314325"/>
        </a:xfrm>
        <a:prstGeom prst="rect">
          <a:avLst/>
        </a:prstGeom>
        <a:noFill/>
      </xdr:spPr>
    </xdr:pic>
    <xdr:clientData fLocksWithSheet="0"/>
  </xdr:oneCellAnchor>
  <xdr:oneCellAnchor>
    <xdr:from>
      <xdr:col>0</xdr:col>
      <xdr:colOff>209550</xdr:colOff>
      <xdr:row>10</xdr:row>
      <xdr:rowOff>14287</xdr:rowOff>
    </xdr:from>
    <xdr:ext cx="2028825" cy="304800"/>
    <xdr:pic>
      <xdr:nvPicPr>
        <xdr:cNvPr id="3" name="image9.png" title="Imagen">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xfrm>
          <a:off x="209550" y="1947862"/>
          <a:ext cx="2028825" cy="304800"/>
        </a:xfrm>
        <a:prstGeom prst="rect">
          <a:avLst/>
        </a:prstGeom>
        <a:noFill/>
      </xdr:spPr>
    </xdr:pic>
    <xdr:clientData fLocksWithSheet="0"/>
  </xdr:oneCellAnchor>
  <xdr:oneCellAnchor>
    <xdr:from>
      <xdr:col>0</xdr:col>
      <xdr:colOff>123825</xdr:colOff>
      <xdr:row>12</xdr:row>
      <xdr:rowOff>85725</xdr:rowOff>
    </xdr:from>
    <xdr:ext cx="2028825" cy="295275"/>
    <xdr:pic>
      <xdr:nvPicPr>
        <xdr:cNvPr id="4" name="image8.png" title="Imagen">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3" cstate="print"/>
        <a:stretch>
          <a:fillRect/>
        </a:stretch>
      </xdr:blipFill>
      <xdr:spPr>
        <a:xfrm>
          <a:off x="123825" y="2419350"/>
          <a:ext cx="2028825" cy="29527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200025</xdr:colOff>
      <xdr:row>6</xdr:row>
      <xdr:rowOff>66675</xdr:rowOff>
    </xdr:from>
    <xdr:ext cx="2028825" cy="466725"/>
    <xdr:pic>
      <xdr:nvPicPr>
        <xdr:cNvPr id="2" name="image10.png" title="Imagen">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xfrm>
          <a:off x="200025" y="1266825"/>
          <a:ext cx="2028825" cy="466725"/>
        </a:xfrm>
        <a:prstGeom prst="rect">
          <a:avLst/>
        </a:prstGeom>
        <a:noFill/>
      </xdr:spPr>
    </xdr:pic>
    <xdr:clientData fLocksWithSheet="0"/>
  </xdr:oneCellAnchor>
  <xdr:oneCellAnchor>
    <xdr:from>
      <xdr:col>0</xdr:col>
      <xdr:colOff>0</xdr:colOff>
      <xdr:row>9</xdr:row>
      <xdr:rowOff>0</xdr:rowOff>
    </xdr:from>
    <xdr:ext cx="2571750" cy="685800"/>
    <xdr:pic>
      <xdr:nvPicPr>
        <xdr:cNvPr id="3" name="image11.png" title="Imagen">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xfrm>
          <a:off x="0" y="1800225"/>
          <a:ext cx="2571750" cy="685800"/>
        </a:xfrm>
        <a:prstGeom prst="rect">
          <a:avLst/>
        </a:prstGeom>
        <a:noFill/>
      </xdr:spPr>
    </xdr:pic>
    <xdr:clientData fLocksWithSheet="0"/>
  </xdr:oneCellAnchor>
  <xdr:oneCellAnchor>
    <xdr:from>
      <xdr:col>0</xdr:col>
      <xdr:colOff>190500</xdr:colOff>
      <xdr:row>12</xdr:row>
      <xdr:rowOff>171450</xdr:rowOff>
    </xdr:from>
    <xdr:ext cx="2028825" cy="609600"/>
    <xdr:pic>
      <xdr:nvPicPr>
        <xdr:cNvPr id="4" name="image6.png" title="Imagen">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xfrm>
          <a:off x="190500" y="2571750"/>
          <a:ext cx="2028825" cy="60960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28"/>
  <sheetViews>
    <sheetView tabSelected="1" workbookViewId="0">
      <selection activeCell="H4" sqref="H4:H14"/>
    </sheetView>
  </sheetViews>
  <sheetFormatPr baseColWidth="10" defaultColWidth="12.59765625" defaultRowHeight="15.75" customHeight="1" x14ac:dyDescent="0.4"/>
  <cols>
    <col min="1" max="1" width="12.59765625" style="2"/>
    <col min="2" max="2" width="16.46484375" style="2" bestFit="1" customWidth="1"/>
    <col min="3" max="3" width="33.73046875" style="2" customWidth="1"/>
    <col min="4" max="4" width="11.6640625" style="2" bestFit="1" customWidth="1"/>
    <col min="5" max="5" width="11.3984375" style="2" customWidth="1"/>
    <col min="6" max="6" width="8.3984375" style="2" customWidth="1"/>
    <col min="7" max="7" width="7.46484375" style="2" customWidth="1"/>
    <col min="8" max="8" width="10.86328125" style="2" customWidth="1"/>
    <col min="9" max="10" width="7" style="2" bestFit="1" customWidth="1"/>
    <col min="11" max="16384" width="12.59765625" style="2"/>
  </cols>
  <sheetData>
    <row r="1" spans="1:10" ht="15.75" customHeight="1" x14ac:dyDescent="0.5">
      <c r="A1" s="14" t="s">
        <v>0</v>
      </c>
      <c r="B1" s="14" t="s">
        <v>1</v>
      </c>
      <c r="C1" s="14" t="s">
        <v>2</v>
      </c>
      <c r="D1" s="14" t="s">
        <v>3</v>
      </c>
      <c r="E1" s="14" t="s">
        <v>4</v>
      </c>
      <c r="F1" s="15" t="s">
        <v>5</v>
      </c>
      <c r="G1" s="15" t="s">
        <v>6</v>
      </c>
      <c r="H1" s="15" t="s">
        <v>26</v>
      </c>
      <c r="I1" s="15" t="s">
        <v>27</v>
      </c>
      <c r="J1" s="15" t="s">
        <v>9</v>
      </c>
    </row>
    <row r="2" spans="1:10" ht="15.75" customHeight="1" x14ac:dyDescent="0.5">
      <c r="A2" s="16">
        <v>1895</v>
      </c>
      <c r="B2" s="17">
        <v>44124</v>
      </c>
      <c r="C2" s="17"/>
      <c r="D2" s="16"/>
      <c r="E2" s="16"/>
      <c r="F2" s="18"/>
      <c r="G2" s="18"/>
      <c r="H2" s="18"/>
      <c r="I2" s="18"/>
      <c r="J2" s="18"/>
    </row>
    <row r="3" spans="1:10" ht="15.75" customHeight="1" x14ac:dyDescent="0.5">
      <c r="A3" s="16">
        <v>1900</v>
      </c>
      <c r="B3" s="17">
        <v>44132</v>
      </c>
      <c r="C3" s="12">
        <v>302</v>
      </c>
      <c r="D3" s="20">
        <v>13607272</v>
      </c>
      <c r="E3" s="16"/>
      <c r="F3" s="18"/>
      <c r="G3" s="18"/>
      <c r="H3" s="18"/>
      <c r="I3" s="18"/>
      <c r="J3" s="18"/>
    </row>
    <row r="4" spans="1:10" ht="15.75" customHeight="1" x14ac:dyDescent="0.5">
      <c r="A4" s="16">
        <v>1910</v>
      </c>
      <c r="B4" s="17">
        <v>44131</v>
      </c>
      <c r="C4" s="12">
        <v>3953</v>
      </c>
      <c r="D4" s="20">
        <v>15160369</v>
      </c>
      <c r="E4" s="16">
        <f t="shared" ref="E4:E15" si="0">(C4-C3)/365</f>
        <v>10.002739726027396</v>
      </c>
      <c r="F4" s="18">
        <f t="shared" ref="F4:F15" si="1">D4/D3</f>
        <v>1.1141372789490795</v>
      </c>
      <c r="G4" s="19">
        <f t="shared" ref="G4:G15" si="2">F4-1</f>
        <v>0.11413727894907955</v>
      </c>
      <c r="H4" s="19">
        <f t="shared" ref="H4:H15" si="3">G4/E4</f>
        <v>1.1410601702660651E-2</v>
      </c>
      <c r="I4" s="19">
        <f t="shared" ref="I4:I15" si="4">F4^(1/E4)-1</f>
        <v>1.0863661814669578E-2</v>
      </c>
      <c r="J4" s="19">
        <f t="shared" ref="J4:J15" si="5">LN(F4)/E4</f>
        <v>1.0805076161890016E-2</v>
      </c>
    </row>
    <row r="5" spans="1:10" ht="15.75" customHeight="1" x14ac:dyDescent="0.5">
      <c r="A5" s="16">
        <v>1921</v>
      </c>
      <c r="B5" s="17">
        <v>44165</v>
      </c>
      <c r="C5" s="12">
        <v>7964</v>
      </c>
      <c r="D5" s="20">
        <v>14334780</v>
      </c>
      <c r="E5" s="16">
        <f t="shared" si="0"/>
        <v>10.989041095890411</v>
      </c>
      <c r="F5" s="18">
        <f t="shared" si="1"/>
        <v>0.94554294819604989</v>
      </c>
      <c r="G5" s="19">
        <f t="shared" si="2"/>
        <v>-5.4457051803950107E-2</v>
      </c>
      <c r="H5" s="19">
        <f t="shared" si="3"/>
        <v>-4.9555781372330569E-3</v>
      </c>
      <c r="I5" s="19">
        <f t="shared" si="4"/>
        <v>-5.0826584948573394E-3</v>
      </c>
      <c r="J5" s="19">
        <f t="shared" si="5"/>
        <v>-5.095619138547035E-3</v>
      </c>
    </row>
    <row r="6" spans="1:10" ht="15.75" customHeight="1" x14ac:dyDescent="0.5">
      <c r="A6" s="16">
        <v>1930</v>
      </c>
      <c r="B6" s="17">
        <v>43966</v>
      </c>
      <c r="C6" s="12">
        <v>11093</v>
      </c>
      <c r="D6" s="20">
        <v>16552722</v>
      </c>
      <c r="E6" s="16">
        <f t="shared" si="0"/>
        <v>8.5726027397260278</v>
      </c>
      <c r="F6" s="18">
        <f t="shared" si="1"/>
        <v>1.1547245231527794</v>
      </c>
      <c r="G6" s="19">
        <f t="shared" si="2"/>
        <v>0.1547245231527794</v>
      </c>
      <c r="H6" s="19">
        <f t="shared" si="3"/>
        <v>1.8048721940161227E-2</v>
      </c>
      <c r="I6" s="19">
        <f t="shared" si="4"/>
        <v>1.6923180370082003E-2</v>
      </c>
      <c r="J6" s="19">
        <f t="shared" si="5"/>
        <v>1.6781578687494886E-2</v>
      </c>
    </row>
    <row r="7" spans="1:10" ht="15.75" customHeight="1" x14ac:dyDescent="0.5">
      <c r="A7" s="16">
        <v>1940</v>
      </c>
      <c r="B7" s="17">
        <v>43896</v>
      </c>
      <c r="C7" s="12">
        <v>14676</v>
      </c>
      <c r="D7" s="20">
        <v>19653552</v>
      </c>
      <c r="E7" s="16">
        <f t="shared" si="0"/>
        <v>9.8164383561643831</v>
      </c>
      <c r="F7" s="18">
        <f t="shared" si="1"/>
        <v>1.1873305188113472</v>
      </c>
      <c r="G7" s="19">
        <f t="shared" si="2"/>
        <v>0.18733051881134721</v>
      </c>
      <c r="H7" s="19">
        <f t="shared" si="3"/>
        <v>1.9083348971850888E-2</v>
      </c>
      <c r="I7" s="19">
        <f t="shared" si="4"/>
        <v>1.7645713633232418E-2</v>
      </c>
      <c r="J7" s="19">
        <f t="shared" si="5"/>
        <v>1.7491835583345855E-2</v>
      </c>
    </row>
    <row r="8" spans="1:10" ht="15.75" customHeight="1" x14ac:dyDescent="0.5">
      <c r="A8" s="16">
        <v>1950</v>
      </c>
      <c r="B8" s="17">
        <v>43988</v>
      </c>
      <c r="C8" s="12">
        <v>18420</v>
      </c>
      <c r="D8" s="20">
        <v>25791017</v>
      </c>
      <c r="E8" s="16">
        <f t="shared" si="0"/>
        <v>10.257534246575343</v>
      </c>
      <c r="F8" s="18">
        <f t="shared" si="1"/>
        <v>1.3122827364743024</v>
      </c>
      <c r="G8" s="19">
        <f t="shared" si="2"/>
        <v>0.31228273647430238</v>
      </c>
      <c r="H8" s="19">
        <f t="shared" si="3"/>
        <v>3.0444230452222318E-2</v>
      </c>
      <c r="I8" s="19">
        <f t="shared" si="4"/>
        <v>2.684859222807856E-2</v>
      </c>
      <c r="J8" s="19">
        <f t="shared" si="5"/>
        <v>2.6494492841422912E-2</v>
      </c>
    </row>
    <row r="9" spans="1:10" ht="15.75" customHeight="1" x14ac:dyDescent="0.5">
      <c r="A9" s="16">
        <v>1960</v>
      </c>
      <c r="B9" s="17">
        <v>43990</v>
      </c>
      <c r="C9" s="12">
        <v>22075</v>
      </c>
      <c r="D9" s="20">
        <v>34923129</v>
      </c>
      <c r="E9" s="16">
        <f t="shared" si="0"/>
        <v>10.013698630136986</v>
      </c>
      <c r="F9" s="18">
        <f t="shared" si="1"/>
        <v>1.3540811128153651</v>
      </c>
      <c r="G9" s="19">
        <f t="shared" si="2"/>
        <v>0.35408111281536514</v>
      </c>
      <c r="H9" s="19">
        <f t="shared" si="3"/>
        <v>3.5359673372806641E-2</v>
      </c>
      <c r="I9" s="19">
        <f t="shared" si="4"/>
        <v>3.0733661057769313E-2</v>
      </c>
      <c r="J9" s="19">
        <f t="shared" si="5"/>
        <v>3.0270840970886868E-2</v>
      </c>
    </row>
    <row r="10" spans="1:10" ht="15.75" customHeight="1" x14ac:dyDescent="0.5">
      <c r="A10" s="16">
        <v>1970</v>
      </c>
      <c r="B10" s="17">
        <v>43858</v>
      </c>
      <c r="C10" s="12">
        <v>25596</v>
      </c>
      <c r="D10" s="20">
        <v>48225238</v>
      </c>
      <c r="E10" s="16">
        <f t="shared" si="0"/>
        <v>9.6465753424657539</v>
      </c>
      <c r="F10" s="18">
        <f t="shared" si="1"/>
        <v>1.3808968262838075</v>
      </c>
      <c r="G10" s="19">
        <f>F10-1</f>
        <v>0.3808968262838075</v>
      </c>
      <c r="H10" s="19">
        <f t="shared" si="3"/>
        <v>3.9485186479292736E-2</v>
      </c>
      <c r="I10" s="19">
        <f t="shared" si="4"/>
        <v>3.4021660370592732E-2</v>
      </c>
      <c r="J10" s="19">
        <f t="shared" si="5"/>
        <v>3.3455724000863878E-2</v>
      </c>
    </row>
    <row r="11" spans="1:10" ht="15.75" customHeight="1" x14ac:dyDescent="0.5">
      <c r="A11" s="16">
        <v>1980</v>
      </c>
      <c r="B11" s="17">
        <v>43986</v>
      </c>
      <c r="C11" s="12">
        <v>29376</v>
      </c>
      <c r="D11" s="20">
        <v>66846833</v>
      </c>
      <c r="E11" s="16">
        <f t="shared" si="0"/>
        <v>10.356164383561644</v>
      </c>
      <c r="F11" s="18">
        <f t="shared" si="1"/>
        <v>1.3861379595472396</v>
      </c>
      <c r="G11" s="19">
        <f t="shared" si="2"/>
        <v>0.38613795954723962</v>
      </c>
      <c r="H11" s="19">
        <f t="shared" si="3"/>
        <v>3.728580826315938E-2</v>
      </c>
      <c r="I11" s="19">
        <f t="shared" si="4"/>
        <v>3.2031496090233258E-2</v>
      </c>
      <c r="J11" s="19">
        <f t="shared" si="5"/>
        <v>3.1529186060941773E-2</v>
      </c>
    </row>
    <row r="12" spans="1:10" ht="15.75" customHeight="1" x14ac:dyDescent="0.5">
      <c r="A12" s="16">
        <v>1990</v>
      </c>
      <c r="B12" s="17">
        <v>43902</v>
      </c>
      <c r="C12" s="12">
        <v>32944</v>
      </c>
      <c r="D12" s="20">
        <v>81249645</v>
      </c>
      <c r="E12" s="16">
        <f t="shared" si="0"/>
        <v>9.7753424657534254</v>
      </c>
      <c r="F12" s="18">
        <f t="shared" si="1"/>
        <v>1.2154599006956694</v>
      </c>
      <c r="G12" s="19">
        <f t="shared" si="2"/>
        <v>0.21545990069566945</v>
      </c>
      <c r="H12" s="19">
        <f t="shared" si="3"/>
        <v>2.2041161366008786E-2</v>
      </c>
      <c r="I12" s="19">
        <f t="shared" si="4"/>
        <v>2.0161230820695986E-2</v>
      </c>
      <c r="J12" s="19">
        <f t="shared" si="5"/>
        <v>1.9960684236578326E-2</v>
      </c>
    </row>
    <row r="13" spans="1:10" ht="15.75" customHeight="1" x14ac:dyDescent="0.5">
      <c r="A13" s="16">
        <v>2000</v>
      </c>
      <c r="B13" s="17">
        <v>43875</v>
      </c>
      <c r="C13" s="12">
        <v>36570</v>
      </c>
      <c r="D13" s="20">
        <v>97483412</v>
      </c>
      <c r="E13" s="16">
        <f t="shared" si="0"/>
        <v>9.9342465753424651</v>
      </c>
      <c r="F13" s="18">
        <f t="shared" si="1"/>
        <v>1.1998010822078053</v>
      </c>
      <c r="G13" s="19">
        <f t="shared" si="2"/>
        <v>0.19980108220780535</v>
      </c>
      <c r="H13" s="19">
        <f t="shared" si="3"/>
        <v>2.0112353835038323E-2</v>
      </c>
      <c r="I13" s="19">
        <f t="shared" si="4"/>
        <v>1.8505283549560936E-2</v>
      </c>
      <c r="J13" s="19">
        <f t="shared" si="5"/>
        <v>1.8336144250611058E-2</v>
      </c>
    </row>
    <row r="14" spans="1:10" ht="15.75" customHeight="1" x14ac:dyDescent="0.5">
      <c r="A14" s="16">
        <v>2010</v>
      </c>
      <c r="B14" s="17">
        <v>43994</v>
      </c>
      <c r="C14" s="12">
        <v>40341</v>
      </c>
      <c r="D14" s="20">
        <v>112336538</v>
      </c>
      <c r="E14" s="16">
        <f t="shared" si="0"/>
        <v>10.331506849315069</v>
      </c>
      <c r="F14" s="18">
        <f t="shared" si="1"/>
        <v>1.1523656763265528</v>
      </c>
      <c r="G14" s="19">
        <f t="shared" si="2"/>
        <v>0.15236567632655285</v>
      </c>
      <c r="H14" s="19">
        <f t="shared" si="3"/>
        <v>1.474767219814155E-2</v>
      </c>
      <c r="I14" s="19">
        <f t="shared" si="4"/>
        <v>1.3821289159296146E-2</v>
      </c>
      <c r="J14" s="19">
        <f t="shared" si="5"/>
        <v>1.3726646203645778E-2</v>
      </c>
    </row>
    <row r="15" spans="1:10" ht="15.75" customHeight="1" x14ac:dyDescent="0.5">
      <c r="A15" s="16">
        <v>2020</v>
      </c>
      <c r="B15" s="17" t="s">
        <v>10</v>
      </c>
      <c r="C15" s="12">
        <v>43905</v>
      </c>
      <c r="D15" s="20">
        <v>126014024</v>
      </c>
      <c r="E15" s="16">
        <f t="shared" si="0"/>
        <v>9.7643835616438359</v>
      </c>
      <c r="F15" s="18">
        <f t="shared" si="1"/>
        <v>1.1217545621710365</v>
      </c>
      <c r="G15" s="19">
        <f t="shared" si="2"/>
        <v>0.12175456217103653</v>
      </c>
      <c r="H15" s="19">
        <f t="shared" si="3"/>
        <v>1.2469252298661148E-2</v>
      </c>
      <c r="I15" s="19">
        <f t="shared" si="4"/>
        <v>1.1836144069624854E-2</v>
      </c>
      <c r="J15" s="19">
        <f t="shared" si="5"/>
        <v>1.1766644781274156E-2</v>
      </c>
    </row>
    <row r="16" spans="1:10" ht="15.75" customHeight="1" x14ac:dyDescent="0.5">
      <c r="A16" s="3"/>
      <c r="B16" s="4"/>
      <c r="C16" s="5"/>
      <c r="D16" s="8"/>
      <c r="E16" s="3"/>
      <c r="F16" s="6"/>
      <c r="G16" s="7"/>
      <c r="H16" s="7"/>
      <c r="I16" s="7"/>
      <c r="J16" s="7"/>
    </row>
    <row r="17" spans="1:10" ht="15.75" customHeight="1" x14ac:dyDescent="0.4">
      <c r="A17" s="2" t="s">
        <v>25</v>
      </c>
    </row>
    <row r="18" spans="1:10" ht="15.75" customHeight="1" x14ac:dyDescent="0.4">
      <c r="D18" s="31" t="s">
        <v>28</v>
      </c>
      <c r="E18" s="31"/>
      <c r="F18" s="31"/>
      <c r="G18" s="31"/>
      <c r="H18" s="31"/>
      <c r="I18" s="31"/>
      <c r="J18" s="31"/>
    </row>
    <row r="19" spans="1:10" ht="15.75" customHeight="1" x14ac:dyDescent="0.4">
      <c r="D19" s="31"/>
      <c r="E19" s="31"/>
      <c r="F19" s="31"/>
      <c r="G19" s="31"/>
      <c r="H19" s="31"/>
      <c r="I19" s="31"/>
      <c r="J19" s="31"/>
    </row>
    <row r="20" spans="1:10" ht="15.75" customHeight="1" x14ac:dyDescent="0.4">
      <c r="D20" s="31"/>
      <c r="E20" s="31"/>
      <c r="F20" s="31"/>
      <c r="G20" s="31"/>
      <c r="H20" s="31"/>
      <c r="I20" s="31"/>
      <c r="J20" s="31"/>
    </row>
    <row r="21" spans="1:10" ht="15.75" customHeight="1" x14ac:dyDescent="0.4">
      <c r="D21" s="31"/>
      <c r="E21" s="31"/>
      <c r="F21" s="31"/>
      <c r="G21" s="31"/>
      <c r="H21" s="31"/>
      <c r="I21" s="31"/>
      <c r="J21" s="31"/>
    </row>
    <row r="22" spans="1:10" ht="15.75" customHeight="1" x14ac:dyDescent="0.4">
      <c r="D22" s="31"/>
      <c r="E22" s="31"/>
      <c r="F22" s="31"/>
      <c r="G22" s="31"/>
      <c r="H22" s="31"/>
      <c r="I22" s="31"/>
      <c r="J22" s="31"/>
    </row>
    <row r="23" spans="1:10" ht="15.75" customHeight="1" x14ac:dyDescent="0.4">
      <c r="D23" s="31"/>
      <c r="E23" s="31"/>
      <c r="F23" s="31"/>
      <c r="G23" s="31"/>
      <c r="H23" s="31"/>
      <c r="I23" s="31"/>
      <c r="J23" s="31"/>
    </row>
    <row r="24" spans="1:10" ht="15.75" customHeight="1" x14ac:dyDescent="0.4">
      <c r="D24" s="31"/>
      <c r="E24" s="31"/>
      <c r="F24" s="31"/>
      <c r="G24" s="31"/>
      <c r="H24" s="31"/>
      <c r="I24" s="31"/>
      <c r="J24" s="31"/>
    </row>
    <row r="25" spans="1:10" ht="15.75" customHeight="1" x14ac:dyDescent="0.4">
      <c r="D25" s="31"/>
      <c r="E25" s="31"/>
      <c r="F25" s="31"/>
      <c r="G25" s="31"/>
      <c r="H25" s="31"/>
      <c r="I25" s="31"/>
      <c r="J25" s="31"/>
    </row>
    <row r="26" spans="1:10" ht="15.75" customHeight="1" x14ac:dyDescent="0.4">
      <c r="D26" s="31"/>
      <c r="E26" s="31"/>
      <c r="F26" s="31"/>
      <c r="G26" s="31"/>
      <c r="H26" s="31"/>
      <c r="I26" s="31"/>
      <c r="J26" s="31"/>
    </row>
    <row r="27" spans="1:10" ht="15.75" customHeight="1" x14ac:dyDescent="0.4">
      <c r="D27" s="31"/>
      <c r="E27" s="31"/>
      <c r="F27" s="31"/>
      <c r="G27" s="31"/>
      <c r="H27" s="31"/>
      <c r="I27" s="31"/>
      <c r="J27" s="31"/>
    </row>
    <row r="28" spans="1:10" ht="15.75" customHeight="1" x14ac:dyDescent="0.4">
      <c r="D28" s="31"/>
      <c r="E28" s="31"/>
      <c r="F28" s="31"/>
      <c r="G28" s="31"/>
      <c r="H28" s="31"/>
      <c r="I28" s="31"/>
      <c r="J28" s="31"/>
    </row>
  </sheetData>
  <sheetProtection selectLockedCells="1" selectUnlockedCells="1"/>
  <mergeCells count="1">
    <mergeCell ref="D18:J2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E05C3-5BF0-450D-8D41-D547EFB2A6C7}">
  <sheetPr>
    <outlinePr summaryBelow="0" summaryRight="0"/>
  </sheetPr>
  <dimension ref="A1:J15"/>
  <sheetViews>
    <sheetView workbookViewId="0">
      <selection activeCell="B16" sqref="B16"/>
    </sheetView>
  </sheetViews>
  <sheetFormatPr baseColWidth="10" defaultColWidth="12.59765625" defaultRowHeight="15.75" customHeight="1" x14ac:dyDescent="0.4"/>
  <cols>
    <col min="1" max="1" width="33.73046875" style="2" customWidth="1"/>
    <col min="2" max="2" width="17.265625" style="2" bestFit="1" customWidth="1"/>
    <col min="3" max="3" width="19.06640625" style="2" bestFit="1" customWidth="1"/>
    <col min="4" max="4" width="14.73046875" style="2" bestFit="1" customWidth="1"/>
    <col min="5" max="5" width="11.3984375" style="2" customWidth="1"/>
    <col min="6" max="6" width="8.3984375" style="2" customWidth="1"/>
    <col min="7" max="7" width="7.46484375" style="2" customWidth="1"/>
    <col min="8" max="8" width="10.86328125" style="2" customWidth="1"/>
    <col min="9" max="10" width="7" style="2" bestFit="1" customWidth="1"/>
    <col min="11" max="16384" width="12.59765625" style="2"/>
  </cols>
  <sheetData>
    <row r="1" spans="1:10" ht="15.75" customHeight="1" x14ac:dyDescent="0.5">
      <c r="A1" s="14" t="s">
        <v>11</v>
      </c>
      <c r="B1" s="14" t="s">
        <v>33</v>
      </c>
      <c r="C1" s="14" t="s">
        <v>34</v>
      </c>
      <c r="D1" s="14" t="s">
        <v>13</v>
      </c>
      <c r="E1" s="14" t="s">
        <v>4</v>
      </c>
      <c r="F1" s="15" t="s">
        <v>5</v>
      </c>
      <c r="G1" s="15" t="s">
        <v>6</v>
      </c>
      <c r="H1" s="15" t="s">
        <v>26</v>
      </c>
      <c r="I1" s="15" t="s">
        <v>27</v>
      </c>
      <c r="J1" s="15" t="s">
        <v>9</v>
      </c>
    </row>
    <row r="2" spans="1:10" ht="15.75" customHeight="1" x14ac:dyDescent="0.5">
      <c r="A2" s="12">
        <v>40341</v>
      </c>
      <c r="B2" s="20">
        <v>112336538</v>
      </c>
      <c r="C2" s="12">
        <v>43905</v>
      </c>
      <c r="D2" s="20">
        <v>126014024</v>
      </c>
      <c r="E2" s="16">
        <f>(C2-A2)/365</f>
        <v>9.7643835616438359</v>
      </c>
      <c r="F2" s="18">
        <f>D2/B2</f>
        <v>1.1217545621710365</v>
      </c>
      <c r="G2" s="19">
        <f>F2-1</f>
        <v>0.12175456217103653</v>
      </c>
      <c r="H2" s="19">
        <f>G2/E2</f>
        <v>1.2469252298661148E-2</v>
      </c>
      <c r="I2" s="19">
        <f t="shared" ref="I2" si="0">F2^(1/E2)-1</f>
        <v>1.1836144069624854E-2</v>
      </c>
      <c r="J2" s="19">
        <f t="shared" ref="J2" si="1">LN(F2)/E2</f>
        <v>1.1766644781274156E-2</v>
      </c>
    </row>
    <row r="3" spans="1:10" ht="15.75" customHeight="1" x14ac:dyDescent="0.5">
      <c r="A3" s="5"/>
      <c r="B3" s="8"/>
      <c r="C3" s="8"/>
      <c r="D3" s="8"/>
      <c r="E3" s="3"/>
      <c r="F3" s="6"/>
      <c r="G3" s="7"/>
      <c r="H3" s="7"/>
      <c r="I3" s="7"/>
      <c r="J3" s="7"/>
    </row>
    <row r="5" spans="1:10" ht="15.75" customHeight="1" x14ac:dyDescent="0.4">
      <c r="B5" s="31" t="s">
        <v>35</v>
      </c>
      <c r="C5" s="31"/>
      <c r="D5" s="31"/>
      <c r="E5" s="31"/>
      <c r="F5" s="31"/>
      <c r="G5" s="31"/>
      <c r="H5" s="31"/>
      <c r="I5" s="31"/>
      <c r="J5" s="31"/>
    </row>
    <row r="6" spans="1:10" ht="15.75" customHeight="1" x14ac:dyDescent="0.4">
      <c r="B6" s="31"/>
      <c r="C6" s="31"/>
      <c r="D6" s="31"/>
      <c r="E6" s="31"/>
      <c r="F6" s="31"/>
      <c r="G6" s="31"/>
      <c r="H6" s="31"/>
      <c r="I6" s="31"/>
      <c r="J6" s="31"/>
    </row>
    <row r="7" spans="1:10" ht="15.75" customHeight="1" x14ac:dyDescent="0.4">
      <c r="B7" s="31"/>
      <c r="C7" s="31"/>
      <c r="D7" s="31"/>
      <c r="E7" s="31"/>
      <c r="F7" s="31"/>
      <c r="G7" s="31"/>
      <c r="H7" s="31"/>
      <c r="I7" s="31"/>
      <c r="J7" s="31"/>
    </row>
    <row r="8" spans="1:10" ht="15.75" customHeight="1" x14ac:dyDescent="0.4">
      <c r="B8" s="31"/>
      <c r="C8" s="31"/>
      <c r="D8" s="31"/>
      <c r="E8" s="31"/>
      <c r="F8" s="31"/>
      <c r="G8" s="31"/>
      <c r="H8" s="31"/>
      <c r="I8" s="31"/>
      <c r="J8" s="31"/>
    </row>
    <row r="9" spans="1:10" ht="15.75" customHeight="1" x14ac:dyDescent="0.4">
      <c r="B9" s="31"/>
      <c r="C9" s="31"/>
      <c r="D9" s="31"/>
      <c r="E9" s="31"/>
      <c r="F9" s="31"/>
      <c r="G9" s="31"/>
      <c r="H9" s="31"/>
      <c r="I9" s="31"/>
      <c r="J9" s="31"/>
    </row>
    <row r="10" spans="1:10" ht="15.75" customHeight="1" x14ac:dyDescent="0.4">
      <c r="B10" s="31"/>
      <c r="C10" s="31"/>
      <c r="D10" s="31"/>
      <c r="E10" s="31"/>
      <c r="F10" s="31"/>
      <c r="G10" s="31"/>
      <c r="H10" s="31"/>
      <c r="I10" s="31"/>
      <c r="J10" s="31"/>
    </row>
    <row r="11" spans="1:10" ht="15.75" customHeight="1" x14ac:dyDescent="0.4">
      <c r="B11" s="31"/>
      <c r="C11" s="31"/>
      <c r="D11" s="31"/>
      <c r="E11" s="31"/>
      <c r="F11" s="31"/>
      <c r="G11" s="31"/>
      <c r="H11" s="31"/>
      <c r="I11" s="31"/>
      <c r="J11" s="31"/>
    </row>
    <row r="12" spans="1:10" ht="15.75" customHeight="1" x14ac:dyDescent="0.4">
      <c r="B12" s="31"/>
      <c r="C12" s="31"/>
      <c r="D12" s="31"/>
      <c r="E12" s="31"/>
      <c r="F12" s="31"/>
      <c r="G12" s="31"/>
      <c r="H12" s="31"/>
      <c r="I12" s="31"/>
      <c r="J12" s="31"/>
    </row>
    <row r="13" spans="1:10" ht="15.75" customHeight="1" x14ac:dyDescent="0.4">
      <c r="B13" s="31"/>
      <c r="C13" s="31"/>
      <c r="D13" s="31"/>
      <c r="E13" s="31"/>
      <c r="F13" s="31"/>
      <c r="G13" s="31"/>
      <c r="H13" s="31"/>
      <c r="I13" s="31"/>
      <c r="J13" s="31"/>
    </row>
    <row r="14" spans="1:10" ht="15.75" customHeight="1" x14ac:dyDescent="0.4">
      <c r="B14" s="31"/>
      <c r="C14" s="31"/>
      <c r="D14" s="31"/>
      <c r="E14" s="31"/>
      <c r="F14" s="31"/>
      <c r="G14" s="31"/>
      <c r="H14" s="31"/>
      <c r="I14" s="31"/>
      <c r="J14" s="31"/>
    </row>
    <row r="15" spans="1:10" ht="15.75" customHeight="1" x14ac:dyDescent="0.4">
      <c r="B15" s="31"/>
      <c r="C15" s="31"/>
      <c r="D15" s="31"/>
      <c r="E15" s="31"/>
      <c r="F15" s="31"/>
      <c r="G15" s="31"/>
      <c r="H15" s="31"/>
      <c r="I15" s="31"/>
      <c r="J15" s="31"/>
    </row>
  </sheetData>
  <sheetProtection selectLockedCells="1" selectUnlockedCells="1"/>
  <mergeCells count="1">
    <mergeCell ref="B5:J15"/>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20"/>
  <sheetViews>
    <sheetView workbookViewId="0">
      <selection activeCell="G9" sqref="G9"/>
    </sheetView>
  </sheetViews>
  <sheetFormatPr baseColWidth="10" defaultColWidth="12.59765625" defaultRowHeight="15.75" customHeight="1" x14ac:dyDescent="0.4"/>
  <cols>
    <col min="1" max="1" width="14.265625" style="2" customWidth="1"/>
    <col min="2" max="2" width="13.3984375" style="2" customWidth="1"/>
    <col min="3" max="5" width="9.53125" style="2" customWidth="1"/>
    <col min="6" max="6" width="9.1328125" style="2" customWidth="1"/>
    <col min="7" max="7" width="18.19921875" style="2" customWidth="1"/>
    <col min="8" max="8" width="17.86328125" style="2" bestFit="1" customWidth="1"/>
    <col min="9" max="9" width="18" style="2" bestFit="1" customWidth="1"/>
    <col min="10" max="10" width="17.6640625" style="2" bestFit="1" customWidth="1"/>
    <col min="11" max="16384" width="12.59765625" style="2"/>
  </cols>
  <sheetData>
    <row r="1" spans="1:11" ht="15.75" customHeight="1" x14ac:dyDescent="0.5">
      <c r="A1" s="1" t="s">
        <v>19</v>
      </c>
      <c r="B1" s="1" t="s">
        <v>20</v>
      </c>
      <c r="C1" s="1" t="s">
        <v>7</v>
      </c>
      <c r="D1" s="1" t="s">
        <v>8</v>
      </c>
      <c r="E1" s="1" t="s">
        <v>9</v>
      </c>
      <c r="F1" s="1" t="s">
        <v>4</v>
      </c>
      <c r="G1" s="1" t="s">
        <v>12</v>
      </c>
      <c r="H1" s="27" t="s">
        <v>21</v>
      </c>
      <c r="I1" s="27" t="s">
        <v>22</v>
      </c>
      <c r="J1" s="27" t="s">
        <v>23</v>
      </c>
    </row>
    <row r="2" spans="1:11" ht="15.75" customHeight="1" x14ac:dyDescent="0.5">
      <c r="A2" s="5">
        <v>36570</v>
      </c>
      <c r="B2" s="26">
        <v>38215</v>
      </c>
      <c r="C2" s="11">
        <v>1.474767219814155E-2</v>
      </c>
      <c r="D2" s="11">
        <v>1.3821289159296146E-2</v>
      </c>
      <c r="E2" s="11">
        <v>1.3726646203645778E-2</v>
      </c>
      <c r="F2" s="30">
        <f>(B2-A2)/365</f>
        <v>4.506849315068493</v>
      </c>
      <c r="G2" s="13">
        <v>97483412</v>
      </c>
      <c r="H2" s="28">
        <f t="shared" ref="H2" si="0">C2*F2*G2+G2</f>
        <v>103962699.26332538</v>
      </c>
      <c r="I2" s="28">
        <f t="shared" ref="I2" si="1">(1+D2)^F2*G2</f>
        <v>103704567.15245254</v>
      </c>
      <c r="J2" s="28">
        <f t="shared" ref="J2" si="2">EXP(F2*E2)*G2</f>
        <v>103704567.15245251</v>
      </c>
    </row>
    <row r="3" spans="1:11" ht="15.75" customHeight="1" x14ac:dyDescent="0.4">
      <c r="G3" s="2" t="s">
        <v>32</v>
      </c>
    </row>
    <row r="6" spans="1:11" ht="13.15" x14ac:dyDescent="0.4">
      <c r="A6" s="25" t="s">
        <v>24</v>
      </c>
      <c r="B6" s="29" t="s">
        <v>30</v>
      </c>
    </row>
    <row r="8" spans="1:11" ht="13.15" x14ac:dyDescent="0.4">
      <c r="A8" s="25"/>
    </row>
    <row r="10" spans="1:11" ht="15.75" customHeight="1" x14ac:dyDescent="0.4">
      <c r="E10" s="31" t="s">
        <v>31</v>
      </c>
      <c r="F10" s="31"/>
      <c r="G10" s="31"/>
      <c r="H10" s="31"/>
      <c r="I10" s="31"/>
      <c r="J10" s="31"/>
      <c r="K10" s="31"/>
    </row>
    <row r="11" spans="1:11" ht="15.75" customHeight="1" x14ac:dyDescent="0.4">
      <c r="E11" s="31"/>
      <c r="F11" s="31"/>
      <c r="G11" s="31"/>
      <c r="H11" s="31"/>
      <c r="I11" s="31"/>
      <c r="J11" s="31"/>
      <c r="K11" s="31"/>
    </row>
    <row r="12" spans="1:11" ht="15.75" customHeight="1" x14ac:dyDescent="0.4">
      <c r="E12" s="31"/>
      <c r="F12" s="31"/>
      <c r="G12" s="31"/>
      <c r="H12" s="31"/>
      <c r="I12" s="31"/>
      <c r="J12" s="31"/>
      <c r="K12" s="31"/>
    </row>
    <row r="13" spans="1:11" ht="15.75" customHeight="1" x14ac:dyDescent="0.4">
      <c r="E13" s="31"/>
      <c r="F13" s="31"/>
      <c r="G13" s="31"/>
      <c r="H13" s="31"/>
      <c r="I13" s="31"/>
      <c r="J13" s="31"/>
      <c r="K13" s="31"/>
    </row>
    <row r="14" spans="1:11" ht="15.75" customHeight="1" x14ac:dyDescent="0.4">
      <c r="E14" s="31"/>
      <c r="F14" s="31"/>
      <c r="G14" s="31"/>
      <c r="H14" s="31"/>
      <c r="I14" s="31"/>
      <c r="J14" s="31"/>
      <c r="K14" s="31"/>
    </row>
    <row r="15" spans="1:11" ht="15.75" customHeight="1" x14ac:dyDescent="0.4">
      <c r="E15" s="31"/>
      <c r="F15" s="31"/>
      <c r="G15" s="31"/>
      <c r="H15" s="31"/>
      <c r="I15" s="31"/>
      <c r="J15" s="31"/>
      <c r="K15" s="31"/>
    </row>
    <row r="16" spans="1:11" ht="15.75" customHeight="1" x14ac:dyDescent="0.4">
      <c r="E16" s="31"/>
      <c r="F16" s="31"/>
      <c r="G16" s="31"/>
      <c r="H16" s="31"/>
      <c r="I16" s="31"/>
      <c r="J16" s="31"/>
      <c r="K16" s="31"/>
    </row>
    <row r="17" spans="5:11" ht="15.75" customHeight="1" x14ac:dyDescent="0.4">
      <c r="E17" s="31"/>
      <c r="F17" s="31"/>
      <c r="G17" s="31"/>
      <c r="H17" s="31"/>
      <c r="I17" s="31"/>
      <c r="J17" s="31"/>
      <c r="K17" s="31"/>
    </row>
    <row r="18" spans="5:11" ht="15.75" customHeight="1" x14ac:dyDescent="0.4">
      <c r="E18" s="31"/>
      <c r="F18" s="31"/>
      <c r="G18" s="31"/>
      <c r="H18" s="31"/>
      <c r="I18" s="31"/>
      <c r="J18" s="31"/>
      <c r="K18" s="31"/>
    </row>
    <row r="19" spans="5:11" ht="15.75" customHeight="1" x14ac:dyDescent="0.4">
      <c r="E19" s="31"/>
      <c r="F19" s="31"/>
      <c r="G19" s="31"/>
      <c r="H19" s="31"/>
      <c r="I19" s="31"/>
      <c r="J19" s="31"/>
      <c r="K19" s="31"/>
    </row>
    <row r="20" spans="5:11" ht="15.75" customHeight="1" x14ac:dyDescent="0.4">
      <c r="E20" s="31"/>
      <c r="F20" s="31"/>
      <c r="G20" s="31"/>
      <c r="H20" s="31"/>
      <c r="I20" s="31"/>
      <c r="J20" s="31"/>
      <c r="K20" s="31"/>
    </row>
  </sheetData>
  <mergeCells count="1">
    <mergeCell ref="E10:K20"/>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21"/>
  <sheetViews>
    <sheetView workbookViewId="0">
      <selection activeCell="E11" sqref="E11:K21"/>
    </sheetView>
  </sheetViews>
  <sheetFormatPr baseColWidth="10" defaultColWidth="12.59765625" defaultRowHeight="15.75" customHeight="1" x14ac:dyDescent="0.4"/>
  <cols>
    <col min="1" max="9" width="12.59765625" style="2"/>
    <col min="10" max="10" width="29.86328125" style="2" bestFit="1" customWidth="1"/>
    <col min="11" max="11" width="27" style="2" customWidth="1"/>
    <col min="12" max="13" width="31.86328125" style="2" customWidth="1"/>
    <col min="14" max="16384" width="12.59765625" style="2"/>
  </cols>
  <sheetData>
    <row r="1" spans="1:12" ht="15.75" customHeight="1" x14ac:dyDescent="0.5">
      <c r="A1" s="1" t="s">
        <v>11</v>
      </c>
      <c r="B1" s="1" t="s">
        <v>12</v>
      </c>
      <c r="C1" s="1" t="s">
        <v>13</v>
      </c>
      <c r="D1" s="1" t="s">
        <v>26</v>
      </c>
      <c r="E1" s="1" t="s">
        <v>27</v>
      </c>
      <c r="F1" s="1" t="s">
        <v>9</v>
      </c>
      <c r="G1" s="9" t="s">
        <v>14</v>
      </c>
      <c r="H1" s="9" t="s">
        <v>15</v>
      </c>
      <c r="I1" s="9" t="s">
        <v>4</v>
      </c>
      <c r="J1" s="9" t="s">
        <v>16</v>
      </c>
      <c r="K1" s="9" t="s">
        <v>17</v>
      </c>
      <c r="L1" s="9" t="s">
        <v>18</v>
      </c>
    </row>
    <row r="2" spans="1:12" ht="15.75" customHeight="1" x14ac:dyDescent="0.5">
      <c r="A2" s="5">
        <v>25596</v>
      </c>
      <c r="B2" s="21">
        <v>13607272</v>
      </c>
      <c r="C2" s="10">
        <f>B2*2</f>
        <v>27214544</v>
      </c>
      <c r="D2" s="11">
        <v>1.1410601702660651E-2</v>
      </c>
      <c r="E2" s="11">
        <v>1.0863661814669578E-2</v>
      </c>
      <c r="F2" s="11">
        <v>1.0805076161890016E-2</v>
      </c>
      <c r="G2" s="22">
        <f>(C2-B2)/(D2*B2)</f>
        <v>87.637797379854774</v>
      </c>
      <c r="H2" s="23">
        <f>LOG10(C2/B2)/LOG10(E2+1)</f>
        <v>64.150142967497203</v>
      </c>
      <c r="I2" s="23">
        <f>LN(C2/B2)/F2</f>
        <v>64.150142967497644</v>
      </c>
      <c r="J2" s="24">
        <f>A2+G2*365</f>
        <v>57583.796043646988</v>
      </c>
      <c r="K2" s="24">
        <f>A2+H2*365</f>
        <v>49010.802183136475</v>
      </c>
      <c r="L2" s="24">
        <f>A2+I2*365</f>
        <v>49010.802183136635</v>
      </c>
    </row>
    <row r="3" spans="1:12" ht="15.75" customHeight="1" x14ac:dyDescent="0.5">
      <c r="A3" s="12"/>
      <c r="B3" s="13"/>
      <c r="C3" s="13"/>
      <c r="D3" s="11"/>
      <c r="E3" s="11"/>
      <c r="F3" s="11"/>
      <c r="G3" s="22"/>
      <c r="H3" s="23"/>
      <c r="I3" s="23"/>
      <c r="J3" s="24"/>
      <c r="K3" s="24"/>
      <c r="L3" s="24"/>
    </row>
    <row r="5" spans="1:12" ht="15.75" customHeight="1" x14ac:dyDescent="0.4">
      <c r="A5" s="2" t="s">
        <v>25</v>
      </c>
    </row>
    <row r="11" spans="1:12" ht="15.75" customHeight="1" x14ac:dyDescent="0.4">
      <c r="E11" s="31" t="s">
        <v>29</v>
      </c>
      <c r="F11" s="31"/>
      <c r="G11" s="31"/>
      <c r="H11" s="31"/>
      <c r="I11" s="31"/>
      <c r="J11" s="31"/>
      <c r="K11" s="31"/>
    </row>
    <row r="12" spans="1:12" ht="15.75" customHeight="1" x14ac:dyDescent="0.4">
      <c r="E12" s="31"/>
      <c r="F12" s="31"/>
      <c r="G12" s="31"/>
      <c r="H12" s="31"/>
      <c r="I12" s="31"/>
      <c r="J12" s="31"/>
      <c r="K12" s="31"/>
    </row>
    <row r="13" spans="1:12" ht="15.75" customHeight="1" x14ac:dyDescent="0.4">
      <c r="E13" s="31"/>
      <c r="F13" s="31"/>
      <c r="G13" s="31"/>
      <c r="H13" s="31"/>
      <c r="I13" s="31"/>
      <c r="J13" s="31"/>
      <c r="K13" s="31"/>
    </row>
    <row r="14" spans="1:12" ht="15.75" customHeight="1" x14ac:dyDescent="0.4">
      <c r="E14" s="31"/>
      <c r="F14" s="31"/>
      <c r="G14" s="31"/>
      <c r="H14" s="31"/>
      <c r="I14" s="31"/>
      <c r="J14" s="31"/>
      <c r="K14" s="31"/>
    </row>
    <row r="15" spans="1:12" ht="15.75" customHeight="1" x14ac:dyDescent="0.4">
      <c r="E15" s="31"/>
      <c r="F15" s="31"/>
      <c r="G15" s="31"/>
      <c r="H15" s="31"/>
      <c r="I15" s="31"/>
      <c r="J15" s="31"/>
      <c r="K15" s="31"/>
    </row>
    <row r="16" spans="1:12" ht="15.75" customHeight="1" x14ac:dyDescent="0.4">
      <c r="E16" s="31"/>
      <c r="F16" s="31"/>
      <c r="G16" s="31"/>
      <c r="H16" s="31"/>
      <c r="I16" s="31"/>
      <c r="J16" s="31"/>
      <c r="K16" s="31"/>
    </row>
    <row r="17" spans="5:11" ht="15.75" customHeight="1" x14ac:dyDescent="0.4">
      <c r="E17" s="31"/>
      <c r="F17" s="31"/>
      <c r="G17" s="31"/>
      <c r="H17" s="31"/>
      <c r="I17" s="31"/>
      <c r="J17" s="31"/>
      <c r="K17" s="31"/>
    </row>
    <row r="18" spans="5:11" ht="15.75" customHeight="1" x14ac:dyDescent="0.4">
      <c r="E18" s="31"/>
      <c r="F18" s="31"/>
      <c r="G18" s="31"/>
      <c r="H18" s="31"/>
      <c r="I18" s="31"/>
      <c r="J18" s="31"/>
      <c r="K18" s="31"/>
    </row>
    <row r="19" spans="5:11" ht="15.75" customHeight="1" x14ac:dyDescent="0.4">
      <c r="E19" s="31"/>
      <c r="F19" s="31"/>
      <c r="G19" s="31"/>
      <c r="H19" s="31"/>
      <c r="I19" s="31"/>
      <c r="J19" s="31"/>
      <c r="K19" s="31"/>
    </row>
    <row r="20" spans="5:11" ht="15.75" customHeight="1" x14ac:dyDescent="0.4">
      <c r="E20" s="31"/>
      <c r="F20" s="31"/>
      <c r="G20" s="31"/>
      <c r="H20" s="31"/>
      <c r="I20" s="31"/>
      <c r="J20" s="31"/>
      <c r="K20" s="31"/>
    </row>
    <row r="21" spans="5:11" ht="15.75" customHeight="1" x14ac:dyDescent="0.4">
      <c r="E21" s="31"/>
      <c r="F21" s="31"/>
      <c r="G21" s="31"/>
      <c r="H21" s="31"/>
      <c r="I21" s="31"/>
      <c r="J21" s="31"/>
      <c r="K21" s="31"/>
    </row>
  </sheetData>
  <mergeCells count="1">
    <mergeCell ref="E11:K2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Crecimiento censal</vt:lpstr>
      <vt:lpstr>Crecimiento</vt:lpstr>
      <vt:lpstr>Estimaciones </vt:lpstr>
      <vt:lpstr>Tiempo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modified xsi:type="dcterms:W3CDTF">2024-10-07T20:59:56Z</dcterms:modified>
</cp:coreProperties>
</file>