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filterPrivacy="1"/>
  <xr:revisionPtr revIDLastSave="0" documentId="13_ncr:1_{6DDBEE12-6404-F24C-9D9B-A41190F49D6C}" xr6:coauthVersionLast="47" xr6:coauthVersionMax="47" xr10:uidLastSave="{00000000-0000-0000-0000-000000000000}"/>
  <bookViews>
    <workbookView xWindow="980" yWindow="980" windowWidth="28580" windowHeight="16700" xr2:uid="{00000000-000D-0000-FFFF-FFFF00000000}"/>
  </bookViews>
  <sheets>
    <sheet name="input" sheetId="7" r:id="rId1"/>
    <sheet name="output" sheetId="8" r:id="rId2"/>
    <sheet name="calculo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8" l="1"/>
  <c r="B4" i="8"/>
  <c r="C4" i="8"/>
  <c r="D4" i="8"/>
  <c r="B5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B19" i="8"/>
  <c r="C19" i="8"/>
  <c r="D19" i="8"/>
  <c r="B20" i="8"/>
  <c r="C20" i="8"/>
  <c r="D20" i="8"/>
  <c r="B21" i="8"/>
  <c r="C21" i="8"/>
  <c r="D21" i="8"/>
  <c r="C3" i="8"/>
  <c r="D3" i="8"/>
  <c r="B3" i="8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U2" i="1"/>
  <c r="V2" i="1"/>
  <c r="T2" i="1"/>
  <c r="C28" i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  <c r="B1" i="8"/>
  <c r="B26" i="1"/>
  <c r="F26" i="1" s="1"/>
  <c r="B25" i="1"/>
  <c r="G3" i="1"/>
  <c r="H3" i="1"/>
  <c r="G4" i="1"/>
  <c r="H4" i="1"/>
  <c r="G5" i="1"/>
  <c r="I5" i="1" s="1"/>
  <c r="H5" i="1"/>
  <c r="G6" i="1"/>
  <c r="I6" i="1" s="1"/>
  <c r="H6" i="1"/>
  <c r="G7" i="1"/>
  <c r="H7" i="1"/>
  <c r="G8" i="1"/>
  <c r="H8" i="1"/>
  <c r="I8" i="1" s="1"/>
  <c r="G9" i="1"/>
  <c r="H9" i="1"/>
  <c r="I9" i="1" s="1"/>
  <c r="G10" i="1"/>
  <c r="H10" i="1"/>
  <c r="G11" i="1"/>
  <c r="H11" i="1"/>
  <c r="G12" i="1"/>
  <c r="H12" i="1"/>
  <c r="G13" i="1"/>
  <c r="H13" i="1"/>
  <c r="I13" i="1" s="1"/>
  <c r="G14" i="1"/>
  <c r="H14" i="1"/>
  <c r="G15" i="1"/>
  <c r="I15" i="1" s="1"/>
  <c r="H15" i="1"/>
  <c r="G16" i="1"/>
  <c r="H16" i="1"/>
  <c r="G17" i="1"/>
  <c r="H17" i="1"/>
  <c r="I17" i="1" s="1"/>
  <c r="G18" i="1"/>
  <c r="H18" i="1"/>
  <c r="G19" i="1"/>
  <c r="L19" i="1" s="1"/>
  <c r="H19" i="1"/>
  <c r="G20" i="1"/>
  <c r="H20" i="1"/>
  <c r="H2" i="1"/>
  <c r="G2" i="1"/>
  <c r="B3" i="1"/>
  <c r="C3" i="1"/>
  <c r="B4" i="1"/>
  <c r="C4" i="1"/>
  <c r="D4" i="1" s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D12" i="1" s="1"/>
  <c r="B13" i="1"/>
  <c r="C13" i="1"/>
  <c r="B14" i="1"/>
  <c r="C14" i="1"/>
  <c r="B15" i="1"/>
  <c r="C15" i="1"/>
  <c r="B16" i="1"/>
  <c r="C16" i="1"/>
  <c r="B17" i="1"/>
  <c r="D17" i="1" s="1"/>
  <c r="C17" i="1"/>
  <c r="B18" i="1"/>
  <c r="C18" i="1"/>
  <c r="D18" i="1" s="1"/>
  <c r="B19" i="1"/>
  <c r="C19" i="1"/>
  <c r="B20" i="1"/>
  <c r="C20" i="1"/>
  <c r="D20" i="1" s="1"/>
  <c r="C2" i="1"/>
  <c r="B2" i="1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J2" i="1"/>
  <c r="J6" i="1"/>
  <c r="M13" i="1"/>
  <c r="E26" i="1"/>
  <c r="N22" i="1"/>
  <c r="N21" i="1"/>
  <c r="D19" i="1"/>
  <c r="I14" i="1"/>
  <c r="D11" i="1"/>
  <c r="D10" i="1"/>
  <c r="D9" i="1"/>
  <c r="I7" i="1"/>
  <c r="I11" i="1" l="1"/>
  <c r="D16" i="1"/>
  <c r="D8" i="1"/>
  <c r="D14" i="1"/>
  <c r="D6" i="1"/>
  <c r="I19" i="1"/>
  <c r="I2" i="1"/>
  <c r="I12" i="1"/>
  <c r="N12" i="1" s="1"/>
  <c r="R12" i="1" s="1"/>
  <c r="D13" i="1"/>
  <c r="D5" i="1"/>
  <c r="I16" i="1"/>
  <c r="N16" i="1" s="1"/>
  <c r="R16" i="1" s="1"/>
  <c r="M19" i="1"/>
  <c r="M17" i="1"/>
  <c r="I20" i="1"/>
  <c r="I4" i="1"/>
  <c r="D15" i="1"/>
  <c r="D7" i="1"/>
  <c r="I18" i="1"/>
  <c r="N18" i="1" s="1"/>
  <c r="R18" i="1" s="1"/>
  <c r="I10" i="1"/>
  <c r="N10" i="1" s="1"/>
  <c r="R10" i="1" s="1"/>
  <c r="L4" i="1"/>
  <c r="P4" i="1" s="1"/>
  <c r="N8" i="1"/>
  <c r="R8" i="1" s="1"/>
  <c r="L2" i="1"/>
  <c r="P2" i="1" s="1"/>
  <c r="D2" i="1"/>
  <c r="M18" i="1"/>
  <c r="Q18" i="1" s="1"/>
  <c r="M11" i="1"/>
  <c r="Q11" i="1" s="1"/>
  <c r="L11" i="1"/>
  <c r="P11" i="1" s="1"/>
  <c r="M10" i="1"/>
  <c r="Q10" i="1" s="1"/>
  <c r="M9" i="1"/>
  <c r="Q9" i="1" s="1"/>
  <c r="M5" i="1"/>
  <c r="Q5" i="1" s="1"/>
  <c r="L18" i="1"/>
  <c r="P18" i="1" s="1"/>
  <c r="L10" i="1"/>
  <c r="P10" i="1" s="1"/>
  <c r="L17" i="1"/>
  <c r="P17" i="1" s="1"/>
  <c r="L9" i="1"/>
  <c r="P9" i="1" s="1"/>
  <c r="M16" i="1"/>
  <c r="Q16" i="1" s="1"/>
  <c r="M8" i="1"/>
  <c r="Q8" i="1" s="1"/>
  <c r="L16" i="1"/>
  <c r="P16" i="1" s="1"/>
  <c r="L8" i="1"/>
  <c r="P8" i="1" s="1"/>
  <c r="M3" i="1"/>
  <c r="Q3" i="1" s="1"/>
  <c r="M15" i="1"/>
  <c r="Q15" i="1" s="1"/>
  <c r="M7" i="1"/>
  <c r="Q7" i="1" s="1"/>
  <c r="L3" i="1"/>
  <c r="P3" i="1" s="1"/>
  <c r="L15" i="1"/>
  <c r="P15" i="1" s="1"/>
  <c r="L7" i="1"/>
  <c r="P7" i="1" s="1"/>
  <c r="M14" i="1"/>
  <c r="Q14" i="1" s="1"/>
  <c r="M6" i="1"/>
  <c r="Q6" i="1" s="1"/>
  <c r="L14" i="1"/>
  <c r="P14" i="1" s="1"/>
  <c r="L6" i="1"/>
  <c r="P6" i="1" s="1"/>
  <c r="M2" i="1"/>
  <c r="Q2" i="1" s="1"/>
  <c r="L13" i="1"/>
  <c r="P13" i="1" s="1"/>
  <c r="L5" i="1"/>
  <c r="P5" i="1" s="1"/>
  <c r="M20" i="1"/>
  <c r="Q20" i="1" s="1"/>
  <c r="M12" i="1"/>
  <c r="Q12" i="1" s="1"/>
  <c r="M4" i="1"/>
  <c r="Q4" i="1" s="1"/>
  <c r="L20" i="1"/>
  <c r="P20" i="1" s="1"/>
  <c r="L12" i="1"/>
  <c r="P12" i="1" s="1"/>
  <c r="N4" i="1"/>
  <c r="R4" i="1" s="1"/>
  <c r="N5" i="1"/>
  <c r="R5" i="1" s="1"/>
  <c r="N6" i="1"/>
  <c r="R6" i="1" s="1"/>
  <c r="N14" i="1"/>
  <c r="R14" i="1" s="1"/>
  <c r="N9" i="1"/>
  <c r="R9" i="1" s="1"/>
  <c r="N17" i="1"/>
  <c r="R17" i="1" s="1"/>
  <c r="N11" i="1"/>
  <c r="R11" i="1" s="1"/>
  <c r="N19" i="1"/>
  <c r="R19" i="1" s="1"/>
  <c r="N20" i="1"/>
  <c r="R20" i="1" s="1"/>
  <c r="N13" i="1"/>
  <c r="R13" i="1" s="1"/>
  <c r="N7" i="1"/>
  <c r="R7" i="1" s="1"/>
  <c r="N15" i="1"/>
  <c r="R15" i="1" s="1"/>
  <c r="P19" i="1"/>
  <c r="J26" i="1"/>
  <c r="G28" i="1" s="1"/>
  <c r="Q17" i="1"/>
  <c r="G26" i="1"/>
  <c r="H26" i="1" s="1"/>
  <c r="I26" i="1"/>
  <c r="Q19" i="1"/>
  <c r="I3" i="1"/>
  <c r="D3" i="1"/>
  <c r="Q13" i="1"/>
  <c r="N2" i="1" l="1"/>
  <c r="R2" i="1" s="1"/>
  <c r="N3" i="1"/>
  <c r="R3" i="1" s="1"/>
</calcChain>
</file>

<file path=xl/sharedStrings.xml><?xml version="1.0" encoding="utf-8"?>
<sst xmlns="http://schemas.openxmlformats.org/spreadsheetml/2006/main" count="58" uniqueCount="22">
  <si>
    <t>Hombres</t>
  </si>
  <si>
    <t>Mujeres</t>
  </si>
  <si>
    <t>Total</t>
  </si>
  <si>
    <t>n</t>
  </si>
  <si>
    <t>r</t>
  </si>
  <si>
    <t>85+</t>
  </si>
  <si>
    <t>ritmo</t>
  </si>
  <si>
    <t>c</t>
  </si>
  <si>
    <t>ra</t>
  </si>
  <si>
    <t>rg</t>
  </si>
  <si>
    <t>Fecha a estimar</t>
  </si>
  <si>
    <t>OJO: Los volúmenes de población deben estar prorrateados</t>
  </si>
  <si>
    <t>OJO poner los volumenes totales según censo</t>
  </si>
  <si>
    <t>Fecha censal</t>
  </si>
  <si>
    <t>Volumen total</t>
  </si>
  <si>
    <t>Población media</t>
  </si>
  <si>
    <t>n para r</t>
  </si>
  <si>
    <t>n para  Población media</t>
  </si>
  <si>
    <t xml:space="preserve">Población al </t>
  </si>
  <si>
    <t>Para stock total</t>
  </si>
  <si>
    <t>Este ajusta a que la población media a la población media total, pero sopesando por el crecimiento diferenciado</t>
  </si>
  <si>
    <t>Este ajusta a que la población media según las tasas de crecimiento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</si>
</sst>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m"/>
    <numFmt numFmtId="165" formatCode="##"/>
    <numFmt numFmtId="166" formatCode="d/m/yyyy"/>
    <numFmt numFmtId="167" formatCode="0.0000"/>
  </numFmts>
  <fonts count="10" x14ac:knownFonts="1">
    <font>
      <sz val="10"/>
      <color rgb="FF000000"/>
      <name val="Calibri"/>
      <scheme val="minor"/>
    </font>
    <font>
      <sz val="12"/>
      <color theme="1"/>
      <name val="Calibri"/>
      <family val="2"/>
      <scheme val="minor"/>
    </font>
    <font>
      <sz val="10"/>
      <color theme="1"/>
      <name val="Book Antiqua"/>
      <family val="1"/>
    </font>
    <font>
      <sz val="10"/>
      <color rgb="FF000000"/>
      <name val="Book Antiqua"/>
      <family val="1"/>
    </font>
    <font>
      <sz val="11"/>
      <color theme="1"/>
      <name val="Book Antiqua"/>
      <family val="1"/>
    </font>
    <font>
      <sz val="10"/>
      <color theme="0"/>
      <name val="Book Antiqua"/>
      <family val="1"/>
    </font>
    <font>
      <sz val="10"/>
      <color rgb="FFFFFFFF"/>
      <name val="Book Antiqua"/>
      <family val="1"/>
    </font>
    <font>
      <sz val="11"/>
      <color rgb="FFFFFFFF"/>
      <name val="Book Antiqua"/>
      <family val="1"/>
    </font>
    <font>
      <sz val="11"/>
      <color theme="0"/>
      <name val="Book Antiqua"/>
      <family val="1"/>
    </font>
    <font>
      <sz val="11"/>
      <color rgb="FF000000"/>
      <name val="Book Antiqua"/>
      <family val="1"/>
    </font>
  </fonts>
  <fills count="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6AA84F"/>
        <bgColor rgb="FF6AA84F"/>
      </patternFill>
    </fill>
    <fill>
      <patternFill patternType="solid">
        <fgColor rgb="FF0B5394"/>
        <bgColor rgb="FF0B5394"/>
      </patternFill>
    </fill>
    <fill>
      <patternFill patternType="solid">
        <fgColor rgb="FFFF9900"/>
        <bgColor rgb="FFFF9900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C9DAF8"/>
        <bgColor rgb="FFC9DAF8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</cellStyleXfs>
  <cellXfs count="54">
    <xf numFmtId="0" fontId="0" fillId="0" borderId="0" xfId="0"/>
    <xf numFmtId="0" fontId="4" fillId="6" borderId="1" xfId="0" applyFont="1" applyFill="1" applyBorder="1"/>
    <xf numFmtId="0" fontId="4" fillId="0" borderId="0" xfId="0" applyFont="1"/>
    <xf numFmtId="0" fontId="6" fillId="2" borderId="1" xfId="0" applyFont="1" applyFill="1" applyBorder="1"/>
    <xf numFmtId="0" fontId="5" fillId="2" borderId="1" xfId="0" applyFont="1" applyFill="1" applyBorder="1"/>
    <xf numFmtId="0" fontId="6" fillId="4" borderId="1" xfId="0" applyFont="1" applyFill="1" applyBorder="1"/>
    <xf numFmtId="0" fontId="5" fillId="4" borderId="1" xfId="0" applyFont="1" applyFill="1" applyBorder="1"/>
    <xf numFmtId="0" fontId="2" fillId="6" borderId="1" xfId="0" applyFont="1" applyFill="1" applyBorder="1"/>
    <xf numFmtId="165" fontId="2" fillId="7" borderId="1" xfId="0" applyNumberFormat="1" applyFont="1" applyFill="1" applyBorder="1" applyAlignment="1">
      <alignment horizontal="center"/>
    </xf>
    <xf numFmtId="165" fontId="2" fillId="6" borderId="1" xfId="0" applyNumberFormat="1" applyFont="1" applyFill="1" applyBorder="1"/>
    <xf numFmtId="0" fontId="2" fillId="9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0" borderId="0" xfId="0" applyFont="1"/>
    <xf numFmtId="166" fontId="4" fillId="12" borderId="0" xfId="0" applyNumberFormat="1" applyFont="1" applyFill="1" applyAlignment="1">
      <alignment horizontal="right"/>
    </xf>
    <xf numFmtId="3" fontId="4" fillId="11" borderId="0" xfId="0" applyNumberFormat="1" applyFont="1" applyFill="1" applyAlignment="1">
      <alignment horizontal="right"/>
    </xf>
    <xf numFmtId="0" fontId="4" fillId="12" borderId="0" xfId="0" applyFont="1" applyFill="1" applyAlignment="1">
      <alignment horizontal="right"/>
    </xf>
    <xf numFmtId="14" fontId="4" fillId="14" borderId="0" xfId="0" applyNumberFormat="1" applyFont="1" applyFill="1"/>
    <xf numFmtId="0" fontId="4" fillId="7" borderId="0" xfId="0" applyFont="1" applyFill="1"/>
    <xf numFmtId="0" fontId="4" fillId="8" borderId="0" xfId="0" applyFont="1" applyFill="1"/>
    <xf numFmtId="14" fontId="9" fillId="0" borderId="0" xfId="0" applyNumberFormat="1" applyFont="1"/>
    <xf numFmtId="0" fontId="7" fillId="5" borderId="0" xfId="0" applyFont="1" applyFill="1" applyAlignment="1">
      <alignment horizontal="left"/>
    </xf>
    <xf numFmtId="164" fontId="7" fillId="5" borderId="0" xfId="0" applyNumberFormat="1" applyFont="1" applyFill="1" applyAlignment="1">
      <alignment horizontal="right"/>
    </xf>
    <xf numFmtId="0" fontId="4" fillId="10" borderId="1" xfId="0" applyFont="1" applyFill="1" applyBorder="1" applyAlignment="1">
      <alignment horizontal="right"/>
    </xf>
    <xf numFmtId="3" fontId="4" fillId="6" borderId="1" xfId="0" applyNumberFormat="1" applyFont="1" applyFill="1" applyBorder="1"/>
    <xf numFmtId="3" fontId="4" fillId="7" borderId="1" xfId="0" applyNumberFormat="1" applyFont="1" applyFill="1" applyBorder="1" applyAlignment="1">
      <alignment horizontal="center"/>
    </xf>
    <xf numFmtId="4" fontId="4" fillId="10" borderId="1" xfId="0" applyNumberFormat="1" applyFont="1" applyFill="1" applyBorder="1" applyAlignment="1">
      <alignment horizontal="right"/>
    </xf>
    <xf numFmtId="4" fontId="4" fillId="10" borderId="2" xfId="0" applyNumberFormat="1" applyFont="1" applyFill="1" applyBorder="1" applyAlignment="1">
      <alignment horizontal="right"/>
    </xf>
    <xf numFmtId="0" fontId="2" fillId="15" borderId="1" xfId="1" applyFont="1" applyBorder="1" applyAlignment="1">
      <alignment horizontal="center" vertical="center" wrapText="1"/>
    </xf>
    <xf numFmtId="0" fontId="2" fillId="0" borderId="1" xfId="0" applyFont="1" applyBorder="1"/>
    <xf numFmtId="0" fontId="2" fillId="3" borderId="1" xfId="0" applyFont="1" applyFill="1" applyBorder="1"/>
    <xf numFmtId="0" fontId="6" fillId="5" borderId="1" xfId="0" applyFont="1" applyFill="1" applyBorder="1" applyAlignment="1">
      <alignment horizontal="left"/>
    </xf>
    <xf numFmtId="164" fontId="6" fillId="5" borderId="1" xfId="0" applyNumberFormat="1" applyFont="1" applyFill="1" applyBorder="1" applyAlignment="1">
      <alignment horizontal="right"/>
    </xf>
    <xf numFmtId="0" fontId="6" fillId="17" borderId="1" xfId="0" applyFont="1" applyFill="1" applyBorder="1" applyAlignment="1">
      <alignment horizontal="left"/>
    </xf>
    <xf numFmtId="164" fontId="6" fillId="17" borderId="1" xfId="0" applyNumberFormat="1" applyFont="1" applyFill="1" applyBorder="1" applyAlignment="1">
      <alignment horizontal="right"/>
    </xf>
    <xf numFmtId="0" fontId="3" fillId="0" borderId="1" xfId="0" applyFont="1" applyBorder="1"/>
    <xf numFmtId="167" fontId="2" fillId="12" borderId="1" xfId="0" applyNumberFormat="1" applyFont="1" applyFill="1" applyBorder="1" applyAlignment="1">
      <alignment horizontal="right"/>
    </xf>
    <xf numFmtId="10" fontId="2" fillId="9" borderId="1" xfId="0" applyNumberFormat="1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1" fontId="2" fillId="10" borderId="1" xfId="0" applyNumberFormat="1" applyFont="1" applyFill="1" applyBorder="1" applyAlignment="1">
      <alignment horizontal="right"/>
    </xf>
    <xf numFmtId="0" fontId="2" fillId="15" borderId="1" xfId="1" applyFont="1" applyBorder="1" applyAlignment="1">
      <alignment horizontal="right"/>
    </xf>
    <xf numFmtId="1" fontId="2" fillId="15" borderId="1" xfId="1" applyNumberFormat="1" applyFont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166" fontId="2" fillId="12" borderId="1" xfId="0" applyNumberFormat="1" applyFont="1" applyFill="1" applyBorder="1" applyAlignment="1">
      <alignment horizontal="right"/>
    </xf>
    <xf numFmtId="3" fontId="2" fillId="11" borderId="1" xfId="0" applyNumberFormat="1" applyFont="1" applyFill="1" applyBorder="1" applyAlignment="1">
      <alignment horizontal="right"/>
    </xf>
    <xf numFmtId="0" fontId="2" fillId="12" borderId="1" xfId="0" applyFont="1" applyFill="1" applyBorder="1" applyAlignment="1">
      <alignment horizontal="right"/>
    </xf>
    <xf numFmtId="0" fontId="5" fillId="3" borderId="1" xfId="0" applyFont="1" applyFill="1" applyBorder="1"/>
    <xf numFmtId="0" fontId="2" fillId="13" borderId="1" xfId="0" applyFont="1" applyFill="1" applyBorder="1" applyAlignment="1">
      <alignment horizontal="right"/>
    </xf>
    <xf numFmtId="10" fontId="2" fillId="13" borderId="1" xfId="0" applyNumberFormat="1" applyFont="1" applyFill="1" applyBorder="1" applyAlignment="1">
      <alignment horizontal="right"/>
    </xf>
    <xf numFmtId="14" fontId="2" fillId="14" borderId="1" xfId="0" applyNumberFormat="1" applyFont="1" applyFill="1" applyBorder="1"/>
    <xf numFmtId="3" fontId="2" fillId="10" borderId="1" xfId="0" applyNumberFormat="1" applyFont="1" applyFill="1" applyBorder="1" applyAlignment="1">
      <alignment horizontal="right"/>
    </xf>
    <xf numFmtId="0" fontId="2" fillId="7" borderId="1" xfId="0" applyFont="1" applyFill="1" applyBorder="1"/>
    <xf numFmtId="0" fontId="2" fillId="8" borderId="1" xfId="0" applyFont="1" applyFill="1" applyBorder="1"/>
    <xf numFmtId="0" fontId="2" fillId="16" borderId="1" xfId="2" applyFont="1" applyBorder="1" applyAlignment="1">
      <alignment horizontal="center" vertical="center" wrapText="1"/>
    </xf>
  </cellXfs>
  <cellStyles count="3">
    <cellStyle name="20% - Énfasis4" xfId="1" builtinId="42"/>
    <cellStyle name="20% - Énfasis6" xfId="2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2186-B28D-479E-BFFD-188CE323B8EC}">
  <sheetPr>
    <outlinePr summaryBelow="0" summaryRight="0"/>
  </sheetPr>
  <dimension ref="A1:U1000"/>
  <sheetViews>
    <sheetView tabSelected="1" workbookViewId="0">
      <selection activeCell="I2" sqref="I2:I20"/>
    </sheetView>
  </sheetViews>
  <sheetFormatPr baseColWidth="10" defaultColWidth="14" defaultRowHeight="15.75" customHeight="1" x14ac:dyDescent="0.2"/>
  <cols>
    <col min="1" max="16384" width="14" style="13"/>
  </cols>
  <sheetData>
    <row r="1" spans="1:21" ht="15.75" customHeight="1" x14ac:dyDescent="0.2">
      <c r="A1" s="11">
        <v>2010</v>
      </c>
      <c r="B1" s="12" t="s">
        <v>0</v>
      </c>
      <c r="C1" s="12" t="s">
        <v>1</v>
      </c>
      <c r="D1" s="12" t="s">
        <v>2</v>
      </c>
      <c r="E1" s="2"/>
      <c r="F1" s="11">
        <v>2020</v>
      </c>
      <c r="G1" s="12" t="s">
        <v>0</v>
      </c>
      <c r="H1" s="12" t="s">
        <v>1</v>
      </c>
      <c r="I1" s="12" t="s">
        <v>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" x14ac:dyDescent="0.2">
      <c r="A2" s="1">
        <v>0</v>
      </c>
      <c r="B2" s="25">
        <v>916140</v>
      </c>
      <c r="C2" s="25">
        <v>896837</v>
      </c>
      <c r="D2" s="24">
        <f>SUM(B2:C2)</f>
        <v>1812977</v>
      </c>
      <c r="E2" s="2"/>
      <c r="F2" s="1">
        <v>0</v>
      </c>
      <c r="G2" s="25">
        <v>1009489</v>
      </c>
      <c r="H2" s="25">
        <v>973661</v>
      </c>
      <c r="I2" s="24">
        <f>SUM(G2:H2)</f>
        <v>1983150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5" x14ac:dyDescent="0.2">
      <c r="A3" s="1">
        <v>1</v>
      </c>
      <c r="B3" s="25">
        <v>4406589</v>
      </c>
      <c r="C3" s="25">
        <v>4271334</v>
      </c>
      <c r="D3" s="24">
        <f t="shared" ref="D3:D20" si="0">SUM(B3:C3)</f>
        <v>8677923</v>
      </c>
      <c r="E3" s="2"/>
      <c r="F3" s="1">
        <v>1</v>
      </c>
      <c r="G3" s="25">
        <v>4079267</v>
      </c>
      <c r="H3" s="25">
        <v>4006809</v>
      </c>
      <c r="I3" s="24">
        <f>SUM(G3:H3)</f>
        <v>8086076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5" x14ac:dyDescent="0.2">
      <c r="A4" s="1">
        <v>5</v>
      </c>
      <c r="B4" s="25">
        <v>5676636</v>
      </c>
      <c r="C4" s="25">
        <v>5510195</v>
      </c>
      <c r="D4" s="24">
        <f t="shared" si="0"/>
        <v>11186831</v>
      </c>
      <c r="E4" s="2"/>
      <c r="F4" s="1">
        <v>5</v>
      </c>
      <c r="G4" s="25">
        <v>5465199</v>
      </c>
      <c r="H4" s="25">
        <v>5322602</v>
      </c>
      <c r="I4" s="24">
        <f t="shared" ref="I4:I20" si="1">SUM(G4:H4)</f>
        <v>10787801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" x14ac:dyDescent="0.2">
      <c r="A5" s="1">
        <v>10</v>
      </c>
      <c r="B5" s="25">
        <v>5619343</v>
      </c>
      <c r="C5" s="25">
        <v>5458530</v>
      </c>
      <c r="D5" s="24">
        <f t="shared" si="0"/>
        <v>11077873</v>
      </c>
      <c r="E5" s="2"/>
      <c r="F5" s="1">
        <v>10</v>
      </c>
      <c r="G5" s="25">
        <v>5566593</v>
      </c>
      <c r="H5" s="25">
        <v>5400760</v>
      </c>
      <c r="I5" s="24">
        <f t="shared" si="1"/>
        <v>10967353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" x14ac:dyDescent="0.2">
      <c r="A6" s="1">
        <v>15</v>
      </c>
      <c r="B6" s="25">
        <v>5591496</v>
      </c>
      <c r="C6" s="25">
        <v>5573593</v>
      </c>
      <c r="D6" s="24">
        <f t="shared" si="0"/>
        <v>11165089</v>
      </c>
      <c r="E6" s="2"/>
      <c r="F6" s="1">
        <v>15</v>
      </c>
      <c r="G6" s="25">
        <v>5474278</v>
      </c>
      <c r="H6" s="25">
        <v>5355925</v>
      </c>
      <c r="I6" s="24">
        <f t="shared" si="1"/>
        <v>10830203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5" x14ac:dyDescent="0.2">
      <c r="A7" s="1">
        <v>20</v>
      </c>
      <c r="B7" s="25">
        <v>4875438</v>
      </c>
      <c r="C7" s="25">
        <v>5141427</v>
      </c>
      <c r="D7" s="24">
        <f t="shared" si="0"/>
        <v>10016865</v>
      </c>
      <c r="E7" s="2"/>
      <c r="F7" s="1">
        <v>20</v>
      </c>
      <c r="G7" s="25">
        <v>5177354</v>
      </c>
      <c r="H7" s="25">
        <v>5267408</v>
      </c>
      <c r="I7" s="24">
        <f t="shared" si="1"/>
        <v>10444762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" x14ac:dyDescent="0.2">
      <c r="A8" s="1">
        <v>25</v>
      </c>
      <c r="B8" s="25">
        <v>4260358</v>
      </c>
      <c r="C8" s="25">
        <v>4638462</v>
      </c>
      <c r="D8" s="24">
        <f t="shared" si="0"/>
        <v>8898820</v>
      </c>
      <c r="E8" s="2"/>
      <c r="F8" s="1">
        <v>25</v>
      </c>
      <c r="G8" s="25">
        <v>4872198</v>
      </c>
      <c r="H8" s="25">
        <v>5142528</v>
      </c>
      <c r="I8" s="24">
        <f t="shared" si="1"/>
        <v>10014726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5" x14ac:dyDescent="0.2">
      <c r="A9" s="1">
        <v>30</v>
      </c>
      <c r="B9" s="25">
        <v>4078087</v>
      </c>
      <c r="C9" s="25">
        <v>4499339</v>
      </c>
      <c r="D9" s="24">
        <f t="shared" si="0"/>
        <v>8577426</v>
      </c>
      <c r="E9" s="2"/>
      <c r="F9" s="1">
        <v>30</v>
      </c>
      <c r="G9" s="25">
        <v>4537779</v>
      </c>
      <c r="H9" s="25">
        <v>4903524</v>
      </c>
      <c r="I9" s="24">
        <f t="shared" si="1"/>
        <v>9441303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5" x14ac:dyDescent="0.2">
      <c r="A10" s="1">
        <v>35</v>
      </c>
      <c r="B10" s="25">
        <v>4016002</v>
      </c>
      <c r="C10" s="25">
        <v>4381391</v>
      </c>
      <c r="D10" s="24">
        <f t="shared" si="0"/>
        <v>8397393</v>
      </c>
      <c r="E10" s="2"/>
      <c r="F10" s="1">
        <v>35</v>
      </c>
      <c r="G10" s="25">
        <v>4341148</v>
      </c>
      <c r="H10" s="25">
        <v>4698734</v>
      </c>
      <c r="I10" s="24">
        <f t="shared" si="1"/>
        <v>9039882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5" x14ac:dyDescent="0.2">
      <c r="A11" s="1">
        <v>40</v>
      </c>
      <c r="B11" s="25">
        <v>3393641</v>
      </c>
      <c r="C11" s="25">
        <v>3703827</v>
      </c>
      <c r="D11" s="24">
        <f t="shared" si="0"/>
        <v>7097468</v>
      </c>
      <c r="E11" s="2"/>
      <c r="F11" s="1">
        <v>40</v>
      </c>
      <c r="G11" s="25">
        <v>4071324</v>
      </c>
      <c r="H11" s="25">
        <v>4450743</v>
      </c>
      <c r="I11" s="24">
        <f t="shared" si="1"/>
        <v>8522067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" x14ac:dyDescent="0.2">
      <c r="A12" s="1">
        <v>45</v>
      </c>
      <c r="B12" s="25">
        <v>2860883</v>
      </c>
      <c r="C12" s="25">
        <v>3142481</v>
      </c>
      <c r="D12" s="24">
        <f t="shared" si="0"/>
        <v>6003364</v>
      </c>
      <c r="E12" s="2"/>
      <c r="F12" s="1">
        <v>45</v>
      </c>
      <c r="G12" s="25">
        <v>3820809</v>
      </c>
      <c r="H12" s="25">
        <v>4138867</v>
      </c>
      <c r="I12" s="24">
        <f t="shared" si="1"/>
        <v>7959676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" x14ac:dyDescent="0.2">
      <c r="A13" s="1">
        <v>50</v>
      </c>
      <c r="B13" s="25">
        <v>2433514</v>
      </c>
      <c r="C13" s="25">
        <v>2694522</v>
      </c>
      <c r="D13" s="24">
        <f t="shared" si="0"/>
        <v>5128036</v>
      </c>
      <c r="E13" s="2"/>
      <c r="F13" s="1">
        <v>50</v>
      </c>
      <c r="G13" s="25">
        <v>3339562</v>
      </c>
      <c r="H13" s="25">
        <v>3713262</v>
      </c>
      <c r="I13" s="24">
        <f t="shared" si="1"/>
        <v>7052824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5" x14ac:dyDescent="0.2">
      <c r="A14" s="1">
        <v>55</v>
      </c>
      <c r="B14" s="25">
        <v>1893710</v>
      </c>
      <c r="C14" s="25">
        <v>2050701</v>
      </c>
      <c r="D14" s="24">
        <f t="shared" si="0"/>
        <v>3944411</v>
      </c>
      <c r="E14" s="2"/>
      <c r="F14" s="1">
        <v>55</v>
      </c>
      <c r="G14" s="25">
        <v>2698956</v>
      </c>
      <c r="H14" s="25">
        <v>3009379</v>
      </c>
      <c r="I14" s="24">
        <f t="shared" si="1"/>
        <v>5708335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5" x14ac:dyDescent="0.2">
      <c r="A15" s="1">
        <v>60</v>
      </c>
      <c r="B15" s="25">
        <v>1495760</v>
      </c>
      <c r="C15" s="25">
        <v>1659932</v>
      </c>
      <c r="D15" s="24">
        <f t="shared" si="0"/>
        <v>3155692</v>
      </c>
      <c r="E15" s="2"/>
      <c r="F15" s="1">
        <v>60</v>
      </c>
      <c r="G15" s="25">
        <v>2262875</v>
      </c>
      <c r="H15" s="25">
        <v>2568660</v>
      </c>
      <c r="I15" s="24">
        <f t="shared" si="1"/>
        <v>4831535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5" x14ac:dyDescent="0.2">
      <c r="A16" s="1">
        <v>65</v>
      </c>
      <c r="B16" s="25">
        <v>1109435</v>
      </c>
      <c r="C16" s="25">
        <v>1236995</v>
      </c>
      <c r="D16" s="24">
        <f t="shared" si="0"/>
        <v>2346430</v>
      </c>
      <c r="E16" s="2"/>
      <c r="F16" s="1">
        <v>65</v>
      </c>
      <c r="G16" s="25">
        <v>1710640</v>
      </c>
      <c r="H16" s="25">
        <v>1942356</v>
      </c>
      <c r="I16" s="24">
        <f t="shared" si="1"/>
        <v>3652996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5" x14ac:dyDescent="0.2">
      <c r="A17" s="1">
        <v>70</v>
      </c>
      <c r="B17" s="25">
        <v>885192</v>
      </c>
      <c r="C17" s="25">
        <v>1012319</v>
      </c>
      <c r="D17" s="24">
        <f t="shared" si="0"/>
        <v>1897511</v>
      </c>
      <c r="E17" s="2"/>
      <c r="F17" s="1">
        <v>70</v>
      </c>
      <c r="G17" s="25">
        <v>1236231</v>
      </c>
      <c r="H17" s="25">
        <v>1416860</v>
      </c>
      <c r="I17" s="24">
        <f t="shared" si="1"/>
        <v>2653091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" x14ac:dyDescent="0.2">
      <c r="A18" s="1">
        <v>75</v>
      </c>
      <c r="B18" s="25">
        <v>587184</v>
      </c>
      <c r="C18" s="25">
        <v>673969</v>
      </c>
      <c r="D18" s="24">
        <f t="shared" si="0"/>
        <v>1261153</v>
      </c>
      <c r="E18" s="2"/>
      <c r="F18" s="1">
        <v>75</v>
      </c>
      <c r="G18" s="25">
        <v>849781</v>
      </c>
      <c r="H18" s="25">
        <v>968743</v>
      </c>
      <c r="I18" s="24">
        <f t="shared" si="1"/>
        <v>1818524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5" x14ac:dyDescent="0.2">
      <c r="A19" s="1">
        <v>80</v>
      </c>
      <c r="B19" s="25">
        <v>359871</v>
      </c>
      <c r="C19" s="25">
        <v>449106</v>
      </c>
      <c r="D19" s="24">
        <f t="shared" si="0"/>
        <v>808977</v>
      </c>
      <c r="E19" s="2"/>
      <c r="F19" s="1">
        <v>80</v>
      </c>
      <c r="G19" s="25">
        <v>524975</v>
      </c>
      <c r="H19" s="25">
        <v>652940</v>
      </c>
      <c r="I19" s="24">
        <f t="shared" si="1"/>
        <v>1177915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5" x14ac:dyDescent="0.2">
      <c r="A20" s="1" t="s">
        <v>5</v>
      </c>
      <c r="B20" s="25">
        <v>302602</v>
      </c>
      <c r="C20" s="25">
        <v>409523</v>
      </c>
      <c r="D20" s="24">
        <f t="shared" si="0"/>
        <v>712125</v>
      </c>
      <c r="E20" s="2"/>
      <c r="F20" s="1" t="s">
        <v>5</v>
      </c>
      <c r="G20" s="25">
        <v>434932</v>
      </c>
      <c r="H20" s="25">
        <v>606873</v>
      </c>
      <c r="I20" s="24">
        <f t="shared" si="1"/>
        <v>1041805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" x14ac:dyDescent="0.2">
      <c r="A21" s="1"/>
      <c r="B21" s="1"/>
      <c r="C21" s="1"/>
      <c r="D21" s="1"/>
      <c r="E21" s="2"/>
      <c r="F21" s="1"/>
      <c r="G21" s="1"/>
      <c r="H21" s="1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" x14ac:dyDescent="0.2">
      <c r="A22" s="1"/>
      <c r="B22" s="1"/>
      <c r="C22" s="1"/>
      <c r="D22" s="1"/>
      <c r="E22" s="2"/>
      <c r="F22" s="1"/>
      <c r="G22" s="1"/>
      <c r="H22" s="1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" x14ac:dyDescent="0.2">
      <c r="A24" s="2" t="s">
        <v>13</v>
      </c>
      <c r="B24" s="2" t="s">
        <v>14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21" ht="15.75" customHeight="1" x14ac:dyDescent="0.2">
      <c r="A25" s="14">
        <v>40341</v>
      </c>
      <c r="B25" s="15">
        <v>112336538</v>
      </c>
      <c r="C25" s="16"/>
      <c r="D25" s="16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21" ht="15.75" customHeight="1" x14ac:dyDescent="0.2">
      <c r="A26" s="14">
        <v>43905</v>
      </c>
      <c r="B26" s="15">
        <v>126014024</v>
      </c>
      <c r="C26" s="16"/>
      <c r="D26" s="16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21" ht="1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21" ht="15" x14ac:dyDescent="0.2">
      <c r="A28" s="2" t="s">
        <v>10</v>
      </c>
      <c r="B28" s="2"/>
      <c r="C28" s="17">
        <v>44013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1" ht="1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21" ht="15" x14ac:dyDescent="0.2">
      <c r="A30" s="18" t="s">
        <v>11</v>
      </c>
      <c r="B30" s="18"/>
      <c r="C30" s="18"/>
      <c r="D30" s="1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21" ht="1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" x14ac:dyDescent="0.2">
      <c r="A32" s="19" t="s">
        <v>12</v>
      </c>
      <c r="B32" s="19"/>
      <c r="C32" s="19"/>
      <c r="D32" s="1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 ht="1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</sheetData>
  <pageMargins left="0.7" right="0.7" top="0.75" bottom="0.75" header="0.3" footer="0.3"/>
  <pageSetup orientation="portrait" r:id="rId1"/>
  <ignoredErrors>
    <ignoredError sqref="D2:D20 I2:I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146A-46A5-4C42-B531-21FA60F4FCC4}">
  <dimension ref="A1:D24"/>
  <sheetViews>
    <sheetView workbookViewId="0">
      <selection activeCell="B3" sqref="B3:D21"/>
    </sheetView>
  </sheetViews>
  <sheetFormatPr baseColWidth="10" defaultColWidth="10.796875" defaultRowHeight="15" x14ac:dyDescent="0.2"/>
  <cols>
    <col min="1" max="1" width="20.3984375" style="13" customWidth="1"/>
    <col min="2" max="2" width="16.59765625" style="13" bestFit="1" customWidth="1"/>
    <col min="3" max="4" width="15" style="13" customWidth="1"/>
    <col min="5" max="16384" width="10.796875" style="13"/>
  </cols>
  <sheetData>
    <row r="1" spans="1:4" x14ac:dyDescent="0.2">
      <c r="A1" s="13" t="s">
        <v>18</v>
      </c>
      <c r="B1" s="20">
        <f>input!C28</f>
        <v>44013</v>
      </c>
    </row>
    <row r="2" spans="1:4" x14ac:dyDescent="0.2">
      <c r="A2" s="21"/>
      <c r="B2" s="22" t="s">
        <v>0</v>
      </c>
      <c r="C2" s="22" t="s">
        <v>1</v>
      </c>
      <c r="D2" s="22" t="s">
        <v>2</v>
      </c>
    </row>
    <row r="3" spans="1:4" x14ac:dyDescent="0.2">
      <c r="A3" s="23">
        <v>0</v>
      </c>
      <c r="B3" s="26">
        <f>calculo!T2</f>
        <v>1012031.2556537595</v>
      </c>
      <c r="C3" s="26">
        <f>calculo!U2</f>
        <v>975674.13351840572</v>
      </c>
      <c r="D3" s="26">
        <f>calculo!V2</f>
        <v>1987703.6809361542</v>
      </c>
    </row>
    <row r="4" spans="1:4" x14ac:dyDescent="0.2">
      <c r="A4" s="23">
        <v>1</v>
      </c>
      <c r="B4" s="26">
        <f>calculo!T3</f>
        <v>4068007.4023754634</v>
      </c>
      <c r="C4" s="26">
        <f>calculo!U3</f>
        <v>3997354.3894495601</v>
      </c>
      <c r="D4" s="26">
        <f>calculo!V3</f>
        <v>8065356.2642975543</v>
      </c>
    </row>
    <row r="5" spans="1:4" x14ac:dyDescent="0.2">
      <c r="A5" s="23">
        <v>5</v>
      </c>
      <c r="B5" s="26">
        <f>calculo!T4</f>
        <v>5456596.0620676046</v>
      </c>
      <c r="C5" s="26">
        <f>calculo!U4</f>
        <v>5314758.2850368917</v>
      </c>
      <c r="D5" s="26">
        <f>calculo!V4</f>
        <v>10771353.883693825</v>
      </c>
    </row>
    <row r="6" spans="1:4" x14ac:dyDescent="0.2">
      <c r="A6" s="23">
        <v>10</v>
      </c>
      <c r="B6" s="26">
        <f>calculo!T5</f>
        <v>5562636.9753430691</v>
      </c>
      <c r="C6" s="26">
        <f>calculo!U5</f>
        <v>5396724.2256991677</v>
      </c>
      <c r="D6" s="26">
        <f>calculo!V5</f>
        <v>10959361.138613239</v>
      </c>
    </row>
    <row r="7" spans="1:4" x14ac:dyDescent="0.2">
      <c r="A7" s="23">
        <v>15</v>
      </c>
      <c r="B7" s="26">
        <f>calculo!T6</f>
        <v>5468439.3227847721</v>
      </c>
      <c r="C7" s="26">
        <f>calculo!U6</f>
        <v>5347189.726458922</v>
      </c>
      <c r="D7" s="26">
        <f>calculo!V6</f>
        <v>10815614.36873302</v>
      </c>
    </row>
    <row r="8" spans="1:4" x14ac:dyDescent="0.2">
      <c r="A8" s="23">
        <v>20</v>
      </c>
      <c r="B8" s="26">
        <f>calculo!T7</f>
        <v>5184584.6214526091</v>
      </c>
      <c r="C8" s="26">
        <f>calculo!U7</f>
        <v>5269032.9680940518</v>
      </c>
      <c r="D8" s="26">
        <f>calculo!V7</f>
        <v>10453565.091055751</v>
      </c>
    </row>
    <row r="9" spans="1:4" x14ac:dyDescent="0.2">
      <c r="A9" s="23">
        <v>25</v>
      </c>
      <c r="B9" s="26">
        <f>calculo!T8</f>
        <v>4889971.4892216567</v>
      </c>
      <c r="C9" s="26">
        <f>calculo!U8</f>
        <v>5156436.7383026117</v>
      </c>
      <c r="D9" s="26">
        <f>calculo!V8</f>
        <v>10046370.515092252</v>
      </c>
    </row>
    <row r="10" spans="1:4" x14ac:dyDescent="0.2">
      <c r="A10" s="23">
        <v>30</v>
      </c>
      <c r="B10" s="26">
        <f>calculo!T9</f>
        <v>4550555.0831521209</v>
      </c>
      <c r="C10" s="26">
        <f>calculo!U9</f>
        <v>4914233.4821188794</v>
      </c>
      <c r="D10" s="26">
        <f>calculo!V9</f>
        <v>9464772.6342892069</v>
      </c>
    </row>
    <row r="11" spans="1:4" x14ac:dyDescent="0.2">
      <c r="A11" s="23">
        <v>35</v>
      </c>
      <c r="B11" s="26">
        <f>calculo!T10</f>
        <v>4349552.0326277772</v>
      </c>
      <c r="C11" s="26">
        <f>calculo!U10</f>
        <v>4706699.8137585931</v>
      </c>
      <c r="D11" s="26">
        <f>calculo!V10</f>
        <v>9056249.6302681286</v>
      </c>
    </row>
    <row r="12" spans="1:4" x14ac:dyDescent="0.2">
      <c r="A12" s="23">
        <v>40</v>
      </c>
      <c r="B12" s="26">
        <f>calculo!T11</f>
        <v>4092108.0398262353</v>
      </c>
      <c r="C12" s="26">
        <f>calculo!U11</f>
        <v>4473686.232443505</v>
      </c>
      <c r="D12" s="26">
        <f>calculo!V11</f>
        <v>8565794.1825809777</v>
      </c>
    </row>
    <row r="13" spans="1:4" x14ac:dyDescent="0.2">
      <c r="A13" s="23">
        <v>45</v>
      </c>
      <c r="B13" s="26">
        <f>calculo!T12</f>
        <v>3852817.4738364117</v>
      </c>
      <c r="C13" s="26">
        <f>calculo!U12</f>
        <v>4171779.568316462</v>
      </c>
      <c r="D13" s="26">
        <f>calculo!V12</f>
        <v>8024590.9826534465</v>
      </c>
    </row>
    <row r="14" spans="1:4" x14ac:dyDescent="0.2">
      <c r="A14" s="23">
        <v>50</v>
      </c>
      <c r="B14" s="26">
        <f>calculo!T13</f>
        <v>3370312.7730701715</v>
      </c>
      <c r="C14" s="26">
        <f>calculo!U13</f>
        <v>3747929.2643459807</v>
      </c>
      <c r="D14" s="26">
        <f>calculo!V13</f>
        <v>7118241.5518401172</v>
      </c>
    </row>
    <row r="15" spans="1:4" x14ac:dyDescent="0.2">
      <c r="A15" s="23">
        <v>55</v>
      </c>
      <c r="B15" s="26">
        <f>calculo!T14</f>
        <v>2726931.8096154216</v>
      </c>
      <c r="C15" s="26">
        <f>calculo!U14</f>
        <v>3043266.4065521345</v>
      </c>
      <c r="D15" s="26">
        <f>calculo!V14</f>
        <v>5770179.0304106241</v>
      </c>
    </row>
    <row r="16" spans="1:4" x14ac:dyDescent="0.2">
      <c r="A16" s="23">
        <v>60</v>
      </c>
      <c r="B16" s="26">
        <f>calculo!T15</f>
        <v>2290468.8028828567</v>
      </c>
      <c r="C16" s="26">
        <f>calculo!U15</f>
        <v>2601764.2661775714</v>
      </c>
      <c r="D16" s="26">
        <f>calculo!V15</f>
        <v>4892223.3468419658</v>
      </c>
    </row>
    <row r="17" spans="1:4" x14ac:dyDescent="0.2">
      <c r="A17" s="23">
        <v>65</v>
      </c>
      <c r="B17" s="26">
        <f>calculo!T16</f>
        <v>1732497.7736418473</v>
      </c>
      <c r="C17" s="26">
        <f>calculo!U16</f>
        <v>1968259.7557806489</v>
      </c>
      <c r="D17" s="26">
        <f>calculo!V16</f>
        <v>3700752.7629626943</v>
      </c>
    </row>
    <row r="18" spans="1:4" x14ac:dyDescent="0.2">
      <c r="A18" s="23">
        <v>70</v>
      </c>
      <c r="B18" s="26">
        <f>calculo!T17</f>
        <v>1248276.5877518277</v>
      </c>
      <c r="C18" s="26">
        <f>calculo!U17</f>
        <v>1430760.1782799757</v>
      </c>
      <c r="D18" s="26">
        <f>calculo!V17</f>
        <v>2679036.7165047182</v>
      </c>
    </row>
    <row r="19" spans="1:4" x14ac:dyDescent="0.2">
      <c r="A19" s="23">
        <v>75</v>
      </c>
      <c r="B19" s="26">
        <f>calculo!T18</f>
        <v>858987.84718650521</v>
      </c>
      <c r="C19" s="26">
        <f>calculo!U18</f>
        <v>979036.21686731454</v>
      </c>
      <c r="D19" s="26">
        <f>calculo!V18</f>
        <v>1838023.7313811334</v>
      </c>
    </row>
    <row r="20" spans="1:4" x14ac:dyDescent="0.2">
      <c r="A20" s="23">
        <v>80</v>
      </c>
      <c r="B20" s="26">
        <f>calculo!T19</f>
        <v>530790.8679466279</v>
      </c>
      <c r="C20" s="26">
        <f>calculo!U19</f>
        <v>660105.92327608087</v>
      </c>
      <c r="D20" s="26">
        <f>calculo!V19</f>
        <v>1190896.7387989059</v>
      </c>
    </row>
    <row r="21" spans="1:4" x14ac:dyDescent="0.2">
      <c r="A21" s="23" t="s">
        <v>5</v>
      </c>
      <c r="B21" s="26">
        <f>calculo!T20</f>
        <v>439552.71184676985</v>
      </c>
      <c r="C21" s="26">
        <f>calculo!U20</f>
        <v>613888.55621932878</v>
      </c>
      <c r="D21" s="26">
        <f>calculo!V20</f>
        <v>1053437.5283460116</v>
      </c>
    </row>
    <row r="24" spans="1:4" x14ac:dyDescent="0.2">
      <c r="A24" s="22" t="s">
        <v>19</v>
      </c>
      <c r="B24" s="27">
        <f>calculo!G28</f>
        <v>126453523.77929971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  <outlinePr summaryBelow="0" summaryRight="0"/>
  </sheetPr>
  <dimension ref="A1:AD1000"/>
  <sheetViews>
    <sheetView topLeftCell="D1" workbookViewId="0">
      <selection activeCell="S21" sqref="S21:V23"/>
    </sheetView>
  </sheetViews>
  <sheetFormatPr baseColWidth="10" defaultColWidth="14.3984375" defaultRowHeight="15.75" customHeight="1" x14ac:dyDescent="0.2"/>
  <cols>
    <col min="1" max="1" width="12.3984375" style="35" customWidth="1"/>
    <col min="2" max="2" width="12.19921875" style="35" bestFit="1" customWidth="1"/>
    <col min="3" max="3" width="12.796875" style="35" customWidth="1"/>
    <col min="4" max="4" width="10.796875" style="35" customWidth="1"/>
    <col min="5" max="5" width="14.3984375" style="35"/>
    <col min="6" max="6" width="10.796875" style="35" customWidth="1"/>
    <col min="7" max="7" width="11.3984375" style="35" bestFit="1" customWidth="1"/>
    <col min="8" max="9" width="10.796875" style="35" customWidth="1"/>
    <col min="10" max="10" width="23.19921875" style="35" customWidth="1"/>
    <col min="11" max="14" width="14.3984375" style="35"/>
    <col min="15" max="15" width="16.19921875" style="35" bestFit="1" customWidth="1"/>
    <col min="16" max="16384" width="14.3984375" style="35"/>
  </cols>
  <sheetData>
    <row r="1" spans="1:30" ht="15.75" customHeight="1" x14ac:dyDescent="0.2">
      <c r="A1" s="3">
        <v>2010</v>
      </c>
      <c r="B1" s="4" t="s">
        <v>0</v>
      </c>
      <c r="C1" s="4" t="s">
        <v>1</v>
      </c>
      <c r="D1" s="4" t="s">
        <v>2</v>
      </c>
      <c r="E1" s="29"/>
      <c r="F1" s="3">
        <v>2020</v>
      </c>
      <c r="G1" s="4" t="s">
        <v>0</v>
      </c>
      <c r="H1" s="4" t="s">
        <v>1</v>
      </c>
      <c r="I1" s="4" t="s">
        <v>2</v>
      </c>
      <c r="J1" s="30" t="s">
        <v>16</v>
      </c>
      <c r="K1" s="5" t="s">
        <v>4</v>
      </c>
      <c r="L1" s="6" t="s">
        <v>0</v>
      </c>
      <c r="M1" s="6" t="s">
        <v>1</v>
      </c>
      <c r="N1" s="6" t="s">
        <v>2</v>
      </c>
      <c r="O1" s="31" t="s">
        <v>15</v>
      </c>
      <c r="P1" s="32" t="s">
        <v>0</v>
      </c>
      <c r="Q1" s="32" t="s">
        <v>1</v>
      </c>
      <c r="R1" s="32" t="s">
        <v>2</v>
      </c>
      <c r="S1" s="33" t="s">
        <v>15</v>
      </c>
      <c r="T1" s="34" t="s">
        <v>0</v>
      </c>
      <c r="U1" s="34" t="s">
        <v>1</v>
      </c>
      <c r="V1" s="34" t="s">
        <v>2</v>
      </c>
      <c r="W1" s="29"/>
      <c r="X1" s="29"/>
      <c r="Y1" s="29"/>
      <c r="Z1" s="29"/>
      <c r="AA1" s="29"/>
      <c r="AB1" s="29"/>
      <c r="AC1" s="29"/>
      <c r="AD1" s="29"/>
    </row>
    <row r="2" spans="1:30" ht="14" x14ac:dyDescent="0.2">
      <c r="A2" s="7">
        <v>0</v>
      </c>
      <c r="B2" s="8">
        <f>input!B2</f>
        <v>916140</v>
      </c>
      <c r="C2" s="8">
        <f>input!C2</f>
        <v>896837</v>
      </c>
      <c r="D2" s="9">
        <f t="shared" ref="D2:D3" si="0">SUM(B2:C2)</f>
        <v>1812977</v>
      </c>
      <c r="E2" s="29"/>
      <c r="F2" s="7">
        <v>0</v>
      </c>
      <c r="G2" s="8">
        <f>input!G2</f>
        <v>1009489</v>
      </c>
      <c r="H2" s="8">
        <f>input!H2</f>
        <v>973661</v>
      </c>
      <c r="I2" s="9">
        <f>SUM(G2:H2)</f>
        <v>1983150</v>
      </c>
      <c r="J2" s="36">
        <f>(A26-A25)/365</f>
        <v>9.7643835616438359</v>
      </c>
      <c r="K2" s="10">
        <v>0</v>
      </c>
      <c r="L2" s="37">
        <f>LN(G2/B2)/$J$2</f>
        <v>9.937171064007962E-3</v>
      </c>
      <c r="M2" s="37">
        <f t="shared" ref="M2:N2" si="1">LN(H2/C2)/$J$2</f>
        <v>8.4172302887059475E-3</v>
      </c>
      <c r="N2" s="37">
        <f t="shared" si="1"/>
        <v>9.1881114193217775E-3</v>
      </c>
      <c r="O2" s="38">
        <v>0</v>
      </c>
      <c r="P2" s="39">
        <f>B2*EXP($J$6*L2)</f>
        <v>1012461.5822864311</v>
      </c>
      <c r="Q2" s="39">
        <f t="shared" ref="Q2:R2" si="2">C2*EXP($J$6*M2)</f>
        <v>976089.00070962752</v>
      </c>
      <c r="R2" s="39">
        <f t="shared" si="2"/>
        <v>1988548.8740336872</v>
      </c>
      <c r="S2" s="40">
        <v>0</v>
      </c>
      <c r="T2" s="41">
        <f>P2/SUM($R$2:$R$20)*$G$28</f>
        <v>1012031.2556537595</v>
      </c>
      <c r="U2" s="41">
        <f t="shared" ref="U2:V2" si="3">Q2/SUM($R$2:$R$20)*$G$28</f>
        <v>975674.13351840572</v>
      </c>
      <c r="V2" s="41">
        <f t="shared" si="3"/>
        <v>1987703.6809361542</v>
      </c>
      <c r="W2" s="29"/>
      <c r="X2" s="29"/>
      <c r="Y2" s="29"/>
      <c r="Z2" s="29"/>
      <c r="AA2" s="29"/>
      <c r="AB2" s="29"/>
      <c r="AC2" s="29"/>
      <c r="AD2" s="29"/>
    </row>
    <row r="3" spans="1:30" ht="14" x14ac:dyDescent="0.2">
      <c r="A3" s="7">
        <v>1</v>
      </c>
      <c r="B3" s="8">
        <f>input!B3</f>
        <v>4406589</v>
      </c>
      <c r="C3" s="8">
        <f>input!C3</f>
        <v>4271334</v>
      </c>
      <c r="D3" s="9">
        <f t="shared" si="0"/>
        <v>8677923</v>
      </c>
      <c r="E3" s="29"/>
      <c r="F3" s="7">
        <v>1</v>
      </c>
      <c r="G3" s="8">
        <f>input!G3</f>
        <v>4079267</v>
      </c>
      <c r="H3" s="8">
        <f>input!H3</f>
        <v>4006809</v>
      </c>
      <c r="I3" s="9">
        <f>SUM(G3:H3)</f>
        <v>8086076</v>
      </c>
      <c r="J3" s="29"/>
      <c r="K3" s="10">
        <v>1</v>
      </c>
      <c r="L3" s="37">
        <f t="shared" ref="L3:L20" si="4">LN(G3/B3)/$J$2</f>
        <v>-7.9046060500236343E-3</v>
      </c>
      <c r="M3" s="37">
        <f t="shared" ref="M3:M20" si="5">LN(H3/C3)/$J$2</f>
        <v>-6.5473694565509758E-3</v>
      </c>
      <c r="N3" s="37">
        <f t="shared" ref="N3:N20" si="6">LN(I3/D3)/$J$2</f>
        <v>-7.2343168150914121E-3</v>
      </c>
      <c r="O3" s="38">
        <v>1</v>
      </c>
      <c r="P3" s="39">
        <f t="shared" ref="P3:R3" si="7">B3*EXP($J$6*L3)</f>
        <v>4069737.1631090059</v>
      </c>
      <c r="Q3" s="39">
        <f t="shared" si="7"/>
        <v>3999054.1077580578</v>
      </c>
      <c r="R3" s="39">
        <f t="shared" si="7"/>
        <v>8068785.7409892306</v>
      </c>
      <c r="S3" s="40">
        <v>1</v>
      </c>
      <c r="T3" s="41">
        <f t="shared" ref="T3:T20" si="8">P3/SUM($R$2:$R$20)*$G$28</f>
        <v>4068007.4023754634</v>
      </c>
      <c r="U3" s="41">
        <f t="shared" ref="U3:U20" si="9">Q3/SUM($R$2:$R$20)*$G$28</f>
        <v>3997354.3894495601</v>
      </c>
      <c r="V3" s="41">
        <f t="shared" ref="V3:V20" si="10">R3/SUM($R$2:$R$20)*$G$28</f>
        <v>8065356.2642975543</v>
      </c>
      <c r="W3" s="29"/>
      <c r="X3" s="29"/>
      <c r="Y3" s="29"/>
      <c r="Z3" s="29"/>
      <c r="AA3" s="29"/>
      <c r="AB3" s="29"/>
      <c r="AC3" s="29"/>
      <c r="AD3" s="29"/>
    </row>
    <row r="4" spans="1:30" ht="14" x14ac:dyDescent="0.2">
      <c r="A4" s="7">
        <v>5</v>
      </c>
      <c r="B4" s="8">
        <f>input!B4</f>
        <v>5676636</v>
      </c>
      <c r="C4" s="8">
        <f>input!C4</f>
        <v>5510195</v>
      </c>
      <c r="D4" s="9">
        <f t="shared" ref="D4:D20" si="11">SUM(B4:C4)</f>
        <v>11186831</v>
      </c>
      <c r="E4" s="29"/>
      <c r="F4" s="7">
        <v>5</v>
      </c>
      <c r="G4" s="8">
        <f>input!G4</f>
        <v>5465199</v>
      </c>
      <c r="H4" s="8">
        <f>input!H4</f>
        <v>5322602</v>
      </c>
      <c r="I4" s="9">
        <f t="shared" ref="I4:I20" si="12">SUM(G4:H4)</f>
        <v>10787801</v>
      </c>
      <c r="J4" s="29"/>
      <c r="K4" s="10">
        <v>5</v>
      </c>
      <c r="L4" s="37">
        <f t="shared" si="4"/>
        <v>-3.887420953370429E-3</v>
      </c>
      <c r="M4" s="37">
        <f t="shared" si="5"/>
        <v>-3.5473546272502877E-3</v>
      </c>
      <c r="N4" s="37">
        <f t="shared" si="6"/>
        <v>-3.7197764728895077E-3</v>
      </c>
      <c r="O4" s="38">
        <v>5</v>
      </c>
      <c r="P4" s="39">
        <f t="shared" ref="P4:R4" si="13">B4*EXP($J$6*L4)</f>
        <v>5458916.2657136098</v>
      </c>
      <c r="Q4" s="39">
        <f t="shared" si="13"/>
        <v>5317018.177726456</v>
      </c>
      <c r="R4" s="39">
        <f t="shared" si="13"/>
        <v>10775933.979832347</v>
      </c>
      <c r="S4" s="40">
        <v>5</v>
      </c>
      <c r="T4" s="41">
        <f t="shared" si="8"/>
        <v>5456596.0620676046</v>
      </c>
      <c r="U4" s="41">
        <f t="shared" si="9"/>
        <v>5314758.2850368917</v>
      </c>
      <c r="V4" s="41">
        <f t="shared" si="10"/>
        <v>10771353.883693825</v>
      </c>
      <c r="W4" s="29"/>
      <c r="X4" s="29"/>
      <c r="Y4" s="29"/>
      <c r="Z4" s="29"/>
      <c r="AA4" s="29"/>
      <c r="AB4" s="29"/>
      <c r="AC4" s="29"/>
      <c r="AD4" s="29"/>
    </row>
    <row r="5" spans="1:30" ht="14" x14ac:dyDescent="0.2">
      <c r="A5" s="7">
        <v>10</v>
      </c>
      <c r="B5" s="8">
        <f>input!B5</f>
        <v>5619343</v>
      </c>
      <c r="C5" s="8">
        <f>input!C5</f>
        <v>5458530</v>
      </c>
      <c r="D5" s="9">
        <f t="shared" si="11"/>
        <v>11077873</v>
      </c>
      <c r="E5" s="29"/>
      <c r="F5" s="7">
        <v>10</v>
      </c>
      <c r="G5" s="8">
        <f>input!G5</f>
        <v>5566593</v>
      </c>
      <c r="H5" s="8">
        <f>input!H5</f>
        <v>5400760</v>
      </c>
      <c r="I5" s="9">
        <f t="shared" si="12"/>
        <v>10967353</v>
      </c>
      <c r="J5" s="30" t="s">
        <v>17</v>
      </c>
      <c r="K5" s="10">
        <v>10</v>
      </c>
      <c r="L5" s="37">
        <f t="shared" si="4"/>
        <v>-9.6591412694610392E-4</v>
      </c>
      <c r="M5" s="37">
        <f t="shared" si="5"/>
        <v>-1.0896579659516348E-3</v>
      </c>
      <c r="N5" s="37">
        <f t="shared" si="6"/>
        <v>-1.0268691911906088E-3</v>
      </c>
      <c r="O5" s="38">
        <v>10</v>
      </c>
      <c r="P5" s="39">
        <f t="shared" ref="P5:R5" si="14">B5*EXP($J$6*L5)</f>
        <v>5565002.2687319843</v>
      </c>
      <c r="Q5" s="39">
        <f t="shared" si="14"/>
        <v>5399018.9711929737</v>
      </c>
      <c r="R5" s="39">
        <f t="shared" si="14"/>
        <v>10964021.177469416</v>
      </c>
      <c r="S5" s="40">
        <v>10</v>
      </c>
      <c r="T5" s="41">
        <f t="shared" si="8"/>
        <v>5562636.9753430691</v>
      </c>
      <c r="U5" s="41">
        <f t="shared" si="9"/>
        <v>5396724.2256991677</v>
      </c>
      <c r="V5" s="41">
        <f t="shared" si="10"/>
        <v>10959361.138613239</v>
      </c>
      <c r="W5" s="29"/>
      <c r="X5" s="29"/>
      <c r="Y5" s="29"/>
      <c r="Z5" s="29"/>
      <c r="AA5" s="29"/>
      <c r="AB5" s="29"/>
      <c r="AC5" s="29"/>
      <c r="AD5" s="29"/>
    </row>
    <row r="6" spans="1:30" ht="14" x14ac:dyDescent="0.2">
      <c r="A6" s="7">
        <v>15</v>
      </c>
      <c r="B6" s="8">
        <f>input!B6</f>
        <v>5591496</v>
      </c>
      <c r="C6" s="8">
        <f>input!C6</f>
        <v>5573593</v>
      </c>
      <c r="D6" s="9">
        <f t="shared" si="11"/>
        <v>11165089</v>
      </c>
      <c r="E6" s="29"/>
      <c r="F6" s="7">
        <v>15</v>
      </c>
      <c r="G6" s="8">
        <f>input!G6</f>
        <v>5474278</v>
      </c>
      <c r="H6" s="8">
        <f>input!H6</f>
        <v>5355925</v>
      </c>
      <c r="I6" s="9">
        <f t="shared" si="12"/>
        <v>10830203</v>
      </c>
      <c r="J6" s="36">
        <f>(C28-A25)/365</f>
        <v>10.06027397260274</v>
      </c>
      <c r="K6" s="10">
        <v>15</v>
      </c>
      <c r="L6" s="37">
        <f t="shared" si="4"/>
        <v>-2.1697710992200567E-3</v>
      </c>
      <c r="M6" s="37">
        <f t="shared" si="5"/>
        <v>-4.0797746029886828E-3</v>
      </c>
      <c r="N6" s="37">
        <f t="shared" si="6"/>
        <v>-3.1187889476975202E-3</v>
      </c>
      <c r="O6" s="38">
        <v>15</v>
      </c>
      <c r="P6" s="39">
        <f t="shared" ref="P6:R6" si="15">B6*EXP($J$6*L6)</f>
        <v>5470764.5623132903</v>
      </c>
      <c r="Q6" s="39">
        <f t="shared" si="15"/>
        <v>5349463.4093480501</v>
      </c>
      <c r="R6" s="39">
        <f t="shared" si="15"/>
        <v>10820213.284908356</v>
      </c>
      <c r="S6" s="40">
        <v>15</v>
      </c>
      <c r="T6" s="41">
        <f t="shared" si="8"/>
        <v>5468439.3227847721</v>
      </c>
      <c r="U6" s="41">
        <f t="shared" si="9"/>
        <v>5347189.726458922</v>
      </c>
      <c r="V6" s="41">
        <f t="shared" si="10"/>
        <v>10815614.36873302</v>
      </c>
      <c r="W6" s="29"/>
      <c r="X6" s="29"/>
      <c r="Y6" s="29"/>
      <c r="Z6" s="29"/>
      <c r="AA6" s="29"/>
      <c r="AB6" s="29"/>
      <c r="AC6" s="29"/>
      <c r="AD6" s="29"/>
    </row>
    <row r="7" spans="1:30" ht="14" x14ac:dyDescent="0.2">
      <c r="A7" s="7">
        <v>20</v>
      </c>
      <c r="B7" s="8">
        <f>input!B7</f>
        <v>4875438</v>
      </c>
      <c r="C7" s="8">
        <f>input!C7</f>
        <v>5141427</v>
      </c>
      <c r="D7" s="9">
        <f t="shared" si="11"/>
        <v>10016865</v>
      </c>
      <c r="E7" s="29"/>
      <c r="F7" s="7">
        <v>20</v>
      </c>
      <c r="G7" s="8">
        <f>input!G7</f>
        <v>5177354</v>
      </c>
      <c r="H7" s="8">
        <f>input!H7</f>
        <v>5267408</v>
      </c>
      <c r="I7" s="9">
        <f t="shared" si="12"/>
        <v>10444762</v>
      </c>
      <c r="J7" s="29"/>
      <c r="K7" s="10">
        <v>20</v>
      </c>
      <c r="L7" s="37">
        <f t="shared" si="4"/>
        <v>6.1534010831550551E-3</v>
      </c>
      <c r="M7" s="37">
        <f t="shared" si="5"/>
        <v>2.479187078717682E-3</v>
      </c>
      <c r="N7" s="37">
        <f t="shared" si="6"/>
        <v>4.2839812685522899E-3</v>
      </c>
      <c r="O7" s="38">
        <v>20</v>
      </c>
      <c r="P7" s="39">
        <f t="shared" ref="P7:R7" si="16">B7*EXP($J$6*L7)</f>
        <v>5186789.162892892</v>
      </c>
      <c r="Q7" s="39">
        <f t="shared" si="16"/>
        <v>5271273.4178844392</v>
      </c>
      <c r="R7" s="39">
        <f t="shared" si="16"/>
        <v>10458010.059963496</v>
      </c>
      <c r="S7" s="40">
        <v>20</v>
      </c>
      <c r="T7" s="41">
        <f t="shared" si="8"/>
        <v>5184584.6214526091</v>
      </c>
      <c r="U7" s="41">
        <f t="shared" si="9"/>
        <v>5269032.9680940518</v>
      </c>
      <c r="V7" s="41">
        <f t="shared" si="10"/>
        <v>10453565.091055751</v>
      </c>
      <c r="W7" s="29"/>
      <c r="X7" s="29"/>
      <c r="Y7" s="29"/>
      <c r="Z7" s="29"/>
      <c r="AA7" s="29"/>
      <c r="AB7" s="29"/>
      <c r="AC7" s="29"/>
      <c r="AD7" s="29"/>
    </row>
    <row r="8" spans="1:30" ht="14" x14ac:dyDescent="0.2">
      <c r="A8" s="7">
        <v>25</v>
      </c>
      <c r="B8" s="8">
        <f>input!B8</f>
        <v>4260358</v>
      </c>
      <c r="C8" s="8">
        <f>input!C8</f>
        <v>4638462</v>
      </c>
      <c r="D8" s="9">
        <f t="shared" si="11"/>
        <v>8898820</v>
      </c>
      <c r="E8" s="29"/>
      <c r="F8" s="7">
        <v>25</v>
      </c>
      <c r="G8" s="8">
        <f>input!G8</f>
        <v>4872198</v>
      </c>
      <c r="H8" s="8">
        <f>input!H8</f>
        <v>5142528</v>
      </c>
      <c r="I8" s="9">
        <f t="shared" si="12"/>
        <v>10014726</v>
      </c>
      <c r="J8" s="29"/>
      <c r="K8" s="10">
        <v>25</v>
      </c>
      <c r="L8" s="37">
        <f t="shared" si="4"/>
        <v>1.3743005364312848E-2</v>
      </c>
      <c r="M8" s="37">
        <f t="shared" si="5"/>
        <v>1.0565125891189018E-2</v>
      </c>
      <c r="N8" s="37">
        <f t="shared" si="6"/>
        <v>1.2098861680082562E-2</v>
      </c>
      <c r="O8" s="38">
        <v>25</v>
      </c>
      <c r="P8" s="39">
        <f t="shared" ref="P8:R8" si="17">B8*EXP($J$6*L8)</f>
        <v>4892050.757972559</v>
      </c>
      <c r="Q8" s="39">
        <f t="shared" si="17"/>
        <v>5158629.3109586248</v>
      </c>
      <c r="R8" s="39">
        <f t="shared" si="17"/>
        <v>10050642.340463433</v>
      </c>
      <c r="S8" s="40">
        <v>25</v>
      </c>
      <c r="T8" s="41">
        <f t="shared" si="8"/>
        <v>4889971.4892216567</v>
      </c>
      <c r="U8" s="41">
        <f t="shared" si="9"/>
        <v>5156436.7383026117</v>
      </c>
      <c r="V8" s="41">
        <f t="shared" si="10"/>
        <v>10046370.515092252</v>
      </c>
      <c r="W8" s="29"/>
      <c r="X8" s="29"/>
      <c r="Y8" s="29"/>
      <c r="Z8" s="29"/>
      <c r="AA8" s="29"/>
      <c r="AB8" s="29"/>
      <c r="AC8" s="29"/>
      <c r="AD8" s="29"/>
    </row>
    <row r="9" spans="1:30" ht="14" x14ac:dyDescent="0.2">
      <c r="A9" s="7">
        <v>30</v>
      </c>
      <c r="B9" s="8">
        <f>input!B9</f>
        <v>4078087</v>
      </c>
      <c r="C9" s="8">
        <f>input!C9</f>
        <v>4499339</v>
      </c>
      <c r="D9" s="9">
        <f t="shared" si="11"/>
        <v>8577426</v>
      </c>
      <c r="E9" s="29"/>
      <c r="F9" s="7">
        <v>30</v>
      </c>
      <c r="G9" s="8">
        <f>input!G9</f>
        <v>4537779</v>
      </c>
      <c r="H9" s="8">
        <f>input!H9</f>
        <v>4903524</v>
      </c>
      <c r="I9" s="9">
        <f t="shared" si="12"/>
        <v>9441303</v>
      </c>
      <c r="J9" s="29"/>
      <c r="K9" s="10">
        <v>30</v>
      </c>
      <c r="L9" s="37">
        <f t="shared" si="4"/>
        <v>1.0938701733472523E-2</v>
      </c>
      <c r="M9" s="37">
        <f t="shared" si="5"/>
        <v>8.809939988547599E-3</v>
      </c>
      <c r="N9" s="37">
        <f t="shared" si="6"/>
        <v>9.8275668091622262E-3</v>
      </c>
      <c r="O9" s="38">
        <v>30</v>
      </c>
      <c r="P9" s="39">
        <f t="shared" ref="P9:R9" si="18">B9*EXP($J$6*L9)</f>
        <v>4552490.0283771623</v>
      </c>
      <c r="Q9" s="39">
        <f t="shared" si="18"/>
        <v>4916323.0673314985</v>
      </c>
      <c r="R9" s="39">
        <f t="shared" si="18"/>
        <v>9468797.1579528395</v>
      </c>
      <c r="S9" s="40">
        <v>30</v>
      </c>
      <c r="T9" s="41">
        <f t="shared" si="8"/>
        <v>4550555.0831521209</v>
      </c>
      <c r="U9" s="41">
        <f t="shared" si="9"/>
        <v>4914233.4821188794</v>
      </c>
      <c r="V9" s="41">
        <f t="shared" si="10"/>
        <v>9464772.6342892069</v>
      </c>
      <c r="W9" s="29"/>
      <c r="X9" s="29"/>
      <c r="Y9" s="29"/>
      <c r="Z9" s="29"/>
      <c r="AA9" s="29"/>
      <c r="AB9" s="29"/>
      <c r="AC9" s="29"/>
      <c r="AD9" s="29"/>
    </row>
    <row r="10" spans="1:30" ht="14" x14ac:dyDescent="0.2">
      <c r="A10" s="7">
        <v>35</v>
      </c>
      <c r="B10" s="8">
        <f>input!B10</f>
        <v>4016002</v>
      </c>
      <c r="C10" s="8">
        <f>input!C10</f>
        <v>4381391</v>
      </c>
      <c r="D10" s="9">
        <f t="shared" si="11"/>
        <v>8397393</v>
      </c>
      <c r="E10" s="29"/>
      <c r="F10" s="7">
        <v>35</v>
      </c>
      <c r="G10" s="8">
        <f>input!G10</f>
        <v>4341148</v>
      </c>
      <c r="H10" s="8">
        <f>input!H10</f>
        <v>4698734</v>
      </c>
      <c r="I10" s="9">
        <f t="shared" si="12"/>
        <v>9039882</v>
      </c>
      <c r="J10" s="29"/>
      <c r="K10" s="10">
        <v>35</v>
      </c>
      <c r="L10" s="37">
        <f t="shared" si="4"/>
        <v>7.9730531245890603E-3</v>
      </c>
      <c r="M10" s="37">
        <f t="shared" si="5"/>
        <v>7.1614205247922851E-3</v>
      </c>
      <c r="N10" s="37">
        <f t="shared" si="6"/>
        <v>7.550381467549638E-3</v>
      </c>
      <c r="O10" s="38">
        <v>35</v>
      </c>
      <c r="P10" s="39">
        <f t="shared" ref="P10:R10" si="19">B10*EXP($J$6*L10)</f>
        <v>4351401.5091823535</v>
      </c>
      <c r="Q10" s="39">
        <f t="shared" si="19"/>
        <v>4708701.1534114303</v>
      </c>
      <c r="R10" s="39">
        <f t="shared" si="19"/>
        <v>9060100.4455332253</v>
      </c>
      <c r="S10" s="40">
        <v>35</v>
      </c>
      <c r="T10" s="41">
        <f t="shared" si="8"/>
        <v>4349552.0326277772</v>
      </c>
      <c r="U10" s="41">
        <f t="shared" si="9"/>
        <v>4706699.8137585931</v>
      </c>
      <c r="V10" s="41">
        <f t="shared" si="10"/>
        <v>9056249.6302681286</v>
      </c>
      <c r="W10" s="29"/>
      <c r="X10" s="29"/>
      <c r="Y10" s="29"/>
      <c r="Z10" s="29"/>
      <c r="AA10" s="29"/>
      <c r="AB10" s="29"/>
      <c r="AC10" s="29"/>
      <c r="AD10" s="29"/>
    </row>
    <row r="11" spans="1:30" ht="14" x14ac:dyDescent="0.2">
      <c r="A11" s="7">
        <v>40</v>
      </c>
      <c r="B11" s="8">
        <f>input!B11</f>
        <v>3393641</v>
      </c>
      <c r="C11" s="8">
        <f>input!C11</f>
        <v>3703827</v>
      </c>
      <c r="D11" s="9">
        <f t="shared" si="11"/>
        <v>7097468</v>
      </c>
      <c r="E11" s="29"/>
      <c r="F11" s="7">
        <v>40</v>
      </c>
      <c r="G11" s="8">
        <f>input!G11</f>
        <v>4071324</v>
      </c>
      <c r="H11" s="8">
        <f>input!H11</f>
        <v>4450743</v>
      </c>
      <c r="I11" s="9">
        <f t="shared" si="12"/>
        <v>8522067</v>
      </c>
      <c r="J11" s="29"/>
      <c r="K11" s="10">
        <v>40</v>
      </c>
      <c r="L11" s="37">
        <f t="shared" si="4"/>
        <v>1.864581273450823E-2</v>
      </c>
      <c r="M11" s="37">
        <f t="shared" si="5"/>
        <v>1.8813726226909348E-2</v>
      </c>
      <c r="N11" s="37">
        <f t="shared" si="6"/>
        <v>1.8733473052467683E-2</v>
      </c>
      <c r="O11" s="38">
        <v>40</v>
      </c>
      <c r="P11" s="39">
        <f t="shared" ref="P11:R11" si="20">B11*EXP($J$6*L11)</f>
        <v>4093848.0484114136</v>
      </c>
      <c r="Q11" s="39">
        <f t="shared" si="20"/>
        <v>4475588.4922020668</v>
      </c>
      <c r="R11" s="39">
        <f t="shared" si="20"/>
        <v>8569436.4508865811</v>
      </c>
      <c r="S11" s="40">
        <v>40</v>
      </c>
      <c r="T11" s="41">
        <f t="shared" si="8"/>
        <v>4092108.0398262353</v>
      </c>
      <c r="U11" s="41">
        <f t="shared" si="9"/>
        <v>4473686.232443505</v>
      </c>
      <c r="V11" s="41">
        <f t="shared" si="10"/>
        <v>8565794.1825809777</v>
      </c>
      <c r="W11" s="29"/>
      <c r="X11" s="29"/>
      <c r="Y11" s="29"/>
      <c r="Z11" s="29"/>
      <c r="AA11" s="29"/>
      <c r="AB11" s="29"/>
      <c r="AC11" s="29"/>
      <c r="AD11" s="29"/>
    </row>
    <row r="12" spans="1:30" ht="14" x14ac:dyDescent="0.2">
      <c r="A12" s="7">
        <v>45</v>
      </c>
      <c r="B12" s="8">
        <f>input!B12</f>
        <v>2860883</v>
      </c>
      <c r="C12" s="8">
        <f>input!C12</f>
        <v>3142481</v>
      </c>
      <c r="D12" s="9">
        <f t="shared" si="11"/>
        <v>6003364</v>
      </c>
      <c r="E12" s="29"/>
      <c r="F12" s="7">
        <v>45</v>
      </c>
      <c r="G12" s="8">
        <f>input!G12</f>
        <v>3820809</v>
      </c>
      <c r="H12" s="8">
        <f>input!H12</f>
        <v>4138867</v>
      </c>
      <c r="I12" s="9">
        <f t="shared" si="12"/>
        <v>7959676</v>
      </c>
      <c r="J12" s="29"/>
      <c r="K12" s="10">
        <v>45</v>
      </c>
      <c r="L12" s="37">
        <f t="shared" si="4"/>
        <v>2.9631349489154898E-2</v>
      </c>
      <c r="M12" s="37">
        <f t="shared" si="5"/>
        <v>2.8205514646540048E-2</v>
      </c>
      <c r="N12" s="37">
        <f t="shared" si="6"/>
        <v>2.8887467903085672E-2</v>
      </c>
      <c r="O12" s="38">
        <v>45</v>
      </c>
      <c r="P12" s="39">
        <f t="shared" ref="P12:R12" si="21">B12*EXP($J$6*L12)</f>
        <v>3854455.7334855599</v>
      </c>
      <c r="Q12" s="39">
        <f t="shared" si="21"/>
        <v>4173553.4540970167</v>
      </c>
      <c r="R12" s="39">
        <f t="shared" si="21"/>
        <v>8028003.1255065855</v>
      </c>
      <c r="S12" s="40">
        <v>45</v>
      </c>
      <c r="T12" s="41">
        <f t="shared" si="8"/>
        <v>3852817.4738364117</v>
      </c>
      <c r="U12" s="41">
        <f t="shared" si="9"/>
        <v>4171779.568316462</v>
      </c>
      <c r="V12" s="41">
        <f t="shared" si="10"/>
        <v>8024590.9826534465</v>
      </c>
      <c r="W12" s="29"/>
      <c r="X12" s="29"/>
      <c r="Y12" s="29"/>
      <c r="Z12" s="29"/>
      <c r="AA12" s="29"/>
      <c r="AB12" s="29"/>
      <c r="AC12" s="29"/>
      <c r="AD12" s="29"/>
    </row>
    <row r="13" spans="1:30" ht="14" x14ac:dyDescent="0.2">
      <c r="A13" s="7">
        <v>50</v>
      </c>
      <c r="B13" s="8">
        <f>input!B13</f>
        <v>2433514</v>
      </c>
      <c r="C13" s="8">
        <f>input!C13</f>
        <v>2694522</v>
      </c>
      <c r="D13" s="9">
        <f t="shared" si="11"/>
        <v>5128036</v>
      </c>
      <c r="E13" s="29"/>
      <c r="F13" s="7">
        <v>50</v>
      </c>
      <c r="G13" s="8">
        <f>input!G13</f>
        <v>3339562</v>
      </c>
      <c r="H13" s="8">
        <f>input!H13</f>
        <v>3713262</v>
      </c>
      <c r="I13" s="9">
        <f t="shared" si="12"/>
        <v>7052824</v>
      </c>
      <c r="J13" s="29"/>
      <c r="K13" s="10">
        <v>50</v>
      </c>
      <c r="L13" s="37">
        <f t="shared" si="4"/>
        <v>3.2414064376024357E-2</v>
      </c>
      <c r="M13" s="37">
        <f t="shared" si="5"/>
        <v>3.2842822122861624E-2</v>
      </c>
      <c r="N13" s="37">
        <f t="shared" si="6"/>
        <v>3.2639578536402564E-2</v>
      </c>
      <c r="O13" s="38">
        <v>50</v>
      </c>
      <c r="P13" s="39">
        <f t="shared" ref="P13:R13" si="22">B13*EXP($J$6*L13)</f>
        <v>3371745.8665033858</v>
      </c>
      <c r="Q13" s="39">
        <f t="shared" si="22"/>
        <v>3749522.9243943309</v>
      </c>
      <c r="R13" s="39">
        <f t="shared" si="22"/>
        <v>7121268.3051152099</v>
      </c>
      <c r="S13" s="40">
        <v>50</v>
      </c>
      <c r="T13" s="41">
        <f t="shared" si="8"/>
        <v>3370312.7730701715</v>
      </c>
      <c r="U13" s="41">
        <f t="shared" si="9"/>
        <v>3747929.2643459807</v>
      </c>
      <c r="V13" s="41">
        <f t="shared" si="10"/>
        <v>7118241.5518401172</v>
      </c>
      <c r="W13" s="29"/>
      <c r="X13" s="29"/>
      <c r="Y13" s="29"/>
      <c r="Z13" s="29"/>
      <c r="AA13" s="29"/>
      <c r="AB13" s="29"/>
      <c r="AC13" s="29"/>
      <c r="AD13" s="29"/>
    </row>
    <row r="14" spans="1:30" ht="14" x14ac:dyDescent="0.2">
      <c r="A14" s="7">
        <v>55</v>
      </c>
      <c r="B14" s="8">
        <f>input!B14</f>
        <v>1893710</v>
      </c>
      <c r="C14" s="8">
        <f>input!C14</f>
        <v>2050701</v>
      </c>
      <c r="D14" s="9">
        <f t="shared" si="11"/>
        <v>3944411</v>
      </c>
      <c r="E14" s="29"/>
      <c r="F14" s="7">
        <v>55</v>
      </c>
      <c r="G14" s="8">
        <f>input!G14</f>
        <v>2698956</v>
      </c>
      <c r="H14" s="8">
        <f>input!H14</f>
        <v>3009379</v>
      </c>
      <c r="I14" s="9">
        <f t="shared" si="12"/>
        <v>5708335</v>
      </c>
      <c r="J14" s="29"/>
      <c r="K14" s="10">
        <v>55</v>
      </c>
      <c r="L14" s="37">
        <f t="shared" si="4"/>
        <v>3.6287714569139491E-2</v>
      </c>
      <c r="M14" s="37">
        <f t="shared" si="5"/>
        <v>3.9280724363588017E-2</v>
      </c>
      <c r="N14" s="37">
        <f t="shared" si="6"/>
        <v>3.7854693527908399E-2</v>
      </c>
      <c r="O14" s="38">
        <v>55</v>
      </c>
      <c r="P14" s="39">
        <f t="shared" ref="P14:R14" si="23">B14*EXP($J$6*L14)</f>
        <v>2728091.3305063043</v>
      </c>
      <c r="Q14" s="39">
        <f t="shared" si="23"/>
        <v>3044560.4363340586</v>
      </c>
      <c r="R14" s="39">
        <f t="shared" si="23"/>
        <v>5772632.57292544</v>
      </c>
      <c r="S14" s="40">
        <v>55</v>
      </c>
      <c r="T14" s="41">
        <f t="shared" si="8"/>
        <v>2726931.8096154216</v>
      </c>
      <c r="U14" s="41">
        <f t="shared" si="9"/>
        <v>3043266.4065521345</v>
      </c>
      <c r="V14" s="41">
        <f t="shared" si="10"/>
        <v>5770179.0304106241</v>
      </c>
      <c r="W14" s="29"/>
      <c r="X14" s="29"/>
      <c r="Y14" s="29"/>
      <c r="Z14" s="29"/>
      <c r="AA14" s="29"/>
      <c r="AB14" s="29"/>
      <c r="AC14" s="29"/>
      <c r="AD14" s="29"/>
    </row>
    <row r="15" spans="1:30" ht="14" x14ac:dyDescent="0.2">
      <c r="A15" s="7">
        <v>60</v>
      </c>
      <c r="B15" s="8">
        <f>input!B15</f>
        <v>1495760</v>
      </c>
      <c r="C15" s="8">
        <f>input!C15</f>
        <v>1659932</v>
      </c>
      <c r="D15" s="9">
        <f t="shared" si="11"/>
        <v>3155692</v>
      </c>
      <c r="E15" s="29"/>
      <c r="F15" s="7">
        <v>60</v>
      </c>
      <c r="G15" s="8">
        <f>input!G15</f>
        <v>2262875</v>
      </c>
      <c r="H15" s="8">
        <f>input!H15</f>
        <v>2568660</v>
      </c>
      <c r="I15" s="9">
        <f t="shared" si="12"/>
        <v>4831535</v>
      </c>
      <c r="J15" s="29"/>
      <c r="K15" s="10">
        <v>60</v>
      </c>
      <c r="L15" s="37">
        <f t="shared" si="4"/>
        <v>4.2399162960512778E-2</v>
      </c>
      <c r="M15" s="37">
        <f t="shared" si="5"/>
        <v>4.4714315217331893E-2</v>
      </c>
      <c r="N15" s="37">
        <f t="shared" si="6"/>
        <v>4.3623482581996942E-2</v>
      </c>
      <c r="O15" s="38">
        <v>60</v>
      </c>
      <c r="P15" s="39">
        <f t="shared" ref="P15:R15" si="24">B15*EXP($J$6*L15)</f>
        <v>2291442.7349839429</v>
      </c>
      <c r="Q15" s="39">
        <f t="shared" si="24"/>
        <v>2602870.5644755876</v>
      </c>
      <c r="R15" s="39">
        <f t="shared" si="24"/>
        <v>4894303.5731070768</v>
      </c>
      <c r="S15" s="40">
        <v>60</v>
      </c>
      <c r="T15" s="41">
        <f t="shared" si="8"/>
        <v>2290468.8028828567</v>
      </c>
      <c r="U15" s="41">
        <f t="shared" si="9"/>
        <v>2601764.2661775714</v>
      </c>
      <c r="V15" s="41">
        <f t="shared" si="10"/>
        <v>4892223.3468419658</v>
      </c>
      <c r="W15" s="29"/>
      <c r="X15" s="29"/>
      <c r="Y15" s="29"/>
      <c r="Z15" s="29"/>
      <c r="AA15" s="29"/>
      <c r="AB15" s="29"/>
      <c r="AC15" s="29"/>
      <c r="AD15" s="29"/>
    </row>
    <row r="16" spans="1:30" ht="14" x14ac:dyDescent="0.2">
      <c r="A16" s="7">
        <v>65</v>
      </c>
      <c r="B16" s="8">
        <f>input!B16</f>
        <v>1109435</v>
      </c>
      <c r="C16" s="8">
        <f>input!C16</f>
        <v>1236995</v>
      </c>
      <c r="D16" s="9">
        <f t="shared" si="11"/>
        <v>2346430</v>
      </c>
      <c r="E16" s="29"/>
      <c r="F16" s="7">
        <v>65</v>
      </c>
      <c r="G16" s="8">
        <f>input!G16</f>
        <v>1710640</v>
      </c>
      <c r="H16" s="8">
        <f>input!H16</f>
        <v>1942356</v>
      </c>
      <c r="I16" s="9">
        <f t="shared" si="12"/>
        <v>3652996</v>
      </c>
      <c r="J16" s="29"/>
      <c r="K16" s="10">
        <v>65</v>
      </c>
      <c r="L16" s="37">
        <f t="shared" si="4"/>
        <v>4.4346546818790952E-2</v>
      </c>
      <c r="M16" s="37">
        <f t="shared" si="5"/>
        <v>4.6210456095266091E-2</v>
      </c>
      <c r="N16" s="37">
        <f t="shared" si="6"/>
        <v>4.5333392106569892E-2</v>
      </c>
      <c r="O16" s="38">
        <v>65</v>
      </c>
      <c r="P16" s="39">
        <f t="shared" ref="P16:R16" si="25">B16*EXP($J$6*L16)</f>
        <v>1733234.4504281394</v>
      </c>
      <c r="Q16" s="39">
        <f t="shared" si="25"/>
        <v>1969096.6811109649</v>
      </c>
      <c r="R16" s="39">
        <f t="shared" si="25"/>
        <v>3702326.3630525521</v>
      </c>
      <c r="S16" s="40">
        <v>65</v>
      </c>
      <c r="T16" s="41">
        <f t="shared" si="8"/>
        <v>1732497.7736418473</v>
      </c>
      <c r="U16" s="41">
        <f t="shared" si="9"/>
        <v>1968259.7557806489</v>
      </c>
      <c r="V16" s="41">
        <f t="shared" si="10"/>
        <v>3700752.7629626943</v>
      </c>
      <c r="W16" s="29"/>
      <c r="X16" s="29"/>
      <c r="Y16" s="29"/>
      <c r="Z16" s="29"/>
      <c r="AA16" s="29"/>
      <c r="AB16" s="29"/>
      <c r="AC16" s="29"/>
      <c r="AD16" s="29"/>
    </row>
    <row r="17" spans="1:30" ht="14" x14ac:dyDescent="0.2">
      <c r="A17" s="7">
        <v>70</v>
      </c>
      <c r="B17" s="8">
        <f>input!B17</f>
        <v>885192</v>
      </c>
      <c r="C17" s="8">
        <f>input!C17</f>
        <v>1012319</v>
      </c>
      <c r="D17" s="9">
        <f t="shared" si="11"/>
        <v>1897511</v>
      </c>
      <c r="E17" s="29"/>
      <c r="F17" s="7">
        <v>70</v>
      </c>
      <c r="G17" s="8">
        <f>input!G17</f>
        <v>1236231</v>
      </c>
      <c r="H17" s="8">
        <f>input!H17</f>
        <v>1416860</v>
      </c>
      <c r="I17" s="9">
        <f t="shared" si="12"/>
        <v>2653091</v>
      </c>
      <c r="J17" s="29"/>
      <c r="K17" s="10">
        <v>70</v>
      </c>
      <c r="L17" s="37">
        <f t="shared" si="4"/>
        <v>3.4207785982602344E-2</v>
      </c>
      <c r="M17" s="37">
        <f t="shared" si="5"/>
        <v>3.4431197303619057E-2</v>
      </c>
      <c r="N17" s="37">
        <f t="shared" si="6"/>
        <v>3.4327036199526206E-2</v>
      </c>
      <c r="O17" s="38">
        <v>70</v>
      </c>
      <c r="P17" s="39">
        <f t="shared" ref="P17:R17" si="26">B17*EXP($J$6*L17)</f>
        <v>1248807.3684541518</v>
      </c>
      <c r="Q17" s="39">
        <f t="shared" si="26"/>
        <v>1431368.5529781287</v>
      </c>
      <c r="R17" s="39">
        <f t="shared" si="26"/>
        <v>2680175.871884136</v>
      </c>
      <c r="S17" s="40">
        <v>70</v>
      </c>
      <c r="T17" s="41">
        <f t="shared" si="8"/>
        <v>1248276.5877518277</v>
      </c>
      <c r="U17" s="41">
        <f t="shared" si="9"/>
        <v>1430760.1782799757</v>
      </c>
      <c r="V17" s="41">
        <f t="shared" si="10"/>
        <v>2679036.7165047182</v>
      </c>
      <c r="W17" s="29"/>
      <c r="X17" s="29"/>
      <c r="Y17" s="29"/>
      <c r="Z17" s="29"/>
      <c r="AA17" s="29"/>
      <c r="AB17" s="29"/>
      <c r="AC17" s="29"/>
      <c r="AD17" s="29"/>
    </row>
    <row r="18" spans="1:30" ht="14" x14ac:dyDescent="0.2">
      <c r="A18" s="7">
        <v>75</v>
      </c>
      <c r="B18" s="8">
        <f>input!B18</f>
        <v>587184</v>
      </c>
      <c r="C18" s="8">
        <f>input!C18</f>
        <v>673969</v>
      </c>
      <c r="D18" s="9">
        <f t="shared" si="11"/>
        <v>1261153</v>
      </c>
      <c r="E18" s="29"/>
      <c r="F18" s="7">
        <v>75</v>
      </c>
      <c r="G18" s="8">
        <f>input!G18</f>
        <v>849781</v>
      </c>
      <c r="H18" s="8">
        <f>input!H18</f>
        <v>968743</v>
      </c>
      <c r="I18" s="9">
        <f t="shared" si="12"/>
        <v>1818524</v>
      </c>
      <c r="J18" s="29"/>
      <c r="K18" s="10">
        <v>75</v>
      </c>
      <c r="L18" s="37">
        <f t="shared" si="4"/>
        <v>3.7855993460577837E-2</v>
      </c>
      <c r="M18" s="37">
        <f t="shared" si="5"/>
        <v>3.7157003998791426E-2</v>
      </c>
      <c r="N18" s="37">
        <f t="shared" si="6"/>
        <v>3.7483042205279517E-2</v>
      </c>
      <c r="O18" s="38">
        <v>75</v>
      </c>
      <c r="P18" s="39">
        <f t="shared" ref="P18:R18" si="27">B18*EXP($J$6*L18)</f>
        <v>859353.09810708743</v>
      </c>
      <c r="Q18" s="39">
        <f t="shared" si="27"/>
        <v>979452.51365272945</v>
      </c>
      <c r="R18" s="39">
        <f t="shared" si="27"/>
        <v>1838805.2789456744</v>
      </c>
      <c r="S18" s="40">
        <v>75</v>
      </c>
      <c r="T18" s="41">
        <f t="shared" si="8"/>
        <v>858987.84718650521</v>
      </c>
      <c r="U18" s="41">
        <f t="shared" si="9"/>
        <v>979036.21686731454</v>
      </c>
      <c r="V18" s="41">
        <f t="shared" si="10"/>
        <v>1838023.7313811334</v>
      </c>
      <c r="W18" s="29"/>
      <c r="X18" s="29"/>
      <c r="Y18" s="29"/>
      <c r="Z18" s="29"/>
      <c r="AA18" s="29"/>
      <c r="AB18" s="29"/>
      <c r="AC18" s="29"/>
      <c r="AD18" s="29"/>
    </row>
    <row r="19" spans="1:30" ht="14" x14ac:dyDescent="0.2">
      <c r="A19" s="7">
        <v>80</v>
      </c>
      <c r="B19" s="8">
        <f>input!B19</f>
        <v>359871</v>
      </c>
      <c r="C19" s="8">
        <f>input!C19</f>
        <v>449106</v>
      </c>
      <c r="D19" s="9">
        <f t="shared" si="11"/>
        <v>808977</v>
      </c>
      <c r="E19" s="29"/>
      <c r="F19" s="7">
        <v>80</v>
      </c>
      <c r="G19" s="8">
        <f>input!G19</f>
        <v>524975</v>
      </c>
      <c r="H19" s="8">
        <f>input!H19</f>
        <v>652940</v>
      </c>
      <c r="I19" s="9">
        <f t="shared" si="12"/>
        <v>1177915</v>
      </c>
      <c r="J19" s="29"/>
      <c r="K19" s="10">
        <v>80</v>
      </c>
      <c r="L19" s="37">
        <f t="shared" si="4"/>
        <v>3.8671668941128688E-2</v>
      </c>
      <c r="M19" s="37">
        <f t="shared" si="5"/>
        <v>3.8325645343646811E-2</v>
      </c>
      <c r="N19" s="37">
        <f t="shared" si="6"/>
        <v>3.8479717285327057E-2</v>
      </c>
      <c r="O19" s="38">
        <v>80</v>
      </c>
      <c r="P19" s="39">
        <f t="shared" ref="P19:R19" si="28">B19*EXP($J$6*L19)</f>
        <v>531016.56596294919</v>
      </c>
      <c r="Q19" s="39">
        <f t="shared" si="28"/>
        <v>660386.60745217034</v>
      </c>
      <c r="R19" s="39">
        <f t="shared" si="28"/>
        <v>1191403.1209690254</v>
      </c>
      <c r="S19" s="40">
        <v>80</v>
      </c>
      <c r="T19" s="41">
        <f t="shared" si="8"/>
        <v>530790.8679466279</v>
      </c>
      <c r="U19" s="41">
        <f t="shared" si="9"/>
        <v>660105.92327608087</v>
      </c>
      <c r="V19" s="41">
        <f t="shared" si="10"/>
        <v>1190896.7387989059</v>
      </c>
      <c r="W19" s="29"/>
      <c r="X19" s="29"/>
      <c r="Y19" s="29"/>
      <c r="Z19" s="29"/>
      <c r="AA19" s="29"/>
      <c r="AB19" s="29"/>
      <c r="AC19" s="29"/>
      <c r="AD19" s="29"/>
    </row>
    <row r="20" spans="1:30" ht="14" x14ac:dyDescent="0.2">
      <c r="A20" s="7" t="s">
        <v>5</v>
      </c>
      <c r="B20" s="8">
        <f>input!B20</f>
        <v>302602</v>
      </c>
      <c r="C20" s="8">
        <f>input!C20</f>
        <v>409523</v>
      </c>
      <c r="D20" s="9">
        <f t="shared" si="11"/>
        <v>712125</v>
      </c>
      <c r="E20" s="29"/>
      <c r="F20" s="7" t="s">
        <v>5</v>
      </c>
      <c r="G20" s="8">
        <f>input!G20</f>
        <v>434932</v>
      </c>
      <c r="H20" s="8">
        <f>input!H20</f>
        <v>606873</v>
      </c>
      <c r="I20" s="9">
        <f t="shared" si="12"/>
        <v>1041805</v>
      </c>
      <c r="J20" s="29"/>
      <c r="K20" s="10" t="s">
        <v>5</v>
      </c>
      <c r="L20" s="37">
        <f t="shared" si="4"/>
        <v>3.7152502666666858E-2</v>
      </c>
      <c r="M20" s="37">
        <f t="shared" si="5"/>
        <v>4.0281751860056024E-2</v>
      </c>
      <c r="N20" s="37">
        <f t="shared" si="6"/>
        <v>3.896370973987457E-2</v>
      </c>
      <c r="O20" s="38" t="s">
        <v>5</v>
      </c>
      <c r="P20" s="39">
        <f t="shared" ref="P20:R20" si="29">B20*EXP($J$6*L20)</f>
        <v>439739.61441258877</v>
      </c>
      <c r="Q20" s="39">
        <f t="shared" si="29"/>
        <v>614149.58827121218</v>
      </c>
      <c r="R20" s="39">
        <f t="shared" si="29"/>
        <v>1053885.4613735448</v>
      </c>
      <c r="S20" s="40" t="s">
        <v>5</v>
      </c>
      <c r="T20" s="41">
        <f t="shared" si="8"/>
        <v>439552.71184676985</v>
      </c>
      <c r="U20" s="41">
        <f t="shared" si="9"/>
        <v>613888.55621932878</v>
      </c>
      <c r="V20" s="41">
        <f t="shared" si="10"/>
        <v>1053437.5283460116</v>
      </c>
      <c r="W20" s="29"/>
      <c r="X20" s="29"/>
      <c r="Y20" s="29"/>
      <c r="Z20" s="29"/>
      <c r="AA20" s="29"/>
      <c r="AB20" s="29"/>
      <c r="AC20" s="29"/>
      <c r="AD20" s="29"/>
    </row>
    <row r="21" spans="1:30" ht="16" customHeight="1" x14ac:dyDescent="0.2">
      <c r="A21" s="7"/>
      <c r="B21" s="7"/>
      <c r="C21" s="7"/>
      <c r="D21" s="7"/>
      <c r="E21" s="29"/>
      <c r="F21" s="7"/>
      <c r="G21" s="7"/>
      <c r="H21" s="7"/>
      <c r="I21" s="7"/>
      <c r="J21" s="29"/>
      <c r="K21" s="42"/>
      <c r="L21" s="42"/>
      <c r="M21" s="42"/>
      <c r="N21" s="42">
        <f t="shared" ref="N21:N22" si="30">F21</f>
        <v>0</v>
      </c>
      <c r="O21" s="53" t="s">
        <v>21</v>
      </c>
      <c r="P21" s="53"/>
      <c r="Q21" s="53"/>
      <c r="R21" s="53"/>
      <c r="S21" s="28" t="s">
        <v>20</v>
      </c>
      <c r="T21" s="28"/>
      <c r="U21" s="28"/>
      <c r="V21" s="28"/>
      <c r="W21" s="29"/>
      <c r="X21" s="29"/>
      <c r="Y21" s="29"/>
      <c r="Z21" s="29"/>
      <c r="AA21" s="29"/>
      <c r="AB21" s="29"/>
      <c r="AC21" s="29"/>
      <c r="AD21" s="29"/>
    </row>
    <row r="22" spans="1:30" ht="14" customHeight="1" x14ac:dyDescent="0.2">
      <c r="A22" s="7"/>
      <c r="B22" s="7"/>
      <c r="C22" s="7"/>
      <c r="D22" s="7"/>
      <c r="E22" s="29"/>
      <c r="F22" s="7"/>
      <c r="G22" s="7"/>
      <c r="H22" s="7"/>
      <c r="I22" s="7"/>
      <c r="J22" s="29"/>
      <c r="K22" s="42"/>
      <c r="L22" s="42"/>
      <c r="M22" s="42"/>
      <c r="N22" s="42">
        <f t="shared" si="30"/>
        <v>0</v>
      </c>
      <c r="O22" s="53"/>
      <c r="P22" s="53"/>
      <c r="Q22" s="53"/>
      <c r="R22" s="53"/>
      <c r="S22" s="28"/>
      <c r="T22" s="28"/>
      <c r="U22" s="28"/>
      <c r="V22" s="28"/>
      <c r="W22" s="29"/>
      <c r="X22" s="29"/>
      <c r="Y22" s="29"/>
      <c r="Z22" s="29"/>
      <c r="AA22" s="29"/>
      <c r="AB22" s="29"/>
      <c r="AC22" s="29"/>
      <c r="AD22" s="29"/>
    </row>
    <row r="23" spans="1:30" ht="14" customHeight="1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53"/>
      <c r="P23" s="53"/>
      <c r="Q23" s="53"/>
      <c r="R23" s="53"/>
      <c r="S23" s="28"/>
      <c r="T23" s="28"/>
      <c r="U23" s="28"/>
      <c r="V23" s="28"/>
      <c r="W23" s="29"/>
      <c r="X23" s="29"/>
      <c r="Y23" s="29"/>
      <c r="Z23" s="29"/>
      <c r="AA23" s="29"/>
      <c r="AB23" s="29"/>
      <c r="AC23" s="29"/>
      <c r="AD23" s="29"/>
    </row>
    <row r="24" spans="1:30" ht="14" x14ac:dyDescent="0.2">
      <c r="A24" s="29" t="s">
        <v>13</v>
      </c>
      <c r="B24" s="29" t="s">
        <v>14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 ht="15.75" customHeight="1" x14ac:dyDescent="0.2">
      <c r="A25" s="43">
        <v>40341</v>
      </c>
      <c r="B25" s="44">
        <f>input!B25</f>
        <v>112336538</v>
      </c>
      <c r="C25" s="45"/>
      <c r="D25" s="45"/>
      <c r="E25" s="4" t="s">
        <v>3</v>
      </c>
      <c r="F25" s="46" t="s">
        <v>6</v>
      </c>
      <c r="G25" s="46" t="s">
        <v>7</v>
      </c>
      <c r="H25" s="46" t="s">
        <v>8</v>
      </c>
      <c r="I25" s="46" t="s">
        <v>9</v>
      </c>
      <c r="J25" s="46" t="s">
        <v>4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 ht="15.75" customHeight="1" x14ac:dyDescent="0.2">
      <c r="A26" s="43">
        <v>43905</v>
      </c>
      <c r="B26" s="44">
        <f>input!B26</f>
        <v>126014024</v>
      </c>
      <c r="C26" s="45"/>
      <c r="D26" s="45"/>
      <c r="E26" s="36">
        <f>(A26-A25)/365</f>
        <v>9.7643835616438359</v>
      </c>
      <c r="F26" s="47">
        <f>B26/B25</f>
        <v>1.1217545621710365</v>
      </c>
      <c r="G26" s="48">
        <f>F26-1</f>
        <v>0.12175456217103653</v>
      </c>
      <c r="H26" s="48">
        <f>G26/E26</f>
        <v>1.2469252298661148E-2</v>
      </c>
      <c r="I26" s="48">
        <f>F26^(1/E26)-1</f>
        <v>1.1836144069624854E-2</v>
      </c>
      <c r="J26" s="48">
        <f>LN(F26)/E26</f>
        <v>1.1766644781274156E-2</v>
      </c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 ht="14" x14ac:dyDescent="0.2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 ht="14" x14ac:dyDescent="0.2">
      <c r="A28" s="29" t="s">
        <v>10</v>
      </c>
      <c r="B28" s="29"/>
      <c r="C28" s="49">
        <f>input!C28</f>
        <v>44013</v>
      </c>
      <c r="D28" s="29"/>
      <c r="E28" s="29" t="s">
        <v>15</v>
      </c>
      <c r="F28" s="29"/>
      <c r="G28" s="50">
        <f>B25*EXP($J$6*J26)</f>
        <v>126453523.77929971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 ht="14" x14ac:dyDescent="0.2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 ht="14" x14ac:dyDescent="0.2">
      <c r="A30" s="51" t="s">
        <v>11</v>
      </c>
      <c r="B30" s="51"/>
      <c r="C30" s="51"/>
      <c r="D30" s="51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 ht="14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 ht="14" x14ac:dyDescent="0.2">
      <c r="A32" s="52" t="s">
        <v>12</v>
      </c>
      <c r="B32" s="52"/>
      <c r="C32" s="52"/>
      <c r="D32" s="52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 ht="14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 ht="14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 ht="14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 ht="14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 ht="14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 ht="14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 ht="14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 ht="14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 ht="14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 ht="14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 ht="14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 ht="14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 ht="14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 ht="14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 ht="14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 ht="14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 ht="14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 ht="14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 ht="14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 ht="14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 ht="14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 ht="14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 ht="14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 ht="14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 ht="14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 ht="14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 ht="14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</row>
    <row r="60" spans="1:30" ht="14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</row>
    <row r="61" spans="1:30" ht="14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</row>
    <row r="62" spans="1:30" ht="14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</row>
    <row r="63" spans="1:30" ht="14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</row>
    <row r="64" spans="1:30" ht="14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</row>
    <row r="65" spans="1:30" ht="14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</row>
    <row r="66" spans="1:30" ht="14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</row>
    <row r="67" spans="1:30" ht="14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 ht="14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 ht="14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</row>
    <row r="70" spans="1:30" ht="14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</row>
    <row r="71" spans="1:30" ht="14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</row>
    <row r="72" spans="1:30" ht="14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</row>
    <row r="73" spans="1:30" ht="14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</row>
    <row r="74" spans="1:30" ht="14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</row>
    <row r="75" spans="1:30" ht="14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</row>
    <row r="76" spans="1:30" ht="14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</row>
    <row r="77" spans="1:30" ht="14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 ht="14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 ht="14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</row>
    <row r="80" spans="1:30" ht="14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</row>
    <row r="81" spans="1:30" ht="14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</row>
    <row r="82" spans="1:30" ht="14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</row>
    <row r="83" spans="1:30" ht="14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</row>
    <row r="84" spans="1:30" ht="14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</row>
    <row r="85" spans="1:30" ht="14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 ht="14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 ht="1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 ht="14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 ht="14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</row>
    <row r="90" spans="1:30" ht="14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</row>
    <row r="91" spans="1:30" ht="14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</row>
    <row r="92" spans="1:30" ht="14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</row>
    <row r="93" spans="1:30" ht="14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</row>
    <row r="94" spans="1:30" ht="14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</row>
    <row r="95" spans="1:30" ht="14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 ht="14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 ht="14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 ht="14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 ht="14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 ht="14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 ht="14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 ht="14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 ht="14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 ht="14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 ht="14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 ht="14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 ht="14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</row>
    <row r="108" spans="1:30" ht="14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30" ht="14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</row>
    <row r="110" spans="1:30" ht="14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:30" ht="14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:30" ht="14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</row>
    <row r="113" spans="1:30" ht="14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</row>
    <row r="114" spans="1:30" ht="14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</row>
    <row r="115" spans="1:30" ht="14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</row>
    <row r="116" spans="1:30" ht="14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</row>
    <row r="117" spans="1:30" ht="14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</row>
    <row r="118" spans="1:30" ht="14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</row>
    <row r="119" spans="1:30" ht="14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</row>
    <row r="120" spans="1:30" ht="14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</row>
    <row r="121" spans="1:30" ht="14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</row>
    <row r="122" spans="1:30" ht="14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0" ht="14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0" ht="14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 ht="14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 ht="14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</row>
    <row r="127" spans="1:30" ht="14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 ht="14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</row>
    <row r="129" spans="1:30" ht="14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30" ht="14" x14ac:dyDescent="0.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</row>
    <row r="131" spans="1:30" ht="14" x14ac:dyDescent="0.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</row>
    <row r="132" spans="1:30" ht="14" x14ac:dyDescent="0.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</row>
    <row r="133" spans="1:30" ht="14" x14ac:dyDescent="0.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</row>
    <row r="134" spans="1:30" ht="14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</row>
    <row r="135" spans="1:30" ht="14" x14ac:dyDescent="0.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</row>
    <row r="136" spans="1:30" ht="14" x14ac:dyDescent="0.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</row>
    <row r="137" spans="1:30" ht="14" x14ac:dyDescent="0.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</row>
    <row r="138" spans="1:30" ht="14" x14ac:dyDescent="0.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</row>
    <row r="139" spans="1:30" ht="14" x14ac:dyDescent="0.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</row>
    <row r="140" spans="1:30" ht="14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</row>
    <row r="141" spans="1:30" ht="14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</row>
    <row r="142" spans="1:30" ht="14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</row>
    <row r="143" spans="1:30" ht="14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</row>
    <row r="144" spans="1:30" ht="14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</row>
    <row r="145" spans="1:30" ht="14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</row>
    <row r="146" spans="1:30" ht="14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</row>
    <row r="147" spans="1:30" ht="14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</row>
    <row r="148" spans="1:30" ht="14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</row>
    <row r="149" spans="1:30" ht="14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</row>
    <row r="150" spans="1:30" ht="14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</row>
    <row r="151" spans="1:30" ht="14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</row>
    <row r="152" spans="1:30" ht="14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</row>
    <row r="153" spans="1:30" ht="14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</row>
    <row r="154" spans="1:30" ht="14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</row>
    <row r="155" spans="1:30" ht="14" x14ac:dyDescent="0.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</row>
    <row r="156" spans="1:30" ht="14" x14ac:dyDescent="0.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</row>
    <row r="157" spans="1:30" ht="14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</row>
    <row r="158" spans="1:30" ht="14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</row>
    <row r="159" spans="1:30" ht="14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</row>
    <row r="160" spans="1:30" ht="14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</row>
    <row r="161" spans="1:30" ht="14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</row>
    <row r="162" spans="1:30" ht="14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</row>
    <row r="163" spans="1:30" ht="14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</row>
    <row r="164" spans="1:30" ht="14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</row>
    <row r="165" spans="1:30" ht="14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</row>
    <row r="166" spans="1:30" ht="14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</row>
    <row r="167" spans="1:30" ht="14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</row>
    <row r="168" spans="1:30" ht="14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</row>
    <row r="169" spans="1:30" ht="14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</row>
    <row r="170" spans="1:30" ht="14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</row>
    <row r="171" spans="1:30" ht="14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</row>
    <row r="172" spans="1:30" ht="14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</row>
    <row r="173" spans="1:30" ht="14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</row>
    <row r="174" spans="1:30" ht="14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</row>
    <row r="175" spans="1:30" ht="14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</row>
    <row r="176" spans="1:30" ht="14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</row>
    <row r="177" spans="1:30" ht="14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</row>
    <row r="178" spans="1:30" ht="14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</row>
    <row r="179" spans="1:30" ht="14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</row>
    <row r="180" spans="1:30" ht="14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</row>
    <row r="181" spans="1:30" ht="14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</row>
    <row r="182" spans="1:30" ht="14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</row>
    <row r="183" spans="1:30" ht="14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</row>
    <row r="184" spans="1:30" ht="14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</row>
    <row r="185" spans="1:30" ht="14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</row>
    <row r="186" spans="1:30" ht="14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</row>
    <row r="187" spans="1:30" ht="14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</row>
    <row r="188" spans="1:30" ht="14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</row>
    <row r="189" spans="1:30" ht="14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</row>
    <row r="190" spans="1:30" ht="14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</row>
    <row r="191" spans="1:30" ht="14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</row>
    <row r="192" spans="1:30" ht="14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</row>
    <row r="193" spans="1:30" ht="14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</row>
    <row r="194" spans="1:30" ht="14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</row>
    <row r="195" spans="1:30" ht="14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</row>
    <row r="196" spans="1:30" ht="14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</row>
    <row r="197" spans="1:30" ht="14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</row>
    <row r="198" spans="1:30" ht="14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</row>
    <row r="199" spans="1:30" ht="14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</row>
    <row r="200" spans="1:30" ht="14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</row>
    <row r="201" spans="1:30" ht="14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</row>
    <row r="202" spans="1:30" ht="14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</row>
    <row r="203" spans="1:30" ht="14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</row>
    <row r="204" spans="1:30" ht="14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</row>
    <row r="205" spans="1:30" ht="14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</row>
    <row r="206" spans="1:30" ht="14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</row>
    <row r="207" spans="1:30" ht="14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</row>
    <row r="208" spans="1:30" ht="14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</row>
    <row r="209" spans="1:30" ht="14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</row>
    <row r="210" spans="1:30" ht="14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</row>
    <row r="211" spans="1:30" ht="14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</row>
    <row r="212" spans="1:30" ht="14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</row>
    <row r="213" spans="1:30" ht="14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</row>
    <row r="214" spans="1:30" ht="14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</row>
    <row r="215" spans="1:30" ht="14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</row>
    <row r="216" spans="1:30" ht="14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</row>
    <row r="217" spans="1:30" ht="14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</row>
    <row r="218" spans="1:30" ht="14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</row>
    <row r="219" spans="1:30" ht="14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</row>
    <row r="220" spans="1:30" ht="14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</row>
    <row r="221" spans="1:30" ht="14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</row>
    <row r="222" spans="1:30" ht="14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</row>
    <row r="223" spans="1:30" ht="14" x14ac:dyDescent="0.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</row>
    <row r="224" spans="1:30" ht="14" x14ac:dyDescent="0.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</row>
    <row r="225" spans="1:30" ht="14" x14ac:dyDescent="0.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</row>
    <row r="226" spans="1:30" ht="14" x14ac:dyDescent="0.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</row>
    <row r="227" spans="1:30" ht="14" x14ac:dyDescent="0.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</row>
    <row r="228" spans="1:30" ht="14" x14ac:dyDescent="0.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</row>
    <row r="229" spans="1:30" ht="14" x14ac:dyDescent="0.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</row>
    <row r="230" spans="1:30" ht="14" x14ac:dyDescent="0.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</row>
    <row r="231" spans="1:30" ht="14" x14ac:dyDescent="0.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</row>
    <row r="232" spans="1:30" ht="14" x14ac:dyDescent="0.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</row>
    <row r="233" spans="1:30" ht="14" x14ac:dyDescent="0.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</row>
    <row r="234" spans="1:30" ht="14" x14ac:dyDescent="0.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</row>
    <row r="235" spans="1:30" ht="14" x14ac:dyDescent="0.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</row>
    <row r="236" spans="1:30" ht="14" x14ac:dyDescent="0.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</row>
    <row r="237" spans="1:30" ht="14" x14ac:dyDescent="0.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</row>
    <row r="238" spans="1:30" ht="14" x14ac:dyDescent="0.2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</row>
    <row r="239" spans="1:30" ht="14" x14ac:dyDescent="0.2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</row>
    <row r="240" spans="1:30" ht="14" x14ac:dyDescent="0.2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</row>
    <row r="241" spans="1:30" ht="14" x14ac:dyDescent="0.2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</row>
    <row r="242" spans="1:30" ht="14" x14ac:dyDescent="0.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</row>
    <row r="243" spans="1:30" ht="14" x14ac:dyDescent="0.2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</row>
    <row r="244" spans="1:30" ht="14" x14ac:dyDescent="0.2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</row>
    <row r="245" spans="1:30" ht="14" x14ac:dyDescent="0.2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</row>
    <row r="246" spans="1:30" ht="14" x14ac:dyDescent="0.2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</row>
    <row r="247" spans="1:30" ht="14" x14ac:dyDescent="0.2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</row>
    <row r="248" spans="1:30" ht="14" x14ac:dyDescent="0.2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</row>
    <row r="249" spans="1:30" ht="14" x14ac:dyDescent="0.2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</row>
    <row r="250" spans="1:30" ht="14" x14ac:dyDescent="0.2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</row>
    <row r="251" spans="1:30" ht="14" x14ac:dyDescent="0.2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</row>
    <row r="252" spans="1:30" ht="14" x14ac:dyDescent="0.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</row>
    <row r="253" spans="1:30" ht="14" x14ac:dyDescent="0.2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</row>
    <row r="254" spans="1:30" ht="14" x14ac:dyDescent="0.2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</row>
    <row r="255" spans="1:30" ht="14" x14ac:dyDescent="0.2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</row>
    <row r="256" spans="1:30" ht="14" x14ac:dyDescent="0.2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</row>
    <row r="257" spans="1:30" ht="14" x14ac:dyDescent="0.2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</row>
    <row r="258" spans="1:30" ht="14" x14ac:dyDescent="0.2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</row>
    <row r="259" spans="1:30" ht="14" x14ac:dyDescent="0.2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</row>
    <row r="260" spans="1:30" ht="14" x14ac:dyDescent="0.2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</row>
    <row r="261" spans="1:30" ht="14" x14ac:dyDescent="0.2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</row>
    <row r="262" spans="1:30" ht="14" x14ac:dyDescent="0.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</row>
    <row r="263" spans="1:30" ht="14" x14ac:dyDescent="0.2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</row>
    <row r="264" spans="1:30" ht="14" x14ac:dyDescent="0.2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</row>
    <row r="265" spans="1:30" ht="14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</row>
    <row r="266" spans="1:30" ht="14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</row>
    <row r="267" spans="1:30" ht="14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</row>
    <row r="268" spans="1:30" ht="14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</row>
    <row r="269" spans="1:30" ht="14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</row>
    <row r="270" spans="1:30" ht="14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</row>
    <row r="271" spans="1:30" ht="14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</row>
    <row r="272" spans="1:30" ht="14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</row>
    <row r="273" spans="1:30" ht="14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</row>
    <row r="274" spans="1:30" ht="14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</row>
    <row r="275" spans="1:30" ht="14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</row>
    <row r="276" spans="1:30" ht="14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</row>
    <row r="277" spans="1:30" ht="14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</row>
    <row r="278" spans="1:30" ht="14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</row>
    <row r="279" spans="1:30" ht="14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</row>
    <row r="280" spans="1:30" ht="14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</row>
    <row r="281" spans="1:30" ht="14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</row>
    <row r="282" spans="1:30" ht="14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</row>
    <row r="283" spans="1:30" ht="14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</row>
    <row r="284" spans="1:30" ht="14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</row>
    <row r="285" spans="1:30" ht="14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</row>
    <row r="286" spans="1:30" ht="14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</row>
    <row r="287" spans="1:30" ht="14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</row>
    <row r="288" spans="1:30" ht="14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</row>
    <row r="289" spans="1:30" ht="14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</row>
    <row r="290" spans="1:30" ht="14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</row>
    <row r="291" spans="1:30" ht="14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</row>
    <row r="292" spans="1:30" ht="14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</row>
    <row r="293" spans="1:30" ht="14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</row>
    <row r="294" spans="1:30" ht="14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</row>
    <row r="295" spans="1:30" ht="14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</row>
    <row r="296" spans="1:30" ht="14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</row>
    <row r="297" spans="1:30" ht="14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</row>
    <row r="298" spans="1:30" ht="14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</row>
    <row r="299" spans="1:30" ht="14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</row>
    <row r="300" spans="1:30" ht="14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</row>
    <row r="301" spans="1:30" ht="14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</row>
    <row r="302" spans="1:30" ht="14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</row>
    <row r="303" spans="1:30" ht="14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</row>
    <row r="304" spans="1:30" ht="14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</row>
    <row r="305" spans="1:30" ht="14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</row>
    <row r="306" spans="1:30" ht="14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</row>
    <row r="307" spans="1:30" ht="14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</row>
    <row r="308" spans="1:30" ht="14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</row>
    <row r="309" spans="1:30" ht="14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</row>
    <row r="310" spans="1:30" ht="14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</row>
    <row r="311" spans="1:30" ht="14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</row>
    <row r="312" spans="1:30" ht="14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</row>
    <row r="313" spans="1:30" ht="14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</row>
    <row r="314" spans="1:30" ht="14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</row>
    <row r="315" spans="1:30" ht="14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</row>
    <row r="316" spans="1:30" ht="14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</row>
    <row r="317" spans="1:30" ht="14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</row>
    <row r="318" spans="1:30" ht="14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</row>
    <row r="319" spans="1:30" ht="14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</row>
    <row r="320" spans="1:30" ht="14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</row>
    <row r="321" spans="1:30" ht="14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</row>
    <row r="322" spans="1:30" ht="14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</row>
    <row r="323" spans="1:30" ht="14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</row>
    <row r="324" spans="1:30" ht="14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</row>
    <row r="325" spans="1:30" ht="14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</row>
    <row r="326" spans="1:30" ht="14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</row>
    <row r="327" spans="1:30" ht="14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</row>
    <row r="328" spans="1:30" ht="14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</row>
    <row r="329" spans="1:30" ht="14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</row>
    <row r="330" spans="1:30" ht="14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</row>
    <row r="331" spans="1:30" ht="14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</row>
    <row r="332" spans="1:30" ht="14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</row>
    <row r="333" spans="1:30" ht="14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</row>
    <row r="334" spans="1:30" ht="14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</row>
    <row r="335" spans="1:30" ht="14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</row>
    <row r="336" spans="1:30" ht="14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</row>
    <row r="337" spans="1:30" ht="14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</row>
    <row r="338" spans="1:30" ht="14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</row>
    <row r="339" spans="1:30" ht="14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</row>
    <row r="340" spans="1:30" ht="14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</row>
    <row r="341" spans="1:30" ht="14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</row>
    <row r="342" spans="1:30" ht="14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</row>
    <row r="343" spans="1:30" ht="14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</row>
    <row r="344" spans="1:30" ht="14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</row>
    <row r="345" spans="1:30" ht="14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</row>
    <row r="346" spans="1:30" ht="14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</row>
    <row r="347" spans="1:30" ht="14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</row>
    <row r="348" spans="1:30" ht="14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</row>
    <row r="349" spans="1:30" ht="14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</row>
    <row r="350" spans="1:30" ht="14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</row>
    <row r="351" spans="1:30" ht="14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</row>
    <row r="352" spans="1:30" ht="14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</row>
    <row r="353" spans="1:30" ht="14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</row>
    <row r="354" spans="1:30" ht="14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</row>
    <row r="355" spans="1:30" ht="14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</row>
    <row r="356" spans="1:30" ht="14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</row>
    <row r="357" spans="1:30" ht="14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</row>
    <row r="358" spans="1:30" ht="14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</row>
    <row r="359" spans="1:30" ht="14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</row>
    <row r="360" spans="1:30" ht="14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</row>
    <row r="361" spans="1:30" ht="14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</row>
    <row r="362" spans="1:30" ht="14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</row>
    <row r="363" spans="1:30" ht="14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</row>
    <row r="364" spans="1:30" ht="14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</row>
    <row r="365" spans="1:30" ht="14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</row>
    <row r="366" spans="1:30" ht="14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</row>
    <row r="367" spans="1:30" ht="14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</row>
    <row r="368" spans="1:30" ht="14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</row>
    <row r="369" spans="1:30" ht="14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</row>
    <row r="370" spans="1:30" ht="14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</row>
    <row r="371" spans="1:30" ht="14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</row>
    <row r="372" spans="1:30" ht="14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</row>
    <row r="373" spans="1:30" ht="14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</row>
    <row r="374" spans="1:30" ht="14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</row>
    <row r="375" spans="1:30" ht="14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</row>
    <row r="376" spans="1:30" ht="14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</row>
    <row r="377" spans="1:30" ht="14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</row>
    <row r="378" spans="1:30" ht="14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</row>
    <row r="379" spans="1:30" ht="14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</row>
    <row r="380" spans="1:30" ht="14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</row>
    <row r="381" spans="1:30" ht="14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</row>
    <row r="382" spans="1:30" ht="14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</row>
    <row r="383" spans="1:30" ht="14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</row>
    <row r="384" spans="1:30" ht="14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</row>
    <row r="385" spans="1:30" ht="14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</row>
    <row r="386" spans="1:30" ht="14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</row>
    <row r="387" spans="1:30" ht="14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</row>
    <row r="388" spans="1:30" ht="14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</row>
    <row r="389" spans="1:30" ht="14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</row>
    <row r="390" spans="1:30" ht="14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</row>
    <row r="391" spans="1:30" ht="14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</row>
    <row r="392" spans="1:30" ht="14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</row>
    <row r="393" spans="1:30" ht="14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</row>
    <row r="394" spans="1:30" ht="14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</row>
    <row r="395" spans="1:30" ht="14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</row>
    <row r="396" spans="1:30" ht="14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</row>
    <row r="397" spans="1:30" ht="14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</row>
    <row r="398" spans="1:30" ht="14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</row>
    <row r="399" spans="1:30" ht="14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</row>
    <row r="400" spans="1:30" ht="14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</row>
    <row r="401" spans="1:30" ht="14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</row>
    <row r="402" spans="1:30" ht="14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</row>
    <row r="403" spans="1:30" ht="14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</row>
    <row r="404" spans="1:30" ht="14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</row>
    <row r="405" spans="1:30" ht="14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</row>
    <row r="406" spans="1:30" ht="14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</row>
    <row r="407" spans="1:30" ht="14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</row>
    <row r="408" spans="1:30" ht="14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</row>
    <row r="409" spans="1:30" ht="14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</row>
    <row r="410" spans="1:30" ht="14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</row>
    <row r="411" spans="1:30" ht="14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</row>
    <row r="412" spans="1:30" ht="14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</row>
    <row r="413" spans="1:30" ht="14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</row>
    <row r="414" spans="1:30" ht="14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</row>
    <row r="415" spans="1:30" ht="14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</row>
    <row r="416" spans="1:30" ht="14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</row>
    <row r="417" spans="1:30" ht="14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</row>
    <row r="418" spans="1:30" ht="14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</row>
    <row r="419" spans="1:30" ht="14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</row>
    <row r="420" spans="1:30" ht="14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</row>
    <row r="421" spans="1:30" ht="14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</row>
    <row r="422" spans="1:30" ht="14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</row>
    <row r="423" spans="1:30" ht="14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</row>
    <row r="424" spans="1:30" ht="14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</row>
    <row r="425" spans="1:30" ht="14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</row>
    <row r="426" spans="1:30" ht="14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</row>
    <row r="427" spans="1:30" ht="14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</row>
    <row r="428" spans="1:30" ht="14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</row>
    <row r="429" spans="1:30" ht="14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</row>
    <row r="430" spans="1:30" ht="14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</row>
    <row r="431" spans="1:30" ht="14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</row>
    <row r="432" spans="1:30" ht="14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</row>
    <row r="433" spans="1:30" ht="14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</row>
    <row r="434" spans="1:30" ht="14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</row>
    <row r="435" spans="1:30" ht="14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</row>
    <row r="436" spans="1:30" ht="14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</row>
    <row r="437" spans="1:30" ht="14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</row>
    <row r="438" spans="1:30" ht="14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</row>
    <row r="439" spans="1:30" ht="14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</row>
    <row r="440" spans="1:30" ht="14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</row>
    <row r="441" spans="1:30" ht="14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</row>
    <row r="442" spans="1:30" ht="14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</row>
    <row r="443" spans="1:30" ht="14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</row>
    <row r="444" spans="1:30" ht="14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</row>
    <row r="445" spans="1:30" ht="14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</row>
    <row r="446" spans="1:30" ht="14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</row>
    <row r="447" spans="1:30" ht="14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</row>
    <row r="448" spans="1:30" ht="14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</row>
    <row r="449" spans="1:30" ht="14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</row>
    <row r="450" spans="1:30" ht="14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</row>
    <row r="451" spans="1:30" ht="14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</row>
    <row r="452" spans="1:30" ht="14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</row>
    <row r="453" spans="1:30" ht="14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</row>
    <row r="454" spans="1:30" ht="14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</row>
    <row r="455" spans="1:30" ht="14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</row>
    <row r="456" spans="1:30" ht="14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</row>
    <row r="457" spans="1:30" ht="14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</row>
    <row r="458" spans="1:30" ht="14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</row>
    <row r="459" spans="1:30" ht="14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</row>
    <row r="460" spans="1:30" ht="14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</row>
    <row r="461" spans="1:30" ht="14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</row>
    <row r="462" spans="1:30" ht="14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</row>
    <row r="463" spans="1:30" ht="14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</row>
    <row r="464" spans="1:30" ht="14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</row>
    <row r="465" spans="1:30" ht="14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</row>
    <row r="466" spans="1:30" ht="14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</row>
    <row r="467" spans="1:30" ht="14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</row>
    <row r="468" spans="1:30" ht="14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</row>
    <row r="469" spans="1:30" ht="14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</row>
    <row r="470" spans="1:30" ht="14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</row>
    <row r="471" spans="1:30" ht="14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</row>
    <row r="472" spans="1:30" ht="14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</row>
    <row r="473" spans="1:30" ht="14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</row>
    <row r="474" spans="1:30" ht="14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</row>
    <row r="475" spans="1:30" ht="14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</row>
    <row r="476" spans="1:30" ht="14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</row>
    <row r="477" spans="1:30" ht="14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</row>
    <row r="478" spans="1:30" ht="14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</row>
    <row r="479" spans="1:30" ht="14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</row>
    <row r="480" spans="1:30" ht="14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</row>
    <row r="481" spans="1:30" ht="14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</row>
    <row r="482" spans="1:30" ht="14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</row>
    <row r="483" spans="1:30" ht="14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</row>
    <row r="484" spans="1:30" ht="14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</row>
    <row r="485" spans="1:30" ht="14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</row>
    <row r="486" spans="1:30" ht="14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</row>
    <row r="487" spans="1:30" ht="14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</row>
    <row r="488" spans="1:30" ht="14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</row>
    <row r="489" spans="1:30" ht="14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</row>
    <row r="490" spans="1:30" ht="14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</row>
    <row r="491" spans="1:30" ht="14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</row>
    <row r="492" spans="1:30" ht="14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</row>
    <row r="493" spans="1:30" ht="14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</row>
    <row r="494" spans="1:30" ht="14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</row>
    <row r="495" spans="1:30" ht="14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</row>
    <row r="496" spans="1:30" ht="14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</row>
    <row r="497" spans="1:30" ht="14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</row>
    <row r="498" spans="1:30" ht="14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</row>
    <row r="499" spans="1:30" ht="14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</row>
    <row r="500" spans="1:30" ht="14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</row>
    <row r="501" spans="1:30" ht="14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</row>
    <row r="502" spans="1:30" ht="14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</row>
    <row r="503" spans="1:30" ht="14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</row>
    <row r="504" spans="1:30" ht="14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</row>
    <row r="505" spans="1:30" ht="14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</row>
    <row r="506" spans="1:30" ht="14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</row>
    <row r="507" spans="1:30" ht="14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</row>
    <row r="508" spans="1:30" ht="14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</row>
    <row r="509" spans="1:30" ht="14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</row>
    <row r="510" spans="1:30" ht="14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</row>
    <row r="511" spans="1:30" ht="14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</row>
    <row r="512" spans="1:30" ht="14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</row>
    <row r="513" spans="1:30" ht="14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</row>
    <row r="514" spans="1:30" ht="14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</row>
    <row r="515" spans="1:30" ht="14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</row>
    <row r="516" spans="1:30" ht="14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</row>
    <row r="517" spans="1:30" ht="14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</row>
    <row r="518" spans="1:30" ht="14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</row>
    <row r="519" spans="1:30" ht="14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</row>
    <row r="520" spans="1:30" ht="14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</row>
    <row r="521" spans="1:30" ht="14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</row>
    <row r="522" spans="1:30" ht="14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</row>
    <row r="523" spans="1:30" ht="14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</row>
    <row r="524" spans="1:30" ht="14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</row>
    <row r="525" spans="1:30" ht="14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</row>
    <row r="526" spans="1:30" ht="14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</row>
    <row r="527" spans="1:30" ht="14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</row>
    <row r="528" spans="1:30" ht="14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</row>
    <row r="529" spans="1:30" ht="14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</row>
    <row r="530" spans="1:30" ht="14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</row>
    <row r="531" spans="1:30" ht="14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</row>
    <row r="532" spans="1:30" ht="14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</row>
    <row r="533" spans="1:30" ht="14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</row>
    <row r="534" spans="1:30" ht="14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</row>
    <row r="535" spans="1:30" ht="14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</row>
    <row r="536" spans="1:30" ht="14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</row>
    <row r="537" spans="1:30" ht="14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</row>
    <row r="538" spans="1:30" ht="14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</row>
    <row r="539" spans="1:30" ht="14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</row>
    <row r="540" spans="1:30" ht="14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</row>
    <row r="541" spans="1:30" ht="14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</row>
    <row r="542" spans="1:30" ht="14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</row>
    <row r="543" spans="1:30" ht="14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</row>
    <row r="544" spans="1:30" ht="14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</row>
    <row r="545" spans="1:30" ht="14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</row>
    <row r="546" spans="1:30" ht="14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</row>
    <row r="547" spans="1:30" ht="14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</row>
    <row r="548" spans="1:30" ht="14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</row>
    <row r="549" spans="1:30" ht="14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</row>
    <row r="550" spans="1:30" ht="14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</row>
    <row r="551" spans="1:30" ht="14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</row>
    <row r="552" spans="1:30" ht="14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</row>
    <row r="553" spans="1:30" ht="14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</row>
    <row r="554" spans="1:30" ht="14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</row>
    <row r="555" spans="1:30" ht="14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</row>
    <row r="556" spans="1:30" ht="14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</row>
    <row r="557" spans="1:30" ht="14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</row>
    <row r="558" spans="1:30" ht="14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</row>
    <row r="559" spans="1:30" ht="14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</row>
    <row r="560" spans="1:30" ht="14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</row>
    <row r="561" spans="1:30" ht="14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</row>
    <row r="562" spans="1:30" ht="14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</row>
    <row r="563" spans="1:30" ht="14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</row>
    <row r="564" spans="1:30" ht="14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</row>
    <row r="565" spans="1:30" ht="14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</row>
    <row r="566" spans="1:30" ht="14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</row>
    <row r="567" spans="1:30" ht="14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</row>
    <row r="568" spans="1:30" ht="14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</row>
    <row r="569" spans="1:30" ht="14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</row>
    <row r="570" spans="1:30" ht="14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</row>
    <row r="571" spans="1:30" ht="14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</row>
    <row r="572" spans="1:30" ht="14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</row>
    <row r="573" spans="1:30" ht="14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</row>
    <row r="574" spans="1:30" ht="14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</row>
    <row r="575" spans="1:30" ht="14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</row>
    <row r="576" spans="1:30" ht="14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</row>
    <row r="577" spans="1:30" ht="14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</row>
    <row r="578" spans="1:30" ht="14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</row>
    <row r="579" spans="1:30" ht="14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</row>
    <row r="580" spans="1:30" ht="14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</row>
    <row r="581" spans="1:30" ht="14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</row>
    <row r="582" spans="1:30" ht="14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</row>
    <row r="583" spans="1:30" ht="14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</row>
    <row r="584" spans="1:30" ht="14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</row>
    <row r="585" spans="1:30" ht="14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</row>
    <row r="586" spans="1:30" ht="14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</row>
    <row r="587" spans="1:30" ht="14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</row>
    <row r="588" spans="1:30" ht="14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</row>
    <row r="589" spans="1:30" ht="14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</row>
    <row r="590" spans="1:30" ht="14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</row>
    <row r="591" spans="1:30" ht="14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</row>
    <row r="592" spans="1:30" ht="14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</row>
    <row r="593" spans="1:30" ht="14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</row>
    <row r="594" spans="1:30" ht="14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</row>
    <row r="595" spans="1:30" ht="14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</row>
    <row r="596" spans="1:30" ht="14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</row>
    <row r="597" spans="1:30" ht="14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</row>
    <row r="598" spans="1:30" ht="14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</row>
    <row r="599" spans="1:30" ht="14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</row>
    <row r="600" spans="1:30" ht="14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</row>
    <row r="601" spans="1:30" ht="14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</row>
    <row r="602" spans="1:30" ht="14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</row>
    <row r="603" spans="1:30" ht="14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</row>
    <row r="604" spans="1:30" ht="14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</row>
    <row r="605" spans="1:30" ht="14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</row>
    <row r="606" spans="1:30" ht="14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</row>
    <row r="607" spans="1:30" ht="14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</row>
    <row r="608" spans="1:30" ht="14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</row>
    <row r="609" spans="1:30" ht="14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</row>
    <row r="610" spans="1:30" ht="14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</row>
    <row r="611" spans="1:30" ht="14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</row>
    <row r="612" spans="1:30" ht="14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</row>
    <row r="613" spans="1:30" ht="14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</row>
    <row r="614" spans="1:30" ht="14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</row>
    <row r="615" spans="1:30" ht="14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</row>
    <row r="616" spans="1:30" ht="14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</row>
    <row r="617" spans="1:30" ht="14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</row>
    <row r="618" spans="1:30" ht="14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</row>
    <row r="619" spans="1:30" ht="14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</row>
    <row r="620" spans="1:30" ht="14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</row>
    <row r="621" spans="1:30" ht="14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</row>
    <row r="622" spans="1:30" ht="14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</row>
    <row r="623" spans="1:30" ht="14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</row>
    <row r="624" spans="1:30" ht="14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</row>
    <row r="625" spans="1:30" ht="14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</row>
    <row r="626" spans="1:30" ht="14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</row>
    <row r="627" spans="1:30" ht="14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</row>
    <row r="628" spans="1:30" ht="14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</row>
    <row r="629" spans="1:30" ht="14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</row>
    <row r="630" spans="1:30" ht="14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</row>
    <row r="631" spans="1:30" ht="14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</row>
    <row r="632" spans="1:30" ht="14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</row>
    <row r="633" spans="1:30" ht="14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</row>
    <row r="634" spans="1:30" ht="14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</row>
    <row r="635" spans="1:30" ht="14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</row>
    <row r="636" spans="1:30" ht="14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</row>
    <row r="637" spans="1:30" ht="14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</row>
    <row r="638" spans="1:30" ht="14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</row>
    <row r="639" spans="1:30" ht="14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</row>
    <row r="640" spans="1:30" ht="14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</row>
    <row r="641" spans="1:30" ht="14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</row>
    <row r="642" spans="1:30" ht="14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</row>
    <row r="643" spans="1:30" ht="14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</row>
    <row r="644" spans="1:30" ht="14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</row>
    <row r="645" spans="1:30" ht="14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</row>
    <row r="646" spans="1:30" ht="14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</row>
    <row r="647" spans="1:30" ht="14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</row>
    <row r="648" spans="1:30" ht="14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</row>
    <row r="649" spans="1:30" ht="14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</row>
    <row r="650" spans="1:30" ht="14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</row>
    <row r="651" spans="1:30" ht="14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</row>
    <row r="652" spans="1:30" ht="14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</row>
    <row r="653" spans="1:30" ht="14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</row>
    <row r="654" spans="1:30" ht="14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</row>
    <row r="655" spans="1:30" ht="14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</row>
    <row r="656" spans="1:30" ht="14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</row>
    <row r="657" spans="1:30" ht="14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</row>
    <row r="658" spans="1:30" ht="14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</row>
    <row r="659" spans="1:30" ht="14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</row>
    <row r="660" spans="1:30" ht="14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</row>
    <row r="661" spans="1:30" ht="14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</row>
    <row r="662" spans="1:30" ht="14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</row>
    <row r="663" spans="1:30" ht="14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</row>
    <row r="664" spans="1:30" ht="14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</row>
    <row r="665" spans="1:30" ht="14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</row>
    <row r="666" spans="1:30" ht="14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</row>
    <row r="667" spans="1:30" ht="14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</row>
    <row r="668" spans="1:30" ht="14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</row>
    <row r="669" spans="1:30" ht="14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</row>
    <row r="670" spans="1:30" ht="14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</row>
    <row r="671" spans="1:30" ht="14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</row>
    <row r="672" spans="1:30" ht="14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</row>
    <row r="673" spans="1:30" ht="14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</row>
    <row r="674" spans="1:30" ht="14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</row>
    <row r="675" spans="1:30" ht="14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</row>
    <row r="676" spans="1:30" ht="14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</row>
    <row r="677" spans="1:30" ht="14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</row>
    <row r="678" spans="1:30" ht="14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</row>
    <row r="679" spans="1:30" ht="14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</row>
    <row r="680" spans="1:30" ht="14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</row>
    <row r="681" spans="1:30" ht="14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</row>
    <row r="682" spans="1:30" ht="14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</row>
    <row r="683" spans="1:30" ht="14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</row>
    <row r="684" spans="1:30" ht="14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</row>
    <row r="685" spans="1:30" ht="14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</row>
    <row r="686" spans="1:30" ht="14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</row>
    <row r="687" spans="1:30" ht="14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</row>
    <row r="688" spans="1:30" ht="14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</row>
    <row r="689" spans="1:30" ht="14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</row>
    <row r="690" spans="1:30" ht="14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</row>
    <row r="691" spans="1:30" ht="14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</row>
    <row r="692" spans="1:30" ht="14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</row>
    <row r="693" spans="1:30" ht="14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</row>
    <row r="694" spans="1:30" ht="14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</row>
    <row r="695" spans="1:30" ht="14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</row>
    <row r="696" spans="1:30" ht="14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</row>
    <row r="697" spans="1:30" ht="14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</row>
    <row r="698" spans="1:30" ht="14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</row>
    <row r="699" spans="1:30" ht="14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</row>
    <row r="700" spans="1:30" ht="14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</row>
    <row r="701" spans="1:30" ht="14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</row>
    <row r="702" spans="1:30" ht="14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</row>
    <row r="703" spans="1:30" ht="14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</row>
    <row r="704" spans="1:30" ht="14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</row>
    <row r="705" spans="1:30" ht="14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</row>
    <row r="706" spans="1:30" ht="14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</row>
    <row r="707" spans="1:30" ht="14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</row>
    <row r="708" spans="1:30" ht="14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</row>
    <row r="709" spans="1:30" ht="14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</row>
    <row r="710" spans="1:30" ht="14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</row>
    <row r="711" spans="1:30" ht="14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</row>
    <row r="712" spans="1:30" ht="14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</row>
    <row r="713" spans="1:30" ht="14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</row>
    <row r="714" spans="1:30" ht="14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</row>
    <row r="715" spans="1:30" ht="14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</row>
    <row r="716" spans="1:30" ht="14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</row>
    <row r="717" spans="1:30" ht="14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</row>
    <row r="718" spans="1:30" ht="14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</row>
    <row r="719" spans="1:30" ht="14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</row>
    <row r="720" spans="1:30" ht="14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</row>
    <row r="721" spans="1:30" ht="14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</row>
    <row r="722" spans="1:30" ht="14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</row>
    <row r="723" spans="1:30" ht="14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</row>
    <row r="724" spans="1:30" ht="14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</row>
    <row r="725" spans="1:30" ht="14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</row>
    <row r="726" spans="1:30" ht="14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</row>
    <row r="727" spans="1:30" ht="14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</row>
    <row r="728" spans="1:30" ht="14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</row>
    <row r="729" spans="1:30" ht="14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</row>
    <row r="730" spans="1:30" ht="14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</row>
    <row r="731" spans="1:30" ht="14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</row>
    <row r="732" spans="1:30" ht="14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</row>
    <row r="733" spans="1:30" ht="14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</row>
    <row r="734" spans="1:30" ht="14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</row>
    <row r="735" spans="1:30" ht="14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</row>
    <row r="736" spans="1:30" ht="14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</row>
    <row r="737" spans="1:30" ht="14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</row>
    <row r="738" spans="1:30" ht="14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</row>
    <row r="739" spans="1:30" ht="14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</row>
    <row r="740" spans="1:30" ht="14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</row>
    <row r="741" spans="1:30" ht="14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</row>
    <row r="742" spans="1:30" ht="14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</row>
    <row r="743" spans="1:30" ht="14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</row>
    <row r="744" spans="1:30" ht="14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</row>
    <row r="745" spans="1:30" ht="14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</row>
    <row r="746" spans="1:30" ht="14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</row>
    <row r="747" spans="1:30" ht="14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</row>
    <row r="748" spans="1:30" ht="14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</row>
    <row r="749" spans="1:30" ht="14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</row>
    <row r="750" spans="1:30" ht="14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</row>
    <row r="751" spans="1:30" ht="14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</row>
    <row r="752" spans="1:30" ht="14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</row>
    <row r="753" spans="1:30" ht="14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</row>
    <row r="754" spans="1:30" ht="14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</row>
    <row r="755" spans="1:30" ht="14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</row>
    <row r="756" spans="1:30" ht="14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</row>
    <row r="757" spans="1:30" ht="14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</row>
    <row r="758" spans="1:30" ht="14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</row>
    <row r="759" spans="1:30" ht="14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</row>
    <row r="760" spans="1:30" ht="14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</row>
    <row r="761" spans="1:30" ht="14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</row>
    <row r="762" spans="1:30" ht="14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</row>
    <row r="763" spans="1:30" ht="14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</row>
    <row r="764" spans="1:30" ht="14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</row>
    <row r="765" spans="1:30" ht="14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</row>
    <row r="766" spans="1:30" ht="14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</row>
    <row r="767" spans="1:30" ht="14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</row>
    <row r="768" spans="1:30" ht="14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</row>
    <row r="769" spans="1:30" ht="14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</row>
    <row r="770" spans="1:30" ht="14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</row>
    <row r="771" spans="1:30" ht="14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</row>
    <row r="772" spans="1:30" ht="14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</row>
    <row r="773" spans="1:30" ht="14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</row>
    <row r="774" spans="1:30" ht="14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</row>
    <row r="775" spans="1:30" ht="14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</row>
    <row r="776" spans="1:30" ht="14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</row>
    <row r="777" spans="1:30" ht="14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</row>
    <row r="778" spans="1:30" ht="14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</row>
    <row r="779" spans="1:30" ht="14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</row>
    <row r="780" spans="1:30" ht="14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</row>
    <row r="781" spans="1:30" ht="14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</row>
    <row r="782" spans="1:30" ht="14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</row>
    <row r="783" spans="1:30" ht="14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</row>
    <row r="784" spans="1:30" ht="14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</row>
    <row r="785" spans="1:30" ht="14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</row>
    <row r="786" spans="1:30" ht="14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</row>
    <row r="787" spans="1:30" ht="14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</row>
    <row r="788" spans="1:30" ht="14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</row>
    <row r="789" spans="1:30" ht="14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</row>
    <row r="790" spans="1:30" ht="14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</row>
    <row r="791" spans="1:30" ht="14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</row>
    <row r="792" spans="1:30" ht="14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</row>
    <row r="793" spans="1:30" ht="14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</row>
    <row r="794" spans="1:30" ht="14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</row>
    <row r="795" spans="1:30" ht="14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</row>
    <row r="796" spans="1:30" ht="14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</row>
    <row r="797" spans="1:30" ht="14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</row>
    <row r="798" spans="1:30" ht="14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</row>
    <row r="799" spans="1:30" ht="14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</row>
    <row r="800" spans="1:30" ht="14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</row>
    <row r="801" spans="1:30" ht="14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</row>
    <row r="802" spans="1:30" ht="14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</row>
    <row r="803" spans="1:30" ht="14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</row>
    <row r="804" spans="1:30" ht="14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</row>
    <row r="805" spans="1:30" ht="14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</row>
    <row r="806" spans="1:30" ht="14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</row>
    <row r="807" spans="1:30" ht="14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</row>
    <row r="808" spans="1:30" ht="14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</row>
    <row r="809" spans="1:30" ht="14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</row>
    <row r="810" spans="1:30" ht="14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</row>
    <row r="811" spans="1:30" ht="14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</row>
    <row r="812" spans="1:30" ht="14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</row>
    <row r="813" spans="1:30" ht="14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</row>
    <row r="814" spans="1:30" ht="14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</row>
    <row r="815" spans="1:30" ht="14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</row>
    <row r="816" spans="1:30" ht="14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</row>
    <row r="817" spans="1:30" ht="14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</row>
    <row r="818" spans="1:30" ht="14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</row>
    <row r="819" spans="1:30" ht="14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</row>
    <row r="820" spans="1:30" ht="14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</row>
    <row r="821" spans="1:30" ht="14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</row>
    <row r="822" spans="1:30" ht="14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</row>
    <row r="823" spans="1:30" ht="14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</row>
    <row r="824" spans="1:30" ht="14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</row>
    <row r="825" spans="1:30" ht="14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</row>
    <row r="826" spans="1:30" ht="14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</row>
    <row r="827" spans="1:30" ht="14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</row>
    <row r="828" spans="1:30" ht="14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</row>
    <row r="829" spans="1:30" ht="14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</row>
    <row r="830" spans="1:30" ht="14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</row>
    <row r="831" spans="1:30" ht="14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</row>
    <row r="832" spans="1:30" ht="14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</row>
    <row r="833" spans="1:30" ht="14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</row>
    <row r="834" spans="1:30" ht="14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</row>
    <row r="835" spans="1:30" ht="14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</row>
    <row r="836" spans="1:30" ht="14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</row>
    <row r="837" spans="1:30" ht="14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</row>
    <row r="838" spans="1:30" ht="14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</row>
    <row r="839" spans="1:30" ht="14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</row>
    <row r="840" spans="1:30" ht="14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</row>
    <row r="841" spans="1:30" ht="14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</row>
    <row r="842" spans="1:30" ht="14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</row>
    <row r="843" spans="1:30" ht="14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</row>
    <row r="844" spans="1:30" ht="14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</row>
    <row r="845" spans="1:30" ht="14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</row>
    <row r="846" spans="1:30" ht="14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</row>
    <row r="847" spans="1:30" ht="14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</row>
    <row r="848" spans="1:30" ht="14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</row>
    <row r="849" spans="1:30" ht="14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</row>
    <row r="850" spans="1:30" ht="14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</row>
    <row r="851" spans="1:30" ht="14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</row>
    <row r="852" spans="1:30" ht="14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</row>
    <row r="853" spans="1:30" ht="14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</row>
    <row r="854" spans="1:30" ht="14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</row>
    <row r="855" spans="1:30" ht="14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</row>
    <row r="856" spans="1:30" ht="14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</row>
    <row r="857" spans="1:30" ht="14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</row>
    <row r="858" spans="1:30" ht="14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</row>
    <row r="859" spans="1:30" ht="14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</row>
    <row r="860" spans="1:30" ht="14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</row>
    <row r="861" spans="1:30" ht="14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</row>
    <row r="862" spans="1:30" ht="14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</row>
    <row r="863" spans="1:30" ht="14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</row>
    <row r="864" spans="1:30" ht="14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</row>
    <row r="865" spans="1:30" ht="14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</row>
    <row r="866" spans="1:30" ht="14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</row>
    <row r="867" spans="1:30" ht="14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</row>
    <row r="868" spans="1:30" ht="14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</row>
    <row r="869" spans="1:30" ht="14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</row>
    <row r="870" spans="1:30" ht="14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</row>
    <row r="871" spans="1:30" ht="14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</row>
    <row r="872" spans="1:30" ht="14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</row>
    <row r="873" spans="1:30" ht="14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</row>
    <row r="874" spans="1:30" ht="14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</row>
    <row r="875" spans="1:30" ht="14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</row>
    <row r="876" spans="1:30" ht="14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</row>
    <row r="877" spans="1:30" ht="14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</row>
    <row r="878" spans="1:30" ht="14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</row>
    <row r="879" spans="1:30" ht="14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</row>
    <row r="880" spans="1:30" ht="14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</row>
    <row r="881" spans="1:30" ht="14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</row>
    <row r="882" spans="1:30" ht="14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</row>
    <row r="883" spans="1:30" ht="14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</row>
    <row r="884" spans="1:30" ht="14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</row>
    <row r="885" spans="1:30" ht="14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</row>
    <row r="886" spans="1:30" ht="14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</row>
    <row r="887" spans="1:30" ht="14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</row>
    <row r="888" spans="1:30" ht="14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</row>
    <row r="889" spans="1:30" ht="14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</row>
    <row r="890" spans="1:30" ht="14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</row>
    <row r="891" spans="1:30" ht="14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</row>
    <row r="892" spans="1:30" ht="14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</row>
    <row r="893" spans="1:30" ht="14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</row>
    <row r="894" spans="1:30" ht="14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</row>
    <row r="895" spans="1:30" ht="14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</row>
    <row r="896" spans="1:30" ht="14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</row>
    <row r="897" spans="1:30" ht="14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</row>
    <row r="898" spans="1:30" ht="14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</row>
    <row r="899" spans="1:30" ht="14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</row>
    <row r="900" spans="1:30" ht="14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</row>
    <row r="901" spans="1:30" ht="14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</row>
    <row r="902" spans="1:30" ht="14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</row>
    <row r="903" spans="1:30" ht="14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</row>
    <row r="904" spans="1:30" ht="14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</row>
    <row r="905" spans="1:30" ht="14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</row>
    <row r="906" spans="1:30" ht="14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</row>
    <row r="907" spans="1:30" ht="14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</row>
    <row r="908" spans="1:30" ht="14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</row>
    <row r="909" spans="1:30" ht="14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</row>
    <row r="910" spans="1:30" ht="14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</row>
    <row r="911" spans="1:30" ht="14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</row>
    <row r="912" spans="1:30" ht="14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</row>
    <row r="913" spans="1:30" ht="14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</row>
    <row r="914" spans="1:30" ht="14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</row>
    <row r="915" spans="1:30" ht="14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</row>
    <row r="916" spans="1:30" ht="14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</row>
    <row r="917" spans="1:30" ht="14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</row>
    <row r="918" spans="1:30" ht="14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</row>
    <row r="919" spans="1:30" ht="14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</row>
    <row r="920" spans="1:30" ht="14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</row>
    <row r="921" spans="1:30" ht="14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</row>
    <row r="922" spans="1:30" ht="14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</row>
    <row r="923" spans="1:30" ht="14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</row>
    <row r="924" spans="1:30" ht="14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</row>
    <row r="925" spans="1:30" ht="14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</row>
    <row r="926" spans="1:30" ht="14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</row>
    <row r="927" spans="1:30" ht="14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</row>
    <row r="928" spans="1:30" ht="14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</row>
    <row r="929" spans="1:30" ht="14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</row>
    <row r="930" spans="1:30" ht="14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</row>
    <row r="931" spans="1:30" ht="14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</row>
    <row r="932" spans="1:30" ht="14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</row>
    <row r="933" spans="1:30" ht="14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</row>
    <row r="934" spans="1:30" ht="14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</row>
    <row r="935" spans="1:30" ht="14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</row>
    <row r="936" spans="1:30" ht="14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</row>
    <row r="937" spans="1:30" ht="14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</row>
    <row r="938" spans="1:30" ht="14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</row>
    <row r="939" spans="1:30" ht="14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</row>
    <row r="940" spans="1:30" ht="14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</row>
    <row r="941" spans="1:30" ht="14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</row>
    <row r="942" spans="1:30" ht="14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</row>
    <row r="943" spans="1:30" ht="14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</row>
    <row r="944" spans="1:30" ht="14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</row>
    <row r="945" spans="1:30" ht="14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</row>
    <row r="946" spans="1:30" ht="14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</row>
    <row r="947" spans="1:30" ht="14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</row>
    <row r="948" spans="1:30" ht="14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</row>
    <row r="949" spans="1:30" ht="14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</row>
    <row r="950" spans="1:30" ht="14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</row>
    <row r="951" spans="1:30" ht="14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</row>
    <row r="952" spans="1:30" ht="14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</row>
    <row r="953" spans="1:30" ht="14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</row>
    <row r="954" spans="1:30" ht="14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</row>
    <row r="955" spans="1:30" ht="14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</row>
    <row r="956" spans="1:30" ht="14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</row>
    <row r="957" spans="1:30" ht="14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</row>
    <row r="958" spans="1:30" ht="14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</row>
    <row r="959" spans="1:30" ht="14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</row>
    <row r="960" spans="1:30" ht="14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</row>
    <row r="961" spans="1:30" ht="14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</row>
    <row r="962" spans="1:30" ht="14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</row>
    <row r="963" spans="1:30" ht="14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</row>
    <row r="964" spans="1:30" ht="14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</row>
    <row r="965" spans="1:30" ht="14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</row>
    <row r="966" spans="1:30" ht="14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</row>
    <row r="967" spans="1:30" ht="14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</row>
    <row r="968" spans="1:30" ht="14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</row>
    <row r="969" spans="1:30" ht="14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</row>
    <row r="970" spans="1:30" ht="14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</row>
    <row r="971" spans="1:30" ht="14" x14ac:dyDescent="0.2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</row>
    <row r="972" spans="1:30" ht="14" x14ac:dyDescent="0.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</row>
    <row r="973" spans="1:30" ht="14" x14ac:dyDescent="0.2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</row>
    <row r="974" spans="1:30" ht="14" x14ac:dyDescent="0.2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</row>
    <row r="975" spans="1:30" ht="14" x14ac:dyDescent="0.2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</row>
    <row r="976" spans="1:30" ht="14" x14ac:dyDescent="0.2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</row>
    <row r="977" spans="1:30" ht="14" x14ac:dyDescent="0.2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</row>
    <row r="978" spans="1:30" ht="14" x14ac:dyDescent="0.2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</row>
    <row r="979" spans="1:30" ht="14" x14ac:dyDescent="0.2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</row>
    <row r="980" spans="1:30" ht="14" x14ac:dyDescent="0.2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</row>
    <row r="981" spans="1:30" ht="14" x14ac:dyDescent="0.2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</row>
    <row r="982" spans="1:30" ht="14" x14ac:dyDescent="0.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</row>
    <row r="983" spans="1:30" ht="14" x14ac:dyDescent="0.2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</row>
    <row r="984" spans="1:30" ht="14" x14ac:dyDescent="0.2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</row>
    <row r="985" spans="1:30" ht="14" x14ac:dyDescent="0.2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</row>
    <row r="986" spans="1:30" ht="14" x14ac:dyDescent="0.2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</row>
    <row r="987" spans="1:30" ht="14" x14ac:dyDescent="0.2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</row>
    <row r="988" spans="1:30" ht="14" x14ac:dyDescent="0.2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</row>
    <row r="989" spans="1:30" ht="14" x14ac:dyDescent="0.2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</row>
    <row r="990" spans="1:30" ht="14" x14ac:dyDescent="0.2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</row>
    <row r="991" spans="1:30" ht="14" x14ac:dyDescent="0.2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</row>
    <row r="992" spans="1:30" ht="14" x14ac:dyDescent="0.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</row>
    <row r="993" spans="1:30" ht="14" x14ac:dyDescent="0.2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</row>
    <row r="994" spans="1:30" ht="14" x14ac:dyDescent="0.2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</row>
    <row r="995" spans="1:30" ht="14" x14ac:dyDescent="0.2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</row>
    <row r="996" spans="1:30" ht="14" x14ac:dyDescent="0.2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</row>
    <row r="997" spans="1:30" ht="14" x14ac:dyDescent="0.2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</row>
    <row r="998" spans="1:30" ht="14" x14ac:dyDescent="0.2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</row>
    <row r="999" spans="1:30" ht="14" x14ac:dyDescent="0.2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</row>
    <row r="1000" spans="1:30" ht="14" x14ac:dyDescent="0.2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</row>
  </sheetData>
  <sheetProtection sheet="1" objects="1" scenarios="1"/>
  <mergeCells count="2">
    <mergeCell ref="S21:V23"/>
    <mergeCell ref="O21:R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input</vt:lpstr>
      <vt:lpstr>output</vt:lpstr>
      <vt:lpstr>calculo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2025-09-09T23:33:11Z</dcterms:modified>
</cp:coreProperties>
</file>