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30"/>
  <workbookPr filterPrivacy="1"/>
  <xr:revisionPtr revIDLastSave="0" documentId="13_ncr:1_{E0EF82B2-9DC4-C244-AA95-AE3C4744AD59}" xr6:coauthVersionLast="47" xr6:coauthVersionMax="47" xr10:uidLastSave="{00000000-0000-0000-0000-000000000000}"/>
  <bookViews>
    <workbookView xWindow="16520" yWindow="3100" windowWidth="32360" windowHeight="18740" activeTab="3" xr2:uid="{00000000-000D-0000-FFFF-FFFF00000000}"/>
  </bookViews>
  <sheets>
    <sheet name="input_mujeres" sheetId="7" r:id="rId1"/>
    <sheet name="input_varones" sheetId="8" r:id="rId2"/>
    <sheet name="output_total" sheetId="11" r:id="rId3"/>
    <sheet name="calc_mujeres" sheetId="9" r:id="rId4"/>
    <sheet name="calc_varones" sheetId="10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5" i="10" l="1"/>
  <c r="O6" i="10"/>
  <c r="O7" i="10"/>
  <c r="O8" i="10"/>
  <c r="O9" i="10"/>
  <c r="O10" i="10"/>
  <c r="O11" i="10"/>
  <c r="O12" i="10"/>
  <c r="O13" i="10"/>
  <c r="O14" i="10"/>
  <c r="O15" i="10"/>
  <c r="O16" i="10"/>
  <c r="O4" i="10"/>
  <c r="E18" i="8"/>
  <c r="E5" i="8"/>
  <c r="E6" i="8"/>
  <c r="E7" i="8"/>
  <c r="E8" i="8"/>
  <c r="E9" i="8"/>
  <c r="E10" i="8"/>
  <c r="E10" i="10" s="1"/>
  <c r="E11" i="8"/>
  <c r="E11" i="10" s="1"/>
  <c r="E12" i="8"/>
  <c r="E12" i="10" s="1"/>
  <c r="E13" i="8"/>
  <c r="E13" i="10" s="1"/>
  <c r="E14" i="8"/>
  <c r="E14" i="10" s="1"/>
  <c r="E15" i="8"/>
  <c r="E16" i="8"/>
  <c r="E17" i="8"/>
  <c r="E4" i="8"/>
  <c r="B23" i="9"/>
  <c r="O5" i="9"/>
  <c r="O6" i="9"/>
  <c r="O7" i="9"/>
  <c r="O8" i="9"/>
  <c r="O9" i="9"/>
  <c r="O10" i="9"/>
  <c r="O11" i="9"/>
  <c r="B28" i="9" s="1"/>
  <c r="O12" i="9"/>
  <c r="O4" i="9"/>
  <c r="E5" i="7"/>
  <c r="E6" i="7"/>
  <c r="E7" i="7"/>
  <c r="E8" i="7"/>
  <c r="E9" i="7"/>
  <c r="E9" i="9" s="1"/>
  <c r="E10" i="7"/>
  <c r="E10" i="9" s="1"/>
  <c r="E11" i="7"/>
  <c r="E11" i="9" s="1"/>
  <c r="E12" i="7"/>
  <c r="E12" i="9" s="1"/>
  <c r="E13" i="7"/>
  <c r="E13" i="9" s="1"/>
  <c r="E4" i="7"/>
  <c r="H6" i="10"/>
  <c r="H7" i="10"/>
  <c r="H8" i="10"/>
  <c r="H9" i="10"/>
  <c r="H10" i="10"/>
  <c r="H11" i="10"/>
  <c r="H12" i="10"/>
  <c r="H13" i="10"/>
  <c r="H5" i="10"/>
  <c r="B26" i="10" s="1"/>
  <c r="E7" i="10"/>
  <c r="E8" i="10"/>
  <c r="E9" i="10"/>
  <c r="E15" i="10"/>
  <c r="E16" i="10"/>
  <c r="E17" i="10"/>
  <c r="E5" i="10"/>
  <c r="E6" i="10"/>
  <c r="E4" i="10"/>
  <c r="E5" i="9"/>
  <c r="E6" i="9"/>
  <c r="E7" i="9"/>
  <c r="E8" i="9"/>
  <c r="E4" i="9"/>
  <c r="B5" i="10"/>
  <c r="C5" i="10"/>
  <c r="D5" i="10"/>
  <c r="B6" i="10"/>
  <c r="C6" i="10"/>
  <c r="D6" i="10"/>
  <c r="B7" i="10"/>
  <c r="C7" i="10"/>
  <c r="D7" i="10"/>
  <c r="B8" i="10"/>
  <c r="C8" i="10"/>
  <c r="D8" i="10"/>
  <c r="B9" i="10"/>
  <c r="C9" i="10"/>
  <c r="D9" i="10"/>
  <c r="B10" i="10"/>
  <c r="C10" i="10"/>
  <c r="D10" i="10"/>
  <c r="B11" i="10"/>
  <c r="C11" i="10"/>
  <c r="D11" i="10"/>
  <c r="B12" i="10"/>
  <c r="C12" i="10"/>
  <c r="D12" i="10"/>
  <c r="B13" i="10"/>
  <c r="C13" i="10"/>
  <c r="D13" i="10"/>
  <c r="B14" i="10"/>
  <c r="C14" i="10"/>
  <c r="D14" i="10"/>
  <c r="B15" i="10"/>
  <c r="C15" i="10"/>
  <c r="D15" i="10"/>
  <c r="B16" i="10"/>
  <c r="C16" i="10"/>
  <c r="D16" i="10"/>
  <c r="B17" i="10"/>
  <c r="C17" i="10"/>
  <c r="D17" i="10"/>
  <c r="C4" i="10"/>
  <c r="D4" i="10"/>
  <c r="B4" i="10"/>
  <c r="H6" i="9"/>
  <c r="H7" i="9"/>
  <c r="H8" i="9"/>
  <c r="H9" i="9"/>
  <c r="H10" i="9"/>
  <c r="H11" i="9"/>
  <c r="H5" i="9"/>
  <c r="B22" i="9" s="1"/>
  <c r="B5" i="9"/>
  <c r="C5" i="9"/>
  <c r="D5" i="9"/>
  <c r="B6" i="9"/>
  <c r="C6" i="9"/>
  <c r="D6" i="9"/>
  <c r="B7" i="9"/>
  <c r="C7" i="9"/>
  <c r="D7" i="9"/>
  <c r="B8" i="9"/>
  <c r="C8" i="9"/>
  <c r="D8" i="9"/>
  <c r="B9" i="9"/>
  <c r="C9" i="9"/>
  <c r="D9" i="9"/>
  <c r="B10" i="9"/>
  <c r="C10" i="9"/>
  <c r="D10" i="9"/>
  <c r="B11" i="9"/>
  <c r="C11" i="9"/>
  <c r="D11" i="9"/>
  <c r="B12" i="9"/>
  <c r="C12" i="9"/>
  <c r="D12" i="9"/>
  <c r="B13" i="9"/>
  <c r="C13" i="9"/>
  <c r="D13" i="9"/>
  <c r="C4" i="9"/>
  <c r="D4" i="9"/>
  <c r="B4" i="9"/>
  <c r="C18" i="8"/>
  <c r="D18" i="8"/>
  <c r="B18" i="8"/>
  <c r="B27" i="9" l="1"/>
  <c r="B24" i="9"/>
  <c r="B25" i="9"/>
  <c r="B26" i="9"/>
  <c r="E18" i="10"/>
  <c r="C41" i="10" s="1"/>
  <c r="N6" i="10"/>
  <c r="E20" i="10"/>
  <c r="N16" i="10"/>
  <c r="N14" i="10"/>
  <c r="N9" i="10"/>
  <c r="B30" i="10" s="1"/>
  <c r="N10" i="10"/>
  <c r="B31" i="10" s="1"/>
  <c r="N4" i="10"/>
  <c r="N8" i="10"/>
  <c r="B29" i="10" s="1"/>
  <c r="N11" i="10"/>
  <c r="B32" i="10" s="1"/>
  <c r="N5" i="10"/>
  <c r="N15" i="10"/>
  <c r="N7" i="10"/>
  <c r="E14" i="7"/>
  <c r="E14" i="9" s="1"/>
  <c r="C34" i="9" s="1"/>
  <c r="K5" i="10"/>
  <c r="M14" i="10"/>
  <c r="N13" i="10"/>
  <c r="B34" i="10" s="1"/>
  <c r="B28" i="10"/>
  <c r="N12" i="10"/>
  <c r="B33" i="10" s="1"/>
  <c r="B27" i="10"/>
  <c r="C40" i="10"/>
  <c r="N4" i="9"/>
  <c r="N12" i="9"/>
  <c r="N11" i="9"/>
  <c r="N10" i="9"/>
  <c r="B10" i="11" s="1"/>
  <c r="N9" i="9"/>
  <c r="B9" i="11" s="1"/>
  <c r="N8" i="9"/>
  <c r="N7" i="9"/>
  <c r="B7" i="11" s="1"/>
  <c r="N5" i="9"/>
  <c r="B5" i="11" s="1"/>
  <c r="L5" i="9"/>
  <c r="L10" i="9"/>
  <c r="M8" i="9"/>
  <c r="L8" i="9"/>
  <c r="B14" i="9"/>
  <c r="K7" i="9" s="1"/>
  <c r="B18" i="10"/>
  <c r="K6" i="10" s="1"/>
  <c r="D18" i="10"/>
  <c r="M11" i="10" s="1"/>
  <c r="C18" i="10"/>
  <c r="L11" i="10" s="1"/>
  <c r="D14" i="9"/>
  <c r="M9" i="9" s="1"/>
  <c r="C14" i="9"/>
  <c r="L9" i="9" s="1"/>
  <c r="B8" i="11" l="1"/>
  <c r="C23" i="9"/>
  <c r="C28" i="9"/>
  <c r="C32" i="10"/>
  <c r="C10" i="11"/>
  <c r="C29" i="10"/>
  <c r="C7" i="11"/>
  <c r="C30" i="10"/>
  <c r="C8" i="11"/>
  <c r="C34" i="10"/>
  <c r="C12" i="11"/>
  <c r="C31" i="10"/>
  <c r="C9" i="11"/>
  <c r="C26" i="10"/>
  <c r="C4" i="11"/>
  <c r="C33" i="10"/>
  <c r="C11" i="11"/>
  <c r="C28" i="10"/>
  <c r="C6" i="11"/>
  <c r="C27" i="10"/>
  <c r="C5" i="11"/>
  <c r="D20" i="10"/>
  <c r="N6" i="9"/>
  <c r="C25" i="9"/>
  <c r="N14" i="9"/>
  <c r="C27" i="9"/>
  <c r="C26" i="9"/>
  <c r="K9" i="10"/>
  <c r="L14" i="10"/>
  <c r="L15" i="10"/>
  <c r="K7" i="10"/>
  <c r="L9" i="10"/>
  <c r="L4" i="10"/>
  <c r="K11" i="10"/>
  <c r="L16" i="10"/>
  <c r="M5" i="10"/>
  <c r="L10" i="10"/>
  <c r="K13" i="10"/>
  <c r="K12" i="10"/>
  <c r="K4" i="10"/>
  <c r="M9" i="10"/>
  <c r="M7" i="10"/>
  <c r="K15" i="10"/>
  <c r="O17" i="10"/>
  <c r="L5" i="10"/>
  <c r="L13" i="10"/>
  <c r="K8" i="10"/>
  <c r="N17" i="10"/>
  <c r="M16" i="10"/>
  <c r="L8" i="10"/>
  <c r="K16" i="10"/>
  <c r="C20" i="10"/>
  <c r="L6" i="10"/>
  <c r="L7" i="10"/>
  <c r="M13" i="10"/>
  <c r="M8" i="10"/>
  <c r="K14" i="10"/>
  <c r="K10" i="10"/>
  <c r="B20" i="10"/>
  <c r="M4" i="10"/>
  <c r="M12" i="10"/>
  <c r="M10" i="10"/>
  <c r="M15" i="10"/>
  <c r="L12" i="10"/>
  <c r="M6" i="10"/>
  <c r="K5" i="9"/>
  <c r="L12" i="9"/>
  <c r="D16" i="9"/>
  <c r="L6" i="9"/>
  <c r="L7" i="9"/>
  <c r="K6" i="9"/>
  <c r="K9" i="9"/>
  <c r="M11" i="9"/>
  <c r="M12" i="9"/>
  <c r="K11" i="9"/>
  <c r="K12" i="9"/>
  <c r="K10" i="9"/>
  <c r="M7" i="9"/>
  <c r="B16" i="9"/>
  <c r="E16" i="9"/>
  <c r="L11" i="9"/>
  <c r="L4" i="9"/>
  <c r="C16" i="9"/>
  <c r="K4" i="9"/>
  <c r="M6" i="9"/>
  <c r="M5" i="9"/>
  <c r="M4" i="9"/>
  <c r="M10" i="9"/>
  <c r="K8" i="9"/>
  <c r="C14" i="7"/>
  <c r="D14" i="7"/>
  <c r="B14" i="7"/>
  <c r="C39" i="10" l="1"/>
  <c r="B6" i="11"/>
  <c r="C24" i="9"/>
  <c r="O14" i="9"/>
  <c r="L17" i="10"/>
  <c r="K17" i="10"/>
  <c r="M17" i="10"/>
  <c r="K14" i="9"/>
  <c r="L14" i="9"/>
  <c r="C35" i="9"/>
  <c r="M14" i="9"/>
  <c r="B4" i="11" l="1"/>
  <c r="C22" i="9"/>
  <c r="C33" i="9" s="1"/>
</calcChain>
</file>

<file path=xl/sharedStrings.xml><?xml version="1.0" encoding="utf-8"?>
<sst xmlns="http://schemas.openxmlformats.org/spreadsheetml/2006/main" count="183" uniqueCount="47">
  <si>
    <t>Nacimientos</t>
  </si>
  <si>
    <t>Total</t>
  </si>
  <si>
    <t>No especificado</t>
  </si>
  <si>
    <t>Mujeres</t>
  </si>
  <si>
    <t>[10,15)</t>
  </si>
  <si>
    <t>[15,20)</t>
  </si>
  <si>
    <t>[20,25)</t>
  </si>
  <si>
    <t>[25,30)</t>
  </si>
  <si>
    <t>[30,35)</t>
  </si>
  <si>
    <t>[35,40)</t>
  </si>
  <si>
    <t>[40,45)</t>
  </si>
  <si>
    <t>[45,50)</t>
  </si>
  <si>
    <t>[50,55]</t>
  </si>
  <si>
    <t>Edad madre</t>
  </si>
  <si>
    <t>Sexo nacimiento</t>
  </si>
  <si>
    <t>Hombre</t>
  </si>
  <si>
    <t>No espcificado</t>
  </si>
  <si>
    <t>Grupo quinquenal</t>
  </si>
  <si>
    <t>Años personas vividos</t>
  </si>
  <si>
    <t xml:space="preserve">Población al </t>
  </si>
  <si>
    <t>[50,55)</t>
  </si>
  <si>
    <t>[55,60)</t>
  </si>
  <si>
    <t>[60,65)</t>
  </si>
  <si>
    <t>[65,70)</t>
  </si>
  <si>
    <t>[70,75]</t>
  </si>
  <si>
    <t>Edad padre</t>
  </si>
  <si>
    <t>fx</t>
  </si>
  <si>
    <t>5 * fx</t>
  </si>
  <si>
    <t>Tasas Global</t>
  </si>
  <si>
    <t xml:space="preserve">Población media </t>
  </si>
  <si>
    <t>Población total</t>
  </si>
  <si>
    <t>Para el cálculo de la tasa bruta de mortalidad</t>
  </si>
  <si>
    <t>Tasa General</t>
  </si>
  <si>
    <t>Tasa Bruta Natalidad</t>
  </si>
  <si>
    <t>Hijos-hijas por mujer</t>
  </si>
  <si>
    <t>Hijos-hijas por cada mil habitantes</t>
  </si>
  <si>
    <t>Porcentaje de perdidos</t>
  </si>
  <si>
    <t>proporción varones</t>
  </si>
  <si>
    <t>proporción mujeres</t>
  </si>
  <si>
    <t>Prorrateo por columna</t>
  </si>
  <si>
    <t>* Se puede tabajar sin la diferenciación por sexo</t>
  </si>
  <si>
    <t>proporción no esp</t>
  </si>
  <si>
    <t>nac prorrateos</t>
  </si>
  <si>
    <t>Hijos-hijas por varón</t>
  </si>
  <si>
    <t>Hijos-hijas por cada mil mujeres 14-49</t>
  </si>
  <si>
    <t>Hijos-hijas por cada mil varones 15-59 años</t>
  </si>
  <si>
    <t>Varones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</si>
</sst>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000"/>
    <numFmt numFmtId="166" formatCode="0.00000"/>
  </numFmts>
  <fonts count="6" x14ac:knownFonts="1">
    <font>
      <sz val="11"/>
      <color rgb="FF000000"/>
      <name val="Calibri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Book Antiqua"/>
      <family val="1"/>
    </font>
    <font>
      <sz val="11"/>
      <color rgb="FF000000"/>
      <name val="Book Antiqua"/>
      <family val="1"/>
    </font>
    <font>
      <sz val="11"/>
      <color theme="0"/>
      <name val="Book Antiqua"/>
      <family val="1"/>
    </font>
  </fonts>
  <fills count="12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2" fillId="4" borderId="0" applyNumberFormat="0" applyBorder="0" applyAlignment="0" applyProtection="0"/>
    <xf numFmtId="0" fontId="1" fillId="5" borderId="0" applyNumberFormat="0" applyBorder="0" applyAlignment="0" applyProtection="0"/>
    <xf numFmtId="0" fontId="2" fillId="6" borderId="0" applyNumberFormat="0" applyBorder="0" applyAlignment="0" applyProtection="0"/>
    <xf numFmtId="0" fontId="1" fillId="7" borderId="0" applyNumberFormat="0" applyBorder="0" applyAlignment="0" applyProtection="0"/>
  </cellStyleXfs>
  <cellXfs count="52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/>
    <xf numFmtId="0" fontId="5" fillId="4" borderId="0" xfId="3" applyFont="1"/>
    <xf numFmtId="0" fontId="5" fillId="4" borderId="0" xfId="3" applyFont="1" applyAlignment="1">
      <alignment horizontal="center"/>
    </xf>
    <xf numFmtId="14" fontId="4" fillId="8" borderId="0" xfId="0" applyNumberFormat="1" applyFont="1" applyFill="1"/>
    <xf numFmtId="0" fontId="3" fillId="5" borderId="0" xfId="4" applyFont="1"/>
    <xf numFmtId="0" fontId="5" fillId="2" borderId="0" xfId="1" applyFont="1"/>
    <xf numFmtId="0" fontId="5" fillId="2" borderId="0" xfId="1" applyFont="1" applyAlignment="1">
      <alignment horizontal="center"/>
    </xf>
    <xf numFmtId="0" fontId="3" fillId="3" borderId="0" xfId="2" applyFont="1"/>
    <xf numFmtId="0" fontId="5" fillId="6" borderId="0" xfId="5" applyFont="1"/>
    <xf numFmtId="0" fontId="3" fillId="0" borderId="0" xfId="2" applyFont="1" applyFill="1"/>
    <xf numFmtId="0" fontId="3" fillId="9" borderId="0" xfId="2" applyFont="1" applyFill="1"/>
    <xf numFmtId="0" fontId="4" fillId="9" borderId="0" xfId="0" applyFont="1" applyFill="1"/>
    <xf numFmtId="0" fontId="5" fillId="6" borderId="0" xfId="5" applyFont="1" applyAlignment="1">
      <alignment horizontal="center"/>
    </xf>
    <xf numFmtId="0" fontId="3" fillId="7" borderId="0" xfId="6" applyFont="1"/>
    <xf numFmtId="3" fontId="3" fillId="8" borderId="0" xfId="2" applyNumberFormat="1" applyFont="1" applyFill="1"/>
    <xf numFmtId="3" fontId="3" fillId="5" borderId="0" xfId="4" applyNumberFormat="1" applyFont="1"/>
    <xf numFmtId="3" fontId="3" fillId="8" borderId="0" xfId="6" applyNumberFormat="1" applyFont="1" applyFill="1"/>
    <xf numFmtId="3" fontId="3" fillId="9" borderId="0" xfId="2" applyNumberFormat="1" applyFont="1" applyFill="1"/>
    <xf numFmtId="3" fontId="3" fillId="3" borderId="0" xfId="2" applyNumberFormat="1" applyFont="1"/>
    <xf numFmtId="4" fontId="4" fillId="0" borderId="0" xfId="0" applyNumberFormat="1" applyFont="1"/>
    <xf numFmtId="4" fontId="3" fillId="8" borderId="0" xfId="6" applyNumberFormat="1" applyFont="1" applyFill="1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5" fillId="4" borderId="0" xfId="3" applyFont="1" applyAlignment="1">
      <alignment vertical="center"/>
    </xf>
    <xf numFmtId="0" fontId="5" fillId="4" borderId="0" xfId="3" applyFont="1" applyAlignment="1">
      <alignment horizontal="center" vertical="center"/>
    </xf>
    <xf numFmtId="14" fontId="3" fillId="5" borderId="0" xfId="4" applyNumberFormat="1" applyFont="1" applyAlignment="1">
      <alignment vertical="center"/>
    </xf>
    <xf numFmtId="0" fontId="5" fillId="4" borderId="0" xfId="3" applyFont="1" applyAlignment="1">
      <alignment horizontal="center" vertical="center" wrapText="1"/>
    </xf>
    <xf numFmtId="0" fontId="3" fillId="5" borderId="0" xfId="4" applyFont="1" applyAlignment="1">
      <alignment vertical="center"/>
    </xf>
    <xf numFmtId="164" fontId="3" fillId="5" borderId="0" xfId="4" applyNumberFormat="1" applyFont="1" applyAlignment="1">
      <alignment vertical="center"/>
    </xf>
    <xf numFmtId="0" fontId="3" fillId="5" borderId="0" xfId="4" applyFont="1" applyAlignment="1">
      <alignment horizontal="center" vertical="center"/>
    </xf>
    <xf numFmtId="165" fontId="3" fillId="5" borderId="0" xfId="4" applyNumberFormat="1" applyFont="1" applyAlignment="1">
      <alignment horizontal="center" vertical="center"/>
    </xf>
    <xf numFmtId="3" fontId="3" fillId="5" borderId="0" xfId="4" applyNumberFormat="1" applyFont="1" applyAlignment="1">
      <alignment vertical="center"/>
    </xf>
    <xf numFmtId="10" fontId="3" fillId="5" borderId="0" xfId="4" applyNumberFormat="1" applyFont="1" applyAlignment="1">
      <alignment vertical="center"/>
    </xf>
    <xf numFmtId="3" fontId="4" fillId="10" borderId="0" xfId="0" applyNumberFormat="1" applyFont="1" applyFill="1" applyAlignment="1">
      <alignment vertical="center"/>
    </xf>
    <xf numFmtId="166" fontId="3" fillId="5" borderId="0" xfId="4" applyNumberFormat="1" applyFont="1" applyAlignment="1">
      <alignment vertical="center"/>
    </xf>
    <xf numFmtId="0" fontId="5" fillId="2" borderId="0" xfId="1" applyFont="1" applyAlignment="1">
      <alignment vertical="center"/>
    </xf>
    <xf numFmtId="0" fontId="5" fillId="2" borderId="0" xfId="1" applyFont="1" applyAlignment="1">
      <alignment horizontal="center" vertical="center"/>
    </xf>
    <xf numFmtId="14" fontId="4" fillId="8" borderId="0" xfId="0" applyNumberFormat="1" applyFont="1" applyFill="1" applyAlignment="1">
      <alignment vertical="center"/>
    </xf>
    <xf numFmtId="0" fontId="5" fillId="2" borderId="0" xfId="1" applyFont="1" applyAlignment="1">
      <alignment horizontal="center" vertical="center" wrapText="1"/>
    </xf>
    <xf numFmtId="0" fontId="3" fillId="3" borderId="0" xfId="2" applyFont="1" applyAlignment="1">
      <alignment vertical="center"/>
    </xf>
    <xf numFmtId="3" fontId="3" fillId="3" borderId="0" xfId="2" applyNumberFormat="1" applyFont="1" applyAlignment="1">
      <alignment vertical="center"/>
    </xf>
    <xf numFmtId="10" fontId="3" fillId="3" borderId="0" xfId="2" applyNumberFormat="1" applyFont="1" applyAlignment="1">
      <alignment vertical="center"/>
    </xf>
    <xf numFmtId="164" fontId="3" fillId="3" borderId="0" xfId="2" applyNumberFormat="1" applyFont="1" applyAlignment="1">
      <alignment vertical="center"/>
    </xf>
    <xf numFmtId="0" fontId="5" fillId="4" borderId="0" xfId="3" applyFont="1" applyAlignment="1">
      <alignment horizontal="center"/>
    </xf>
    <xf numFmtId="0" fontId="4" fillId="0" borderId="0" xfId="0" applyFont="1" applyAlignment="1">
      <alignment horizontal="center"/>
    </xf>
    <xf numFmtId="0" fontId="5" fillId="2" borderId="0" xfId="1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4" borderId="0" xfId="3" applyFont="1" applyAlignment="1">
      <alignment horizontal="center" vertical="center"/>
    </xf>
    <xf numFmtId="0" fontId="5" fillId="2" borderId="0" xfId="1" applyFont="1" applyAlignment="1">
      <alignment horizontal="center" vertical="center"/>
    </xf>
    <xf numFmtId="3" fontId="3" fillId="11" borderId="0" xfId="0" applyNumberFormat="1" applyFont="1" applyFill="1" applyAlignment="1">
      <alignment horizontal="center"/>
    </xf>
  </cellXfs>
  <cellStyles count="7">
    <cellStyle name="20% - Énfasis3" xfId="2" builtinId="38"/>
    <cellStyle name="20% - Énfasis4" xfId="4" builtinId="42"/>
    <cellStyle name="20% - Énfasis6" xfId="6" builtinId="50"/>
    <cellStyle name="Énfasis3" xfId="1" builtinId="37"/>
    <cellStyle name="Énfasis4" xfId="3" builtinId="41"/>
    <cellStyle name="Énfasis6" xfId="5" builtinId="4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Tasas específicas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output_total!$B$3</c:f>
              <c:strCache>
                <c:ptCount val="1"/>
                <c:pt idx="0">
                  <c:v>Mujeres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strRef>
              <c:f>output_total!$A$4:$A$12</c:f>
              <c:strCache>
                <c:ptCount val="9"/>
                <c:pt idx="0">
                  <c:v>[15,20)</c:v>
                </c:pt>
                <c:pt idx="1">
                  <c:v>[20,25)</c:v>
                </c:pt>
                <c:pt idx="2">
                  <c:v>[25,30)</c:v>
                </c:pt>
                <c:pt idx="3">
                  <c:v>[30,35)</c:v>
                </c:pt>
                <c:pt idx="4">
                  <c:v>[35,40)</c:v>
                </c:pt>
                <c:pt idx="5">
                  <c:v>[40,45)</c:v>
                </c:pt>
                <c:pt idx="6">
                  <c:v>[45,50)</c:v>
                </c:pt>
                <c:pt idx="7">
                  <c:v>[50,55)</c:v>
                </c:pt>
                <c:pt idx="8">
                  <c:v>[55,60)</c:v>
                </c:pt>
              </c:strCache>
            </c:strRef>
          </c:cat>
          <c:val>
            <c:numRef>
              <c:f>output_total!$B$4:$B$12</c:f>
              <c:numCache>
                <c:formatCode>General</c:formatCode>
                <c:ptCount val="9"/>
                <c:pt idx="0">
                  <c:v>5.0090880660203417E-2</c:v>
                </c:pt>
                <c:pt idx="1">
                  <c:v>9.5290511006551989E-2</c:v>
                </c:pt>
                <c:pt idx="2">
                  <c:v>9.3362447418857034E-2</c:v>
                </c:pt>
                <c:pt idx="3">
                  <c:v>6.8161183671171993E-2</c:v>
                </c:pt>
                <c:pt idx="4">
                  <c:v>3.5768570853340495E-2</c:v>
                </c:pt>
                <c:pt idx="5">
                  <c:v>9.5226796964012518E-3</c:v>
                </c:pt>
                <c:pt idx="6">
                  <c:v>8.2486342276763178E-4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93-4F2A-905C-B6FAF1A90387}"/>
            </c:ext>
          </c:extLst>
        </c:ser>
        <c:ser>
          <c:idx val="1"/>
          <c:order val="1"/>
          <c:tx>
            <c:strRef>
              <c:f>output_total!$C$3</c:f>
              <c:strCache>
                <c:ptCount val="1"/>
                <c:pt idx="0">
                  <c:v>Varones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strRef>
              <c:f>output_total!$A$4:$A$12</c:f>
              <c:strCache>
                <c:ptCount val="9"/>
                <c:pt idx="0">
                  <c:v>[15,20)</c:v>
                </c:pt>
                <c:pt idx="1">
                  <c:v>[20,25)</c:v>
                </c:pt>
                <c:pt idx="2">
                  <c:v>[25,30)</c:v>
                </c:pt>
                <c:pt idx="3">
                  <c:v>[30,35)</c:v>
                </c:pt>
                <c:pt idx="4">
                  <c:v>[35,40)</c:v>
                </c:pt>
                <c:pt idx="5">
                  <c:v>[40,45)</c:v>
                </c:pt>
                <c:pt idx="6">
                  <c:v>[45,50)</c:v>
                </c:pt>
                <c:pt idx="7">
                  <c:v>[50,55)</c:v>
                </c:pt>
                <c:pt idx="8">
                  <c:v>[55,60)</c:v>
                </c:pt>
              </c:strCache>
            </c:strRef>
          </c:cat>
          <c:val>
            <c:numRef>
              <c:f>output_total!$C$4:$C$12</c:f>
              <c:numCache>
                <c:formatCode>General</c:formatCode>
                <c:ptCount val="9"/>
                <c:pt idx="0">
                  <c:v>1.9804072792795689E-2</c:v>
                </c:pt>
                <c:pt idx="1">
                  <c:v>7.511558993261809E-2</c:v>
                </c:pt>
                <c:pt idx="2">
                  <c:v>9.8209883916868732E-2</c:v>
                </c:pt>
                <c:pt idx="3">
                  <c:v>8.5865574326118577E-2</c:v>
                </c:pt>
                <c:pt idx="4">
                  <c:v>5.6263458421597239E-2</c:v>
                </c:pt>
                <c:pt idx="5">
                  <c:v>2.8667332789038651E-2</c:v>
                </c:pt>
                <c:pt idx="6">
                  <c:v>1.2468563594777965E-2</c:v>
                </c:pt>
                <c:pt idx="7">
                  <c:v>5.207868576777434E-3</c:v>
                </c:pt>
                <c:pt idx="8">
                  <c:v>2.6880764265886513E-3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93-4F2A-905C-B6FAF1A903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1135616"/>
        <c:axId val="1711132736"/>
      </c:lineChart>
      <c:catAx>
        <c:axId val="1711135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11132736"/>
        <c:crosses val="autoZero"/>
        <c:auto val="1"/>
        <c:lblAlgn val="ctr"/>
        <c:lblOffset val="100"/>
        <c:noMultiLvlLbl val="0"/>
      </c:catAx>
      <c:valAx>
        <c:axId val="171113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1113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Book Antiqua" panose="02040602050305030304" pitchFamily="18" charset="0"/>
                <a:ea typeface="+mn-ea"/>
                <a:cs typeface="+mn-cs"/>
              </a:defRPr>
            </a:pPr>
            <a:r>
              <a:rPr lang="en-US"/>
              <a:t>Tasas específicas de fecundidad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Book Antiqua" panose="02040602050305030304" pitchFamily="18" charset="0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calc_mujeres!$A$20</c:f>
              <c:strCache>
                <c:ptCount val="1"/>
                <c:pt idx="0">
                  <c:v>Grupo quinquenal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calc_mujeres!$A$22:$A$28</c:f>
              <c:strCache>
                <c:ptCount val="7"/>
                <c:pt idx="0">
                  <c:v>[15,20)</c:v>
                </c:pt>
                <c:pt idx="1">
                  <c:v>[20,25)</c:v>
                </c:pt>
                <c:pt idx="2">
                  <c:v>[25,30)</c:v>
                </c:pt>
                <c:pt idx="3">
                  <c:v>[30,35)</c:v>
                </c:pt>
                <c:pt idx="4">
                  <c:v>[35,40)</c:v>
                </c:pt>
                <c:pt idx="5">
                  <c:v>[40,45)</c:v>
                </c:pt>
                <c:pt idx="6">
                  <c:v>[45,50)</c:v>
                </c:pt>
              </c:strCache>
            </c:strRef>
          </c:cat>
          <c:val>
            <c:numRef>
              <c:f>calc_mujeres!$B$22:$B$28</c:f>
              <c:numCache>
                <c:formatCode>General</c:formatCode>
                <c:ptCount val="7"/>
                <c:pt idx="0">
                  <c:v>5.0090880660203417E-2</c:v>
                </c:pt>
                <c:pt idx="1">
                  <c:v>9.5290511006551989E-2</c:v>
                </c:pt>
                <c:pt idx="2">
                  <c:v>9.3362447418857034E-2</c:v>
                </c:pt>
                <c:pt idx="3">
                  <c:v>6.8161183671171993E-2</c:v>
                </c:pt>
                <c:pt idx="4">
                  <c:v>3.5768570853340495E-2</c:v>
                </c:pt>
                <c:pt idx="5">
                  <c:v>9.5226796964012518E-3</c:v>
                </c:pt>
                <c:pt idx="6">
                  <c:v>8.2486342276763178E-4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7D-4798-971B-4F3D0DC9E2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8613152"/>
        <c:axId val="1238613632"/>
      </c:lineChart>
      <c:catAx>
        <c:axId val="1238613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ook Antiqua" panose="02040602050305030304" pitchFamily="18" charset="0"/>
                <a:ea typeface="+mn-ea"/>
                <a:cs typeface="+mn-cs"/>
              </a:defRPr>
            </a:pPr>
            <a:endParaRPr lang="es-MX"/>
          </a:p>
        </c:txPr>
        <c:crossAx val="1238613632"/>
        <c:crosses val="autoZero"/>
        <c:auto val="1"/>
        <c:lblAlgn val="ctr"/>
        <c:lblOffset val="100"/>
        <c:noMultiLvlLbl val="0"/>
      </c:catAx>
      <c:valAx>
        <c:axId val="123861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ook Antiqua" panose="02040602050305030304" pitchFamily="18" charset="0"/>
                <a:ea typeface="+mn-ea"/>
                <a:cs typeface="+mn-cs"/>
              </a:defRPr>
            </a:pPr>
            <a:endParaRPr lang="es-MX"/>
          </a:p>
        </c:txPr>
        <c:crossAx val="1238613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Book Antiqua" panose="02040602050305030304" pitchFamily="18" charset="0"/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Book Antiqua" panose="02040602050305030304" pitchFamily="18" charset="0"/>
                <a:ea typeface="+mn-ea"/>
                <a:cs typeface="+mn-cs"/>
              </a:defRPr>
            </a:pPr>
            <a:r>
              <a:rPr lang="es-MX"/>
              <a:t>Tasas específicas de fecundidad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Book Antiqua" panose="02040602050305030304" pitchFamily="18" charset="0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strRef>
              <c:f>calc_varones!$A$26:$A$34</c:f>
              <c:strCache>
                <c:ptCount val="9"/>
                <c:pt idx="0">
                  <c:v>[15,20)</c:v>
                </c:pt>
                <c:pt idx="1">
                  <c:v>[20,25)</c:v>
                </c:pt>
                <c:pt idx="2">
                  <c:v>[25,30)</c:v>
                </c:pt>
                <c:pt idx="3">
                  <c:v>[30,35)</c:v>
                </c:pt>
                <c:pt idx="4">
                  <c:v>[35,40)</c:v>
                </c:pt>
                <c:pt idx="5">
                  <c:v>[40,45)</c:v>
                </c:pt>
                <c:pt idx="6">
                  <c:v>[45,50)</c:v>
                </c:pt>
                <c:pt idx="7">
                  <c:v>[50,55)</c:v>
                </c:pt>
                <c:pt idx="8">
                  <c:v>[55,60)</c:v>
                </c:pt>
              </c:strCache>
            </c:strRef>
          </c:cat>
          <c:val>
            <c:numRef>
              <c:f>calc_varones!$B$26:$B$34</c:f>
              <c:numCache>
                <c:formatCode>General</c:formatCode>
                <c:ptCount val="9"/>
                <c:pt idx="0">
                  <c:v>1.9804072792795689E-2</c:v>
                </c:pt>
                <c:pt idx="1">
                  <c:v>7.511558993261809E-2</c:v>
                </c:pt>
                <c:pt idx="2">
                  <c:v>9.8209883916868732E-2</c:v>
                </c:pt>
                <c:pt idx="3">
                  <c:v>8.5865574326118577E-2</c:v>
                </c:pt>
                <c:pt idx="4">
                  <c:v>5.6263458421597239E-2</c:v>
                </c:pt>
                <c:pt idx="5">
                  <c:v>2.8667332789038651E-2</c:v>
                </c:pt>
                <c:pt idx="6">
                  <c:v>1.2468563594777965E-2</c:v>
                </c:pt>
                <c:pt idx="7">
                  <c:v>5.207868576777434E-3</c:v>
                </c:pt>
                <c:pt idx="8">
                  <c:v>2.6880764265886513E-3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33-4ADF-A466-CF2979CD16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6511648"/>
        <c:axId val="1466492448"/>
      </c:lineChart>
      <c:catAx>
        <c:axId val="1466511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ook Antiqua" panose="02040602050305030304" pitchFamily="18" charset="0"/>
                <a:ea typeface="+mn-ea"/>
                <a:cs typeface="+mn-cs"/>
              </a:defRPr>
            </a:pPr>
            <a:endParaRPr lang="es-MX"/>
          </a:p>
        </c:txPr>
        <c:crossAx val="1466492448"/>
        <c:crosses val="autoZero"/>
        <c:auto val="1"/>
        <c:lblAlgn val="ctr"/>
        <c:lblOffset val="100"/>
        <c:noMultiLvlLbl val="0"/>
      </c:catAx>
      <c:valAx>
        <c:axId val="146649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ook Antiqua" panose="02040602050305030304" pitchFamily="18" charset="0"/>
                <a:ea typeface="+mn-ea"/>
                <a:cs typeface="+mn-cs"/>
              </a:defRPr>
            </a:pPr>
            <a:endParaRPr lang="es-MX"/>
          </a:p>
        </c:txPr>
        <c:crossAx val="1466511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Book Antiqua" panose="02040602050305030304" pitchFamily="18" charset="0"/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278606</xdr:colOff>
      <xdr:row>2</xdr:row>
      <xdr:rowOff>119062</xdr:rowOff>
    </xdr:from>
    <xdr:to>
      <xdr:col>11</xdr:col>
      <xdr:colOff>278606</xdr:colOff>
      <xdr:row>20</xdr:row>
      <xdr:rowOff>100013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790F25C-8E71-CACE-2BC1-FCEF69C669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735806</xdr:colOff>
      <xdr:row>16</xdr:row>
      <xdr:rowOff>161925</xdr:rowOff>
    </xdr:from>
    <xdr:to>
      <xdr:col>11</xdr:col>
      <xdr:colOff>283368</xdr:colOff>
      <xdr:row>32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B804A47-0A7E-E66B-F037-897255055C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688181</xdr:colOff>
      <xdr:row>20</xdr:row>
      <xdr:rowOff>147637</xdr:rowOff>
    </xdr:from>
    <xdr:to>
      <xdr:col>11</xdr:col>
      <xdr:colOff>211931</xdr:colOff>
      <xdr:row>35</xdr:row>
      <xdr:rowOff>176212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B65F8461-71D0-94C5-5AD4-C43411895A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4E7FDE-8F1F-4846-955F-C9C9316E1CF3}">
  <dimension ref="A1:J18"/>
  <sheetViews>
    <sheetView workbookViewId="0">
      <selection activeCell="H18" sqref="H18"/>
    </sheetView>
  </sheetViews>
  <sheetFormatPr baseColWidth="10" defaultColWidth="10.6640625" defaultRowHeight="15" x14ac:dyDescent="0.2"/>
  <cols>
    <col min="1" max="1" width="15.33203125" style="2" customWidth="1"/>
    <col min="2" max="2" width="10.6640625" style="2" bestFit="1" customWidth="1"/>
    <col min="3" max="3" width="13.83203125" style="2" customWidth="1"/>
    <col min="4" max="4" width="12.6640625" style="2" bestFit="1" customWidth="1"/>
    <col min="5" max="5" width="12.6640625" style="2" customWidth="1"/>
    <col min="6" max="6" width="10.6640625" style="2"/>
    <col min="7" max="7" width="17" style="2" customWidth="1"/>
    <col min="8" max="8" width="21.33203125" style="2" customWidth="1"/>
    <col min="9" max="16384" width="10.6640625" style="2"/>
  </cols>
  <sheetData>
    <row r="1" spans="1:8" x14ac:dyDescent="0.2">
      <c r="A1" s="46" t="s">
        <v>0</v>
      </c>
      <c r="B1" s="46"/>
      <c r="C1" s="46"/>
      <c r="D1" s="46"/>
      <c r="E1" s="1"/>
    </row>
    <row r="2" spans="1:8" x14ac:dyDescent="0.2">
      <c r="A2" s="3"/>
      <c r="B2" s="45" t="s">
        <v>14</v>
      </c>
      <c r="C2" s="45"/>
      <c r="D2" s="45"/>
      <c r="E2" s="4"/>
      <c r="G2" s="2" t="s">
        <v>19</v>
      </c>
      <c r="H2" s="5">
        <v>44013</v>
      </c>
    </row>
    <row r="3" spans="1:8" x14ac:dyDescent="0.2">
      <c r="A3" s="4" t="s">
        <v>13</v>
      </c>
      <c r="B3" s="4" t="s">
        <v>15</v>
      </c>
      <c r="C3" s="4" t="s">
        <v>3</v>
      </c>
      <c r="D3" s="4" t="s">
        <v>16</v>
      </c>
      <c r="E3" s="4" t="s">
        <v>1</v>
      </c>
      <c r="G3" s="4" t="s">
        <v>17</v>
      </c>
      <c r="H3" s="4" t="s">
        <v>18</v>
      </c>
    </row>
    <row r="4" spans="1:8" x14ac:dyDescent="0.2">
      <c r="A4" s="6" t="s">
        <v>4</v>
      </c>
      <c r="B4" s="16">
        <v>2345</v>
      </c>
      <c r="C4" s="16">
        <v>2229</v>
      </c>
      <c r="D4" s="16">
        <v>0</v>
      </c>
      <c r="E4" s="12">
        <f>SUM(B4:D4)</f>
        <v>4574</v>
      </c>
      <c r="G4" s="6"/>
      <c r="H4" s="6"/>
    </row>
    <row r="5" spans="1:8" x14ac:dyDescent="0.2">
      <c r="A5" s="6" t="s">
        <v>5</v>
      </c>
      <c r="B5" s="16">
        <v>132940</v>
      </c>
      <c r="C5" s="16">
        <v>126927</v>
      </c>
      <c r="D5" s="16">
        <v>1</v>
      </c>
      <c r="E5" s="12">
        <f t="shared" ref="E5:E13" si="0">SUM(B5:D5)</f>
        <v>259868</v>
      </c>
      <c r="G5" s="6">
        <v>15</v>
      </c>
      <c r="H5" s="51">
        <v>5355925</v>
      </c>
    </row>
    <row r="6" spans="1:8" x14ac:dyDescent="0.2">
      <c r="A6" s="6" t="s">
        <v>6</v>
      </c>
      <c r="B6" s="16">
        <v>248145</v>
      </c>
      <c r="C6" s="16">
        <v>238044</v>
      </c>
      <c r="D6" s="16">
        <v>1</v>
      </c>
      <c r="E6" s="12">
        <f t="shared" si="0"/>
        <v>486190</v>
      </c>
      <c r="G6" s="6">
        <v>20</v>
      </c>
      <c r="H6" s="51">
        <v>5267408</v>
      </c>
    </row>
    <row r="7" spans="1:8" x14ac:dyDescent="0.2">
      <c r="A7" s="6" t="s">
        <v>7</v>
      </c>
      <c r="B7" s="16">
        <v>236454</v>
      </c>
      <c r="C7" s="16">
        <v>228605</v>
      </c>
      <c r="D7" s="16">
        <v>0</v>
      </c>
      <c r="E7" s="12">
        <f t="shared" si="0"/>
        <v>465059</v>
      </c>
      <c r="G7" s="6">
        <v>25</v>
      </c>
      <c r="H7" s="51">
        <v>5142528</v>
      </c>
    </row>
    <row r="8" spans="1:8" x14ac:dyDescent="0.2">
      <c r="A8" s="6" t="s">
        <v>8</v>
      </c>
      <c r="B8" s="16">
        <v>164488</v>
      </c>
      <c r="C8" s="16">
        <v>159258</v>
      </c>
      <c r="D8" s="16">
        <v>0</v>
      </c>
      <c r="E8" s="12">
        <f t="shared" si="0"/>
        <v>323746</v>
      </c>
      <c r="G8" s="6">
        <v>30</v>
      </c>
      <c r="H8" s="51">
        <v>4903524</v>
      </c>
    </row>
    <row r="9" spans="1:8" x14ac:dyDescent="0.2">
      <c r="A9" s="6" t="s">
        <v>9</v>
      </c>
      <c r="B9" s="16">
        <v>82420</v>
      </c>
      <c r="C9" s="16">
        <v>80375</v>
      </c>
      <c r="D9" s="16">
        <v>0</v>
      </c>
      <c r="E9" s="12">
        <f t="shared" si="0"/>
        <v>162795</v>
      </c>
      <c r="G9" s="6">
        <v>35</v>
      </c>
      <c r="H9" s="51">
        <v>4698734</v>
      </c>
    </row>
    <row r="10" spans="1:8" x14ac:dyDescent="0.2">
      <c r="A10" s="6" t="s">
        <v>10</v>
      </c>
      <c r="B10" s="16">
        <v>20661</v>
      </c>
      <c r="C10" s="16">
        <v>20393</v>
      </c>
      <c r="D10" s="16">
        <v>0</v>
      </c>
      <c r="E10" s="12">
        <f t="shared" si="0"/>
        <v>41054</v>
      </c>
      <c r="G10" s="6">
        <v>40</v>
      </c>
      <c r="H10" s="51">
        <v>4450743</v>
      </c>
    </row>
    <row r="11" spans="1:8" x14ac:dyDescent="0.2">
      <c r="A11" s="6" t="s">
        <v>11</v>
      </c>
      <c r="B11" s="16">
        <v>1640</v>
      </c>
      <c r="C11" s="16">
        <v>1667</v>
      </c>
      <c r="D11" s="16">
        <v>0</v>
      </c>
      <c r="E11" s="12">
        <f t="shared" si="0"/>
        <v>3307</v>
      </c>
      <c r="G11" s="6">
        <v>45</v>
      </c>
      <c r="H11" s="51">
        <v>4138867</v>
      </c>
    </row>
    <row r="12" spans="1:8" x14ac:dyDescent="0.2">
      <c r="A12" s="6" t="s">
        <v>12</v>
      </c>
      <c r="B12" s="16">
        <v>205</v>
      </c>
      <c r="C12" s="16">
        <v>220</v>
      </c>
      <c r="D12" s="16">
        <v>0</v>
      </c>
      <c r="E12" s="12">
        <f t="shared" si="0"/>
        <v>425</v>
      </c>
      <c r="G12" s="6"/>
      <c r="H12" s="6"/>
    </row>
    <row r="13" spans="1:8" x14ac:dyDescent="0.2">
      <c r="A13" s="6" t="s">
        <v>2</v>
      </c>
      <c r="B13" s="16">
        <v>28749</v>
      </c>
      <c r="C13" s="16">
        <v>27824</v>
      </c>
      <c r="D13" s="16">
        <v>0</v>
      </c>
      <c r="E13" s="12">
        <f t="shared" si="0"/>
        <v>56573</v>
      </c>
      <c r="G13" s="6"/>
      <c r="H13" s="6"/>
    </row>
    <row r="14" spans="1:8" x14ac:dyDescent="0.2">
      <c r="A14" s="6" t="s">
        <v>1</v>
      </c>
      <c r="B14" s="17">
        <f>SUM(B4:B13)</f>
        <v>918047</v>
      </c>
      <c r="C14" s="17">
        <f t="shared" ref="C14:E14" si="1">SUM(C4:C13)</f>
        <v>885542</v>
      </c>
      <c r="D14" s="17">
        <f t="shared" si="1"/>
        <v>2</v>
      </c>
      <c r="E14" s="17">
        <f t="shared" si="1"/>
        <v>1803591</v>
      </c>
    </row>
    <row r="17" spans="1:10" x14ac:dyDescent="0.2">
      <c r="A17" s="13" t="s">
        <v>40</v>
      </c>
      <c r="B17" s="13"/>
      <c r="C17" s="13"/>
      <c r="G17" s="10" t="s">
        <v>29</v>
      </c>
    </row>
    <row r="18" spans="1:10" x14ac:dyDescent="0.2">
      <c r="G18" s="10" t="s">
        <v>30</v>
      </c>
      <c r="H18" s="18">
        <v>126453523.77929971</v>
      </c>
      <c r="J18" s="2" t="s">
        <v>31</v>
      </c>
    </row>
  </sheetData>
  <mergeCells count="2">
    <mergeCell ref="B2:D2"/>
    <mergeCell ref="A1:D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2767D-151F-4F9F-AEE2-D596DEE57877}">
  <dimension ref="A1:J19"/>
  <sheetViews>
    <sheetView workbookViewId="0">
      <selection activeCell="J13" sqref="J13"/>
    </sheetView>
  </sheetViews>
  <sheetFormatPr baseColWidth="10" defaultColWidth="10.6640625" defaultRowHeight="15" x14ac:dyDescent="0.2"/>
  <cols>
    <col min="1" max="1" width="15.1640625" style="2" customWidth="1"/>
    <col min="2" max="2" width="10.6640625" style="2" bestFit="1" customWidth="1"/>
    <col min="3" max="3" width="13.83203125" style="2" customWidth="1"/>
    <col min="4" max="4" width="12.6640625" style="2" bestFit="1" customWidth="1"/>
    <col min="5" max="5" width="12.6640625" style="2" customWidth="1"/>
    <col min="6" max="6" width="10.6640625" style="2"/>
    <col min="7" max="7" width="17" style="2" customWidth="1"/>
    <col min="8" max="8" width="21.6640625" style="2" customWidth="1"/>
    <col min="9" max="16384" width="10.6640625" style="2"/>
  </cols>
  <sheetData>
    <row r="1" spans="1:8" x14ac:dyDescent="0.2">
      <c r="A1" s="46" t="s">
        <v>0</v>
      </c>
      <c r="B1" s="46"/>
      <c r="C1" s="46"/>
      <c r="D1" s="46"/>
      <c r="E1" s="1"/>
    </row>
    <row r="2" spans="1:8" x14ac:dyDescent="0.2">
      <c r="A2" s="7"/>
      <c r="B2" s="47" t="s">
        <v>14</v>
      </c>
      <c r="C2" s="47"/>
      <c r="D2" s="47"/>
      <c r="E2" s="8"/>
      <c r="G2" s="2" t="s">
        <v>19</v>
      </c>
      <c r="H2" s="5">
        <v>44013</v>
      </c>
    </row>
    <row r="3" spans="1:8" x14ac:dyDescent="0.2">
      <c r="A3" s="8" t="s">
        <v>25</v>
      </c>
      <c r="B3" s="8" t="s">
        <v>15</v>
      </c>
      <c r="C3" s="8" t="s">
        <v>3</v>
      </c>
      <c r="D3" s="8" t="s">
        <v>16</v>
      </c>
      <c r="E3" s="8"/>
      <c r="G3" s="8" t="s">
        <v>17</v>
      </c>
      <c r="H3" s="8" t="s">
        <v>18</v>
      </c>
    </row>
    <row r="4" spans="1:8" x14ac:dyDescent="0.2">
      <c r="A4" s="9" t="s">
        <v>4</v>
      </c>
      <c r="B4" s="16">
        <v>128</v>
      </c>
      <c r="C4" s="16">
        <v>124</v>
      </c>
      <c r="D4" s="16">
        <v>0</v>
      </c>
      <c r="E4" s="19">
        <f>SUM(B4:D4)</f>
        <v>252</v>
      </c>
      <c r="G4" s="9"/>
      <c r="H4" s="9"/>
    </row>
    <row r="5" spans="1:8" x14ac:dyDescent="0.2">
      <c r="A5" s="9" t="s">
        <v>5</v>
      </c>
      <c r="B5" s="16">
        <v>48854</v>
      </c>
      <c r="C5" s="16">
        <v>46470</v>
      </c>
      <c r="D5" s="16">
        <v>0</v>
      </c>
      <c r="E5" s="19">
        <f t="shared" ref="E5:E17" si="0">SUM(B5:D5)</f>
        <v>95324</v>
      </c>
      <c r="G5" s="9">
        <v>15</v>
      </c>
      <c r="H5" s="51">
        <v>5474278</v>
      </c>
    </row>
    <row r="6" spans="1:8" x14ac:dyDescent="0.2">
      <c r="A6" s="9" t="s">
        <v>6</v>
      </c>
      <c r="B6" s="16">
        <v>174933</v>
      </c>
      <c r="C6" s="16">
        <v>167012</v>
      </c>
      <c r="D6" s="16">
        <v>1</v>
      </c>
      <c r="E6" s="19">
        <f t="shared" si="0"/>
        <v>341946</v>
      </c>
      <c r="G6" s="9">
        <v>20</v>
      </c>
      <c r="H6" s="51">
        <v>5177354</v>
      </c>
    </row>
    <row r="7" spans="1:8" x14ac:dyDescent="0.2">
      <c r="A7" s="9" t="s">
        <v>7</v>
      </c>
      <c r="B7" s="16">
        <v>214522</v>
      </c>
      <c r="C7" s="16">
        <v>206204</v>
      </c>
      <c r="D7" s="16">
        <v>0</v>
      </c>
      <c r="E7" s="19">
        <f t="shared" si="0"/>
        <v>420726</v>
      </c>
      <c r="G7" s="9">
        <v>25</v>
      </c>
      <c r="H7" s="51">
        <v>4872198</v>
      </c>
    </row>
    <row r="8" spans="1:8" x14ac:dyDescent="0.2">
      <c r="A8" s="9" t="s">
        <v>8</v>
      </c>
      <c r="B8" s="16">
        <v>173759</v>
      </c>
      <c r="C8" s="16">
        <v>168836</v>
      </c>
      <c r="D8" s="16">
        <v>0</v>
      </c>
      <c r="E8" s="19">
        <f t="shared" si="0"/>
        <v>342595</v>
      </c>
      <c r="G8" s="9">
        <v>30</v>
      </c>
      <c r="H8" s="51">
        <v>4537779</v>
      </c>
    </row>
    <row r="9" spans="1:8" x14ac:dyDescent="0.2">
      <c r="A9" s="9" t="s">
        <v>9</v>
      </c>
      <c r="B9" s="16">
        <v>108966</v>
      </c>
      <c r="C9" s="16">
        <v>105792</v>
      </c>
      <c r="D9" s="16">
        <v>0</v>
      </c>
      <c r="E9" s="19">
        <f t="shared" si="0"/>
        <v>214758</v>
      </c>
      <c r="G9" s="9">
        <v>35</v>
      </c>
      <c r="H9" s="51">
        <v>4341148</v>
      </c>
    </row>
    <row r="10" spans="1:8" x14ac:dyDescent="0.2">
      <c r="A10" s="9" t="s">
        <v>10</v>
      </c>
      <c r="B10" s="16">
        <v>52146</v>
      </c>
      <c r="C10" s="16">
        <v>50476</v>
      </c>
      <c r="D10" s="16">
        <v>0</v>
      </c>
      <c r="E10" s="19">
        <f t="shared" si="0"/>
        <v>102622</v>
      </c>
      <c r="G10" s="9">
        <v>40</v>
      </c>
      <c r="H10" s="51">
        <v>4071324</v>
      </c>
    </row>
    <row r="11" spans="1:8" x14ac:dyDescent="0.2">
      <c r="A11" s="9" t="s">
        <v>11</v>
      </c>
      <c r="B11" s="16">
        <v>21233</v>
      </c>
      <c r="C11" s="16">
        <v>20655</v>
      </c>
      <c r="D11" s="16">
        <v>0</v>
      </c>
      <c r="E11" s="19">
        <f t="shared" si="0"/>
        <v>41888</v>
      </c>
      <c r="G11" s="9">
        <v>45</v>
      </c>
      <c r="H11" s="51">
        <v>3820809</v>
      </c>
    </row>
    <row r="12" spans="1:8" x14ac:dyDescent="0.2">
      <c r="A12" s="9" t="s">
        <v>20</v>
      </c>
      <c r="B12" s="16">
        <v>7655</v>
      </c>
      <c r="C12" s="16">
        <v>7637</v>
      </c>
      <c r="D12" s="16">
        <v>0</v>
      </c>
      <c r="E12" s="19">
        <f t="shared" si="0"/>
        <v>15292</v>
      </c>
      <c r="G12" s="9">
        <v>50</v>
      </c>
      <c r="H12" s="51">
        <v>3339562</v>
      </c>
    </row>
    <row r="13" spans="1:8" x14ac:dyDescent="0.2">
      <c r="A13" s="9" t="s">
        <v>21</v>
      </c>
      <c r="B13" s="16">
        <v>3206</v>
      </c>
      <c r="C13" s="16">
        <v>3173</v>
      </c>
      <c r="D13" s="16">
        <v>0</v>
      </c>
      <c r="E13" s="19">
        <f t="shared" si="0"/>
        <v>6379</v>
      </c>
      <c r="G13" s="9">
        <v>55</v>
      </c>
      <c r="H13" s="51">
        <v>2698956</v>
      </c>
    </row>
    <row r="14" spans="1:8" x14ac:dyDescent="0.2">
      <c r="A14" s="9" t="s">
        <v>22</v>
      </c>
      <c r="B14" s="16">
        <v>1318</v>
      </c>
      <c r="C14" s="16">
        <v>1271</v>
      </c>
      <c r="D14" s="16">
        <v>0</v>
      </c>
      <c r="E14" s="19">
        <f t="shared" si="0"/>
        <v>2589</v>
      </c>
      <c r="G14" s="9">
        <v>60</v>
      </c>
      <c r="H14" s="51">
        <v>2262875</v>
      </c>
    </row>
    <row r="15" spans="1:8" x14ac:dyDescent="0.2">
      <c r="A15" s="9" t="s">
        <v>23</v>
      </c>
      <c r="B15" s="16">
        <v>465</v>
      </c>
      <c r="C15" s="16">
        <v>505</v>
      </c>
      <c r="D15" s="16">
        <v>0</v>
      </c>
      <c r="E15" s="19">
        <f t="shared" si="0"/>
        <v>970</v>
      </c>
      <c r="G15" s="9">
        <v>65</v>
      </c>
      <c r="H15" s="51">
        <v>1710640</v>
      </c>
    </row>
    <row r="16" spans="1:8" x14ac:dyDescent="0.2">
      <c r="A16" s="9" t="s">
        <v>24</v>
      </c>
      <c r="B16" s="16">
        <v>256</v>
      </c>
      <c r="C16" s="16">
        <v>235</v>
      </c>
      <c r="D16" s="16">
        <v>0</v>
      </c>
      <c r="E16" s="19">
        <f t="shared" si="0"/>
        <v>491</v>
      </c>
      <c r="G16" s="9">
        <v>70</v>
      </c>
      <c r="H16" s="51">
        <v>1236231</v>
      </c>
    </row>
    <row r="17" spans="1:10" x14ac:dyDescent="0.2">
      <c r="A17" s="9" t="s">
        <v>2</v>
      </c>
      <c r="B17" s="16">
        <v>110606</v>
      </c>
      <c r="C17" s="16">
        <v>107152</v>
      </c>
      <c r="D17" s="16">
        <v>1</v>
      </c>
      <c r="E17" s="19">
        <f t="shared" si="0"/>
        <v>217759</v>
      </c>
      <c r="G17" s="11"/>
      <c r="H17" s="21"/>
    </row>
    <row r="18" spans="1:10" x14ac:dyDescent="0.2">
      <c r="A18" s="9" t="s">
        <v>1</v>
      </c>
      <c r="B18" s="20">
        <f>SUM(B4:B17)</f>
        <v>918047</v>
      </c>
      <c r="C18" s="20">
        <f t="shared" ref="C18:D18" si="1">SUM(C4:C17)</f>
        <v>885542</v>
      </c>
      <c r="D18" s="20">
        <f t="shared" si="1"/>
        <v>2</v>
      </c>
      <c r="E18" s="20">
        <f>SUM(E4:E17)</f>
        <v>1803591</v>
      </c>
      <c r="G18" s="10" t="s">
        <v>29</v>
      </c>
      <c r="H18" s="21"/>
    </row>
    <row r="19" spans="1:10" x14ac:dyDescent="0.2">
      <c r="G19" s="10" t="s">
        <v>30</v>
      </c>
      <c r="H19" s="22">
        <v>126453523.77929971</v>
      </c>
      <c r="J19" s="2" t="s">
        <v>31</v>
      </c>
    </row>
  </sheetData>
  <mergeCells count="2">
    <mergeCell ref="A1:D1"/>
    <mergeCell ref="B2:D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A979C-2EFD-444D-B8E7-DD72B29A9352}">
  <dimension ref="A3:C12"/>
  <sheetViews>
    <sheetView workbookViewId="0">
      <selection activeCell="F37" sqref="F37"/>
    </sheetView>
  </sheetViews>
  <sheetFormatPr baseColWidth="10" defaultColWidth="10.6640625" defaultRowHeight="15" x14ac:dyDescent="0.2"/>
  <cols>
    <col min="1" max="1" width="16.5" style="2" bestFit="1" customWidth="1"/>
    <col min="2" max="16384" width="10.6640625" style="2"/>
  </cols>
  <sheetData>
    <row r="3" spans="1:3" x14ac:dyDescent="0.2">
      <c r="A3" s="14"/>
      <c r="B3" s="14" t="s">
        <v>3</v>
      </c>
      <c r="C3" s="14" t="s">
        <v>46</v>
      </c>
    </row>
    <row r="4" spans="1:3" x14ac:dyDescent="0.2">
      <c r="A4" s="15" t="s">
        <v>5</v>
      </c>
      <c r="B4" s="15">
        <f>calc_mujeres!B22</f>
        <v>5.0090880660203417E-2</v>
      </c>
      <c r="C4" s="15">
        <f>calc_varones!B26</f>
        <v>1.9804072792795689E-2</v>
      </c>
    </row>
    <row r="5" spans="1:3" x14ac:dyDescent="0.2">
      <c r="A5" s="15" t="s">
        <v>6</v>
      </c>
      <c r="B5" s="15">
        <f>calc_mujeres!B23</f>
        <v>9.5290511006551989E-2</v>
      </c>
      <c r="C5" s="15">
        <f>calc_varones!B27</f>
        <v>7.511558993261809E-2</v>
      </c>
    </row>
    <row r="6" spans="1:3" x14ac:dyDescent="0.2">
      <c r="A6" s="15" t="s">
        <v>7</v>
      </c>
      <c r="B6" s="15">
        <f>calc_mujeres!B24</f>
        <v>9.3362447418857034E-2</v>
      </c>
      <c r="C6" s="15">
        <f>calc_varones!B28</f>
        <v>9.8209883916868732E-2</v>
      </c>
    </row>
    <row r="7" spans="1:3" x14ac:dyDescent="0.2">
      <c r="A7" s="15" t="s">
        <v>8</v>
      </c>
      <c r="B7" s="15">
        <f>calc_mujeres!B25</f>
        <v>6.8161183671171993E-2</v>
      </c>
      <c r="C7" s="15">
        <f>calc_varones!B29</f>
        <v>8.5865574326118577E-2</v>
      </c>
    </row>
    <row r="8" spans="1:3" x14ac:dyDescent="0.2">
      <c r="A8" s="15" t="s">
        <v>9</v>
      </c>
      <c r="B8" s="15">
        <f>calc_mujeres!B26</f>
        <v>3.5768570853340495E-2</v>
      </c>
      <c r="C8" s="15">
        <f>calc_varones!B30</f>
        <v>5.6263458421597239E-2</v>
      </c>
    </row>
    <row r="9" spans="1:3" x14ac:dyDescent="0.2">
      <c r="A9" s="15" t="s">
        <v>10</v>
      </c>
      <c r="B9" s="15">
        <f>calc_mujeres!B27</f>
        <v>9.5226796964012518E-3</v>
      </c>
      <c r="C9" s="15">
        <f>calc_varones!B31</f>
        <v>2.8667332789038651E-2</v>
      </c>
    </row>
    <row r="10" spans="1:3" x14ac:dyDescent="0.2">
      <c r="A10" s="15" t="s">
        <v>11</v>
      </c>
      <c r="B10" s="15">
        <f>calc_mujeres!B28</f>
        <v>8.2486342276763178E-4</v>
      </c>
      <c r="C10" s="15">
        <f>calc_varones!B32</f>
        <v>1.2468563594777965E-2</v>
      </c>
    </row>
    <row r="11" spans="1:3" x14ac:dyDescent="0.2">
      <c r="A11" s="15" t="s">
        <v>20</v>
      </c>
      <c r="B11" s="15"/>
      <c r="C11" s="15">
        <f>calc_varones!B33</f>
        <v>5.207868576777434E-3</v>
      </c>
    </row>
    <row r="12" spans="1:3" x14ac:dyDescent="0.2">
      <c r="A12" s="15" t="s">
        <v>21</v>
      </c>
      <c r="B12" s="15"/>
      <c r="C12" s="15">
        <f>calc_varones!B34</f>
        <v>2.6880764265886513E-3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00972-6AD4-41F2-AACC-03C9B0589355}">
  <dimension ref="A1:O35"/>
  <sheetViews>
    <sheetView tabSelected="1" workbookViewId="0">
      <selection activeCell="G39" sqref="G39"/>
    </sheetView>
  </sheetViews>
  <sheetFormatPr baseColWidth="10" defaultColWidth="10.6640625" defaultRowHeight="15" x14ac:dyDescent="0.2"/>
  <cols>
    <col min="1" max="1" width="20.83203125" style="24" customWidth="1"/>
    <col min="2" max="2" width="14.33203125" style="24" customWidth="1"/>
    <col min="3" max="3" width="13.83203125" style="24" customWidth="1"/>
    <col min="4" max="4" width="12.6640625" style="24" bestFit="1" customWidth="1"/>
    <col min="5" max="5" width="12.6640625" style="24" customWidth="1"/>
    <col min="6" max="6" width="10.6640625" style="24"/>
    <col min="7" max="7" width="17" style="24" customWidth="1"/>
    <col min="8" max="8" width="21.33203125" style="24" customWidth="1"/>
    <col min="9" max="9" width="10.6640625" style="24"/>
    <col min="10" max="10" width="13.33203125" style="24" customWidth="1"/>
    <col min="11" max="14" width="10.6640625" style="24"/>
    <col min="15" max="15" width="11.33203125" style="24" bestFit="1" customWidth="1"/>
    <col min="16" max="16384" width="10.6640625" style="24"/>
  </cols>
  <sheetData>
    <row r="1" spans="1:15" x14ac:dyDescent="0.2">
      <c r="A1" s="48" t="s">
        <v>0</v>
      </c>
      <c r="B1" s="48"/>
      <c r="C1" s="48"/>
      <c r="D1" s="48"/>
      <c r="E1" s="23"/>
    </row>
    <row r="2" spans="1:15" x14ac:dyDescent="0.2">
      <c r="A2" s="25"/>
      <c r="B2" s="49" t="s">
        <v>14</v>
      </c>
      <c r="C2" s="49"/>
      <c r="D2" s="49"/>
      <c r="E2" s="26"/>
      <c r="G2" s="24" t="s">
        <v>19</v>
      </c>
      <c r="H2" s="27">
        <v>44013</v>
      </c>
      <c r="J2" s="24" t="s">
        <v>39</v>
      </c>
    </row>
    <row r="3" spans="1:15" ht="32" x14ac:dyDescent="0.2">
      <c r="A3" s="26" t="s">
        <v>13</v>
      </c>
      <c r="B3" s="26" t="s">
        <v>15</v>
      </c>
      <c r="C3" s="26" t="s">
        <v>3</v>
      </c>
      <c r="D3" s="26" t="s">
        <v>16</v>
      </c>
      <c r="E3" s="26" t="s">
        <v>1</v>
      </c>
      <c r="G3" s="26" t="s">
        <v>17</v>
      </c>
      <c r="H3" s="26" t="s">
        <v>18</v>
      </c>
      <c r="J3" s="26" t="s">
        <v>13</v>
      </c>
      <c r="K3" s="28" t="s">
        <v>37</v>
      </c>
      <c r="L3" s="28" t="s">
        <v>38</v>
      </c>
      <c r="M3" s="28" t="s">
        <v>41</v>
      </c>
      <c r="N3" s="28" t="s">
        <v>41</v>
      </c>
      <c r="O3" s="28" t="s">
        <v>42</v>
      </c>
    </row>
    <row r="4" spans="1:15" x14ac:dyDescent="0.2">
      <c r="A4" s="29" t="s">
        <v>4</v>
      </c>
      <c r="B4" s="33">
        <f>input_mujeres!B4</f>
        <v>2345</v>
      </c>
      <c r="C4" s="33">
        <f>input_mujeres!C4</f>
        <v>2229</v>
      </c>
      <c r="D4" s="29">
        <f>input_mujeres!D4</f>
        <v>0</v>
      </c>
      <c r="E4" s="33">
        <f>input_mujeres!E4</f>
        <v>4574</v>
      </c>
      <c r="G4" s="29"/>
      <c r="H4" s="29"/>
      <c r="J4" s="29" t="s">
        <v>4</v>
      </c>
      <c r="K4" s="34">
        <f>B4/(B$14-B$13)</f>
        <v>2.6369113615458484E-3</v>
      </c>
      <c r="L4" s="34">
        <f>C4/(C$14-C$13)</f>
        <v>2.598756234566606E-3</v>
      </c>
      <c r="M4" s="34">
        <f>D4/(D$14-D$13)</f>
        <v>0</v>
      </c>
      <c r="N4" s="34">
        <f>E4/(E$14-E$13)</f>
        <v>2.6181756570338712E-3</v>
      </c>
      <c r="O4" s="35">
        <f>ROUND(N4*$E$13,0)</f>
        <v>148</v>
      </c>
    </row>
    <row r="5" spans="1:15" x14ac:dyDescent="0.2">
      <c r="A5" s="29" t="s">
        <v>5</v>
      </c>
      <c r="B5" s="33">
        <f>input_mujeres!B5</f>
        <v>132940</v>
      </c>
      <c r="C5" s="33">
        <f>input_mujeres!C5</f>
        <v>126927</v>
      </c>
      <c r="D5" s="29">
        <f>input_mujeres!D5</f>
        <v>1</v>
      </c>
      <c r="E5" s="33">
        <f>input_mujeres!E5</f>
        <v>259868</v>
      </c>
      <c r="G5" s="29">
        <v>15</v>
      </c>
      <c r="H5" s="33">
        <f>input_mujeres!H5</f>
        <v>5355925</v>
      </c>
      <c r="J5" s="29" t="s">
        <v>5</v>
      </c>
      <c r="K5" s="34">
        <f t="shared" ref="K5:L12" si="0">B5/(B$14-B$13)</f>
        <v>0.1494886978268252</v>
      </c>
      <c r="L5" s="34">
        <f t="shared" si="0"/>
        <v>0.14798220394115549</v>
      </c>
      <c r="M5" s="34">
        <f t="shared" ref="M5:N12" si="1">D5/(D$14-D$13)</f>
        <v>0.5</v>
      </c>
      <c r="N5" s="34">
        <f t="shared" si="1"/>
        <v>0.14874946909533845</v>
      </c>
      <c r="O5" s="35">
        <f t="shared" ref="O5:O12" si="2">ROUND(N5*$E$13,0)</f>
        <v>8415</v>
      </c>
    </row>
    <row r="6" spans="1:15" x14ac:dyDescent="0.2">
      <c r="A6" s="29" t="s">
        <v>6</v>
      </c>
      <c r="B6" s="33">
        <f>input_mujeres!B6</f>
        <v>248145</v>
      </c>
      <c r="C6" s="33">
        <f>input_mujeres!C6</f>
        <v>238044</v>
      </c>
      <c r="D6" s="29">
        <f>input_mujeres!D6</f>
        <v>1</v>
      </c>
      <c r="E6" s="33">
        <f>input_mujeres!E6</f>
        <v>486190</v>
      </c>
      <c r="G6" s="29">
        <v>20</v>
      </c>
      <c r="H6" s="33">
        <f>input_mujeres!H6</f>
        <v>5267408</v>
      </c>
      <c r="J6" s="29" t="s">
        <v>6</v>
      </c>
      <c r="K6" s="34">
        <f t="shared" si="0"/>
        <v>0.27903469927965652</v>
      </c>
      <c r="L6" s="34">
        <f t="shared" si="0"/>
        <v>0.27753177617818442</v>
      </c>
      <c r="M6" s="34">
        <f t="shared" si="1"/>
        <v>0.5</v>
      </c>
      <c r="N6" s="34">
        <f t="shared" si="1"/>
        <v>0.27829707535926934</v>
      </c>
      <c r="O6" s="35">
        <f t="shared" si="2"/>
        <v>15744</v>
      </c>
    </row>
    <row r="7" spans="1:15" x14ac:dyDescent="0.2">
      <c r="A7" s="29" t="s">
        <v>7</v>
      </c>
      <c r="B7" s="33">
        <f>input_mujeres!B7</f>
        <v>236454</v>
      </c>
      <c r="C7" s="33">
        <f>input_mujeres!C7</f>
        <v>228605</v>
      </c>
      <c r="D7" s="29">
        <f>input_mujeres!D7</f>
        <v>0</v>
      </c>
      <c r="E7" s="33">
        <f>input_mujeres!E7</f>
        <v>465059</v>
      </c>
      <c r="G7" s="29">
        <v>25</v>
      </c>
      <c r="H7" s="33">
        <f>input_mujeres!H7</f>
        <v>5142528</v>
      </c>
      <c r="J7" s="29" t="s">
        <v>7</v>
      </c>
      <c r="K7" s="34">
        <f t="shared" si="0"/>
        <v>0.26588837487546357</v>
      </c>
      <c r="L7" s="34">
        <f t="shared" si="0"/>
        <v>0.26652699372054683</v>
      </c>
      <c r="M7" s="34">
        <f t="shared" si="1"/>
        <v>0</v>
      </c>
      <c r="N7" s="34">
        <f t="shared" si="1"/>
        <v>0.26620160753924688</v>
      </c>
      <c r="O7" s="35">
        <f t="shared" si="2"/>
        <v>15060</v>
      </c>
    </row>
    <row r="8" spans="1:15" x14ac:dyDescent="0.2">
      <c r="A8" s="29" t="s">
        <v>8</v>
      </c>
      <c r="B8" s="33">
        <f>input_mujeres!B8</f>
        <v>164488</v>
      </c>
      <c r="C8" s="33">
        <f>input_mujeres!C8</f>
        <v>159258</v>
      </c>
      <c r="D8" s="29">
        <f>input_mujeres!D8</f>
        <v>0</v>
      </c>
      <c r="E8" s="33">
        <f>input_mujeres!E8</f>
        <v>323746</v>
      </c>
      <c r="G8" s="29">
        <v>30</v>
      </c>
      <c r="H8" s="33">
        <f>input_mujeres!H8</f>
        <v>4903524</v>
      </c>
      <c r="J8" s="29" t="s">
        <v>8</v>
      </c>
      <c r="K8" s="34">
        <f t="shared" si="0"/>
        <v>0.18496387037865822</v>
      </c>
      <c r="L8" s="34">
        <f t="shared" si="0"/>
        <v>0.18567641112813302</v>
      </c>
      <c r="M8" s="34">
        <f t="shared" si="1"/>
        <v>0</v>
      </c>
      <c r="N8" s="34">
        <f t="shared" si="1"/>
        <v>0.18531348847006729</v>
      </c>
      <c r="O8" s="35">
        <f t="shared" si="2"/>
        <v>10484</v>
      </c>
    </row>
    <row r="9" spans="1:15" x14ac:dyDescent="0.2">
      <c r="A9" s="29" t="s">
        <v>9</v>
      </c>
      <c r="B9" s="33">
        <f>input_mujeres!B9</f>
        <v>82420</v>
      </c>
      <c r="C9" s="33">
        <f>input_mujeres!C9</f>
        <v>80375</v>
      </c>
      <c r="D9" s="29">
        <f>input_mujeres!D9</f>
        <v>0</v>
      </c>
      <c r="E9" s="33">
        <f>input_mujeres!E9</f>
        <v>162795</v>
      </c>
      <c r="G9" s="29">
        <v>35</v>
      </c>
      <c r="H9" s="33">
        <f>input_mujeres!H9</f>
        <v>4698734</v>
      </c>
      <c r="J9" s="29" t="s">
        <v>9</v>
      </c>
      <c r="K9" s="34">
        <f t="shared" si="0"/>
        <v>9.2679844101752173E-2</v>
      </c>
      <c r="L9" s="34">
        <f t="shared" si="0"/>
        <v>9.3707955295330173E-2</v>
      </c>
      <c r="M9" s="34">
        <f t="shared" si="1"/>
        <v>0</v>
      </c>
      <c r="N9" s="34">
        <f t="shared" si="1"/>
        <v>9.3184500674864251E-2</v>
      </c>
      <c r="O9" s="35">
        <f t="shared" si="2"/>
        <v>5272</v>
      </c>
    </row>
    <row r="10" spans="1:15" x14ac:dyDescent="0.2">
      <c r="A10" s="29" t="s">
        <v>10</v>
      </c>
      <c r="B10" s="33">
        <f>input_mujeres!B10</f>
        <v>20661</v>
      </c>
      <c r="C10" s="33">
        <f>input_mujeres!C10</f>
        <v>20393</v>
      </c>
      <c r="D10" s="29">
        <f>input_mujeres!D10</f>
        <v>0</v>
      </c>
      <c r="E10" s="33">
        <f>input_mujeres!E10</f>
        <v>41054</v>
      </c>
      <c r="G10" s="29">
        <v>40</v>
      </c>
      <c r="H10" s="33">
        <f>input_mujeres!H10</f>
        <v>4450743</v>
      </c>
      <c r="J10" s="29" t="s">
        <v>10</v>
      </c>
      <c r="K10" s="34">
        <f t="shared" si="0"/>
        <v>2.3232932043027198E-2</v>
      </c>
      <c r="L10" s="34">
        <f t="shared" si="0"/>
        <v>2.3775879718042528E-2</v>
      </c>
      <c r="M10" s="34">
        <f t="shared" si="1"/>
        <v>0</v>
      </c>
      <c r="N10" s="34">
        <f t="shared" si="1"/>
        <v>2.3499471671156222E-2</v>
      </c>
      <c r="O10" s="35">
        <f t="shared" si="2"/>
        <v>1329</v>
      </c>
    </row>
    <row r="11" spans="1:15" x14ac:dyDescent="0.2">
      <c r="A11" s="29" t="s">
        <v>11</v>
      </c>
      <c r="B11" s="33">
        <f>input_mujeres!B11</f>
        <v>1640</v>
      </c>
      <c r="C11" s="33">
        <f>input_mujeres!C11</f>
        <v>1667</v>
      </c>
      <c r="D11" s="29">
        <f>input_mujeres!D11</f>
        <v>0</v>
      </c>
      <c r="E11" s="33">
        <f>input_mujeres!E11</f>
        <v>3307</v>
      </c>
      <c r="G11" s="29">
        <v>45</v>
      </c>
      <c r="H11" s="33">
        <f>input_mujeres!H11</f>
        <v>4138867</v>
      </c>
      <c r="J11" s="29" t="s">
        <v>11</v>
      </c>
      <c r="K11" s="34">
        <f t="shared" si="0"/>
        <v>1.8441512293966701E-3</v>
      </c>
      <c r="L11" s="34">
        <f t="shared" si="0"/>
        <v>1.9435292252232086E-3</v>
      </c>
      <c r="M11" s="34">
        <f t="shared" si="1"/>
        <v>0</v>
      </c>
      <c r="N11" s="34">
        <f t="shared" si="1"/>
        <v>1.8929398552275936E-3</v>
      </c>
      <c r="O11" s="35">
        <f t="shared" si="2"/>
        <v>107</v>
      </c>
    </row>
    <row r="12" spans="1:15" x14ac:dyDescent="0.2">
      <c r="A12" s="29" t="s">
        <v>12</v>
      </c>
      <c r="B12" s="33">
        <f>input_mujeres!B12</f>
        <v>205</v>
      </c>
      <c r="C12" s="33">
        <f>input_mujeres!C12</f>
        <v>220</v>
      </c>
      <c r="D12" s="29">
        <f>input_mujeres!D12</f>
        <v>0</v>
      </c>
      <c r="E12" s="33">
        <f>input_mujeres!E12</f>
        <v>425</v>
      </c>
      <c r="G12" s="29"/>
      <c r="H12" s="29"/>
      <c r="J12" s="29" t="s">
        <v>12</v>
      </c>
      <c r="K12" s="34">
        <f t="shared" si="0"/>
        <v>2.3051890367458376E-4</v>
      </c>
      <c r="L12" s="34">
        <f t="shared" si="0"/>
        <v>2.5649455881769997E-4</v>
      </c>
      <c r="M12" s="34">
        <f t="shared" si="1"/>
        <v>0</v>
      </c>
      <c r="N12" s="34">
        <f t="shared" si="1"/>
        <v>2.4327167779610742E-4</v>
      </c>
      <c r="O12" s="35">
        <f t="shared" si="2"/>
        <v>14</v>
      </c>
    </row>
    <row r="13" spans="1:15" x14ac:dyDescent="0.2">
      <c r="A13" s="29" t="s">
        <v>2</v>
      </c>
      <c r="B13" s="33">
        <f>input_mujeres!B13</f>
        <v>28749</v>
      </c>
      <c r="C13" s="33">
        <f>input_mujeres!C13</f>
        <v>27824</v>
      </c>
      <c r="D13" s="29">
        <f>input_mujeres!D13</f>
        <v>0</v>
      </c>
      <c r="E13" s="33">
        <f>input_mujeres!E13</f>
        <v>56573</v>
      </c>
      <c r="G13" s="29"/>
      <c r="H13" s="29"/>
      <c r="J13" s="29"/>
      <c r="K13" s="29"/>
      <c r="L13" s="29"/>
      <c r="M13" s="29"/>
      <c r="N13" s="29"/>
      <c r="O13" s="35"/>
    </row>
    <row r="14" spans="1:15" x14ac:dyDescent="0.2">
      <c r="A14" s="29" t="s">
        <v>1</v>
      </c>
      <c r="B14" s="33">
        <f>SUM(B4:B13)</f>
        <v>918047</v>
      </c>
      <c r="C14" s="33">
        <f t="shared" ref="C14:D14" si="3">SUM(C4:C13)</f>
        <v>885542</v>
      </c>
      <c r="D14" s="29">
        <f t="shared" si="3"/>
        <v>2</v>
      </c>
      <c r="E14" s="33">
        <f>input_mujeres!E14</f>
        <v>1803591</v>
      </c>
      <c r="J14" s="29" t="s">
        <v>1</v>
      </c>
      <c r="K14" s="34">
        <f>SUM(K4:K13)</f>
        <v>0.99999999999999989</v>
      </c>
      <c r="L14" s="34">
        <f t="shared" ref="L14:N14" si="4">SUM(L4:L13)</f>
        <v>1</v>
      </c>
      <c r="M14" s="34">
        <f t="shared" si="4"/>
        <v>1</v>
      </c>
      <c r="N14" s="34">
        <f t="shared" si="4"/>
        <v>1</v>
      </c>
      <c r="O14" s="35">
        <f>SUM(O4:O12)</f>
        <v>56573</v>
      </c>
    </row>
    <row r="16" spans="1:15" x14ac:dyDescent="0.2">
      <c r="A16" s="25" t="s">
        <v>36</v>
      </c>
      <c r="B16" s="30">
        <f>B13/B14</f>
        <v>3.1315390170655752E-2</v>
      </c>
      <c r="C16" s="30">
        <f t="shared" ref="C16:E16" si="5">C13/C14</f>
        <v>3.1420305304547952E-2</v>
      </c>
      <c r="D16" s="30">
        <f t="shared" si="5"/>
        <v>0</v>
      </c>
      <c r="E16" s="30">
        <f t="shared" si="5"/>
        <v>3.1366867543694776E-2</v>
      </c>
    </row>
    <row r="20" spans="1:3" x14ac:dyDescent="0.2">
      <c r="A20" s="26" t="s">
        <v>17</v>
      </c>
      <c r="B20" s="26" t="s">
        <v>26</v>
      </c>
      <c r="C20" s="26" t="s">
        <v>27</v>
      </c>
    </row>
    <row r="21" spans="1:3" x14ac:dyDescent="0.2">
      <c r="A21" s="29"/>
      <c r="B21" s="29"/>
      <c r="C21" s="29"/>
    </row>
    <row r="22" spans="1:3" x14ac:dyDescent="0.2">
      <c r="A22" s="31" t="s">
        <v>5</v>
      </c>
      <c r="B22" s="29">
        <f>(E5+O5)/H5</f>
        <v>5.0090880660203417E-2</v>
      </c>
      <c r="C22" s="36">
        <f>B22*5</f>
        <v>0.25045440330101709</v>
      </c>
    </row>
    <row r="23" spans="1:3" x14ac:dyDescent="0.2">
      <c r="A23" s="31" t="s">
        <v>6</v>
      </c>
      <c r="B23" s="29">
        <f>(E6+O6)/H6</f>
        <v>9.5290511006551989E-2</v>
      </c>
      <c r="C23" s="36">
        <f t="shared" ref="C23:C28" si="6">B23*5</f>
        <v>0.47645255503275996</v>
      </c>
    </row>
    <row r="24" spans="1:3" x14ac:dyDescent="0.2">
      <c r="A24" s="31" t="s">
        <v>7</v>
      </c>
      <c r="B24" s="29">
        <f t="shared" ref="B24:B28" si="7">(E7+O7)/H7</f>
        <v>9.3362447418857034E-2</v>
      </c>
      <c r="C24" s="36">
        <f t="shared" si="6"/>
        <v>0.46681223709428515</v>
      </c>
    </row>
    <row r="25" spans="1:3" x14ac:dyDescent="0.2">
      <c r="A25" s="31" t="s">
        <v>8</v>
      </c>
      <c r="B25" s="29">
        <f t="shared" si="7"/>
        <v>6.8161183671171993E-2</v>
      </c>
      <c r="C25" s="36">
        <f t="shared" si="6"/>
        <v>0.34080591835585994</v>
      </c>
    </row>
    <row r="26" spans="1:3" x14ac:dyDescent="0.2">
      <c r="A26" s="31" t="s">
        <v>9</v>
      </c>
      <c r="B26" s="29">
        <f t="shared" si="7"/>
        <v>3.5768570853340495E-2</v>
      </c>
      <c r="C26" s="36">
        <f t="shared" si="6"/>
        <v>0.17884285426670249</v>
      </c>
    </row>
    <row r="27" spans="1:3" x14ac:dyDescent="0.2">
      <c r="A27" s="31" t="s">
        <v>10</v>
      </c>
      <c r="B27" s="29">
        <f t="shared" si="7"/>
        <v>9.5226796964012518E-3</v>
      </c>
      <c r="C27" s="36">
        <f t="shared" si="6"/>
        <v>4.7613398482006256E-2</v>
      </c>
    </row>
    <row r="28" spans="1:3" x14ac:dyDescent="0.2">
      <c r="A28" s="31" t="s">
        <v>11</v>
      </c>
      <c r="B28" s="29">
        <f t="shared" si="7"/>
        <v>8.2486342276763178E-4</v>
      </c>
      <c r="C28" s="36">
        <f t="shared" si="6"/>
        <v>4.1243171138381591E-3</v>
      </c>
    </row>
    <row r="29" spans="1:3" x14ac:dyDescent="0.2">
      <c r="A29" s="29"/>
      <c r="B29" s="29"/>
      <c r="C29" s="29"/>
    </row>
    <row r="30" spans="1:3" x14ac:dyDescent="0.2">
      <c r="A30" s="29"/>
      <c r="B30" s="29"/>
      <c r="C30" s="29"/>
    </row>
    <row r="33" spans="1:5" x14ac:dyDescent="0.2">
      <c r="A33" s="25" t="s">
        <v>28</v>
      </c>
      <c r="B33" s="29"/>
      <c r="C33" s="32">
        <f>SUM(C22:C28)</f>
        <v>1.7651056836464689</v>
      </c>
      <c r="D33" s="29" t="s">
        <v>34</v>
      </c>
      <c r="E33" s="29"/>
    </row>
    <row r="34" spans="1:5" x14ac:dyDescent="0.2">
      <c r="A34" s="25" t="s">
        <v>32</v>
      </c>
      <c r="B34" s="29"/>
      <c r="C34" s="32">
        <f>SUM(E14/SUM(H5:H11))*1000</f>
        <v>53.112827421409719</v>
      </c>
      <c r="D34" s="29" t="s">
        <v>44</v>
      </c>
      <c r="E34" s="29"/>
    </row>
    <row r="35" spans="1:5" x14ac:dyDescent="0.2">
      <c r="A35" s="25" t="s">
        <v>33</v>
      </c>
      <c r="B35" s="29"/>
      <c r="C35" s="32">
        <f>E14/input_mujeres!H18</f>
        <v>1.4262876558092767E-2</v>
      </c>
      <c r="D35" s="29" t="s">
        <v>35</v>
      </c>
      <c r="E35" s="29"/>
    </row>
  </sheetData>
  <sheetProtection sheet="1" objects="1" scenarios="1"/>
  <mergeCells count="2">
    <mergeCell ref="A1:D1"/>
    <mergeCell ref="B2:D2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EA269-3339-4BFA-9219-82687FE90517}">
  <dimension ref="A1:O41"/>
  <sheetViews>
    <sheetView workbookViewId="0">
      <selection activeCell="G42" sqref="G42"/>
    </sheetView>
  </sheetViews>
  <sheetFormatPr baseColWidth="10" defaultColWidth="10.6640625" defaultRowHeight="15" x14ac:dyDescent="0.2"/>
  <cols>
    <col min="1" max="1" width="20.83203125" style="24" customWidth="1"/>
    <col min="2" max="2" width="10.6640625" style="24" bestFit="1" customWidth="1"/>
    <col min="3" max="3" width="13.83203125" style="24" customWidth="1"/>
    <col min="4" max="4" width="12.6640625" style="24" bestFit="1" customWidth="1"/>
    <col min="5" max="5" width="12.6640625" style="24" customWidth="1"/>
    <col min="6" max="6" width="10.6640625" style="24"/>
    <col min="7" max="7" width="17" style="24" customWidth="1"/>
    <col min="8" max="8" width="21.6640625" style="24" customWidth="1"/>
    <col min="9" max="14" width="10.6640625" style="24"/>
    <col min="15" max="15" width="12.83203125" style="24" bestFit="1" customWidth="1"/>
    <col min="16" max="16384" width="10.6640625" style="24"/>
  </cols>
  <sheetData>
    <row r="1" spans="1:15" x14ac:dyDescent="0.2">
      <c r="A1" s="48" t="s">
        <v>0</v>
      </c>
      <c r="B1" s="48"/>
      <c r="C1" s="48"/>
      <c r="D1" s="48"/>
      <c r="E1" s="23"/>
    </row>
    <row r="2" spans="1:15" x14ac:dyDescent="0.2">
      <c r="A2" s="37"/>
      <c r="B2" s="50" t="s">
        <v>14</v>
      </c>
      <c r="C2" s="50"/>
      <c r="D2" s="50"/>
      <c r="E2" s="38"/>
      <c r="G2" s="24" t="s">
        <v>19</v>
      </c>
      <c r="H2" s="39">
        <v>44013</v>
      </c>
      <c r="J2" s="24" t="s">
        <v>39</v>
      </c>
    </row>
    <row r="3" spans="1:15" ht="32" x14ac:dyDescent="0.2">
      <c r="A3" s="38" t="s">
        <v>25</v>
      </c>
      <c r="B3" s="38" t="s">
        <v>15</v>
      </c>
      <c r="C3" s="38" t="s">
        <v>3</v>
      </c>
      <c r="D3" s="38" t="s">
        <v>16</v>
      </c>
      <c r="E3" s="38" t="s">
        <v>1</v>
      </c>
      <c r="G3" s="38" t="s">
        <v>17</v>
      </c>
      <c r="H3" s="38" t="s">
        <v>18</v>
      </c>
      <c r="J3" s="38" t="s">
        <v>25</v>
      </c>
      <c r="K3" s="40" t="s">
        <v>37</v>
      </c>
      <c r="L3" s="40" t="s">
        <v>38</v>
      </c>
      <c r="M3" s="40" t="s">
        <v>41</v>
      </c>
      <c r="N3" s="40" t="s">
        <v>41</v>
      </c>
      <c r="O3" s="40" t="s">
        <v>42</v>
      </c>
    </row>
    <row r="4" spans="1:15" x14ac:dyDescent="0.2">
      <c r="A4" s="41" t="s">
        <v>4</v>
      </c>
      <c r="B4" s="42">
        <f>input_varones!B4</f>
        <v>128</v>
      </c>
      <c r="C4" s="42">
        <f>input_varones!C4</f>
        <v>124</v>
      </c>
      <c r="D4" s="42">
        <f>input_varones!D4</f>
        <v>0</v>
      </c>
      <c r="E4" s="42">
        <f>input_varones!E4</f>
        <v>252</v>
      </c>
      <c r="G4" s="41"/>
      <c r="H4" s="41"/>
      <c r="J4" s="41" t="s">
        <v>4</v>
      </c>
      <c r="K4" s="43">
        <f>B4/(B$18-B$17)</f>
        <v>1.5852551455772002E-4</v>
      </c>
      <c r="L4" s="43">
        <f t="shared" ref="L4:M16" si="0">C4/(C$18-C$17)</f>
        <v>1.5930317707062012E-4</v>
      </c>
      <c r="M4" s="43">
        <f t="shared" si="0"/>
        <v>0</v>
      </c>
      <c r="N4" s="43">
        <f>E4/(E$18-E$17)</f>
        <v>1.5890712257036053E-4</v>
      </c>
      <c r="O4" s="42">
        <f>ROUND(N4*$E$17,0)</f>
        <v>35</v>
      </c>
    </row>
    <row r="5" spans="1:15" x14ac:dyDescent="0.2">
      <c r="A5" s="41" t="s">
        <v>5</v>
      </c>
      <c r="B5" s="42">
        <f>input_varones!B5</f>
        <v>48854</v>
      </c>
      <c r="C5" s="42">
        <f>input_varones!C5</f>
        <v>46470</v>
      </c>
      <c r="D5" s="42">
        <f>input_varones!D5</f>
        <v>0</v>
      </c>
      <c r="E5" s="42">
        <f>input_varones!E5</f>
        <v>95324</v>
      </c>
      <c r="G5" s="41">
        <v>15</v>
      </c>
      <c r="H5" s="41">
        <f>input_varones!H5</f>
        <v>5474278</v>
      </c>
      <c r="J5" s="41" t="s">
        <v>5</v>
      </c>
      <c r="K5" s="43">
        <f t="shared" ref="K5:K16" si="1">B5/(B$18-B$17)</f>
        <v>6.0504730376584791E-2</v>
      </c>
      <c r="L5" s="43">
        <f t="shared" si="0"/>
        <v>5.9700150310255787E-2</v>
      </c>
      <c r="M5" s="43">
        <f t="shared" si="0"/>
        <v>0</v>
      </c>
      <c r="N5" s="43">
        <f t="shared" ref="N5:N16" si="2">E5/(E$18-E$17)</f>
        <v>6.0109772031337494E-2</v>
      </c>
      <c r="O5" s="42">
        <f t="shared" ref="O5:O16" si="3">ROUND(N5*$E$17,0)</f>
        <v>13089</v>
      </c>
    </row>
    <row r="6" spans="1:15" x14ac:dyDescent="0.2">
      <c r="A6" s="41" t="s">
        <v>6</v>
      </c>
      <c r="B6" s="42">
        <f>input_varones!B6</f>
        <v>174933</v>
      </c>
      <c r="C6" s="42">
        <f>input_varones!C6</f>
        <v>167012</v>
      </c>
      <c r="D6" s="42">
        <f>input_varones!D6</f>
        <v>1</v>
      </c>
      <c r="E6" s="42">
        <f>input_varones!E6</f>
        <v>341946</v>
      </c>
      <c r="G6" s="41">
        <v>20</v>
      </c>
      <c r="H6" s="41">
        <f>input_varones!H6</f>
        <v>5177354</v>
      </c>
      <c r="J6" s="41" t="s">
        <v>6</v>
      </c>
      <c r="K6" s="43">
        <f t="shared" si="1"/>
        <v>0.21665112373535653</v>
      </c>
      <c r="L6" s="43">
        <f t="shared" si="0"/>
        <v>0.21456082426547105</v>
      </c>
      <c r="M6" s="43">
        <f t="shared" si="0"/>
        <v>1</v>
      </c>
      <c r="N6" s="43">
        <f t="shared" si="2"/>
        <v>0.21562561481922424</v>
      </c>
      <c r="O6" s="42">
        <f t="shared" si="3"/>
        <v>46954</v>
      </c>
    </row>
    <row r="7" spans="1:15" x14ac:dyDescent="0.2">
      <c r="A7" s="41" t="s">
        <v>7</v>
      </c>
      <c r="B7" s="42">
        <f>input_varones!B7</f>
        <v>214522</v>
      </c>
      <c r="C7" s="42">
        <f>input_varones!C7</f>
        <v>206204</v>
      </c>
      <c r="D7" s="42">
        <f>input_varones!D7</f>
        <v>0</v>
      </c>
      <c r="E7" s="42">
        <f>input_varones!E7</f>
        <v>420726</v>
      </c>
      <c r="G7" s="41">
        <v>25</v>
      </c>
      <c r="H7" s="41">
        <f>input_varones!H7</f>
        <v>4872198</v>
      </c>
      <c r="J7" s="41" t="s">
        <v>7</v>
      </c>
      <c r="K7" s="43">
        <f t="shared" si="1"/>
        <v>0.26568133151524381</v>
      </c>
      <c r="L7" s="43">
        <f t="shared" si="0"/>
        <v>0.26491090584411414</v>
      </c>
      <c r="M7" s="43">
        <f t="shared" si="0"/>
        <v>0</v>
      </c>
      <c r="N7" s="43">
        <f t="shared" si="2"/>
        <v>0.2653030081370536</v>
      </c>
      <c r="O7" s="42">
        <f t="shared" si="3"/>
        <v>57772</v>
      </c>
    </row>
    <row r="8" spans="1:15" x14ac:dyDescent="0.2">
      <c r="A8" s="41" t="s">
        <v>8</v>
      </c>
      <c r="B8" s="42">
        <f>input_varones!B8</f>
        <v>173759</v>
      </c>
      <c r="C8" s="42">
        <f>input_varones!C8</f>
        <v>168836</v>
      </c>
      <c r="D8" s="42">
        <f>input_varones!D8</f>
        <v>0</v>
      </c>
      <c r="E8" s="42">
        <f>input_varones!E8</f>
        <v>342595</v>
      </c>
      <c r="G8" s="41">
        <v>30</v>
      </c>
      <c r="H8" s="41">
        <f>input_varones!H8</f>
        <v>4537779</v>
      </c>
      <c r="J8" s="41" t="s">
        <v>8</v>
      </c>
      <c r="K8" s="43">
        <f t="shared" si="1"/>
        <v>0.21519714753152241</v>
      </c>
      <c r="L8" s="43">
        <f t="shared" si="0"/>
        <v>0.21690412261205821</v>
      </c>
      <c r="M8" s="43">
        <f t="shared" si="0"/>
        <v>0</v>
      </c>
      <c r="N8" s="43">
        <f t="shared" si="2"/>
        <v>0.21603486371822489</v>
      </c>
      <c r="O8" s="42">
        <f t="shared" si="3"/>
        <v>47044</v>
      </c>
    </row>
    <row r="9" spans="1:15" x14ac:dyDescent="0.2">
      <c r="A9" s="41" t="s">
        <v>9</v>
      </c>
      <c r="B9" s="42">
        <f>input_varones!B9</f>
        <v>108966</v>
      </c>
      <c r="C9" s="42">
        <f>input_varones!C9</f>
        <v>105792</v>
      </c>
      <c r="D9" s="42">
        <f>input_varones!D9</f>
        <v>0</v>
      </c>
      <c r="E9" s="42">
        <f>input_varones!E9</f>
        <v>214758</v>
      </c>
      <c r="G9" s="41">
        <v>35</v>
      </c>
      <c r="H9" s="41">
        <f>input_varones!H9</f>
        <v>4341148</v>
      </c>
      <c r="J9" s="41" t="s">
        <v>9</v>
      </c>
      <c r="K9" s="43">
        <f t="shared" si="1"/>
        <v>0.13495227515075406</v>
      </c>
      <c r="L9" s="43">
        <f t="shared" si="0"/>
        <v>0.13591130410205682</v>
      </c>
      <c r="M9" s="43">
        <f t="shared" si="0"/>
        <v>0</v>
      </c>
      <c r="N9" s="43">
        <f t="shared" si="2"/>
        <v>0.13542291995621225</v>
      </c>
      <c r="O9" s="42">
        <f t="shared" si="3"/>
        <v>29490</v>
      </c>
    </row>
    <row r="10" spans="1:15" x14ac:dyDescent="0.2">
      <c r="A10" s="41" t="s">
        <v>10</v>
      </c>
      <c r="B10" s="42">
        <f>input_varones!B10</f>
        <v>52146</v>
      </c>
      <c r="C10" s="42">
        <f>input_varones!C10</f>
        <v>50476</v>
      </c>
      <c r="D10" s="42">
        <f>input_varones!D10</f>
        <v>0</v>
      </c>
      <c r="E10" s="42">
        <f>input_varones!E10</f>
        <v>102622</v>
      </c>
      <c r="G10" s="41">
        <v>40</v>
      </c>
      <c r="H10" s="41">
        <f>input_varones!H10</f>
        <v>4071324</v>
      </c>
      <c r="J10" s="41" t="s">
        <v>10</v>
      </c>
      <c r="K10" s="43">
        <f t="shared" si="1"/>
        <v>6.4581808454116152E-2</v>
      </c>
      <c r="L10" s="43">
        <f t="shared" si="0"/>
        <v>6.4846670692069522E-2</v>
      </c>
      <c r="M10" s="43">
        <f t="shared" si="0"/>
        <v>0</v>
      </c>
      <c r="N10" s="43">
        <f t="shared" si="2"/>
        <v>6.471177274768071E-2</v>
      </c>
      <c r="O10" s="42">
        <f t="shared" si="3"/>
        <v>14092</v>
      </c>
    </row>
    <row r="11" spans="1:15" x14ac:dyDescent="0.2">
      <c r="A11" s="41" t="s">
        <v>11</v>
      </c>
      <c r="B11" s="42">
        <f>input_varones!B11</f>
        <v>21233</v>
      </c>
      <c r="C11" s="42">
        <f>input_varones!C11</f>
        <v>20655</v>
      </c>
      <c r="D11" s="42">
        <f>input_varones!D11</f>
        <v>0</v>
      </c>
      <c r="E11" s="42">
        <f>input_varones!E11</f>
        <v>41888</v>
      </c>
      <c r="G11" s="41">
        <v>45</v>
      </c>
      <c r="H11" s="41">
        <f>input_varones!H11</f>
        <v>3820809</v>
      </c>
      <c r="J11" s="41" t="s">
        <v>11</v>
      </c>
      <c r="K11" s="43">
        <f t="shared" si="1"/>
        <v>2.6296658207844287E-2</v>
      </c>
      <c r="L11" s="43">
        <f t="shared" si="0"/>
        <v>2.6535541309626279E-2</v>
      </c>
      <c r="M11" s="43">
        <f t="shared" si="0"/>
        <v>0</v>
      </c>
      <c r="N11" s="43">
        <f t="shared" si="2"/>
        <v>2.6413895040584376E-2</v>
      </c>
      <c r="O11" s="42">
        <f t="shared" si="3"/>
        <v>5752</v>
      </c>
    </row>
    <row r="12" spans="1:15" x14ac:dyDescent="0.2">
      <c r="A12" s="41" t="s">
        <v>20</v>
      </c>
      <c r="B12" s="42">
        <f>input_varones!B12</f>
        <v>7655</v>
      </c>
      <c r="C12" s="42">
        <f>input_varones!C12</f>
        <v>7637</v>
      </c>
      <c r="D12" s="42">
        <f>input_varones!D12</f>
        <v>0</v>
      </c>
      <c r="E12" s="42">
        <f>input_varones!E12</f>
        <v>15292</v>
      </c>
      <c r="G12" s="41">
        <v>50</v>
      </c>
      <c r="H12" s="41">
        <f>input_varones!H12</f>
        <v>3339562</v>
      </c>
      <c r="J12" s="41" t="s">
        <v>20</v>
      </c>
      <c r="K12" s="43">
        <f t="shared" si="1"/>
        <v>9.4805688589011464E-3</v>
      </c>
      <c r="L12" s="43">
        <f t="shared" si="0"/>
        <v>9.8112771232929507E-3</v>
      </c>
      <c r="M12" s="43">
        <f t="shared" si="0"/>
        <v>0</v>
      </c>
      <c r="N12" s="43">
        <f t="shared" si="2"/>
        <v>9.6428877712141006E-3</v>
      </c>
      <c r="O12" s="42">
        <f t="shared" si="3"/>
        <v>2100</v>
      </c>
    </row>
    <row r="13" spans="1:15" x14ac:dyDescent="0.2">
      <c r="A13" s="41" t="s">
        <v>21</v>
      </c>
      <c r="B13" s="42">
        <f>input_varones!B13</f>
        <v>3206</v>
      </c>
      <c r="C13" s="42">
        <f>input_varones!C13</f>
        <v>3173</v>
      </c>
      <c r="D13" s="42">
        <f>input_varones!D13</f>
        <v>0</v>
      </c>
      <c r="E13" s="42">
        <f>input_varones!E13</f>
        <v>6379</v>
      </c>
      <c r="G13" s="41">
        <v>55</v>
      </c>
      <c r="H13" s="41">
        <f>input_varones!H13</f>
        <v>2698956</v>
      </c>
      <c r="J13" s="41" t="s">
        <v>21</v>
      </c>
      <c r="K13" s="43">
        <f t="shared" si="1"/>
        <v>3.9705687474378935E-3</v>
      </c>
      <c r="L13" s="43">
        <f t="shared" si="0"/>
        <v>4.0763627487506266E-3</v>
      </c>
      <c r="M13" s="43">
        <f t="shared" si="0"/>
        <v>0</v>
      </c>
      <c r="N13" s="43">
        <f t="shared" si="2"/>
        <v>4.0224941860171823E-3</v>
      </c>
      <c r="O13" s="42">
        <f t="shared" si="3"/>
        <v>876</v>
      </c>
    </row>
    <row r="14" spans="1:15" x14ac:dyDescent="0.2">
      <c r="A14" s="41" t="s">
        <v>22</v>
      </c>
      <c r="B14" s="42">
        <f>input_varones!B14</f>
        <v>1318</v>
      </c>
      <c r="C14" s="42">
        <f>input_varones!C14</f>
        <v>1271</v>
      </c>
      <c r="D14" s="42">
        <f>input_varones!D14</f>
        <v>0</v>
      </c>
      <c r="E14" s="42">
        <f>input_varones!E14</f>
        <v>2589</v>
      </c>
      <c r="G14" s="41"/>
      <c r="H14" s="41"/>
      <c r="J14" s="41" t="s">
        <v>22</v>
      </c>
      <c r="K14" s="43">
        <f t="shared" si="1"/>
        <v>1.6323174077115233E-3</v>
      </c>
      <c r="L14" s="43">
        <f t="shared" si="0"/>
        <v>1.6328575649738563E-3</v>
      </c>
      <c r="M14" s="43">
        <f t="shared" si="0"/>
        <v>0</v>
      </c>
      <c r="N14" s="43">
        <f t="shared" si="2"/>
        <v>1.6325815092645376E-3</v>
      </c>
      <c r="O14" s="42">
        <f t="shared" si="3"/>
        <v>356</v>
      </c>
    </row>
    <row r="15" spans="1:15" x14ac:dyDescent="0.2">
      <c r="A15" s="41" t="s">
        <v>23</v>
      </c>
      <c r="B15" s="42">
        <f>input_varones!B15</f>
        <v>465</v>
      </c>
      <c r="C15" s="42">
        <f>input_varones!C15</f>
        <v>505</v>
      </c>
      <c r="D15" s="42">
        <f>input_varones!D15</f>
        <v>0</v>
      </c>
      <c r="E15" s="42">
        <f>input_varones!E15</f>
        <v>970</v>
      </c>
      <c r="G15" s="41"/>
      <c r="H15" s="41"/>
      <c r="J15" s="41" t="s">
        <v>23</v>
      </c>
      <c r="K15" s="43">
        <f t="shared" si="1"/>
        <v>5.7589347085421723E-4</v>
      </c>
      <c r="L15" s="43">
        <f t="shared" si="0"/>
        <v>6.4877503565050944E-4</v>
      </c>
      <c r="M15" s="43">
        <f t="shared" si="0"/>
        <v>0</v>
      </c>
      <c r="N15" s="43">
        <f t="shared" si="2"/>
        <v>6.1166630513194333E-4</v>
      </c>
      <c r="O15" s="42">
        <f t="shared" si="3"/>
        <v>133</v>
      </c>
    </row>
    <row r="16" spans="1:15" x14ac:dyDescent="0.2">
      <c r="A16" s="41" t="s">
        <v>24</v>
      </c>
      <c r="B16" s="42">
        <f>input_varones!B16</f>
        <v>256</v>
      </c>
      <c r="C16" s="42">
        <f>input_varones!C16</f>
        <v>235</v>
      </c>
      <c r="D16" s="42">
        <f>input_varones!D16</f>
        <v>0</v>
      </c>
      <c r="E16" s="42">
        <f>input_varones!E16</f>
        <v>491</v>
      </c>
      <c r="G16" s="41"/>
      <c r="H16" s="41"/>
      <c r="J16" s="41" t="s">
        <v>24</v>
      </c>
      <c r="K16" s="43">
        <f t="shared" si="1"/>
        <v>3.1705102911544004E-4</v>
      </c>
      <c r="L16" s="43">
        <f t="shared" si="0"/>
        <v>3.0190521460964298E-4</v>
      </c>
      <c r="M16" s="43">
        <f t="shared" si="0"/>
        <v>0</v>
      </c>
      <c r="N16" s="43">
        <f t="shared" si="2"/>
        <v>3.0961665548431361E-4</v>
      </c>
      <c r="O16" s="42">
        <f t="shared" si="3"/>
        <v>67</v>
      </c>
    </row>
    <row r="17" spans="1:15" x14ac:dyDescent="0.2">
      <c r="A17" s="41" t="s">
        <v>2</v>
      </c>
      <c r="B17" s="42">
        <f>input_varones!B17</f>
        <v>110606</v>
      </c>
      <c r="C17" s="42">
        <f>input_varones!C17</f>
        <v>107152</v>
      </c>
      <c r="D17" s="42">
        <f>input_varones!D17</f>
        <v>1</v>
      </c>
      <c r="E17" s="42">
        <f>input_varones!E17</f>
        <v>217759</v>
      </c>
      <c r="G17" s="41"/>
      <c r="H17" s="41"/>
      <c r="J17" s="41" t="s">
        <v>1</v>
      </c>
      <c r="K17" s="43">
        <f>SUM(K4:K16)</f>
        <v>0.99999999999999978</v>
      </c>
      <c r="L17" s="43">
        <f t="shared" ref="L17:O17" si="4">SUM(L4:L16)</f>
        <v>1</v>
      </c>
      <c r="M17" s="43">
        <f t="shared" si="4"/>
        <v>1</v>
      </c>
      <c r="N17" s="43">
        <f t="shared" si="4"/>
        <v>1</v>
      </c>
      <c r="O17" s="42">
        <f t="shared" si="4"/>
        <v>217760</v>
      </c>
    </row>
    <row r="18" spans="1:15" x14ac:dyDescent="0.2">
      <c r="A18" s="41" t="s">
        <v>1</v>
      </c>
      <c r="B18" s="42">
        <f>SUM(B4:B17)</f>
        <v>918047</v>
      </c>
      <c r="C18" s="42">
        <f t="shared" ref="C18:D18" si="5">SUM(C4:C17)</f>
        <v>885542</v>
      </c>
      <c r="D18" s="42">
        <f t="shared" si="5"/>
        <v>2</v>
      </c>
      <c r="E18" s="42">
        <f>input_varones!E18</f>
        <v>1803591</v>
      </c>
    </row>
    <row r="20" spans="1:15" x14ac:dyDescent="0.2">
      <c r="A20" s="37" t="s">
        <v>36</v>
      </c>
      <c r="B20" s="44">
        <f>B17/B18</f>
        <v>0.12047967043081673</v>
      </c>
      <c r="C20" s="44">
        <f t="shared" ref="C20:E20" si="6">C17/C18</f>
        <v>0.12100160127921657</v>
      </c>
      <c r="D20" s="44">
        <f>D17/D18</f>
        <v>0.5</v>
      </c>
      <c r="E20" s="44">
        <f t="shared" si="6"/>
        <v>0.12073635319759303</v>
      </c>
    </row>
    <row r="24" spans="1:15" x14ac:dyDescent="0.2">
      <c r="A24" s="38" t="s">
        <v>17</v>
      </c>
      <c r="B24" s="38" t="s">
        <v>26</v>
      </c>
      <c r="C24" s="38" t="s">
        <v>27</v>
      </c>
    </row>
    <row r="25" spans="1:15" x14ac:dyDescent="0.2">
      <c r="A25" s="41"/>
      <c r="B25" s="41"/>
      <c r="C25" s="41"/>
    </row>
    <row r="26" spans="1:15" x14ac:dyDescent="0.2">
      <c r="A26" s="41" t="s">
        <v>5</v>
      </c>
      <c r="B26" s="41">
        <f>(E5+O5)/H5</f>
        <v>1.9804072792795689E-2</v>
      </c>
      <c r="C26" s="41">
        <f>B26*5</f>
        <v>9.9020363963978453E-2</v>
      </c>
    </row>
    <row r="27" spans="1:15" x14ac:dyDescent="0.2">
      <c r="A27" s="41" t="s">
        <v>6</v>
      </c>
      <c r="B27" s="41">
        <f t="shared" ref="B27:B33" si="7">(E6+O6)/H6</f>
        <v>7.511558993261809E-2</v>
      </c>
      <c r="C27" s="41">
        <f t="shared" ref="C27:C34" si="8">B27*5</f>
        <v>0.37557794966309044</v>
      </c>
    </row>
    <row r="28" spans="1:15" x14ac:dyDescent="0.2">
      <c r="A28" s="41" t="s">
        <v>7</v>
      </c>
      <c r="B28" s="41">
        <f t="shared" si="7"/>
        <v>9.8209883916868732E-2</v>
      </c>
      <c r="C28" s="41">
        <f t="shared" si="8"/>
        <v>0.49104941958434367</v>
      </c>
    </row>
    <row r="29" spans="1:15" x14ac:dyDescent="0.2">
      <c r="A29" s="41" t="s">
        <v>8</v>
      </c>
      <c r="B29" s="41">
        <f t="shared" si="7"/>
        <v>8.5865574326118577E-2</v>
      </c>
      <c r="C29" s="41">
        <f t="shared" si="8"/>
        <v>0.42932787163059288</v>
      </c>
    </row>
    <row r="30" spans="1:15" x14ac:dyDescent="0.2">
      <c r="A30" s="41" t="s">
        <v>9</v>
      </c>
      <c r="B30" s="41">
        <f t="shared" si="7"/>
        <v>5.6263458421597239E-2</v>
      </c>
      <c r="C30" s="41">
        <f t="shared" si="8"/>
        <v>0.28131729210798617</v>
      </c>
    </row>
    <row r="31" spans="1:15" x14ac:dyDescent="0.2">
      <c r="A31" s="41" t="s">
        <v>10</v>
      </c>
      <c r="B31" s="41">
        <f t="shared" si="7"/>
        <v>2.8667332789038651E-2</v>
      </c>
      <c r="C31" s="41">
        <f t="shared" si="8"/>
        <v>0.14333666394519326</v>
      </c>
    </row>
    <row r="32" spans="1:15" x14ac:dyDescent="0.2">
      <c r="A32" s="41" t="s">
        <v>11</v>
      </c>
      <c r="B32" s="41">
        <f t="shared" si="7"/>
        <v>1.2468563594777965E-2</v>
      </c>
      <c r="C32" s="41">
        <f t="shared" si="8"/>
        <v>6.2342817973889825E-2</v>
      </c>
    </row>
    <row r="33" spans="1:5" x14ac:dyDescent="0.2">
      <c r="A33" s="41" t="s">
        <v>20</v>
      </c>
      <c r="B33" s="41">
        <f t="shared" si="7"/>
        <v>5.207868576777434E-3</v>
      </c>
      <c r="C33" s="41">
        <f t="shared" si="8"/>
        <v>2.6039342883887172E-2</v>
      </c>
    </row>
    <row r="34" spans="1:5" x14ac:dyDescent="0.2">
      <c r="A34" s="41" t="s">
        <v>21</v>
      </c>
      <c r="B34" s="41">
        <f t="shared" ref="B34" si="9">(E13+O13)/H13</f>
        <v>2.6880764265886513E-3</v>
      </c>
      <c r="C34" s="41">
        <f t="shared" si="8"/>
        <v>1.3440382132943256E-2</v>
      </c>
    </row>
    <row r="39" spans="1:5" x14ac:dyDescent="0.2">
      <c r="A39" s="37" t="s">
        <v>28</v>
      </c>
      <c r="B39" s="41"/>
      <c r="C39" s="41">
        <f>SUM(C26:C34)</f>
        <v>1.9214521038859051</v>
      </c>
      <c r="D39" s="41" t="s">
        <v>43</v>
      </c>
      <c r="E39" s="41"/>
    </row>
    <row r="40" spans="1:5" x14ac:dyDescent="0.2">
      <c r="A40" s="37" t="s">
        <v>32</v>
      </c>
      <c r="B40" s="41"/>
      <c r="C40" s="41">
        <f>SUM(E18/SUM(H5:H13))*1000</f>
        <v>47.050108354571556</v>
      </c>
      <c r="D40" s="41" t="s">
        <v>45</v>
      </c>
      <c r="E40" s="41"/>
    </row>
    <row r="41" spans="1:5" x14ac:dyDescent="0.2">
      <c r="A41" s="37" t="s">
        <v>33</v>
      </c>
      <c r="B41" s="41"/>
      <c r="C41" s="41">
        <f>E18/input_varones!H19</f>
        <v>1.4262876558092767E-2</v>
      </c>
      <c r="D41" s="41" t="s">
        <v>35</v>
      </c>
      <c r="E41" s="41"/>
    </row>
  </sheetData>
  <sheetProtection sheet="1" objects="1" scenarios="1"/>
  <mergeCells count="2">
    <mergeCell ref="A1:D1"/>
    <mergeCell ref="B2:D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input_mujeres</vt:lpstr>
      <vt:lpstr>input_varones</vt:lpstr>
      <vt:lpstr>output_total</vt:lpstr>
      <vt:lpstr>calc_mujeres</vt:lpstr>
      <vt:lpstr>calc_varones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2024-10-09T22:19:19Z</dcterms:created>
  <dcterms:modified xsi:type="dcterms:W3CDTF">2025-09-09T23:34:47Z</dcterms:modified>
</cp:coreProperties>
</file>