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uysn\GIT_Projects\REHO_model\data\SIA\"/>
    </mc:Choice>
  </mc:AlternateContent>
  <xr:revisionPtr revIDLastSave="0" documentId="13_ncr:1_{02F7FBA1-E526-47A5-8A57-89A0BEBC0DC4}" xr6:coauthVersionLast="47" xr6:coauthVersionMax="47" xr10:uidLastSave="{00000000-0000-0000-0000-000000000000}"/>
  <workbookProtection lockStructure="1"/>
  <bookViews>
    <workbookView xWindow="-28920" yWindow="0" windowWidth="29040" windowHeight="15720" activeTab="1" xr2:uid="{00000000-000D-0000-FFFF-FFFF00000000}"/>
  </bookViews>
  <sheets>
    <sheet name="profiles" sheetId="1" r:id="rId1"/>
    <sheet name="data" sheetId="2" r:id="rId2"/>
    <sheet name="results" sheetId="4" r:id="rId3"/>
    <sheet name="calculs" sheetId="5" r:id="rId4"/>
  </sheets>
  <definedNames>
    <definedName name="lal">results!$R:$R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7" i="5" l="1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AO50" i="5" s="1"/>
  <c r="AM50" i="5"/>
  <c r="AN50" i="5"/>
  <c r="BA6" i="5"/>
  <c r="AS50" i="5"/>
  <c r="AP50" i="5" l="1"/>
  <c r="AL50" i="5"/>
  <c r="AK50" i="5"/>
  <c r="AJ50" i="5"/>
  <c r="AR50" i="5"/>
  <c r="AI50" i="5"/>
  <c r="AQ50" i="5"/>
  <c r="HB7" i="5" l="1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B6" i="5"/>
  <c r="HZ6" i="5" l="1"/>
  <c r="HZ50" i="5"/>
  <c r="HZ49" i="5"/>
  <c r="HZ48" i="5"/>
  <c r="HZ47" i="5"/>
  <c r="HZ46" i="5"/>
  <c r="HZ45" i="5"/>
  <c r="HZ44" i="5"/>
  <c r="HZ43" i="5"/>
  <c r="HZ42" i="5"/>
  <c r="HZ41" i="5"/>
  <c r="HZ40" i="5"/>
  <c r="HZ39" i="5"/>
  <c r="HZ38" i="5"/>
  <c r="HZ37" i="5"/>
  <c r="HZ36" i="5"/>
  <c r="HZ35" i="5"/>
  <c r="HZ34" i="5"/>
  <c r="HZ33" i="5"/>
  <c r="HZ32" i="5"/>
  <c r="HZ31" i="5"/>
  <c r="HZ30" i="5"/>
  <c r="HZ29" i="5"/>
  <c r="HZ28" i="5"/>
  <c r="HZ27" i="5"/>
  <c r="HZ26" i="5"/>
  <c r="HZ25" i="5"/>
  <c r="HZ24" i="5"/>
  <c r="HZ23" i="5"/>
  <c r="HZ22" i="5"/>
  <c r="HZ21" i="5"/>
  <c r="HZ20" i="5"/>
  <c r="HZ19" i="5"/>
  <c r="HZ18" i="5"/>
  <c r="HZ17" i="5"/>
  <c r="HZ16" i="5"/>
  <c r="HZ15" i="5"/>
  <c r="HZ14" i="5"/>
  <c r="HZ13" i="5"/>
  <c r="HZ12" i="5"/>
  <c r="HZ11" i="5"/>
  <c r="HZ10" i="5"/>
  <c r="HZ9" i="5"/>
  <c r="HZ8" i="5"/>
  <c r="HZ7" i="5"/>
  <c r="HA7" i="5"/>
  <c r="HA8" i="5"/>
  <c r="HA9" i="5"/>
  <c r="HA10" i="5"/>
  <c r="HA11" i="5"/>
  <c r="HA12" i="5"/>
  <c r="HA13" i="5"/>
  <c r="HA14" i="5"/>
  <c r="HA15" i="5"/>
  <c r="HA16" i="5"/>
  <c r="HA17" i="5"/>
  <c r="HA18" i="5"/>
  <c r="HA19" i="5"/>
  <c r="HA20" i="5"/>
  <c r="HA21" i="5"/>
  <c r="HA22" i="5"/>
  <c r="HA23" i="5"/>
  <c r="HA24" i="5"/>
  <c r="HA25" i="5"/>
  <c r="HA26" i="5"/>
  <c r="HA27" i="5"/>
  <c r="HA28" i="5"/>
  <c r="HA29" i="5"/>
  <c r="HA30" i="5"/>
  <c r="HA31" i="5"/>
  <c r="HA32" i="5"/>
  <c r="HA33" i="5"/>
  <c r="HA34" i="5"/>
  <c r="HA35" i="5"/>
  <c r="HA36" i="5"/>
  <c r="HA37" i="5"/>
  <c r="HA38" i="5"/>
  <c r="HA39" i="5"/>
  <c r="HA40" i="5"/>
  <c r="HA41" i="5"/>
  <c r="HA42" i="5"/>
  <c r="HA43" i="5"/>
  <c r="HA44" i="5"/>
  <c r="HA45" i="5"/>
  <c r="HA46" i="5"/>
  <c r="HA47" i="5"/>
  <c r="HA48" i="5"/>
  <c r="HA49" i="5"/>
  <c r="HA50" i="5"/>
  <c r="HA6" i="5"/>
  <c r="GZ7" i="5"/>
  <c r="GZ8" i="5"/>
  <c r="GZ9" i="5"/>
  <c r="GZ10" i="5"/>
  <c r="GZ11" i="5"/>
  <c r="GZ12" i="5"/>
  <c r="GZ13" i="5"/>
  <c r="GZ14" i="5"/>
  <c r="GZ15" i="5"/>
  <c r="GZ16" i="5"/>
  <c r="GZ17" i="5"/>
  <c r="GZ18" i="5"/>
  <c r="GZ19" i="5"/>
  <c r="GZ20" i="5"/>
  <c r="GZ21" i="5"/>
  <c r="GZ22" i="5"/>
  <c r="GZ23" i="5"/>
  <c r="GZ24" i="5"/>
  <c r="GZ25" i="5"/>
  <c r="GZ26" i="5"/>
  <c r="GZ27" i="5"/>
  <c r="GZ28" i="5"/>
  <c r="GZ29" i="5"/>
  <c r="GZ30" i="5"/>
  <c r="GZ31" i="5"/>
  <c r="GZ32" i="5"/>
  <c r="GZ33" i="5"/>
  <c r="GZ34" i="5"/>
  <c r="GZ35" i="5"/>
  <c r="GZ36" i="5"/>
  <c r="GZ37" i="5"/>
  <c r="GZ38" i="5"/>
  <c r="GZ39" i="5"/>
  <c r="GZ40" i="5"/>
  <c r="GZ41" i="5"/>
  <c r="GZ42" i="5"/>
  <c r="GZ43" i="5"/>
  <c r="GZ44" i="5"/>
  <c r="GZ45" i="5"/>
  <c r="GZ46" i="5"/>
  <c r="GZ47" i="5"/>
  <c r="GZ48" i="5"/>
  <c r="GZ49" i="5"/>
  <c r="GZ50" i="5"/>
  <c r="GZ6" i="5"/>
  <c r="GY7" i="5" l="1"/>
  <c r="GY8" i="5"/>
  <c r="GY9" i="5"/>
  <c r="GY10" i="5"/>
  <c r="GY11" i="5"/>
  <c r="GY12" i="5"/>
  <c r="GY13" i="5"/>
  <c r="GY14" i="5"/>
  <c r="GY15" i="5"/>
  <c r="GY16" i="5"/>
  <c r="GY17" i="5"/>
  <c r="GY18" i="5"/>
  <c r="GY19" i="5"/>
  <c r="GY20" i="5"/>
  <c r="GY21" i="5"/>
  <c r="GY22" i="5"/>
  <c r="GY23" i="5"/>
  <c r="GY24" i="5"/>
  <c r="GY25" i="5"/>
  <c r="GY26" i="5"/>
  <c r="GY27" i="5"/>
  <c r="GY28" i="5"/>
  <c r="GY29" i="5"/>
  <c r="GY30" i="5"/>
  <c r="GY31" i="5"/>
  <c r="GY32" i="5"/>
  <c r="GY33" i="5"/>
  <c r="GY34" i="5"/>
  <c r="GY35" i="5"/>
  <c r="GY36" i="5"/>
  <c r="GY37" i="5"/>
  <c r="GY38" i="5"/>
  <c r="GY39" i="5"/>
  <c r="GY40" i="5"/>
  <c r="GY41" i="5"/>
  <c r="GY42" i="5"/>
  <c r="GY43" i="5"/>
  <c r="GY44" i="5"/>
  <c r="GY45" i="5"/>
  <c r="GY46" i="5"/>
  <c r="GY47" i="5"/>
  <c r="GY48" i="5"/>
  <c r="GY49" i="5"/>
  <c r="GY50" i="5"/>
  <c r="GY6" i="5"/>
  <c r="GW7" i="5"/>
  <c r="GX7" i="5" s="1"/>
  <c r="GW8" i="5"/>
  <c r="GX8" i="5" s="1"/>
  <c r="GW9" i="5"/>
  <c r="GX9" i="5" s="1"/>
  <c r="GW10" i="5"/>
  <c r="GX10" i="5" s="1"/>
  <c r="GW11" i="5"/>
  <c r="GX11" i="5" s="1"/>
  <c r="GW12" i="5"/>
  <c r="GX12" i="5" s="1"/>
  <c r="GW13" i="5"/>
  <c r="GX13" i="5" s="1"/>
  <c r="GW14" i="5"/>
  <c r="GX14" i="5" s="1"/>
  <c r="GW15" i="5"/>
  <c r="GX15" i="5" s="1"/>
  <c r="GW16" i="5"/>
  <c r="GX16" i="5" s="1"/>
  <c r="GW17" i="5"/>
  <c r="GX17" i="5" s="1"/>
  <c r="GW18" i="5"/>
  <c r="GX18" i="5" s="1"/>
  <c r="GW19" i="5"/>
  <c r="GX19" i="5" s="1"/>
  <c r="GW20" i="5"/>
  <c r="GX20" i="5" s="1"/>
  <c r="GW21" i="5"/>
  <c r="GX21" i="5" s="1"/>
  <c r="GW22" i="5"/>
  <c r="GX22" i="5" s="1"/>
  <c r="GW23" i="5"/>
  <c r="GX23" i="5" s="1"/>
  <c r="GW24" i="5"/>
  <c r="GX24" i="5" s="1"/>
  <c r="GW25" i="5"/>
  <c r="GX25" i="5" s="1"/>
  <c r="GW26" i="5"/>
  <c r="GX26" i="5" s="1"/>
  <c r="GW27" i="5"/>
  <c r="GX27" i="5" s="1"/>
  <c r="GW28" i="5"/>
  <c r="GX28" i="5" s="1"/>
  <c r="GW29" i="5"/>
  <c r="GX29" i="5" s="1"/>
  <c r="GW30" i="5"/>
  <c r="GX30" i="5" s="1"/>
  <c r="GW31" i="5"/>
  <c r="GX31" i="5" s="1"/>
  <c r="GW32" i="5"/>
  <c r="GX32" i="5" s="1"/>
  <c r="GW33" i="5"/>
  <c r="GX33" i="5" s="1"/>
  <c r="GW34" i="5"/>
  <c r="GX34" i="5" s="1"/>
  <c r="GW35" i="5"/>
  <c r="GX35" i="5" s="1"/>
  <c r="GW36" i="5"/>
  <c r="GX36" i="5" s="1"/>
  <c r="GW37" i="5"/>
  <c r="GX37" i="5" s="1"/>
  <c r="GW38" i="5"/>
  <c r="GX38" i="5" s="1"/>
  <c r="GW39" i="5"/>
  <c r="GX39" i="5" s="1"/>
  <c r="GW40" i="5"/>
  <c r="GX40" i="5" s="1"/>
  <c r="GW41" i="5"/>
  <c r="GX41" i="5" s="1"/>
  <c r="GW42" i="5"/>
  <c r="GX42" i="5" s="1"/>
  <c r="GW43" i="5"/>
  <c r="GX43" i="5" s="1"/>
  <c r="GW44" i="5"/>
  <c r="GX44" i="5" s="1"/>
  <c r="GW45" i="5"/>
  <c r="GX45" i="5" s="1"/>
  <c r="GW46" i="5"/>
  <c r="GX46" i="5" s="1"/>
  <c r="GW47" i="5"/>
  <c r="GX47" i="5" s="1"/>
  <c r="GW48" i="5"/>
  <c r="GX48" i="5" s="1"/>
  <c r="GW49" i="5"/>
  <c r="GX49" i="5" s="1"/>
  <c r="GW50" i="5"/>
  <c r="GX50" i="5" s="1"/>
  <c r="GW6" i="5"/>
  <c r="GX6" i="5" s="1"/>
  <c r="Y6" i="5" l="1"/>
  <c r="AY7" i="5"/>
  <c r="AF8" i="5"/>
  <c r="AF6" i="5"/>
  <c r="FW6" i="5"/>
  <c r="AD6" i="5" l="1"/>
  <c r="AG6" i="5"/>
  <c r="AC8" i="5"/>
  <c r="AB7" i="5"/>
  <c r="AT8" i="5"/>
  <c r="AG8" i="5"/>
  <c r="AF7" i="5"/>
  <c r="AY8" i="5"/>
  <c r="AB8" i="5"/>
  <c r="AH6" i="5"/>
  <c r="AE7" i="5"/>
  <c r="AX29" i="5"/>
  <c r="AY29" i="5"/>
  <c r="AU29" i="5"/>
  <c r="AT29" i="5"/>
  <c r="AE29" i="5"/>
  <c r="AW29" i="5"/>
  <c r="AV29" i="5"/>
  <c r="AB29" i="5"/>
  <c r="AF29" i="5"/>
  <c r="AG29" i="5"/>
  <c r="AD29" i="5"/>
  <c r="AC29" i="5"/>
  <c r="AH29" i="5"/>
  <c r="AC6" i="5"/>
  <c r="AU6" i="5"/>
  <c r="AY6" i="5"/>
  <c r="AW8" i="5"/>
  <c r="AU8" i="5"/>
  <c r="AX8" i="5"/>
  <c r="AV8" i="5"/>
  <c r="AE8" i="5"/>
  <c r="AH7" i="5"/>
  <c r="AD7" i="5"/>
  <c r="AB6" i="5"/>
  <c r="AX6" i="5"/>
  <c r="AT6" i="5"/>
  <c r="AW6" i="5"/>
  <c r="AV6" i="5"/>
  <c r="AT7" i="5"/>
  <c r="AW7" i="5"/>
  <c r="AU7" i="5"/>
  <c r="AX7" i="5"/>
  <c r="AV7" i="5"/>
  <c r="AE6" i="5"/>
  <c r="AH8" i="5"/>
  <c r="AD8" i="5"/>
  <c r="AG7" i="5"/>
  <c r="AC7" i="5"/>
  <c r="DW6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CZ6" i="5"/>
  <c r="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Z6" i="5"/>
  <c r="CA7" i="5"/>
  <c r="BB7" i="5" s="1"/>
  <c r="CB7" i="5"/>
  <c r="BC7" i="5" s="1"/>
  <c r="CC7" i="5"/>
  <c r="BD7" i="5" s="1"/>
  <c r="CD7" i="5"/>
  <c r="BE7" i="5" s="1"/>
  <c r="CE7" i="5"/>
  <c r="BF7" i="5" s="1"/>
  <c r="CF7" i="5"/>
  <c r="BG7" i="5" s="1"/>
  <c r="CG7" i="5"/>
  <c r="BH7" i="5" s="1"/>
  <c r="CH7" i="5"/>
  <c r="CI7" i="5"/>
  <c r="CJ7" i="5"/>
  <c r="CK7" i="5"/>
  <c r="CL7" i="5"/>
  <c r="CM7" i="5"/>
  <c r="CN7" i="5"/>
  <c r="CO7" i="5"/>
  <c r="CP7" i="5"/>
  <c r="CQ7" i="5"/>
  <c r="CR7" i="5"/>
  <c r="CS7" i="5"/>
  <c r="BT7" i="5" s="1"/>
  <c r="CT7" i="5"/>
  <c r="BU7" i="5" s="1"/>
  <c r="CU7" i="5"/>
  <c r="BV7" i="5" s="1"/>
  <c r="CV7" i="5"/>
  <c r="BW7" i="5" s="1"/>
  <c r="CW7" i="5"/>
  <c r="BX7" i="5" s="1"/>
  <c r="CX7" i="5"/>
  <c r="BY7" i="5" s="1"/>
  <c r="CA8" i="5"/>
  <c r="BB8" i="5" s="1"/>
  <c r="CB8" i="5"/>
  <c r="BC8" i="5" s="1"/>
  <c r="CC8" i="5"/>
  <c r="BD8" i="5" s="1"/>
  <c r="CD8" i="5"/>
  <c r="BE8" i="5" s="1"/>
  <c r="CE8" i="5"/>
  <c r="BF8" i="5" s="1"/>
  <c r="CF8" i="5"/>
  <c r="BG8" i="5" s="1"/>
  <c r="CG8" i="5"/>
  <c r="BH8" i="5" s="1"/>
  <c r="CH8" i="5"/>
  <c r="CI8" i="5"/>
  <c r="CJ8" i="5"/>
  <c r="CK8" i="5"/>
  <c r="CL8" i="5"/>
  <c r="CM8" i="5"/>
  <c r="CN8" i="5"/>
  <c r="CO8" i="5"/>
  <c r="CP8" i="5"/>
  <c r="CQ8" i="5"/>
  <c r="CR8" i="5"/>
  <c r="CS8" i="5"/>
  <c r="BT8" i="5" s="1"/>
  <c r="CT8" i="5"/>
  <c r="BU8" i="5" s="1"/>
  <c r="CU8" i="5"/>
  <c r="BV8" i="5" s="1"/>
  <c r="CV8" i="5"/>
  <c r="BW8" i="5" s="1"/>
  <c r="CW8" i="5"/>
  <c r="BX8" i="5" s="1"/>
  <c r="CX8" i="5"/>
  <c r="BY8" i="5" s="1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A20" i="5"/>
  <c r="CB20" i="5"/>
  <c r="CC20" i="5"/>
  <c r="CD20" i="5"/>
  <c r="CE20" i="5"/>
  <c r="CF20" i="5"/>
  <c r="CG20" i="5"/>
  <c r="CH20" i="5"/>
  <c r="BI20" i="5" s="1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A29" i="5"/>
  <c r="BB29" i="5" s="1"/>
  <c r="CB29" i="5"/>
  <c r="BC29" i="5" s="1"/>
  <c r="CC29" i="5"/>
  <c r="BD29" i="5" s="1"/>
  <c r="CD29" i="5"/>
  <c r="BE29" i="5" s="1"/>
  <c r="CE29" i="5"/>
  <c r="BF29" i="5" s="1"/>
  <c r="CF29" i="5"/>
  <c r="BG29" i="5" s="1"/>
  <c r="CG29" i="5"/>
  <c r="BH29" i="5" s="1"/>
  <c r="CH29" i="5"/>
  <c r="CI29" i="5"/>
  <c r="CJ29" i="5"/>
  <c r="CK29" i="5"/>
  <c r="CL29" i="5"/>
  <c r="CM29" i="5"/>
  <c r="CN29" i="5"/>
  <c r="CO29" i="5"/>
  <c r="CP29" i="5"/>
  <c r="CQ29" i="5"/>
  <c r="CR29" i="5"/>
  <c r="CS29" i="5"/>
  <c r="BT29" i="5" s="1"/>
  <c r="CT29" i="5"/>
  <c r="BU29" i="5" s="1"/>
  <c r="CU29" i="5"/>
  <c r="BV29" i="5" s="1"/>
  <c r="CV29" i="5"/>
  <c r="BW29" i="5" s="1"/>
  <c r="CW29" i="5"/>
  <c r="BX29" i="5" s="1"/>
  <c r="CX29" i="5"/>
  <c r="BY29" i="5" s="1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B6" i="5"/>
  <c r="BC6" i="5" s="1"/>
  <c r="CC6" i="5"/>
  <c r="BD6" i="5" s="1"/>
  <c r="CD6" i="5"/>
  <c r="BE6" i="5" s="1"/>
  <c r="CE6" i="5"/>
  <c r="BF6" i="5" s="1"/>
  <c r="CF6" i="5"/>
  <c r="BG6" i="5" s="1"/>
  <c r="CG6" i="5"/>
  <c r="BH6" i="5" s="1"/>
  <c r="CH6" i="5"/>
  <c r="CI6" i="5"/>
  <c r="CJ6" i="5"/>
  <c r="CK6" i="5"/>
  <c r="CL6" i="5"/>
  <c r="CM6" i="5"/>
  <c r="CN6" i="5"/>
  <c r="CO6" i="5"/>
  <c r="CP6" i="5"/>
  <c r="CQ6" i="5"/>
  <c r="CR6" i="5"/>
  <c r="CS6" i="5"/>
  <c r="BT6" i="5" s="1"/>
  <c r="CT6" i="5"/>
  <c r="BU6" i="5" s="1"/>
  <c r="CU6" i="5"/>
  <c r="BV6" i="5" s="1"/>
  <c r="CV6" i="5"/>
  <c r="BW6" i="5" s="1"/>
  <c r="CW6" i="5"/>
  <c r="BX6" i="5" s="1"/>
  <c r="CX6" i="5"/>
  <c r="BY6" i="5" s="1"/>
  <c r="CA6" i="5"/>
  <c r="BB6" i="5" s="1"/>
  <c r="BT50" i="5" l="1"/>
  <c r="AT50" i="5"/>
  <c r="BL50" i="5"/>
  <c r="BD50" i="5"/>
  <c r="AD50" i="5"/>
  <c r="BT49" i="5"/>
  <c r="AT49" i="5"/>
  <c r="BL49" i="5"/>
  <c r="AL49" i="5"/>
  <c r="BD49" i="5"/>
  <c r="AD49" i="5"/>
  <c r="BT48" i="5"/>
  <c r="AT48" i="5"/>
  <c r="BL48" i="5"/>
  <c r="AL48" i="5"/>
  <c r="BX47" i="5"/>
  <c r="AX47" i="5"/>
  <c r="BP47" i="5"/>
  <c r="AP47" i="5"/>
  <c r="BD47" i="5"/>
  <c r="AD47" i="5"/>
  <c r="BX46" i="5"/>
  <c r="AX46" i="5"/>
  <c r="BP46" i="5"/>
  <c r="AP46" i="5"/>
  <c r="BH46" i="5"/>
  <c r="AH46" i="5"/>
  <c r="BX45" i="5"/>
  <c r="AX45" i="5"/>
  <c r="BP45" i="5"/>
  <c r="AP45" i="5"/>
  <c r="BH45" i="5"/>
  <c r="AH45" i="5"/>
  <c r="BX44" i="5"/>
  <c r="AX44" i="5"/>
  <c r="BP44" i="5"/>
  <c r="AP44" i="5"/>
  <c r="BL44" i="5"/>
  <c r="AL44" i="5"/>
  <c r="BD44" i="5"/>
  <c r="AD44" i="5"/>
  <c r="BT43" i="5"/>
  <c r="AT43" i="5"/>
  <c r="BH43" i="5"/>
  <c r="AH43" i="5"/>
  <c r="BX42" i="5"/>
  <c r="AX42" i="5"/>
  <c r="BP42" i="5"/>
  <c r="AP42" i="5"/>
  <c r="BH42" i="5"/>
  <c r="AH42" i="5"/>
  <c r="BX41" i="5"/>
  <c r="AX41" i="5"/>
  <c r="BP41" i="5"/>
  <c r="AP41" i="5"/>
  <c r="BL41" i="5"/>
  <c r="AL41" i="5"/>
  <c r="BD41" i="5"/>
  <c r="AD41" i="5"/>
  <c r="BT40" i="5"/>
  <c r="AT40" i="5"/>
  <c r="BL40" i="5"/>
  <c r="AL40" i="5"/>
  <c r="BD40" i="5"/>
  <c r="AD40" i="5"/>
  <c r="BT39" i="5"/>
  <c r="AT39" i="5"/>
  <c r="BL39" i="5"/>
  <c r="AL39" i="5"/>
  <c r="BH39" i="5"/>
  <c r="AH39" i="5"/>
  <c r="BX38" i="5"/>
  <c r="AX38" i="5"/>
  <c r="BL38" i="5"/>
  <c r="AL38" i="5"/>
  <c r="BD38" i="5"/>
  <c r="AD38" i="5"/>
  <c r="BT37" i="5"/>
  <c r="AT37" i="5"/>
  <c r="BL37" i="5"/>
  <c r="AL37" i="5"/>
  <c r="BD37" i="5"/>
  <c r="AD37" i="5"/>
  <c r="BT36" i="5"/>
  <c r="AT36" i="5"/>
  <c r="BL36" i="5"/>
  <c r="AL36" i="5"/>
  <c r="BD36" i="5"/>
  <c r="AD36" i="5"/>
  <c r="BT35" i="5"/>
  <c r="AT35" i="5"/>
  <c r="BL35" i="5"/>
  <c r="AL35" i="5"/>
  <c r="BD35" i="5"/>
  <c r="AD35" i="5"/>
  <c r="BT34" i="5"/>
  <c r="AT34" i="5"/>
  <c r="BP34" i="5"/>
  <c r="AP34" i="5"/>
  <c r="BH34" i="5"/>
  <c r="AH34" i="5"/>
  <c r="BX33" i="5"/>
  <c r="AX33" i="5"/>
  <c r="BP33" i="5"/>
  <c r="AP33" i="5"/>
  <c r="BH33" i="5"/>
  <c r="AH33" i="5"/>
  <c r="BX32" i="5"/>
  <c r="AX32" i="5"/>
  <c r="BT32" i="5"/>
  <c r="AT32" i="5"/>
  <c r="BL32" i="5"/>
  <c r="AL32" i="5"/>
  <c r="BX31" i="5"/>
  <c r="AX31" i="5"/>
  <c r="BP31" i="5"/>
  <c r="AP31" i="5"/>
  <c r="BH31" i="5"/>
  <c r="AH31" i="5"/>
  <c r="AX30" i="5"/>
  <c r="BX30" i="5"/>
  <c r="BP30" i="5"/>
  <c r="AP30" i="5"/>
  <c r="BH30" i="5"/>
  <c r="AH30" i="5"/>
  <c r="BP29" i="5"/>
  <c r="AP29" i="5"/>
  <c r="BL29" i="5"/>
  <c r="AL29" i="5"/>
  <c r="BT28" i="5"/>
  <c r="AT28" i="5"/>
  <c r="BL28" i="5"/>
  <c r="AL28" i="5"/>
  <c r="BD28" i="5"/>
  <c r="AD28" i="5"/>
  <c r="AT27" i="5"/>
  <c r="BT27" i="5"/>
  <c r="BL27" i="5"/>
  <c r="AL27" i="5"/>
  <c r="BD27" i="5"/>
  <c r="AD27" i="5"/>
  <c r="BT26" i="5"/>
  <c r="AT26" i="5"/>
  <c r="AL26" i="5"/>
  <c r="BL26" i="5"/>
  <c r="BD26" i="5"/>
  <c r="AD26" i="5"/>
  <c r="BP25" i="5"/>
  <c r="AP25" i="5"/>
  <c r="AL25" i="5"/>
  <c r="BL25" i="5"/>
  <c r="BD25" i="5"/>
  <c r="AD25" i="5"/>
  <c r="BT24" i="5"/>
  <c r="AT24" i="5"/>
  <c r="BL24" i="5"/>
  <c r="AL24" i="5"/>
  <c r="BD24" i="5"/>
  <c r="AD24" i="5"/>
  <c r="BX23" i="5"/>
  <c r="AX23" i="5"/>
  <c r="BP23" i="5"/>
  <c r="AP23" i="5"/>
  <c r="BD23" i="5"/>
  <c r="AD23" i="5"/>
  <c r="BX22" i="5"/>
  <c r="AX22" i="5"/>
  <c r="BP22" i="5"/>
  <c r="AP22" i="5"/>
  <c r="BH22" i="5"/>
  <c r="AH22" i="5"/>
  <c r="BT21" i="5"/>
  <c r="AT21" i="5"/>
  <c r="BL21" i="5"/>
  <c r="AL21" i="5"/>
  <c r="BH21" i="5"/>
  <c r="AH21" i="5"/>
  <c r="BX20" i="5"/>
  <c r="AX20" i="5"/>
  <c r="BP20" i="5"/>
  <c r="AP20" i="5"/>
  <c r="BH20" i="5"/>
  <c r="AH20" i="5"/>
  <c r="BX19" i="5"/>
  <c r="AX19" i="5"/>
  <c r="BT19" i="5"/>
  <c r="AT19" i="5"/>
  <c r="BL19" i="5"/>
  <c r="AL19" i="5"/>
  <c r="BD19" i="5"/>
  <c r="AD19" i="5"/>
  <c r="BT18" i="5"/>
  <c r="AT18" i="5"/>
  <c r="BL18" i="5"/>
  <c r="AL18" i="5"/>
  <c r="BD18" i="5"/>
  <c r="AD18" i="5"/>
  <c r="BT17" i="5"/>
  <c r="AT17" i="5"/>
  <c r="BL17" i="5"/>
  <c r="AL17" i="5"/>
  <c r="BD17" i="5"/>
  <c r="AD17" i="5"/>
  <c r="BT16" i="5"/>
  <c r="AT16" i="5"/>
  <c r="BL16" i="5"/>
  <c r="AL16" i="5"/>
  <c r="BD16" i="5"/>
  <c r="AD16" i="5"/>
  <c r="BT15" i="5"/>
  <c r="AT15" i="5"/>
  <c r="BL15" i="5"/>
  <c r="AL15" i="5"/>
  <c r="BH15" i="5"/>
  <c r="AH15" i="5"/>
  <c r="BT14" i="5"/>
  <c r="AT14" i="5"/>
  <c r="BL14" i="5"/>
  <c r="AL14" i="5"/>
  <c r="BD14" i="5"/>
  <c r="AD14" i="5"/>
  <c r="BT13" i="5"/>
  <c r="AT13" i="5"/>
  <c r="BL13" i="5"/>
  <c r="AL13" i="5"/>
  <c r="BD13" i="5"/>
  <c r="AD13" i="5"/>
  <c r="BT12" i="5"/>
  <c r="AT12" i="5"/>
  <c r="BL12" i="5"/>
  <c r="AL12" i="5"/>
  <c r="BD12" i="5"/>
  <c r="AD12" i="5"/>
  <c r="BT11" i="5"/>
  <c r="AT11" i="5"/>
  <c r="BL11" i="5"/>
  <c r="AL11" i="5"/>
  <c r="BD11" i="5"/>
  <c r="AD11" i="5"/>
  <c r="BT10" i="5"/>
  <c r="AT10" i="5"/>
  <c r="BH10" i="5"/>
  <c r="AH10" i="5"/>
  <c r="BX9" i="5"/>
  <c r="AX9" i="5"/>
  <c r="BP9" i="5"/>
  <c r="AP9" i="5"/>
  <c r="BP8" i="5"/>
  <c r="AP8" i="5"/>
  <c r="BP7" i="5"/>
  <c r="AP7" i="5"/>
  <c r="BP6" i="5"/>
  <c r="AP6" i="5"/>
  <c r="BL6" i="5"/>
  <c r="AL6" i="5"/>
  <c r="BW50" i="5"/>
  <c r="AW50" i="5"/>
  <c r="BS50" i="5"/>
  <c r="BO50" i="5"/>
  <c r="BK50" i="5"/>
  <c r="BG50" i="5"/>
  <c r="AG50" i="5"/>
  <c r="BC50" i="5"/>
  <c r="AC50" i="5"/>
  <c r="BW49" i="5"/>
  <c r="AW49" i="5"/>
  <c r="BS49" i="5"/>
  <c r="AS49" i="5"/>
  <c r="BO49" i="5"/>
  <c r="AO49" i="5"/>
  <c r="BK49" i="5"/>
  <c r="AK49" i="5"/>
  <c r="AG49" i="5"/>
  <c r="BG49" i="5"/>
  <c r="BC49" i="5"/>
  <c r="AC49" i="5"/>
  <c r="BW48" i="5"/>
  <c r="AW48" i="5"/>
  <c r="BS48" i="5"/>
  <c r="AS48" i="5"/>
  <c r="BO48" i="5"/>
  <c r="AO48" i="5"/>
  <c r="BK48" i="5"/>
  <c r="AK48" i="5"/>
  <c r="BG48" i="5"/>
  <c r="AG48" i="5"/>
  <c r="BC48" i="5"/>
  <c r="AC48" i="5"/>
  <c r="AW47" i="5"/>
  <c r="BW47" i="5"/>
  <c r="BS47" i="5"/>
  <c r="AS47" i="5"/>
  <c r="BO47" i="5"/>
  <c r="AO47" i="5"/>
  <c r="BK47" i="5"/>
  <c r="AK47" i="5"/>
  <c r="BG47" i="5"/>
  <c r="AG47" i="5"/>
  <c r="BC47" i="5"/>
  <c r="AC47" i="5"/>
  <c r="BW46" i="5"/>
  <c r="AW46" i="5"/>
  <c r="BS46" i="5"/>
  <c r="AS46" i="5"/>
  <c r="BO46" i="5"/>
  <c r="AO46" i="5"/>
  <c r="BK46" i="5"/>
  <c r="AK46" i="5"/>
  <c r="BG46" i="5"/>
  <c r="AG46" i="5"/>
  <c r="BC46" i="5"/>
  <c r="AC46" i="5"/>
  <c r="BW45" i="5"/>
  <c r="AW45" i="5"/>
  <c r="BS45" i="5"/>
  <c r="AS45" i="5"/>
  <c r="BO45" i="5"/>
  <c r="AO45" i="5"/>
  <c r="BK45" i="5"/>
  <c r="AK45" i="5"/>
  <c r="BG45" i="5"/>
  <c r="AG45" i="5"/>
  <c r="BC45" i="5"/>
  <c r="AC45" i="5"/>
  <c r="AW44" i="5"/>
  <c r="BW44" i="5"/>
  <c r="BS44" i="5"/>
  <c r="AS44" i="5"/>
  <c r="BO44" i="5"/>
  <c r="AO44" i="5"/>
  <c r="BK44" i="5"/>
  <c r="AK44" i="5"/>
  <c r="BG44" i="5"/>
  <c r="AG44" i="5"/>
  <c r="BC44" i="5"/>
  <c r="AC44" i="5"/>
  <c r="AW43" i="5"/>
  <c r="BW43" i="5"/>
  <c r="BS43" i="5"/>
  <c r="AS43" i="5"/>
  <c r="BO43" i="5"/>
  <c r="AO43" i="5"/>
  <c r="BK43" i="5"/>
  <c r="AK43" i="5"/>
  <c r="BG43" i="5"/>
  <c r="AG43" i="5"/>
  <c r="BC43" i="5"/>
  <c r="AC43" i="5"/>
  <c r="AW42" i="5"/>
  <c r="BW42" i="5"/>
  <c r="BS42" i="5"/>
  <c r="AS42" i="5"/>
  <c r="BO42" i="5"/>
  <c r="AO42" i="5"/>
  <c r="BK42" i="5"/>
  <c r="AK42" i="5"/>
  <c r="BG42" i="5"/>
  <c r="AG42" i="5"/>
  <c r="BC42" i="5"/>
  <c r="AC42" i="5"/>
  <c r="BW41" i="5"/>
  <c r="AW41" i="5"/>
  <c r="BS41" i="5"/>
  <c r="AS41" i="5"/>
  <c r="BO41" i="5"/>
  <c r="AO41" i="5"/>
  <c r="BK41" i="5"/>
  <c r="AK41" i="5"/>
  <c r="BG41" i="5"/>
  <c r="AG41" i="5"/>
  <c r="BC41" i="5"/>
  <c r="AC41" i="5"/>
  <c r="AW40" i="5"/>
  <c r="BW40" i="5"/>
  <c r="BS40" i="5"/>
  <c r="AS40" i="5"/>
  <c r="BO40" i="5"/>
  <c r="AO40" i="5"/>
  <c r="BK40" i="5"/>
  <c r="AK40" i="5"/>
  <c r="BG40" i="5"/>
  <c r="AG40" i="5"/>
  <c r="BC40" i="5"/>
  <c r="AC40" i="5"/>
  <c r="AW39" i="5"/>
  <c r="BW39" i="5"/>
  <c r="BS39" i="5"/>
  <c r="AS39" i="5"/>
  <c r="BO39" i="5"/>
  <c r="AO39" i="5"/>
  <c r="BK39" i="5"/>
  <c r="AK39" i="5"/>
  <c r="BG39" i="5"/>
  <c r="AG39" i="5"/>
  <c r="BC39" i="5"/>
  <c r="AC39" i="5"/>
  <c r="AW38" i="5"/>
  <c r="BW38" i="5"/>
  <c r="BS38" i="5"/>
  <c r="AS38" i="5"/>
  <c r="BO38" i="5"/>
  <c r="AO38" i="5"/>
  <c r="BK38" i="5"/>
  <c r="AK38" i="5"/>
  <c r="BG38" i="5"/>
  <c r="AG38" i="5"/>
  <c r="BC38" i="5"/>
  <c r="AC38" i="5"/>
  <c r="BW37" i="5"/>
  <c r="AW37" i="5"/>
  <c r="BS37" i="5"/>
  <c r="AS37" i="5"/>
  <c r="BO37" i="5"/>
  <c r="AO37" i="5"/>
  <c r="BK37" i="5"/>
  <c r="AK37" i="5"/>
  <c r="BG37" i="5"/>
  <c r="AG37" i="5"/>
  <c r="BC37" i="5"/>
  <c r="AC37" i="5"/>
  <c r="AW36" i="5"/>
  <c r="BW36" i="5"/>
  <c r="BS36" i="5"/>
  <c r="AS36" i="5"/>
  <c r="BO36" i="5"/>
  <c r="AO36" i="5"/>
  <c r="BK36" i="5"/>
  <c r="AK36" i="5"/>
  <c r="BG36" i="5"/>
  <c r="AG36" i="5"/>
  <c r="BC36" i="5"/>
  <c r="AC36" i="5"/>
  <c r="AW35" i="5"/>
  <c r="BW35" i="5"/>
  <c r="BS35" i="5"/>
  <c r="AS35" i="5"/>
  <c r="BO35" i="5"/>
  <c r="AO35" i="5"/>
  <c r="BK35" i="5"/>
  <c r="AK35" i="5"/>
  <c r="BG35" i="5"/>
  <c r="AG35" i="5"/>
  <c r="BC35" i="5"/>
  <c r="AC35" i="5"/>
  <c r="AW34" i="5"/>
  <c r="BW34" i="5"/>
  <c r="BS34" i="5"/>
  <c r="AS34" i="5"/>
  <c r="AO34" i="5"/>
  <c r="BO34" i="5"/>
  <c r="BK34" i="5"/>
  <c r="AK34" i="5"/>
  <c r="BG34" i="5"/>
  <c r="AG34" i="5"/>
  <c r="BC34" i="5"/>
  <c r="AC34" i="5"/>
  <c r="BW33" i="5"/>
  <c r="AW33" i="5"/>
  <c r="BS33" i="5"/>
  <c r="AS33" i="5"/>
  <c r="AO33" i="5"/>
  <c r="BO33" i="5"/>
  <c r="BK33" i="5"/>
  <c r="AK33" i="5"/>
  <c r="BG33" i="5"/>
  <c r="AG33" i="5"/>
  <c r="BC33" i="5"/>
  <c r="AC33" i="5"/>
  <c r="BW32" i="5"/>
  <c r="AW32" i="5"/>
  <c r="BS32" i="5"/>
  <c r="AS32" i="5"/>
  <c r="BO32" i="5"/>
  <c r="AO32" i="5"/>
  <c r="BK32" i="5"/>
  <c r="AK32" i="5"/>
  <c r="BG32" i="5"/>
  <c r="AG32" i="5"/>
  <c r="BC32" i="5"/>
  <c r="AC32" i="5"/>
  <c r="BW31" i="5"/>
  <c r="AW31" i="5"/>
  <c r="BS31" i="5"/>
  <c r="AS31" i="5"/>
  <c r="BO31" i="5"/>
  <c r="AO31" i="5"/>
  <c r="BK31" i="5"/>
  <c r="AK31" i="5"/>
  <c r="BG31" i="5"/>
  <c r="AG31" i="5"/>
  <c r="BC31" i="5"/>
  <c r="AC31" i="5"/>
  <c r="BW30" i="5"/>
  <c r="AW30" i="5"/>
  <c r="BS30" i="5"/>
  <c r="AS30" i="5"/>
  <c r="BO30" i="5"/>
  <c r="AO30" i="5"/>
  <c r="BK30" i="5"/>
  <c r="AK30" i="5"/>
  <c r="BG30" i="5"/>
  <c r="AG30" i="5"/>
  <c r="BC30" i="5"/>
  <c r="AC30" i="5"/>
  <c r="BS29" i="5"/>
  <c r="AS29" i="5"/>
  <c r="BO29" i="5"/>
  <c r="AO29" i="5"/>
  <c r="BK29" i="5"/>
  <c r="AK29" i="5"/>
  <c r="BW28" i="5"/>
  <c r="AW28" i="5"/>
  <c r="BS28" i="5"/>
  <c r="AS28" i="5"/>
  <c r="BO28" i="5"/>
  <c r="AO28" i="5"/>
  <c r="BK28" i="5"/>
  <c r="AK28" i="5"/>
  <c r="BG28" i="5"/>
  <c r="AG28" i="5"/>
  <c r="BC28" i="5"/>
  <c r="AC28" i="5"/>
  <c r="BW27" i="5"/>
  <c r="AW27" i="5"/>
  <c r="BS27" i="5"/>
  <c r="AS27" i="5"/>
  <c r="BO27" i="5"/>
  <c r="AO27" i="5"/>
  <c r="BK27" i="5"/>
  <c r="AK27" i="5"/>
  <c r="BG27" i="5"/>
  <c r="AG27" i="5"/>
  <c r="BC27" i="5"/>
  <c r="AC27" i="5"/>
  <c r="BW26" i="5"/>
  <c r="AW26" i="5"/>
  <c r="BS26" i="5"/>
  <c r="AS26" i="5"/>
  <c r="BO26" i="5"/>
  <c r="AO26" i="5"/>
  <c r="BK26" i="5"/>
  <c r="AK26" i="5"/>
  <c r="BG26" i="5"/>
  <c r="AG26" i="5"/>
  <c r="BC26" i="5"/>
  <c r="AC26" i="5"/>
  <c r="BW25" i="5"/>
  <c r="AW25" i="5"/>
  <c r="BS25" i="5"/>
  <c r="AS25" i="5"/>
  <c r="BO25" i="5"/>
  <c r="AO25" i="5"/>
  <c r="BK25" i="5"/>
  <c r="AK25" i="5"/>
  <c r="BG25" i="5"/>
  <c r="AG25" i="5"/>
  <c r="BC25" i="5"/>
  <c r="AC25" i="5"/>
  <c r="BW24" i="5"/>
  <c r="AW24" i="5"/>
  <c r="BS24" i="5"/>
  <c r="AS24" i="5"/>
  <c r="BO24" i="5"/>
  <c r="AO24" i="5"/>
  <c r="BK24" i="5"/>
  <c r="AK24" i="5"/>
  <c r="BG24" i="5"/>
  <c r="AG24" i="5"/>
  <c r="BC24" i="5"/>
  <c r="AC24" i="5"/>
  <c r="BW23" i="5"/>
  <c r="AW23" i="5"/>
  <c r="AS23" i="5"/>
  <c r="BS23" i="5"/>
  <c r="BO23" i="5"/>
  <c r="AO23" i="5"/>
  <c r="BK23" i="5"/>
  <c r="AK23" i="5"/>
  <c r="BG23" i="5"/>
  <c r="AG23" i="5"/>
  <c r="BC23" i="5"/>
  <c r="AC23" i="5"/>
  <c r="AW22" i="5"/>
  <c r="BW22" i="5"/>
  <c r="BS22" i="5"/>
  <c r="AS22" i="5"/>
  <c r="BO22" i="5"/>
  <c r="AO22" i="5"/>
  <c r="BK22" i="5"/>
  <c r="AK22" i="5"/>
  <c r="BG22" i="5"/>
  <c r="AG22" i="5"/>
  <c r="BC22" i="5"/>
  <c r="AC22" i="5"/>
  <c r="BW21" i="5"/>
  <c r="AW21" i="5"/>
  <c r="BS21" i="5"/>
  <c r="AS21" i="5"/>
  <c r="BO21" i="5"/>
  <c r="AO21" i="5"/>
  <c r="BK21" i="5"/>
  <c r="AK21" i="5"/>
  <c r="BG21" i="5"/>
  <c r="AG21" i="5"/>
  <c r="BC21" i="5"/>
  <c r="AC21" i="5"/>
  <c r="BW20" i="5"/>
  <c r="AW20" i="5"/>
  <c r="BS20" i="5"/>
  <c r="AS20" i="5"/>
  <c r="BO20" i="5"/>
  <c r="AO20" i="5"/>
  <c r="BK20" i="5"/>
  <c r="AK20" i="5"/>
  <c r="BG20" i="5"/>
  <c r="AG20" i="5"/>
  <c r="BC20" i="5"/>
  <c r="AC20" i="5"/>
  <c r="BW19" i="5"/>
  <c r="AW19" i="5"/>
  <c r="BS19" i="5"/>
  <c r="AS19" i="5"/>
  <c r="BO19" i="5"/>
  <c r="AO19" i="5"/>
  <c r="AK19" i="5"/>
  <c r="BK19" i="5"/>
  <c r="BG19" i="5"/>
  <c r="AG19" i="5"/>
  <c r="BC19" i="5"/>
  <c r="AC19" i="5"/>
  <c r="BW18" i="5"/>
  <c r="AW18" i="5"/>
  <c r="BS18" i="5"/>
  <c r="AS18" i="5"/>
  <c r="BO18" i="5"/>
  <c r="AO18" i="5"/>
  <c r="BK18" i="5"/>
  <c r="AK18" i="5"/>
  <c r="BG18" i="5"/>
  <c r="AG18" i="5"/>
  <c r="BC18" i="5"/>
  <c r="AC18" i="5"/>
  <c r="BW17" i="5"/>
  <c r="AW17" i="5"/>
  <c r="BS17" i="5"/>
  <c r="AS17" i="5"/>
  <c r="BO17" i="5"/>
  <c r="AO17" i="5"/>
  <c r="BK17" i="5"/>
  <c r="AK17" i="5"/>
  <c r="BG17" i="5"/>
  <c r="AG17" i="5"/>
  <c r="BC17" i="5"/>
  <c r="AC17" i="5"/>
  <c r="BW16" i="5"/>
  <c r="AW16" i="5"/>
  <c r="BS16" i="5"/>
  <c r="AS16" i="5"/>
  <c r="BO16" i="5"/>
  <c r="AO16" i="5"/>
  <c r="BK16" i="5"/>
  <c r="AK16" i="5"/>
  <c r="BG16" i="5"/>
  <c r="AG16" i="5"/>
  <c r="BC16" i="5"/>
  <c r="AC16" i="5"/>
  <c r="BW15" i="5"/>
  <c r="AW15" i="5"/>
  <c r="BS15" i="5"/>
  <c r="AS15" i="5"/>
  <c r="BO15" i="5"/>
  <c r="AO15" i="5"/>
  <c r="BK15" i="5"/>
  <c r="AK15" i="5"/>
  <c r="BG15" i="5"/>
  <c r="AG15" i="5"/>
  <c r="BC15" i="5"/>
  <c r="AC15" i="5"/>
  <c r="BW14" i="5"/>
  <c r="AW14" i="5"/>
  <c r="BS14" i="5"/>
  <c r="AS14" i="5"/>
  <c r="BO14" i="5"/>
  <c r="AO14" i="5"/>
  <c r="BK14" i="5"/>
  <c r="AK14" i="5"/>
  <c r="BG14" i="5"/>
  <c r="AG14" i="5"/>
  <c r="BC14" i="5"/>
  <c r="AC14" i="5"/>
  <c r="BW13" i="5"/>
  <c r="AW13" i="5"/>
  <c r="BS13" i="5"/>
  <c r="AS13" i="5"/>
  <c r="BO13" i="5"/>
  <c r="AO13" i="5"/>
  <c r="BK13" i="5"/>
  <c r="AK13" i="5"/>
  <c r="BG13" i="5"/>
  <c r="AG13" i="5"/>
  <c r="BC13" i="5"/>
  <c r="AC13" i="5"/>
  <c r="BW12" i="5"/>
  <c r="AW12" i="5"/>
  <c r="BS12" i="5"/>
  <c r="AS12" i="5"/>
  <c r="BO12" i="5"/>
  <c r="AO12" i="5"/>
  <c r="BK12" i="5"/>
  <c r="AK12" i="5"/>
  <c r="BG12" i="5"/>
  <c r="AG12" i="5"/>
  <c r="BC12" i="5"/>
  <c r="AC12" i="5"/>
  <c r="BW11" i="5"/>
  <c r="AW11" i="5"/>
  <c r="BS11" i="5"/>
  <c r="AS11" i="5"/>
  <c r="BO11" i="5"/>
  <c r="AO11" i="5"/>
  <c r="BK11" i="5"/>
  <c r="AK11" i="5"/>
  <c r="BG11" i="5"/>
  <c r="AG11" i="5"/>
  <c r="BC11" i="5"/>
  <c r="AC11" i="5"/>
  <c r="BW10" i="5"/>
  <c r="AW10" i="5"/>
  <c r="BS10" i="5"/>
  <c r="AS10" i="5"/>
  <c r="BO10" i="5"/>
  <c r="AO10" i="5"/>
  <c r="BK10" i="5"/>
  <c r="AK10" i="5"/>
  <c r="BG10" i="5"/>
  <c r="AG10" i="5"/>
  <c r="BC10" i="5"/>
  <c r="AC10" i="5"/>
  <c r="BW9" i="5"/>
  <c r="AW9" i="5"/>
  <c r="BS9" i="5"/>
  <c r="AS9" i="5"/>
  <c r="BO9" i="5"/>
  <c r="AO9" i="5"/>
  <c r="BK9" i="5"/>
  <c r="AK9" i="5"/>
  <c r="BG9" i="5"/>
  <c r="AG9" i="5"/>
  <c r="BC9" i="5"/>
  <c r="AC9" i="5"/>
  <c r="BS8" i="5"/>
  <c r="AS8" i="5"/>
  <c r="BO8" i="5"/>
  <c r="AO8" i="5"/>
  <c r="BK8" i="5"/>
  <c r="AK8" i="5"/>
  <c r="BS7" i="5"/>
  <c r="AS7" i="5"/>
  <c r="BO7" i="5"/>
  <c r="AO7" i="5"/>
  <c r="BK7" i="5"/>
  <c r="AK7" i="5"/>
  <c r="BS6" i="5"/>
  <c r="AS6" i="5"/>
  <c r="BO6" i="5"/>
  <c r="AO6" i="5"/>
  <c r="BK6" i="5"/>
  <c r="AK6" i="5"/>
  <c r="AV50" i="5"/>
  <c r="BV50" i="5"/>
  <c r="BR50" i="5"/>
  <c r="BN50" i="5"/>
  <c r="BJ50" i="5"/>
  <c r="BF50" i="5"/>
  <c r="AF50" i="5"/>
  <c r="BB50" i="5"/>
  <c r="AB50" i="5"/>
  <c r="BV49" i="5"/>
  <c r="AV49" i="5"/>
  <c r="BR49" i="5"/>
  <c r="AR49" i="5"/>
  <c r="BN49" i="5"/>
  <c r="AN49" i="5"/>
  <c r="BJ49" i="5"/>
  <c r="AJ49" i="5"/>
  <c r="BF49" i="5"/>
  <c r="AF49" i="5"/>
  <c r="BB49" i="5"/>
  <c r="AB49" i="5"/>
  <c r="AV48" i="5"/>
  <c r="BV48" i="5"/>
  <c r="BR48" i="5"/>
  <c r="AR48" i="5"/>
  <c r="BN48" i="5"/>
  <c r="AN48" i="5"/>
  <c r="BJ48" i="5"/>
  <c r="AJ48" i="5"/>
  <c r="BF48" i="5"/>
  <c r="AF48" i="5"/>
  <c r="BB48" i="5"/>
  <c r="AB48" i="5"/>
  <c r="BV47" i="5"/>
  <c r="AV47" i="5"/>
  <c r="BR47" i="5"/>
  <c r="AR47" i="5"/>
  <c r="BN47" i="5"/>
  <c r="AN47" i="5"/>
  <c r="BJ47" i="5"/>
  <c r="AJ47" i="5"/>
  <c r="BF47" i="5"/>
  <c r="AF47" i="5"/>
  <c r="BB47" i="5"/>
  <c r="AB47" i="5"/>
  <c r="BV46" i="5"/>
  <c r="AV46" i="5"/>
  <c r="BR46" i="5"/>
  <c r="AR46" i="5"/>
  <c r="BN46" i="5"/>
  <c r="AN46" i="5"/>
  <c r="BJ46" i="5"/>
  <c r="AJ46" i="5"/>
  <c r="BF46" i="5"/>
  <c r="AF46" i="5"/>
  <c r="BB46" i="5"/>
  <c r="AB46" i="5"/>
  <c r="AV45" i="5"/>
  <c r="BV45" i="5"/>
  <c r="BR45" i="5"/>
  <c r="AR45" i="5"/>
  <c r="BN45" i="5"/>
  <c r="AN45" i="5"/>
  <c r="BJ45" i="5"/>
  <c r="AJ45" i="5"/>
  <c r="BF45" i="5"/>
  <c r="AF45" i="5"/>
  <c r="BB45" i="5"/>
  <c r="AB45" i="5"/>
  <c r="AV44" i="5"/>
  <c r="BV44" i="5"/>
  <c r="BR44" i="5"/>
  <c r="AR44" i="5"/>
  <c r="BN44" i="5"/>
  <c r="AN44" i="5"/>
  <c r="BJ44" i="5"/>
  <c r="AJ44" i="5"/>
  <c r="BF44" i="5"/>
  <c r="AF44" i="5"/>
  <c r="BB44" i="5"/>
  <c r="AB44" i="5"/>
  <c r="AV43" i="5"/>
  <c r="BV43" i="5"/>
  <c r="BR43" i="5"/>
  <c r="AR43" i="5"/>
  <c r="BN43" i="5"/>
  <c r="AN43" i="5"/>
  <c r="BJ43" i="5"/>
  <c r="AJ43" i="5"/>
  <c r="AF43" i="5"/>
  <c r="BF43" i="5"/>
  <c r="BB43" i="5"/>
  <c r="AB43" i="5"/>
  <c r="BV42" i="5"/>
  <c r="AV42" i="5"/>
  <c r="BR42" i="5"/>
  <c r="AR42" i="5"/>
  <c r="BN42" i="5"/>
  <c r="AN42" i="5"/>
  <c r="BJ42" i="5"/>
  <c r="AJ42" i="5"/>
  <c r="BF42" i="5"/>
  <c r="AF42" i="5"/>
  <c r="BB42" i="5"/>
  <c r="AB42" i="5"/>
  <c r="AV41" i="5"/>
  <c r="BV41" i="5"/>
  <c r="BR41" i="5"/>
  <c r="AR41" i="5"/>
  <c r="BN41" i="5"/>
  <c r="AN41" i="5"/>
  <c r="BJ41" i="5"/>
  <c r="AJ41" i="5"/>
  <c r="BF41" i="5"/>
  <c r="AF41" i="5"/>
  <c r="BB41" i="5"/>
  <c r="AB41" i="5"/>
  <c r="AV40" i="5"/>
  <c r="BV40" i="5"/>
  <c r="BR40" i="5"/>
  <c r="AR40" i="5"/>
  <c r="AN40" i="5"/>
  <c r="BN40" i="5"/>
  <c r="BJ40" i="5"/>
  <c r="AJ40" i="5"/>
  <c r="BF40" i="5"/>
  <c r="AF40" i="5"/>
  <c r="BB40" i="5"/>
  <c r="AB40" i="5"/>
  <c r="AV39" i="5"/>
  <c r="BV39" i="5"/>
  <c r="BR39" i="5"/>
  <c r="AR39" i="5"/>
  <c r="BN39" i="5"/>
  <c r="AN39" i="5"/>
  <c r="BJ39" i="5"/>
  <c r="AJ39" i="5"/>
  <c r="BF39" i="5"/>
  <c r="AF39" i="5"/>
  <c r="BB39" i="5"/>
  <c r="AB39" i="5"/>
  <c r="BV38" i="5"/>
  <c r="AV38" i="5"/>
  <c r="BR38" i="5"/>
  <c r="AR38" i="5"/>
  <c r="BN38" i="5"/>
  <c r="AN38" i="5"/>
  <c r="BJ38" i="5"/>
  <c r="AJ38" i="5"/>
  <c r="BF38" i="5"/>
  <c r="AF38" i="5"/>
  <c r="BB38" i="5"/>
  <c r="AB38" i="5"/>
  <c r="AV37" i="5"/>
  <c r="BV37" i="5"/>
  <c r="BR37" i="5"/>
  <c r="AR37" i="5"/>
  <c r="BN37" i="5"/>
  <c r="AN37" i="5"/>
  <c r="BJ37" i="5"/>
  <c r="AJ37" i="5"/>
  <c r="BF37" i="5"/>
  <c r="AF37" i="5"/>
  <c r="BB37" i="5"/>
  <c r="AB37" i="5"/>
  <c r="AV36" i="5"/>
  <c r="BV36" i="5"/>
  <c r="BR36" i="5"/>
  <c r="AR36" i="5"/>
  <c r="BN36" i="5"/>
  <c r="AN36" i="5"/>
  <c r="BJ36" i="5"/>
  <c r="AJ36" i="5"/>
  <c r="BF36" i="5"/>
  <c r="AF36" i="5"/>
  <c r="BB36" i="5"/>
  <c r="AB36" i="5"/>
  <c r="AV35" i="5"/>
  <c r="BV35" i="5"/>
  <c r="BR35" i="5"/>
  <c r="AR35" i="5"/>
  <c r="BN35" i="5"/>
  <c r="AN35" i="5"/>
  <c r="BJ35" i="5"/>
  <c r="AJ35" i="5"/>
  <c r="AF35" i="5"/>
  <c r="BF35" i="5"/>
  <c r="BB35" i="5"/>
  <c r="AB35" i="5"/>
  <c r="BV34" i="5"/>
  <c r="AV34" i="5"/>
  <c r="BR34" i="5"/>
  <c r="AR34" i="5"/>
  <c r="AN34" i="5"/>
  <c r="BN34" i="5"/>
  <c r="BJ34" i="5"/>
  <c r="AJ34" i="5"/>
  <c r="BF34" i="5"/>
  <c r="AF34" i="5"/>
  <c r="BB34" i="5"/>
  <c r="AB34" i="5"/>
  <c r="AV33" i="5"/>
  <c r="BV33" i="5"/>
  <c r="BR33" i="5"/>
  <c r="AR33" i="5"/>
  <c r="BN33" i="5"/>
  <c r="AN33" i="5"/>
  <c r="BJ33" i="5"/>
  <c r="AJ33" i="5"/>
  <c r="BF33" i="5"/>
  <c r="AF33" i="5"/>
  <c r="BB33" i="5"/>
  <c r="AB33" i="5"/>
  <c r="BV32" i="5"/>
  <c r="AV32" i="5"/>
  <c r="BR32" i="5"/>
  <c r="AR32" i="5"/>
  <c r="BN32" i="5"/>
  <c r="AN32" i="5"/>
  <c r="BJ32" i="5"/>
  <c r="AJ32" i="5"/>
  <c r="BF32" i="5"/>
  <c r="AF32" i="5"/>
  <c r="BB32" i="5"/>
  <c r="AB32" i="5"/>
  <c r="BV31" i="5"/>
  <c r="AV31" i="5"/>
  <c r="BR31" i="5"/>
  <c r="AR31" i="5"/>
  <c r="BN31" i="5"/>
  <c r="AN31" i="5"/>
  <c r="BJ31" i="5"/>
  <c r="AJ31" i="5"/>
  <c r="BF31" i="5"/>
  <c r="AF31" i="5"/>
  <c r="BB31" i="5"/>
  <c r="AB31" i="5"/>
  <c r="BV30" i="5"/>
  <c r="AV30" i="5"/>
  <c r="BR30" i="5"/>
  <c r="AR30" i="5"/>
  <c r="BN30" i="5"/>
  <c r="AN30" i="5"/>
  <c r="BJ30" i="5"/>
  <c r="AJ30" i="5"/>
  <c r="BF30" i="5"/>
  <c r="AF30" i="5"/>
  <c r="AB30" i="5"/>
  <c r="BB30" i="5"/>
  <c r="BR29" i="5"/>
  <c r="AR29" i="5"/>
  <c r="AN29" i="5"/>
  <c r="BN29" i="5"/>
  <c r="BJ29" i="5"/>
  <c r="AJ29" i="5"/>
  <c r="BV28" i="5"/>
  <c r="AV28" i="5"/>
  <c r="BR28" i="5"/>
  <c r="AR28" i="5"/>
  <c r="BN28" i="5"/>
  <c r="AN28" i="5"/>
  <c r="BJ28" i="5"/>
  <c r="AJ28" i="5"/>
  <c r="BF28" i="5"/>
  <c r="AF28" i="5"/>
  <c r="BB28" i="5"/>
  <c r="AB28" i="5"/>
  <c r="BV27" i="5"/>
  <c r="AV27" i="5"/>
  <c r="BR27" i="5"/>
  <c r="AR27" i="5"/>
  <c r="BN27" i="5"/>
  <c r="AN27" i="5"/>
  <c r="BJ27" i="5"/>
  <c r="AJ27" i="5"/>
  <c r="BF27" i="5"/>
  <c r="AF27" i="5"/>
  <c r="BB27" i="5"/>
  <c r="AB27" i="5"/>
  <c r="AV26" i="5"/>
  <c r="BV26" i="5"/>
  <c r="BR26" i="5"/>
  <c r="AR26" i="5"/>
  <c r="BN26" i="5"/>
  <c r="AN26" i="5"/>
  <c r="BJ26" i="5"/>
  <c r="AJ26" i="5"/>
  <c r="BF26" i="5"/>
  <c r="AF26" i="5"/>
  <c r="BB26" i="5"/>
  <c r="AB26" i="5"/>
  <c r="BV25" i="5"/>
  <c r="AV25" i="5"/>
  <c r="BR25" i="5"/>
  <c r="AR25" i="5"/>
  <c r="BN25" i="5"/>
  <c r="AN25" i="5"/>
  <c r="BJ25" i="5"/>
  <c r="AJ25" i="5"/>
  <c r="BF25" i="5"/>
  <c r="AF25" i="5"/>
  <c r="BB25" i="5"/>
  <c r="AB25" i="5"/>
  <c r="BV24" i="5"/>
  <c r="AV24" i="5"/>
  <c r="BR24" i="5"/>
  <c r="AR24" i="5"/>
  <c r="BN24" i="5"/>
  <c r="AN24" i="5"/>
  <c r="BJ24" i="5"/>
  <c r="AJ24" i="5"/>
  <c r="BF24" i="5"/>
  <c r="AF24" i="5"/>
  <c r="BB24" i="5"/>
  <c r="AB24" i="5"/>
  <c r="BV23" i="5"/>
  <c r="AV23" i="5"/>
  <c r="BR23" i="5"/>
  <c r="AR23" i="5"/>
  <c r="BN23" i="5"/>
  <c r="AN23" i="5"/>
  <c r="BJ23" i="5"/>
  <c r="AJ23" i="5"/>
  <c r="BF23" i="5"/>
  <c r="AF23" i="5"/>
  <c r="BB23" i="5"/>
  <c r="AB23" i="5"/>
  <c r="BV22" i="5"/>
  <c r="AV22" i="5"/>
  <c r="BR22" i="5"/>
  <c r="AR22" i="5"/>
  <c r="BN22" i="5"/>
  <c r="AN22" i="5"/>
  <c r="BJ22" i="5"/>
  <c r="AJ22" i="5"/>
  <c r="BF22" i="5"/>
  <c r="AF22" i="5"/>
  <c r="BB22" i="5"/>
  <c r="AB22" i="5"/>
  <c r="BV21" i="5"/>
  <c r="AV21" i="5"/>
  <c r="BR21" i="5"/>
  <c r="AR21" i="5"/>
  <c r="BN21" i="5"/>
  <c r="AN21" i="5"/>
  <c r="BJ21" i="5"/>
  <c r="AJ21" i="5"/>
  <c r="BF21" i="5"/>
  <c r="AF21" i="5"/>
  <c r="BB21" i="5"/>
  <c r="AB21" i="5"/>
  <c r="BV20" i="5"/>
  <c r="AV20" i="5"/>
  <c r="BR20" i="5"/>
  <c r="AR20" i="5"/>
  <c r="BN20" i="5"/>
  <c r="AN20" i="5"/>
  <c r="BJ20" i="5"/>
  <c r="AJ20" i="5"/>
  <c r="BF20" i="5"/>
  <c r="AF20" i="5"/>
  <c r="BB20" i="5"/>
  <c r="AB20" i="5"/>
  <c r="BV19" i="5"/>
  <c r="AV19" i="5"/>
  <c r="BR19" i="5"/>
  <c r="AR19" i="5"/>
  <c r="BN19" i="5"/>
  <c r="AN19" i="5"/>
  <c r="BJ19" i="5"/>
  <c r="AJ19" i="5"/>
  <c r="BF19" i="5"/>
  <c r="AF19" i="5"/>
  <c r="BB19" i="5"/>
  <c r="AB19" i="5"/>
  <c r="BV18" i="5"/>
  <c r="AV18" i="5"/>
  <c r="BR18" i="5"/>
  <c r="AR18" i="5"/>
  <c r="BN18" i="5"/>
  <c r="AN18" i="5"/>
  <c r="BJ18" i="5"/>
  <c r="AJ18" i="5"/>
  <c r="BF18" i="5"/>
  <c r="AF18" i="5"/>
  <c r="BB18" i="5"/>
  <c r="AB18" i="5"/>
  <c r="BV17" i="5"/>
  <c r="AV17" i="5"/>
  <c r="BR17" i="5"/>
  <c r="AR17" i="5"/>
  <c r="AN17" i="5"/>
  <c r="BN17" i="5"/>
  <c r="BJ17" i="5"/>
  <c r="AJ17" i="5"/>
  <c r="BF17" i="5"/>
  <c r="AF17" i="5"/>
  <c r="BB17" i="5"/>
  <c r="AB17" i="5"/>
  <c r="BV16" i="5"/>
  <c r="AV16" i="5"/>
  <c r="BR16" i="5"/>
  <c r="AR16" i="5"/>
  <c r="BN16" i="5"/>
  <c r="AN16" i="5"/>
  <c r="BJ16" i="5"/>
  <c r="AJ16" i="5"/>
  <c r="BF16" i="5"/>
  <c r="AF16" i="5"/>
  <c r="BB16" i="5"/>
  <c r="AB16" i="5"/>
  <c r="BV15" i="5"/>
  <c r="AV15" i="5"/>
  <c r="BR15" i="5"/>
  <c r="AR15" i="5"/>
  <c r="BN15" i="5"/>
  <c r="AN15" i="5"/>
  <c r="BJ15" i="5"/>
  <c r="AJ15" i="5"/>
  <c r="BF15" i="5"/>
  <c r="AF15" i="5"/>
  <c r="BB15" i="5"/>
  <c r="AB15" i="5"/>
  <c r="BV14" i="5"/>
  <c r="AV14" i="5"/>
  <c r="BR14" i="5"/>
  <c r="AR14" i="5"/>
  <c r="BN14" i="5"/>
  <c r="AN14" i="5"/>
  <c r="BJ14" i="5"/>
  <c r="AJ14" i="5"/>
  <c r="BF14" i="5"/>
  <c r="AF14" i="5"/>
  <c r="BB14" i="5"/>
  <c r="AB14" i="5"/>
  <c r="AV13" i="5"/>
  <c r="BV13" i="5"/>
  <c r="BR13" i="5"/>
  <c r="AR13" i="5"/>
  <c r="BN13" i="5"/>
  <c r="AN13" i="5"/>
  <c r="BJ13" i="5"/>
  <c r="AJ13" i="5"/>
  <c r="BF13" i="5"/>
  <c r="AF13" i="5"/>
  <c r="BB13" i="5"/>
  <c r="AB13" i="5"/>
  <c r="BV12" i="5"/>
  <c r="AV12" i="5"/>
  <c r="BR12" i="5"/>
  <c r="AR12" i="5"/>
  <c r="BN12" i="5"/>
  <c r="AN12" i="5"/>
  <c r="BJ12" i="5"/>
  <c r="AJ12" i="5"/>
  <c r="BF12" i="5"/>
  <c r="AF12" i="5"/>
  <c r="BB12" i="5"/>
  <c r="AB12" i="5"/>
  <c r="BV11" i="5"/>
  <c r="AV11" i="5"/>
  <c r="BR11" i="5"/>
  <c r="AR11" i="5"/>
  <c r="BN11" i="5"/>
  <c r="AN11" i="5"/>
  <c r="BJ11" i="5"/>
  <c r="AJ11" i="5"/>
  <c r="BF11" i="5"/>
  <c r="AF11" i="5"/>
  <c r="BB11" i="5"/>
  <c r="AB11" i="5"/>
  <c r="BV10" i="5"/>
  <c r="AV10" i="5"/>
  <c r="BR10" i="5"/>
  <c r="AR10" i="5"/>
  <c r="BN10" i="5"/>
  <c r="AN10" i="5"/>
  <c r="BJ10" i="5"/>
  <c r="AJ10" i="5"/>
  <c r="BF10" i="5"/>
  <c r="AF10" i="5"/>
  <c r="BB10" i="5"/>
  <c r="AB10" i="5"/>
  <c r="BV9" i="5"/>
  <c r="AV9" i="5"/>
  <c r="BR9" i="5"/>
  <c r="AR9" i="5"/>
  <c r="BN9" i="5"/>
  <c r="AN9" i="5"/>
  <c r="BJ9" i="5"/>
  <c r="AJ9" i="5"/>
  <c r="BF9" i="5"/>
  <c r="AF9" i="5"/>
  <c r="BB9" i="5"/>
  <c r="AB9" i="5"/>
  <c r="BR8" i="5"/>
  <c r="AR8" i="5"/>
  <c r="BN8" i="5"/>
  <c r="AN8" i="5"/>
  <c r="BJ8" i="5"/>
  <c r="AJ8" i="5"/>
  <c r="BR7" i="5"/>
  <c r="AR7" i="5"/>
  <c r="BN7" i="5"/>
  <c r="AN7" i="5"/>
  <c r="BJ7" i="5"/>
  <c r="AJ7" i="5"/>
  <c r="BR6" i="5"/>
  <c r="AR6" i="5"/>
  <c r="BN6" i="5"/>
  <c r="AN6" i="5"/>
  <c r="BJ6" i="5"/>
  <c r="AJ6" i="5"/>
  <c r="BY50" i="5"/>
  <c r="AY50" i="5"/>
  <c r="BU50" i="5"/>
  <c r="AU50" i="5"/>
  <c r="BQ50" i="5"/>
  <c r="BM50" i="5"/>
  <c r="BI50" i="5"/>
  <c r="BE50" i="5"/>
  <c r="AE50" i="5"/>
  <c r="BY49" i="5"/>
  <c r="AY49" i="5"/>
  <c r="BU49" i="5"/>
  <c r="AU49" i="5"/>
  <c r="BQ49" i="5"/>
  <c r="AQ49" i="5"/>
  <c r="BM49" i="5"/>
  <c r="AM49" i="5"/>
  <c r="BI49" i="5"/>
  <c r="AI49" i="5"/>
  <c r="BE49" i="5"/>
  <c r="AE49" i="5"/>
  <c r="BY48" i="5"/>
  <c r="AY48" i="5"/>
  <c r="BU48" i="5"/>
  <c r="AU48" i="5"/>
  <c r="BQ48" i="5"/>
  <c r="AQ48" i="5"/>
  <c r="BM48" i="5"/>
  <c r="AM48" i="5"/>
  <c r="BI48" i="5"/>
  <c r="AI48" i="5"/>
  <c r="BE48" i="5"/>
  <c r="AE48" i="5"/>
  <c r="BY47" i="5"/>
  <c r="AY47" i="5"/>
  <c r="BU47" i="5"/>
  <c r="AU47" i="5"/>
  <c r="BQ47" i="5"/>
  <c r="AQ47" i="5"/>
  <c r="BM47" i="5"/>
  <c r="AM47" i="5"/>
  <c r="BI47" i="5"/>
  <c r="AI47" i="5"/>
  <c r="BE47" i="5"/>
  <c r="AE47" i="5"/>
  <c r="BY46" i="5"/>
  <c r="AY46" i="5"/>
  <c r="BU46" i="5"/>
  <c r="AU46" i="5"/>
  <c r="BQ46" i="5"/>
  <c r="AQ46" i="5"/>
  <c r="BM46" i="5"/>
  <c r="AM46" i="5"/>
  <c r="BI46" i="5"/>
  <c r="AI46" i="5"/>
  <c r="BE46" i="5"/>
  <c r="AE46" i="5"/>
  <c r="BY45" i="5"/>
  <c r="AY45" i="5"/>
  <c r="BU45" i="5"/>
  <c r="AU45" i="5"/>
  <c r="BQ45" i="5"/>
  <c r="AQ45" i="5"/>
  <c r="BM45" i="5"/>
  <c r="AM45" i="5"/>
  <c r="BI45" i="5"/>
  <c r="AI45" i="5"/>
  <c r="BE45" i="5"/>
  <c r="AE45" i="5"/>
  <c r="BY44" i="5"/>
  <c r="AY44" i="5"/>
  <c r="BU44" i="5"/>
  <c r="AU44" i="5"/>
  <c r="BQ44" i="5"/>
  <c r="AQ44" i="5"/>
  <c r="BM44" i="5"/>
  <c r="AM44" i="5"/>
  <c r="BI44" i="5"/>
  <c r="AI44" i="5"/>
  <c r="BE44" i="5"/>
  <c r="AE44" i="5"/>
  <c r="BY43" i="5"/>
  <c r="AY43" i="5"/>
  <c r="BU43" i="5"/>
  <c r="AU43" i="5"/>
  <c r="BQ43" i="5"/>
  <c r="AQ43" i="5"/>
  <c r="BM43" i="5"/>
  <c r="AM43" i="5"/>
  <c r="BI43" i="5"/>
  <c r="AI43" i="5"/>
  <c r="BE43" i="5"/>
  <c r="AE43" i="5"/>
  <c r="BY42" i="5"/>
  <c r="AY42" i="5"/>
  <c r="BU42" i="5"/>
  <c r="AU42" i="5"/>
  <c r="BQ42" i="5"/>
  <c r="AQ42" i="5"/>
  <c r="BM42" i="5"/>
  <c r="AM42" i="5"/>
  <c r="BI42" i="5"/>
  <c r="AI42" i="5"/>
  <c r="BE42" i="5"/>
  <c r="AE42" i="5"/>
  <c r="BY41" i="5"/>
  <c r="AY41" i="5"/>
  <c r="BU41" i="5"/>
  <c r="AU41" i="5"/>
  <c r="BQ41" i="5"/>
  <c r="AQ41" i="5"/>
  <c r="BM41" i="5"/>
  <c r="AM41" i="5"/>
  <c r="BI41" i="5"/>
  <c r="AI41" i="5"/>
  <c r="BE41" i="5"/>
  <c r="AE41" i="5"/>
  <c r="BY40" i="5"/>
  <c r="AY40" i="5"/>
  <c r="BU40" i="5"/>
  <c r="AU40" i="5"/>
  <c r="BQ40" i="5"/>
  <c r="AQ40" i="5"/>
  <c r="BM40" i="5"/>
  <c r="AM40" i="5"/>
  <c r="BI40" i="5"/>
  <c r="AI40" i="5"/>
  <c r="BE40" i="5"/>
  <c r="AE40" i="5"/>
  <c r="BY39" i="5"/>
  <c r="AY39" i="5"/>
  <c r="BU39" i="5"/>
  <c r="AU39" i="5"/>
  <c r="BQ39" i="5"/>
  <c r="AQ39" i="5"/>
  <c r="BM39" i="5"/>
  <c r="AM39" i="5"/>
  <c r="BI39" i="5"/>
  <c r="AI39" i="5"/>
  <c r="BE39" i="5"/>
  <c r="AE39" i="5"/>
  <c r="BY38" i="5"/>
  <c r="AY38" i="5"/>
  <c r="BU38" i="5"/>
  <c r="AU38" i="5"/>
  <c r="BQ38" i="5"/>
  <c r="AQ38" i="5"/>
  <c r="BM38" i="5"/>
  <c r="AM38" i="5"/>
  <c r="BI38" i="5"/>
  <c r="AI38" i="5"/>
  <c r="BE38" i="5"/>
  <c r="AE38" i="5"/>
  <c r="BY37" i="5"/>
  <c r="AY37" i="5"/>
  <c r="BU37" i="5"/>
  <c r="AU37" i="5"/>
  <c r="BQ37" i="5"/>
  <c r="AQ37" i="5"/>
  <c r="BM37" i="5"/>
  <c r="AM37" i="5"/>
  <c r="BI37" i="5"/>
  <c r="AI37" i="5"/>
  <c r="BE37" i="5"/>
  <c r="AE37" i="5"/>
  <c r="BY36" i="5"/>
  <c r="AY36" i="5"/>
  <c r="BU36" i="5"/>
  <c r="AU36" i="5"/>
  <c r="BQ36" i="5"/>
  <c r="AQ36" i="5"/>
  <c r="BM36" i="5"/>
  <c r="AM36" i="5"/>
  <c r="BI36" i="5"/>
  <c r="AI36" i="5"/>
  <c r="BE36" i="5"/>
  <c r="AE36" i="5"/>
  <c r="BY35" i="5"/>
  <c r="AY35" i="5"/>
  <c r="BU35" i="5"/>
  <c r="AU35" i="5"/>
  <c r="BQ35" i="5"/>
  <c r="AQ35" i="5"/>
  <c r="BM35" i="5"/>
  <c r="AM35" i="5"/>
  <c r="BI35" i="5"/>
  <c r="AI35" i="5"/>
  <c r="BE35" i="5"/>
  <c r="AE35" i="5"/>
  <c r="BY34" i="5"/>
  <c r="AY34" i="5"/>
  <c r="BU34" i="5"/>
  <c r="AU34" i="5"/>
  <c r="BQ34" i="5"/>
  <c r="AQ34" i="5"/>
  <c r="BM34" i="5"/>
  <c r="AM34" i="5"/>
  <c r="BI34" i="5"/>
  <c r="AI34" i="5"/>
  <c r="BE34" i="5"/>
  <c r="AE34" i="5"/>
  <c r="BY33" i="5"/>
  <c r="AY33" i="5"/>
  <c r="BU33" i="5"/>
  <c r="AU33" i="5"/>
  <c r="BQ33" i="5"/>
  <c r="AQ33" i="5"/>
  <c r="BM33" i="5"/>
  <c r="AM33" i="5"/>
  <c r="BI33" i="5"/>
  <c r="AI33" i="5"/>
  <c r="BE33" i="5"/>
  <c r="AE33" i="5"/>
  <c r="BY32" i="5"/>
  <c r="AY32" i="5"/>
  <c r="BU32" i="5"/>
  <c r="AU32" i="5"/>
  <c r="BQ32" i="5"/>
  <c r="AQ32" i="5"/>
  <c r="BM32" i="5"/>
  <c r="AM32" i="5"/>
  <c r="BI32" i="5"/>
  <c r="AI32" i="5"/>
  <c r="BE32" i="5"/>
  <c r="AE32" i="5"/>
  <c r="BY31" i="5"/>
  <c r="AY31" i="5"/>
  <c r="AU31" i="5"/>
  <c r="BU31" i="5"/>
  <c r="BQ31" i="5"/>
  <c r="AQ31" i="5"/>
  <c r="BM31" i="5"/>
  <c r="AM31" i="5"/>
  <c r="BI31" i="5"/>
  <c r="AI31" i="5"/>
  <c r="BE31" i="5"/>
  <c r="AE31" i="5"/>
  <c r="BY30" i="5"/>
  <c r="AY30" i="5"/>
  <c r="BU30" i="5"/>
  <c r="AU30" i="5"/>
  <c r="BQ30" i="5"/>
  <c r="AQ30" i="5"/>
  <c r="BM30" i="5"/>
  <c r="AM30" i="5"/>
  <c r="BI30" i="5"/>
  <c r="AI30" i="5"/>
  <c r="BE30" i="5"/>
  <c r="AE30" i="5"/>
  <c r="BQ29" i="5"/>
  <c r="AQ29" i="5"/>
  <c r="BM29" i="5"/>
  <c r="AM29" i="5"/>
  <c r="BI29" i="5"/>
  <c r="AI29" i="5"/>
  <c r="BY28" i="5"/>
  <c r="AY28" i="5"/>
  <c r="BU28" i="5"/>
  <c r="AU28" i="5"/>
  <c r="AQ28" i="5"/>
  <c r="BQ28" i="5"/>
  <c r="BM28" i="5"/>
  <c r="AM28" i="5"/>
  <c r="BI28" i="5"/>
  <c r="AI28" i="5"/>
  <c r="BE28" i="5"/>
  <c r="AE28" i="5"/>
  <c r="BY27" i="5"/>
  <c r="AY27" i="5"/>
  <c r="AU27" i="5"/>
  <c r="BU27" i="5"/>
  <c r="BQ27" i="5"/>
  <c r="AQ27" i="5"/>
  <c r="BM27" i="5"/>
  <c r="AM27" i="5"/>
  <c r="BI27" i="5"/>
  <c r="AI27" i="5"/>
  <c r="BE27" i="5"/>
  <c r="AE27" i="5"/>
  <c r="BY26" i="5"/>
  <c r="AY26" i="5"/>
  <c r="BU26" i="5"/>
  <c r="AU26" i="5"/>
  <c r="BQ26" i="5"/>
  <c r="AQ26" i="5"/>
  <c r="BM26" i="5"/>
  <c r="AM26" i="5"/>
  <c r="BI26" i="5"/>
  <c r="AI26" i="5"/>
  <c r="BE26" i="5"/>
  <c r="AE26" i="5"/>
  <c r="BY25" i="5"/>
  <c r="AY25" i="5"/>
  <c r="BU25" i="5"/>
  <c r="AU25" i="5"/>
  <c r="BQ25" i="5"/>
  <c r="AQ25" i="5"/>
  <c r="BM25" i="5"/>
  <c r="AM25" i="5"/>
  <c r="BI25" i="5"/>
  <c r="AI25" i="5"/>
  <c r="BE25" i="5"/>
  <c r="AE25" i="5"/>
  <c r="BY24" i="5"/>
  <c r="AY24" i="5"/>
  <c r="BU24" i="5"/>
  <c r="AU24" i="5"/>
  <c r="BQ24" i="5"/>
  <c r="AQ24" i="5"/>
  <c r="BM24" i="5"/>
  <c r="AM24" i="5"/>
  <c r="BI24" i="5"/>
  <c r="AI24" i="5"/>
  <c r="BE24" i="5"/>
  <c r="AE24" i="5"/>
  <c r="BY23" i="5"/>
  <c r="AY23" i="5"/>
  <c r="BU23" i="5"/>
  <c r="AU23" i="5"/>
  <c r="BQ23" i="5"/>
  <c r="AQ23" i="5"/>
  <c r="BM23" i="5"/>
  <c r="AM23" i="5"/>
  <c r="BI23" i="5"/>
  <c r="AI23" i="5"/>
  <c r="BE23" i="5"/>
  <c r="AE23" i="5"/>
  <c r="BY22" i="5"/>
  <c r="AY22" i="5"/>
  <c r="BU22" i="5"/>
  <c r="AU22" i="5"/>
  <c r="BQ22" i="5"/>
  <c r="AQ22" i="5"/>
  <c r="BM22" i="5"/>
  <c r="AM22" i="5"/>
  <c r="BI22" i="5"/>
  <c r="AI22" i="5"/>
  <c r="BE22" i="5"/>
  <c r="AE22" i="5"/>
  <c r="BY21" i="5"/>
  <c r="AY21" i="5"/>
  <c r="BU21" i="5"/>
  <c r="AU21" i="5"/>
  <c r="BQ21" i="5"/>
  <c r="AQ21" i="5"/>
  <c r="BM21" i="5"/>
  <c r="AM21" i="5"/>
  <c r="BI21" i="5"/>
  <c r="AI21" i="5"/>
  <c r="BE21" i="5"/>
  <c r="AE21" i="5"/>
  <c r="BY20" i="5"/>
  <c r="AY20" i="5"/>
  <c r="BU20" i="5"/>
  <c r="AU20" i="5"/>
  <c r="BQ20" i="5"/>
  <c r="AQ20" i="5"/>
  <c r="BM20" i="5"/>
  <c r="AM20" i="5"/>
  <c r="AI20" i="5"/>
  <c r="BE20" i="5"/>
  <c r="AE20" i="5"/>
  <c r="BY19" i="5"/>
  <c r="AY19" i="5"/>
  <c r="BU19" i="5"/>
  <c r="AU19" i="5"/>
  <c r="BQ19" i="5"/>
  <c r="AQ19" i="5"/>
  <c r="BM19" i="5"/>
  <c r="AM19" i="5"/>
  <c r="BI19" i="5"/>
  <c r="AI19" i="5"/>
  <c r="BE19" i="5"/>
  <c r="AE19" i="5"/>
  <c r="BY18" i="5"/>
  <c r="AY18" i="5"/>
  <c r="BU18" i="5"/>
  <c r="AU18" i="5"/>
  <c r="BQ18" i="5"/>
  <c r="AQ18" i="5"/>
  <c r="BM18" i="5"/>
  <c r="AM18" i="5"/>
  <c r="BI18" i="5"/>
  <c r="AI18" i="5"/>
  <c r="BE18" i="5"/>
  <c r="AE18" i="5"/>
  <c r="BY17" i="5"/>
  <c r="AY17" i="5"/>
  <c r="BU17" i="5"/>
  <c r="AU17" i="5"/>
  <c r="BQ17" i="5"/>
  <c r="AQ17" i="5"/>
  <c r="BM17" i="5"/>
  <c r="AM17" i="5"/>
  <c r="BI17" i="5"/>
  <c r="AI17" i="5"/>
  <c r="BE17" i="5"/>
  <c r="AE17" i="5"/>
  <c r="BY16" i="5"/>
  <c r="AY16" i="5"/>
  <c r="BU16" i="5"/>
  <c r="AU16" i="5"/>
  <c r="BQ16" i="5"/>
  <c r="AQ16" i="5"/>
  <c r="BM16" i="5"/>
  <c r="AM16" i="5"/>
  <c r="BI16" i="5"/>
  <c r="AI16" i="5"/>
  <c r="BE16" i="5"/>
  <c r="AE16" i="5"/>
  <c r="BY15" i="5"/>
  <c r="AY15" i="5"/>
  <c r="BU15" i="5"/>
  <c r="AU15" i="5"/>
  <c r="BQ15" i="5"/>
  <c r="AQ15" i="5"/>
  <c r="BM15" i="5"/>
  <c r="AM15" i="5"/>
  <c r="BI15" i="5"/>
  <c r="AI15" i="5"/>
  <c r="BE15" i="5"/>
  <c r="AE15" i="5"/>
  <c r="AY14" i="5"/>
  <c r="BY14" i="5"/>
  <c r="BU14" i="5"/>
  <c r="AU14" i="5"/>
  <c r="BQ14" i="5"/>
  <c r="AQ14" i="5"/>
  <c r="BM14" i="5"/>
  <c r="AM14" i="5"/>
  <c r="BI14" i="5"/>
  <c r="AI14" i="5"/>
  <c r="BE14" i="5"/>
  <c r="AE14" i="5"/>
  <c r="BY13" i="5"/>
  <c r="AY13" i="5"/>
  <c r="BU13" i="5"/>
  <c r="AU13" i="5"/>
  <c r="BQ13" i="5"/>
  <c r="AQ13" i="5"/>
  <c r="BM13" i="5"/>
  <c r="AM13" i="5"/>
  <c r="BI13" i="5"/>
  <c r="AI13" i="5"/>
  <c r="BE13" i="5"/>
  <c r="AE13" i="5"/>
  <c r="BY12" i="5"/>
  <c r="AY12" i="5"/>
  <c r="BU12" i="5"/>
  <c r="AU12" i="5"/>
  <c r="BQ12" i="5"/>
  <c r="AQ12" i="5"/>
  <c r="BM12" i="5"/>
  <c r="AM12" i="5"/>
  <c r="AI12" i="5"/>
  <c r="BI12" i="5"/>
  <c r="BE12" i="5"/>
  <c r="AE12" i="5"/>
  <c r="BY11" i="5"/>
  <c r="AY11" i="5"/>
  <c r="BU11" i="5"/>
  <c r="AU11" i="5"/>
  <c r="BQ11" i="5"/>
  <c r="AQ11" i="5"/>
  <c r="BM11" i="5"/>
  <c r="AM11" i="5"/>
  <c r="BI11" i="5"/>
  <c r="AI11" i="5"/>
  <c r="BE11" i="5"/>
  <c r="AE11" i="5"/>
  <c r="BY10" i="5"/>
  <c r="AY10" i="5"/>
  <c r="BU10" i="5"/>
  <c r="AU10" i="5"/>
  <c r="BQ10" i="5"/>
  <c r="AQ10" i="5"/>
  <c r="BM10" i="5"/>
  <c r="AM10" i="5"/>
  <c r="BI10" i="5"/>
  <c r="AI10" i="5"/>
  <c r="BE10" i="5"/>
  <c r="AE10" i="5"/>
  <c r="BY9" i="5"/>
  <c r="AY9" i="5"/>
  <c r="BU9" i="5"/>
  <c r="AU9" i="5"/>
  <c r="AQ9" i="5"/>
  <c r="BQ9" i="5"/>
  <c r="BM9" i="5"/>
  <c r="AM9" i="5"/>
  <c r="BI9" i="5"/>
  <c r="AI9" i="5"/>
  <c r="BE9" i="5"/>
  <c r="AE9" i="5"/>
  <c r="BQ8" i="5"/>
  <c r="AQ8" i="5"/>
  <c r="BM8" i="5"/>
  <c r="AM8" i="5"/>
  <c r="BI8" i="5"/>
  <c r="AI8" i="5"/>
  <c r="BQ7" i="5"/>
  <c r="AQ7" i="5"/>
  <c r="BM7" i="5"/>
  <c r="AM7" i="5"/>
  <c r="BI7" i="5"/>
  <c r="AI7" i="5"/>
  <c r="BQ6" i="5"/>
  <c r="AQ6" i="5"/>
  <c r="BM6" i="5"/>
  <c r="AM6" i="5"/>
  <c r="BI6" i="5"/>
  <c r="AI6" i="5"/>
  <c r="BX50" i="5"/>
  <c r="AX50" i="5"/>
  <c r="BP50" i="5"/>
  <c r="BH50" i="5"/>
  <c r="AH50" i="5"/>
  <c r="AX49" i="5"/>
  <c r="BX49" i="5"/>
  <c r="BP49" i="5"/>
  <c r="AP49" i="5"/>
  <c r="BH49" i="5"/>
  <c r="AH49" i="5"/>
  <c r="BX48" i="5"/>
  <c r="AX48" i="5"/>
  <c r="BP48" i="5"/>
  <c r="AP48" i="5"/>
  <c r="BH48" i="5"/>
  <c r="AH48" i="5"/>
  <c r="BD48" i="5"/>
  <c r="AD48" i="5"/>
  <c r="BT47" i="5"/>
  <c r="AT47" i="5"/>
  <c r="BL47" i="5"/>
  <c r="AL47" i="5"/>
  <c r="BH47" i="5"/>
  <c r="AH47" i="5"/>
  <c r="BT46" i="5"/>
  <c r="AT46" i="5"/>
  <c r="BL46" i="5"/>
  <c r="AL46" i="5"/>
  <c r="BD46" i="5"/>
  <c r="AD46" i="5"/>
  <c r="BT45" i="5"/>
  <c r="AT45" i="5"/>
  <c r="BL45" i="5"/>
  <c r="AL45" i="5"/>
  <c r="BD45" i="5"/>
  <c r="AD45" i="5"/>
  <c r="BT44" i="5"/>
  <c r="AT44" i="5"/>
  <c r="BH44" i="5"/>
  <c r="AH44" i="5"/>
  <c r="BX43" i="5"/>
  <c r="AX43" i="5"/>
  <c r="BP43" i="5"/>
  <c r="AP43" i="5"/>
  <c r="BL43" i="5"/>
  <c r="AL43" i="5"/>
  <c r="BD43" i="5"/>
  <c r="AD43" i="5"/>
  <c r="BT42" i="5"/>
  <c r="AT42" i="5"/>
  <c r="BL42" i="5"/>
  <c r="AL42" i="5"/>
  <c r="BD42" i="5"/>
  <c r="AD42" i="5"/>
  <c r="BT41" i="5"/>
  <c r="AT41" i="5"/>
  <c r="BH41" i="5"/>
  <c r="AH41" i="5"/>
  <c r="BX40" i="5"/>
  <c r="AX40" i="5"/>
  <c r="BP40" i="5"/>
  <c r="AP40" i="5"/>
  <c r="BH40" i="5"/>
  <c r="AH40" i="5"/>
  <c r="BX39" i="5"/>
  <c r="AX39" i="5"/>
  <c r="BP39" i="5"/>
  <c r="AP39" i="5"/>
  <c r="BD39" i="5"/>
  <c r="AD39" i="5"/>
  <c r="BT38" i="5"/>
  <c r="AT38" i="5"/>
  <c r="BP38" i="5"/>
  <c r="AP38" i="5"/>
  <c r="BH38" i="5"/>
  <c r="AH38" i="5"/>
  <c r="BX37" i="5"/>
  <c r="AX37" i="5"/>
  <c r="BP37" i="5"/>
  <c r="AP37" i="5"/>
  <c r="BH37" i="5"/>
  <c r="AH37" i="5"/>
  <c r="BX36" i="5"/>
  <c r="AX36" i="5"/>
  <c r="BP36" i="5"/>
  <c r="AP36" i="5"/>
  <c r="BH36" i="5"/>
  <c r="AH36" i="5"/>
  <c r="BX35" i="5"/>
  <c r="AX35" i="5"/>
  <c r="BP35" i="5"/>
  <c r="AP35" i="5"/>
  <c r="BH35" i="5"/>
  <c r="AH35" i="5"/>
  <c r="BX34" i="5"/>
  <c r="AX34" i="5"/>
  <c r="BL34" i="5"/>
  <c r="AL34" i="5"/>
  <c r="BD34" i="5"/>
  <c r="AD34" i="5"/>
  <c r="BT33" i="5"/>
  <c r="AT33" i="5"/>
  <c r="BL33" i="5"/>
  <c r="AL33" i="5"/>
  <c r="BD33" i="5"/>
  <c r="AD33" i="5"/>
  <c r="BP32" i="5"/>
  <c r="AP32" i="5"/>
  <c r="BH32" i="5"/>
  <c r="AH32" i="5"/>
  <c r="BD32" i="5"/>
  <c r="AD32" i="5"/>
  <c r="BT31" i="5"/>
  <c r="AT31" i="5"/>
  <c r="BL31" i="5"/>
  <c r="AL31" i="5"/>
  <c r="BD31" i="5"/>
  <c r="AD31" i="5"/>
  <c r="BT30" i="5"/>
  <c r="AT30" i="5"/>
  <c r="BL30" i="5"/>
  <c r="AL30" i="5"/>
  <c r="BD30" i="5"/>
  <c r="AD30" i="5"/>
  <c r="BX28" i="5"/>
  <c r="AX28" i="5"/>
  <c r="BP28" i="5"/>
  <c r="AP28" i="5"/>
  <c r="AH28" i="5"/>
  <c r="BH28" i="5"/>
  <c r="BX27" i="5"/>
  <c r="AX27" i="5"/>
  <c r="BP27" i="5"/>
  <c r="AP27" i="5"/>
  <c r="BH27" i="5"/>
  <c r="AH27" i="5"/>
  <c r="BX26" i="5"/>
  <c r="AX26" i="5"/>
  <c r="BP26" i="5"/>
  <c r="AP26" i="5"/>
  <c r="BH26" i="5"/>
  <c r="AH26" i="5"/>
  <c r="BX25" i="5"/>
  <c r="AX25" i="5"/>
  <c r="BT25" i="5"/>
  <c r="AT25" i="5"/>
  <c r="BH25" i="5"/>
  <c r="AH25" i="5"/>
  <c r="BX24" i="5"/>
  <c r="AX24" i="5"/>
  <c r="BP24" i="5"/>
  <c r="AP24" i="5"/>
  <c r="BH24" i="5"/>
  <c r="AH24" i="5"/>
  <c r="BT23" i="5"/>
  <c r="AT23" i="5"/>
  <c r="BL23" i="5"/>
  <c r="AL23" i="5"/>
  <c r="BH23" i="5"/>
  <c r="AH23" i="5"/>
  <c r="AT22" i="5"/>
  <c r="BT22" i="5"/>
  <c r="BL22" i="5"/>
  <c r="AL22" i="5"/>
  <c r="BD22" i="5"/>
  <c r="AD22" i="5"/>
  <c r="BX21" i="5"/>
  <c r="AX21" i="5"/>
  <c r="BP21" i="5"/>
  <c r="AP21" i="5"/>
  <c r="BD21" i="5"/>
  <c r="AD21" i="5"/>
  <c r="BT20" i="5"/>
  <c r="AT20" i="5"/>
  <c r="BL20" i="5"/>
  <c r="AL20" i="5"/>
  <c r="AD20" i="5"/>
  <c r="BD20" i="5"/>
  <c r="BP19" i="5"/>
  <c r="AP19" i="5"/>
  <c r="BH19" i="5"/>
  <c r="AH19" i="5"/>
  <c r="BX18" i="5"/>
  <c r="AX18" i="5"/>
  <c r="BP18" i="5"/>
  <c r="AP18" i="5"/>
  <c r="BH18" i="5"/>
  <c r="AH18" i="5"/>
  <c r="BX17" i="5"/>
  <c r="AX17" i="5"/>
  <c r="BP17" i="5"/>
  <c r="AP17" i="5"/>
  <c r="BH17" i="5"/>
  <c r="AH17" i="5"/>
  <c r="BX16" i="5"/>
  <c r="AX16" i="5"/>
  <c r="BP16" i="5"/>
  <c r="AP16" i="5"/>
  <c r="BH16" i="5"/>
  <c r="AH16" i="5"/>
  <c r="BX15" i="5"/>
  <c r="AX15" i="5"/>
  <c r="BP15" i="5"/>
  <c r="AP15" i="5"/>
  <c r="BD15" i="5"/>
  <c r="AD15" i="5"/>
  <c r="BX14" i="5"/>
  <c r="AX14" i="5"/>
  <c r="BP14" i="5"/>
  <c r="AP14" i="5"/>
  <c r="BH14" i="5"/>
  <c r="AH14" i="5"/>
  <c r="BX13" i="5"/>
  <c r="AX13" i="5"/>
  <c r="BP13" i="5"/>
  <c r="AP13" i="5"/>
  <c r="BH13" i="5"/>
  <c r="AH13" i="5"/>
  <c r="BX12" i="5"/>
  <c r="AX12" i="5"/>
  <c r="BP12" i="5"/>
  <c r="AP12" i="5"/>
  <c r="BH12" i="5"/>
  <c r="AH12" i="5"/>
  <c r="BX11" i="5"/>
  <c r="AX11" i="5"/>
  <c r="BP11" i="5"/>
  <c r="AP11" i="5"/>
  <c r="BH11" i="5"/>
  <c r="AH11" i="5"/>
  <c r="BX10" i="5"/>
  <c r="AX10" i="5"/>
  <c r="BP10" i="5"/>
  <c r="AP10" i="5"/>
  <c r="BL10" i="5"/>
  <c r="AL10" i="5"/>
  <c r="BD10" i="5"/>
  <c r="AD10" i="5"/>
  <c r="BT9" i="5"/>
  <c r="AT9" i="5"/>
  <c r="BL9" i="5"/>
  <c r="AL9" i="5"/>
  <c r="BH9" i="5"/>
  <c r="AH9" i="5"/>
  <c r="BD9" i="5"/>
  <c r="AD9" i="5"/>
  <c r="BL8" i="5"/>
  <c r="AL8" i="5"/>
  <c r="BL7" i="5"/>
  <c r="AL7" i="5"/>
  <c r="DX12" i="5"/>
  <c r="DX30" i="5"/>
  <c r="DX13" i="5"/>
  <c r="DX8" i="5"/>
  <c r="GU28" i="5"/>
  <c r="FM28" i="5" s="1"/>
  <c r="GU13" i="5"/>
  <c r="FD13" i="5" s="1"/>
  <c r="DX39" i="5"/>
  <c r="DX22" i="5"/>
  <c r="DX16" i="5"/>
  <c r="DX14" i="5"/>
  <c r="CY12" i="5"/>
  <c r="CY7" i="5"/>
  <c r="CY17" i="5"/>
  <c r="CY39" i="5"/>
  <c r="CY33" i="5"/>
  <c r="GU44" i="5"/>
  <c r="FG44" i="5" s="1"/>
  <c r="GU39" i="5"/>
  <c r="FH39" i="5" s="1"/>
  <c r="GU9" i="5"/>
  <c r="DX29" i="5"/>
  <c r="DX24" i="5"/>
  <c r="GU49" i="5"/>
  <c r="CY44" i="5"/>
  <c r="CY28" i="5"/>
  <c r="CY48" i="5"/>
  <c r="CY27" i="5"/>
  <c r="CY26" i="5"/>
  <c r="CY21" i="5"/>
  <c r="CY16" i="5"/>
  <c r="CY11" i="5"/>
  <c r="CY10" i="5"/>
  <c r="CY46" i="5"/>
  <c r="CY37" i="5"/>
  <c r="CY41" i="5"/>
  <c r="CY40" i="5"/>
  <c r="CY36" i="5"/>
  <c r="CY35" i="5"/>
  <c r="CY34" i="5"/>
  <c r="CY31" i="5"/>
  <c r="CY30" i="5"/>
  <c r="CY29" i="5"/>
  <c r="CY47" i="5"/>
  <c r="CY49" i="5"/>
  <c r="CY43" i="5"/>
  <c r="CY42" i="5"/>
  <c r="CY32" i="5"/>
  <c r="CY22" i="5"/>
  <c r="CY50" i="5"/>
  <c r="CY45" i="5"/>
  <c r="CY23" i="5"/>
  <c r="CY6" i="5"/>
  <c r="CY38" i="5"/>
  <c r="AA14" i="5"/>
  <c r="CY25" i="5"/>
  <c r="CY24" i="5"/>
  <c r="CY20" i="5"/>
  <c r="CY19" i="5"/>
  <c r="CY18" i="5"/>
  <c r="CY15" i="5"/>
  <c r="CY14" i="5"/>
  <c r="CY13" i="5"/>
  <c r="CY9" i="5"/>
  <c r="CY8" i="5"/>
  <c r="DX6" i="5"/>
  <c r="DX46" i="5"/>
  <c r="DX44" i="5"/>
  <c r="DX42" i="5"/>
  <c r="DX37" i="5"/>
  <c r="DX36" i="5"/>
  <c r="DX32" i="5"/>
  <c r="DX28" i="5"/>
  <c r="DX21" i="5"/>
  <c r="DX20" i="5"/>
  <c r="DX50" i="5"/>
  <c r="DX49" i="5"/>
  <c r="DX48" i="5"/>
  <c r="DX47" i="5"/>
  <c r="DX45" i="5"/>
  <c r="DX43" i="5"/>
  <c r="DX41" i="5"/>
  <c r="DX40" i="5"/>
  <c r="DX38" i="5"/>
  <c r="DX35" i="5"/>
  <c r="DX34" i="5"/>
  <c r="DX33" i="5"/>
  <c r="DX31" i="5"/>
  <c r="DX27" i="5"/>
  <c r="DX26" i="5"/>
  <c r="DX25" i="5"/>
  <c r="DX23" i="5"/>
  <c r="DX19" i="5"/>
  <c r="DX18" i="5"/>
  <c r="DX17" i="5"/>
  <c r="DX15" i="5"/>
  <c r="DX11" i="5"/>
  <c r="DX10" i="5"/>
  <c r="DX9" i="5"/>
  <c r="DX7" i="5"/>
  <c r="GU6" i="5"/>
  <c r="FS6" i="5" s="1"/>
  <c r="GU50" i="5"/>
  <c r="GU48" i="5"/>
  <c r="FS48" i="5" s="1"/>
  <c r="GU47" i="5"/>
  <c r="FD47" i="5" s="1"/>
  <c r="GU46" i="5"/>
  <c r="FL46" i="5" s="1"/>
  <c r="GU45" i="5"/>
  <c r="FD45" i="5" s="1"/>
  <c r="GU43" i="5"/>
  <c r="FT43" i="5" s="1"/>
  <c r="GU42" i="5"/>
  <c r="EZ42" i="5" s="1"/>
  <c r="GU41" i="5"/>
  <c r="FC41" i="5" s="1"/>
  <c r="GU40" i="5"/>
  <c r="GU38" i="5"/>
  <c r="FL38" i="5" s="1"/>
  <c r="GU37" i="5"/>
  <c r="FP37" i="5" s="1"/>
  <c r="GU36" i="5"/>
  <c r="FH36" i="5" s="1"/>
  <c r="GU35" i="5"/>
  <c r="FR35" i="5" s="1"/>
  <c r="GU34" i="5"/>
  <c r="FL34" i="5" s="1"/>
  <c r="GU32" i="5"/>
  <c r="GU31" i="5"/>
  <c r="FH31" i="5" s="1"/>
  <c r="GU30" i="5"/>
  <c r="GU29" i="5"/>
  <c r="EZ29" i="5" s="1"/>
  <c r="GU27" i="5"/>
  <c r="GU26" i="5"/>
  <c r="FR26" i="5" s="1"/>
  <c r="GU25" i="5"/>
  <c r="FC25" i="5" s="1"/>
  <c r="GU24" i="5"/>
  <c r="FF24" i="5" s="1"/>
  <c r="GU23" i="5"/>
  <c r="FH23" i="5" s="1"/>
  <c r="GU33" i="5"/>
  <c r="FT33" i="5" s="1"/>
  <c r="GU22" i="5"/>
  <c r="FF22" i="5" s="1"/>
  <c r="GU20" i="5"/>
  <c r="FG20" i="5" s="1"/>
  <c r="GU19" i="5"/>
  <c r="FJ19" i="5" s="1"/>
  <c r="GU18" i="5"/>
  <c r="EY18" i="5" s="1"/>
  <c r="GU16" i="5"/>
  <c r="FO16" i="5" s="1"/>
  <c r="GU15" i="5"/>
  <c r="FB15" i="5" s="1"/>
  <c r="GU14" i="5"/>
  <c r="FO14" i="5" s="1"/>
  <c r="GU12" i="5"/>
  <c r="FG12" i="5" s="1"/>
  <c r="GU11" i="5"/>
  <c r="FC11" i="5" s="1"/>
  <c r="GU10" i="5"/>
  <c r="FD10" i="5" s="1"/>
  <c r="GU8" i="5"/>
  <c r="FP8" i="5" s="1"/>
  <c r="GU7" i="5"/>
  <c r="FD7" i="5" s="1"/>
  <c r="GU21" i="5"/>
  <c r="FC21" i="5" s="1"/>
  <c r="GU17" i="5"/>
  <c r="EZ17" i="5" s="1"/>
  <c r="AA7" i="5"/>
  <c r="AA8" i="5"/>
  <c r="AA9" i="5"/>
  <c r="AA10" i="5"/>
  <c r="AA11" i="5"/>
  <c r="AA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6" i="5"/>
  <c r="AZ8" i="5" l="1"/>
  <c r="FU12" i="5"/>
  <c r="EX7" i="5"/>
  <c r="FH13" i="5"/>
  <c r="FA6" i="5"/>
  <c r="EX6" i="5"/>
  <c r="FJ13" i="5"/>
  <c r="AZ7" i="5"/>
  <c r="FB31" i="5"/>
  <c r="AZ6" i="5"/>
  <c r="FJ39" i="5"/>
  <c r="FO47" i="5"/>
  <c r="FR47" i="5"/>
  <c r="FK42" i="5"/>
  <c r="FJ23" i="5"/>
  <c r="FA39" i="5"/>
  <c r="FC23" i="5"/>
  <c r="FD23" i="5"/>
  <c r="FC19" i="5"/>
  <c r="FH42" i="5"/>
  <c r="FK39" i="5"/>
  <c r="FJ42" i="5"/>
  <c r="EY14" i="5"/>
  <c r="FL14" i="5"/>
  <c r="FH47" i="5"/>
  <c r="FA12" i="5"/>
  <c r="FI19" i="5"/>
  <c r="FR13" i="5"/>
  <c r="FB39" i="5"/>
  <c r="FI42" i="5"/>
  <c r="FG47" i="5"/>
  <c r="FP14" i="5"/>
  <c r="FB47" i="5"/>
  <c r="FG14" i="5"/>
  <c r="EY39" i="5"/>
  <c r="FT14" i="5"/>
  <c r="FE6" i="5"/>
  <c r="AZ29" i="5"/>
  <c r="AZ10" i="5"/>
  <c r="AZ11" i="5"/>
  <c r="AZ13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FB23" i="5"/>
  <c r="FD19" i="5"/>
  <c r="FE14" i="5"/>
  <c r="FU23" i="5"/>
  <c r="FM47" i="5"/>
  <c r="EY19" i="5"/>
  <c r="FT39" i="5"/>
  <c r="EY47" i="5"/>
  <c r="FU14" i="5"/>
  <c r="FE42" i="5"/>
  <c r="FO23" i="5"/>
  <c r="AZ30" i="5"/>
  <c r="FR15" i="5"/>
  <c r="FU38" i="5"/>
  <c r="FU44" i="5"/>
  <c r="FC38" i="5"/>
  <c r="EZ38" i="5"/>
  <c r="FL44" i="5"/>
  <c r="AZ9" i="5"/>
  <c r="AZ28" i="5"/>
  <c r="FM20" i="5"/>
  <c r="FJ10" i="5"/>
  <c r="FN17" i="5"/>
  <c r="EX35" i="5"/>
  <c r="FO24" i="5"/>
  <c r="FF43" i="5"/>
  <c r="FS24" i="5"/>
  <c r="FQ8" i="5"/>
  <c r="FE13" i="5"/>
  <c r="FE15" i="5"/>
  <c r="FQ22" i="5"/>
  <c r="FR10" i="5"/>
  <c r="FJ14" i="5"/>
  <c r="FN19" i="5"/>
  <c r="FB24" i="5"/>
  <c r="FF38" i="5"/>
  <c r="FU36" i="5"/>
  <c r="FQ39" i="5"/>
  <c r="FA43" i="5"/>
  <c r="FQ47" i="5"/>
  <c r="FS31" i="5"/>
  <c r="FC43" i="5"/>
  <c r="EZ15" i="5"/>
  <c r="FT24" i="5"/>
  <c r="EX44" i="5"/>
  <c r="FJ48" i="5"/>
  <c r="FS10" i="5"/>
  <c r="FG15" i="5"/>
  <c r="FO20" i="5"/>
  <c r="EY31" i="5"/>
  <c r="FS42" i="5"/>
  <c r="FP6" i="5"/>
  <c r="FP23" i="5"/>
  <c r="EZ39" i="5"/>
  <c r="FL42" i="5"/>
  <c r="FP47" i="5"/>
  <c r="AZ12" i="5"/>
  <c r="AZ14" i="5"/>
  <c r="FU24" i="5"/>
  <c r="FC10" i="5"/>
  <c r="FC48" i="5"/>
  <c r="FP38" i="5"/>
  <c r="FU8" i="5"/>
  <c r="FA14" i="5"/>
  <c r="FM18" i="5"/>
  <c r="FM23" i="5"/>
  <c r="FU31" i="5"/>
  <c r="FJ12" i="5"/>
  <c r="FR14" i="5"/>
  <c r="FF20" i="5"/>
  <c r="FR24" i="5"/>
  <c r="FJ38" i="5"/>
  <c r="FE38" i="5"/>
  <c r="FU39" i="5"/>
  <c r="FQ43" i="5"/>
  <c r="FI48" i="5"/>
  <c r="EY36" i="5"/>
  <c r="FK43" i="5"/>
  <c r="FH12" i="5"/>
  <c r="FT18" i="5"/>
  <c r="FF42" i="5"/>
  <c r="EX47" i="5"/>
  <c r="FG6" i="5"/>
  <c r="FK12" i="5"/>
  <c r="FO15" i="5"/>
  <c r="EY23" i="5"/>
  <c r="FO38" i="5"/>
  <c r="FG46" i="5"/>
  <c r="EZ12" i="5"/>
  <c r="EZ31" i="5"/>
  <c r="FP39" i="5"/>
  <c r="FP43" i="5"/>
  <c r="FL48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FC30" i="5"/>
  <c r="EZ30" i="5"/>
  <c r="FD30" i="5"/>
  <c r="FA30" i="5"/>
  <c r="FB30" i="5"/>
  <c r="FU30" i="5"/>
  <c r="EZ49" i="5"/>
  <c r="FF49" i="5"/>
  <c r="EY49" i="5"/>
  <c r="FU49" i="5"/>
  <c r="FA49" i="5"/>
  <c r="FN49" i="5"/>
  <c r="FT49" i="5"/>
  <c r="FE49" i="5"/>
  <c r="FP49" i="5"/>
  <c r="FG49" i="5"/>
  <c r="FT28" i="5"/>
  <c r="EY28" i="5"/>
  <c r="FH28" i="5"/>
  <c r="FC28" i="5"/>
  <c r="FE28" i="5"/>
  <c r="FP28" i="5"/>
  <c r="FL28" i="5"/>
  <c r="FJ28" i="5"/>
  <c r="FO22" i="5"/>
  <c r="FD22" i="5"/>
  <c r="FB22" i="5"/>
  <c r="FM22" i="5"/>
  <c r="EY22" i="5"/>
  <c r="FJ22" i="5"/>
  <c r="FT22" i="5"/>
  <c r="FP22" i="5"/>
  <c r="FK22" i="5"/>
  <c r="FR22" i="5"/>
  <c r="FE22" i="5"/>
  <c r="FH22" i="5"/>
  <c r="FU22" i="5"/>
  <c r="FA22" i="5"/>
  <c r="EZ22" i="5"/>
  <c r="FC22" i="5"/>
  <c r="FP35" i="5"/>
  <c r="FC35" i="5"/>
  <c r="FG35" i="5"/>
  <c r="FN35" i="5"/>
  <c r="FE35" i="5"/>
  <c r="FQ35" i="5"/>
  <c r="FH35" i="5"/>
  <c r="EY35" i="5"/>
  <c r="FU35" i="5"/>
  <c r="FJ35" i="5"/>
  <c r="FD35" i="5"/>
  <c r="FB35" i="5"/>
  <c r="FT35" i="5"/>
  <c r="EZ35" i="5"/>
  <c r="FK35" i="5"/>
  <c r="FE50" i="5"/>
  <c r="EY50" i="5"/>
  <c r="FJ50" i="5"/>
  <c r="FF50" i="5"/>
  <c r="FS50" i="5"/>
  <c r="FU50" i="5"/>
  <c r="FK50" i="5"/>
  <c r="FF28" i="5"/>
  <c r="FM35" i="5"/>
  <c r="FE12" i="5"/>
  <c r="FM26" i="5"/>
  <c r="FM33" i="5"/>
  <c r="FR7" i="5"/>
  <c r="FR12" i="5"/>
  <c r="FC26" i="5"/>
  <c r="EY41" i="5"/>
  <c r="FG31" i="5"/>
  <c r="FT7" i="5"/>
  <c r="FD12" i="5"/>
  <c r="EZ26" i="5"/>
  <c r="FT31" i="5"/>
  <c r="FU7" i="5"/>
  <c r="FM10" i="5"/>
  <c r="FM12" i="5"/>
  <c r="FI13" i="5"/>
  <c r="FM14" i="5"/>
  <c r="FU15" i="5"/>
  <c r="FM19" i="5"/>
  <c r="FE23" i="5"/>
  <c r="FA24" i="5"/>
  <c r="FQ26" i="5"/>
  <c r="FM34" i="5"/>
  <c r="FB8" i="5"/>
  <c r="FB12" i="5"/>
  <c r="EX13" i="5"/>
  <c r="FB14" i="5"/>
  <c r="EX15" i="5"/>
  <c r="FJ18" i="5"/>
  <c r="FJ20" i="5"/>
  <c r="FN23" i="5"/>
  <c r="FJ26" i="5"/>
  <c r="FN33" i="5"/>
  <c r="FJ36" i="5"/>
  <c r="FR38" i="5"/>
  <c r="FN39" i="5"/>
  <c r="FI38" i="5"/>
  <c r="FE39" i="5"/>
  <c r="FA41" i="5"/>
  <c r="FM42" i="5"/>
  <c r="FU43" i="5"/>
  <c r="FA47" i="5"/>
  <c r="FU47" i="5"/>
  <c r="FB6" i="5"/>
  <c r="FK23" i="5"/>
  <c r="FK26" i="5"/>
  <c r="FS38" i="5"/>
  <c r="EY42" i="5"/>
  <c r="FS44" i="5"/>
  <c r="FO48" i="5"/>
  <c r="FP13" i="5"/>
  <c r="FP15" i="5"/>
  <c r="FP20" i="5"/>
  <c r="FL23" i="5"/>
  <c r="FT26" i="5"/>
  <c r="FF41" i="5"/>
  <c r="FN42" i="5"/>
  <c r="FF44" i="5"/>
  <c r="FF47" i="5"/>
  <c r="FN48" i="5"/>
  <c r="FC8" i="5"/>
  <c r="FC12" i="5"/>
  <c r="FO13" i="5"/>
  <c r="FK14" i="5"/>
  <c r="FC17" i="5"/>
  <c r="FS19" i="5"/>
  <c r="FS23" i="5"/>
  <c r="FG26" i="5"/>
  <c r="FC34" i="5"/>
  <c r="FK36" i="5"/>
  <c r="FG39" i="5"/>
  <c r="EY43" i="5"/>
  <c r="FK47" i="5"/>
  <c r="EZ8" i="5"/>
  <c r="FL12" i="5"/>
  <c r="FH18" i="5"/>
  <c r="FD33" i="5"/>
  <c r="FH38" i="5"/>
  <c r="FD39" i="5"/>
  <c r="FD41" i="5"/>
  <c r="FP42" i="5"/>
  <c r="EZ47" i="5"/>
  <c r="FT47" i="5"/>
  <c r="FR31" i="5"/>
  <c r="FF36" i="5"/>
  <c r="FI46" i="5"/>
  <c r="FO33" i="5"/>
  <c r="FD26" i="5"/>
  <c r="FC7" i="5"/>
  <c r="FS12" i="5"/>
  <c r="EY26" i="5"/>
  <c r="FC36" i="5"/>
  <c r="FA8" i="5"/>
  <c r="FQ10" i="5"/>
  <c r="FQ12" i="5"/>
  <c r="FU13" i="5"/>
  <c r="FQ14" i="5"/>
  <c r="FM17" i="5"/>
  <c r="FE20" i="5"/>
  <c r="FI23" i="5"/>
  <c r="FQ24" i="5"/>
  <c r="FE31" i="5"/>
  <c r="FR8" i="5"/>
  <c r="FF12" i="5"/>
  <c r="FB13" i="5"/>
  <c r="FF14" i="5"/>
  <c r="EX23" i="5"/>
  <c r="FR23" i="5"/>
  <c r="EX31" i="5"/>
  <c r="FJ34" i="5"/>
  <c r="FB38" i="5"/>
  <c r="EX39" i="5"/>
  <c r="FR39" i="5"/>
  <c r="FM36" i="5"/>
  <c r="FM38" i="5"/>
  <c r="FM39" i="5"/>
  <c r="FU41" i="5"/>
  <c r="FU42" i="5"/>
  <c r="FM44" i="5"/>
  <c r="FE47" i="5"/>
  <c r="FE48" i="5"/>
  <c r="FR6" i="5"/>
  <c r="FC13" i="5"/>
  <c r="EY24" i="5"/>
  <c r="FC39" i="5"/>
  <c r="FG42" i="5"/>
  <c r="FK46" i="5"/>
  <c r="EZ10" i="5"/>
  <c r="FH14" i="5"/>
  <c r="FD17" i="5"/>
  <c r="FL24" i="5"/>
  <c r="EX42" i="5"/>
  <c r="FB43" i="5"/>
  <c r="FN46" i="5"/>
  <c r="FN47" i="5"/>
  <c r="FC6" i="5"/>
  <c r="FG8" i="5"/>
  <c r="FS13" i="5"/>
  <c r="EY20" i="5"/>
  <c r="FC24" i="5"/>
  <c r="EY38" i="5"/>
  <c r="FS47" i="5"/>
  <c r="FH6" i="5"/>
  <c r="FT20" i="5"/>
  <c r="FD43" i="5"/>
  <c r="FH48" i="5"/>
  <c r="EZ27" i="5"/>
  <c r="EY27" i="5"/>
  <c r="FC27" i="5"/>
  <c r="FF27" i="5"/>
  <c r="FQ27" i="5"/>
  <c r="FA27" i="5"/>
  <c r="FT27" i="5"/>
  <c r="FT32" i="5"/>
  <c r="FD32" i="5"/>
  <c r="EY32" i="5"/>
  <c r="FS32" i="5"/>
  <c r="FN32" i="5"/>
  <c r="EX32" i="5"/>
  <c r="FI32" i="5"/>
  <c r="FP32" i="5"/>
  <c r="EZ32" i="5"/>
  <c r="FT40" i="5"/>
  <c r="FD40" i="5"/>
  <c r="FS40" i="5"/>
  <c r="FQ40" i="5"/>
  <c r="FA40" i="5"/>
  <c r="FN40" i="5"/>
  <c r="EX40" i="5"/>
  <c r="FP40" i="5"/>
  <c r="EZ40" i="5"/>
  <c r="FL9" i="5"/>
  <c r="FG9" i="5"/>
  <c r="FF9" i="5"/>
  <c r="FQ9" i="5"/>
  <c r="FA9" i="5"/>
  <c r="FM9" i="5"/>
  <c r="FI11" i="5"/>
  <c r="FE21" i="5"/>
  <c r="FM25" i="5"/>
  <c r="FI27" i="5"/>
  <c r="FE29" i="5"/>
  <c r="FQ32" i="5"/>
  <c r="FR16" i="5"/>
  <c r="FB21" i="5"/>
  <c r="FJ27" i="5"/>
  <c r="FB29" i="5"/>
  <c r="FB37" i="5"/>
  <c r="FR40" i="5"/>
  <c r="FE40" i="5"/>
  <c r="FM45" i="5"/>
  <c r="FO29" i="5"/>
  <c r="FR45" i="5"/>
  <c r="FS9" i="5"/>
  <c r="FO11" i="5"/>
  <c r="FC29" i="5"/>
  <c r="FO32" i="5"/>
  <c r="EZ11" i="5"/>
  <c r="EZ25" i="5"/>
  <c r="EZ37" i="5"/>
  <c r="EZ18" i="5"/>
  <c r="FS18" i="5"/>
  <c r="FC18" i="5"/>
  <c r="FD18" i="5"/>
  <c r="FN18" i="5"/>
  <c r="EX18" i="5"/>
  <c r="FI18" i="5"/>
  <c r="FT34" i="5"/>
  <c r="FD34" i="5"/>
  <c r="FK34" i="5"/>
  <c r="FG34" i="5"/>
  <c r="FN34" i="5"/>
  <c r="EX34" i="5"/>
  <c r="FI34" i="5"/>
  <c r="FP34" i="5"/>
  <c r="EZ34" i="5"/>
  <c r="FL41" i="5"/>
  <c r="FJ41" i="5"/>
  <c r="FG41" i="5"/>
  <c r="FI41" i="5"/>
  <c r="FH41" i="5"/>
  <c r="FU9" i="5"/>
  <c r="FA16" i="5"/>
  <c r="FU17" i="5"/>
  <c r="FI21" i="5"/>
  <c r="FU25" i="5"/>
  <c r="FM27" i="5"/>
  <c r="FI29" i="5"/>
  <c r="FU32" i="5"/>
  <c r="FQ34" i="5"/>
  <c r="FR9" i="5"/>
  <c r="FN11" i="5"/>
  <c r="EX17" i="5"/>
  <c r="FR18" i="5"/>
  <c r="FJ21" i="5"/>
  <c r="EX25" i="5"/>
  <c r="FR25" i="5"/>
  <c r="FN27" i="5"/>
  <c r="FJ29" i="5"/>
  <c r="FF30" i="5"/>
  <c r="FB32" i="5"/>
  <c r="FR33" i="5"/>
  <c r="FR34" i="5"/>
  <c r="FJ37" i="5"/>
  <c r="EX41" i="5"/>
  <c r="FI40" i="5"/>
  <c r="FQ45" i="5"/>
  <c r="FM46" i="5"/>
  <c r="FK30" i="5"/>
  <c r="FC32" i="5"/>
  <c r="EY34" i="5"/>
  <c r="FS37" i="5"/>
  <c r="FO41" i="5"/>
  <c r="FC45" i="5"/>
  <c r="FT11" i="5"/>
  <c r="FL17" i="5"/>
  <c r="FH21" i="5"/>
  <c r="FL30" i="5"/>
  <c r="FN41" i="5"/>
  <c r="FB45" i="5"/>
  <c r="EX46" i="5"/>
  <c r="FC9" i="5"/>
  <c r="EY11" i="5"/>
  <c r="FS11" i="5"/>
  <c r="FK16" i="5"/>
  <c r="FG17" i="5"/>
  <c r="FG18" i="5"/>
  <c r="EY21" i="5"/>
  <c r="FS21" i="5"/>
  <c r="FS29" i="5"/>
  <c r="EY33" i="5"/>
  <c r="FS34" i="5"/>
  <c r="EY40" i="5"/>
  <c r="FK41" i="5"/>
  <c r="EY45" i="5"/>
  <c r="FO46" i="5"/>
  <c r="EZ9" i="5"/>
  <c r="FT9" i="5"/>
  <c r="FH11" i="5"/>
  <c r="FH16" i="5"/>
  <c r="FP18" i="5"/>
  <c r="FD21" i="5"/>
  <c r="FH32" i="5"/>
  <c r="FP33" i="5"/>
  <c r="FD37" i="5"/>
  <c r="FH40" i="5"/>
  <c r="FP41" i="5"/>
  <c r="EZ45" i="5"/>
  <c r="FH46" i="5"/>
  <c r="FT8" i="5"/>
  <c r="FD8" i="5"/>
  <c r="FO8" i="5"/>
  <c r="EY8" i="5"/>
  <c r="FN8" i="5"/>
  <c r="EX8" i="5"/>
  <c r="FI8" i="5"/>
  <c r="FL15" i="5"/>
  <c r="FK15" i="5"/>
  <c r="FH15" i="5"/>
  <c r="FF15" i="5"/>
  <c r="FQ15" i="5"/>
  <c r="FA15" i="5"/>
  <c r="FH19" i="5"/>
  <c r="FK19" i="5"/>
  <c r="FL19" i="5"/>
  <c r="FF19" i="5"/>
  <c r="FQ19" i="5"/>
  <c r="FA19" i="5"/>
  <c r="EZ19" i="5"/>
  <c r="FL26" i="5"/>
  <c r="FN26" i="5"/>
  <c r="EX26" i="5"/>
  <c r="FI26" i="5"/>
  <c r="FP26" i="5"/>
  <c r="FT50" i="5"/>
  <c r="FD50" i="5"/>
  <c r="FR50" i="5"/>
  <c r="FB50" i="5"/>
  <c r="FQ50" i="5"/>
  <c r="FA50" i="5"/>
  <c r="FP50" i="5"/>
  <c r="EZ50" i="5"/>
  <c r="FU6" i="5"/>
  <c r="FM6" i="5"/>
  <c r="EZ6" i="5"/>
  <c r="FK6" i="5"/>
  <c r="FD6" i="5"/>
  <c r="FJ6" i="5"/>
  <c r="FI6" i="5"/>
  <c r="FT44" i="5"/>
  <c r="FD44" i="5"/>
  <c r="FO44" i="5"/>
  <c r="FR44" i="5"/>
  <c r="FB44" i="5"/>
  <c r="FC44" i="5"/>
  <c r="FQ44" i="5"/>
  <c r="FA44" i="5"/>
  <c r="FP44" i="5"/>
  <c r="EZ44" i="5"/>
  <c r="FK13" i="5"/>
  <c r="FF13" i="5"/>
  <c r="FQ13" i="5"/>
  <c r="FA13" i="5"/>
  <c r="FI7" i="5"/>
  <c r="FE8" i="5"/>
  <c r="FE9" i="5"/>
  <c r="FA10" i="5"/>
  <c r="FU10" i="5"/>
  <c r="FU11" i="5"/>
  <c r="FM13" i="5"/>
  <c r="FI15" i="5"/>
  <c r="FE16" i="5"/>
  <c r="FE17" i="5"/>
  <c r="FA18" i="5"/>
  <c r="FU18" i="5"/>
  <c r="FU19" i="5"/>
  <c r="FQ20" i="5"/>
  <c r="FM21" i="5"/>
  <c r="FE24" i="5"/>
  <c r="FE25" i="5"/>
  <c r="FA26" i="5"/>
  <c r="FU26" i="5"/>
  <c r="FU27" i="5"/>
  <c r="FQ28" i="5"/>
  <c r="FM29" i="5"/>
  <c r="FM30" i="5"/>
  <c r="FI31" i="5"/>
  <c r="FE32" i="5"/>
  <c r="FE33" i="5"/>
  <c r="FA34" i="5"/>
  <c r="FU34" i="5"/>
  <c r="FJ7" i="5"/>
  <c r="FF8" i="5"/>
  <c r="FB9" i="5"/>
  <c r="FB10" i="5"/>
  <c r="EX11" i="5"/>
  <c r="FR11" i="5"/>
  <c r="FN13" i="5"/>
  <c r="FJ15" i="5"/>
  <c r="FF16" i="5"/>
  <c r="FB17" i="5"/>
  <c r="FB18" i="5"/>
  <c r="EX19" i="5"/>
  <c r="FR19" i="5"/>
  <c r="FR20" i="5"/>
  <c r="FN21" i="5"/>
  <c r="FB25" i="5"/>
  <c r="FB26" i="5"/>
  <c r="EX27" i="5"/>
  <c r="FR27" i="5"/>
  <c r="FR28" i="5"/>
  <c r="FN29" i="5"/>
  <c r="FJ30" i="5"/>
  <c r="FJ31" i="5"/>
  <c r="FF32" i="5"/>
  <c r="FB33" i="5"/>
  <c r="FB34" i="5"/>
  <c r="FR36" i="5"/>
  <c r="FN37" i="5"/>
  <c r="FF40" i="5"/>
  <c r="FB41" i="5"/>
  <c r="FE36" i="5"/>
  <c r="FA37" i="5"/>
  <c r="FU37" i="5"/>
  <c r="FM40" i="5"/>
  <c r="FM41" i="5"/>
  <c r="FE43" i="5"/>
  <c r="FE44" i="5"/>
  <c r="FA45" i="5"/>
  <c r="FU45" i="5"/>
  <c r="FU46" i="5"/>
  <c r="FM48" i="5"/>
  <c r="FM49" i="5"/>
  <c r="FI50" i="5"/>
  <c r="FF6" i="5"/>
  <c r="EY25" i="5"/>
  <c r="FS26" i="5"/>
  <c r="EY29" i="5"/>
  <c r="FS30" i="5"/>
  <c r="FK32" i="5"/>
  <c r="FO34" i="5"/>
  <c r="FG36" i="5"/>
  <c r="FG40" i="5"/>
  <c r="FS43" i="5"/>
  <c r="FS45" i="5"/>
  <c r="FK49" i="5"/>
  <c r="FL6" i="5"/>
  <c r="FL10" i="5"/>
  <c r="EZ16" i="5"/>
  <c r="FT17" i="5"/>
  <c r="EZ20" i="5"/>
  <c r="FP21" i="5"/>
  <c r="FL25" i="5"/>
  <c r="FH27" i="5"/>
  <c r="FD31" i="5"/>
  <c r="FR41" i="5"/>
  <c r="FN43" i="5"/>
  <c r="FJ44" i="5"/>
  <c r="FF45" i="5"/>
  <c r="FF46" i="5"/>
  <c r="EX48" i="5"/>
  <c r="EX49" i="5"/>
  <c r="FR49" i="5"/>
  <c r="FN50" i="5"/>
  <c r="FO6" i="5"/>
  <c r="FO7" i="5"/>
  <c r="FK8" i="5"/>
  <c r="FK9" i="5"/>
  <c r="FG10" i="5"/>
  <c r="EY13" i="5"/>
  <c r="EY15" i="5"/>
  <c r="FS15" i="5"/>
  <c r="FO17" i="5"/>
  <c r="FK18" i="5"/>
  <c r="FG19" i="5"/>
  <c r="FO26" i="5"/>
  <c r="FK28" i="5"/>
  <c r="FO31" i="5"/>
  <c r="FK33" i="5"/>
  <c r="FS36" i="5"/>
  <c r="FC40" i="5"/>
  <c r="FS41" i="5"/>
  <c r="FO43" i="5"/>
  <c r="FG45" i="5"/>
  <c r="FG50" i="5"/>
  <c r="FH8" i="5"/>
  <c r="FD9" i="5"/>
  <c r="FL13" i="5"/>
  <c r="FD15" i="5"/>
  <c r="FP19" i="5"/>
  <c r="FH26" i="5"/>
  <c r="FL32" i="5"/>
  <c r="FL40" i="5"/>
  <c r="FT41" i="5"/>
  <c r="FH50" i="5"/>
  <c r="FT21" i="5"/>
  <c r="FK21" i="5"/>
  <c r="EZ21" i="5"/>
  <c r="FF21" i="5"/>
  <c r="FQ21" i="5"/>
  <c r="FA21" i="5"/>
  <c r="FL21" i="5"/>
  <c r="FP11" i="5"/>
  <c r="FG11" i="5"/>
  <c r="FD11" i="5"/>
  <c r="FF11" i="5"/>
  <c r="FQ11" i="5"/>
  <c r="FA11" i="5"/>
  <c r="FP16" i="5"/>
  <c r="FS16" i="5"/>
  <c r="FC16" i="5"/>
  <c r="FT16" i="5"/>
  <c r="FN16" i="5"/>
  <c r="EX16" i="5"/>
  <c r="FI16" i="5"/>
  <c r="FP25" i="5"/>
  <c r="FO25" i="5"/>
  <c r="FD25" i="5"/>
  <c r="FS25" i="5"/>
  <c r="FF25" i="5"/>
  <c r="FQ25" i="5"/>
  <c r="FA25" i="5"/>
  <c r="FH25" i="5"/>
  <c r="FL29" i="5"/>
  <c r="FK29" i="5"/>
  <c r="FH29" i="5"/>
  <c r="FF29" i="5"/>
  <c r="FQ29" i="5"/>
  <c r="FA29" i="5"/>
  <c r="FD29" i="5"/>
  <c r="FL37" i="5"/>
  <c r="EY37" i="5"/>
  <c r="FC37" i="5"/>
  <c r="FI37" i="5"/>
  <c r="FF37" i="5"/>
  <c r="FH37" i="5"/>
  <c r="FL45" i="5"/>
  <c r="FJ45" i="5"/>
  <c r="FK45" i="5"/>
  <c r="FI45" i="5"/>
  <c r="FH45" i="5"/>
  <c r="FQ16" i="5"/>
  <c r="FN9" i="5"/>
  <c r="FJ11" i="5"/>
  <c r="FN25" i="5"/>
  <c r="FR32" i="5"/>
  <c r="FM37" i="5"/>
  <c r="FS27" i="5"/>
  <c r="FK37" i="5"/>
  <c r="FL11" i="5"/>
  <c r="EX45" i="5"/>
  <c r="EY9" i="5"/>
  <c r="FG16" i="5"/>
  <c r="FO21" i="5"/>
  <c r="FO27" i="5"/>
  <c r="FO37" i="5"/>
  <c r="FP9" i="5"/>
  <c r="FD16" i="5"/>
  <c r="FL27" i="5"/>
  <c r="FT45" i="5"/>
  <c r="FK17" i="5"/>
  <c r="FF17" i="5"/>
  <c r="FQ17" i="5"/>
  <c r="FA17" i="5"/>
  <c r="FP17" i="5"/>
  <c r="EZ7" i="5"/>
  <c r="FL7" i="5"/>
  <c r="FG7" i="5"/>
  <c r="FH7" i="5"/>
  <c r="FF7" i="5"/>
  <c r="FQ7" i="5"/>
  <c r="FA7" i="5"/>
  <c r="EY7" i="5"/>
  <c r="FL33" i="5"/>
  <c r="FG33" i="5"/>
  <c r="FF33" i="5"/>
  <c r="FQ33" i="5"/>
  <c r="FA33" i="5"/>
  <c r="FH33" i="5"/>
  <c r="FP30" i="5"/>
  <c r="FO30" i="5"/>
  <c r="FT30" i="5"/>
  <c r="EY30" i="5"/>
  <c r="FN30" i="5"/>
  <c r="EX30" i="5"/>
  <c r="FI30" i="5"/>
  <c r="FH30" i="5"/>
  <c r="FT46" i="5"/>
  <c r="FD46" i="5"/>
  <c r="EY46" i="5"/>
  <c r="FR46" i="5"/>
  <c r="FB46" i="5"/>
  <c r="FS46" i="5"/>
  <c r="FQ46" i="5"/>
  <c r="FA46" i="5"/>
  <c r="FP46" i="5"/>
  <c r="EZ46" i="5"/>
  <c r="FE7" i="5"/>
  <c r="FM11" i="5"/>
  <c r="FU16" i="5"/>
  <c r="FQ18" i="5"/>
  <c r="FE30" i="5"/>
  <c r="FA32" i="5"/>
  <c r="FU33" i="5"/>
  <c r="FB7" i="5"/>
  <c r="EX9" i="5"/>
  <c r="FB16" i="5"/>
  <c r="FR17" i="5"/>
  <c r="EX33" i="5"/>
  <c r="FB40" i="5"/>
  <c r="FQ37" i="5"/>
  <c r="FE41" i="5"/>
  <c r="FK7" i="5"/>
  <c r="FH10" i="5"/>
  <c r="FO10" i="5"/>
  <c r="EY10" i="5"/>
  <c r="FN10" i="5"/>
  <c r="EX10" i="5"/>
  <c r="FI10" i="5"/>
  <c r="FL20" i="5"/>
  <c r="FS20" i="5"/>
  <c r="FC20" i="5"/>
  <c r="FN20" i="5"/>
  <c r="EX20" i="5"/>
  <c r="FI20" i="5"/>
  <c r="FD20" i="5"/>
  <c r="FH24" i="5"/>
  <c r="FK24" i="5"/>
  <c r="FG24" i="5"/>
  <c r="FN24" i="5"/>
  <c r="EX24" i="5"/>
  <c r="FI24" i="5"/>
  <c r="EZ24" i="5"/>
  <c r="FK31" i="5"/>
  <c r="FF31" i="5"/>
  <c r="FQ31" i="5"/>
  <c r="FA31" i="5"/>
  <c r="FT36" i="5"/>
  <c r="FD36" i="5"/>
  <c r="FQ36" i="5"/>
  <c r="FA36" i="5"/>
  <c r="FN36" i="5"/>
  <c r="EX36" i="5"/>
  <c r="FP36" i="5"/>
  <c r="EZ36" i="5"/>
  <c r="FL43" i="5"/>
  <c r="FG43" i="5"/>
  <c r="FJ43" i="5"/>
  <c r="FI43" i="5"/>
  <c r="FH43" i="5"/>
  <c r="FT48" i="5"/>
  <c r="FD48" i="5"/>
  <c r="FK48" i="5"/>
  <c r="FR48" i="5"/>
  <c r="FB48" i="5"/>
  <c r="FG48" i="5"/>
  <c r="FQ48" i="5"/>
  <c r="FA48" i="5"/>
  <c r="FP48" i="5"/>
  <c r="EZ48" i="5"/>
  <c r="FL49" i="5"/>
  <c r="FO49" i="5"/>
  <c r="FJ49" i="5"/>
  <c r="FS49" i="5"/>
  <c r="FI49" i="5"/>
  <c r="FH49" i="5"/>
  <c r="FD28" i="5"/>
  <c r="FG28" i="5"/>
  <c r="EZ28" i="5"/>
  <c r="FO28" i="5"/>
  <c r="FN28" i="5"/>
  <c r="EX28" i="5"/>
  <c r="FI28" i="5"/>
  <c r="FM7" i="5"/>
  <c r="FM8" i="5"/>
  <c r="FI9" i="5"/>
  <c r="FE10" i="5"/>
  <c r="FE11" i="5"/>
  <c r="FM15" i="5"/>
  <c r="FM16" i="5"/>
  <c r="FI17" i="5"/>
  <c r="FE18" i="5"/>
  <c r="FE19" i="5"/>
  <c r="FA20" i="5"/>
  <c r="FU20" i="5"/>
  <c r="FU21" i="5"/>
  <c r="FM24" i="5"/>
  <c r="FI25" i="5"/>
  <c r="FE26" i="5"/>
  <c r="FE27" i="5"/>
  <c r="FA28" i="5"/>
  <c r="FU28" i="5"/>
  <c r="FU29" i="5"/>
  <c r="FQ30" i="5"/>
  <c r="FM31" i="5"/>
  <c r="FM32" i="5"/>
  <c r="FI33" i="5"/>
  <c r="FE34" i="5"/>
  <c r="FN7" i="5"/>
  <c r="FJ8" i="5"/>
  <c r="FJ9" i="5"/>
  <c r="FF10" i="5"/>
  <c r="FB11" i="5"/>
  <c r="FN15" i="5"/>
  <c r="FJ16" i="5"/>
  <c r="FJ17" i="5"/>
  <c r="FF18" i="5"/>
  <c r="FB19" i="5"/>
  <c r="FB20" i="5"/>
  <c r="EX21" i="5"/>
  <c r="FR21" i="5"/>
  <c r="FJ24" i="5"/>
  <c r="FJ25" i="5"/>
  <c r="FF26" i="5"/>
  <c r="FB27" i="5"/>
  <c r="FB28" i="5"/>
  <c r="EX29" i="5"/>
  <c r="FR29" i="5"/>
  <c r="FR30" i="5"/>
  <c r="FN31" i="5"/>
  <c r="FJ32" i="5"/>
  <c r="FJ33" i="5"/>
  <c r="FF34" i="5"/>
  <c r="FB36" i="5"/>
  <c r="EX37" i="5"/>
  <c r="FR37" i="5"/>
  <c r="FJ40" i="5"/>
  <c r="FI36" i="5"/>
  <c r="FE37" i="5"/>
  <c r="FU40" i="5"/>
  <c r="FQ41" i="5"/>
  <c r="FM43" i="5"/>
  <c r="FI44" i="5"/>
  <c r="FE45" i="5"/>
  <c r="FE46" i="5"/>
  <c r="FU48" i="5"/>
  <c r="FQ49" i="5"/>
  <c r="FM50" i="5"/>
  <c r="FN6" i="5"/>
  <c r="FG25" i="5"/>
  <c r="FK27" i="5"/>
  <c r="FG29" i="5"/>
  <c r="FC31" i="5"/>
  <c r="FC33" i="5"/>
  <c r="FO36" i="5"/>
  <c r="FO40" i="5"/>
  <c r="FK44" i="5"/>
  <c r="FC46" i="5"/>
  <c r="EY48" i="5"/>
  <c r="FC50" i="5"/>
  <c r="FT6" i="5"/>
  <c r="FT10" i="5"/>
  <c r="EZ13" i="5"/>
  <c r="FL16" i="5"/>
  <c r="FL18" i="5"/>
  <c r="FH20" i="5"/>
  <c r="FD24" i="5"/>
  <c r="FT25" i="5"/>
  <c r="FP27" i="5"/>
  <c r="FP29" i="5"/>
  <c r="FL31" i="5"/>
  <c r="EX43" i="5"/>
  <c r="FR43" i="5"/>
  <c r="FN44" i="5"/>
  <c r="FN45" i="5"/>
  <c r="FJ46" i="5"/>
  <c r="FF48" i="5"/>
  <c r="FB49" i="5"/>
  <c r="EX50" i="5"/>
  <c r="EY6" i="5"/>
  <c r="FS7" i="5"/>
  <c r="FS8" i="5"/>
  <c r="FO9" i="5"/>
  <c r="FK10" i="5"/>
  <c r="FK11" i="5"/>
  <c r="FG13" i="5"/>
  <c r="FC15" i="5"/>
  <c r="EY16" i="5"/>
  <c r="EY17" i="5"/>
  <c r="FS17" i="5"/>
  <c r="FO18" i="5"/>
  <c r="FO19" i="5"/>
  <c r="FK20" i="5"/>
  <c r="FG21" i="5"/>
  <c r="FK25" i="5"/>
  <c r="FG27" i="5"/>
  <c r="FS28" i="5"/>
  <c r="FG30" i="5"/>
  <c r="FG32" i="5"/>
  <c r="FS33" i="5"/>
  <c r="FG37" i="5"/>
  <c r="FK40" i="5"/>
  <c r="EY44" i="5"/>
  <c r="FO45" i="5"/>
  <c r="FC49" i="5"/>
  <c r="FO50" i="5"/>
  <c r="FP7" i="5"/>
  <c r="FL8" i="5"/>
  <c r="FH9" i="5"/>
  <c r="FP10" i="5"/>
  <c r="FT13" i="5"/>
  <c r="FT15" i="5"/>
  <c r="FH17" i="5"/>
  <c r="FT19" i="5"/>
  <c r="FP24" i="5"/>
  <c r="FD27" i="5"/>
  <c r="FT29" i="5"/>
  <c r="FP31" i="5"/>
  <c r="EZ33" i="5"/>
  <c r="FH34" i="5"/>
  <c r="FL36" i="5"/>
  <c r="FT37" i="5"/>
  <c r="EZ41" i="5"/>
  <c r="EZ43" i="5"/>
  <c r="FH44" i="5"/>
  <c r="FP45" i="5"/>
  <c r="FD49" i="5"/>
  <c r="FL50" i="5"/>
  <c r="FQ6" i="5"/>
  <c r="FI12" i="5"/>
  <c r="FI14" i="5"/>
  <c r="FI22" i="5"/>
  <c r="FA23" i="5"/>
  <c r="FQ23" i="5"/>
  <c r="FA35" i="5"/>
  <c r="EX12" i="5"/>
  <c r="FN12" i="5"/>
  <c r="EX14" i="5"/>
  <c r="FN14" i="5"/>
  <c r="EX22" i="5"/>
  <c r="FN22" i="5"/>
  <c r="FF23" i="5"/>
  <c r="FF35" i="5"/>
  <c r="EX38" i="5"/>
  <c r="FN38" i="5"/>
  <c r="FF39" i="5"/>
  <c r="FI35" i="5"/>
  <c r="FA38" i="5"/>
  <c r="FQ38" i="5"/>
  <c r="FI39" i="5"/>
  <c r="FA42" i="5"/>
  <c r="FQ42" i="5"/>
  <c r="FI47" i="5"/>
  <c r="FS22" i="5"/>
  <c r="FO35" i="5"/>
  <c r="FK38" i="5"/>
  <c r="FS39" i="5"/>
  <c r="FO42" i="5"/>
  <c r="FP12" i="5"/>
  <c r="EZ14" i="5"/>
  <c r="FL22" i="5"/>
  <c r="FT23" i="5"/>
  <c r="FB42" i="5"/>
  <c r="FR42" i="5"/>
  <c r="FJ47" i="5"/>
  <c r="EY12" i="5"/>
  <c r="FO12" i="5"/>
  <c r="FC14" i="5"/>
  <c r="FS14" i="5"/>
  <c r="FG22" i="5"/>
  <c r="FG23" i="5"/>
  <c r="FS35" i="5"/>
  <c r="FG38" i="5"/>
  <c r="FO39" i="5"/>
  <c r="FC42" i="5"/>
  <c r="FC47" i="5"/>
  <c r="FT12" i="5"/>
  <c r="FD14" i="5"/>
  <c r="EZ23" i="5"/>
  <c r="FL35" i="5"/>
  <c r="FD38" i="5"/>
  <c r="FT38" i="5"/>
  <c r="FL39" i="5"/>
  <c r="FD42" i="5"/>
  <c r="FT42" i="5"/>
  <c r="FL47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13" i="5"/>
  <c r="BZ12" i="5"/>
  <c r="FV35" i="5" l="1"/>
  <c r="ES35" i="5" s="1"/>
  <c r="FV47" i="5"/>
  <c r="EM47" i="5" s="1"/>
  <c r="FV38" i="5"/>
  <c r="EU38" i="5" s="1"/>
  <c r="FV22" i="5"/>
  <c r="EM22" i="5" s="1"/>
  <c r="FV12" i="5"/>
  <c r="DZ12" i="5" s="1"/>
  <c r="FV37" i="5"/>
  <c r="EQ37" i="5" s="1"/>
  <c r="FV29" i="5"/>
  <c r="EA29" i="5" s="1"/>
  <c r="FV14" i="5"/>
  <c r="EO14" i="5" s="1"/>
  <c r="FV36" i="5"/>
  <c r="EL36" i="5" s="1"/>
  <c r="FV24" i="5"/>
  <c r="EL24" i="5" s="1"/>
  <c r="FV45" i="5"/>
  <c r="EE45" i="5" s="1"/>
  <c r="FV19" i="5"/>
  <c r="ER19" i="5" s="1"/>
  <c r="EF24" i="5"/>
  <c r="FV18" i="5"/>
  <c r="EV18" i="5" s="1"/>
  <c r="FV44" i="5"/>
  <c r="EF44" i="5" s="1"/>
  <c r="FV43" i="5"/>
  <c r="FV21" i="5"/>
  <c r="ED21" i="5" s="1"/>
  <c r="FV13" i="5"/>
  <c r="EU13" i="5" s="1"/>
  <c r="EM35" i="5"/>
  <c r="ET35" i="5"/>
  <c r="FV50" i="5"/>
  <c r="EN50" i="5" s="1"/>
  <c r="EP35" i="5"/>
  <c r="EJ35" i="5"/>
  <c r="EG35" i="5"/>
  <c r="EB35" i="5"/>
  <c r="EJ14" i="5"/>
  <c r="EM36" i="5"/>
  <c r="EJ36" i="5"/>
  <c r="EC36" i="5"/>
  <c r="FV28" i="5"/>
  <c r="EN28" i="5" s="1"/>
  <c r="EQ36" i="5"/>
  <c r="ER36" i="5"/>
  <c r="FV20" i="5"/>
  <c r="EK20" i="5" s="1"/>
  <c r="EU45" i="5"/>
  <c r="EJ45" i="5"/>
  <c r="ET36" i="5"/>
  <c r="FV11" i="5"/>
  <c r="ED11" i="5" s="1"/>
  <c r="FV6" i="5"/>
  <c r="DY6" i="5" s="1"/>
  <c r="FV8" i="5"/>
  <c r="EA8" i="5" s="1"/>
  <c r="DZ45" i="5"/>
  <c r="EN45" i="5"/>
  <c r="FV32" i="5"/>
  <c r="EU32" i="5" s="1"/>
  <c r="FV23" i="5"/>
  <c r="EG23" i="5" s="1"/>
  <c r="FV33" i="5"/>
  <c r="EU33" i="5" s="1"/>
  <c r="FV30" i="5"/>
  <c r="ET30" i="5" s="1"/>
  <c r="FV48" i="5"/>
  <c r="EP48" i="5" s="1"/>
  <c r="FV27" i="5"/>
  <c r="EC27" i="5" s="1"/>
  <c r="FV26" i="5"/>
  <c r="ES26" i="5" s="1"/>
  <c r="EC45" i="5"/>
  <c r="FV25" i="5"/>
  <c r="ED25" i="5" s="1"/>
  <c r="ED24" i="5"/>
  <c r="FV42" i="5"/>
  <c r="ED42" i="5" s="1"/>
  <c r="FV39" i="5"/>
  <c r="EP39" i="5" s="1"/>
  <c r="EP13" i="5"/>
  <c r="ET38" i="5"/>
  <c r="EC14" i="5"/>
  <c r="EU35" i="5"/>
  <c r="EV35" i="5"/>
  <c r="EF35" i="5"/>
  <c r="EQ35" i="5"/>
  <c r="EP22" i="5"/>
  <c r="EP28" i="5"/>
  <c r="EI43" i="5"/>
  <c r="EO36" i="5"/>
  <c r="EU36" i="5"/>
  <c r="EO24" i="5"/>
  <c r="FV10" i="5"/>
  <c r="EF10" i="5" s="1"/>
  <c r="FV9" i="5"/>
  <c r="EP9" i="5" s="1"/>
  <c r="EB33" i="5"/>
  <c r="EM11" i="5"/>
  <c r="FV16" i="5"/>
  <c r="EP16" i="5" s="1"/>
  <c r="FV49" i="5"/>
  <c r="ER49" i="5" s="1"/>
  <c r="EH36" i="5"/>
  <c r="EF36" i="5"/>
  <c r="ES36" i="5"/>
  <c r="EV26" i="5"/>
  <c r="FV46" i="5"/>
  <c r="EF46" i="5" s="1"/>
  <c r="FV41" i="5"/>
  <c r="ED41" i="5" s="1"/>
  <c r="EC32" i="5"/>
  <c r="FV17" i="5"/>
  <c r="EE17" i="5" s="1"/>
  <c r="FV34" i="5"/>
  <c r="EM34" i="5" s="1"/>
  <c r="FV40" i="5"/>
  <c r="EJ40" i="5" s="1"/>
  <c r="EI14" i="5"/>
  <c r="EP33" i="5"/>
  <c r="EA35" i="5"/>
  <c r="EK35" i="5"/>
  <c r="ER35" i="5"/>
  <c r="ED35" i="5"/>
  <c r="ES22" i="5"/>
  <c r="EK22" i="5"/>
  <c r="FV7" i="5"/>
  <c r="EK7" i="5" s="1"/>
  <c r="FV31" i="5"/>
  <c r="EB31" i="5" s="1"/>
  <c r="ER14" i="5"/>
  <c r="EG36" i="5"/>
  <c r="EL14" i="5"/>
  <c r="FV15" i="5"/>
  <c r="EU15" i="5" s="1"/>
  <c r="EL35" i="5"/>
  <c r="EE35" i="5"/>
  <c r="EI35" i="5"/>
  <c r="EH35" i="5"/>
  <c r="EU22" i="5"/>
  <c r="EN36" i="5"/>
  <c r="EG14" i="5"/>
  <c r="ED36" i="5"/>
  <c r="EB24" i="5"/>
  <c r="EN14" i="5"/>
  <c r="ED26" i="5"/>
  <c r="EN26" i="5"/>
  <c r="EN35" i="5"/>
  <c r="EC35" i="5"/>
  <c r="DZ35" i="5"/>
  <c r="EO35" i="5"/>
  <c r="ED22" i="5"/>
  <c r="EI22" i="5"/>
  <c r="EQ22" i="5"/>
  <c r="BZ10" i="5"/>
  <c r="BZ11" i="5"/>
  <c r="BZ7" i="5"/>
  <c r="BZ8" i="5"/>
  <c r="BZ9" i="5"/>
  <c r="BZ6" i="5"/>
  <c r="ES27" i="5" l="1"/>
  <c r="DZ41" i="5"/>
  <c r="DY35" i="5"/>
  <c r="EW35" i="5" s="1"/>
  <c r="EU28" i="5"/>
  <c r="ED28" i="5"/>
  <c r="EA18" i="5"/>
  <c r="EV37" i="5"/>
  <c r="EF28" i="5"/>
  <c r="EK28" i="5"/>
  <c r="DZ28" i="5"/>
  <c r="EJ37" i="5"/>
  <c r="ET44" i="5"/>
  <c r="ES6" i="5"/>
  <c r="ED39" i="5"/>
  <c r="EO48" i="5"/>
  <c r="EK6" i="5"/>
  <c r="EV6" i="5"/>
  <c r="DZ22" i="5"/>
  <c r="ET23" i="5"/>
  <c r="EC29" i="5"/>
  <c r="EM37" i="5"/>
  <c r="EF22" i="5"/>
  <c r="EN37" i="5"/>
  <c r="EB22" i="5"/>
  <c r="EE37" i="5"/>
  <c r="EA22" i="5"/>
  <c r="DZ13" i="5"/>
  <c r="ED37" i="5"/>
  <c r="EK34" i="5"/>
  <c r="ER13" i="5"/>
  <c r="EC37" i="5"/>
  <c r="EG45" i="5"/>
  <c r="EF45" i="5"/>
  <c r="ET22" i="5"/>
  <c r="ER10" i="5"/>
  <c r="ET37" i="5"/>
  <c r="EB36" i="5"/>
  <c r="EE39" i="5"/>
  <c r="DY36" i="5"/>
  <c r="ES39" i="5"/>
  <c r="EG49" i="5"/>
  <c r="DY34" i="5"/>
  <c r="EN21" i="5"/>
  <c r="EH13" i="5"/>
  <c r="EL28" i="5"/>
  <c r="EV41" i="5"/>
  <c r="ES23" i="5"/>
  <c r="EQ33" i="5"/>
  <c r="EO37" i="5"/>
  <c r="EI8" i="5"/>
  <c r="EJ8" i="5"/>
  <c r="EK50" i="5"/>
  <c r="EQ50" i="5"/>
  <c r="DY26" i="5"/>
  <c r="EV11" i="5"/>
  <c r="ER50" i="5"/>
  <c r="ET29" i="5"/>
  <c r="DZ38" i="5"/>
  <c r="EE29" i="5"/>
  <c r="EL38" i="5"/>
  <c r="EF31" i="5"/>
  <c r="EO39" i="5"/>
  <c r="EF49" i="5"/>
  <c r="EL16" i="5"/>
  <c r="EH39" i="5"/>
  <c r="DY39" i="5"/>
  <c r="EA45" i="5"/>
  <c r="EE50" i="5"/>
  <c r="EB45" i="5"/>
  <c r="EM45" i="5"/>
  <c r="EL13" i="5"/>
  <c r="EI37" i="5"/>
  <c r="EJ24" i="5"/>
  <c r="ES37" i="5"/>
  <c r="ER38" i="5"/>
  <c r="EG37" i="5"/>
  <c r="EA36" i="5"/>
  <c r="EM6" i="5"/>
  <c r="EC6" i="5"/>
  <c r="EA23" i="5"/>
  <c r="DZ42" i="5"/>
  <c r="ET40" i="5"/>
  <c r="EC21" i="5"/>
  <c r="EM41" i="5"/>
  <c r="ES50" i="5"/>
  <c r="EF9" i="5"/>
  <c r="EC18" i="5"/>
  <c r="EJ50" i="5"/>
  <c r="ET16" i="5"/>
  <c r="EF7" i="5"/>
  <c r="EI10" i="5"/>
  <c r="EL31" i="5"/>
  <c r="EV50" i="5"/>
  <c r="EJ23" i="5"/>
  <c r="EN39" i="5"/>
  <c r="EB9" i="5"/>
  <c r="EE6" i="5"/>
  <c r="EP6" i="5"/>
  <c r="EQ16" i="5"/>
  <c r="EQ9" i="5"/>
  <c r="ER12" i="5"/>
  <c r="DZ34" i="5"/>
  <c r="EU50" i="5"/>
  <c r="EF16" i="5"/>
  <c r="EO50" i="5"/>
  <c r="EU16" i="5"/>
  <c r="ES17" i="5"/>
  <c r="EJ44" i="5"/>
  <c r="EF39" i="5"/>
  <c r="EU42" i="5"/>
  <c r="EA50" i="5"/>
  <c r="ED16" i="5"/>
  <c r="EL10" i="5"/>
  <c r="EH22" i="5"/>
  <c r="ED14" i="5"/>
  <c r="ER7" i="5"/>
  <c r="EF50" i="5"/>
  <c r="ED17" i="5"/>
  <c r="EV42" i="5"/>
  <c r="EG50" i="5"/>
  <c r="EL50" i="5"/>
  <c r="EH9" i="5"/>
  <c r="EA9" i="5"/>
  <c r="EL49" i="5"/>
  <c r="EM21" i="5"/>
  <c r="DY16" i="5"/>
  <c r="EG17" i="5"/>
  <c r="DY9" i="5"/>
  <c r="DY10" i="5"/>
  <c r="EO23" i="5"/>
  <c r="EE18" i="5"/>
  <c r="EB50" i="5"/>
  <c r="EF17" i="5"/>
  <c r="EN49" i="5"/>
  <c r="ED40" i="5"/>
  <c r="EC7" i="5"/>
  <c r="DZ20" i="5"/>
  <c r="EJ18" i="5"/>
  <c r="EG40" i="5"/>
  <c r="EO44" i="5"/>
  <c r="EM39" i="5"/>
  <c r="EO27" i="5"/>
  <c r="EJ31" i="5"/>
  <c r="EC16" i="5"/>
  <c r="EN31" i="5"/>
  <c r="EO16" i="5"/>
  <c r="EL9" i="5"/>
  <c r="EM50" i="5"/>
  <c r="EO10" i="5"/>
  <c r="ET50" i="5"/>
  <c r="EQ42" i="5"/>
  <c r="EF23" i="5"/>
  <c r="EN9" i="5"/>
  <c r="EC9" i="5"/>
  <c r="EG11" i="5"/>
  <c r="EC40" i="5"/>
  <c r="DZ50" i="5"/>
  <c r="EM9" i="5"/>
  <c r="EU34" i="5"/>
  <c r="EI16" i="5"/>
  <c r="ES20" i="5"/>
  <c r="EH50" i="5"/>
  <c r="EQ34" i="5"/>
  <c r="EU21" i="5"/>
  <c r="ER31" i="5"/>
  <c r="EN16" i="5"/>
  <c r="EQ31" i="5"/>
  <c r="ET39" i="5"/>
  <c r="EI50" i="5"/>
  <c r="EO6" i="5"/>
  <c r="EL46" i="5"/>
  <c r="EQ46" i="5"/>
  <c r="EE48" i="5"/>
  <c r="ER48" i="5"/>
  <c r="EJ11" i="5"/>
  <c r="EB32" i="5"/>
  <c r="EE24" i="5"/>
  <c r="EH32" i="5"/>
  <c r="EK18" i="5"/>
  <c r="EO18" i="5"/>
  <c r="EM15" i="5"/>
  <c r="EN30" i="5"/>
  <c r="EF30" i="5"/>
  <c r="ES48" i="5"/>
  <c r="DZ24" i="5"/>
  <c r="EB40" i="5"/>
  <c r="EI11" i="5"/>
  <c r="DY11" i="5"/>
  <c r="EH48" i="5"/>
  <c r="ED33" i="5"/>
  <c r="EF26" i="5"/>
  <c r="EQ24" i="5"/>
  <c r="EI48" i="5"/>
  <c r="EF29" i="5"/>
  <c r="DY18" i="5"/>
  <c r="ES33" i="5"/>
  <c r="EI40" i="5"/>
  <c r="EP44" i="5"/>
  <c r="EH33" i="5"/>
  <c r="DY24" i="5"/>
  <c r="EQ48" i="5"/>
  <c r="EG18" i="5"/>
  <c r="ED31" i="5"/>
  <c r="EH27" i="5"/>
  <c r="EO45" i="5"/>
  <c r="EK33" i="5"/>
  <c r="EQ7" i="5"/>
  <c r="EA30" i="5"/>
  <c r="EN22" i="5"/>
  <c r="EV7" i="5"/>
  <c r="EO33" i="5"/>
  <c r="ED34" i="5"/>
  <c r="EC30" i="5"/>
  <c r="EC22" i="5"/>
  <c r="DY15" i="5"/>
  <c r="EI18" i="5"/>
  <c r="ED7" i="5"/>
  <c r="EC13" i="5"/>
  <c r="EE30" i="5"/>
  <c r="EE22" i="5"/>
  <c r="EF48" i="5"/>
  <c r="ET32" i="5"/>
  <c r="DY40" i="5"/>
  <c r="ES40" i="5"/>
  <c r="EE34" i="5"/>
  <c r="EV32" i="5"/>
  <c r="EL30" i="5"/>
  <c r="ER15" i="5"/>
  <c r="EB18" i="5"/>
  <c r="EK31" i="5"/>
  <c r="EV45" i="5"/>
  <c r="EK44" i="5"/>
  <c r="EK45" i="5"/>
  <c r="EA7" i="5"/>
  <c r="EJ30" i="5"/>
  <c r="EB48" i="5"/>
  <c r="EF18" i="5"/>
  <c r="EL22" i="5"/>
  <c r="EN33" i="5"/>
  <c r="EA10" i="5"/>
  <c r="EJ32" i="5"/>
  <c r="EP29" i="5"/>
  <c r="EJ41" i="5"/>
  <c r="EK37" i="5"/>
  <c r="ET11" i="5"/>
  <c r="EQ44" i="5"/>
  <c r="EF33" i="5"/>
  <c r="EK30" i="5"/>
  <c r="ET45" i="5"/>
  <c r="EM40" i="5"/>
  <c r="EL29" i="5"/>
  <c r="EI45" i="5"/>
  <c r="ER33" i="5"/>
  <c r="EE46" i="5"/>
  <c r="EL7" i="5"/>
  <c r="DY23" i="5"/>
  <c r="EA40" i="5"/>
  <c r="EP11" i="5"/>
  <c r="ES9" i="5"/>
  <c r="DZ11" i="5"/>
  <c r="EF32" i="5"/>
  <c r="EG16" i="5"/>
  <c r="EN48" i="5"/>
  <c r="ER29" i="5"/>
  <c r="EK11" i="5"/>
  <c r="EQ30" i="5"/>
  <c r="EH28" i="5"/>
  <c r="EK24" i="5"/>
  <c r="ED46" i="5"/>
  <c r="EH37" i="5"/>
  <c r="EA24" i="5"/>
  <c r="EJ33" i="5"/>
  <c r="EM31" i="5"/>
  <c r="EU37" i="5"/>
  <c r="EH29" i="5"/>
  <c r="EO22" i="5"/>
  <c r="EI28" i="5"/>
  <c r="EA32" i="5"/>
  <c r="ET9" i="5"/>
  <c r="EL34" i="5"/>
  <c r="ED45" i="5"/>
  <c r="EB15" i="5"/>
  <c r="EJ15" i="5"/>
  <c r="EV34" i="5"/>
  <c r="EB37" i="5"/>
  <c r="ES49" i="5"/>
  <c r="EJ16" i="5"/>
  <c r="EL45" i="5"/>
  <c r="DY45" i="5"/>
  <c r="EI30" i="5"/>
  <c r="ER37" i="5"/>
  <c r="EG31" i="5"/>
  <c r="EN15" i="5"/>
  <c r="EG34" i="5"/>
  <c r="EM18" i="5"/>
  <c r="ET33" i="5"/>
  <c r="DY14" i="5"/>
  <c r="EL48" i="5"/>
  <c r="DY37" i="5"/>
  <c r="EH30" i="5"/>
  <c r="DY22" i="5"/>
  <c r="EN10" i="5"/>
  <c r="EV40" i="5"/>
  <c r="ET14" i="5"/>
  <c r="EO46" i="5"/>
  <c r="EG32" i="5"/>
  <c r="ED30" i="5"/>
  <c r="EJ46" i="5"/>
  <c r="ER24" i="5"/>
  <c r="EN41" i="5"/>
  <c r="EL18" i="5"/>
  <c r="EU30" i="5"/>
  <c r="EF11" i="5"/>
  <c r="DZ32" i="5"/>
  <c r="EG30" i="5"/>
  <c r="DY48" i="5"/>
  <c r="DZ7" i="5"/>
  <c r="DY30" i="5"/>
  <c r="EM24" i="5"/>
  <c r="EU11" i="5"/>
  <c r="EG33" i="5"/>
  <c r="EN32" i="5"/>
  <c r="EL11" i="5"/>
  <c r="EA13" i="5"/>
  <c r="EV30" i="5"/>
  <c r="EL23" i="5"/>
  <c r="EE33" i="5"/>
  <c r="EJ13" i="5"/>
  <c r="EK26" i="5"/>
  <c r="EQ15" i="5"/>
  <c r="EE41" i="5"/>
  <c r="DZ26" i="5"/>
  <c r="EQ32" i="5"/>
  <c r="ES45" i="5"/>
  <c r="EP41" i="5"/>
  <c r="EQ18" i="5"/>
  <c r="EJ26" i="5"/>
  <c r="EE44" i="5"/>
  <c r="EO13" i="5"/>
  <c r="ES32" i="5"/>
  <c r="EM33" i="5"/>
  <c r="ER46" i="5"/>
  <c r="EI49" i="5"/>
  <c r="ER30" i="5"/>
  <c r="EV22" i="5"/>
  <c r="EN12" i="5"/>
  <c r="EQ13" i="5"/>
  <c r="EA37" i="5"/>
  <c r="EO11" i="5"/>
  <c r="EN46" i="5"/>
  <c r="EG15" i="5"/>
  <c r="EG13" i="5"/>
  <c r="ES11" i="5"/>
  <c r="EC34" i="5"/>
  <c r="EA16" i="5"/>
  <c r="EE11" i="5"/>
  <c r="EB29" i="5"/>
  <c r="EL37" i="5"/>
  <c r="EP30" i="5"/>
  <c r="ER18" i="5"/>
  <c r="EB30" i="5"/>
  <c r="ED13" i="5"/>
  <c r="EE32" i="5"/>
  <c r="ER32" i="5"/>
  <c r="ED18" i="5"/>
  <c r="ER45" i="5"/>
  <c r="EH18" i="5"/>
  <c r="EB44" i="5"/>
  <c r="EC33" i="5"/>
  <c r="EM10" i="5"/>
  <c r="EH45" i="5"/>
  <c r="DZ37" i="5"/>
  <c r="EP37" i="5"/>
  <c r="EC46" i="5"/>
  <c r="EQ29" i="5"/>
  <c r="EU29" i="5"/>
  <c r="EC42" i="5"/>
  <c r="EK32" i="5"/>
  <c r="EJ22" i="5"/>
  <c r="EV15" i="5"/>
  <c r="ER40" i="5"/>
  <c r="EA11" i="5"/>
  <c r="EV9" i="5"/>
  <c r="EM30" i="5"/>
  <c r="EC50" i="5"/>
  <c r="EV46" i="5"/>
  <c r="EL33" i="5"/>
  <c r="EG29" i="5"/>
  <c r="EO9" i="5"/>
  <c r="EP27" i="5"/>
  <c r="ES46" i="5"/>
  <c r="EJ10" i="5"/>
  <c r="EB28" i="5"/>
  <c r="EK40" i="5"/>
  <c r="ET6" i="5"/>
  <c r="EF37" i="5"/>
  <c r="EP50" i="5"/>
  <c r="EK46" i="5"/>
  <c r="EI6" i="5"/>
  <c r="EA25" i="5"/>
  <c r="EG43" i="5"/>
  <c r="EB43" i="5"/>
  <c r="ED43" i="5"/>
  <c r="EU43" i="5"/>
  <c r="EQ43" i="5"/>
  <c r="ER43" i="5"/>
  <c r="EL43" i="5"/>
  <c r="EJ19" i="5"/>
  <c r="EE19" i="5"/>
  <c r="EO19" i="5"/>
  <c r="EK19" i="5"/>
  <c r="DZ19" i="5"/>
  <c r="ED19" i="5"/>
  <c r="EE47" i="5"/>
  <c r="EH47" i="5"/>
  <c r="DY47" i="5"/>
  <c r="DZ47" i="5"/>
  <c r="ER47" i="5"/>
  <c r="EP47" i="5"/>
  <c r="EQ47" i="5"/>
  <c r="EN47" i="5"/>
  <c r="ES47" i="5"/>
  <c r="EC47" i="5"/>
  <c r="EI47" i="5"/>
  <c r="EO12" i="5"/>
  <c r="EJ38" i="5"/>
  <c r="EQ20" i="5"/>
  <c r="EO17" i="5"/>
  <c r="EA17" i="5"/>
  <c r="EI21" i="5"/>
  <c r="ED20" i="5"/>
  <c r="EV17" i="5"/>
  <c r="DZ21" i="5"/>
  <c r="ER20" i="5"/>
  <c r="ET26" i="5"/>
  <c r="EL21" i="5"/>
  <c r="EO25" i="5"/>
  <c r="EF20" i="5"/>
  <c r="EC38" i="5"/>
  <c r="EK21" i="5"/>
  <c r="DY8" i="5"/>
  <c r="EO26" i="5"/>
  <c r="EB6" i="5"/>
  <c r="EQ6" i="5"/>
  <c r="EF6" i="5"/>
  <c r="EH6" i="5"/>
  <c r="ES19" i="5"/>
  <c r="DZ25" i="5"/>
  <c r="EB17" i="5"/>
  <c r="EF41" i="5"/>
  <c r="DY20" i="5"/>
  <c r="EC28" i="5"/>
  <c r="DZ17" i="5"/>
  <c r="EP12" i="5"/>
  <c r="EH21" i="5"/>
  <c r="ES42" i="5"/>
  <c r="EA49" i="5"/>
  <c r="EM28" i="5"/>
  <c r="EG27" i="5"/>
  <c r="EL41" i="5"/>
  <c r="EU8" i="5"/>
  <c r="EG19" i="5"/>
  <c r="EA20" i="5"/>
  <c r="EM27" i="5"/>
  <c r="EK49" i="5"/>
  <c r="EQ27" i="5"/>
  <c r="EP42" i="5"/>
  <c r="DY12" i="5"/>
  <c r="ED47" i="5"/>
  <c r="EG44" i="5"/>
  <c r="EA47" i="5"/>
  <c r="EU12" i="5"/>
  <c r="EU49" i="5"/>
  <c r="ED8" i="5"/>
  <c r="EN17" i="5"/>
  <c r="EH49" i="5"/>
  <c r="ES12" i="5"/>
  <c r="ES15" i="5"/>
  <c r="EC15" i="5"/>
  <c r="EA15" i="5"/>
  <c r="EH15" i="5"/>
  <c r="EF15" i="5"/>
  <c r="EP15" i="5"/>
  <c r="EN42" i="5"/>
  <c r="EG41" i="5"/>
  <c r="DZ43" i="5"/>
  <c r="DY31" i="5"/>
  <c r="EV49" i="5"/>
  <c r="EE7" i="5"/>
  <c r="DY7" i="5"/>
  <c r="ES7" i="5"/>
  <c r="EH8" i="5"/>
  <c r="EU27" i="5"/>
  <c r="EJ27" i="5"/>
  <c r="EP32" i="5"/>
  <c r="EJ21" i="5"/>
  <c r="ES25" i="5"/>
  <c r="DY46" i="5"/>
  <c r="DZ8" i="5"/>
  <c r="EA19" i="5"/>
  <c r="EN6" i="5"/>
  <c r="EA44" i="5"/>
  <c r="EB34" i="5"/>
  <c r="EO21" i="5"/>
  <c r="DZ29" i="5"/>
  <c r="EI27" i="5"/>
  <c r="EP7" i="5"/>
  <c r="ET41" i="5"/>
  <c r="EA21" i="5"/>
  <c r="EI29" i="5"/>
  <c r="ER16" i="5"/>
  <c r="EE16" i="5"/>
  <c r="DZ46" i="5"/>
  <c r="EK10" i="5"/>
  <c r="ET10" i="5"/>
  <c r="ED10" i="5"/>
  <c r="EE10" i="5"/>
  <c r="ES10" i="5"/>
  <c r="EM43" i="5"/>
  <c r="EP49" i="5"/>
  <c r="EU7" i="5"/>
  <c r="EV47" i="5"/>
  <c r="EG47" i="5"/>
  <c r="EM12" i="5"/>
  <c r="EV13" i="5"/>
  <c r="EQ39" i="5"/>
  <c r="EU39" i="5"/>
  <c r="EK39" i="5"/>
  <c r="EC39" i="5"/>
  <c r="EI39" i="5"/>
  <c r="ER39" i="5"/>
  <c r="EL39" i="5"/>
  <c r="EA39" i="5"/>
  <c r="EV39" i="5"/>
  <c r="DZ39" i="5"/>
  <c r="EB39" i="5"/>
  <c r="ED6" i="5"/>
  <c r="EB27" i="5"/>
  <c r="EO40" i="5"/>
  <c r="ES16" i="5"/>
  <c r="EA34" i="5"/>
  <c r="EP46" i="5"/>
  <c r="EP8" i="5"/>
  <c r="EB19" i="5"/>
  <c r="EC44" i="5"/>
  <c r="EN29" i="5"/>
  <c r="EC17" i="5"/>
  <c r="EM48" i="5"/>
  <c r="EJ48" i="5"/>
  <c r="EK48" i="5"/>
  <c r="ET48" i="5"/>
  <c r="ED48" i="5"/>
  <c r="EP17" i="5"/>
  <c r="EE15" i="5"/>
  <c r="ER25" i="5"/>
  <c r="EH16" i="5"/>
  <c r="EI7" i="5"/>
  <c r="EA46" i="5"/>
  <c r="DY33" i="5"/>
  <c r="EU31" i="5"/>
  <c r="EN23" i="5"/>
  <c r="EP23" i="5"/>
  <c r="ED23" i="5"/>
  <c r="EI23" i="5"/>
  <c r="EQ23" i="5"/>
  <c r="EV23" i="5"/>
  <c r="DZ23" i="5"/>
  <c r="EK23" i="5"/>
  <c r="EE23" i="5"/>
  <c r="EC23" i="5"/>
  <c r="EN44" i="5"/>
  <c r="EO47" i="5"/>
  <c r="ER27" i="5"/>
  <c r="EU40" i="5"/>
  <c r="EF21" i="5"/>
  <c r="EH34" i="5"/>
  <c r="EN27" i="5"/>
  <c r="ES34" i="5"/>
  <c r="EO41" i="5"/>
  <c r="EE8" i="5"/>
  <c r="EI19" i="5"/>
  <c r="ES44" i="5"/>
  <c r="EV10" i="5"/>
  <c r="ER28" i="5"/>
  <c r="EO29" i="5"/>
  <c r="ET43" i="5"/>
  <c r="EG46" i="5"/>
  <c r="EP26" i="5"/>
  <c r="EM32" i="5"/>
  <c r="EB11" i="5"/>
  <c r="EM29" i="5"/>
  <c r="EB7" i="5"/>
  <c r="EU46" i="5"/>
  <c r="EV33" i="5"/>
  <c r="EM20" i="5"/>
  <c r="EK43" i="5"/>
  <c r="ET49" i="5"/>
  <c r="EJ9" i="5"/>
  <c r="EV28" i="5"/>
  <c r="EC19" i="5"/>
  <c r="EH25" i="5"/>
  <c r="EI20" i="5"/>
  <c r="ET7" i="5"/>
  <c r="ET28" i="5"/>
  <c r="EI17" i="5"/>
  <c r="ER6" i="5"/>
  <c r="EQ12" i="5"/>
  <c r="ET20" i="5"/>
  <c r="EJ43" i="5"/>
  <c r="EJ17" i="5"/>
  <c r="EK25" i="5"/>
  <c r="DZ48" i="5"/>
  <c r="EQ10" i="5"/>
  <c r="EB38" i="5"/>
  <c r="ED12" i="5"/>
  <c r="EK17" i="5"/>
  <c r="EM16" i="5"/>
  <c r="ED15" i="5"/>
  <c r="EH38" i="5"/>
  <c r="EQ49" i="5"/>
  <c r="EE26" i="5"/>
  <c r="ET47" i="5"/>
  <c r="EO32" i="5"/>
  <c r="EG9" i="5"/>
  <c r="EF40" i="5"/>
  <c r="EN18" i="5"/>
  <c r="DZ18" i="5"/>
  <c r="EU18" i="5"/>
  <c r="EK41" i="5"/>
  <c r="ES18" i="5"/>
  <c r="ED32" i="5"/>
  <c r="EH17" i="5"/>
  <c r="EE21" i="5"/>
  <c r="EL15" i="5"/>
  <c r="EQ26" i="5"/>
  <c r="EJ6" i="5"/>
  <c r="EB10" i="5"/>
  <c r="EV27" i="5"/>
  <c r="EK15" i="5"/>
  <c r="ES28" i="5"/>
  <c r="EF43" i="5"/>
  <c r="EH40" i="5"/>
  <c r="EH19" i="5"/>
  <c r="EI26" i="5"/>
  <c r="ER11" i="5"/>
  <c r="EI25" i="5"/>
  <c r="EM7" i="5"/>
  <c r="DZ30" i="5"/>
  <c r="EN11" i="5"/>
  <c r="EP10" i="5"/>
  <c r="EP24" i="5"/>
  <c r="EV24" i="5"/>
  <c r="EG24" i="5"/>
  <c r="EU24" i="5"/>
  <c r="EC24" i="5"/>
  <c r="ES24" i="5"/>
  <c r="ET24" i="5"/>
  <c r="EV36" i="5"/>
  <c r="DZ36" i="5"/>
  <c r="EI36" i="5"/>
  <c r="EC48" i="5"/>
  <c r="EO28" i="5"/>
  <c r="EN24" i="5"/>
  <c r="EC11" i="5"/>
  <c r="ES30" i="5"/>
  <c r="EU6" i="5"/>
  <c r="EG48" i="5"/>
  <c r="EP19" i="5"/>
  <c r="EM8" i="5"/>
  <c r="EA43" i="5"/>
  <c r="EP14" i="5"/>
  <c r="DZ14" i="5"/>
  <c r="ES14" i="5"/>
  <c r="EB14" i="5"/>
  <c r="EU14" i="5"/>
  <c r="EH14" i="5"/>
  <c r="EV14" i="5"/>
  <c r="EF14" i="5"/>
  <c r="EK14" i="5"/>
  <c r="EQ14" i="5"/>
  <c r="EM14" i="5"/>
  <c r="EJ39" i="5"/>
  <c r="EA28" i="5"/>
  <c r="EK9" i="5"/>
  <c r="EP36" i="5"/>
  <c r="ET17" i="5"/>
  <c r="EQ45" i="5"/>
  <c r="EA14" i="5"/>
  <c r="EB47" i="5"/>
  <c r="EG26" i="5"/>
  <c r="ED50" i="5"/>
  <c r="EP18" i="5"/>
  <c r="EE49" i="5"/>
  <c r="EV8" i="5"/>
  <c r="EQ8" i="5"/>
  <c r="ER8" i="5"/>
  <c r="EN20" i="5"/>
  <c r="EP20" i="5"/>
  <c r="EH20" i="5"/>
  <c r="EG20" i="5"/>
  <c r="EJ20" i="5"/>
  <c r="EL25" i="5"/>
  <c r="EN8" i="5"/>
  <c r="EC20" i="5"/>
  <c r="EB12" i="5"/>
  <c r="EV12" i="5"/>
  <c r="EH12" i="5"/>
  <c r="EL12" i="5"/>
  <c r="EI12" i="5"/>
  <c r="EK12" i="5"/>
  <c r="EA12" i="5"/>
  <c r="EF38" i="5"/>
  <c r="EQ38" i="5"/>
  <c r="EG38" i="5"/>
  <c r="EK38" i="5"/>
  <c r="EP38" i="5"/>
  <c r="EM38" i="5"/>
  <c r="ED38" i="5"/>
  <c r="EA38" i="5"/>
  <c r="EV38" i="5"/>
  <c r="EU25" i="5"/>
  <c r="EE12" i="5"/>
  <c r="EE43" i="5"/>
  <c r="ET21" i="5"/>
  <c r="EQ19" i="5"/>
  <c r="EE25" i="5"/>
  <c r="EV21" i="5"/>
  <c r="EN19" i="5"/>
  <c r="ES38" i="5"/>
  <c r="EU47" i="5"/>
  <c r="EG12" i="5"/>
  <c r="EL42" i="5"/>
  <c r="ET42" i="5"/>
  <c r="EA42" i="5"/>
  <c r="EM42" i="5"/>
  <c r="EI42" i="5"/>
  <c r="EG42" i="5"/>
  <c r="EF42" i="5"/>
  <c r="EK42" i="5"/>
  <c r="EJ42" i="5"/>
  <c r="EU20" i="5"/>
  <c r="DY25" i="5"/>
  <c r="EG8" i="5"/>
  <c r="EC41" i="5"/>
  <c r="EM25" i="5"/>
  <c r="EL17" i="5"/>
  <c r="EH41" i="5"/>
  <c r="EI32" i="5"/>
  <c r="EV19" i="5"/>
  <c r="EQ21" i="5"/>
  <c r="ER21" i="5"/>
  <c r="EQ25" i="5"/>
  <c r="ET27" i="5"/>
  <c r="EB20" i="5"/>
  <c r="EK8" i="5"/>
  <c r="EN43" i="5"/>
  <c r="ED49" i="5"/>
  <c r="EB42" i="5"/>
  <c r="EJ49" i="5"/>
  <c r="EE13" i="5"/>
  <c r="EK13" i="5"/>
  <c r="EF13" i="5"/>
  <c r="ES13" i="5"/>
  <c r="EI13" i="5"/>
  <c r="EL26" i="5"/>
  <c r="EI38" i="5"/>
  <c r="DY21" i="5"/>
  <c r="DY43" i="5"/>
  <c r="EV44" i="5"/>
  <c r="DY44" i="5"/>
  <c r="EH44" i="5"/>
  <c r="EM44" i="5"/>
  <c r="EA41" i="5"/>
  <c r="EV25" i="5"/>
  <c r="ER44" i="5"/>
  <c r="DY19" i="5"/>
  <c r="EG6" i="5"/>
  <c r="EL8" i="5"/>
  <c r="EP43" i="5"/>
  <c r="EG21" i="5"/>
  <c r="EO20" i="5"/>
  <c r="EH43" i="5"/>
  <c r="ES21" i="5"/>
  <c r="EE27" i="5"/>
  <c r="EJ12" i="5"/>
  <c r="EV20" i="5"/>
  <c r="DY38" i="5"/>
  <c r="ER26" i="5"/>
  <c r="EO38" i="5"/>
  <c r="DZ49" i="5"/>
  <c r="EA26" i="5"/>
  <c r="EC12" i="5"/>
  <c r="EV43" i="5"/>
  <c r="EO42" i="5"/>
  <c r="EL47" i="5"/>
  <c r="EH42" i="5"/>
  <c r="EO49" i="5"/>
  <c r="EC8" i="5"/>
  <c r="EH26" i="5"/>
  <c r="EB8" i="5"/>
  <c r="DZ31" i="5"/>
  <c r="EI31" i="5"/>
  <c r="EA31" i="5"/>
  <c r="EC31" i="5"/>
  <c r="EV31" i="5"/>
  <c r="ET31" i="5"/>
  <c r="EQ28" i="5"/>
  <c r="EF12" i="5"/>
  <c r="EC43" i="5"/>
  <c r="ED27" i="5"/>
  <c r="EI41" i="5"/>
  <c r="DY17" i="5"/>
  <c r="DY41" i="5"/>
  <c r="EH46" i="5"/>
  <c r="EM46" i="5"/>
  <c r="DZ40" i="5"/>
  <c r="EI46" i="5"/>
  <c r="EM19" i="5"/>
  <c r="ED44" i="5"/>
  <c r="EN13" i="5"/>
  <c r="EU17" i="5"/>
  <c r="DY49" i="5"/>
  <c r="EP31" i="5"/>
  <c r="EU41" i="5"/>
  <c r="EB25" i="5"/>
  <c r="EP21" i="5"/>
  <c r="EG7" i="5"/>
  <c r="EE20" i="5"/>
  <c r="EN7" i="5"/>
  <c r="EF27" i="5"/>
  <c r="EN34" i="5"/>
  <c r="EB41" i="5"/>
  <c r="EU26" i="5"/>
  <c r="ES31" i="5"/>
  <c r="EF47" i="5"/>
  <c r="DY42" i="5"/>
  <c r="DZ27" i="5"/>
  <c r="EE40" i="5"/>
  <c r="EN25" i="5"/>
  <c r="ED29" i="5"/>
  <c r="EO34" i="5"/>
  <c r="EJ29" i="5"/>
  <c r="EM17" i="5"/>
  <c r="ET34" i="5"/>
  <c r="EL19" i="5"/>
  <c r="EU44" i="5"/>
  <c r="EF8" i="5"/>
  <c r="EB26" i="5"/>
  <c r="DY27" i="5"/>
  <c r="EN40" i="5"/>
  <c r="EP34" i="5"/>
  <c r="EO43" i="5"/>
  <c r="EH10" i="5"/>
  <c r="EB21" i="5"/>
  <c r="EP25" i="5"/>
  <c r="EQ17" i="5"/>
  <c r="ET46" i="5"/>
  <c r="EG28" i="5"/>
  <c r="ES8" i="5"/>
  <c r="EN38" i="5"/>
  <c r="EA27" i="5"/>
  <c r="DY32" i="5"/>
  <c r="ER9" i="5"/>
  <c r="EB16" i="5"/>
  <c r="EK29" i="5"/>
  <c r="DZ33" i="5"/>
  <c r="EQ41" i="5"/>
  <c r="EI15" i="5"/>
  <c r="EL6" i="5"/>
  <c r="EJ7" i="5"/>
  <c r="EF25" i="5"/>
  <c r="EC26" i="5"/>
  <c r="EL32" i="5"/>
  <c r="ES41" i="5"/>
  <c r="ET15" i="5"/>
  <c r="EM13" i="5"/>
  <c r="EH11" i="5"/>
  <c r="EG25" i="5"/>
  <c r="DZ9" i="5"/>
  <c r="EH7" i="5"/>
  <c r="EO30" i="5"/>
  <c r="EV16" i="5"/>
  <c r="DZ10" i="5"/>
  <c r="EA48" i="5"/>
  <c r="DY28" i="5"/>
  <c r="EJ25" i="5"/>
  <c r="EO15" i="5"/>
  <c r="EO31" i="5"/>
  <c r="EV48" i="5"/>
  <c r="EU10" i="5"/>
  <c r="EC49" i="5"/>
  <c r="EL20" i="5"/>
  <c r="EI9" i="5"/>
  <c r="EI44" i="5"/>
  <c r="EH23" i="5"/>
  <c r="ET12" i="5"/>
  <c r="EJ28" i="5"/>
  <c r="EK16" i="5"/>
  <c r="EL27" i="5"/>
  <c r="DY50" i="5"/>
  <c r="EL40" i="5"/>
  <c r="DY13" i="5"/>
  <c r="EM23" i="5"/>
  <c r="EF34" i="5"/>
  <c r="ES29" i="5"/>
  <c r="EP40" i="5"/>
  <c r="DZ6" i="5"/>
  <c r="DZ44" i="5"/>
  <c r="EB23" i="5"/>
  <c r="EK47" i="5"/>
  <c r="EB49" i="5"/>
  <c r="EH31" i="5"/>
  <c r="ET13" i="5"/>
  <c r="EQ40" i="5"/>
  <c r="EK27" i="5"/>
  <c r="ET18" i="5"/>
  <c r="EJ34" i="5"/>
  <c r="ER34" i="5"/>
  <c r="ED9" i="5"/>
  <c r="EU9" i="5"/>
  <c r="EO8" i="5"/>
  <c r="EM26" i="5"/>
  <c r="EA6" i="5"/>
  <c r="EB13" i="5"/>
  <c r="EC10" i="5"/>
  <c r="EC25" i="5"/>
  <c r="EE31" i="5"/>
  <c r="DZ15" i="5"/>
  <c r="EE9" i="5"/>
  <c r="EQ11" i="5"/>
  <c r="ET25" i="5"/>
  <c r="ER17" i="5"/>
  <c r="EI33" i="5"/>
  <c r="EB46" i="5"/>
  <c r="EI24" i="5"/>
  <c r="EE36" i="5"/>
  <c r="EU48" i="5"/>
  <c r="EE28" i="5"/>
  <c r="EF19" i="5"/>
  <c r="EO7" i="5"/>
  <c r="ER41" i="5"/>
  <c r="EL44" i="5"/>
  <c r="ES43" i="5"/>
  <c r="DZ16" i="5"/>
  <c r="EP45" i="5"/>
  <c r="EI34" i="5"/>
  <c r="ER23" i="5"/>
  <c r="EG39" i="5"/>
  <c r="EU23" i="5"/>
  <c r="EE14" i="5"/>
  <c r="EH24" i="5"/>
  <c r="EM49" i="5"/>
  <c r="EV29" i="5"/>
  <c r="DY29" i="5"/>
  <c r="ET8" i="5"/>
  <c r="EU19" i="5"/>
  <c r="ER22" i="5"/>
  <c r="EG22" i="5"/>
  <c r="ER42" i="5"/>
  <c r="EE42" i="5"/>
  <c r="EK36" i="5"/>
  <c r="ET19" i="5"/>
  <c r="EG10" i="5"/>
  <c r="EA33" i="5"/>
  <c r="EJ47" i="5"/>
  <c r="EE38" i="5"/>
  <c r="EW18" i="5" l="1"/>
  <c r="EW37" i="5"/>
  <c r="EW22" i="5"/>
  <c r="EW23" i="5"/>
  <c r="EW29" i="5"/>
  <c r="EW33" i="5"/>
  <c r="EW31" i="5"/>
  <c r="EW45" i="5"/>
  <c r="EW41" i="5"/>
  <c r="EW24" i="5"/>
  <c r="EW10" i="5"/>
  <c r="EW9" i="5"/>
  <c r="EW15" i="5"/>
  <c r="EW32" i="5"/>
  <c r="EW21" i="5"/>
  <c r="EW44" i="5"/>
  <c r="EW50" i="5"/>
  <c r="EW40" i="5"/>
  <c r="EW36" i="5"/>
  <c r="EW30" i="5"/>
  <c r="EW16" i="5"/>
  <c r="EW42" i="5"/>
  <c r="EW12" i="5"/>
  <c r="EW28" i="5"/>
  <c r="EW25" i="5"/>
  <c r="EW48" i="5"/>
  <c r="EW14" i="5"/>
  <c r="EW38" i="5"/>
  <c r="EW11" i="5"/>
  <c r="EW34" i="5"/>
  <c r="EW49" i="5"/>
  <c r="EW20" i="5"/>
  <c r="EW27" i="5"/>
  <c r="EW17" i="5"/>
  <c r="EW7" i="5"/>
  <c r="EW46" i="5"/>
  <c r="EW47" i="5"/>
  <c r="EW13" i="5"/>
  <c r="EW26" i="5"/>
  <c r="EW8" i="5"/>
  <c r="EW19" i="5"/>
  <c r="EW39" i="5"/>
  <c r="EW43" i="5"/>
  <c r="EW6" i="5"/>
</calcChain>
</file>

<file path=xl/sharedStrings.xml><?xml version="1.0" encoding="utf-8"?>
<sst xmlns="http://schemas.openxmlformats.org/spreadsheetml/2006/main" count="1474" uniqueCount="592">
  <si>
    <t>Utilisation du local</t>
  </si>
  <si>
    <t>SIA 2024</t>
  </si>
  <si>
    <t>Designation</t>
  </si>
  <si>
    <t>Nr.</t>
  </si>
  <si>
    <t>Habitat collectif</t>
  </si>
  <si>
    <t>Habitat individuel</t>
  </si>
  <si>
    <t>Chambre d'hôtel</t>
  </si>
  <si>
    <t>Réception, zone d'accueil</t>
  </si>
  <si>
    <t>Taux d'utilisation</t>
  </si>
  <si>
    <t>Mai</t>
  </si>
  <si>
    <t>Profil annuel</t>
  </si>
  <si>
    <t>Jour d'utilisation</t>
  </si>
  <si>
    <t>Jours d'utilisation par an</t>
  </si>
  <si>
    <t>d</t>
  </si>
  <si>
    <t>Dimension du local</t>
  </si>
  <si>
    <t>Longueur</t>
  </si>
  <si>
    <t>Largeur</t>
  </si>
  <si>
    <t>Hauteur</t>
  </si>
  <si>
    <t>Surface de l'enveloppe thermique</t>
  </si>
  <si>
    <t>Taux de surface vitrée</t>
  </si>
  <si>
    <t xml:space="preserve">Quote-part vitrée des fenêtres </t>
  </si>
  <si>
    <t>Taux des fenêtres</t>
  </si>
  <si>
    <t>m</t>
  </si>
  <si>
    <t>%</t>
  </si>
  <si>
    <t>-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</si>
  <si>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</si>
  <si>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Valeur-U de la fenêtre </t>
  </si>
  <si>
    <t>Standard</t>
  </si>
  <si>
    <t>Cible</t>
  </si>
  <si>
    <t>Existant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</si>
  <si>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</si>
  <si>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Facteur de transmission totale</t>
  </si>
  <si>
    <t>Facteur de transmission vitrage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</si>
  <si>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</si>
  <si>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>Capacité thermique spécifique</t>
  </si>
  <si>
    <t>Puissance rayonnée pour proctection solaire</t>
  </si>
  <si>
    <t>Facteur de réduction des apports solaires</t>
  </si>
  <si>
    <t>Facteur de transmission solaire</t>
  </si>
  <si>
    <t>Bureau individuel</t>
  </si>
  <si>
    <t>Bureau paysagé</t>
  </si>
  <si>
    <t>Salle de réunion</t>
  </si>
  <si>
    <t>Hall des guichets</t>
  </si>
  <si>
    <t>Climat du local</t>
  </si>
  <si>
    <t>°C</t>
  </si>
  <si>
    <t>Eté</t>
  </si>
  <si>
    <t>Hiver</t>
  </si>
  <si>
    <t>Température de l'air à l'intérieur</t>
  </si>
  <si>
    <t>Taux de l'humidité relative de l'air</t>
  </si>
  <si>
    <t>Acoustique du local</t>
  </si>
  <si>
    <t>Sensibilité au bruit</t>
  </si>
  <si>
    <t>Temps de réverbération</t>
  </si>
  <si>
    <t>s</t>
  </si>
  <si>
    <t>db(A)</t>
  </si>
  <si>
    <t>Niveau d'évaluation relatif au bruit</t>
  </si>
  <si>
    <t>moyen</t>
  </si>
  <si>
    <t>Personne</t>
  </si>
  <si>
    <t>met</t>
  </si>
  <si>
    <t>clo</t>
  </si>
  <si>
    <t>m2</t>
  </si>
  <si>
    <t>g/(hm2)</t>
  </si>
  <si>
    <t>Surface par personne</t>
  </si>
  <si>
    <t>Activité métabolique</t>
  </si>
  <si>
    <t>Résistance thermique de l'habillement</t>
  </si>
  <si>
    <t xml:space="preserve">Source d'humidité </t>
  </si>
  <si>
    <t>Appareils</t>
  </si>
  <si>
    <t>Personnes</t>
  </si>
  <si>
    <t>Puissance électrique des appareils</t>
  </si>
  <si>
    <t>Puissance de charge thermique</t>
  </si>
  <si>
    <t>Puissance émise en stand-by</t>
  </si>
  <si>
    <t>lux</t>
  </si>
  <si>
    <t>h</t>
  </si>
  <si>
    <t>Eclairement lumineux</t>
  </si>
  <si>
    <t>Plan utile</t>
  </si>
  <si>
    <t>Ventilation - SIA 382/1</t>
  </si>
  <si>
    <t>Eclairage - SIA 380/4</t>
  </si>
  <si>
    <t>Eau et eau chaude - SIA 385/2</t>
  </si>
  <si>
    <t>Heure d'utilisation par jour</t>
  </si>
  <si>
    <t>Heure d'utilisation par nuit</t>
  </si>
  <si>
    <t>Facteur de correction pour présence</t>
  </si>
  <si>
    <t>Puissance éléctrique de l'éclairage de valorisation</t>
  </si>
  <si>
    <t>Débit d'air neuf par personne</t>
  </si>
  <si>
    <t>Débit d'air neuf</t>
  </si>
  <si>
    <t>Débit par infiltration</t>
  </si>
  <si>
    <t>Commande et régulation du ventilateur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</si>
  <si>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</si>
  <si>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/(hm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</si>
  <si>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Variabilité de la température pour récupération</t>
  </si>
  <si>
    <t>Fraction utile annuelle de la récupération</t>
  </si>
  <si>
    <t>Puissance spécifique du ventilateur</t>
  </si>
  <si>
    <t>Type d'installation</t>
  </si>
  <si>
    <r>
      <t>W/(m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h)</t>
    </r>
  </si>
  <si>
    <t>Unité de consommation</t>
  </si>
  <si>
    <t>Besoin d'eau chaude par unité de consommation</t>
  </si>
  <si>
    <t>Unité de consommation par personne</t>
  </si>
  <si>
    <t>Besoin en eau chaude par personne</t>
  </si>
  <si>
    <t>Rapport entre eau chaude utile et eau</t>
  </si>
  <si>
    <t>Besoin en eau par personne</t>
  </si>
  <si>
    <t>1 vitesse</t>
  </si>
  <si>
    <t>2 vitesses</t>
  </si>
  <si>
    <t>Installation de ventillation</t>
  </si>
  <si>
    <t>l/d</t>
  </si>
  <si>
    <t>vit. varible</t>
  </si>
  <si>
    <t>Climatisation</t>
  </si>
  <si>
    <t>Lit</t>
  </si>
  <si>
    <t>Propriétés phyisques contructives</t>
  </si>
  <si>
    <t>faible</t>
  </si>
  <si>
    <t>Salle d'école</t>
  </si>
  <si>
    <t>Salle des maîtres</t>
  </si>
  <si>
    <t>Bibliothèque</t>
  </si>
  <si>
    <t>Auditoire</t>
  </si>
  <si>
    <t>Locaux spéciaux</t>
  </si>
  <si>
    <t>Magasin d'alimentation</t>
  </si>
  <si>
    <t>Magasin grande surface</t>
  </si>
  <si>
    <t>Magasin de meubles</t>
  </si>
  <si>
    <t>Restaurant</t>
  </si>
  <si>
    <t>Restaurant self-service</t>
  </si>
  <si>
    <t>Cuisine de restaurant</t>
  </si>
  <si>
    <t>Cuisine de restaurant de self-service</t>
  </si>
  <si>
    <t>Salle de spectacles</t>
  </si>
  <si>
    <t>Salle polyvalente</t>
  </si>
  <si>
    <t>Halle d'exposition</t>
  </si>
  <si>
    <t>Chambre d'hôpital</t>
  </si>
  <si>
    <t>Bureau de service hospitalier</t>
  </si>
  <si>
    <t>Locaux médicaux</t>
  </si>
  <si>
    <t>Production (lourde)</t>
  </si>
  <si>
    <t>Production (fin)</t>
  </si>
  <si>
    <t>Laboratoir</t>
  </si>
  <si>
    <t>Entreprôt</t>
  </si>
  <si>
    <t>Salle de gymnastique</t>
  </si>
  <si>
    <t>Salle de fitness</t>
  </si>
  <si>
    <t>Piscine couverte</t>
  </si>
  <si>
    <t>Surface de dégagement</t>
  </si>
  <si>
    <t>Surface de dégagement 24h</t>
  </si>
  <si>
    <t>Cage d'escalier</t>
  </si>
  <si>
    <t>Local annexe</t>
  </si>
  <si>
    <t>Cuisine, cuisine de thé</t>
  </si>
  <si>
    <t>WC, salle de bain, douche</t>
  </si>
  <si>
    <t>WC</t>
  </si>
  <si>
    <t>Garage collectif</t>
  </si>
  <si>
    <t>Vestiaire, douche</t>
  </si>
  <si>
    <t>Buanderie</t>
  </si>
  <si>
    <t>Chambre froide</t>
  </si>
  <si>
    <t>Salle des serveurs</t>
  </si>
  <si>
    <t>VE avec chauffage</t>
  </si>
  <si>
    <t>Climat. avec déshumid.</t>
  </si>
  <si>
    <t>Installation de ventilation</t>
  </si>
  <si>
    <t>Installation d'extraction</t>
  </si>
  <si>
    <t>Siège</t>
  </si>
  <si>
    <t>Douche</t>
  </si>
  <si>
    <r>
      <t>Wh/(m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</si>
  <si>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l_R</t>
  </si>
  <si>
    <t>d_R</t>
  </si>
  <si>
    <t>h_R</t>
  </si>
  <si>
    <t>Demande annuelle en électricité de la ventilation</t>
  </si>
  <si>
    <t>x</t>
  </si>
  <si>
    <t>U_w</t>
  </si>
  <si>
    <t>U_op</t>
  </si>
  <si>
    <t>g</t>
  </si>
  <si>
    <t>g_tot</t>
  </si>
  <si>
    <t>Name</t>
  </si>
  <si>
    <t>ID</t>
  </si>
  <si>
    <t>A_th</t>
  </si>
  <si>
    <t>F_F</t>
  </si>
  <si>
    <t>f_g</t>
  </si>
  <si>
    <t>U_w_C</t>
  </si>
  <si>
    <t>U_w_E</t>
  </si>
  <si>
    <t>U_op_C</t>
  </si>
  <si>
    <t>U_op_E</t>
  </si>
  <si>
    <t>g_C</t>
  </si>
  <si>
    <t>g_E</t>
  </si>
  <si>
    <t>g_tot_C</t>
  </si>
  <si>
    <t>g_tot_E</t>
  </si>
  <si>
    <t>C_m</t>
  </si>
  <si>
    <t>theta_cold</t>
  </si>
  <si>
    <t>theta_hot</t>
  </si>
  <si>
    <t>phi_hot</t>
  </si>
  <si>
    <t>phi_cold</t>
  </si>
  <si>
    <t>L_rH</t>
  </si>
  <si>
    <t>T</t>
  </si>
  <si>
    <t>A_PSN</t>
  </si>
  <si>
    <t>M</t>
  </si>
  <si>
    <t>I_cl_hot</t>
  </si>
  <si>
    <t>I_cl_cold</t>
  </si>
  <si>
    <t>g_a</t>
  </si>
  <si>
    <t>f_aSt</t>
  </si>
  <si>
    <t>E_vm</t>
  </si>
  <si>
    <t>Local</t>
  </si>
  <si>
    <t>Eclairage</t>
  </si>
  <si>
    <t>Ventilation</t>
  </si>
  <si>
    <t>Surface nette</t>
  </si>
  <si>
    <t>Vitesse maximale en été</t>
  </si>
  <si>
    <t>Vitesse maximale en hiver</t>
  </si>
  <si>
    <t>Heures d'utilisation par jour</t>
  </si>
  <si>
    <t>Heures à pleine charge par jour</t>
  </si>
  <si>
    <t>Puissance de charge interne par personne</t>
  </si>
  <si>
    <t>Production d'humidité par personne</t>
  </si>
  <si>
    <t>Heures à pleine charge par an des appareils</t>
  </si>
  <si>
    <t>Demande annuelle en électricité des appareils</t>
  </si>
  <si>
    <t>Facteur de surface vitrée</t>
  </si>
  <si>
    <t>Indice du local</t>
  </si>
  <si>
    <t>Efficacité lumineuse des luminaires</t>
  </si>
  <si>
    <t>Utilance</t>
  </si>
  <si>
    <t>Puissance électrique de l'éclairage</t>
  </si>
  <si>
    <t xml:space="preserve">Heures à pleine charge de l'éclairage </t>
  </si>
  <si>
    <t xml:space="preserve">Heures à pleine charge de l'éclairage de valorisation </t>
  </si>
  <si>
    <t>Demande annuelle en électricité de l'éclairage</t>
  </si>
  <si>
    <t>Puissance électrique de la ventilation</t>
  </si>
  <si>
    <t>Heures à pleine charge de la ventilation</t>
  </si>
  <si>
    <t>m/s</t>
  </si>
  <si>
    <r>
      <t>g/(hm</t>
    </r>
    <r>
      <rPr>
        <vertAlign val="superscript"/>
        <sz val="11"/>
        <color theme="1"/>
        <rFont val="Calibri"/>
        <family val="2"/>
        <scheme val="minor"/>
      </rPr>
      <t>2)</t>
    </r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</si>
  <si>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</si>
  <si>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Im/W</t>
  </si>
  <si>
    <t>tau_v</t>
  </si>
  <si>
    <t>f_sh</t>
  </si>
  <si>
    <t>G_tset</t>
  </si>
  <si>
    <t>h_v</t>
  </si>
  <si>
    <t>t_ud</t>
  </si>
  <si>
    <t>t_un</t>
  </si>
  <si>
    <t>k_Pr</t>
  </si>
  <si>
    <t>p_Lac</t>
  </si>
  <si>
    <t>p_Lac_C</t>
  </si>
  <si>
    <t>q_VeP</t>
  </si>
  <si>
    <t>q_Ve</t>
  </si>
  <si>
    <t>q_Vinf</t>
  </si>
  <si>
    <t>q_Vinf_E</t>
  </si>
  <si>
    <t>eta_recan</t>
  </si>
  <si>
    <t>eta_recan_C</t>
  </si>
  <si>
    <t>eta_recan_E</t>
  </si>
  <si>
    <t>p_SFP</t>
  </si>
  <si>
    <t>p_SFP_E</t>
  </si>
  <si>
    <t>p_SFP_C</t>
  </si>
  <si>
    <t>V_w</t>
  </si>
  <si>
    <t>V_W</t>
  </si>
  <si>
    <t>V_Wu</t>
  </si>
  <si>
    <t>A_SN</t>
  </si>
  <si>
    <t>v_amax_hot</t>
  </si>
  <si>
    <t>v_amax_cold</t>
  </si>
  <si>
    <t>t_Pdmax</t>
  </si>
  <si>
    <t>t_Pd</t>
  </si>
  <si>
    <t>d_P</t>
  </si>
  <si>
    <t>f_P</t>
  </si>
  <si>
    <t>phi_P</t>
  </si>
  <si>
    <t>g_P</t>
  </si>
  <si>
    <t>t_Ad</t>
  </si>
  <si>
    <t>E_A</t>
  </si>
  <si>
    <t>Apports de chaleurs externes</t>
  </si>
  <si>
    <t>Apports de chaleur internes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</si>
  <si>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d</t>
    </r>
  </si>
  <si>
    <t>Apports de chaleur internes par jour</t>
  </si>
  <si>
    <t>W/K</t>
  </si>
  <si>
    <t>I/dP</t>
  </si>
  <si>
    <t>Eau</t>
  </si>
  <si>
    <t>Chauffage</t>
  </si>
  <si>
    <t>Besoin en eau chaude utile par personne</t>
  </si>
  <si>
    <t>Nécessité du refroidissement avec aération par fenêtres avec occupation</t>
  </si>
  <si>
    <t>Nécessité du refroidissement avec aération par fenêtres jour/nuit</t>
  </si>
  <si>
    <t>Nécessité du refroidissement sans aération par fenêtres</t>
  </si>
  <si>
    <t xml:space="preserve">Demande de puissance de refroidissement </t>
  </si>
  <si>
    <t>Besoin de froid pour le refroidissement par an</t>
  </si>
  <si>
    <t>Heures à pleine charge par an de la climatisation</t>
  </si>
  <si>
    <t>Coefficient de transfert thermique</t>
  </si>
  <si>
    <t>Constante de temps</t>
  </si>
  <si>
    <t>K</t>
  </si>
  <si>
    <t>Correction de température</t>
  </si>
  <si>
    <t>Demande de puissance de chauffage normée</t>
  </si>
  <si>
    <t>Heures à pleine charge par an de le chauffage</t>
  </si>
  <si>
    <t>Besoin de chaleur pour le chauffage par an</t>
  </si>
  <si>
    <t>Besoin de chaleur pour l'eau chaude sanitaire par an</t>
  </si>
  <si>
    <t>Puissance électrique de l'éclairage totale</t>
  </si>
  <si>
    <t>z_g</t>
  </si>
  <si>
    <t>k_R</t>
  </si>
  <si>
    <t>eta_vLo</t>
  </si>
  <si>
    <t>eta_R</t>
  </si>
  <si>
    <t>p_L</t>
  </si>
  <si>
    <t>p_Ltot</t>
  </si>
  <si>
    <t>t_L</t>
  </si>
  <si>
    <t>t_Lac</t>
  </si>
  <si>
    <t>E_Llac</t>
  </si>
  <si>
    <t>p_V</t>
  </si>
  <si>
    <t>t_V</t>
  </si>
  <si>
    <t>E_V</t>
  </si>
  <si>
    <t>phi_e</t>
  </si>
  <si>
    <t>phi_i</t>
  </si>
  <si>
    <t>Q_i</t>
  </si>
  <si>
    <t>y_C_1</t>
  </si>
  <si>
    <t>y_C_2</t>
  </si>
  <si>
    <t>y_C_3</t>
  </si>
  <si>
    <t>t_C</t>
  </si>
  <si>
    <t>phi_C</t>
  </si>
  <si>
    <t>Q_C</t>
  </si>
  <si>
    <t>H_T</t>
  </si>
  <si>
    <t>tau</t>
  </si>
  <si>
    <t>theta_cor</t>
  </si>
  <si>
    <t>phi_H</t>
  </si>
  <si>
    <t>t_H</t>
  </si>
  <si>
    <t>Q_H</t>
  </si>
  <si>
    <t>Q_W</t>
  </si>
  <si>
    <t>V_w_2</t>
  </si>
  <si>
    <t>V_W_2</t>
  </si>
  <si>
    <t>d_Prw</t>
  </si>
  <si>
    <t>d_P_2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</si>
  <si>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</si>
  <si>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</si>
  <si>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</si>
  <si>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</si>
  <si>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</si>
  <si>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</si>
  <si>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</si>
  <si>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</si>
  <si>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</si>
  <si>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</si>
  <si>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</si>
  <si>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</si>
  <si>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</si>
  <si>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</si>
  <si>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</si>
  <si>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</si>
  <si>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</si>
  <si>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</si>
  <si>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</si>
  <si>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</si>
  <si>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</si>
  <si>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</si>
  <si>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</si>
  <si>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</si>
  <si>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f_Pm_1</t>
  </si>
  <si>
    <t>f_Pm_2</t>
  </si>
  <si>
    <t>f_Pm_3</t>
  </si>
  <si>
    <t>f_Pm_4</t>
  </si>
  <si>
    <t>f_Pm_5</t>
  </si>
  <si>
    <t>f_Pm_6</t>
  </si>
  <si>
    <t>f_Pm_7</t>
  </si>
  <si>
    <t>f_Pm_8</t>
  </si>
  <si>
    <t>f_Pm_9</t>
  </si>
  <si>
    <t>f_Pm_10</t>
  </si>
  <si>
    <t>f_Pm_11</t>
  </si>
  <si>
    <t>f_Pm_12</t>
  </si>
  <si>
    <t>f_Ah_1</t>
  </si>
  <si>
    <t>f_Ah_2</t>
  </si>
  <si>
    <t>f_Ah_3</t>
  </si>
  <si>
    <t>f_Ah_4</t>
  </si>
  <si>
    <t>f_Ah_5</t>
  </si>
  <si>
    <t>f_Ah_6</t>
  </si>
  <si>
    <t>f_Ah_7</t>
  </si>
  <si>
    <t>f_Ah_8</t>
  </si>
  <si>
    <t>f_Ah_9</t>
  </si>
  <si>
    <t>f_Ah_10</t>
  </si>
  <si>
    <t>f_Ah_11</t>
  </si>
  <si>
    <t>f_Ah_12</t>
  </si>
  <si>
    <t>f_Ah_13</t>
  </si>
  <si>
    <t>f_Ah_14</t>
  </si>
  <si>
    <t>f_Ah_15</t>
  </si>
  <si>
    <t>f_Ah_16</t>
  </si>
  <si>
    <t>f_Ah_17</t>
  </si>
  <si>
    <t>f_Ah_18</t>
  </si>
  <si>
    <t>f_Ah_19</t>
  </si>
  <si>
    <t>f_Ah_20</t>
  </si>
  <si>
    <t>f_Ah_21</t>
  </si>
  <si>
    <t>f_Ah_22</t>
  </si>
  <si>
    <t>f_Ah_23</t>
  </si>
  <si>
    <t>f_Ah_24</t>
  </si>
  <si>
    <t>p_A</t>
  </si>
  <si>
    <t>p_A_C</t>
  </si>
  <si>
    <t>p_A_E</t>
  </si>
  <si>
    <t>phi_A</t>
  </si>
  <si>
    <t>phi_A_C</t>
  </si>
  <si>
    <t>phi_A_E</t>
  </si>
  <si>
    <t>y_cooling</t>
  </si>
  <si>
    <t>Total</t>
  </si>
  <si>
    <t>f_Ah</t>
  </si>
  <si>
    <t>f_Eh_1</t>
  </si>
  <si>
    <t>f_Eh_2</t>
  </si>
  <si>
    <t>f_Eh_3</t>
  </si>
  <si>
    <t>f_Eh_4</t>
  </si>
  <si>
    <t>f_Eh_5</t>
  </si>
  <si>
    <t>f_Eh_6</t>
  </si>
  <si>
    <t>f_Eh_7</t>
  </si>
  <si>
    <t>f_Eh_8</t>
  </si>
  <si>
    <t>f_Eh_9</t>
  </si>
  <si>
    <t>f_Eh_10</t>
  </si>
  <si>
    <t>f_Eh_11</t>
  </si>
  <si>
    <t>f_Eh_12</t>
  </si>
  <si>
    <t>f_Eh_13</t>
  </si>
  <si>
    <t>f_Eh_14</t>
  </si>
  <si>
    <t>f_Eh_15</t>
  </si>
  <si>
    <t>f_Eh_16</t>
  </si>
  <si>
    <t>f_Eh_17</t>
  </si>
  <si>
    <t>f_Eh_18</t>
  </si>
  <si>
    <t>f_Eh_19</t>
  </si>
  <si>
    <t>f_Eh_20</t>
  </si>
  <si>
    <t>f_Eh_21</t>
  </si>
  <si>
    <t>f_Eh_22</t>
  </si>
  <si>
    <t>f_Eh_23</t>
  </si>
  <si>
    <t>f_Eh_24</t>
  </si>
  <si>
    <t>f_Eh</t>
  </si>
  <si>
    <t>W/m2</t>
  </si>
  <si>
    <t>f_Evh_1</t>
  </si>
  <si>
    <t>f_Evh_2</t>
  </si>
  <si>
    <t>f_Evh_3</t>
  </si>
  <si>
    <t>f_Evh_4</t>
  </si>
  <si>
    <t>f_Evh_5</t>
  </si>
  <si>
    <t>f_Evh_6</t>
  </si>
  <si>
    <t>f_Evh_7</t>
  </si>
  <si>
    <t>f_Evh_8</t>
  </si>
  <si>
    <t>f_Evh_9</t>
  </si>
  <si>
    <t>f_Evh_10</t>
  </si>
  <si>
    <t>f_Evh_11</t>
  </si>
  <si>
    <t>f_Evh_12</t>
  </si>
  <si>
    <t>f_Evh_13</t>
  </si>
  <si>
    <t>f_Evh_14</t>
  </si>
  <si>
    <t>f_Evh_15</t>
  </si>
  <si>
    <t>f_Evh_16</t>
  </si>
  <si>
    <t>f_Evh_17</t>
  </si>
  <si>
    <t>f_Evh_18</t>
  </si>
  <si>
    <t>f_Evh_19</t>
  </si>
  <si>
    <t>f_Evh_20</t>
  </si>
  <si>
    <t>f_Evh_21</t>
  </si>
  <si>
    <t>f_Evh_22</t>
  </si>
  <si>
    <t>f_Evh_23</t>
  </si>
  <si>
    <t>f_Evh_24</t>
  </si>
  <si>
    <t>f_Evh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</si>
  <si>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</si>
  <si>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</si>
  <si>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</si>
  <si>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</si>
  <si>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</si>
  <si>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</si>
  <si>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</si>
  <si>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</si>
  <si>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</si>
  <si>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</si>
  <si>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</si>
  <si>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</si>
  <si>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</si>
  <si>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</si>
  <si>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</si>
  <si>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</si>
  <si>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</si>
  <si>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</si>
  <si>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</si>
  <si>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</si>
  <si>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</si>
  <si>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</si>
  <si>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</si>
  <si>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</si>
  <si>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f_Ph</t>
  </si>
  <si>
    <t>l/m2</t>
  </si>
  <si>
    <t>kWh/m2</t>
  </si>
  <si>
    <t>f_Vwh_1</t>
  </si>
  <si>
    <t>f_Vwh_2</t>
  </si>
  <si>
    <t>f_Vwh_3</t>
  </si>
  <si>
    <t>f_Vwh_4</t>
  </si>
  <si>
    <t>f_Vwh_5</t>
  </si>
  <si>
    <t>f_Vwh_6</t>
  </si>
  <si>
    <t>f_Vwh_7</t>
  </si>
  <si>
    <t>f_Vwh_8</t>
  </si>
  <si>
    <t>f_Vwh_9</t>
  </si>
  <si>
    <t>f_Vwh_10</t>
  </si>
  <si>
    <t>f_Vwh_11</t>
  </si>
  <si>
    <t>f_Vwh_12</t>
  </si>
  <si>
    <t>f_Vwh_13</t>
  </si>
  <si>
    <t>f_Vwh_14</t>
  </si>
  <si>
    <t>f_Vwh_15</t>
  </si>
  <si>
    <t>f_Vwh_16</t>
  </si>
  <si>
    <t>f_Vwh_17</t>
  </si>
  <si>
    <t>f_Vwh_18</t>
  </si>
  <si>
    <t>f_Vwh_19</t>
  </si>
  <si>
    <t>f_Vwh_20</t>
  </si>
  <si>
    <t>f_Vwh_21</t>
  </si>
  <si>
    <t>f_Vwh_22</t>
  </si>
  <si>
    <t>f_Vwh_23</t>
  </si>
  <si>
    <t>f_Vwh_24</t>
  </si>
  <si>
    <t>f_Vwh</t>
  </si>
  <si>
    <t>f_ach_1</t>
  </si>
  <si>
    <t>f_ach_2</t>
  </si>
  <si>
    <t>f_ach_3</t>
  </si>
  <si>
    <t>f_ach_4</t>
  </si>
  <si>
    <t>f_ach_5</t>
  </si>
  <si>
    <t>f_ach_6</t>
  </si>
  <si>
    <t>f_ach_7</t>
  </si>
  <si>
    <t>f_ach_8</t>
  </si>
  <si>
    <t>f_ach_9</t>
  </si>
  <si>
    <t>f_ach_10</t>
  </si>
  <si>
    <t>f_ach_11</t>
  </si>
  <si>
    <t>f_ach_12</t>
  </si>
  <si>
    <t>f_ach_13</t>
  </si>
  <si>
    <t>f_ach_14</t>
  </si>
  <si>
    <t>f_ach_15</t>
  </si>
  <si>
    <t>f_ach_16</t>
  </si>
  <si>
    <t>f_ach_17</t>
  </si>
  <si>
    <t>f_ach_18</t>
  </si>
  <si>
    <t>f_ach_19</t>
  </si>
  <si>
    <t>f_ach_20</t>
  </si>
  <si>
    <t>f_ach_21</t>
  </si>
  <si>
    <t>f_ach_22</t>
  </si>
  <si>
    <t>f_ach_23</t>
  </si>
  <si>
    <t>f_ach_24</t>
  </si>
  <si>
    <t>f_ac_prct</t>
  </si>
  <si>
    <t>Percentile</t>
  </si>
  <si>
    <t>f_soh_1</t>
  </si>
  <si>
    <t>f_soh_2</t>
  </si>
  <si>
    <t>f_soh_3</t>
  </si>
  <si>
    <t>f_soh_4</t>
  </si>
  <si>
    <t>f_soh_5</t>
  </si>
  <si>
    <t>f_soh_6</t>
  </si>
  <si>
    <t>f_soh_7</t>
  </si>
  <si>
    <t>f_soh_8</t>
  </si>
  <si>
    <t>f_soh_9</t>
  </si>
  <si>
    <t>f_soh_10</t>
  </si>
  <si>
    <t>f_soh_11</t>
  </si>
  <si>
    <t>f_soh_12</t>
  </si>
  <si>
    <t>f_soh_13</t>
  </si>
  <si>
    <t>f_soh_14</t>
  </si>
  <si>
    <t>f_soh_15</t>
  </si>
  <si>
    <t>f_soh_16</t>
  </si>
  <si>
    <t>f_soh_17</t>
  </si>
  <si>
    <t>f_soh_18</t>
  </si>
  <si>
    <t>f_soh_19</t>
  </si>
  <si>
    <t>f_soh_20</t>
  </si>
  <si>
    <t>f_soh_21</t>
  </si>
  <si>
    <t>f_soh_22</t>
  </si>
  <si>
    <t>f_soh_23</t>
  </si>
  <si>
    <t>f_soh_24</t>
  </si>
  <si>
    <t>f_so</t>
  </si>
  <si>
    <t>Scaling</t>
  </si>
  <si>
    <t>t_ratio</t>
  </si>
  <si>
    <t>Rapport des apports solaires</t>
  </si>
  <si>
    <t>A_s</t>
  </si>
  <si>
    <t>A_g</t>
  </si>
  <si>
    <t>Surface vitrée</t>
  </si>
  <si>
    <t>y_C</t>
  </si>
  <si>
    <t>m3/(hm2)</t>
  </si>
  <si>
    <t>C</t>
  </si>
  <si>
    <t>f_ph</t>
  </si>
  <si>
    <t>f_th_1</t>
  </si>
  <si>
    <t>f_th_2</t>
  </si>
  <si>
    <t>f_th_3</t>
  </si>
  <si>
    <t>f_th_4</t>
  </si>
  <si>
    <t>f_th_5</t>
  </si>
  <si>
    <t>f_th_6</t>
  </si>
  <si>
    <t>f_th_7</t>
  </si>
  <si>
    <t>f_th_8</t>
  </si>
  <si>
    <t>f_th_9</t>
  </si>
  <si>
    <t>f_th_10</t>
  </si>
  <si>
    <t>f_th_11</t>
  </si>
  <si>
    <t>f_th_12</t>
  </si>
  <si>
    <t>f_th_13</t>
  </si>
  <si>
    <t>f_th_14</t>
  </si>
  <si>
    <t>f_th_15</t>
  </si>
  <si>
    <t>f_th_16</t>
  </si>
  <si>
    <t>f_th_17</t>
  </si>
  <si>
    <t>f_th_18</t>
  </si>
  <si>
    <t>f_th_19</t>
  </si>
  <si>
    <t>f_th_20</t>
  </si>
  <si>
    <t>f_th_21</t>
  </si>
  <si>
    <t>f_th_22</t>
  </si>
  <si>
    <t>f_th_23</t>
  </si>
  <si>
    <t>f_th_24</t>
  </si>
  <si>
    <t>f_th</t>
  </si>
  <si>
    <t>Profil de puissance des appareils</t>
  </si>
  <si>
    <t>Jours non ouvrables par semaine</t>
  </si>
  <si>
    <t>Valeur-U des surfaces opaques</t>
  </si>
  <si>
    <t>Profil de puissance de l'éclairage</t>
  </si>
  <si>
    <t>Profil de puissance de l'éclairage de valorisation</t>
  </si>
  <si>
    <t>Profil de présence</t>
  </si>
  <si>
    <t>Profil de puissance de gains de personnes</t>
  </si>
  <si>
    <t>Profil de litres d'eau chaude utile</t>
  </si>
  <si>
    <t>Profil de soutirages</t>
  </si>
  <si>
    <t>Simultanéité annuelle</t>
  </si>
  <si>
    <t>0 18</t>
  </si>
  <si>
    <t>0, 20</t>
  </si>
  <si>
    <t>0,8 1</t>
  </si>
  <si>
    <t>0,7 1</t>
  </si>
  <si>
    <t>0,0 1</t>
  </si>
  <si>
    <t>CB</t>
  </si>
  <si>
    <t>31s</t>
  </si>
  <si>
    <t>s00</t>
  </si>
  <si>
    <t>1 000</t>
  </si>
  <si>
    <t>Entrepôt</t>
  </si>
  <si>
    <t>Janvier</t>
  </si>
  <si>
    <t>Juin</t>
  </si>
  <si>
    <t>Juillet</t>
  </si>
  <si>
    <t>Aout</t>
  </si>
  <si>
    <t>Fevrier</t>
  </si>
  <si>
    <t>Mars</t>
  </si>
  <si>
    <t>Avril</t>
  </si>
  <si>
    <t>Septembre</t>
  </si>
  <si>
    <t>Octobre</t>
  </si>
  <si>
    <t>Novembre</t>
  </si>
  <si>
    <t>Decembre</t>
  </si>
  <si>
    <t>Halle des guichets</t>
  </si>
  <si>
    <t>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</si>
</sst>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textRotation="90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textRotation="90"/>
    </xf>
    <xf numFmtId="0" fontId="0" fillId="0" borderId="0" xfId="0" applyAlignment="1">
      <alignment textRotation="90"/>
    </xf>
    <xf numFmtId="0" fontId="0" fillId="0" borderId="6" xfId="0" applyBorder="1" applyAlignment="1">
      <alignment textRotation="90"/>
    </xf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4" xfId="0" applyNumberFormat="1" applyBorder="1" applyAlignment="1">
      <alignment horizontal="center" textRotation="90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textRotation="90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textRotation="90"/>
    </xf>
    <xf numFmtId="0" fontId="0" fillId="0" borderId="13" xfId="0" applyBorder="1"/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textRotation="90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/>
    <xf numFmtId="1" fontId="0" fillId="4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4" borderId="6" xfId="0" applyFill="1" applyBorder="1"/>
    <xf numFmtId="164" fontId="0" fillId="4" borderId="5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textRotation="90"/>
    </xf>
    <xf numFmtId="0" fontId="0" fillId="4" borderId="7" xfId="0" applyFill="1" applyBorder="1" applyAlignment="1">
      <alignment textRotation="90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textRotation="90"/>
    </xf>
    <xf numFmtId="0" fontId="0" fillId="4" borderId="3" xfId="0" applyFill="1" applyBorder="1"/>
    <xf numFmtId="0" fontId="0" fillId="4" borderId="5" xfId="0" applyFill="1" applyBorder="1" applyAlignment="1">
      <alignment textRotation="90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textRotation="90"/>
    </xf>
    <xf numFmtId="0" fontId="0" fillId="4" borderId="0" xfId="0" applyFill="1" applyAlignment="1">
      <alignment textRotation="90"/>
    </xf>
    <xf numFmtId="0" fontId="0" fillId="4" borderId="7" xfId="0" applyFill="1" applyBorder="1" applyAlignment="1">
      <alignment horizontal="center" textRotation="90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4" borderId="3" xfId="0" applyFill="1" applyBorder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opLeftCell="Q1" zoomScale="93" zoomScaleNormal="93" workbookViewId="0">
      <selection activeCell="G7" sqref="G7"/>
    </sheetView>
  </sheetViews>
  <sheetFormatPr baseColWidth="10" defaultColWidth="8.77734375" defaultRowHeight="14.4" x14ac:dyDescent="0.3"/>
  <cols>
    <col min="2" max="2" width="30.6640625" customWidth="1"/>
    <col min="3" max="62" width="4.33203125" customWidth="1"/>
  </cols>
  <sheetData>
    <row r="1" spans="1:65" ht="30" customHeight="1" x14ac:dyDescent="0.3">
      <c r="A1" s="142" t="s">
        <v>0</v>
      </c>
      <c r="B1" s="143"/>
      <c r="C1" s="142" t="s">
        <v>8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3"/>
      <c r="AA1" s="142" t="s">
        <v>559</v>
      </c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3"/>
      <c r="AY1" s="142" t="s">
        <v>10</v>
      </c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3"/>
      <c r="BK1" s="142" t="s">
        <v>11</v>
      </c>
      <c r="BL1" s="143"/>
    </row>
    <row r="2" spans="1:65" ht="150" customHeight="1" x14ac:dyDescent="0.3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2">
        <v>24</v>
      </c>
      <c r="AA2" s="1">
        <v>1</v>
      </c>
      <c r="AB2" s="12">
        <v>2</v>
      </c>
      <c r="AC2" s="12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12">
        <v>9</v>
      </c>
      <c r="AJ2" s="12">
        <v>10</v>
      </c>
      <c r="AK2" s="12">
        <v>11</v>
      </c>
      <c r="AL2" s="12">
        <v>12</v>
      </c>
      <c r="AM2" s="12">
        <v>13</v>
      </c>
      <c r="AN2" s="12">
        <v>14</v>
      </c>
      <c r="AO2" s="12">
        <v>15</v>
      </c>
      <c r="AP2" s="12">
        <v>16</v>
      </c>
      <c r="AQ2" s="12">
        <v>17</v>
      </c>
      <c r="AR2" s="12">
        <v>18</v>
      </c>
      <c r="AS2" s="12">
        <v>19</v>
      </c>
      <c r="AT2" s="12">
        <v>20</v>
      </c>
      <c r="AU2" s="12">
        <v>21</v>
      </c>
      <c r="AV2" s="12">
        <v>22</v>
      </c>
      <c r="AW2" s="12">
        <v>23</v>
      </c>
      <c r="AX2" s="2">
        <v>24</v>
      </c>
      <c r="AY2" s="1" t="s">
        <v>579</v>
      </c>
      <c r="AZ2" s="12" t="s">
        <v>583</v>
      </c>
      <c r="BA2" s="12" t="s">
        <v>584</v>
      </c>
      <c r="BB2" s="12" t="s">
        <v>585</v>
      </c>
      <c r="BC2" s="12" t="s">
        <v>9</v>
      </c>
      <c r="BD2" s="12" t="s">
        <v>580</v>
      </c>
      <c r="BE2" s="12" t="s">
        <v>581</v>
      </c>
      <c r="BF2" s="12" t="s">
        <v>582</v>
      </c>
      <c r="BG2" s="12" t="s">
        <v>586</v>
      </c>
      <c r="BH2" s="12" t="s">
        <v>587</v>
      </c>
      <c r="BI2" s="12" t="s">
        <v>588</v>
      </c>
      <c r="BJ2" s="2" t="s">
        <v>589</v>
      </c>
      <c r="BK2" s="1" t="s">
        <v>560</v>
      </c>
      <c r="BL2" s="2" t="s">
        <v>12</v>
      </c>
    </row>
    <row r="3" spans="1:65" ht="19.95" customHeight="1" x14ac:dyDescent="0.3">
      <c r="A3" s="3"/>
      <c r="B3" s="4"/>
      <c r="C3" s="3"/>
      <c r="Z3" s="4"/>
      <c r="AA3" s="3"/>
      <c r="AX3" s="4"/>
      <c r="AY3" s="3"/>
      <c r="BJ3" s="4"/>
      <c r="BK3" s="3"/>
      <c r="BL3" s="4"/>
    </row>
    <row r="4" spans="1:65" ht="19.95" customHeight="1" thickBot="1" x14ac:dyDescent="0.35">
      <c r="A4" s="5" t="s">
        <v>3</v>
      </c>
      <c r="B4" s="6"/>
      <c r="C4" s="5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3">
        <v>1</v>
      </c>
      <c r="AA4" s="5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3">
        <v>1</v>
      </c>
      <c r="AY4" s="5">
        <v>31</v>
      </c>
      <c r="AZ4" s="11">
        <v>28</v>
      </c>
      <c r="BA4" s="11">
        <v>31</v>
      </c>
      <c r="BB4" s="11">
        <v>30</v>
      </c>
      <c r="BC4" s="11">
        <v>31</v>
      </c>
      <c r="BD4" s="11">
        <v>30</v>
      </c>
      <c r="BE4" s="11">
        <v>31</v>
      </c>
      <c r="BF4" s="11">
        <v>31</v>
      </c>
      <c r="BG4" s="11">
        <v>30</v>
      </c>
      <c r="BH4" s="11">
        <v>31</v>
      </c>
      <c r="BI4" s="11">
        <v>30</v>
      </c>
      <c r="BJ4" s="13">
        <v>31</v>
      </c>
      <c r="BK4" s="5" t="s">
        <v>13</v>
      </c>
      <c r="BL4" s="13" t="s">
        <v>13</v>
      </c>
    </row>
    <row r="5" spans="1:65" ht="30" customHeight="1" thickBot="1" x14ac:dyDescent="0.35">
      <c r="A5" s="1" t="s">
        <v>160</v>
      </c>
      <c r="B5" s="2" t="s">
        <v>159</v>
      </c>
      <c r="C5" s="1" t="s">
        <v>301</v>
      </c>
      <c r="D5" s="12" t="s">
        <v>302</v>
      </c>
      <c r="E5" s="12" t="s">
        <v>303</v>
      </c>
      <c r="F5" s="12" t="s">
        <v>304</v>
      </c>
      <c r="G5" s="12" t="s">
        <v>305</v>
      </c>
      <c r="H5" s="12" t="s">
        <v>306</v>
      </c>
      <c r="I5" s="12" t="s">
        <v>307</v>
      </c>
      <c r="J5" s="12" t="s">
        <v>308</v>
      </c>
      <c r="K5" s="12" t="s">
        <v>309</v>
      </c>
      <c r="L5" s="12" t="s">
        <v>310</v>
      </c>
      <c r="M5" s="12" t="s">
        <v>311</v>
      </c>
      <c r="N5" s="12" t="s">
        <v>312</v>
      </c>
      <c r="O5" s="12" t="s">
        <v>313</v>
      </c>
      <c r="P5" s="12" t="s">
        <v>314</v>
      </c>
      <c r="Q5" s="12" t="s">
        <v>315</v>
      </c>
      <c r="R5" s="12" t="s">
        <v>316</v>
      </c>
      <c r="S5" s="12" t="s">
        <v>317</v>
      </c>
      <c r="T5" s="12" t="s">
        <v>318</v>
      </c>
      <c r="U5" s="12" t="s">
        <v>319</v>
      </c>
      <c r="V5" s="12" t="s">
        <v>320</v>
      </c>
      <c r="W5" s="12" t="s">
        <v>321</v>
      </c>
      <c r="X5" s="12" t="s">
        <v>322</v>
      </c>
      <c r="Y5" s="12" t="s">
        <v>323</v>
      </c>
      <c r="Z5" s="2" t="s">
        <v>324</v>
      </c>
      <c r="AA5" s="1" t="s">
        <v>337</v>
      </c>
      <c r="AB5" s="12" t="s">
        <v>338</v>
      </c>
      <c r="AC5" s="12" t="s">
        <v>339</v>
      </c>
      <c r="AD5" s="12" t="s">
        <v>340</v>
      </c>
      <c r="AE5" s="12" t="s">
        <v>341</v>
      </c>
      <c r="AF5" s="12" t="s">
        <v>342</v>
      </c>
      <c r="AG5" s="12" t="s">
        <v>343</v>
      </c>
      <c r="AH5" s="12" t="s">
        <v>344</v>
      </c>
      <c r="AI5" s="12" t="s">
        <v>345</v>
      </c>
      <c r="AJ5" s="12" t="s">
        <v>346</v>
      </c>
      <c r="AK5" s="12" t="s">
        <v>347</v>
      </c>
      <c r="AL5" s="12" t="s">
        <v>348</v>
      </c>
      <c r="AM5" s="12" t="s">
        <v>349</v>
      </c>
      <c r="AN5" s="12" t="s">
        <v>350</v>
      </c>
      <c r="AO5" s="12" t="s">
        <v>351</v>
      </c>
      <c r="AP5" s="12" t="s">
        <v>352</v>
      </c>
      <c r="AQ5" s="12" t="s">
        <v>353</v>
      </c>
      <c r="AR5" s="12" t="s">
        <v>354</v>
      </c>
      <c r="AS5" s="12" t="s">
        <v>355</v>
      </c>
      <c r="AT5" s="12" t="s">
        <v>356</v>
      </c>
      <c r="AU5" s="12" t="s">
        <v>357</v>
      </c>
      <c r="AV5" s="12" t="s">
        <v>358</v>
      </c>
      <c r="AW5" s="12" t="s">
        <v>359</v>
      </c>
      <c r="AX5" s="2" t="s">
        <v>360</v>
      </c>
      <c r="AY5" s="1" t="s">
        <v>325</v>
      </c>
      <c r="AZ5" s="12" t="s">
        <v>326</v>
      </c>
      <c r="BA5" s="12" t="s">
        <v>327</v>
      </c>
      <c r="BB5" s="12" t="s">
        <v>328</v>
      </c>
      <c r="BC5" s="12" t="s">
        <v>329</v>
      </c>
      <c r="BD5" s="12" t="s">
        <v>330</v>
      </c>
      <c r="BE5" s="12" t="s">
        <v>331</v>
      </c>
      <c r="BF5" s="12" t="s">
        <v>332</v>
      </c>
      <c r="BG5" s="12" t="s">
        <v>333</v>
      </c>
      <c r="BH5" s="12" t="s">
        <v>334</v>
      </c>
      <c r="BI5" s="12" t="s">
        <v>335</v>
      </c>
      <c r="BJ5" s="2" t="s">
        <v>336</v>
      </c>
      <c r="BK5" s="1" t="s">
        <v>299</v>
      </c>
      <c r="BL5" s="2" t="s">
        <v>239</v>
      </c>
    </row>
    <row r="6" spans="1:65" x14ac:dyDescent="0.3">
      <c r="A6" s="7">
        <v>1.1000000000000001</v>
      </c>
      <c r="B6" s="8" t="s">
        <v>4</v>
      </c>
      <c r="C6" s="7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0.6</v>
      </c>
      <c r="J6" s="24">
        <v>0.4</v>
      </c>
      <c r="K6" s="24"/>
      <c r="L6" s="24"/>
      <c r="M6" s="24"/>
      <c r="N6" s="24"/>
      <c r="O6" s="24">
        <v>0.8</v>
      </c>
      <c r="P6" s="24">
        <v>0.4</v>
      </c>
      <c r="Q6" s="24"/>
      <c r="R6" s="24"/>
      <c r="S6" s="24"/>
      <c r="T6" s="24">
        <v>0.4</v>
      </c>
      <c r="U6" s="24">
        <v>0.8</v>
      </c>
      <c r="V6" s="24">
        <v>0.8</v>
      </c>
      <c r="W6" s="24">
        <v>0.8</v>
      </c>
      <c r="X6" s="24">
        <v>1</v>
      </c>
      <c r="Y6" s="24">
        <v>1</v>
      </c>
      <c r="Z6" s="25">
        <v>1</v>
      </c>
      <c r="AA6" s="7">
        <v>0.1</v>
      </c>
      <c r="AB6" s="24">
        <v>0.2</v>
      </c>
      <c r="AC6" s="24">
        <v>0.2</v>
      </c>
      <c r="AD6" s="24">
        <v>0.2</v>
      </c>
      <c r="AE6" s="24">
        <v>0.2</v>
      </c>
      <c r="AF6" s="24">
        <v>0.2</v>
      </c>
      <c r="AG6" s="24">
        <v>0.8</v>
      </c>
      <c r="AH6" s="24">
        <v>0.2</v>
      </c>
      <c r="AI6" s="24">
        <v>0.2</v>
      </c>
      <c r="AJ6" s="24">
        <v>0.2</v>
      </c>
      <c r="AK6" s="24">
        <v>0.2</v>
      </c>
      <c r="AL6" s="24">
        <v>0.2</v>
      </c>
      <c r="AM6" s="24">
        <v>0.8</v>
      </c>
      <c r="AN6" s="24">
        <v>0.2</v>
      </c>
      <c r="AO6" s="24">
        <v>0.2</v>
      </c>
      <c r="AP6" s="24">
        <v>0.2</v>
      </c>
      <c r="AQ6" s="24">
        <v>0.2</v>
      </c>
      <c r="AR6" s="24">
        <v>0.2</v>
      </c>
      <c r="AS6" s="24">
        <v>0.8</v>
      </c>
      <c r="AT6" s="24">
        <v>1</v>
      </c>
      <c r="AU6" s="24">
        <v>0.2</v>
      </c>
      <c r="AV6" s="24">
        <v>0.2</v>
      </c>
      <c r="AW6" s="24">
        <v>0.2</v>
      </c>
      <c r="AX6" s="25">
        <v>0.2</v>
      </c>
      <c r="AY6" s="7">
        <v>0.8</v>
      </c>
      <c r="AZ6" s="24">
        <v>0.8</v>
      </c>
      <c r="BA6" s="24">
        <v>0.8</v>
      </c>
      <c r="BB6" s="24">
        <v>0.8</v>
      </c>
      <c r="BC6" s="24">
        <v>0.8</v>
      </c>
      <c r="BD6" s="24">
        <v>0.8</v>
      </c>
      <c r="BE6" s="24">
        <v>0.8</v>
      </c>
      <c r="BF6" s="24">
        <v>0.8</v>
      </c>
      <c r="BG6" s="24">
        <v>0.8</v>
      </c>
      <c r="BH6" s="24">
        <v>0.8</v>
      </c>
      <c r="BI6" s="24">
        <v>0.8</v>
      </c>
      <c r="BJ6" s="25">
        <v>0.8</v>
      </c>
      <c r="BK6" s="16">
        <v>0</v>
      </c>
      <c r="BL6" s="8">
        <v>365</v>
      </c>
    </row>
    <row r="7" spans="1:65" ht="15" thickBot="1" x14ac:dyDescent="0.35">
      <c r="A7" s="9">
        <v>1.2</v>
      </c>
      <c r="B7" s="6" t="s">
        <v>5</v>
      </c>
      <c r="C7" s="9">
        <v>1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0.6</v>
      </c>
      <c r="J7" s="28">
        <v>0.4</v>
      </c>
      <c r="K7" s="28"/>
      <c r="L7" s="28"/>
      <c r="M7" s="28"/>
      <c r="N7" s="28"/>
      <c r="O7" s="28">
        <v>0.8</v>
      </c>
      <c r="P7" s="28">
        <v>0.4</v>
      </c>
      <c r="Q7" s="28"/>
      <c r="R7" s="28"/>
      <c r="S7" s="28"/>
      <c r="T7" s="28">
        <v>0.4</v>
      </c>
      <c r="U7" s="28">
        <v>0.8</v>
      </c>
      <c r="V7" s="28">
        <v>0.8</v>
      </c>
      <c r="W7" s="28">
        <v>0.8</v>
      </c>
      <c r="X7" s="28">
        <v>1</v>
      </c>
      <c r="Y7" s="28">
        <v>1</v>
      </c>
      <c r="Z7" s="29">
        <v>1</v>
      </c>
      <c r="AA7" s="9">
        <v>0.1</v>
      </c>
      <c r="AB7" s="28">
        <v>0.1</v>
      </c>
      <c r="AC7" s="28">
        <v>0.1</v>
      </c>
      <c r="AD7" s="28">
        <v>0.1</v>
      </c>
      <c r="AE7" s="28">
        <v>0.1</v>
      </c>
      <c r="AF7" s="28">
        <v>0.2</v>
      </c>
      <c r="AG7" s="28">
        <v>0.8</v>
      </c>
      <c r="AH7" s="28">
        <v>0.2</v>
      </c>
      <c r="AI7" s="28">
        <v>0.1</v>
      </c>
      <c r="AJ7" s="28">
        <v>0.1</v>
      </c>
      <c r="AK7" s="28">
        <v>0.1</v>
      </c>
      <c r="AL7" s="28">
        <v>0.1</v>
      </c>
      <c r="AM7" s="28">
        <v>0.8</v>
      </c>
      <c r="AN7" s="28">
        <v>0.2</v>
      </c>
      <c r="AO7" s="28">
        <v>0.1</v>
      </c>
      <c r="AP7" s="28">
        <v>0.1</v>
      </c>
      <c r="AQ7" s="28">
        <v>0.1</v>
      </c>
      <c r="AR7" s="28">
        <v>0.2</v>
      </c>
      <c r="AS7" s="28">
        <v>0.8</v>
      </c>
      <c r="AT7" s="28">
        <v>1</v>
      </c>
      <c r="AU7" s="28">
        <v>0.2</v>
      </c>
      <c r="AV7" s="28">
        <v>0.2</v>
      </c>
      <c r="AW7" s="28">
        <v>0.2</v>
      </c>
      <c r="AX7" s="29">
        <v>0.1</v>
      </c>
      <c r="AY7" s="9">
        <v>0.8</v>
      </c>
      <c r="AZ7" s="28">
        <v>0.8</v>
      </c>
      <c r="BA7" s="28">
        <v>0.8</v>
      </c>
      <c r="BB7" s="28">
        <v>0.8</v>
      </c>
      <c r="BC7" s="28">
        <v>0.8</v>
      </c>
      <c r="BD7" s="28">
        <v>0.8</v>
      </c>
      <c r="BE7" s="28">
        <v>0.8</v>
      </c>
      <c r="BF7" s="28">
        <v>0.8</v>
      </c>
      <c r="BG7" s="28">
        <v>0.8</v>
      </c>
      <c r="BH7" s="28">
        <v>0.8</v>
      </c>
      <c r="BI7" s="28">
        <v>0.8</v>
      </c>
      <c r="BJ7" s="29">
        <v>0.8</v>
      </c>
      <c r="BK7" s="15">
        <v>0</v>
      </c>
      <c r="BL7" s="6">
        <v>365</v>
      </c>
    </row>
    <row r="8" spans="1:65" x14ac:dyDescent="0.3">
      <c r="A8" s="7">
        <v>2.1</v>
      </c>
      <c r="B8" s="8" t="s">
        <v>6</v>
      </c>
      <c r="C8" s="7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0.8</v>
      </c>
      <c r="J8" s="24">
        <v>0.4</v>
      </c>
      <c r="K8" s="24">
        <v>0.2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0.2</v>
      </c>
      <c r="U8" s="24">
        <v>0.4</v>
      </c>
      <c r="V8" s="24">
        <v>0.6</v>
      </c>
      <c r="W8" s="24">
        <v>0.8</v>
      </c>
      <c r="X8" s="24">
        <v>0.8</v>
      </c>
      <c r="Y8" s="24">
        <v>1</v>
      </c>
      <c r="Z8" s="25">
        <v>1</v>
      </c>
      <c r="AA8" s="7">
        <v>0.2</v>
      </c>
      <c r="AB8" s="24">
        <v>0.2</v>
      </c>
      <c r="AC8" s="24">
        <v>0.2</v>
      </c>
      <c r="AD8" s="24">
        <v>0.2</v>
      </c>
      <c r="AE8" s="24">
        <v>0.2</v>
      </c>
      <c r="AF8" s="24">
        <v>0.2</v>
      </c>
      <c r="AG8" s="24">
        <v>0.2</v>
      </c>
      <c r="AH8" s="24">
        <v>0.4</v>
      </c>
      <c r="AI8" s="24">
        <v>0.8</v>
      </c>
      <c r="AJ8" s="24">
        <v>0.2</v>
      </c>
      <c r="AK8" s="24">
        <v>0.2</v>
      </c>
      <c r="AL8" s="24">
        <v>0.2</v>
      </c>
      <c r="AM8" s="24">
        <v>0.2</v>
      </c>
      <c r="AN8" s="24">
        <v>0.2</v>
      </c>
      <c r="AO8" s="24">
        <v>0.2</v>
      </c>
      <c r="AP8" s="24">
        <v>0.2</v>
      </c>
      <c r="AQ8" s="24">
        <v>0.2</v>
      </c>
      <c r="AR8" s="24">
        <v>0.2</v>
      </c>
      <c r="AS8" s="24">
        <v>0.4</v>
      </c>
      <c r="AT8" s="24">
        <v>1</v>
      </c>
      <c r="AU8" s="24">
        <v>0.6</v>
      </c>
      <c r="AV8" s="24">
        <v>0.4</v>
      </c>
      <c r="AW8" s="24">
        <v>0.2</v>
      </c>
      <c r="AX8" s="25">
        <v>0.2</v>
      </c>
      <c r="AY8" s="7">
        <v>0.7</v>
      </c>
      <c r="AZ8" s="24">
        <v>0.7</v>
      </c>
      <c r="BA8" s="24">
        <v>0.7</v>
      </c>
      <c r="BB8" s="24">
        <v>0.7</v>
      </c>
      <c r="BC8" s="24">
        <v>0.7</v>
      </c>
      <c r="BD8" s="24">
        <v>0.7</v>
      </c>
      <c r="BE8" s="24">
        <v>0.7</v>
      </c>
      <c r="BF8" s="24">
        <v>0.7</v>
      </c>
      <c r="BG8" s="24">
        <v>0.7</v>
      </c>
      <c r="BH8" s="24">
        <v>0.7</v>
      </c>
      <c r="BI8" s="24">
        <v>0.7</v>
      </c>
      <c r="BJ8" s="25">
        <v>0.7</v>
      </c>
      <c r="BK8" s="16">
        <v>0</v>
      </c>
      <c r="BL8" s="8">
        <v>365</v>
      </c>
    </row>
    <row r="9" spans="1:65" ht="15" thickBot="1" x14ac:dyDescent="0.35">
      <c r="A9" s="9">
        <v>2.2000000000000002</v>
      </c>
      <c r="B9" s="6" t="s">
        <v>7</v>
      </c>
      <c r="C9" s="9">
        <v>0</v>
      </c>
      <c r="D9" s="28">
        <v>0</v>
      </c>
      <c r="E9" s="28">
        <v>0</v>
      </c>
      <c r="F9" s="28">
        <v>0</v>
      </c>
      <c r="G9" s="28">
        <v>0.1</v>
      </c>
      <c r="H9" s="28">
        <v>0.1</v>
      </c>
      <c r="I9" s="28">
        <v>0.5</v>
      </c>
      <c r="J9" s="28">
        <v>1</v>
      </c>
      <c r="K9" s="28">
        <v>1</v>
      </c>
      <c r="L9" s="28">
        <v>0.5</v>
      </c>
      <c r="M9" s="28">
        <v>0.5</v>
      </c>
      <c r="N9" s="28">
        <v>0.5</v>
      </c>
      <c r="O9" s="28">
        <v>0.5</v>
      </c>
      <c r="P9" s="28">
        <v>0.5</v>
      </c>
      <c r="Q9" s="28">
        <v>0.5</v>
      </c>
      <c r="R9" s="28">
        <v>0.5</v>
      </c>
      <c r="S9" s="28">
        <v>0.5</v>
      </c>
      <c r="T9" s="28">
        <v>1</v>
      </c>
      <c r="U9" s="28">
        <v>1</v>
      </c>
      <c r="V9" s="28">
        <v>1</v>
      </c>
      <c r="W9" s="28">
        <v>0.5</v>
      </c>
      <c r="X9" s="28">
        <v>0.5</v>
      </c>
      <c r="Y9" s="28">
        <v>0.5</v>
      </c>
      <c r="Z9" s="29">
        <v>0.1</v>
      </c>
      <c r="AA9" s="9">
        <v>0.1</v>
      </c>
      <c r="AB9" s="28">
        <v>0.1</v>
      </c>
      <c r="AC9" s="28">
        <v>0.1</v>
      </c>
      <c r="AD9" s="28">
        <v>0.1</v>
      </c>
      <c r="AE9" s="28">
        <v>0.1</v>
      </c>
      <c r="AF9" s="28">
        <v>0.1</v>
      </c>
      <c r="AG9" s="28">
        <v>0.5</v>
      </c>
      <c r="AH9" s="28">
        <v>1</v>
      </c>
      <c r="AI9" s="28">
        <v>1</v>
      </c>
      <c r="AJ9" s="28">
        <v>0.5</v>
      </c>
      <c r="AK9" s="28">
        <v>0.5</v>
      </c>
      <c r="AL9" s="28">
        <v>0.5</v>
      </c>
      <c r="AM9" s="28">
        <v>0.5</v>
      </c>
      <c r="AN9" s="28">
        <v>0.5</v>
      </c>
      <c r="AO9" s="28">
        <v>0.5</v>
      </c>
      <c r="AP9" s="28">
        <v>0.5</v>
      </c>
      <c r="AQ9" s="28">
        <v>0.5</v>
      </c>
      <c r="AR9" s="28">
        <v>1</v>
      </c>
      <c r="AS9" s="28">
        <v>1</v>
      </c>
      <c r="AT9" s="28">
        <v>1</v>
      </c>
      <c r="AU9" s="28">
        <v>0.5</v>
      </c>
      <c r="AV9" s="28">
        <v>0.5</v>
      </c>
      <c r="AW9" s="28">
        <v>0.5</v>
      </c>
      <c r="AX9" s="29">
        <v>0.1</v>
      </c>
      <c r="AY9" s="9">
        <v>0.7</v>
      </c>
      <c r="AZ9" s="28">
        <v>0.7</v>
      </c>
      <c r="BA9" s="28">
        <v>0.7</v>
      </c>
      <c r="BB9" s="28">
        <v>0.7</v>
      </c>
      <c r="BC9" s="28">
        <v>0.7</v>
      </c>
      <c r="BD9" s="28">
        <v>0.7</v>
      </c>
      <c r="BE9" s="28">
        <v>0.7</v>
      </c>
      <c r="BF9" s="28">
        <v>0.7</v>
      </c>
      <c r="BG9" s="28">
        <v>0.7</v>
      </c>
      <c r="BH9" s="28">
        <v>0.7</v>
      </c>
      <c r="BI9" s="28">
        <v>0.7</v>
      </c>
      <c r="BJ9" s="29">
        <v>0.7</v>
      </c>
      <c r="BK9" s="15">
        <v>0</v>
      </c>
      <c r="BL9" s="6">
        <v>365</v>
      </c>
    </row>
    <row r="10" spans="1:65" x14ac:dyDescent="0.3">
      <c r="A10" s="7">
        <v>3.1</v>
      </c>
      <c r="B10" s="8" t="s">
        <v>38</v>
      </c>
      <c r="C10" s="7"/>
      <c r="D10" s="24"/>
      <c r="E10" s="24"/>
      <c r="F10" s="24"/>
      <c r="G10" s="24"/>
      <c r="H10" s="24"/>
      <c r="I10" s="24"/>
      <c r="J10" s="24">
        <v>0.2</v>
      </c>
      <c r="K10" s="24">
        <v>0.6</v>
      </c>
      <c r="L10" s="24">
        <v>1</v>
      </c>
      <c r="M10" s="24">
        <v>1</v>
      </c>
      <c r="N10" s="24">
        <v>0.8</v>
      </c>
      <c r="O10" s="24">
        <v>0.4</v>
      </c>
      <c r="P10" s="24">
        <v>0.6</v>
      </c>
      <c r="Q10" s="24">
        <v>1</v>
      </c>
      <c r="R10" s="24">
        <v>0.8</v>
      </c>
      <c r="S10" s="24">
        <v>0.6</v>
      </c>
      <c r="T10" s="24">
        <v>0.2</v>
      </c>
      <c r="U10" s="24"/>
      <c r="V10" s="24"/>
      <c r="W10" s="24"/>
      <c r="X10" s="24"/>
      <c r="Y10" s="24"/>
      <c r="Z10" s="24"/>
      <c r="AA10" s="7">
        <v>0.1</v>
      </c>
      <c r="AB10" s="24">
        <v>0.3</v>
      </c>
      <c r="AC10" s="24">
        <v>0.3</v>
      </c>
      <c r="AD10" s="24">
        <v>0.3</v>
      </c>
      <c r="AE10" s="24">
        <v>0.3</v>
      </c>
      <c r="AF10" s="24">
        <v>0.3</v>
      </c>
      <c r="AG10" s="24">
        <v>0.3</v>
      </c>
      <c r="AH10" s="24">
        <v>0.3</v>
      </c>
      <c r="AI10" s="24">
        <v>0.6</v>
      </c>
      <c r="AJ10" s="24">
        <v>0.8</v>
      </c>
      <c r="AK10" s="24">
        <v>1</v>
      </c>
      <c r="AL10" s="24">
        <v>0.8</v>
      </c>
      <c r="AM10" s="24">
        <v>0.4</v>
      </c>
      <c r="AN10" s="24">
        <v>0.6</v>
      </c>
      <c r="AO10" s="24">
        <v>1</v>
      </c>
      <c r="AP10" s="24">
        <v>0.8</v>
      </c>
      <c r="AQ10" s="24">
        <v>0.6</v>
      </c>
      <c r="AR10" s="24">
        <v>0.3</v>
      </c>
      <c r="AS10" s="24">
        <v>0.3</v>
      </c>
      <c r="AT10" s="24">
        <v>0.3</v>
      </c>
      <c r="AU10" s="24">
        <v>0.3</v>
      </c>
      <c r="AV10" s="24">
        <v>0.3</v>
      </c>
      <c r="AW10" s="24">
        <v>0.3</v>
      </c>
      <c r="AX10" s="25">
        <v>0.3</v>
      </c>
      <c r="AY10" s="24">
        <v>0.8</v>
      </c>
      <c r="AZ10" s="24">
        <v>0.8</v>
      </c>
      <c r="BA10" s="24">
        <v>0.8</v>
      </c>
      <c r="BB10" s="24">
        <v>0.8</v>
      </c>
      <c r="BC10" s="24">
        <v>0.8</v>
      </c>
      <c r="BD10" s="24">
        <v>0.8</v>
      </c>
      <c r="BE10" s="24">
        <v>0.8</v>
      </c>
      <c r="BF10" s="24">
        <v>0.8</v>
      </c>
      <c r="BG10" s="24">
        <v>0.8</v>
      </c>
      <c r="BH10" s="24">
        <v>0.8</v>
      </c>
      <c r="BI10" s="24">
        <v>0.8</v>
      </c>
      <c r="BJ10" s="25">
        <v>0.8</v>
      </c>
      <c r="BK10" s="16">
        <v>2</v>
      </c>
      <c r="BL10" s="8">
        <v>261</v>
      </c>
    </row>
    <row r="11" spans="1:65" x14ac:dyDescent="0.3">
      <c r="A11" s="17">
        <v>3.2</v>
      </c>
      <c r="B11" s="4" t="s">
        <v>39</v>
      </c>
      <c r="C11" s="17"/>
      <c r="D11" s="31"/>
      <c r="E11" s="31"/>
      <c r="F11" s="31"/>
      <c r="G11" s="31"/>
      <c r="H11" s="31"/>
      <c r="I11" s="31"/>
      <c r="J11" s="31">
        <v>0.2</v>
      </c>
      <c r="K11" s="31">
        <v>0.6</v>
      </c>
      <c r="L11" s="31">
        <v>1</v>
      </c>
      <c r="M11" s="31">
        <v>1</v>
      </c>
      <c r="N11" s="31">
        <v>0.8</v>
      </c>
      <c r="O11" s="31">
        <v>0.4</v>
      </c>
      <c r="P11" s="31">
        <v>0.6</v>
      </c>
      <c r="Q11" s="31">
        <v>1</v>
      </c>
      <c r="R11" s="31">
        <v>0.8</v>
      </c>
      <c r="S11" s="31">
        <v>0.6</v>
      </c>
      <c r="T11" s="31">
        <v>0.2</v>
      </c>
      <c r="U11" s="31"/>
      <c r="V11" s="31"/>
      <c r="W11" s="31"/>
      <c r="X11" s="31"/>
      <c r="Y11" s="31"/>
      <c r="Z11" s="31"/>
      <c r="AA11" s="17">
        <v>0.1</v>
      </c>
      <c r="AB11" s="31">
        <v>0.3</v>
      </c>
      <c r="AC11" s="31">
        <v>0.3</v>
      </c>
      <c r="AD11" s="31">
        <v>0.3</v>
      </c>
      <c r="AE11" s="31">
        <v>0.3</v>
      </c>
      <c r="AF11" s="31">
        <v>0.3</v>
      </c>
      <c r="AG11" s="31">
        <v>0.3</v>
      </c>
      <c r="AH11" s="31">
        <v>0.3</v>
      </c>
      <c r="AI11" s="31">
        <v>0.6</v>
      </c>
      <c r="AJ11" s="31">
        <v>0.8</v>
      </c>
      <c r="AK11" s="31">
        <v>1</v>
      </c>
      <c r="AL11" s="31">
        <v>0.8</v>
      </c>
      <c r="AM11" s="31">
        <v>0.4</v>
      </c>
      <c r="AN11" s="31">
        <v>0.6</v>
      </c>
      <c r="AO11" s="31">
        <v>1</v>
      </c>
      <c r="AP11" s="31">
        <v>0.8</v>
      </c>
      <c r="AQ11" s="31">
        <v>0.6</v>
      </c>
      <c r="AR11" s="31">
        <v>0.3</v>
      </c>
      <c r="AS11" s="31">
        <v>0.3</v>
      </c>
      <c r="AT11" s="31">
        <v>0.3</v>
      </c>
      <c r="AU11" s="31">
        <v>0.3</v>
      </c>
      <c r="AV11" s="31">
        <v>0.3</v>
      </c>
      <c r="AW11" s="31">
        <v>0.3</v>
      </c>
      <c r="AX11" s="37">
        <v>0.3</v>
      </c>
      <c r="AY11" s="31">
        <v>0.8</v>
      </c>
      <c r="AZ11" s="31">
        <v>0.8</v>
      </c>
      <c r="BA11" s="31">
        <v>0.8</v>
      </c>
      <c r="BB11" s="31">
        <v>0.8</v>
      </c>
      <c r="BC11" s="31">
        <v>0.8</v>
      </c>
      <c r="BD11" s="31">
        <v>0.8</v>
      </c>
      <c r="BE11" s="31">
        <v>0.8</v>
      </c>
      <c r="BF11" s="31">
        <v>0.8</v>
      </c>
      <c r="BG11" s="31">
        <v>0.8</v>
      </c>
      <c r="BH11" s="31">
        <v>0.8</v>
      </c>
      <c r="BI11" s="31">
        <v>0.8</v>
      </c>
      <c r="BJ11" s="37">
        <v>0.8</v>
      </c>
      <c r="BK11" s="3">
        <v>2</v>
      </c>
      <c r="BL11" s="4">
        <v>261</v>
      </c>
    </row>
    <row r="12" spans="1:65" x14ac:dyDescent="0.3">
      <c r="A12" s="17">
        <v>3.3</v>
      </c>
      <c r="B12" s="4" t="s">
        <v>40</v>
      </c>
      <c r="C12" s="17"/>
      <c r="D12" s="31"/>
      <c r="E12" s="31"/>
      <c r="F12" s="31"/>
      <c r="G12" s="31"/>
      <c r="H12" s="31"/>
      <c r="I12" s="31"/>
      <c r="J12" s="31"/>
      <c r="K12" s="31">
        <v>0</v>
      </c>
      <c r="L12" s="31">
        <v>0.6</v>
      </c>
      <c r="M12" s="31">
        <v>1</v>
      </c>
      <c r="N12" s="31">
        <v>0.4</v>
      </c>
      <c r="O12" s="31"/>
      <c r="P12" s="31"/>
      <c r="Q12" s="31">
        <v>0.6</v>
      </c>
      <c r="R12" s="31">
        <v>1</v>
      </c>
      <c r="S12" s="31">
        <v>0.4</v>
      </c>
      <c r="T12" s="31"/>
      <c r="U12" s="31"/>
      <c r="V12" s="31"/>
      <c r="W12" s="31"/>
      <c r="X12" s="31"/>
      <c r="Y12" s="31"/>
      <c r="Z12" s="31"/>
      <c r="AA12" s="17">
        <v>0.1</v>
      </c>
      <c r="AB12" s="31">
        <v>0.1</v>
      </c>
      <c r="AC12" s="31">
        <v>0.1</v>
      </c>
      <c r="AD12" s="31">
        <v>0.1</v>
      </c>
      <c r="AE12" s="31">
        <v>0.1</v>
      </c>
      <c r="AF12" s="31">
        <v>0.1</v>
      </c>
      <c r="AG12" s="31">
        <v>0.1</v>
      </c>
      <c r="AH12" s="31">
        <v>0.1</v>
      </c>
      <c r="AI12" s="31">
        <v>0.1</v>
      </c>
      <c r="AJ12" s="31">
        <v>0.6</v>
      </c>
      <c r="AK12" s="31">
        <v>1</v>
      </c>
      <c r="AL12" s="31">
        <v>0.4</v>
      </c>
      <c r="AM12" s="31">
        <v>0.1</v>
      </c>
      <c r="AN12" s="31">
        <v>0.1</v>
      </c>
      <c r="AO12" s="31">
        <v>0.6</v>
      </c>
      <c r="AP12" s="31">
        <v>1</v>
      </c>
      <c r="AQ12" s="31">
        <v>0.4</v>
      </c>
      <c r="AR12" s="31">
        <v>0.1</v>
      </c>
      <c r="AS12" s="31">
        <v>0.1</v>
      </c>
      <c r="AT12" s="31">
        <v>0.1</v>
      </c>
      <c r="AU12" s="31">
        <v>0.1</v>
      </c>
      <c r="AV12" s="31">
        <v>0.1</v>
      </c>
      <c r="AW12" s="31">
        <v>0.1</v>
      </c>
      <c r="AX12" s="37">
        <v>0.1</v>
      </c>
      <c r="AY12" s="31">
        <v>0.8</v>
      </c>
      <c r="AZ12" s="31">
        <v>0.8</v>
      </c>
      <c r="BA12" s="31">
        <v>0.8</v>
      </c>
      <c r="BB12" s="31">
        <v>0.8</v>
      </c>
      <c r="BC12" s="31">
        <v>0.8</v>
      </c>
      <c r="BD12" s="31">
        <v>0.8</v>
      </c>
      <c r="BE12" s="31">
        <v>0.8</v>
      </c>
      <c r="BF12" s="31">
        <v>0.8</v>
      </c>
      <c r="BG12" s="31">
        <v>0.8</v>
      </c>
      <c r="BH12" s="31">
        <v>0.8</v>
      </c>
      <c r="BI12" s="31">
        <v>0.8</v>
      </c>
      <c r="BJ12" s="37">
        <v>0.8</v>
      </c>
      <c r="BK12" s="3">
        <v>2</v>
      </c>
      <c r="BL12" s="4">
        <v>261</v>
      </c>
    </row>
    <row r="13" spans="1:65" ht="15" thickBot="1" x14ac:dyDescent="0.35">
      <c r="A13" s="17">
        <v>3.4</v>
      </c>
      <c r="B13" s="4" t="s">
        <v>41</v>
      </c>
      <c r="C13" s="17"/>
      <c r="D13" s="31"/>
      <c r="E13" s="31"/>
      <c r="F13" s="31"/>
      <c r="G13" s="31"/>
      <c r="H13" s="31"/>
      <c r="I13" s="31"/>
      <c r="J13" s="31">
        <v>0.2</v>
      </c>
      <c r="K13" s="31">
        <v>0.6</v>
      </c>
      <c r="L13" s="31">
        <v>1</v>
      </c>
      <c r="M13" s="31">
        <v>1</v>
      </c>
      <c r="N13" s="31">
        <v>0.8</v>
      </c>
      <c r="O13" s="31">
        <v>0.4</v>
      </c>
      <c r="P13" s="31">
        <v>0.6</v>
      </c>
      <c r="Q13" s="31">
        <v>1</v>
      </c>
      <c r="R13" s="31">
        <v>0.8</v>
      </c>
      <c r="S13" s="31">
        <v>0.6</v>
      </c>
      <c r="T13" s="31">
        <v>0.2</v>
      </c>
      <c r="U13" s="31"/>
      <c r="V13" s="31"/>
      <c r="W13" s="31"/>
      <c r="X13" s="31"/>
      <c r="Y13" s="31"/>
      <c r="Z13" s="31"/>
      <c r="AA13" s="17">
        <v>0.1</v>
      </c>
      <c r="AB13" s="31">
        <v>0.3</v>
      </c>
      <c r="AC13" s="31">
        <v>0.3</v>
      </c>
      <c r="AD13" s="31">
        <v>0.3</v>
      </c>
      <c r="AE13" s="31">
        <v>0.3</v>
      </c>
      <c r="AF13" s="31">
        <v>0.3</v>
      </c>
      <c r="AG13" s="31">
        <v>0.3</v>
      </c>
      <c r="AH13" s="31">
        <v>0.3</v>
      </c>
      <c r="AI13" s="31">
        <v>0.6</v>
      </c>
      <c r="AJ13" s="31">
        <v>0.8</v>
      </c>
      <c r="AK13" s="31">
        <v>1</v>
      </c>
      <c r="AL13" s="31">
        <v>0.8</v>
      </c>
      <c r="AM13" s="31">
        <v>0.4</v>
      </c>
      <c r="AN13" s="31">
        <v>0.6</v>
      </c>
      <c r="AO13" s="31">
        <v>1</v>
      </c>
      <c r="AP13" s="31">
        <v>0.8</v>
      </c>
      <c r="AQ13" s="31">
        <v>0.6</v>
      </c>
      <c r="AR13" s="31">
        <v>0.3</v>
      </c>
      <c r="AS13" s="31">
        <v>0.3</v>
      </c>
      <c r="AT13" s="31">
        <v>0.3</v>
      </c>
      <c r="AU13" s="31">
        <v>0.3</v>
      </c>
      <c r="AV13" s="31">
        <v>0.3</v>
      </c>
      <c r="AW13" s="31">
        <v>0.3</v>
      </c>
      <c r="AX13" s="37">
        <v>0.3</v>
      </c>
      <c r="AY13" s="31">
        <v>0.8</v>
      </c>
      <c r="AZ13" s="31">
        <v>0.8</v>
      </c>
      <c r="BA13" s="31">
        <v>0.8</v>
      </c>
      <c r="BB13" s="31">
        <v>0.8</v>
      </c>
      <c r="BC13" s="31">
        <v>0.8</v>
      </c>
      <c r="BD13" s="31">
        <v>0.8</v>
      </c>
      <c r="BE13" s="31">
        <v>0.8</v>
      </c>
      <c r="BF13" s="31">
        <v>0.8</v>
      </c>
      <c r="BG13" s="31">
        <v>0.8</v>
      </c>
      <c r="BH13" s="31">
        <v>0.8</v>
      </c>
      <c r="BI13" s="31">
        <v>0.8</v>
      </c>
      <c r="BJ13" s="37">
        <v>0.8</v>
      </c>
      <c r="BK13" s="3">
        <v>2</v>
      </c>
      <c r="BL13" s="4">
        <v>261</v>
      </c>
    </row>
    <row r="14" spans="1:65" x14ac:dyDescent="0.3">
      <c r="A14" s="7">
        <v>4.0999999999999996</v>
      </c>
      <c r="B14" s="8" t="s">
        <v>106</v>
      </c>
      <c r="C14" s="7"/>
      <c r="D14" s="24"/>
      <c r="E14" s="24"/>
      <c r="F14" s="24"/>
      <c r="G14" s="24"/>
      <c r="H14" s="24"/>
      <c r="I14" s="24"/>
      <c r="J14" s="24">
        <v>0.4</v>
      </c>
      <c r="K14" s="24">
        <v>0.6</v>
      </c>
      <c r="L14" s="24">
        <v>1</v>
      </c>
      <c r="M14" s="24">
        <v>1</v>
      </c>
      <c r="N14" s="24">
        <v>0.8</v>
      </c>
      <c r="O14" s="24">
        <v>0.2</v>
      </c>
      <c r="P14" s="24">
        <v>0.6</v>
      </c>
      <c r="Q14" s="24">
        <v>1</v>
      </c>
      <c r="R14" s="24">
        <v>0.8</v>
      </c>
      <c r="S14" s="24">
        <v>0.8</v>
      </c>
      <c r="T14" s="24">
        <v>0.4</v>
      </c>
      <c r="U14" s="24"/>
      <c r="V14" s="24"/>
      <c r="W14" s="24"/>
      <c r="X14" s="24"/>
      <c r="Y14" s="24"/>
      <c r="Z14" s="25"/>
      <c r="AA14" s="7">
        <v>0.1</v>
      </c>
      <c r="AB14" s="24">
        <v>0.1</v>
      </c>
      <c r="AC14" s="24">
        <v>0.1</v>
      </c>
      <c r="AD14" s="24">
        <v>0.1</v>
      </c>
      <c r="AE14" s="24">
        <v>0.1</v>
      </c>
      <c r="AF14" s="24">
        <v>0.1</v>
      </c>
      <c r="AG14" s="24">
        <v>0.1</v>
      </c>
      <c r="AH14" s="24">
        <v>0.4</v>
      </c>
      <c r="AI14" s="24">
        <v>0.6</v>
      </c>
      <c r="AJ14" s="24">
        <v>0.8</v>
      </c>
      <c r="AK14" s="24">
        <v>1</v>
      </c>
      <c r="AL14" s="24">
        <v>0.8</v>
      </c>
      <c r="AM14" s="24">
        <v>0.2</v>
      </c>
      <c r="AN14" s="24">
        <v>0.6</v>
      </c>
      <c r="AO14" s="24">
        <v>1</v>
      </c>
      <c r="AP14" s="24">
        <v>0.8</v>
      </c>
      <c r="AQ14" s="24">
        <v>0.8</v>
      </c>
      <c r="AR14" s="24">
        <v>0.4</v>
      </c>
      <c r="AS14" s="24">
        <v>0.1</v>
      </c>
      <c r="AT14" s="24">
        <v>0.1</v>
      </c>
      <c r="AU14" s="24">
        <v>0.1</v>
      </c>
      <c r="AV14" s="24">
        <v>0.1</v>
      </c>
      <c r="AW14" s="24">
        <v>0.1</v>
      </c>
      <c r="AX14" s="25">
        <v>0.1</v>
      </c>
      <c r="AY14" s="24">
        <v>0.8</v>
      </c>
      <c r="AZ14" s="24">
        <v>0.6</v>
      </c>
      <c r="BA14" s="24">
        <v>0.9</v>
      </c>
      <c r="BB14" s="24">
        <v>0.6</v>
      </c>
      <c r="BC14" s="24">
        <v>0.8</v>
      </c>
      <c r="BD14" s="24">
        <v>1</v>
      </c>
      <c r="BE14" s="24">
        <v>0</v>
      </c>
      <c r="BF14" s="24">
        <v>0.6</v>
      </c>
      <c r="BG14" s="24">
        <v>1</v>
      </c>
      <c r="BH14" s="24">
        <v>0.6</v>
      </c>
      <c r="BI14" s="24">
        <v>0.9</v>
      </c>
      <c r="BJ14" s="24">
        <v>0.6</v>
      </c>
      <c r="BK14" s="16">
        <v>2</v>
      </c>
      <c r="BL14" s="8">
        <v>261</v>
      </c>
      <c r="BM14" s="41"/>
    </row>
    <row r="15" spans="1:65" x14ac:dyDescent="0.3">
      <c r="A15" s="17">
        <v>4.2</v>
      </c>
      <c r="B15" s="4" t="s">
        <v>107</v>
      </c>
      <c r="C15" s="17"/>
      <c r="D15" s="31"/>
      <c r="E15" s="31"/>
      <c r="F15" s="31"/>
      <c r="G15" s="31"/>
      <c r="H15" s="31"/>
      <c r="I15" s="31"/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1</v>
      </c>
      <c r="P15" s="31">
        <v>0.5</v>
      </c>
      <c r="Q15" s="31">
        <v>0.5</v>
      </c>
      <c r="R15" s="31">
        <v>0.5</v>
      </c>
      <c r="S15" s="31">
        <v>0.5</v>
      </c>
      <c r="T15" s="31">
        <v>0.5</v>
      </c>
      <c r="U15" s="31"/>
      <c r="V15" s="31"/>
      <c r="W15" s="31"/>
      <c r="X15" s="31"/>
      <c r="Y15" s="31"/>
      <c r="Z15" s="37"/>
      <c r="AA15" s="17">
        <v>0.1</v>
      </c>
      <c r="AB15" s="31">
        <v>0.1</v>
      </c>
      <c r="AC15" s="31">
        <v>0.1</v>
      </c>
      <c r="AD15" s="31">
        <v>0.1</v>
      </c>
      <c r="AE15" s="31">
        <v>0.1</v>
      </c>
      <c r="AF15" s="31">
        <v>0.1</v>
      </c>
      <c r="AG15" s="31">
        <v>0.1</v>
      </c>
      <c r="AH15" s="31">
        <v>0.5</v>
      </c>
      <c r="AI15" s="31">
        <v>0.5</v>
      </c>
      <c r="AJ15" s="31">
        <v>0.5</v>
      </c>
      <c r="AK15" s="31">
        <v>0.5</v>
      </c>
      <c r="AL15" s="31">
        <v>0.5</v>
      </c>
      <c r="AM15" s="31">
        <v>1</v>
      </c>
      <c r="AN15" s="31">
        <v>0.5</v>
      </c>
      <c r="AO15" s="31">
        <v>0.5</v>
      </c>
      <c r="AP15" s="31">
        <v>0.5</v>
      </c>
      <c r="AQ15" s="31">
        <v>0.5</v>
      </c>
      <c r="AR15" s="31">
        <v>0.5</v>
      </c>
      <c r="AS15" s="31">
        <v>0.1</v>
      </c>
      <c r="AT15" s="31">
        <v>0.1</v>
      </c>
      <c r="AU15" s="31">
        <v>0.1</v>
      </c>
      <c r="AV15" s="31">
        <v>0.1</v>
      </c>
      <c r="AW15" s="31">
        <v>0.1</v>
      </c>
      <c r="AX15" s="37">
        <v>0.1</v>
      </c>
      <c r="AY15" s="31">
        <v>0.8</v>
      </c>
      <c r="AZ15" s="31">
        <v>0.6</v>
      </c>
      <c r="BA15" s="31">
        <v>0.9</v>
      </c>
      <c r="BB15" s="31">
        <v>0.6</v>
      </c>
      <c r="BC15" s="31">
        <v>0.8</v>
      </c>
      <c r="BD15" s="31">
        <v>1</v>
      </c>
      <c r="BE15" s="31">
        <v>0</v>
      </c>
      <c r="BF15" s="31">
        <v>0.6</v>
      </c>
      <c r="BG15" s="31">
        <v>1</v>
      </c>
      <c r="BH15" s="31">
        <v>0.6</v>
      </c>
      <c r="BI15" s="31">
        <v>0.9</v>
      </c>
      <c r="BJ15" s="31">
        <v>0.6</v>
      </c>
      <c r="BK15" s="3">
        <v>2</v>
      </c>
      <c r="BL15" s="4">
        <v>261</v>
      </c>
      <c r="BM15" s="41"/>
    </row>
    <row r="16" spans="1:65" x14ac:dyDescent="0.3">
      <c r="A16" s="17">
        <v>4.3</v>
      </c>
      <c r="B16" s="4" t="s">
        <v>108</v>
      </c>
      <c r="C16" s="17"/>
      <c r="D16" s="31"/>
      <c r="E16" s="31"/>
      <c r="F16" s="31"/>
      <c r="G16" s="31"/>
      <c r="H16" s="31"/>
      <c r="I16" s="31"/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1</v>
      </c>
      <c r="P16" s="31">
        <v>0.5</v>
      </c>
      <c r="Q16" s="31">
        <v>0.5</v>
      </c>
      <c r="R16" s="31">
        <v>0.5</v>
      </c>
      <c r="S16" s="31">
        <v>0.5</v>
      </c>
      <c r="T16" s="31">
        <v>0.5</v>
      </c>
      <c r="U16" s="31"/>
      <c r="V16" s="31"/>
      <c r="W16" s="31"/>
      <c r="X16" s="31"/>
      <c r="Y16" s="31"/>
      <c r="Z16" s="37"/>
      <c r="AA16" s="17">
        <v>0.1</v>
      </c>
      <c r="AB16" s="31">
        <v>0.1</v>
      </c>
      <c r="AC16" s="31">
        <v>0.1</v>
      </c>
      <c r="AD16" s="31">
        <v>0.1</v>
      </c>
      <c r="AE16" s="31">
        <v>0.1</v>
      </c>
      <c r="AF16" s="31">
        <v>0.1</v>
      </c>
      <c r="AG16" s="31">
        <v>0.1</v>
      </c>
      <c r="AH16" s="31">
        <v>0.5</v>
      </c>
      <c r="AI16" s="31">
        <v>0.5</v>
      </c>
      <c r="AJ16" s="31">
        <v>0.5</v>
      </c>
      <c r="AK16" s="31">
        <v>0.5</v>
      </c>
      <c r="AL16" s="31">
        <v>0.5</v>
      </c>
      <c r="AM16" s="31">
        <v>1</v>
      </c>
      <c r="AN16" s="31">
        <v>0.5</v>
      </c>
      <c r="AO16" s="31">
        <v>0.5</v>
      </c>
      <c r="AP16" s="31">
        <v>0.5</v>
      </c>
      <c r="AQ16" s="31">
        <v>0.5</v>
      </c>
      <c r="AR16" s="31">
        <v>0.5</v>
      </c>
      <c r="AS16" s="31">
        <v>0.1</v>
      </c>
      <c r="AT16" s="31">
        <v>0.1</v>
      </c>
      <c r="AU16" s="31">
        <v>0.1</v>
      </c>
      <c r="AV16" s="31">
        <v>0.1</v>
      </c>
      <c r="AW16" s="31">
        <v>0.1</v>
      </c>
      <c r="AX16" s="37">
        <v>0.1</v>
      </c>
      <c r="AY16" s="31">
        <v>0.8</v>
      </c>
      <c r="AZ16" s="31">
        <v>0.6</v>
      </c>
      <c r="BA16" s="31">
        <v>0.9</v>
      </c>
      <c r="BB16" s="31">
        <v>0.6</v>
      </c>
      <c r="BC16" s="31">
        <v>0.8</v>
      </c>
      <c r="BD16" s="31">
        <v>1</v>
      </c>
      <c r="BE16" s="31">
        <v>0</v>
      </c>
      <c r="BF16" s="31">
        <v>0.6</v>
      </c>
      <c r="BG16" s="31">
        <v>1</v>
      </c>
      <c r="BH16" s="31">
        <v>0.6</v>
      </c>
      <c r="BI16" s="31">
        <v>0.9</v>
      </c>
      <c r="BJ16" s="31">
        <v>0.6</v>
      </c>
      <c r="BK16" s="3">
        <v>2</v>
      </c>
      <c r="BL16" s="4">
        <v>261</v>
      </c>
      <c r="BM16" s="41"/>
    </row>
    <row r="17" spans="1:65" x14ac:dyDescent="0.3">
      <c r="A17" s="17">
        <v>4.4000000000000004</v>
      </c>
      <c r="B17" s="4" t="s">
        <v>109</v>
      </c>
      <c r="C17" s="17"/>
      <c r="D17" s="31"/>
      <c r="E17" s="31"/>
      <c r="F17" s="31"/>
      <c r="G17" s="31"/>
      <c r="H17" s="31"/>
      <c r="I17" s="31"/>
      <c r="J17" s="31">
        <v>0.4</v>
      </c>
      <c r="K17" s="31">
        <v>0.6</v>
      </c>
      <c r="L17" s="31">
        <v>1</v>
      </c>
      <c r="M17" s="31">
        <v>1</v>
      </c>
      <c r="N17" s="31">
        <v>0.8</v>
      </c>
      <c r="O17" s="31">
        <v>0.2</v>
      </c>
      <c r="P17" s="31">
        <v>0.6</v>
      </c>
      <c r="Q17" s="31">
        <v>1</v>
      </c>
      <c r="R17" s="31">
        <v>0.8</v>
      </c>
      <c r="S17" s="31">
        <v>0.8</v>
      </c>
      <c r="T17" s="31">
        <v>0.4</v>
      </c>
      <c r="U17" s="31"/>
      <c r="V17" s="31"/>
      <c r="W17" s="31"/>
      <c r="X17" s="31"/>
      <c r="Y17" s="31"/>
      <c r="Z17" s="37"/>
      <c r="AA17" s="17">
        <v>0.2</v>
      </c>
      <c r="AB17" s="31">
        <v>0.2</v>
      </c>
      <c r="AC17" s="31">
        <v>0.2</v>
      </c>
      <c r="AD17" s="31">
        <v>0.2</v>
      </c>
      <c r="AE17" s="31">
        <v>0.2</v>
      </c>
      <c r="AF17" s="31">
        <v>0.2</v>
      </c>
      <c r="AG17" s="31">
        <v>0.2</v>
      </c>
      <c r="AH17" s="31">
        <v>0.4</v>
      </c>
      <c r="AI17" s="31">
        <v>0.6</v>
      </c>
      <c r="AJ17" s="31">
        <v>0.8</v>
      </c>
      <c r="AK17" s="31">
        <v>1</v>
      </c>
      <c r="AL17" s="31">
        <v>0.8</v>
      </c>
      <c r="AM17" s="31">
        <v>0.2</v>
      </c>
      <c r="AN17" s="31">
        <v>0.6</v>
      </c>
      <c r="AO17" s="31">
        <v>1</v>
      </c>
      <c r="AP17" s="31">
        <v>0.8</v>
      </c>
      <c r="AQ17" s="31">
        <v>0.8</v>
      </c>
      <c r="AR17" s="31">
        <v>0.4</v>
      </c>
      <c r="AS17" s="31">
        <v>0.2</v>
      </c>
      <c r="AT17" s="31">
        <v>0.2</v>
      </c>
      <c r="AU17" s="31">
        <v>0.2</v>
      </c>
      <c r="AV17" s="31">
        <v>0.2</v>
      </c>
      <c r="AW17" s="31">
        <v>0.2</v>
      </c>
      <c r="AX17" s="37">
        <v>0.2</v>
      </c>
      <c r="AY17" s="31">
        <v>0.8</v>
      </c>
      <c r="AZ17" s="31">
        <v>0.6</v>
      </c>
      <c r="BA17" s="31">
        <v>0.9</v>
      </c>
      <c r="BB17" s="31">
        <v>0.6</v>
      </c>
      <c r="BC17" s="31">
        <v>0.8</v>
      </c>
      <c r="BD17" s="31">
        <v>1</v>
      </c>
      <c r="BE17" s="31">
        <v>0</v>
      </c>
      <c r="BF17" s="31">
        <v>0.6</v>
      </c>
      <c r="BG17" s="31">
        <v>1</v>
      </c>
      <c r="BH17" s="31">
        <v>0.6</v>
      </c>
      <c r="BI17" s="31">
        <v>0.9</v>
      </c>
      <c r="BJ17" s="31">
        <v>0.6</v>
      </c>
      <c r="BK17" s="3">
        <v>2</v>
      </c>
      <c r="BL17" s="4">
        <v>261</v>
      </c>
      <c r="BM17" s="41"/>
    </row>
    <row r="18" spans="1:65" ht="15" thickBot="1" x14ac:dyDescent="0.35">
      <c r="A18" s="9">
        <v>4.5</v>
      </c>
      <c r="B18" s="6" t="s">
        <v>110</v>
      </c>
      <c r="C18" s="9"/>
      <c r="D18" s="28"/>
      <c r="E18" s="28"/>
      <c r="F18" s="28"/>
      <c r="G18" s="28"/>
      <c r="H18" s="28"/>
      <c r="I18" s="28"/>
      <c r="J18" s="28">
        <v>0.4</v>
      </c>
      <c r="K18" s="28">
        <v>0.6</v>
      </c>
      <c r="L18" s="28">
        <v>1</v>
      </c>
      <c r="M18" s="28">
        <v>1</v>
      </c>
      <c r="N18" s="28">
        <v>0.8</v>
      </c>
      <c r="O18" s="28">
        <v>0.2</v>
      </c>
      <c r="P18" s="28">
        <v>0.6</v>
      </c>
      <c r="Q18" s="28">
        <v>1</v>
      </c>
      <c r="R18" s="28">
        <v>0.8</v>
      </c>
      <c r="S18" s="28">
        <v>0.8</v>
      </c>
      <c r="T18" s="28">
        <v>0.4</v>
      </c>
      <c r="U18" s="28"/>
      <c r="V18" s="28"/>
      <c r="W18" s="28"/>
      <c r="X18" s="28"/>
      <c r="Y18" s="28"/>
      <c r="Z18" s="29"/>
      <c r="AA18" s="9">
        <v>0.1</v>
      </c>
      <c r="AB18" s="28">
        <v>0.1</v>
      </c>
      <c r="AC18" s="28">
        <v>0.1</v>
      </c>
      <c r="AD18" s="28">
        <v>0.1</v>
      </c>
      <c r="AE18" s="28">
        <v>0.1</v>
      </c>
      <c r="AF18" s="28">
        <v>0.1</v>
      </c>
      <c r="AG18" s="28">
        <v>0.1</v>
      </c>
      <c r="AH18" s="28">
        <v>0.4</v>
      </c>
      <c r="AI18" s="28">
        <v>0.6</v>
      </c>
      <c r="AJ18" s="28">
        <v>0.8</v>
      </c>
      <c r="AK18" s="28">
        <v>1</v>
      </c>
      <c r="AL18" s="28">
        <v>0.8</v>
      </c>
      <c r="AM18" s="28">
        <v>0.2</v>
      </c>
      <c r="AN18" s="28">
        <v>0.6</v>
      </c>
      <c r="AO18" s="28">
        <v>1</v>
      </c>
      <c r="AP18" s="28">
        <v>0.8</v>
      </c>
      <c r="AQ18" s="28">
        <v>0.8</v>
      </c>
      <c r="AR18" s="28">
        <v>0.4</v>
      </c>
      <c r="AS18" s="28">
        <v>0.1</v>
      </c>
      <c r="AT18" s="28">
        <v>0.1</v>
      </c>
      <c r="AU18" s="28">
        <v>0.1</v>
      </c>
      <c r="AV18" s="28">
        <v>0.1</v>
      </c>
      <c r="AW18" s="28">
        <v>0.1</v>
      </c>
      <c r="AX18" s="29">
        <v>0.1</v>
      </c>
      <c r="AY18" s="28">
        <v>0.8</v>
      </c>
      <c r="AZ18" s="28">
        <v>0.6</v>
      </c>
      <c r="BA18" s="28">
        <v>0.9</v>
      </c>
      <c r="BB18" s="28">
        <v>0.6</v>
      </c>
      <c r="BC18" s="28">
        <v>0.8</v>
      </c>
      <c r="BD18" s="28">
        <v>1</v>
      </c>
      <c r="BE18" s="28">
        <v>0</v>
      </c>
      <c r="BF18" s="28">
        <v>0.6</v>
      </c>
      <c r="BG18" s="28">
        <v>1</v>
      </c>
      <c r="BH18" s="28">
        <v>0.6</v>
      </c>
      <c r="BI18" s="28">
        <v>0.9</v>
      </c>
      <c r="BJ18" s="28">
        <v>0.6</v>
      </c>
      <c r="BK18" s="15">
        <v>2</v>
      </c>
      <c r="BL18" s="6">
        <v>261</v>
      </c>
      <c r="BM18" s="41"/>
    </row>
    <row r="19" spans="1:65" x14ac:dyDescent="0.3">
      <c r="A19" s="7">
        <v>5.0999999999999996</v>
      </c>
      <c r="B19" s="8" t="s">
        <v>111</v>
      </c>
      <c r="C19" s="7"/>
      <c r="D19" s="24"/>
      <c r="E19" s="24"/>
      <c r="F19" s="24"/>
      <c r="G19" s="24"/>
      <c r="H19" s="24"/>
      <c r="I19" s="24">
        <v>0.2</v>
      </c>
      <c r="J19" s="24">
        <v>0.2</v>
      </c>
      <c r="K19" s="24">
        <v>0.4</v>
      </c>
      <c r="L19" s="24">
        <v>0.4</v>
      </c>
      <c r="M19" s="24">
        <v>0.4</v>
      </c>
      <c r="N19" s="24">
        <v>1</v>
      </c>
      <c r="O19" s="24">
        <v>1</v>
      </c>
      <c r="P19" s="24">
        <v>0.6</v>
      </c>
      <c r="Q19" s="24">
        <v>0.4</v>
      </c>
      <c r="R19" s="24">
        <v>0.4</v>
      </c>
      <c r="S19" s="24">
        <v>0.6</v>
      </c>
      <c r="T19" s="24">
        <v>1</v>
      </c>
      <c r="U19" s="24">
        <v>1</v>
      </c>
      <c r="V19" s="24">
        <v>0.6</v>
      </c>
      <c r="W19" s="24">
        <v>0.4</v>
      </c>
      <c r="X19" s="24">
        <v>0.2</v>
      </c>
      <c r="Y19" s="24"/>
      <c r="Z19" s="25"/>
      <c r="AA19" s="7">
        <v>0.2</v>
      </c>
      <c r="AB19" s="24">
        <v>0.2</v>
      </c>
      <c r="AC19" s="24">
        <v>0.2</v>
      </c>
      <c r="AD19" s="24">
        <v>0.2</v>
      </c>
      <c r="AE19" s="24">
        <v>0.2</v>
      </c>
      <c r="AF19" s="24">
        <v>0.2</v>
      </c>
      <c r="AG19" s="24">
        <v>0.2</v>
      </c>
      <c r="AH19" s="24">
        <v>1</v>
      </c>
      <c r="AI19" s="24">
        <v>1</v>
      </c>
      <c r="AJ19" s="24">
        <v>1</v>
      </c>
      <c r="AK19" s="24">
        <v>1</v>
      </c>
      <c r="AL19" s="24">
        <v>1</v>
      </c>
      <c r="AM19" s="24">
        <v>1</v>
      </c>
      <c r="AN19" s="24">
        <v>1</v>
      </c>
      <c r="AO19" s="24">
        <v>1</v>
      </c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>
        <v>0.2</v>
      </c>
      <c r="AV19" s="24">
        <v>0.2</v>
      </c>
      <c r="AW19" s="24">
        <v>0.2</v>
      </c>
      <c r="AX19" s="25">
        <v>0.2</v>
      </c>
      <c r="AY19" s="31">
        <v>0.8</v>
      </c>
      <c r="AZ19" s="31">
        <v>0.8</v>
      </c>
      <c r="BA19" s="31">
        <v>0.8</v>
      </c>
      <c r="BB19" s="31">
        <v>0.8</v>
      </c>
      <c r="BC19" s="31">
        <v>0.8</v>
      </c>
      <c r="BD19" s="31">
        <v>0.8</v>
      </c>
      <c r="BE19" s="31">
        <v>0.8</v>
      </c>
      <c r="BF19" s="31">
        <v>0.8</v>
      </c>
      <c r="BG19" s="31">
        <v>0.8</v>
      </c>
      <c r="BH19" s="31">
        <v>0.8</v>
      </c>
      <c r="BI19" s="31">
        <v>0.8</v>
      </c>
      <c r="BJ19" s="37">
        <v>0.8</v>
      </c>
      <c r="BK19" s="16">
        <v>1</v>
      </c>
      <c r="BL19" s="8">
        <v>313</v>
      </c>
    </row>
    <row r="20" spans="1:65" x14ac:dyDescent="0.3">
      <c r="A20" s="17">
        <v>5.2</v>
      </c>
      <c r="B20" s="4" t="s">
        <v>112</v>
      </c>
      <c r="C20" s="17"/>
      <c r="D20" s="31"/>
      <c r="E20" s="31"/>
      <c r="F20" s="31"/>
      <c r="G20" s="31"/>
      <c r="H20" s="31"/>
      <c r="I20" s="31">
        <v>0.2</v>
      </c>
      <c r="J20" s="31">
        <v>0.2</v>
      </c>
      <c r="K20" s="31">
        <v>0.4</v>
      </c>
      <c r="L20" s="31">
        <v>0.4</v>
      </c>
      <c r="M20" s="31">
        <v>0.4</v>
      </c>
      <c r="N20" s="31">
        <v>1</v>
      </c>
      <c r="O20" s="31">
        <v>1</v>
      </c>
      <c r="P20" s="31">
        <v>0.6</v>
      </c>
      <c r="Q20" s="31">
        <v>0.4</v>
      </c>
      <c r="R20" s="31">
        <v>0.4</v>
      </c>
      <c r="S20" s="31">
        <v>0.6</v>
      </c>
      <c r="T20" s="31">
        <v>1</v>
      </c>
      <c r="U20" s="31">
        <v>1</v>
      </c>
      <c r="V20" s="31">
        <v>0.6</v>
      </c>
      <c r="W20" s="31">
        <v>0.4</v>
      </c>
      <c r="X20" s="31">
        <v>0.2</v>
      </c>
      <c r="Y20" s="31"/>
      <c r="Z20" s="37"/>
      <c r="AA20" s="17">
        <v>0.1</v>
      </c>
      <c r="AB20" s="31">
        <v>0.1</v>
      </c>
      <c r="AC20" s="31">
        <v>0.1</v>
      </c>
      <c r="AD20" s="31">
        <v>0.1</v>
      </c>
      <c r="AE20" s="31">
        <v>0.1</v>
      </c>
      <c r="AF20" s="31">
        <v>0.1</v>
      </c>
      <c r="AG20" s="31">
        <v>0.1</v>
      </c>
      <c r="AH20" s="31">
        <v>1</v>
      </c>
      <c r="AI20" s="31">
        <v>1</v>
      </c>
      <c r="AJ20" s="31">
        <v>1</v>
      </c>
      <c r="AK20" s="31">
        <v>1</v>
      </c>
      <c r="AL20" s="31">
        <v>1</v>
      </c>
      <c r="AM20" s="31">
        <v>1</v>
      </c>
      <c r="AN20" s="31">
        <v>1</v>
      </c>
      <c r="AO20" s="31">
        <v>1</v>
      </c>
      <c r="AP20" s="31">
        <v>1</v>
      </c>
      <c r="AQ20" s="31">
        <v>1</v>
      </c>
      <c r="AR20" s="31">
        <v>1</v>
      </c>
      <c r="AS20" s="31">
        <v>1</v>
      </c>
      <c r="AT20" s="31">
        <v>1</v>
      </c>
      <c r="AU20" s="31">
        <v>0.1</v>
      </c>
      <c r="AV20" s="31">
        <v>0.1</v>
      </c>
      <c r="AW20" s="31">
        <v>0.1</v>
      </c>
      <c r="AX20" s="37">
        <v>0.1</v>
      </c>
      <c r="AY20" s="31">
        <v>0.8</v>
      </c>
      <c r="AZ20" s="31">
        <v>0.8</v>
      </c>
      <c r="BA20" s="31">
        <v>0.8</v>
      </c>
      <c r="BB20" s="31">
        <v>0.8</v>
      </c>
      <c r="BC20" s="31">
        <v>0.8</v>
      </c>
      <c r="BD20" s="31">
        <v>0.8</v>
      </c>
      <c r="BE20" s="31">
        <v>0.8</v>
      </c>
      <c r="BF20" s="31">
        <v>0.8</v>
      </c>
      <c r="BG20" s="31">
        <v>0.8</v>
      </c>
      <c r="BH20" s="31">
        <v>0.8</v>
      </c>
      <c r="BI20" s="31">
        <v>0.8</v>
      </c>
      <c r="BJ20" s="37">
        <v>0.8</v>
      </c>
      <c r="BK20" s="3">
        <v>1</v>
      </c>
      <c r="BL20" s="4">
        <v>313</v>
      </c>
    </row>
    <row r="21" spans="1:65" ht="15" thickBot="1" x14ac:dyDescent="0.35">
      <c r="A21" s="9">
        <v>5.3</v>
      </c>
      <c r="B21" s="6" t="s">
        <v>113</v>
      </c>
      <c r="C21" s="9"/>
      <c r="D21" s="28"/>
      <c r="E21" s="28"/>
      <c r="F21" s="28"/>
      <c r="G21" s="28"/>
      <c r="H21" s="28"/>
      <c r="I21" s="28">
        <v>0.2</v>
      </c>
      <c r="J21" s="28">
        <v>0.2</v>
      </c>
      <c r="K21" s="28">
        <v>0.4</v>
      </c>
      <c r="L21" s="28">
        <v>0.4</v>
      </c>
      <c r="M21" s="28">
        <v>0.4</v>
      </c>
      <c r="N21" s="28">
        <v>1</v>
      </c>
      <c r="O21" s="28">
        <v>1</v>
      </c>
      <c r="P21" s="28">
        <v>0.6</v>
      </c>
      <c r="Q21" s="28">
        <v>0.4</v>
      </c>
      <c r="R21" s="28">
        <v>0.4</v>
      </c>
      <c r="S21" s="28">
        <v>0.6</v>
      </c>
      <c r="T21" s="28">
        <v>1</v>
      </c>
      <c r="U21" s="28">
        <v>1</v>
      </c>
      <c r="V21" s="28">
        <v>0.6</v>
      </c>
      <c r="W21" s="28">
        <v>0.4</v>
      </c>
      <c r="X21" s="28">
        <v>0.2</v>
      </c>
      <c r="Y21" s="28"/>
      <c r="Z21" s="29"/>
      <c r="AA21" s="9">
        <v>0.1</v>
      </c>
      <c r="AB21" s="28">
        <v>0.1</v>
      </c>
      <c r="AC21" s="28">
        <v>0.1</v>
      </c>
      <c r="AD21" s="28">
        <v>0.1</v>
      </c>
      <c r="AE21" s="28">
        <v>0.1</v>
      </c>
      <c r="AF21" s="28">
        <v>0.1</v>
      </c>
      <c r="AG21" s="28">
        <v>0.1</v>
      </c>
      <c r="AH21" s="28">
        <v>1</v>
      </c>
      <c r="AI21" s="28">
        <v>1</v>
      </c>
      <c r="AJ21" s="28">
        <v>1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28">
        <v>1</v>
      </c>
      <c r="AT21" s="28">
        <v>0.1</v>
      </c>
      <c r="AU21" s="28">
        <v>0.1</v>
      </c>
      <c r="AV21" s="28">
        <v>0.1</v>
      </c>
      <c r="AW21" s="28">
        <v>0.1</v>
      </c>
      <c r="AX21" s="29">
        <v>0.1</v>
      </c>
      <c r="AY21" s="31">
        <v>0.8</v>
      </c>
      <c r="AZ21" s="31">
        <v>0.8</v>
      </c>
      <c r="BA21" s="31">
        <v>0.8</v>
      </c>
      <c r="BB21" s="31">
        <v>0.8</v>
      </c>
      <c r="BC21" s="31">
        <v>0.8</v>
      </c>
      <c r="BD21" s="31">
        <v>0.8</v>
      </c>
      <c r="BE21" s="31">
        <v>0.8</v>
      </c>
      <c r="BF21" s="31">
        <v>0.8</v>
      </c>
      <c r="BG21" s="31">
        <v>0.8</v>
      </c>
      <c r="BH21" s="31">
        <v>0.8</v>
      </c>
      <c r="BI21" s="31">
        <v>0.8</v>
      </c>
      <c r="BJ21" s="37">
        <v>0.8</v>
      </c>
      <c r="BK21" s="15">
        <v>1</v>
      </c>
      <c r="BL21" s="6">
        <v>313</v>
      </c>
    </row>
    <row r="22" spans="1:65" x14ac:dyDescent="0.3">
      <c r="A22" s="7">
        <v>6.1</v>
      </c>
      <c r="B22" s="8" t="s">
        <v>114</v>
      </c>
      <c r="C22" s="7"/>
      <c r="D22" s="24"/>
      <c r="E22" s="24"/>
      <c r="F22" s="24"/>
      <c r="G22" s="24"/>
      <c r="H22" s="24"/>
      <c r="I22" s="24"/>
      <c r="J22" s="24"/>
      <c r="K22" s="24">
        <v>0.2</v>
      </c>
      <c r="L22" s="24">
        <v>0.2</v>
      </c>
      <c r="M22" s="24">
        <v>0.2</v>
      </c>
      <c r="N22" s="24">
        <v>0.6</v>
      </c>
      <c r="O22" s="24">
        <v>1</v>
      </c>
      <c r="P22" s="24">
        <v>0.6</v>
      </c>
      <c r="Q22" s="24">
        <v>0</v>
      </c>
      <c r="R22" s="24">
        <v>0</v>
      </c>
      <c r="S22" s="24">
        <v>0</v>
      </c>
      <c r="T22" s="24">
        <v>0</v>
      </c>
      <c r="U22" s="24">
        <v>0.2</v>
      </c>
      <c r="V22" s="24">
        <v>0.2</v>
      </c>
      <c r="W22" s="24">
        <v>0.6</v>
      </c>
      <c r="X22" s="24">
        <v>1</v>
      </c>
      <c r="Y22" s="24">
        <v>0.2</v>
      </c>
      <c r="Z22" s="25">
        <v>0.2</v>
      </c>
      <c r="AA22" s="7">
        <v>0.1</v>
      </c>
      <c r="AB22" s="24">
        <v>0.1</v>
      </c>
      <c r="AC22" s="24">
        <v>0.1</v>
      </c>
      <c r="AD22" s="24">
        <v>0.1</v>
      </c>
      <c r="AE22" s="24">
        <v>0.1</v>
      </c>
      <c r="AF22" s="24">
        <v>0.1</v>
      </c>
      <c r="AG22" s="24">
        <v>0.1</v>
      </c>
      <c r="AH22" s="24">
        <v>0.1</v>
      </c>
      <c r="AI22" s="24">
        <v>0.4</v>
      </c>
      <c r="AJ22" s="24">
        <v>0.4</v>
      </c>
      <c r="AK22" s="24">
        <v>0.4</v>
      </c>
      <c r="AL22" s="24">
        <v>0.6</v>
      </c>
      <c r="AM22" s="24">
        <v>1</v>
      </c>
      <c r="AN22" s="24">
        <v>1</v>
      </c>
      <c r="AO22" s="24">
        <v>0.1</v>
      </c>
      <c r="AP22" s="24">
        <v>0.1</v>
      </c>
      <c r="AQ22" s="24">
        <v>0.1</v>
      </c>
      <c r="AR22" s="24">
        <v>0.1</v>
      </c>
      <c r="AS22" s="24">
        <v>0.4</v>
      </c>
      <c r="AT22" s="24">
        <v>0.4</v>
      </c>
      <c r="AU22" s="24">
        <v>0.6</v>
      </c>
      <c r="AV22" s="24">
        <v>1</v>
      </c>
      <c r="AW22" s="24">
        <v>0.8</v>
      </c>
      <c r="AX22" s="25">
        <v>0.4</v>
      </c>
      <c r="AY22" s="7">
        <v>0.8</v>
      </c>
      <c r="AZ22" s="24">
        <v>0.8</v>
      </c>
      <c r="BA22" s="24">
        <v>0.8</v>
      </c>
      <c r="BB22" s="24">
        <v>0.8</v>
      </c>
      <c r="BC22" s="24">
        <v>0.8</v>
      </c>
      <c r="BD22" s="24">
        <v>0.8</v>
      </c>
      <c r="BE22" s="24">
        <v>0.8</v>
      </c>
      <c r="BF22" s="24">
        <v>0.8</v>
      </c>
      <c r="BG22" s="24">
        <v>0.8</v>
      </c>
      <c r="BH22" s="24">
        <v>0.8</v>
      </c>
      <c r="BI22" s="24">
        <v>0.8</v>
      </c>
      <c r="BJ22" s="25">
        <v>0.8</v>
      </c>
      <c r="BK22" s="16">
        <v>1</v>
      </c>
      <c r="BL22" s="8">
        <v>313</v>
      </c>
    </row>
    <row r="23" spans="1:65" x14ac:dyDescent="0.3">
      <c r="A23" s="17">
        <v>6.2</v>
      </c>
      <c r="B23" s="4" t="s">
        <v>115</v>
      </c>
      <c r="C23" s="17"/>
      <c r="D23" s="31"/>
      <c r="E23" s="31"/>
      <c r="F23" s="31"/>
      <c r="G23" s="31"/>
      <c r="H23" s="31"/>
      <c r="I23" s="31"/>
      <c r="J23" s="31"/>
      <c r="K23" s="31">
        <v>0.4</v>
      </c>
      <c r="L23" s="31">
        <v>0.2</v>
      </c>
      <c r="M23" s="31">
        <v>0.4</v>
      </c>
      <c r="N23" s="31">
        <v>1</v>
      </c>
      <c r="O23" s="31">
        <v>0.4</v>
      </c>
      <c r="P23" s="31">
        <v>0.2</v>
      </c>
      <c r="Q23" s="31">
        <v>0.4</v>
      </c>
      <c r="R23" s="31"/>
      <c r="S23" s="31"/>
      <c r="T23" s="31"/>
      <c r="U23" s="31"/>
      <c r="V23" s="31"/>
      <c r="W23" s="31"/>
      <c r="X23" s="31"/>
      <c r="Y23" s="31"/>
      <c r="Z23" s="37"/>
      <c r="AA23" s="17">
        <v>0.1</v>
      </c>
      <c r="AB23" s="31">
        <v>0.1</v>
      </c>
      <c r="AC23" s="31">
        <v>0.1</v>
      </c>
      <c r="AD23" s="31">
        <v>0.1</v>
      </c>
      <c r="AE23" s="31">
        <v>0.1</v>
      </c>
      <c r="AF23" s="31">
        <v>0.1</v>
      </c>
      <c r="AG23" s="31">
        <v>0.1</v>
      </c>
      <c r="AH23" s="31">
        <v>0.4</v>
      </c>
      <c r="AI23" s="31">
        <v>0.4</v>
      </c>
      <c r="AJ23" s="31">
        <v>0.4</v>
      </c>
      <c r="AK23" s="31">
        <v>0.6</v>
      </c>
      <c r="AL23" s="31">
        <v>1</v>
      </c>
      <c r="AM23" s="31">
        <v>1</v>
      </c>
      <c r="AN23" s="31">
        <v>0.8</v>
      </c>
      <c r="AO23" s="31">
        <v>0.4</v>
      </c>
      <c r="AP23" s="31">
        <v>0.1</v>
      </c>
      <c r="AQ23" s="31">
        <v>0.1</v>
      </c>
      <c r="AR23" s="31">
        <v>0.1</v>
      </c>
      <c r="AS23" s="31">
        <v>0.1</v>
      </c>
      <c r="AT23" s="31">
        <v>0.1</v>
      </c>
      <c r="AU23" s="31">
        <v>0.1</v>
      </c>
      <c r="AV23" s="31">
        <v>0.1</v>
      </c>
      <c r="AW23" s="31">
        <v>0.1</v>
      </c>
      <c r="AX23" s="37">
        <v>0.1</v>
      </c>
      <c r="AY23" s="17">
        <v>0.8</v>
      </c>
      <c r="AZ23" s="31">
        <v>0.8</v>
      </c>
      <c r="BA23" s="31">
        <v>0.8</v>
      </c>
      <c r="BB23" s="31">
        <v>0.8</v>
      </c>
      <c r="BC23" s="31">
        <v>0.8</v>
      </c>
      <c r="BD23" s="31">
        <v>0.8</v>
      </c>
      <c r="BE23" s="31">
        <v>0.8</v>
      </c>
      <c r="BF23" s="31">
        <v>0.8</v>
      </c>
      <c r="BG23" s="31">
        <v>0.8</v>
      </c>
      <c r="BH23" s="31">
        <v>0.8</v>
      </c>
      <c r="BI23" s="31">
        <v>0.8</v>
      </c>
      <c r="BJ23" s="37">
        <v>0.8</v>
      </c>
      <c r="BK23" s="3">
        <v>1</v>
      </c>
      <c r="BL23" s="4">
        <v>313</v>
      </c>
    </row>
    <row r="24" spans="1:65" x14ac:dyDescent="0.3">
      <c r="A24" s="17">
        <v>6.3</v>
      </c>
      <c r="B24" s="4" t="s">
        <v>116</v>
      </c>
      <c r="C24" s="17"/>
      <c r="D24" s="31"/>
      <c r="E24" s="31"/>
      <c r="F24" s="31"/>
      <c r="G24" s="31"/>
      <c r="H24" s="31"/>
      <c r="I24" s="31"/>
      <c r="J24" s="31"/>
      <c r="K24" s="31">
        <v>0.4</v>
      </c>
      <c r="L24" s="31">
        <v>0.6</v>
      </c>
      <c r="M24" s="31">
        <v>0.8</v>
      </c>
      <c r="N24" s="31">
        <v>1</v>
      </c>
      <c r="O24" s="31">
        <v>1</v>
      </c>
      <c r="P24" s="31">
        <v>0.6</v>
      </c>
      <c r="Q24" s="31">
        <v>0.4</v>
      </c>
      <c r="R24" s="31"/>
      <c r="S24" s="31"/>
      <c r="T24" s="31">
        <v>0.4</v>
      </c>
      <c r="U24" s="31">
        <v>0.8</v>
      </c>
      <c r="V24" s="31">
        <v>1</v>
      </c>
      <c r="W24" s="31">
        <v>1</v>
      </c>
      <c r="X24" s="31">
        <v>0.4</v>
      </c>
      <c r="Y24" s="31">
        <v>0.2</v>
      </c>
      <c r="Z24" s="37"/>
      <c r="AA24" s="17">
        <v>0.1</v>
      </c>
      <c r="AB24" s="31">
        <v>0.1</v>
      </c>
      <c r="AC24" s="31">
        <v>0.1</v>
      </c>
      <c r="AD24" s="31">
        <v>0.1</v>
      </c>
      <c r="AE24" s="31">
        <v>0.1</v>
      </c>
      <c r="AF24" s="31">
        <v>0.1</v>
      </c>
      <c r="AG24" s="31">
        <v>0.1</v>
      </c>
      <c r="AH24" s="31">
        <v>0.1</v>
      </c>
      <c r="AI24" s="31">
        <v>0.4</v>
      </c>
      <c r="AJ24" s="31">
        <v>0.6</v>
      </c>
      <c r="AK24" s="31">
        <v>0.8</v>
      </c>
      <c r="AL24" s="31">
        <v>1</v>
      </c>
      <c r="AM24" s="31">
        <v>1</v>
      </c>
      <c r="AN24" s="31">
        <v>0.6</v>
      </c>
      <c r="AO24" s="31">
        <v>0.4</v>
      </c>
      <c r="AP24" s="31">
        <v>0.1</v>
      </c>
      <c r="AQ24" s="31">
        <v>0.1</v>
      </c>
      <c r="AR24" s="31">
        <v>0.4</v>
      </c>
      <c r="AS24" s="31">
        <v>0.8</v>
      </c>
      <c r="AT24" s="31">
        <v>1</v>
      </c>
      <c r="AU24" s="31">
        <v>1</v>
      </c>
      <c r="AV24" s="31">
        <v>0.4</v>
      </c>
      <c r="AW24" s="31">
        <v>0.2</v>
      </c>
      <c r="AX24" s="37">
        <v>0.1</v>
      </c>
      <c r="AY24" s="17">
        <v>0.8</v>
      </c>
      <c r="AZ24" s="31">
        <v>0.8</v>
      </c>
      <c r="BA24" s="31">
        <v>0.8</v>
      </c>
      <c r="BB24" s="31">
        <v>0.8</v>
      </c>
      <c r="BC24" s="31">
        <v>0.8</v>
      </c>
      <c r="BD24" s="31">
        <v>0.8</v>
      </c>
      <c r="BE24" s="31">
        <v>0.8</v>
      </c>
      <c r="BF24" s="31">
        <v>0.8</v>
      </c>
      <c r="BG24" s="31">
        <v>0.8</v>
      </c>
      <c r="BH24" s="31">
        <v>0.8</v>
      </c>
      <c r="BI24" s="31">
        <v>0.8</v>
      </c>
      <c r="BJ24" s="37">
        <v>0.8</v>
      </c>
      <c r="BK24" s="3">
        <v>1</v>
      </c>
      <c r="BL24" s="4">
        <v>313</v>
      </c>
    </row>
    <row r="25" spans="1:65" ht="15" thickBot="1" x14ac:dyDescent="0.35">
      <c r="A25" s="9">
        <v>6.4</v>
      </c>
      <c r="B25" s="6" t="s">
        <v>117</v>
      </c>
      <c r="C25" s="9"/>
      <c r="D25" s="28"/>
      <c r="E25" s="28"/>
      <c r="F25" s="28"/>
      <c r="G25" s="28"/>
      <c r="H25" s="28"/>
      <c r="I25" s="28"/>
      <c r="J25" s="28">
        <v>0.4</v>
      </c>
      <c r="K25" s="28">
        <v>0.4</v>
      </c>
      <c r="L25" s="28">
        <v>0.8</v>
      </c>
      <c r="M25" s="28">
        <v>1</v>
      </c>
      <c r="N25" s="28">
        <v>1</v>
      </c>
      <c r="O25" s="28">
        <v>0.6</v>
      </c>
      <c r="P25" s="28">
        <v>0.4</v>
      </c>
      <c r="Q25" s="28">
        <v>0.2</v>
      </c>
      <c r="R25" s="28">
        <v>0.2</v>
      </c>
      <c r="S25" s="28"/>
      <c r="T25" s="28"/>
      <c r="U25" s="28"/>
      <c r="V25" s="28"/>
      <c r="W25" s="28"/>
      <c r="X25" s="28"/>
      <c r="Y25" s="28"/>
      <c r="Z25" s="29"/>
      <c r="AA25" s="9">
        <v>0.1</v>
      </c>
      <c r="AB25" s="28">
        <v>0.1</v>
      </c>
      <c r="AC25" s="28">
        <v>0.1</v>
      </c>
      <c r="AD25" s="28">
        <v>0.1</v>
      </c>
      <c r="AE25" s="28">
        <v>0.1</v>
      </c>
      <c r="AF25" s="28">
        <v>0.1</v>
      </c>
      <c r="AG25" s="28">
        <v>0.1</v>
      </c>
      <c r="AH25" s="28">
        <v>0.4</v>
      </c>
      <c r="AI25" s="28">
        <v>0.4</v>
      </c>
      <c r="AJ25" s="28">
        <v>0.8</v>
      </c>
      <c r="AK25" s="28">
        <v>1</v>
      </c>
      <c r="AL25" s="28">
        <v>1</v>
      </c>
      <c r="AM25" s="28">
        <v>0.6</v>
      </c>
      <c r="AN25" s="28">
        <v>0.4</v>
      </c>
      <c r="AO25" s="28">
        <v>0.2</v>
      </c>
      <c r="AP25" s="28">
        <v>0.2</v>
      </c>
      <c r="AQ25" s="28">
        <v>0.1</v>
      </c>
      <c r="AR25" s="28">
        <v>0.1</v>
      </c>
      <c r="AS25" s="28">
        <v>0.1</v>
      </c>
      <c r="AT25" s="28">
        <v>0.1</v>
      </c>
      <c r="AU25" s="28">
        <v>0.1</v>
      </c>
      <c r="AV25" s="28">
        <v>0.1</v>
      </c>
      <c r="AW25" s="28">
        <v>0.1</v>
      </c>
      <c r="AX25" s="29">
        <v>0.1</v>
      </c>
      <c r="AY25" s="9">
        <v>0.8</v>
      </c>
      <c r="AZ25" s="28">
        <v>0.8</v>
      </c>
      <c r="BA25" s="28">
        <v>0.8</v>
      </c>
      <c r="BB25" s="28">
        <v>0.8</v>
      </c>
      <c r="BC25" s="28">
        <v>0.8</v>
      </c>
      <c r="BD25" s="28">
        <v>0.8</v>
      </c>
      <c r="BE25" s="28">
        <v>0.8</v>
      </c>
      <c r="BF25" s="28">
        <v>0.8</v>
      </c>
      <c r="BG25" s="28">
        <v>0.8</v>
      </c>
      <c r="BH25" s="28">
        <v>0.8</v>
      </c>
      <c r="BI25" s="28">
        <v>0.8</v>
      </c>
      <c r="BJ25" s="29">
        <v>0.8</v>
      </c>
      <c r="BK25" s="15">
        <v>1</v>
      </c>
      <c r="BL25" s="6">
        <v>313</v>
      </c>
    </row>
    <row r="26" spans="1:65" x14ac:dyDescent="0.3">
      <c r="A26" s="7">
        <v>7.1</v>
      </c>
      <c r="B26" s="8" t="s">
        <v>118</v>
      </c>
      <c r="C26" s="7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>
        <v>0.2</v>
      </c>
      <c r="P26" s="24">
        <v>0.6</v>
      </c>
      <c r="Q26" s="24">
        <v>0.6</v>
      </c>
      <c r="R26" s="24">
        <v>0.6</v>
      </c>
      <c r="S26" s="24">
        <v>0.6</v>
      </c>
      <c r="T26" s="24">
        <v>0.6</v>
      </c>
      <c r="U26" s="24">
        <v>0.6</v>
      </c>
      <c r="V26" s="24">
        <v>1</v>
      </c>
      <c r="W26" s="24">
        <v>1</v>
      </c>
      <c r="X26" s="24">
        <v>1</v>
      </c>
      <c r="Y26" s="24">
        <v>0.6</v>
      </c>
      <c r="Z26" s="25">
        <v>0.2</v>
      </c>
      <c r="AA26" s="17">
        <v>0.1</v>
      </c>
      <c r="AB26" s="31">
        <v>0.1</v>
      </c>
      <c r="AC26" s="31">
        <v>0.1</v>
      </c>
      <c r="AD26" s="31">
        <v>0.1</v>
      </c>
      <c r="AE26" s="31">
        <v>0.1</v>
      </c>
      <c r="AF26" s="31">
        <v>0.1</v>
      </c>
      <c r="AG26" s="31">
        <v>0.1</v>
      </c>
      <c r="AH26" s="31">
        <v>0.1</v>
      </c>
      <c r="AI26" s="31">
        <v>0.1</v>
      </c>
      <c r="AJ26" s="31">
        <v>0.1</v>
      </c>
      <c r="AK26" s="31">
        <v>0.1</v>
      </c>
      <c r="AL26" s="31">
        <v>0.1</v>
      </c>
      <c r="AM26" s="31">
        <v>0.2</v>
      </c>
      <c r="AN26" s="31">
        <v>0.6</v>
      </c>
      <c r="AO26" s="31">
        <v>0.6</v>
      </c>
      <c r="AP26" s="31">
        <v>0.6</v>
      </c>
      <c r="AQ26" s="31">
        <v>0.6</v>
      </c>
      <c r="AR26" s="31">
        <v>0.6</v>
      </c>
      <c r="AS26" s="31">
        <v>0.6</v>
      </c>
      <c r="AT26" s="31">
        <v>1</v>
      </c>
      <c r="AU26" s="31">
        <v>1</v>
      </c>
      <c r="AV26" s="31">
        <v>1</v>
      </c>
      <c r="AW26" s="31">
        <v>0.6</v>
      </c>
      <c r="AX26" s="37">
        <v>0.2</v>
      </c>
      <c r="AY26" s="7">
        <v>0.8</v>
      </c>
      <c r="AZ26" s="24">
        <v>0.8</v>
      </c>
      <c r="BA26" s="24">
        <v>0.8</v>
      </c>
      <c r="BB26" s="24">
        <v>0.8</v>
      </c>
      <c r="BC26" s="24">
        <v>0.8</v>
      </c>
      <c r="BD26" s="24">
        <v>0.8</v>
      </c>
      <c r="BE26" s="24">
        <v>0.8</v>
      </c>
      <c r="BF26" s="24">
        <v>0.8</v>
      </c>
      <c r="BG26" s="24">
        <v>0.8</v>
      </c>
      <c r="BH26" s="24">
        <v>0.8</v>
      </c>
      <c r="BI26" s="24">
        <v>0.8</v>
      </c>
      <c r="BJ26" s="25">
        <v>0.8</v>
      </c>
      <c r="BK26" s="16">
        <v>1</v>
      </c>
      <c r="BL26" s="8">
        <v>313</v>
      </c>
    </row>
    <row r="27" spans="1:65" x14ac:dyDescent="0.3">
      <c r="A27" s="17">
        <v>7.2</v>
      </c>
      <c r="B27" s="4" t="s">
        <v>119</v>
      </c>
      <c r="C27" s="17"/>
      <c r="D27" s="31"/>
      <c r="E27" s="31"/>
      <c r="F27" s="31"/>
      <c r="G27" s="31"/>
      <c r="H27" s="31"/>
      <c r="I27" s="31"/>
      <c r="J27" s="31">
        <v>0.2</v>
      </c>
      <c r="K27" s="31">
        <v>0.6</v>
      </c>
      <c r="L27" s="31">
        <v>1</v>
      </c>
      <c r="M27" s="31">
        <v>1</v>
      </c>
      <c r="N27" s="31">
        <v>0.2</v>
      </c>
      <c r="O27" s="31">
        <v>0.2</v>
      </c>
      <c r="P27" s="31">
        <v>1</v>
      </c>
      <c r="Q27" s="31">
        <v>1</v>
      </c>
      <c r="R27" s="31">
        <v>0.6</v>
      </c>
      <c r="S27" s="31">
        <v>0.6</v>
      </c>
      <c r="T27" s="31">
        <v>0.6</v>
      </c>
      <c r="U27" s="31">
        <v>0.6</v>
      </c>
      <c r="V27" s="31">
        <v>1</v>
      </c>
      <c r="W27" s="31">
        <v>1</v>
      </c>
      <c r="X27" s="31">
        <v>0.6</v>
      </c>
      <c r="Y27" s="31">
        <v>0.2</v>
      </c>
      <c r="Z27" s="37"/>
      <c r="AA27" s="17">
        <v>0.1</v>
      </c>
      <c r="AB27" s="31">
        <v>0.1</v>
      </c>
      <c r="AC27" s="31">
        <v>0.1</v>
      </c>
      <c r="AD27" s="31">
        <v>0.1</v>
      </c>
      <c r="AE27" s="31">
        <v>0.1</v>
      </c>
      <c r="AF27" s="31">
        <v>0.1</v>
      </c>
      <c r="AG27" s="31">
        <v>0.1</v>
      </c>
      <c r="AH27" s="31">
        <v>0.2</v>
      </c>
      <c r="AI27" s="31">
        <v>0.6</v>
      </c>
      <c r="AJ27" s="31">
        <v>1</v>
      </c>
      <c r="AK27" s="31">
        <v>1</v>
      </c>
      <c r="AL27" s="31">
        <v>0.2</v>
      </c>
      <c r="AM27" s="31">
        <v>0.2</v>
      </c>
      <c r="AN27" s="31">
        <v>1</v>
      </c>
      <c r="AO27" s="31">
        <v>1</v>
      </c>
      <c r="AP27" s="31">
        <v>0.6</v>
      </c>
      <c r="AQ27" s="31">
        <v>0.6</v>
      </c>
      <c r="AR27" s="31">
        <v>0.6</v>
      </c>
      <c r="AS27" s="31">
        <v>0.6</v>
      </c>
      <c r="AT27" s="31">
        <v>1</v>
      </c>
      <c r="AU27" s="31">
        <v>1</v>
      </c>
      <c r="AV27" s="31">
        <v>0.6</v>
      </c>
      <c r="AW27" s="31">
        <v>0.2</v>
      </c>
      <c r="AX27" s="37">
        <v>0.1</v>
      </c>
      <c r="AY27" s="17">
        <v>0.8</v>
      </c>
      <c r="AZ27" s="31">
        <v>0.8</v>
      </c>
      <c r="BA27" s="31">
        <v>0.8</v>
      </c>
      <c r="BB27" s="31">
        <v>0.8</v>
      </c>
      <c r="BC27" s="31">
        <v>0.8</v>
      </c>
      <c r="BD27" s="31">
        <v>0.8</v>
      </c>
      <c r="BE27" s="31">
        <v>0.8</v>
      </c>
      <c r="BF27" s="31">
        <v>0.8</v>
      </c>
      <c r="BG27" s="31">
        <v>0.8</v>
      </c>
      <c r="BH27" s="31">
        <v>0.8</v>
      </c>
      <c r="BI27" s="31">
        <v>0.8</v>
      </c>
      <c r="BJ27" s="37">
        <v>0.8</v>
      </c>
      <c r="BK27" s="3">
        <v>1</v>
      </c>
      <c r="BL27" s="4">
        <v>313</v>
      </c>
    </row>
    <row r="28" spans="1:65" ht="15" thickBot="1" x14ac:dyDescent="0.35">
      <c r="A28" s="9">
        <v>7.3</v>
      </c>
      <c r="B28" s="6" t="s">
        <v>120</v>
      </c>
      <c r="C28" s="9"/>
      <c r="D28" s="28"/>
      <c r="E28" s="28"/>
      <c r="F28" s="28"/>
      <c r="G28" s="28"/>
      <c r="H28" s="28"/>
      <c r="I28" s="28"/>
      <c r="J28" s="31">
        <v>0.2</v>
      </c>
      <c r="K28" s="31">
        <v>0.6</v>
      </c>
      <c r="L28" s="31">
        <v>1</v>
      </c>
      <c r="M28" s="31">
        <v>1</v>
      </c>
      <c r="N28" s="31">
        <v>0.2</v>
      </c>
      <c r="O28" s="31">
        <v>0.2</v>
      </c>
      <c r="P28" s="31">
        <v>1</v>
      </c>
      <c r="Q28" s="31">
        <v>1</v>
      </c>
      <c r="R28" s="31">
        <v>0.6</v>
      </c>
      <c r="S28" s="31">
        <v>0.6</v>
      </c>
      <c r="T28" s="31">
        <v>0.6</v>
      </c>
      <c r="U28" s="31">
        <v>0.6</v>
      </c>
      <c r="V28" s="31">
        <v>1</v>
      </c>
      <c r="W28" s="31">
        <v>1</v>
      </c>
      <c r="X28" s="31">
        <v>0.6</v>
      </c>
      <c r="Y28" s="28">
        <v>0.2</v>
      </c>
      <c r="Z28" s="29"/>
      <c r="AA28" s="17">
        <v>0.1</v>
      </c>
      <c r="AB28" s="31">
        <v>0.1</v>
      </c>
      <c r="AC28" s="31">
        <v>0.1</v>
      </c>
      <c r="AD28" s="31">
        <v>0.1</v>
      </c>
      <c r="AE28" s="31">
        <v>0.1</v>
      </c>
      <c r="AF28" s="31">
        <v>0.1</v>
      </c>
      <c r="AG28" s="31">
        <v>0.1</v>
      </c>
      <c r="AH28" s="28">
        <v>0.2</v>
      </c>
      <c r="AI28" s="28">
        <v>0.6</v>
      </c>
      <c r="AJ28" s="28">
        <v>1</v>
      </c>
      <c r="AK28" s="28">
        <v>1</v>
      </c>
      <c r="AL28" s="28">
        <v>0.2</v>
      </c>
      <c r="AM28" s="28">
        <v>0.2</v>
      </c>
      <c r="AN28" s="28">
        <v>1</v>
      </c>
      <c r="AO28" s="28">
        <v>1</v>
      </c>
      <c r="AP28" s="28">
        <v>0.6</v>
      </c>
      <c r="AQ28" s="28">
        <v>0.6</v>
      </c>
      <c r="AR28" s="28">
        <v>0.6</v>
      </c>
      <c r="AS28" s="28">
        <v>0.6</v>
      </c>
      <c r="AT28" s="28">
        <v>1</v>
      </c>
      <c r="AU28" s="28">
        <v>1</v>
      </c>
      <c r="AV28" s="28">
        <v>0.6</v>
      </c>
      <c r="AW28" s="28">
        <v>0.2</v>
      </c>
      <c r="AX28" s="29">
        <v>0.1</v>
      </c>
      <c r="AY28" s="9">
        <v>0.8</v>
      </c>
      <c r="AZ28" s="28">
        <v>0.8</v>
      </c>
      <c r="BA28" s="28">
        <v>0.8</v>
      </c>
      <c r="BB28" s="28">
        <v>0.8</v>
      </c>
      <c r="BC28" s="28">
        <v>0.8</v>
      </c>
      <c r="BD28" s="28">
        <v>0.8</v>
      </c>
      <c r="BE28" s="28">
        <v>0.8</v>
      </c>
      <c r="BF28" s="28">
        <v>0.8</v>
      </c>
      <c r="BG28" s="28">
        <v>0.8</v>
      </c>
      <c r="BH28" s="28">
        <v>0.8</v>
      </c>
      <c r="BI28" s="28">
        <v>0.8</v>
      </c>
      <c r="BJ28" s="29">
        <v>0.8</v>
      </c>
      <c r="BK28" s="15">
        <v>1</v>
      </c>
      <c r="BL28" s="6">
        <v>313</v>
      </c>
    </row>
    <row r="29" spans="1:65" x14ac:dyDescent="0.3">
      <c r="A29" s="7">
        <v>8.1</v>
      </c>
      <c r="B29" s="8" t="s">
        <v>121</v>
      </c>
      <c r="C29" s="7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5">
        <v>1</v>
      </c>
      <c r="AA29" s="7">
        <v>0.2</v>
      </c>
      <c r="AB29" s="24">
        <v>0.2</v>
      </c>
      <c r="AC29" s="24">
        <v>0.2</v>
      </c>
      <c r="AD29" s="24">
        <v>0.2</v>
      </c>
      <c r="AE29" s="24">
        <v>0.2</v>
      </c>
      <c r="AF29" s="24">
        <v>0.2</v>
      </c>
      <c r="AG29" s="24">
        <v>0.2</v>
      </c>
      <c r="AH29" s="24">
        <v>0.2</v>
      </c>
      <c r="AI29" s="24">
        <v>0.2</v>
      </c>
      <c r="AJ29" s="24">
        <v>0.2</v>
      </c>
      <c r="AK29" s="24">
        <v>0.2</v>
      </c>
      <c r="AL29" s="24">
        <v>0.2</v>
      </c>
      <c r="AM29" s="24">
        <v>0.2</v>
      </c>
      <c r="AN29" s="24">
        <v>0.2</v>
      </c>
      <c r="AO29" s="24">
        <v>0.2</v>
      </c>
      <c r="AP29" s="24">
        <v>0.2</v>
      </c>
      <c r="AQ29" s="24">
        <v>0.2</v>
      </c>
      <c r="AR29" s="24">
        <v>0.2</v>
      </c>
      <c r="AS29" s="24">
        <v>0.2</v>
      </c>
      <c r="AT29" s="24">
        <v>0.8</v>
      </c>
      <c r="AU29" s="24">
        <v>0.6</v>
      </c>
      <c r="AV29" s="24">
        <v>0.4</v>
      </c>
      <c r="AW29" s="24">
        <v>0.2</v>
      </c>
      <c r="AX29" s="25">
        <v>0.2</v>
      </c>
      <c r="AY29" s="31">
        <v>0.8</v>
      </c>
      <c r="AZ29" s="31">
        <v>0.8</v>
      </c>
      <c r="BA29" s="31">
        <v>0.8</v>
      </c>
      <c r="BB29" s="31">
        <v>0.8</v>
      </c>
      <c r="BC29" s="31">
        <v>0.8</v>
      </c>
      <c r="BD29" s="31">
        <v>0.8</v>
      </c>
      <c r="BE29" s="31">
        <v>0.8</v>
      </c>
      <c r="BF29" s="31">
        <v>0.8</v>
      </c>
      <c r="BG29" s="31">
        <v>0.8</v>
      </c>
      <c r="BH29" s="31">
        <v>0.8</v>
      </c>
      <c r="BI29" s="31">
        <v>0.8</v>
      </c>
      <c r="BJ29" s="37">
        <v>0.8</v>
      </c>
      <c r="BK29" s="16">
        <v>0</v>
      </c>
      <c r="BL29" s="8">
        <v>365</v>
      </c>
    </row>
    <row r="30" spans="1:65" x14ac:dyDescent="0.3">
      <c r="A30" s="17">
        <v>8.1999999999999993</v>
      </c>
      <c r="B30" s="4" t="s">
        <v>122</v>
      </c>
      <c r="C30" s="17">
        <v>0.2</v>
      </c>
      <c r="D30" s="31">
        <v>0.2</v>
      </c>
      <c r="E30" s="31">
        <v>0.2</v>
      </c>
      <c r="F30" s="31">
        <v>0.2</v>
      </c>
      <c r="G30" s="31">
        <v>0.2</v>
      </c>
      <c r="H30" s="31">
        <v>0.2</v>
      </c>
      <c r="I30" s="31">
        <v>0.4</v>
      </c>
      <c r="J30" s="31">
        <v>1</v>
      </c>
      <c r="K30" s="31">
        <v>0.6</v>
      </c>
      <c r="L30" s="31">
        <v>0.6</v>
      </c>
      <c r="M30" s="31">
        <v>0.6</v>
      </c>
      <c r="N30" s="31">
        <v>0.6</v>
      </c>
      <c r="O30" s="31">
        <v>1</v>
      </c>
      <c r="P30" s="31">
        <v>0.6</v>
      </c>
      <c r="Q30" s="31">
        <v>0.6</v>
      </c>
      <c r="R30" s="31">
        <v>0.6</v>
      </c>
      <c r="S30" s="31">
        <v>0.6</v>
      </c>
      <c r="T30" s="31">
        <v>1</v>
      </c>
      <c r="U30" s="31">
        <v>0.4</v>
      </c>
      <c r="V30" s="31">
        <v>0.2</v>
      </c>
      <c r="W30" s="31">
        <v>0.2</v>
      </c>
      <c r="X30" s="31">
        <v>0.2</v>
      </c>
      <c r="Y30" s="31">
        <v>0.2</v>
      </c>
      <c r="Z30" s="37">
        <v>0.2</v>
      </c>
      <c r="AA30" s="17">
        <v>0.2</v>
      </c>
      <c r="AB30" s="31">
        <v>0.2</v>
      </c>
      <c r="AC30" s="31">
        <v>0.2</v>
      </c>
      <c r="AD30" s="31">
        <v>0.2</v>
      </c>
      <c r="AE30" s="31">
        <v>0.2</v>
      </c>
      <c r="AF30" s="31">
        <v>0.2</v>
      </c>
      <c r="AG30" s="31">
        <v>0.4</v>
      </c>
      <c r="AH30" s="31">
        <v>1</v>
      </c>
      <c r="AI30" s="31">
        <v>0.6</v>
      </c>
      <c r="AJ30" s="31">
        <v>0.6</v>
      </c>
      <c r="AK30" s="31">
        <v>0.6</v>
      </c>
      <c r="AL30" s="31">
        <v>0.6</v>
      </c>
      <c r="AM30" s="31">
        <v>1</v>
      </c>
      <c r="AN30" s="31">
        <v>0.6</v>
      </c>
      <c r="AO30" s="31">
        <v>0.6</v>
      </c>
      <c r="AP30" s="31">
        <v>0.6</v>
      </c>
      <c r="AQ30" s="31">
        <v>0.6</v>
      </c>
      <c r="AR30" s="31">
        <v>1</v>
      </c>
      <c r="AS30" s="31">
        <v>0.4</v>
      </c>
      <c r="AT30" s="31">
        <v>0.2</v>
      </c>
      <c r="AU30" s="31">
        <v>0.2</v>
      </c>
      <c r="AV30" s="31">
        <v>0.2</v>
      </c>
      <c r="AW30" s="31">
        <v>0.2</v>
      </c>
      <c r="AX30" s="37">
        <v>0.2</v>
      </c>
      <c r="AY30" s="31">
        <v>0.8</v>
      </c>
      <c r="AZ30" s="31">
        <v>0.8</v>
      </c>
      <c r="BA30" s="31">
        <v>0.8</v>
      </c>
      <c r="BB30" s="31">
        <v>0.8</v>
      </c>
      <c r="BC30" s="31">
        <v>0.8</v>
      </c>
      <c r="BD30" s="31">
        <v>0.8</v>
      </c>
      <c r="BE30" s="31">
        <v>0.8</v>
      </c>
      <c r="BF30" s="31">
        <v>0.8</v>
      </c>
      <c r="BG30" s="31">
        <v>0.8</v>
      </c>
      <c r="BH30" s="31">
        <v>0.8</v>
      </c>
      <c r="BI30" s="31">
        <v>0.8</v>
      </c>
      <c r="BJ30" s="37">
        <v>0.8</v>
      </c>
      <c r="BK30" s="3">
        <v>0</v>
      </c>
      <c r="BL30" s="4">
        <v>365</v>
      </c>
    </row>
    <row r="31" spans="1:65" ht="15" thickBot="1" x14ac:dyDescent="0.35">
      <c r="A31" s="9">
        <v>8.3000000000000007</v>
      </c>
      <c r="B31" s="6" t="s">
        <v>123</v>
      </c>
      <c r="C31" s="17"/>
      <c r="D31" s="31"/>
      <c r="E31" s="31"/>
      <c r="F31" s="31"/>
      <c r="G31" s="31"/>
      <c r="H31" s="31"/>
      <c r="I31" s="31"/>
      <c r="J31" s="31">
        <v>0.2</v>
      </c>
      <c r="K31" s="31">
        <v>0.6</v>
      </c>
      <c r="L31" s="31">
        <v>1</v>
      </c>
      <c r="M31" s="31">
        <v>1</v>
      </c>
      <c r="N31" s="31">
        <v>0.8</v>
      </c>
      <c r="O31" s="31">
        <v>0.4</v>
      </c>
      <c r="P31" s="31">
        <v>0.6</v>
      </c>
      <c r="Q31" s="31">
        <v>1</v>
      </c>
      <c r="R31" s="31">
        <v>0.8</v>
      </c>
      <c r="S31" s="31">
        <v>0.6</v>
      </c>
      <c r="T31" s="31">
        <v>0.2</v>
      </c>
      <c r="U31" s="31"/>
      <c r="V31" s="31"/>
      <c r="W31" s="31"/>
      <c r="X31" s="31"/>
      <c r="Y31" s="31"/>
      <c r="Z31" s="37"/>
      <c r="AA31" s="9">
        <v>0.1</v>
      </c>
      <c r="AB31" s="28">
        <v>0.1</v>
      </c>
      <c r="AC31" s="28">
        <v>0.1</v>
      </c>
      <c r="AD31" s="28">
        <v>0.1</v>
      </c>
      <c r="AE31" s="28">
        <v>0.1</v>
      </c>
      <c r="AF31" s="28">
        <v>0.1</v>
      </c>
      <c r="AG31" s="28">
        <v>0.1</v>
      </c>
      <c r="AH31" s="28">
        <v>0.1</v>
      </c>
      <c r="AI31" s="28">
        <v>0.2</v>
      </c>
      <c r="AJ31" s="28">
        <v>0.6</v>
      </c>
      <c r="AK31" s="28">
        <v>0.8</v>
      </c>
      <c r="AL31" s="28">
        <v>1</v>
      </c>
      <c r="AM31" s="28">
        <v>0.8</v>
      </c>
      <c r="AN31" s="28">
        <v>0.4</v>
      </c>
      <c r="AO31" s="28">
        <v>0.6</v>
      </c>
      <c r="AP31" s="28">
        <v>1</v>
      </c>
      <c r="AQ31" s="28">
        <v>0.8</v>
      </c>
      <c r="AR31" s="28">
        <v>0.6</v>
      </c>
      <c r="AS31" s="28">
        <v>0.2</v>
      </c>
      <c r="AT31" s="28">
        <v>0.1</v>
      </c>
      <c r="AU31" s="28">
        <v>0.1</v>
      </c>
      <c r="AV31" s="28">
        <v>0.1</v>
      </c>
      <c r="AW31" s="28">
        <v>0.1</v>
      </c>
      <c r="AX31" s="29">
        <v>0.1</v>
      </c>
      <c r="AY31" s="31">
        <v>0.8</v>
      </c>
      <c r="AZ31" s="31">
        <v>0.8</v>
      </c>
      <c r="BA31" s="31">
        <v>0.8</v>
      </c>
      <c r="BB31" s="31">
        <v>0.8</v>
      </c>
      <c r="BC31" s="31">
        <v>0.8</v>
      </c>
      <c r="BD31" s="31">
        <v>0.8</v>
      </c>
      <c r="BE31" s="31">
        <v>0.8</v>
      </c>
      <c r="BF31" s="31">
        <v>0.8</v>
      </c>
      <c r="BG31" s="31">
        <v>0.8</v>
      </c>
      <c r="BH31" s="31">
        <v>0.8</v>
      </c>
      <c r="BI31" s="31">
        <v>0.8</v>
      </c>
      <c r="BJ31" s="37">
        <v>0.8</v>
      </c>
      <c r="BK31" s="15">
        <v>1</v>
      </c>
      <c r="BL31" s="6">
        <v>313</v>
      </c>
    </row>
    <row r="32" spans="1:65" x14ac:dyDescent="0.3">
      <c r="A32" s="7">
        <v>9.1</v>
      </c>
      <c r="B32" s="14" t="s">
        <v>124</v>
      </c>
      <c r="C32" s="7">
        <v>0.2</v>
      </c>
      <c r="D32" s="24">
        <v>0.2</v>
      </c>
      <c r="E32" s="24">
        <v>0.2</v>
      </c>
      <c r="F32" s="24">
        <v>0.2</v>
      </c>
      <c r="G32" s="24">
        <v>0.2</v>
      </c>
      <c r="H32" s="24">
        <v>0.5</v>
      </c>
      <c r="I32" s="24">
        <v>0.8</v>
      </c>
      <c r="J32" s="24">
        <v>1</v>
      </c>
      <c r="K32" s="24">
        <v>1</v>
      </c>
      <c r="L32" s="24">
        <v>0.8</v>
      </c>
      <c r="M32" s="24">
        <v>1</v>
      </c>
      <c r="N32" s="24">
        <v>0.5</v>
      </c>
      <c r="O32" s="24">
        <v>0.8</v>
      </c>
      <c r="P32" s="24">
        <v>1</v>
      </c>
      <c r="Q32" s="24">
        <v>1</v>
      </c>
      <c r="R32" s="24">
        <v>0.8</v>
      </c>
      <c r="S32" s="24">
        <v>0.8</v>
      </c>
      <c r="T32" s="24">
        <v>0.8</v>
      </c>
      <c r="U32" s="24">
        <v>0.5</v>
      </c>
      <c r="V32" s="24">
        <v>0.5</v>
      </c>
      <c r="W32" s="24">
        <v>0.5</v>
      </c>
      <c r="X32" s="24">
        <v>0.5</v>
      </c>
      <c r="Y32" s="24">
        <v>0.2</v>
      </c>
      <c r="Z32" s="25">
        <v>0.2</v>
      </c>
      <c r="AA32" s="24">
        <v>0.2</v>
      </c>
      <c r="AB32" s="24">
        <v>0.2</v>
      </c>
      <c r="AC32" s="24">
        <v>0.2</v>
      </c>
      <c r="AD32" s="24">
        <v>0.2</v>
      </c>
      <c r="AE32" s="24">
        <v>0.2</v>
      </c>
      <c r="AF32" s="24">
        <v>0.5</v>
      </c>
      <c r="AG32" s="24">
        <v>0.8</v>
      </c>
      <c r="AH32" s="24">
        <v>1</v>
      </c>
      <c r="AI32" s="24">
        <v>1</v>
      </c>
      <c r="AJ32" s="24">
        <v>0.8</v>
      </c>
      <c r="AK32" s="24">
        <v>1</v>
      </c>
      <c r="AL32" s="24">
        <v>0.5</v>
      </c>
      <c r="AM32" s="24">
        <v>0.8</v>
      </c>
      <c r="AN32" s="24">
        <v>1</v>
      </c>
      <c r="AO32" s="24">
        <v>1</v>
      </c>
      <c r="AP32" s="24">
        <v>0.8</v>
      </c>
      <c r="AQ32" s="24">
        <v>0.8</v>
      </c>
      <c r="AR32" s="24">
        <v>0.8</v>
      </c>
      <c r="AS32" s="24">
        <v>0.5</v>
      </c>
      <c r="AT32" s="24">
        <v>0.5</v>
      </c>
      <c r="AU32" s="24">
        <v>0.5</v>
      </c>
      <c r="AV32" s="24">
        <v>0.5</v>
      </c>
      <c r="AW32" s="24">
        <v>0.2</v>
      </c>
      <c r="AX32" s="25">
        <v>0.2</v>
      </c>
      <c r="AY32" s="7">
        <v>0.8</v>
      </c>
      <c r="AZ32" s="24">
        <v>0.8</v>
      </c>
      <c r="BA32" s="24">
        <v>0.8</v>
      </c>
      <c r="BB32" s="24">
        <v>0.8</v>
      </c>
      <c r="BC32" s="24">
        <v>0.8</v>
      </c>
      <c r="BD32" s="24">
        <v>0.8</v>
      </c>
      <c r="BE32" s="24">
        <v>0.8</v>
      </c>
      <c r="BF32" s="24">
        <v>0.8</v>
      </c>
      <c r="BG32" s="24">
        <v>0.8</v>
      </c>
      <c r="BH32" s="24">
        <v>0.8</v>
      </c>
      <c r="BI32" s="24">
        <v>0.8</v>
      </c>
      <c r="BJ32" s="25">
        <v>0.8</v>
      </c>
      <c r="BK32" s="16">
        <v>2</v>
      </c>
      <c r="BL32" s="8">
        <v>261</v>
      </c>
    </row>
    <row r="33" spans="1:64" x14ac:dyDescent="0.3">
      <c r="A33" s="17">
        <v>9.1999999999999993</v>
      </c>
      <c r="B33" t="s">
        <v>125</v>
      </c>
      <c r="C33" s="17"/>
      <c r="D33" s="31"/>
      <c r="E33" s="31"/>
      <c r="F33" s="31"/>
      <c r="G33" s="31"/>
      <c r="H33" s="31"/>
      <c r="I33" s="31"/>
      <c r="J33" s="31">
        <v>0.2</v>
      </c>
      <c r="K33" s="31">
        <v>0.6</v>
      </c>
      <c r="L33" s="31">
        <v>1</v>
      </c>
      <c r="M33" s="31">
        <v>1</v>
      </c>
      <c r="N33" s="31">
        <v>0.8</v>
      </c>
      <c r="O33" s="31">
        <v>0.4</v>
      </c>
      <c r="P33" s="31">
        <v>0.6</v>
      </c>
      <c r="Q33" s="31">
        <v>1</v>
      </c>
      <c r="R33" s="31">
        <v>0.8</v>
      </c>
      <c r="S33" s="31">
        <v>0.6</v>
      </c>
      <c r="T33" s="31">
        <v>0.2</v>
      </c>
      <c r="U33" s="31"/>
      <c r="V33" s="31"/>
      <c r="W33" s="31"/>
      <c r="X33" s="31"/>
      <c r="Y33" s="31"/>
      <c r="Z33" s="37"/>
      <c r="AA33" s="31">
        <v>0.2</v>
      </c>
      <c r="AB33" s="31">
        <v>0.2</v>
      </c>
      <c r="AC33" s="31">
        <v>0.2</v>
      </c>
      <c r="AD33" s="31">
        <v>0.2</v>
      </c>
      <c r="AE33" s="31">
        <v>0.2</v>
      </c>
      <c r="AF33" s="31">
        <v>0.2</v>
      </c>
      <c r="AG33" s="31">
        <v>0.2</v>
      </c>
      <c r="AH33" s="31">
        <v>0.2</v>
      </c>
      <c r="AI33" s="31">
        <v>0.6</v>
      </c>
      <c r="AJ33" s="31">
        <v>1</v>
      </c>
      <c r="AK33" s="31">
        <v>1</v>
      </c>
      <c r="AL33" s="31">
        <v>0.8</v>
      </c>
      <c r="AM33" s="31">
        <v>0.4</v>
      </c>
      <c r="AN33" s="31">
        <v>0.6</v>
      </c>
      <c r="AO33" s="31">
        <v>1</v>
      </c>
      <c r="AP33" s="31">
        <v>0.8</v>
      </c>
      <c r="AQ33" s="31">
        <v>0.6</v>
      </c>
      <c r="AR33" s="31">
        <v>0.2</v>
      </c>
      <c r="AS33" s="31">
        <v>0.2</v>
      </c>
      <c r="AT33" s="31">
        <v>0.2</v>
      </c>
      <c r="AU33" s="31">
        <v>0.2</v>
      </c>
      <c r="AV33" s="31">
        <v>0.2</v>
      </c>
      <c r="AW33" s="31">
        <v>0.2</v>
      </c>
      <c r="AX33" s="37">
        <v>0.2</v>
      </c>
      <c r="AY33" s="17">
        <v>0.8</v>
      </c>
      <c r="AZ33" s="31">
        <v>0.8</v>
      </c>
      <c r="BA33" s="31">
        <v>0.8</v>
      </c>
      <c r="BB33" s="31">
        <v>0.8</v>
      </c>
      <c r="BC33" s="31">
        <v>0.8</v>
      </c>
      <c r="BD33" s="31">
        <v>0.8</v>
      </c>
      <c r="BE33" s="31">
        <v>0.8</v>
      </c>
      <c r="BF33" s="31">
        <v>0.8</v>
      </c>
      <c r="BG33" s="31">
        <v>0.8</v>
      </c>
      <c r="BH33" s="31">
        <v>0.8</v>
      </c>
      <c r="BI33" s="31">
        <v>0.8</v>
      </c>
      <c r="BJ33" s="37">
        <v>0.8</v>
      </c>
      <c r="BK33" s="3">
        <v>2</v>
      </c>
      <c r="BL33" s="4">
        <v>261</v>
      </c>
    </row>
    <row r="34" spans="1:64" ht="15" thickBot="1" x14ac:dyDescent="0.35">
      <c r="A34" s="9">
        <v>9.3000000000000007</v>
      </c>
      <c r="B34" s="10" t="s">
        <v>126</v>
      </c>
      <c r="C34" s="9"/>
      <c r="D34" s="28"/>
      <c r="E34" s="28"/>
      <c r="F34" s="28"/>
      <c r="G34" s="28"/>
      <c r="H34" s="28"/>
      <c r="I34" s="28"/>
      <c r="J34" s="28">
        <v>0.2</v>
      </c>
      <c r="K34" s="28">
        <v>0.6</v>
      </c>
      <c r="L34" s="28">
        <v>1</v>
      </c>
      <c r="M34" s="28">
        <v>1</v>
      </c>
      <c r="N34" s="28">
        <v>0.8</v>
      </c>
      <c r="O34" s="28">
        <v>0.4</v>
      </c>
      <c r="P34" s="28">
        <v>0.6</v>
      </c>
      <c r="Q34" s="28">
        <v>1</v>
      </c>
      <c r="R34" s="28">
        <v>0.8</v>
      </c>
      <c r="S34" s="28">
        <v>0.6</v>
      </c>
      <c r="T34" s="28">
        <v>0.2</v>
      </c>
      <c r="U34" s="28"/>
      <c r="V34" s="28"/>
      <c r="W34" s="28"/>
      <c r="X34" s="28"/>
      <c r="Y34" s="28"/>
      <c r="Z34" s="29"/>
      <c r="AA34" s="28">
        <v>0.2</v>
      </c>
      <c r="AB34" s="28">
        <v>0.2</v>
      </c>
      <c r="AC34" s="28">
        <v>0.2</v>
      </c>
      <c r="AD34" s="28">
        <v>0.2</v>
      </c>
      <c r="AE34" s="28">
        <v>0.2</v>
      </c>
      <c r="AF34" s="28">
        <v>0.2</v>
      </c>
      <c r="AG34" s="28">
        <v>0.2</v>
      </c>
      <c r="AH34" s="28">
        <v>0.2</v>
      </c>
      <c r="AI34" s="28">
        <v>0.6</v>
      </c>
      <c r="AJ34" s="28">
        <v>1</v>
      </c>
      <c r="AK34" s="28">
        <v>1</v>
      </c>
      <c r="AL34" s="28">
        <v>0.8</v>
      </c>
      <c r="AM34" s="28">
        <v>0.4</v>
      </c>
      <c r="AN34" s="28">
        <v>0.6</v>
      </c>
      <c r="AO34" s="28">
        <v>1</v>
      </c>
      <c r="AP34" s="28">
        <v>0.8</v>
      </c>
      <c r="AQ34" s="28">
        <v>0.6</v>
      </c>
      <c r="AR34" s="28">
        <v>0.2</v>
      </c>
      <c r="AS34" s="28">
        <v>0.2</v>
      </c>
      <c r="AT34" s="28">
        <v>0.2</v>
      </c>
      <c r="AU34" s="28">
        <v>0.2</v>
      </c>
      <c r="AV34" s="28">
        <v>0.2</v>
      </c>
      <c r="AW34" s="28">
        <v>0.2</v>
      </c>
      <c r="AX34" s="29">
        <v>0.2</v>
      </c>
      <c r="AY34" s="9">
        <v>0.8</v>
      </c>
      <c r="AZ34" s="28">
        <v>0.8</v>
      </c>
      <c r="BA34" s="28">
        <v>0.8</v>
      </c>
      <c r="BB34" s="28">
        <v>0.8</v>
      </c>
      <c r="BC34" s="28">
        <v>0.8</v>
      </c>
      <c r="BD34" s="28">
        <v>0.8</v>
      </c>
      <c r="BE34" s="28">
        <v>0.8</v>
      </c>
      <c r="BF34" s="28">
        <v>0.8</v>
      </c>
      <c r="BG34" s="28">
        <v>0.8</v>
      </c>
      <c r="BH34" s="28">
        <v>0.8</v>
      </c>
      <c r="BI34" s="28">
        <v>0.8</v>
      </c>
      <c r="BJ34" s="29">
        <v>0.8</v>
      </c>
      <c r="BK34" s="15">
        <v>2</v>
      </c>
      <c r="BL34" s="6">
        <v>261</v>
      </c>
    </row>
    <row r="35" spans="1:64" ht="15" thickBot="1" x14ac:dyDescent="0.35">
      <c r="A35" s="43">
        <v>10.1</v>
      </c>
      <c r="B35" s="44" t="s">
        <v>578</v>
      </c>
      <c r="C35" s="9">
        <v>0.2</v>
      </c>
      <c r="D35" s="28">
        <v>0.2</v>
      </c>
      <c r="E35" s="28">
        <v>0.2</v>
      </c>
      <c r="F35" s="28">
        <v>0.2</v>
      </c>
      <c r="G35" s="28">
        <v>0.2</v>
      </c>
      <c r="H35" s="28">
        <v>0.5</v>
      </c>
      <c r="I35" s="28">
        <v>0.8</v>
      </c>
      <c r="J35" s="28">
        <v>1</v>
      </c>
      <c r="K35" s="28">
        <v>1</v>
      </c>
      <c r="L35" s="28">
        <v>0.8</v>
      </c>
      <c r="M35" s="28">
        <v>1</v>
      </c>
      <c r="N35" s="28">
        <v>0.5</v>
      </c>
      <c r="O35" s="28">
        <v>0.8</v>
      </c>
      <c r="P35" s="28">
        <v>1</v>
      </c>
      <c r="Q35" s="28">
        <v>1</v>
      </c>
      <c r="R35" s="28">
        <v>0.8</v>
      </c>
      <c r="S35" s="28">
        <v>0.8</v>
      </c>
      <c r="T35" s="28">
        <v>0.8</v>
      </c>
      <c r="U35" s="28">
        <v>0.5</v>
      </c>
      <c r="V35" s="28">
        <v>0.5</v>
      </c>
      <c r="W35" s="28">
        <v>0.5</v>
      </c>
      <c r="X35" s="28">
        <v>0.5</v>
      </c>
      <c r="Y35" s="28">
        <v>0.2</v>
      </c>
      <c r="Z35" s="29">
        <v>0.2</v>
      </c>
      <c r="AA35" s="43">
        <v>0.2</v>
      </c>
      <c r="AB35" s="46">
        <v>0.2</v>
      </c>
      <c r="AC35" s="46">
        <v>0.2</v>
      </c>
      <c r="AD35" s="46">
        <v>0.2</v>
      </c>
      <c r="AE35" s="46">
        <v>0.2</v>
      </c>
      <c r="AF35" s="46">
        <v>0.5</v>
      </c>
      <c r="AG35" s="46">
        <v>0.8</v>
      </c>
      <c r="AH35" s="46">
        <v>1</v>
      </c>
      <c r="AI35" s="46">
        <v>1</v>
      </c>
      <c r="AJ35" s="46">
        <v>0.8</v>
      </c>
      <c r="AK35" s="46">
        <v>1</v>
      </c>
      <c r="AL35" s="46">
        <v>0.5</v>
      </c>
      <c r="AM35" s="46">
        <v>0.8</v>
      </c>
      <c r="AN35" s="46">
        <v>1</v>
      </c>
      <c r="AO35" s="46">
        <v>1</v>
      </c>
      <c r="AP35" s="46">
        <v>0.8</v>
      </c>
      <c r="AQ35" s="46">
        <v>0.8</v>
      </c>
      <c r="AR35" s="46">
        <v>0.8</v>
      </c>
      <c r="AS35" s="46">
        <v>0.5</v>
      </c>
      <c r="AT35" s="46">
        <v>0.5</v>
      </c>
      <c r="AU35" s="46">
        <v>0.5</v>
      </c>
      <c r="AV35" s="46">
        <v>0.5</v>
      </c>
      <c r="AW35" s="46">
        <v>0.2</v>
      </c>
      <c r="AX35" s="40">
        <v>0.2</v>
      </c>
      <c r="AY35" s="43">
        <v>0.8</v>
      </c>
      <c r="AZ35" s="46">
        <v>0.8</v>
      </c>
      <c r="BA35" s="46">
        <v>0.8</v>
      </c>
      <c r="BB35" s="46">
        <v>0.8</v>
      </c>
      <c r="BC35" s="46">
        <v>0.8</v>
      </c>
      <c r="BD35" s="46">
        <v>0.8</v>
      </c>
      <c r="BE35" s="46">
        <v>0.8</v>
      </c>
      <c r="BF35" s="46">
        <v>0.8</v>
      </c>
      <c r="BG35" s="46">
        <v>0.8</v>
      </c>
      <c r="BH35" s="46">
        <v>0.8</v>
      </c>
      <c r="BI35" s="46">
        <v>0.8</v>
      </c>
      <c r="BJ35" s="40">
        <v>0.8</v>
      </c>
      <c r="BK35" s="45">
        <v>2</v>
      </c>
      <c r="BL35" s="44">
        <v>261</v>
      </c>
    </row>
    <row r="36" spans="1:64" x14ac:dyDescent="0.3">
      <c r="A36" s="7">
        <v>11.1</v>
      </c>
      <c r="B36" s="8" t="s">
        <v>128</v>
      </c>
      <c r="C36" s="7"/>
      <c r="D36" s="24"/>
      <c r="E36" s="24"/>
      <c r="F36" s="24"/>
      <c r="G36" s="24"/>
      <c r="H36" s="24"/>
      <c r="J36" s="24">
        <v>0.5</v>
      </c>
      <c r="K36" s="24">
        <v>0.8</v>
      </c>
      <c r="L36" s="24">
        <v>1</v>
      </c>
      <c r="M36" s="24">
        <v>1</v>
      </c>
      <c r="N36" s="24">
        <v>0.8</v>
      </c>
      <c r="O36" s="24"/>
      <c r="P36" s="24">
        <v>0.8</v>
      </c>
      <c r="Q36" s="24">
        <v>1</v>
      </c>
      <c r="R36" s="24">
        <v>1</v>
      </c>
      <c r="S36" s="24">
        <v>0.8</v>
      </c>
      <c r="T36" s="24">
        <v>0.5</v>
      </c>
      <c r="U36" s="24">
        <v>0.8</v>
      </c>
      <c r="V36" s="24">
        <v>0.8</v>
      </c>
      <c r="W36" s="24">
        <v>0.8</v>
      </c>
      <c r="X36" s="24">
        <v>0.5</v>
      </c>
      <c r="Y36" s="24">
        <v>0.5</v>
      </c>
      <c r="Z36" s="25"/>
      <c r="AA36" s="7">
        <v>0.1</v>
      </c>
      <c r="AB36" s="24">
        <v>0.1</v>
      </c>
      <c r="AC36" s="24">
        <v>0.1</v>
      </c>
      <c r="AD36" s="24">
        <v>0.1</v>
      </c>
      <c r="AE36" s="24">
        <v>0.1</v>
      </c>
      <c r="AF36" s="24">
        <v>0.1</v>
      </c>
      <c r="AG36" s="24">
        <v>0.1</v>
      </c>
      <c r="AH36" s="24">
        <v>0.5</v>
      </c>
      <c r="AI36" s="24">
        <v>0.8</v>
      </c>
      <c r="AJ36" s="24">
        <v>1</v>
      </c>
      <c r="AK36" s="24">
        <v>1</v>
      </c>
      <c r="AL36" s="24">
        <v>0.8</v>
      </c>
      <c r="AM36" s="24">
        <v>0</v>
      </c>
      <c r="AN36" s="24">
        <v>0.8</v>
      </c>
      <c r="AO36" s="24">
        <v>1</v>
      </c>
      <c r="AP36" s="24">
        <v>1</v>
      </c>
      <c r="AQ36" s="24">
        <v>0.8</v>
      </c>
      <c r="AR36" s="24">
        <v>0.5</v>
      </c>
      <c r="AS36" s="24">
        <v>0.8</v>
      </c>
      <c r="AT36" s="24">
        <v>0.8</v>
      </c>
      <c r="AU36" s="24">
        <v>0.8</v>
      </c>
      <c r="AV36" s="24">
        <v>0.5</v>
      </c>
      <c r="AW36" s="24">
        <v>0.5</v>
      </c>
      <c r="AX36" s="25">
        <v>0.1</v>
      </c>
      <c r="AY36" s="24">
        <v>0.8</v>
      </c>
      <c r="AZ36" s="24">
        <v>0.6</v>
      </c>
      <c r="BA36" s="24">
        <v>0.9</v>
      </c>
      <c r="BB36" s="24">
        <v>0.6</v>
      </c>
      <c r="BC36" s="24">
        <v>0.8</v>
      </c>
      <c r="BD36" s="24">
        <v>1</v>
      </c>
      <c r="BE36" s="24">
        <v>0</v>
      </c>
      <c r="BF36" s="24">
        <v>0.6</v>
      </c>
      <c r="BG36" s="24">
        <v>1</v>
      </c>
      <c r="BH36" s="24">
        <v>0.6</v>
      </c>
      <c r="BI36" s="24">
        <v>0.9</v>
      </c>
      <c r="BJ36" s="24">
        <v>0.6</v>
      </c>
      <c r="BK36" s="16">
        <v>2</v>
      </c>
      <c r="BL36" s="8">
        <v>261</v>
      </c>
    </row>
    <row r="37" spans="1:64" x14ac:dyDescent="0.3">
      <c r="A37" s="17">
        <v>11.2</v>
      </c>
      <c r="B37" s="4" t="s">
        <v>129</v>
      </c>
      <c r="C37" s="17"/>
      <c r="D37" s="31"/>
      <c r="E37" s="31"/>
      <c r="F37" s="31"/>
      <c r="G37" s="31"/>
      <c r="H37" s="31"/>
      <c r="J37" s="31">
        <v>0.5</v>
      </c>
      <c r="K37" s="31">
        <v>0.8</v>
      </c>
      <c r="L37" s="31">
        <v>1</v>
      </c>
      <c r="M37" s="31">
        <v>1</v>
      </c>
      <c r="N37" s="31">
        <v>0.8</v>
      </c>
      <c r="O37" s="31"/>
      <c r="P37" s="31">
        <v>0.8</v>
      </c>
      <c r="Q37" s="31">
        <v>1</v>
      </c>
      <c r="R37" s="31">
        <v>1</v>
      </c>
      <c r="S37" s="31">
        <v>0.8</v>
      </c>
      <c r="T37" s="31">
        <v>0.5</v>
      </c>
      <c r="U37" s="31">
        <v>0.8</v>
      </c>
      <c r="V37" s="31">
        <v>0.8</v>
      </c>
      <c r="W37" s="31">
        <v>0.8</v>
      </c>
      <c r="X37" s="31">
        <v>0.5</v>
      </c>
      <c r="Y37" s="31">
        <v>0.5</v>
      </c>
      <c r="Z37" s="37"/>
      <c r="AA37" s="17">
        <v>0.1</v>
      </c>
      <c r="AB37" s="31">
        <v>0.1</v>
      </c>
      <c r="AC37" s="31">
        <v>0.1</v>
      </c>
      <c r="AD37" s="31">
        <v>0.1</v>
      </c>
      <c r="AE37" s="31">
        <v>0.1</v>
      </c>
      <c r="AF37" s="31">
        <v>0.1</v>
      </c>
      <c r="AG37" s="31">
        <v>0.1</v>
      </c>
      <c r="AH37" s="31">
        <v>0.5</v>
      </c>
      <c r="AI37" s="31">
        <v>0.8</v>
      </c>
      <c r="AJ37" s="31">
        <v>1</v>
      </c>
      <c r="AK37" s="31">
        <v>1</v>
      </c>
      <c r="AL37" s="31">
        <v>0.8</v>
      </c>
      <c r="AM37" s="31">
        <v>0</v>
      </c>
      <c r="AN37" s="31">
        <v>0.8</v>
      </c>
      <c r="AO37" s="31">
        <v>1</v>
      </c>
      <c r="AP37" s="31">
        <v>1</v>
      </c>
      <c r="AQ37" s="31">
        <v>0.8</v>
      </c>
      <c r="AR37" s="31">
        <v>0.5</v>
      </c>
      <c r="AS37" s="31">
        <v>0.8</v>
      </c>
      <c r="AT37" s="31">
        <v>0.8</v>
      </c>
      <c r="AU37" s="31">
        <v>0.8</v>
      </c>
      <c r="AV37" s="31">
        <v>0.5</v>
      </c>
      <c r="AW37" s="31">
        <v>0.5</v>
      </c>
      <c r="AX37" s="37">
        <v>0.1</v>
      </c>
      <c r="AY37" s="17">
        <v>0.8</v>
      </c>
      <c r="AZ37" s="31">
        <v>0.8</v>
      </c>
      <c r="BA37" s="31">
        <v>0.8</v>
      </c>
      <c r="BB37" s="31">
        <v>0.8</v>
      </c>
      <c r="BC37" s="31">
        <v>0.8</v>
      </c>
      <c r="BD37" s="31">
        <v>0.8</v>
      </c>
      <c r="BE37" s="31">
        <v>0.8</v>
      </c>
      <c r="BF37" s="31">
        <v>0.8</v>
      </c>
      <c r="BG37" s="31">
        <v>0.8</v>
      </c>
      <c r="BH37" s="31">
        <v>0.8</v>
      </c>
      <c r="BI37" s="31">
        <v>0.8</v>
      </c>
      <c r="BJ37" s="37">
        <v>0.8</v>
      </c>
      <c r="BK37" s="3">
        <v>1</v>
      </c>
      <c r="BL37" s="4">
        <v>313</v>
      </c>
    </row>
    <row r="38" spans="1:64" ht="15" thickBot="1" x14ac:dyDescent="0.35">
      <c r="A38" s="9">
        <v>11.3</v>
      </c>
      <c r="B38" s="6" t="s">
        <v>130</v>
      </c>
      <c r="C38" s="9"/>
      <c r="D38" s="28"/>
      <c r="E38" s="28"/>
      <c r="F38" s="28"/>
      <c r="G38" s="28"/>
      <c r="H38" s="28"/>
      <c r="J38" s="28">
        <v>0.5</v>
      </c>
      <c r="K38" s="28">
        <v>0.8</v>
      </c>
      <c r="L38" s="28">
        <v>1</v>
      </c>
      <c r="M38" s="28">
        <v>1</v>
      </c>
      <c r="N38" s="28">
        <v>0.8</v>
      </c>
      <c r="O38" s="28"/>
      <c r="P38" s="28">
        <v>0.8</v>
      </c>
      <c r="Q38" s="28">
        <v>1</v>
      </c>
      <c r="R38" s="28">
        <v>1</v>
      </c>
      <c r="S38" s="28">
        <v>0.8</v>
      </c>
      <c r="T38" s="28">
        <v>0.5</v>
      </c>
      <c r="U38" s="28">
        <v>0.8</v>
      </c>
      <c r="V38" s="28">
        <v>0.8</v>
      </c>
      <c r="W38" s="28">
        <v>0.8</v>
      </c>
      <c r="X38" s="28">
        <v>0.5</v>
      </c>
      <c r="Y38" s="28">
        <v>0.5</v>
      </c>
      <c r="Z38" s="29"/>
      <c r="AA38" s="9">
        <v>0.1</v>
      </c>
      <c r="AB38" s="28">
        <v>0.1</v>
      </c>
      <c r="AC38" s="28">
        <v>0.1</v>
      </c>
      <c r="AD38" s="28">
        <v>0.1</v>
      </c>
      <c r="AE38" s="28">
        <v>0.1</v>
      </c>
      <c r="AF38" s="28">
        <v>0.1</v>
      </c>
      <c r="AG38" s="28">
        <v>0.1</v>
      </c>
      <c r="AH38" s="28">
        <v>0.5</v>
      </c>
      <c r="AI38" s="28">
        <v>0.8</v>
      </c>
      <c r="AJ38" s="28">
        <v>1</v>
      </c>
      <c r="AK38" s="28">
        <v>1</v>
      </c>
      <c r="AL38" s="28">
        <v>0.8</v>
      </c>
      <c r="AM38" s="28">
        <v>0</v>
      </c>
      <c r="AN38" s="28">
        <v>0.8</v>
      </c>
      <c r="AO38" s="28">
        <v>1</v>
      </c>
      <c r="AP38" s="28">
        <v>1</v>
      </c>
      <c r="AQ38" s="28">
        <v>0.8</v>
      </c>
      <c r="AR38" s="28">
        <v>0.5</v>
      </c>
      <c r="AS38" s="28">
        <v>0.8</v>
      </c>
      <c r="AT38" s="28">
        <v>0.8</v>
      </c>
      <c r="AU38" s="28">
        <v>0.8</v>
      </c>
      <c r="AV38" s="28">
        <v>0.5</v>
      </c>
      <c r="AW38" s="28">
        <v>0.5</v>
      </c>
      <c r="AX38" s="29">
        <v>0.1</v>
      </c>
      <c r="AY38" s="9">
        <v>0.8</v>
      </c>
      <c r="AZ38" s="28">
        <v>0.8</v>
      </c>
      <c r="BA38" s="28">
        <v>0.8</v>
      </c>
      <c r="BB38" s="28">
        <v>0.8</v>
      </c>
      <c r="BC38" s="28">
        <v>0.8</v>
      </c>
      <c r="BD38" s="28">
        <v>0.8</v>
      </c>
      <c r="BE38" s="28">
        <v>0.8</v>
      </c>
      <c r="BF38" s="28">
        <v>0.8</v>
      </c>
      <c r="BG38" s="28">
        <v>0.8</v>
      </c>
      <c r="BH38" s="28">
        <v>0.8</v>
      </c>
      <c r="BI38" s="28">
        <v>0.8</v>
      </c>
      <c r="BJ38" s="29">
        <v>0.8</v>
      </c>
      <c r="BK38" s="15">
        <v>1</v>
      </c>
      <c r="BL38" s="6">
        <v>313</v>
      </c>
    </row>
    <row r="39" spans="1:64" x14ac:dyDescent="0.3">
      <c r="A39" s="7">
        <v>12.1</v>
      </c>
      <c r="B39" s="8" t="s">
        <v>131</v>
      </c>
      <c r="C39" s="7"/>
      <c r="D39" s="24"/>
      <c r="E39" s="24"/>
      <c r="F39" s="24"/>
      <c r="G39" s="24"/>
      <c r="H39" s="24"/>
      <c r="I39" s="24">
        <v>0.2</v>
      </c>
      <c r="J39" s="24">
        <v>0.4</v>
      </c>
      <c r="K39" s="24">
        <v>0.4</v>
      </c>
      <c r="L39" s="24">
        <v>0.4</v>
      </c>
      <c r="M39" s="24">
        <v>0.4</v>
      </c>
      <c r="N39" s="24">
        <v>0.4</v>
      </c>
      <c r="O39" s="24">
        <v>0.4</v>
      </c>
      <c r="P39" s="24">
        <v>0.4</v>
      </c>
      <c r="Q39" s="24">
        <v>0.4</v>
      </c>
      <c r="R39" s="24">
        <v>0.4</v>
      </c>
      <c r="S39" s="24">
        <v>0.4</v>
      </c>
      <c r="T39" s="24">
        <v>0.4</v>
      </c>
      <c r="U39" s="24">
        <v>0.2</v>
      </c>
      <c r="V39" s="24"/>
      <c r="W39" s="24"/>
      <c r="X39" s="24"/>
      <c r="Y39" s="24"/>
      <c r="Z39" s="25"/>
      <c r="AA39" s="17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7"/>
      <c r="AY39" s="7">
        <v>0.8</v>
      </c>
      <c r="AZ39" s="24">
        <v>0.8</v>
      </c>
      <c r="BA39" s="24">
        <v>0.8</v>
      </c>
      <c r="BB39" s="24">
        <v>0.8</v>
      </c>
      <c r="BC39" s="24">
        <v>0.8</v>
      </c>
      <c r="BD39" s="24">
        <v>0.8</v>
      </c>
      <c r="BE39" s="24">
        <v>0.8</v>
      </c>
      <c r="BF39" s="24">
        <v>0.8</v>
      </c>
      <c r="BG39" s="24">
        <v>0.8</v>
      </c>
      <c r="BH39" s="24">
        <v>0.8</v>
      </c>
      <c r="BI39" s="24">
        <v>0.8</v>
      </c>
      <c r="BJ39" s="25">
        <v>0.8</v>
      </c>
      <c r="BK39" s="3">
        <v>0</v>
      </c>
      <c r="BL39" s="4">
        <v>365</v>
      </c>
    </row>
    <row r="40" spans="1:64" x14ac:dyDescent="0.3">
      <c r="A40" s="17">
        <v>12.2</v>
      </c>
      <c r="B40" s="4" t="s">
        <v>132</v>
      </c>
      <c r="C40" s="17">
        <v>0.2</v>
      </c>
      <c r="D40" s="31">
        <v>0.2</v>
      </c>
      <c r="E40" s="31">
        <v>0.2</v>
      </c>
      <c r="F40" s="31">
        <v>0.2</v>
      </c>
      <c r="G40" s="31">
        <v>0.2</v>
      </c>
      <c r="H40" s="31">
        <v>0.2</v>
      </c>
      <c r="I40" s="31">
        <v>0.2</v>
      </c>
      <c r="J40" s="31">
        <v>0.4</v>
      </c>
      <c r="K40" s="31">
        <v>0.4</v>
      </c>
      <c r="L40" s="31">
        <v>0.4</v>
      </c>
      <c r="M40" s="31">
        <v>0.4</v>
      </c>
      <c r="N40" s="31">
        <v>0.4</v>
      </c>
      <c r="O40" s="31">
        <v>0.4</v>
      </c>
      <c r="P40" s="31">
        <v>0.4</v>
      </c>
      <c r="Q40" s="31">
        <v>0.4</v>
      </c>
      <c r="R40" s="31">
        <v>0.4</v>
      </c>
      <c r="S40" s="31">
        <v>0.4</v>
      </c>
      <c r="T40" s="31">
        <v>0.4</v>
      </c>
      <c r="U40" s="31">
        <v>0.2</v>
      </c>
      <c r="V40" s="31">
        <v>0.2</v>
      </c>
      <c r="W40" s="31">
        <v>0.2</v>
      </c>
      <c r="X40" s="31">
        <v>0.2</v>
      </c>
      <c r="Y40" s="31">
        <v>0.2</v>
      </c>
      <c r="Z40" s="37">
        <v>0.2</v>
      </c>
      <c r="AA40" s="17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7"/>
      <c r="AY40" s="17">
        <v>0.8</v>
      </c>
      <c r="AZ40" s="31">
        <v>0.8</v>
      </c>
      <c r="BA40" s="31">
        <v>0.8</v>
      </c>
      <c r="BB40" s="31">
        <v>0.8</v>
      </c>
      <c r="BC40" s="31">
        <v>0.8</v>
      </c>
      <c r="BD40" s="31">
        <v>0.8</v>
      </c>
      <c r="BE40" s="31">
        <v>0.8</v>
      </c>
      <c r="BF40" s="31">
        <v>0.8</v>
      </c>
      <c r="BG40" s="31">
        <v>0.8</v>
      </c>
      <c r="BH40" s="31">
        <v>0.8</v>
      </c>
      <c r="BI40" s="31">
        <v>0.8</v>
      </c>
      <c r="BJ40" s="37">
        <v>0.8</v>
      </c>
      <c r="BK40" s="3">
        <v>0</v>
      </c>
      <c r="BL40" s="4">
        <v>365</v>
      </c>
    </row>
    <row r="41" spans="1:64" x14ac:dyDescent="0.3">
      <c r="A41" s="17">
        <v>12.3</v>
      </c>
      <c r="B41" s="4" t="s">
        <v>133</v>
      </c>
      <c r="C41" s="17"/>
      <c r="D41" s="31"/>
      <c r="E41" s="31"/>
      <c r="F41" s="31"/>
      <c r="G41" s="31"/>
      <c r="H41" s="31"/>
      <c r="I41" s="31">
        <v>0.2</v>
      </c>
      <c r="J41" s="31">
        <v>0.4</v>
      </c>
      <c r="K41" s="31">
        <v>0.4</v>
      </c>
      <c r="L41" s="31">
        <v>0.4</v>
      </c>
      <c r="M41" s="31">
        <v>0.4</v>
      </c>
      <c r="N41" s="31">
        <v>0.4</v>
      </c>
      <c r="O41" s="31">
        <v>0.4</v>
      </c>
      <c r="P41" s="31">
        <v>0.4</v>
      </c>
      <c r="Q41" s="31">
        <v>0.4</v>
      </c>
      <c r="R41" s="31">
        <v>0.4</v>
      </c>
      <c r="S41" s="31">
        <v>0.4</v>
      </c>
      <c r="T41" s="31">
        <v>0.4</v>
      </c>
      <c r="U41" s="31">
        <v>0.2</v>
      </c>
      <c r="V41" s="31"/>
      <c r="W41" s="31"/>
      <c r="X41" s="31"/>
      <c r="Y41" s="31"/>
      <c r="Z41" s="37"/>
      <c r="AA41" s="17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7"/>
      <c r="AY41" s="17">
        <v>0.8</v>
      </c>
      <c r="AZ41" s="31">
        <v>0.8</v>
      </c>
      <c r="BA41" s="31">
        <v>0.8</v>
      </c>
      <c r="BB41" s="31">
        <v>0.8</v>
      </c>
      <c r="BC41" s="31">
        <v>0.8</v>
      </c>
      <c r="BD41" s="31">
        <v>0.8</v>
      </c>
      <c r="BE41" s="31">
        <v>0.8</v>
      </c>
      <c r="BF41" s="31">
        <v>0.8</v>
      </c>
      <c r="BG41" s="31">
        <v>0.8</v>
      </c>
      <c r="BH41" s="31">
        <v>0.8</v>
      </c>
      <c r="BI41" s="31">
        <v>0.8</v>
      </c>
      <c r="BJ41" s="37">
        <v>0.8</v>
      </c>
      <c r="BK41" s="3">
        <v>0</v>
      </c>
      <c r="BL41" s="4">
        <v>365</v>
      </c>
    </row>
    <row r="42" spans="1:64" x14ac:dyDescent="0.3">
      <c r="A42" s="17">
        <v>12.4</v>
      </c>
      <c r="B42" s="4" t="s">
        <v>134</v>
      </c>
      <c r="C42" s="17"/>
      <c r="D42" s="31"/>
      <c r="E42" s="31"/>
      <c r="F42" s="31"/>
      <c r="G42" s="31"/>
      <c r="H42" s="31"/>
      <c r="I42" s="31">
        <v>0.2</v>
      </c>
      <c r="J42" s="31">
        <v>0.4</v>
      </c>
      <c r="K42" s="31">
        <v>0.4</v>
      </c>
      <c r="L42" s="31">
        <v>0.4</v>
      </c>
      <c r="M42" s="31">
        <v>0.4</v>
      </c>
      <c r="N42" s="31">
        <v>0.4</v>
      </c>
      <c r="O42" s="31">
        <v>0.4</v>
      </c>
      <c r="P42" s="31">
        <v>0.4</v>
      </c>
      <c r="Q42" s="31">
        <v>0.4</v>
      </c>
      <c r="R42" s="31">
        <v>0.4</v>
      </c>
      <c r="S42" s="31">
        <v>0.4</v>
      </c>
      <c r="T42" s="31">
        <v>0.4</v>
      </c>
      <c r="U42" s="31">
        <v>0.2</v>
      </c>
      <c r="V42" s="31"/>
      <c r="W42" s="31"/>
      <c r="X42" s="31"/>
      <c r="Y42" s="31"/>
      <c r="Z42" s="37"/>
      <c r="AA42" s="17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7"/>
      <c r="AY42" s="17">
        <v>0.8</v>
      </c>
      <c r="AZ42" s="31">
        <v>0.8</v>
      </c>
      <c r="BA42" s="31">
        <v>0.8</v>
      </c>
      <c r="BB42" s="31">
        <v>0.8</v>
      </c>
      <c r="BC42" s="31">
        <v>0.8</v>
      </c>
      <c r="BD42" s="31">
        <v>0.8</v>
      </c>
      <c r="BE42" s="31">
        <v>0.8</v>
      </c>
      <c r="BF42" s="31">
        <v>0.8</v>
      </c>
      <c r="BG42" s="31">
        <v>0.8</v>
      </c>
      <c r="BH42" s="31">
        <v>0.8</v>
      </c>
      <c r="BI42" s="31">
        <v>0.8</v>
      </c>
      <c r="BJ42" s="37">
        <v>0.8</v>
      </c>
      <c r="BK42" s="3">
        <v>0</v>
      </c>
      <c r="BL42" s="4">
        <v>365</v>
      </c>
    </row>
    <row r="43" spans="1:64" x14ac:dyDescent="0.3">
      <c r="A43" s="17">
        <v>12.5</v>
      </c>
      <c r="B43" s="4" t="s">
        <v>135</v>
      </c>
      <c r="C43" s="17"/>
      <c r="D43" s="31"/>
      <c r="E43" s="31"/>
      <c r="F43" s="31"/>
      <c r="G43" s="31"/>
      <c r="H43" s="31"/>
      <c r="I43" s="31"/>
      <c r="J43" s="31">
        <v>0.2</v>
      </c>
      <c r="K43" s="31">
        <v>0.2</v>
      </c>
      <c r="L43" s="31">
        <v>0.2</v>
      </c>
      <c r="M43" s="31">
        <v>0.4</v>
      </c>
      <c r="N43" s="31">
        <v>0.8</v>
      </c>
      <c r="O43" s="31">
        <v>1</v>
      </c>
      <c r="P43" s="31">
        <v>0.8</v>
      </c>
      <c r="Q43" s="31">
        <v>0.4</v>
      </c>
      <c r="R43" s="31">
        <v>0.2</v>
      </c>
      <c r="S43" s="31">
        <v>0.2</v>
      </c>
      <c r="T43" s="31">
        <v>0.2</v>
      </c>
      <c r="U43" s="31"/>
      <c r="V43" s="31"/>
      <c r="W43" s="31"/>
      <c r="X43" s="31"/>
      <c r="Y43" s="31"/>
      <c r="Z43" s="37"/>
      <c r="AA43" s="17">
        <v>0.1</v>
      </c>
      <c r="AB43" s="31">
        <v>0.1</v>
      </c>
      <c r="AC43" s="31">
        <v>0.1</v>
      </c>
      <c r="AD43" s="31">
        <v>0.1</v>
      </c>
      <c r="AE43" s="31">
        <v>0.1</v>
      </c>
      <c r="AF43" s="31">
        <v>0.1</v>
      </c>
      <c r="AG43" s="31">
        <v>0.1</v>
      </c>
      <c r="AH43" s="31">
        <v>0.2</v>
      </c>
      <c r="AI43" s="31">
        <v>0.2</v>
      </c>
      <c r="AJ43" s="31">
        <v>0.2</v>
      </c>
      <c r="AK43" s="31">
        <v>0.4</v>
      </c>
      <c r="AL43" s="31">
        <v>0.8</v>
      </c>
      <c r="AM43" s="31">
        <v>1</v>
      </c>
      <c r="AN43" s="31">
        <v>0.8</v>
      </c>
      <c r="AO43" s="31">
        <v>0.4</v>
      </c>
      <c r="AP43" s="31">
        <v>0.2</v>
      </c>
      <c r="AQ43" s="31">
        <v>0.2</v>
      </c>
      <c r="AR43" s="31">
        <v>0.2</v>
      </c>
      <c r="AS43" s="31">
        <v>0.1</v>
      </c>
      <c r="AT43" s="31">
        <v>0.1</v>
      </c>
      <c r="AU43" s="31">
        <v>0.1</v>
      </c>
      <c r="AV43" s="31">
        <v>0.1</v>
      </c>
      <c r="AW43" s="31">
        <v>0.1</v>
      </c>
      <c r="AX43" s="37">
        <v>0.1</v>
      </c>
      <c r="AY43" s="17">
        <v>0.8</v>
      </c>
      <c r="AZ43" s="31">
        <v>0.8</v>
      </c>
      <c r="BA43" s="31">
        <v>0.8</v>
      </c>
      <c r="BB43" s="31">
        <v>0.8</v>
      </c>
      <c r="BC43" s="31">
        <v>0.8</v>
      </c>
      <c r="BD43" s="31">
        <v>0.8</v>
      </c>
      <c r="BE43" s="31">
        <v>0.8</v>
      </c>
      <c r="BF43" s="31">
        <v>0.8</v>
      </c>
      <c r="BG43" s="31">
        <v>0.8</v>
      </c>
      <c r="BH43" s="31">
        <v>0.8</v>
      </c>
      <c r="BI43" s="31">
        <v>0.8</v>
      </c>
      <c r="BJ43" s="37">
        <v>0.8</v>
      </c>
      <c r="BK43" s="3">
        <v>2</v>
      </c>
      <c r="BL43" s="4">
        <v>261</v>
      </c>
    </row>
    <row r="44" spans="1:64" x14ac:dyDescent="0.3">
      <c r="A44" s="17">
        <v>12.6</v>
      </c>
      <c r="B44" s="4" t="s">
        <v>136</v>
      </c>
      <c r="C44" s="17"/>
      <c r="D44" s="31"/>
      <c r="E44" s="31"/>
      <c r="F44" s="31"/>
      <c r="G44" s="31"/>
      <c r="H44" s="31"/>
      <c r="I44" s="31"/>
      <c r="J44" s="31">
        <v>0.2</v>
      </c>
      <c r="K44" s="31">
        <v>0.4</v>
      </c>
      <c r="L44" s="31">
        <v>0.6</v>
      </c>
      <c r="M44" s="31">
        <v>0.8</v>
      </c>
      <c r="N44" s="31">
        <v>0.8</v>
      </c>
      <c r="O44" s="31">
        <v>0.4</v>
      </c>
      <c r="P44" s="31">
        <v>0.6</v>
      </c>
      <c r="Q44" s="31">
        <v>0.8</v>
      </c>
      <c r="R44" s="31">
        <v>0.8</v>
      </c>
      <c r="S44" s="31">
        <v>0.4</v>
      </c>
      <c r="T44" s="31">
        <v>0.2</v>
      </c>
      <c r="U44" s="31"/>
      <c r="V44" s="31"/>
      <c r="W44" s="31"/>
      <c r="X44" s="31"/>
      <c r="Y44" s="31"/>
      <c r="Z44" s="37"/>
      <c r="AA44" s="17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7"/>
      <c r="AY44" s="17">
        <v>0.8</v>
      </c>
      <c r="AZ44" s="31">
        <v>0.8</v>
      </c>
      <c r="BA44" s="31">
        <v>0.8</v>
      </c>
      <c r="BB44" s="31">
        <v>0.8</v>
      </c>
      <c r="BC44" s="31">
        <v>0.8</v>
      </c>
      <c r="BD44" s="31">
        <v>0.8</v>
      </c>
      <c r="BE44" s="31">
        <v>0.8</v>
      </c>
      <c r="BF44" s="31">
        <v>0.8</v>
      </c>
      <c r="BG44" s="31">
        <v>0.8</v>
      </c>
      <c r="BH44" s="31">
        <v>0.8</v>
      </c>
      <c r="BI44" s="31">
        <v>0.8</v>
      </c>
      <c r="BJ44" s="37">
        <v>0.8</v>
      </c>
      <c r="BK44" s="3">
        <v>2</v>
      </c>
      <c r="BL44" s="4">
        <v>261</v>
      </c>
    </row>
    <row r="45" spans="1:64" x14ac:dyDescent="0.3">
      <c r="A45" s="17">
        <v>12.7</v>
      </c>
      <c r="B45" s="4" t="s">
        <v>137</v>
      </c>
      <c r="C45" s="17"/>
      <c r="D45" s="31"/>
      <c r="E45" s="31"/>
      <c r="F45" s="31"/>
      <c r="G45" s="31"/>
      <c r="H45" s="31"/>
      <c r="I45" s="31"/>
      <c r="J45" s="31">
        <v>0.2</v>
      </c>
      <c r="K45" s="31">
        <v>0.4</v>
      </c>
      <c r="L45" s="31">
        <v>0.6</v>
      </c>
      <c r="M45" s="31">
        <v>0.8</v>
      </c>
      <c r="N45" s="31">
        <v>0.8</v>
      </c>
      <c r="O45" s="31">
        <v>0.4</v>
      </c>
      <c r="P45" s="31">
        <v>0.6</v>
      </c>
      <c r="Q45" s="31">
        <v>0.8</v>
      </c>
      <c r="R45" s="31">
        <v>0.8</v>
      </c>
      <c r="S45" s="31">
        <v>0.4</v>
      </c>
      <c r="T45" s="31">
        <v>0.2</v>
      </c>
      <c r="U45" s="31"/>
      <c r="V45" s="31"/>
      <c r="W45" s="31"/>
      <c r="X45" s="31"/>
      <c r="Y45" s="31"/>
      <c r="Z45" s="37"/>
      <c r="AA45" s="17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7"/>
      <c r="AY45" s="17">
        <v>0.8</v>
      </c>
      <c r="AZ45" s="31">
        <v>0.8</v>
      </c>
      <c r="BA45" s="31">
        <v>0.8</v>
      </c>
      <c r="BB45" s="31">
        <v>0.8</v>
      </c>
      <c r="BC45" s="31">
        <v>0.8</v>
      </c>
      <c r="BD45" s="31">
        <v>0.8</v>
      </c>
      <c r="BE45" s="31">
        <v>0.8</v>
      </c>
      <c r="BF45" s="31">
        <v>0.8</v>
      </c>
      <c r="BG45" s="31">
        <v>0.8</v>
      </c>
      <c r="BH45" s="31">
        <v>0.8</v>
      </c>
      <c r="BI45" s="31">
        <v>0.8</v>
      </c>
      <c r="BJ45" s="37">
        <v>0.8</v>
      </c>
      <c r="BK45" s="3">
        <v>2</v>
      </c>
      <c r="BL45" s="4">
        <v>261</v>
      </c>
    </row>
    <row r="46" spans="1:64" x14ac:dyDescent="0.3">
      <c r="A46" s="17">
        <v>12.8</v>
      </c>
      <c r="B46" s="4" t="s">
        <v>139</v>
      </c>
      <c r="C46" s="17"/>
      <c r="D46" s="31"/>
      <c r="E46" s="31"/>
      <c r="F46" s="31"/>
      <c r="G46" s="31"/>
      <c r="H46" s="31"/>
      <c r="I46" s="31"/>
      <c r="J46" s="31">
        <v>0.2</v>
      </c>
      <c r="K46" s="31">
        <v>0.4</v>
      </c>
      <c r="L46" s="31">
        <v>0.6</v>
      </c>
      <c r="M46" s="31">
        <v>0.8</v>
      </c>
      <c r="N46" s="31">
        <v>0.8</v>
      </c>
      <c r="O46" s="31">
        <v>0.4</v>
      </c>
      <c r="P46" s="31">
        <v>0.6</v>
      </c>
      <c r="Q46" s="31">
        <v>0.8</v>
      </c>
      <c r="R46" s="31">
        <v>0.8</v>
      </c>
      <c r="S46" s="31">
        <v>0.4</v>
      </c>
      <c r="T46" s="31">
        <v>0.2</v>
      </c>
      <c r="U46" s="31"/>
      <c r="V46" s="31"/>
      <c r="W46" s="31"/>
      <c r="X46" s="31"/>
      <c r="Y46" s="31"/>
      <c r="Z46" s="37"/>
      <c r="AA46" s="17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7"/>
      <c r="AY46" s="17">
        <v>0.8</v>
      </c>
      <c r="AZ46" s="31">
        <v>0.8</v>
      </c>
      <c r="BA46" s="31">
        <v>0.8</v>
      </c>
      <c r="BB46" s="31">
        <v>0.8</v>
      </c>
      <c r="BC46" s="31">
        <v>0.8</v>
      </c>
      <c r="BD46" s="31">
        <v>0.8</v>
      </c>
      <c r="BE46" s="31">
        <v>0.8</v>
      </c>
      <c r="BF46" s="31">
        <v>0.8</v>
      </c>
      <c r="BG46" s="31">
        <v>0.8</v>
      </c>
      <c r="BH46" s="31">
        <v>0.8</v>
      </c>
      <c r="BI46" s="31">
        <v>0.8</v>
      </c>
      <c r="BJ46" s="37">
        <v>0.8</v>
      </c>
      <c r="BK46" s="3">
        <v>1</v>
      </c>
      <c r="BL46" s="4">
        <v>313</v>
      </c>
    </row>
    <row r="47" spans="1:64" x14ac:dyDescent="0.3">
      <c r="A47" s="17">
        <v>12.9</v>
      </c>
      <c r="B47" s="4" t="s">
        <v>138</v>
      </c>
      <c r="C47" s="17"/>
      <c r="D47" s="31"/>
      <c r="E47" s="31"/>
      <c r="F47" s="31"/>
      <c r="G47" s="31"/>
      <c r="H47" s="31"/>
      <c r="I47" s="31"/>
      <c r="J47" s="31">
        <v>0.2</v>
      </c>
      <c r="K47" s="31">
        <v>0.4</v>
      </c>
      <c r="L47" s="31">
        <v>0.6</v>
      </c>
      <c r="M47" s="31">
        <v>0.8</v>
      </c>
      <c r="N47" s="31">
        <v>0.8</v>
      </c>
      <c r="O47" s="31">
        <v>0.4</v>
      </c>
      <c r="P47" s="31">
        <v>0.6</v>
      </c>
      <c r="Q47" s="31">
        <v>0.8</v>
      </c>
      <c r="R47" s="31">
        <v>0.8</v>
      </c>
      <c r="S47" s="31">
        <v>0.4</v>
      </c>
      <c r="T47" s="31">
        <v>0.2</v>
      </c>
      <c r="U47" s="31"/>
      <c r="V47" s="31"/>
      <c r="W47" s="31"/>
      <c r="X47" s="31"/>
      <c r="Y47" s="31"/>
      <c r="Z47" s="37"/>
      <c r="AA47" s="17">
        <v>0.1</v>
      </c>
      <c r="AB47" s="31">
        <v>0.1</v>
      </c>
      <c r="AC47" s="31">
        <v>0.1</v>
      </c>
      <c r="AD47" s="31">
        <v>0.1</v>
      </c>
      <c r="AE47" s="31">
        <v>0.1</v>
      </c>
      <c r="AF47" s="31">
        <v>0.1</v>
      </c>
      <c r="AG47" s="31">
        <v>0.1</v>
      </c>
      <c r="AH47" s="31">
        <v>0.2</v>
      </c>
      <c r="AI47" s="31">
        <v>0.4</v>
      </c>
      <c r="AJ47" s="31">
        <v>0.6</v>
      </c>
      <c r="AK47" s="31">
        <v>0.8</v>
      </c>
      <c r="AL47" s="31">
        <v>0.8</v>
      </c>
      <c r="AM47" s="31">
        <v>0.4</v>
      </c>
      <c r="AN47" s="31">
        <v>0.6</v>
      </c>
      <c r="AO47" s="31">
        <v>0.8</v>
      </c>
      <c r="AP47" s="31">
        <v>0.8</v>
      </c>
      <c r="AQ47" s="31">
        <v>0.4</v>
      </c>
      <c r="AR47" s="31">
        <v>0.2</v>
      </c>
      <c r="AS47" s="31">
        <v>0.1</v>
      </c>
      <c r="AT47" s="31">
        <v>0.1</v>
      </c>
      <c r="AU47" s="31">
        <v>0.1</v>
      </c>
      <c r="AV47" s="31">
        <v>0.1</v>
      </c>
      <c r="AW47" s="31">
        <v>0.1</v>
      </c>
      <c r="AX47" s="31">
        <v>0.1</v>
      </c>
      <c r="AY47" s="17">
        <v>0.8</v>
      </c>
      <c r="AZ47" s="31">
        <v>0.8</v>
      </c>
      <c r="BA47" s="31">
        <v>0.8</v>
      </c>
      <c r="BB47" s="31">
        <v>0.8</v>
      </c>
      <c r="BC47" s="31">
        <v>0.8</v>
      </c>
      <c r="BD47" s="31">
        <v>0.8</v>
      </c>
      <c r="BE47" s="31">
        <v>0.8</v>
      </c>
      <c r="BF47" s="31">
        <v>0.8</v>
      </c>
      <c r="BG47" s="31">
        <v>0.8</v>
      </c>
      <c r="BH47" s="31">
        <v>0.8</v>
      </c>
      <c r="BI47" s="31">
        <v>0.8</v>
      </c>
      <c r="BJ47" s="37">
        <v>0.8</v>
      </c>
      <c r="BK47" s="3">
        <v>0</v>
      </c>
      <c r="BL47" s="4">
        <v>365</v>
      </c>
    </row>
    <row r="48" spans="1:64" x14ac:dyDescent="0.3">
      <c r="A48" s="42">
        <v>13</v>
      </c>
      <c r="B48" s="4" t="s">
        <v>140</v>
      </c>
      <c r="C48" s="17"/>
      <c r="D48" s="31"/>
      <c r="E48" s="31"/>
      <c r="F48" s="31"/>
      <c r="G48" s="31"/>
      <c r="H48" s="31"/>
      <c r="I48" s="31"/>
      <c r="J48" s="31">
        <v>0.2</v>
      </c>
      <c r="K48" s="31">
        <v>0.4</v>
      </c>
      <c r="L48" s="31">
        <v>0.6</v>
      </c>
      <c r="M48" s="31">
        <v>0.8</v>
      </c>
      <c r="N48" s="31">
        <v>0.8</v>
      </c>
      <c r="O48" s="31">
        <v>0.4</v>
      </c>
      <c r="P48" s="31">
        <v>0.6</v>
      </c>
      <c r="Q48" s="31">
        <v>0.8</v>
      </c>
      <c r="R48" s="31">
        <v>0.8</v>
      </c>
      <c r="S48" s="31">
        <v>0.4</v>
      </c>
      <c r="T48" s="31">
        <v>0.2</v>
      </c>
      <c r="U48" s="31"/>
      <c r="V48" s="31"/>
      <c r="W48" s="31"/>
      <c r="X48" s="31"/>
      <c r="Y48" s="31"/>
      <c r="Z48" s="37"/>
      <c r="AA48" s="17">
        <v>0.1</v>
      </c>
      <c r="AB48" s="31">
        <v>0.1</v>
      </c>
      <c r="AC48" s="31">
        <v>0.1</v>
      </c>
      <c r="AD48" s="31">
        <v>0.1</v>
      </c>
      <c r="AE48" s="31">
        <v>0.1</v>
      </c>
      <c r="AF48" s="31">
        <v>0.1</v>
      </c>
      <c r="AG48" s="31">
        <v>0.1</v>
      </c>
      <c r="AH48" s="31">
        <v>0.2</v>
      </c>
      <c r="AI48" s="31">
        <v>0.4</v>
      </c>
      <c r="AJ48" s="31">
        <v>0.6</v>
      </c>
      <c r="AK48" s="31">
        <v>0.8</v>
      </c>
      <c r="AL48" s="31">
        <v>0.8</v>
      </c>
      <c r="AM48" s="31">
        <v>0.4</v>
      </c>
      <c r="AN48" s="31">
        <v>0.6</v>
      </c>
      <c r="AO48" s="31">
        <v>0.8</v>
      </c>
      <c r="AP48" s="31">
        <v>0.8</v>
      </c>
      <c r="AQ48" s="31">
        <v>0.4</v>
      </c>
      <c r="AR48" s="31">
        <v>0.2</v>
      </c>
      <c r="AS48" s="31">
        <v>0.1</v>
      </c>
      <c r="AT48" s="31">
        <v>0.1</v>
      </c>
      <c r="AU48" s="31">
        <v>0.1</v>
      </c>
      <c r="AV48" s="31">
        <v>0.1</v>
      </c>
      <c r="AW48" s="31">
        <v>0.1</v>
      </c>
      <c r="AX48" s="31">
        <v>0.1</v>
      </c>
      <c r="AY48" s="17">
        <v>0.8</v>
      </c>
      <c r="AZ48" s="31">
        <v>0.8</v>
      </c>
      <c r="BA48" s="31">
        <v>0.8</v>
      </c>
      <c r="BB48" s="31">
        <v>0.8</v>
      </c>
      <c r="BC48" s="31">
        <v>0.8</v>
      </c>
      <c r="BD48" s="31">
        <v>0.8</v>
      </c>
      <c r="BE48" s="31">
        <v>0.8</v>
      </c>
      <c r="BF48" s="31">
        <v>0.8</v>
      </c>
      <c r="BG48" s="31">
        <v>0.8</v>
      </c>
      <c r="BH48" s="31">
        <v>0.8</v>
      </c>
      <c r="BI48" s="31">
        <v>0.8</v>
      </c>
      <c r="BJ48" s="37">
        <v>0.8</v>
      </c>
      <c r="BK48" s="3">
        <v>0</v>
      </c>
      <c r="BL48" s="4">
        <v>365</v>
      </c>
    </row>
    <row r="49" spans="1:64" x14ac:dyDescent="0.3">
      <c r="A49" s="17">
        <v>12.11</v>
      </c>
      <c r="B49" s="4" t="s">
        <v>141</v>
      </c>
      <c r="C49" s="1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7"/>
      <c r="AA49" s="17">
        <v>0.4</v>
      </c>
      <c r="AB49" s="31">
        <v>0.4</v>
      </c>
      <c r="AC49" s="31">
        <v>0.4</v>
      </c>
      <c r="AD49" s="31">
        <v>0.4</v>
      </c>
      <c r="AE49" s="31">
        <v>0.4</v>
      </c>
      <c r="AF49" s="31">
        <v>0.4</v>
      </c>
      <c r="AG49" s="31">
        <v>0.4</v>
      </c>
      <c r="AH49" s="31">
        <v>0.4</v>
      </c>
      <c r="AI49" s="31">
        <v>0.4</v>
      </c>
      <c r="AJ49" s="31">
        <v>0.8</v>
      </c>
      <c r="AK49" s="31">
        <v>1</v>
      </c>
      <c r="AL49" s="31">
        <v>1</v>
      </c>
      <c r="AM49" s="31">
        <v>0.6</v>
      </c>
      <c r="AN49" s="31">
        <v>0.4</v>
      </c>
      <c r="AO49" s="31">
        <v>0.4</v>
      </c>
      <c r="AP49" s="31">
        <v>0.4</v>
      </c>
      <c r="AQ49" s="31">
        <v>0.4</v>
      </c>
      <c r="AR49" s="31">
        <v>0.4</v>
      </c>
      <c r="AS49" s="31">
        <v>0.4</v>
      </c>
      <c r="AT49" s="31">
        <v>0.4</v>
      </c>
      <c r="AU49" s="31">
        <v>0.4</v>
      </c>
      <c r="AV49" s="31">
        <v>0.4</v>
      </c>
      <c r="AW49" s="31">
        <v>0.4</v>
      </c>
      <c r="AX49" s="37">
        <v>0.4</v>
      </c>
      <c r="AY49" s="17">
        <v>0.8</v>
      </c>
      <c r="AZ49" s="31">
        <v>0.8</v>
      </c>
      <c r="BA49" s="31">
        <v>0.8</v>
      </c>
      <c r="BB49" s="31">
        <v>0.8</v>
      </c>
      <c r="BC49" s="31">
        <v>0.8</v>
      </c>
      <c r="BD49" s="31">
        <v>0.8</v>
      </c>
      <c r="BE49" s="31">
        <v>0.8</v>
      </c>
      <c r="BF49" s="31">
        <v>0.8</v>
      </c>
      <c r="BG49" s="31">
        <v>0.8</v>
      </c>
      <c r="BH49" s="31">
        <v>0.8</v>
      </c>
      <c r="BI49" s="31">
        <v>0.8</v>
      </c>
      <c r="BJ49" s="37">
        <v>0.8</v>
      </c>
      <c r="BK49" s="3">
        <v>2</v>
      </c>
      <c r="BL49" s="4">
        <v>261</v>
      </c>
    </row>
    <row r="50" spans="1:64" ht="15" thickBot="1" x14ac:dyDescent="0.35">
      <c r="A50" s="9">
        <v>12.12</v>
      </c>
      <c r="B50" s="6" t="s">
        <v>142</v>
      </c>
      <c r="C50" s="9"/>
      <c r="D50" s="28"/>
      <c r="E50" s="28"/>
      <c r="F50" s="28"/>
      <c r="G50" s="28"/>
      <c r="H50" s="28"/>
      <c r="I50" s="28"/>
      <c r="J50" s="28">
        <v>0.2</v>
      </c>
      <c r="K50" s="28">
        <v>0.4</v>
      </c>
      <c r="L50" s="28">
        <v>0.6</v>
      </c>
      <c r="M50" s="28">
        <v>0.8</v>
      </c>
      <c r="N50" s="28">
        <v>0.8</v>
      </c>
      <c r="O50" s="28">
        <v>0.4</v>
      </c>
      <c r="P50" s="28">
        <v>0.6</v>
      </c>
      <c r="Q50" s="28">
        <v>0.8</v>
      </c>
      <c r="R50" s="28">
        <v>0.8</v>
      </c>
      <c r="S50" s="28">
        <v>0.4</v>
      </c>
      <c r="T50" s="28">
        <v>0.2</v>
      </c>
      <c r="U50" s="28"/>
      <c r="V50" s="28"/>
      <c r="W50" s="28"/>
      <c r="X50" s="28"/>
      <c r="Y50" s="28"/>
      <c r="Z50" s="29"/>
      <c r="AA50" s="9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1</v>
      </c>
      <c r="AI50" s="28">
        <v>1</v>
      </c>
      <c r="AJ50" s="28">
        <v>1</v>
      </c>
      <c r="AK50" s="28">
        <v>1</v>
      </c>
      <c r="AL50" s="28">
        <v>1</v>
      </c>
      <c r="AM50" s="28">
        <v>1</v>
      </c>
      <c r="AN50" s="28">
        <v>1</v>
      </c>
      <c r="AO50" s="28">
        <v>1</v>
      </c>
      <c r="AP50" s="28">
        <v>1</v>
      </c>
      <c r="AQ50" s="28">
        <v>1</v>
      </c>
      <c r="AR50" s="28">
        <v>1</v>
      </c>
      <c r="AS50" s="28">
        <v>1</v>
      </c>
      <c r="AT50" s="28">
        <v>1</v>
      </c>
      <c r="AU50" s="28">
        <v>1</v>
      </c>
      <c r="AV50" s="28">
        <v>1</v>
      </c>
      <c r="AW50" s="28">
        <v>1</v>
      </c>
      <c r="AX50" s="29">
        <v>1</v>
      </c>
      <c r="AY50" s="9">
        <v>0.8</v>
      </c>
      <c r="AZ50" s="28">
        <v>0.8</v>
      </c>
      <c r="BA50" s="28">
        <v>0.8</v>
      </c>
      <c r="BB50" s="28">
        <v>0.8</v>
      </c>
      <c r="BC50" s="28">
        <v>0.8</v>
      </c>
      <c r="BD50" s="28">
        <v>0.8</v>
      </c>
      <c r="BE50" s="28">
        <v>0.8</v>
      </c>
      <c r="BF50" s="28">
        <v>0.8</v>
      </c>
      <c r="BG50" s="28">
        <v>0.8</v>
      </c>
      <c r="BH50" s="28">
        <v>0.8</v>
      </c>
      <c r="BI50" s="28">
        <v>0.8</v>
      </c>
      <c r="BJ50" s="29">
        <v>0.8</v>
      </c>
      <c r="BK50" s="15">
        <v>0</v>
      </c>
      <c r="BL50" s="6">
        <v>365</v>
      </c>
    </row>
  </sheetData>
  <mergeCells count="5">
    <mergeCell ref="A1:B1"/>
    <mergeCell ref="C1:Z1"/>
    <mergeCell ref="AA1:AX1"/>
    <mergeCell ref="AY1:BJ1"/>
    <mergeCell ref="BK1:B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4"/>
  <sheetViews>
    <sheetView tabSelected="1" topLeftCell="C2" zoomScaleNormal="100" workbookViewId="0">
      <selection activeCell="B11" sqref="A11:XFD11"/>
    </sheetView>
  </sheetViews>
  <sheetFormatPr baseColWidth="10" defaultColWidth="4.6640625" defaultRowHeight="14.4" x14ac:dyDescent="0.3"/>
  <cols>
    <col min="1" max="1" width="8.77734375" customWidth="1"/>
    <col min="2" max="2" width="30.6640625" customWidth="1"/>
    <col min="3" max="24" width="4.6640625" customWidth="1"/>
    <col min="25" max="25" width="4.6640625" style="123" customWidth="1"/>
    <col min="26" max="29" width="4.6640625" customWidth="1"/>
    <col min="30" max="30" width="10.6640625" customWidth="1"/>
    <col min="31" max="32" width="4.6640625" customWidth="1"/>
    <col min="33" max="33" width="4.6640625" style="123" customWidth="1"/>
    <col min="34" max="36" width="4.6640625" customWidth="1"/>
    <col min="37" max="37" width="4.77734375" customWidth="1"/>
    <col min="38" max="40" width="4.6640625" style="123" customWidth="1"/>
    <col min="41" max="51" width="4.6640625" customWidth="1"/>
    <col min="53" max="53" width="4.6640625" style="33"/>
    <col min="56" max="58" width="10.6640625" customWidth="1"/>
    <col min="61" max="61" width="4.6640625" style="33"/>
    <col min="65" max="65" width="22.6640625" style="33" customWidth="1"/>
    <col min="69" max="69" width="8.6640625" customWidth="1"/>
    <col min="72" max="72" width="4.6640625" style="123"/>
  </cols>
  <sheetData>
    <row r="1" spans="1:75" ht="30" customHeight="1" x14ac:dyDescent="0.3">
      <c r="A1" s="142" t="s">
        <v>0</v>
      </c>
      <c r="B1" s="143"/>
      <c r="C1" s="142" t="s">
        <v>14</v>
      </c>
      <c r="D1" s="144"/>
      <c r="E1" s="144"/>
      <c r="F1" s="144"/>
      <c r="G1" s="144"/>
      <c r="H1" s="144"/>
      <c r="I1" s="144"/>
      <c r="J1" s="142" t="s">
        <v>104</v>
      </c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2" t="s">
        <v>42</v>
      </c>
      <c r="AA1" s="144"/>
      <c r="AB1" s="144"/>
      <c r="AC1" s="143"/>
      <c r="AD1" s="142" t="s">
        <v>48</v>
      </c>
      <c r="AE1" s="144"/>
      <c r="AF1" s="143"/>
      <c r="AG1" s="142" t="s">
        <v>65</v>
      </c>
      <c r="AH1" s="144"/>
      <c r="AI1" s="144"/>
      <c r="AJ1" s="144"/>
      <c r="AK1" s="143"/>
      <c r="AL1" s="142" t="s">
        <v>64</v>
      </c>
      <c r="AM1" s="144"/>
      <c r="AN1" s="144"/>
      <c r="AO1" s="144"/>
      <c r="AP1" s="144"/>
      <c r="AQ1" s="144"/>
      <c r="AR1" s="143"/>
      <c r="AS1" s="142" t="s">
        <v>74</v>
      </c>
      <c r="AT1" s="144"/>
      <c r="AU1" s="144"/>
      <c r="AV1" s="144"/>
      <c r="AW1" s="144"/>
      <c r="AX1" s="144"/>
      <c r="AY1" s="143"/>
      <c r="AZ1" s="144" t="s">
        <v>73</v>
      </c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3"/>
      <c r="BQ1" s="142" t="s">
        <v>75</v>
      </c>
      <c r="BR1" s="150"/>
      <c r="BS1" s="150"/>
      <c r="BT1" s="150"/>
      <c r="BU1" s="150"/>
      <c r="BV1" s="151"/>
    </row>
    <row r="2" spans="1:75" ht="250.2" customHeight="1" x14ac:dyDescent="0.3">
      <c r="A2" s="1" t="s">
        <v>1</v>
      </c>
      <c r="B2" s="2" t="s">
        <v>2</v>
      </c>
      <c r="C2" s="18" t="s">
        <v>15</v>
      </c>
      <c r="D2" s="50" t="s">
        <v>16</v>
      </c>
      <c r="E2" s="50" t="s">
        <v>17</v>
      </c>
      <c r="F2" s="50" t="s">
        <v>18</v>
      </c>
      <c r="G2" s="50" t="s">
        <v>19</v>
      </c>
      <c r="H2" s="50" t="s">
        <v>20</v>
      </c>
      <c r="I2" s="50" t="s">
        <v>21</v>
      </c>
      <c r="J2" s="147" t="s">
        <v>26</v>
      </c>
      <c r="K2" s="145"/>
      <c r="L2" s="145"/>
      <c r="M2" s="145" t="s">
        <v>561</v>
      </c>
      <c r="N2" s="145"/>
      <c r="O2" s="145"/>
      <c r="P2" s="145" t="s">
        <v>32</v>
      </c>
      <c r="Q2" s="145"/>
      <c r="R2" s="145"/>
      <c r="S2" s="145" t="s">
        <v>31</v>
      </c>
      <c r="T2" s="145"/>
      <c r="U2" s="145"/>
      <c r="V2" s="50" t="s">
        <v>37</v>
      </c>
      <c r="W2" s="50" t="s">
        <v>36</v>
      </c>
      <c r="X2" s="50" t="s">
        <v>35</v>
      </c>
      <c r="Y2" s="129" t="s">
        <v>34</v>
      </c>
      <c r="Z2" s="147" t="s">
        <v>46</v>
      </c>
      <c r="AA2" s="145"/>
      <c r="AB2" s="145" t="s">
        <v>47</v>
      </c>
      <c r="AC2" s="146"/>
      <c r="AD2" s="18" t="s">
        <v>49</v>
      </c>
      <c r="AE2" s="50" t="s">
        <v>53</v>
      </c>
      <c r="AF2" s="30" t="s">
        <v>50</v>
      </c>
      <c r="AG2" s="133" t="s">
        <v>60</v>
      </c>
      <c r="AH2" s="50" t="s">
        <v>61</v>
      </c>
      <c r="AI2" s="145" t="s">
        <v>62</v>
      </c>
      <c r="AJ2" s="145"/>
      <c r="AK2" s="30" t="s">
        <v>63</v>
      </c>
      <c r="AL2" s="148" t="s">
        <v>66</v>
      </c>
      <c r="AM2" s="149"/>
      <c r="AN2" s="149"/>
      <c r="AO2" s="145" t="s">
        <v>67</v>
      </c>
      <c r="AP2" s="145"/>
      <c r="AQ2" s="145"/>
      <c r="AR2" s="2" t="s">
        <v>68</v>
      </c>
      <c r="AS2" s="1" t="s">
        <v>71</v>
      </c>
      <c r="AT2" s="12" t="s">
        <v>72</v>
      </c>
      <c r="AU2" s="12" t="s">
        <v>76</v>
      </c>
      <c r="AV2" s="12" t="s">
        <v>77</v>
      </c>
      <c r="AW2" s="12" t="s">
        <v>78</v>
      </c>
      <c r="AX2" s="145" t="s">
        <v>79</v>
      </c>
      <c r="AY2" s="146"/>
      <c r="AZ2" s="50" t="s">
        <v>80</v>
      </c>
      <c r="BA2" s="50" t="s">
        <v>81</v>
      </c>
      <c r="BB2" s="145" t="s">
        <v>82</v>
      </c>
      <c r="BC2" s="145"/>
      <c r="BD2" s="145" t="s">
        <v>83</v>
      </c>
      <c r="BE2" s="145"/>
      <c r="BF2" s="145"/>
      <c r="BG2" s="145" t="s">
        <v>86</v>
      </c>
      <c r="BH2" s="145"/>
      <c r="BI2" s="145"/>
      <c r="BJ2" s="145" t="s">
        <v>87</v>
      </c>
      <c r="BK2" s="145"/>
      <c r="BL2" s="145"/>
      <c r="BM2" s="50" t="s">
        <v>89</v>
      </c>
      <c r="BN2" s="145" t="s">
        <v>88</v>
      </c>
      <c r="BO2" s="145"/>
      <c r="BP2" s="146"/>
      <c r="BQ2" s="1" t="s">
        <v>91</v>
      </c>
      <c r="BR2" s="12" t="s">
        <v>92</v>
      </c>
      <c r="BS2" s="12" t="s">
        <v>93</v>
      </c>
      <c r="BT2" s="138" t="s">
        <v>94</v>
      </c>
      <c r="BU2" s="12" t="s">
        <v>95</v>
      </c>
      <c r="BV2" s="2" t="s">
        <v>96</v>
      </c>
    </row>
    <row r="3" spans="1:75" ht="49.95" customHeight="1" x14ac:dyDescent="0.3">
      <c r="A3" s="3"/>
      <c r="B3" s="4"/>
      <c r="C3" s="3"/>
      <c r="J3" s="1" t="s">
        <v>27</v>
      </c>
      <c r="K3" s="12" t="s">
        <v>28</v>
      </c>
      <c r="L3" s="12" t="s">
        <v>29</v>
      </c>
      <c r="M3" s="12" t="s">
        <v>27</v>
      </c>
      <c r="N3" s="12" t="s">
        <v>28</v>
      </c>
      <c r="O3" s="12" t="s">
        <v>29</v>
      </c>
      <c r="P3" s="12" t="s">
        <v>27</v>
      </c>
      <c r="Q3" s="12" t="s">
        <v>28</v>
      </c>
      <c r="R3" s="12" t="s">
        <v>29</v>
      </c>
      <c r="S3" s="12" t="s">
        <v>27</v>
      </c>
      <c r="T3" s="12" t="s">
        <v>28</v>
      </c>
      <c r="U3" s="12" t="s">
        <v>29</v>
      </c>
      <c r="Z3" s="1" t="s">
        <v>44</v>
      </c>
      <c r="AA3" s="12" t="s">
        <v>45</v>
      </c>
      <c r="AB3" s="12" t="s">
        <v>44</v>
      </c>
      <c r="AC3" s="2" t="s">
        <v>45</v>
      </c>
      <c r="AD3" s="1"/>
      <c r="AE3" s="12"/>
      <c r="AF3" s="4"/>
      <c r="AG3" s="134"/>
      <c r="AI3" s="12" t="s">
        <v>44</v>
      </c>
      <c r="AJ3" s="12" t="s">
        <v>45</v>
      </c>
      <c r="AK3" s="4"/>
      <c r="AL3" s="137" t="s">
        <v>27</v>
      </c>
      <c r="AM3" s="138" t="s">
        <v>28</v>
      </c>
      <c r="AN3" s="138" t="s">
        <v>29</v>
      </c>
      <c r="AO3" s="12" t="s">
        <v>27</v>
      </c>
      <c r="AP3" s="12" t="s">
        <v>28</v>
      </c>
      <c r="AQ3" s="12" t="s">
        <v>29</v>
      </c>
      <c r="AR3" s="4"/>
      <c r="AS3" s="3"/>
      <c r="AW3" s="12" t="s">
        <v>28</v>
      </c>
      <c r="AX3" s="12" t="s">
        <v>29</v>
      </c>
      <c r="AY3" s="2" t="s">
        <v>28</v>
      </c>
      <c r="AZ3" s="33"/>
      <c r="BA3" s="50" t="s">
        <v>27</v>
      </c>
      <c r="BB3" s="50" t="s">
        <v>27</v>
      </c>
      <c r="BC3" s="50" t="s">
        <v>29</v>
      </c>
      <c r="BD3" s="50" t="s">
        <v>27</v>
      </c>
      <c r="BE3" s="50" t="s">
        <v>28</v>
      </c>
      <c r="BF3" s="50" t="s">
        <v>29</v>
      </c>
      <c r="BG3" s="50" t="s">
        <v>27</v>
      </c>
      <c r="BH3" s="50" t="s">
        <v>28</v>
      </c>
      <c r="BI3" s="50" t="s">
        <v>29</v>
      </c>
      <c r="BJ3" s="50" t="s">
        <v>27</v>
      </c>
      <c r="BK3" s="50" t="s">
        <v>28</v>
      </c>
      <c r="BL3" s="50" t="s">
        <v>29</v>
      </c>
      <c r="BN3" s="50" t="s">
        <v>27</v>
      </c>
      <c r="BO3" s="50" t="s">
        <v>28</v>
      </c>
      <c r="BP3" s="50" t="s">
        <v>29</v>
      </c>
      <c r="BQ3" s="3"/>
      <c r="BV3" s="4"/>
    </row>
    <row r="4" spans="1:75" ht="49.95" customHeight="1" thickBot="1" x14ac:dyDescent="0.35">
      <c r="A4" s="5" t="s">
        <v>3</v>
      </c>
      <c r="B4" s="6"/>
      <c r="C4" s="5" t="s">
        <v>22</v>
      </c>
      <c r="D4" s="11" t="s">
        <v>22</v>
      </c>
      <c r="E4" s="11" t="s">
        <v>22</v>
      </c>
      <c r="F4" s="11" t="s">
        <v>25</v>
      </c>
      <c r="G4" s="11" t="s">
        <v>23</v>
      </c>
      <c r="H4" s="11" t="s">
        <v>24</v>
      </c>
      <c r="I4" s="11" t="s">
        <v>23</v>
      </c>
      <c r="J4" s="5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  <c r="W4" s="11" t="s">
        <v>24</v>
      </c>
      <c r="X4" s="11" t="s">
        <v>33</v>
      </c>
      <c r="Y4" s="130" t="s">
        <v>149</v>
      </c>
      <c r="Z4" s="5" t="s">
        <v>43</v>
      </c>
      <c r="AA4" s="11" t="s">
        <v>43</v>
      </c>
      <c r="AB4" s="11" t="s">
        <v>23</v>
      </c>
      <c r="AC4" s="13" t="s">
        <v>23</v>
      </c>
      <c r="AD4" s="5"/>
      <c r="AE4" s="11" t="s">
        <v>52</v>
      </c>
      <c r="AF4" s="13" t="s">
        <v>51</v>
      </c>
      <c r="AG4" s="135" t="s">
        <v>58</v>
      </c>
      <c r="AH4" s="11" t="s">
        <v>56</v>
      </c>
      <c r="AI4" s="11" t="s">
        <v>57</v>
      </c>
      <c r="AJ4" s="11" t="s">
        <v>57</v>
      </c>
      <c r="AK4" s="13" t="s">
        <v>59</v>
      </c>
      <c r="AL4" s="135" t="s">
        <v>33</v>
      </c>
      <c r="AM4" s="130" t="s">
        <v>33</v>
      </c>
      <c r="AN4" s="130" t="s">
        <v>33</v>
      </c>
      <c r="AO4" s="11" t="s">
        <v>33</v>
      </c>
      <c r="AP4" s="11" t="s">
        <v>33</v>
      </c>
      <c r="AQ4" s="11" t="s">
        <v>33</v>
      </c>
      <c r="AR4" s="13" t="s">
        <v>23</v>
      </c>
      <c r="AS4" s="5" t="s">
        <v>69</v>
      </c>
      <c r="AT4" s="11" t="s">
        <v>22</v>
      </c>
      <c r="AU4" s="11" t="s">
        <v>70</v>
      </c>
      <c r="AV4" s="11" t="s">
        <v>70</v>
      </c>
      <c r="AW4" s="11" t="s">
        <v>24</v>
      </c>
      <c r="AX4" s="11" t="s">
        <v>33</v>
      </c>
      <c r="AY4" s="13" t="s">
        <v>33</v>
      </c>
      <c r="AZ4" s="32" t="s">
        <v>84</v>
      </c>
      <c r="BA4" s="32" t="s">
        <v>85</v>
      </c>
      <c r="BB4" s="32" t="s">
        <v>85</v>
      </c>
      <c r="BC4" s="32" t="s">
        <v>85</v>
      </c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32" t="s">
        <v>90</v>
      </c>
      <c r="BO4" s="32" t="s">
        <v>90</v>
      </c>
      <c r="BP4" s="32" t="s">
        <v>90</v>
      </c>
      <c r="BQ4" s="15"/>
      <c r="BR4" s="32" t="s">
        <v>100</v>
      </c>
      <c r="BS4" s="32" t="s">
        <v>24</v>
      </c>
      <c r="BT4" s="139" t="s">
        <v>100</v>
      </c>
      <c r="BU4" s="32" t="s">
        <v>24</v>
      </c>
      <c r="BV4" s="34" t="s">
        <v>100</v>
      </c>
    </row>
    <row r="5" spans="1:75" ht="39.450000000000003" customHeight="1" thickBot="1" x14ac:dyDescent="0.35">
      <c r="A5" s="1" t="s">
        <v>160</v>
      </c>
      <c r="B5" s="2" t="s">
        <v>159</v>
      </c>
      <c r="C5" s="18" t="s">
        <v>150</v>
      </c>
      <c r="D5" s="50" t="s">
        <v>151</v>
      </c>
      <c r="E5" s="50" t="s">
        <v>152</v>
      </c>
      <c r="F5" s="50" t="s">
        <v>161</v>
      </c>
      <c r="G5" s="50" t="s">
        <v>163</v>
      </c>
      <c r="H5" s="50" t="s">
        <v>162</v>
      </c>
      <c r="I5" s="50" t="s">
        <v>154</v>
      </c>
      <c r="J5" s="18" t="s">
        <v>155</v>
      </c>
      <c r="K5" s="58" t="s">
        <v>164</v>
      </c>
      <c r="L5" s="50" t="s">
        <v>165</v>
      </c>
      <c r="M5" s="50" t="s">
        <v>156</v>
      </c>
      <c r="N5" s="50" t="s">
        <v>166</v>
      </c>
      <c r="O5" s="50" t="s">
        <v>167</v>
      </c>
      <c r="P5" s="50" t="s">
        <v>157</v>
      </c>
      <c r="Q5" s="50" t="s">
        <v>168</v>
      </c>
      <c r="R5" s="50" t="s">
        <v>169</v>
      </c>
      <c r="S5" s="50" t="s">
        <v>158</v>
      </c>
      <c r="T5" s="50" t="s">
        <v>170</v>
      </c>
      <c r="U5" s="50" t="s">
        <v>171</v>
      </c>
      <c r="V5" s="50" t="s">
        <v>212</v>
      </c>
      <c r="W5" s="50" t="s">
        <v>213</v>
      </c>
      <c r="X5" s="50" t="s">
        <v>214</v>
      </c>
      <c r="Y5" s="129" t="s">
        <v>172</v>
      </c>
      <c r="Z5" s="18" t="s">
        <v>174</v>
      </c>
      <c r="AA5" s="50" t="s">
        <v>173</v>
      </c>
      <c r="AB5" s="50" t="s">
        <v>175</v>
      </c>
      <c r="AC5" s="30" t="s">
        <v>176</v>
      </c>
      <c r="AD5" s="18" t="s">
        <v>154</v>
      </c>
      <c r="AE5" s="50" t="s">
        <v>177</v>
      </c>
      <c r="AF5" s="30" t="s">
        <v>178</v>
      </c>
      <c r="AG5" s="133" t="s">
        <v>179</v>
      </c>
      <c r="AH5" s="50" t="s">
        <v>180</v>
      </c>
      <c r="AI5" s="50" t="s">
        <v>181</v>
      </c>
      <c r="AJ5" s="50" t="s">
        <v>182</v>
      </c>
      <c r="AK5" s="30" t="s">
        <v>183</v>
      </c>
      <c r="AL5" s="133" t="s">
        <v>361</v>
      </c>
      <c r="AM5" s="129" t="s">
        <v>362</v>
      </c>
      <c r="AN5" s="129" t="s">
        <v>363</v>
      </c>
      <c r="AO5" s="50" t="s">
        <v>364</v>
      </c>
      <c r="AP5" s="50" t="s">
        <v>365</v>
      </c>
      <c r="AQ5" s="50" t="s">
        <v>366</v>
      </c>
      <c r="AR5" s="2" t="s">
        <v>184</v>
      </c>
      <c r="AS5" s="1" t="s">
        <v>185</v>
      </c>
      <c r="AT5" s="12" t="s">
        <v>215</v>
      </c>
      <c r="AU5" s="12" t="s">
        <v>216</v>
      </c>
      <c r="AV5" s="12" t="s">
        <v>217</v>
      </c>
      <c r="AW5" s="12" t="s">
        <v>218</v>
      </c>
      <c r="AX5" s="50" t="s">
        <v>219</v>
      </c>
      <c r="AY5" s="30" t="s">
        <v>220</v>
      </c>
      <c r="AZ5" s="50" t="s">
        <v>221</v>
      </c>
      <c r="BA5" s="50" t="s">
        <v>222</v>
      </c>
      <c r="BB5" s="50" t="s">
        <v>223</v>
      </c>
      <c r="BC5" s="50" t="s">
        <v>224</v>
      </c>
      <c r="BD5" s="50" t="s">
        <v>154</v>
      </c>
      <c r="BE5" s="50" t="s">
        <v>154</v>
      </c>
      <c r="BF5" s="50" t="s">
        <v>154</v>
      </c>
      <c r="BG5" s="50" t="s">
        <v>154</v>
      </c>
      <c r="BH5" s="50" t="s">
        <v>154</v>
      </c>
      <c r="BI5" s="50" t="s">
        <v>154</v>
      </c>
      <c r="BJ5" s="50" t="s">
        <v>225</v>
      </c>
      <c r="BK5" s="50" t="s">
        <v>226</v>
      </c>
      <c r="BL5" s="50" t="s">
        <v>227</v>
      </c>
      <c r="BM5" s="50" t="s">
        <v>367</v>
      </c>
      <c r="BN5" s="50" t="s">
        <v>228</v>
      </c>
      <c r="BO5" s="50" t="s">
        <v>230</v>
      </c>
      <c r="BP5" s="50" t="s">
        <v>229</v>
      </c>
      <c r="BQ5" s="1" t="s">
        <v>154</v>
      </c>
      <c r="BR5" s="12" t="s">
        <v>233</v>
      </c>
      <c r="BS5" s="50" t="s">
        <v>154</v>
      </c>
      <c r="BT5" s="138" t="s">
        <v>232</v>
      </c>
      <c r="BU5" s="12" t="s">
        <v>154</v>
      </c>
      <c r="BV5" s="2" t="s">
        <v>231</v>
      </c>
      <c r="BW5" s="12"/>
    </row>
    <row r="6" spans="1:75" x14ac:dyDescent="0.3">
      <c r="A6" s="7">
        <v>1.1000000000000001</v>
      </c>
      <c r="B6" s="8" t="s">
        <v>4</v>
      </c>
      <c r="C6" s="22">
        <v>4</v>
      </c>
      <c r="D6" s="23">
        <v>5</v>
      </c>
      <c r="E6" s="23">
        <v>2.5</v>
      </c>
      <c r="F6" s="24">
        <v>26</v>
      </c>
      <c r="G6" s="24">
        <v>30</v>
      </c>
      <c r="H6" s="24">
        <v>0.75</v>
      </c>
      <c r="I6" s="24">
        <v>40</v>
      </c>
      <c r="J6" s="7">
        <v>1</v>
      </c>
      <c r="K6" s="31">
        <v>0.8</v>
      </c>
      <c r="L6" s="24">
        <v>1.5</v>
      </c>
      <c r="M6" s="24">
        <v>0.17</v>
      </c>
      <c r="N6" s="23">
        <v>0.1</v>
      </c>
      <c r="O6" s="23">
        <v>0.8</v>
      </c>
      <c r="P6" s="24">
        <v>0.5</v>
      </c>
      <c r="Q6" s="24">
        <v>0.5</v>
      </c>
      <c r="R6" s="24">
        <v>0.65</v>
      </c>
      <c r="S6" s="24">
        <v>0.14000000000000001</v>
      </c>
      <c r="T6" s="24">
        <v>0.1</v>
      </c>
      <c r="U6" s="24">
        <v>0.2</v>
      </c>
      <c r="V6" s="24">
        <v>0.7</v>
      </c>
      <c r="W6" s="24">
        <v>0.9</v>
      </c>
      <c r="X6" s="24">
        <v>90</v>
      </c>
      <c r="Y6" s="131">
        <v>120</v>
      </c>
      <c r="Z6" s="22">
        <v>26</v>
      </c>
      <c r="AA6" s="23">
        <v>21</v>
      </c>
      <c r="AB6" s="24">
        <v>60</v>
      </c>
      <c r="AC6" s="25">
        <v>30</v>
      </c>
      <c r="AD6" s="7" t="s">
        <v>54</v>
      </c>
      <c r="AE6" s="19">
        <v>25</v>
      </c>
      <c r="AF6" s="20">
        <v>0.6</v>
      </c>
      <c r="AG6" s="136">
        <v>35</v>
      </c>
      <c r="AH6" s="24">
        <v>1.2</v>
      </c>
      <c r="AI6" s="24">
        <v>0.5</v>
      </c>
      <c r="AJ6" s="24">
        <v>1</v>
      </c>
      <c r="AK6" s="25">
        <v>0.5</v>
      </c>
      <c r="AL6" s="136">
        <v>10</v>
      </c>
      <c r="AM6" s="132">
        <v>5</v>
      </c>
      <c r="AN6" s="132">
        <v>12</v>
      </c>
      <c r="AO6" s="7">
        <v>10</v>
      </c>
      <c r="AP6" s="24">
        <v>5</v>
      </c>
      <c r="AQ6" s="24">
        <v>12</v>
      </c>
      <c r="AR6" s="25">
        <v>20</v>
      </c>
      <c r="AS6" s="7">
        <v>50</v>
      </c>
      <c r="AT6" s="24">
        <v>0.75</v>
      </c>
      <c r="AU6" s="24">
        <v>4</v>
      </c>
      <c r="AV6" s="24">
        <v>3</v>
      </c>
      <c r="AW6" s="24">
        <v>1</v>
      </c>
      <c r="AX6" s="24">
        <v>0</v>
      </c>
      <c r="AY6" s="24">
        <v>0</v>
      </c>
      <c r="AZ6" s="7">
        <v>30</v>
      </c>
      <c r="BA6" s="24">
        <v>0.8</v>
      </c>
      <c r="BB6" s="24">
        <v>0.2</v>
      </c>
      <c r="BC6" s="24">
        <v>0.3</v>
      </c>
      <c r="BD6" s="24" t="s">
        <v>97</v>
      </c>
      <c r="BE6" s="24" t="s">
        <v>98</v>
      </c>
      <c r="BF6" s="24"/>
      <c r="BG6" s="24">
        <v>0.7</v>
      </c>
      <c r="BH6" s="24">
        <v>0.8</v>
      </c>
      <c r="BI6" s="24"/>
      <c r="BJ6" s="24">
        <v>0.75</v>
      </c>
      <c r="BK6" s="24">
        <v>0.85</v>
      </c>
      <c r="BL6" s="24"/>
      <c r="BM6" s="24" t="s">
        <v>99</v>
      </c>
      <c r="BN6" s="24">
        <v>0.28000000000000003</v>
      </c>
      <c r="BO6" s="24">
        <v>0.16600000000000001</v>
      </c>
      <c r="BP6" s="25">
        <v>0.4</v>
      </c>
      <c r="BQ6" s="7" t="s">
        <v>55</v>
      </c>
      <c r="BR6" s="24">
        <v>35</v>
      </c>
      <c r="BS6" s="24">
        <v>1</v>
      </c>
      <c r="BT6" s="132">
        <v>35</v>
      </c>
      <c r="BU6" s="24">
        <v>4</v>
      </c>
      <c r="BV6" s="25">
        <v>140</v>
      </c>
    </row>
    <row r="7" spans="1:75" s="123" customFormat="1" ht="15" thickBot="1" x14ac:dyDescent="0.35">
      <c r="A7" s="112">
        <v>1.2</v>
      </c>
      <c r="B7" s="124" t="s">
        <v>5</v>
      </c>
      <c r="C7" s="125">
        <v>4</v>
      </c>
      <c r="D7" s="126">
        <v>5</v>
      </c>
      <c r="E7" s="126">
        <v>2.5</v>
      </c>
      <c r="F7" s="127">
        <v>38</v>
      </c>
      <c r="G7" s="127">
        <v>30</v>
      </c>
      <c r="H7" s="127">
        <v>0.75</v>
      </c>
      <c r="I7" s="127">
        <v>40</v>
      </c>
      <c r="J7" s="125">
        <v>1</v>
      </c>
      <c r="K7" s="127">
        <v>0.8</v>
      </c>
      <c r="L7" s="126">
        <v>1.5</v>
      </c>
      <c r="M7" s="127">
        <v>0.17</v>
      </c>
      <c r="N7" s="127">
        <v>0.1</v>
      </c>
      <c r="O7" s="127">
        <v>0.8</v>
      </c>
      <c r="P7" s="127">
        <v>0.5</v>
      </c>
      <c r="Q7" s="127">
        <v>0.5</v>
      </c>
      <c r="R7" s="127">
        <v>0.65</v>
      </c>
      <c r="S7" s="127">
        <v>0.14000000000000001</v>
      </c>
      <c r="T7" s="127">
        <v>0.1</v>
      </c>
      <c r="U7" s="127">
        <v>0.2</v>
      </c>
      <c r="V7" s="127">
        <v>0.7</v>
      </c>
      <c r="W7" s="127">
        <v>0.9</v>
      </c>
      <c r="X7" s="127">
        <v>90</v>
      </c>
      <c r="Y7" s="128">
        <v>120</v>
      </c>
      <c r="Z7" s="125">
        <v>26</v>
      </c>
      <c r="AA7" s="126">
        <v>21</v>
      </c>
      <c r="AB7" s="127">
        <v>60</v>
      </c>
      <c r="AC7" s="128">
        <v>30</v>
      </c>
      <c r="AD7" s="112" t="s">
        <v>54</v>
      </c>
      <c r="AE7" s="127">
        <v>25</v>
      </c>
      <c r="AF7" s="128">
        <v>0.6</v>
      </c>
      <c r="AG7" s="112">
        <v>40</v>
      </c>
      <c r="AH7" s="127">
        <v>1.2</v>
      </c>
      <c r="AI7" s="127">
        <v>0.5</v>
      </c>
      <c r="AJ7" s="127">
        <v>1</v>
      </c>
      <c r="AK7" s="128">
        <v>0.5</v>
      </c>
      <c r="AL7" s="112">
        <v>10</v>
      </c>
      <c r="AM7" s="127">
        <v>5</v>
      </c>
      <c r="AN7" s="127">
        <v>18</v>
      </c>
      <c r="AO7" s="112">
        <v>10</v>
      </c>
      <c r="AP7" s="127">
        <v>5</v>
      </c>
      <c r="AQ7" s="127">
        <v>12</v>
      </c>
      <c r="AR7" s="128">
        <v>10</v>
      </c>
      <c r="AS7" s="112">
        <v>50</v>
      </c>
      <c r="AT7" s="127">
        <v>0.75</v>
      </c>
      <c r="AU7" s="127">
        <v>4</v>
      </c>
      <c r="AV7" s="127">
        <v>3</v>
      </c>
      <c r="AW7" s="127">
        <v>1</v>
      </c>
      <c r="AX7" s="127">
        <v>0</v>
      </c>
      <c r="AY7" s="127">
        <v>0</v>
      </c>
      <c r="AZ7" s="117">
        <v>30</v>
      </c>
      <c r="BA7" s="115">
        <v>0.6</v>
      </c>
      <c r="BB7" s="115">
        <v>0.2</v>
      </c>
      <c r="BC7" s="115">
        <v>0.3</v>
      </c>
      <c r="BD7" s="115" t="s">
        <v>97</v>
      </c>
      <c r="BE7" s="115" t="s">
        <v>98</v>
      </c>
      <c r="BF7" s="115"/>
      <c r="BG7" s="115">
        <v>0.7</v>
      </c>
      <c r="BH7" s="115">
        <v>0.8</v>
      </c>
      <c r="BI7" s="115"/>
      <c r="BJ7" s="115">
        <v>0.75</v>
      </c>
      <c r="BK7" s="115">
        <v>0.85</v>
      </c>
      <c r="BL7" s="115"/>
      <c r="BM7" s="115" t="s">
        <v>99</v>
      </c>
      <c r="BN7" s="115">
        <v>0.28000000000000003</v>
      </c>
      <c r="BO7" s="115">
        <v>0.16600000000000001</v>
      </c>
      <c r="BP7" s="116">
        <v>0.4</v>
      </c>
      <c r="BQ7" s="112" t="s">
        <v>55</v>
      </c>
      <c r="BR7" s="127">
        <v>40</v>
      </c>
      <c r="BS7" s="127">
        <v>1</v>
      </c>
      <c r="BT7" s="127">
        <v>50</v>
      </c>
      <c r="BU7" s="127">
        <v>4</v>
      </c>
      <c r="BV7" s="128">
        <v>160</v>
      </c>
    </row>
    <row r="8" spans="1:75" x14ac:dyDescent="0.3">
      <c r="A8" s="7">
        <v>2.1</v>
      </c>
      <c r="B8" s="8" t="s">
        <v>6</v>
      </c>
      <c r="C8" s="22">
        <v>4</v>
      </c>
      <c r="D8" s="23">
        <v>5</v>
      </c>
      <c r="E8" s="23">
        <v>2.5</v>
      </c>
      <c r="F8" s="24">
        <v>26</v>
      </c>
      <c r="G8" s="24">
        <v>30</v>
      </c>
      <c r="H8" s="24">
        <v>0.75</v>
      </c>
      <c r="I8" s="24">
        <v>40</v>
      </c>
      <c r="J8" s="7">
        <v>1</v>
      </c>
      <c r="K8" s="31">
        <v>0.8</v>
      </c>
      <c r="L8" s="24">
        <v>1.5</v>
      </c>
      <c r="M8" s="24">
        <v>0.17</v>
      </c>
      <c r="N8" s="23">
        <v>0.1</v>
      </c>
      <c r="O8" s="23">
        <v>0.8</v>
      </c>
      <c r="P8" s="24">
        <v>0.5</v>
      </c>
      <c r="Q8" s="24">
        <v>0.5</v>
      </c>
      <c r="R8" s="24">
        <v>0.65</v>
      </c>
      <c r="S8" s="24">
        <v>0.14000000000000001</v>
      </c>
      <c r="T8" s="24">
        <v>0.1</v>
      </c>
      <c r="U8" s="24">
        <v>0.2</v>
      </c>
      <c r="V8" s="24">
        <v>0.7</v>
      </c>
      <c r="W8" s="24">
        <v>0.9</v>
      </c>
      <c r="X8" s="24">
        <v>90</v>
      </c>
      <c r="Y8" s="131">
        <v>120</v>
      </c>
      <c r="Z8" s="22">
        <v>26</v>
      </c>
      <c r="AA8" s="23">
        <v>21</v>
      </c>
      <c r="AB8" s="24">
        <v>60</v>
      </c>
      <c r="AC8" s="25">
        <v>30</v>
      </c>
      <c r="AD8" s="7" t="s">
        <v>54</v>
      </c>
      <c r="AE8" s="19">
        <v>25</v>
      </c>
      <c r="AF8" s="20">
        <v>0.6</v>
      </c>
      <c r="AG8" s="136">
        <v>15</v>
      </c>
      <c r="AH8" s="24">
        <v>1.2</v>
      </c>
      <c r="AI8" s="24">
        <v>0.5</v>
      </c>
      <c r="AJ8" s="24">
        <v>1</v>
      </c>
      <c r="AK8" s="25">
        <v>0.5</v>
      </c>
      <c r="AL8" s="136">
        <v>12</v>
      </c>
      <c r="AM8" s="132">
        <v>6</v>
      </c>
      <c r="AN8" s="132">
        <v>18</v>
      </c>
      <c r="AO8" s="7">
        <v>12</v>
      </c>
      <c r="AP8" s="24">
        <v>6</v>
      </c>
      <c r="AQ8" s="24">
        <v>18</v>
      </c>
      <c r="AR8" s="25">
        <v>20</v>
      </c>
      <c r="AS8" s="7">
        <v>50</v>
      </c>
      <c r="AT8" s="24">
        <v>0.75</v>
      </c>
      <c r="AU8" s="24">
        <v>3</v>
      </c>
      <c r="AV8" s="24">
        <v>3</v>
      </c>
      <c r="AW8" s="24">
        <v>1</v>
      </c>
      <c r="AX8" s="24">
        <v>0</v>
      </c>
      <c r="AY8" s="24">
        <v>0</v>
      </c>
      <c r="AZ8" s="7">
        <v>36</v>
      </c>
      <c r="BA8" s="24">
        <v>1.9</v>
      </c>
      <c r="BB8" s="24">
        <v>0.2</v>
      </c>
      <c r="BC8" s="24">
        <v>0.3</v>
      </c>
      <c r="BD8" s="24" t="s">
        <v>97</v>
      </c>
      <c r="BE8" s="24" t="s">
        <v>98</v>
      </c>
      <c r="BF8" s="24" t="s">
        <v>97</v>
      </c>
      <c r="BG8" s="24">
        <v>0.7</v>
      </c>
      <c r="BH8" s="24">
        <v>0.8</v>
      </c>
      <c r="BI8" s="24">
        <v>0.5</v>
      </c>
      <c r="BJ8" s="24">
        <v>0.75</v>
      </c>
      <c r="BK8" s="24">
        <v>0.85</v>
      </c>
      <c r="BL8" s="24">
        <v>0.5</v>
      </c>
      <c r="BM8" s="24" t="s">
        <v>102</v>
      </c>
      <c r="BN8" s="24">
        <v>0.55000000000000004</v>
      </c>
      <c r="BO8" s="24">
        <v>0.34</v>
      </c>
      <c r="BP8" s="25">
        <v>0.91</v>
      </c>
      <c r="BQ8" s="7" t="s">
        <v>103</v>
      </c>
      <c r="BR8" s="24">
        <v>40</v>
      </c>
      <c r="BS8" s="24">
        <v>1</v>
      </c>
      <c r="BT8" s="132">
        <v>40</v>
      </c>
      <c r="BU8" s="24">
        <v>4</v>
      </c>
      <c r="BV8" s="25">
        <v>160</v>
      </c>
    </row>
    <row r="9" spans="1:75" ht="15" thickBot="1" x14ac:dyDescent="0.35">
      <c r="A9" s="9">
        <v>2.2000000000000002</v>
      </c>
      <c r="B9" s="6" t="s">
        <v>7</v>
      </c>
      <c r="C9" s="38">
        <v>12</v>
      </c>
      <c r="D9" s="39">
        <v>12</v>
      </c>
      <c r="E9" s="39">
        <v>4</v>
      </c>
      <c r="F9" s="31">
        <v>113</v>
      </c>
      <c r="G9" s="31">
        <v>50</v>
      </c>
      <c r="H9" s="31">
        <v>0.75</v>
      </c>
      <c r="I9" s="31">
        <v>66.7</v>
      </c>
      <c r="J9" s="26">
        <v>1</v>
      </c>
      <c r="K9" s="28">
        <v>0.8</v>
      </c>
      <c r="L9" s="27">
        <v>1.5</v>
      </c>
      <c r="M9" s="28">
        <v>0.17</v>
      </c>
      <c r="N9" s="28">
        <v>0.1</v>
      </c>
      <c r="O9" s="28">
        <v>0.8</v>
      </c>
      <c r="P9" s="28">
        <v>0.5</v>
      </c>
      <c r="Q9" s="28">
        <v>0.5</v>
      </c>
      <c r="R9" s="28">
        <v>0.65</v>
      </c>
      <c r="S9" s="28">
        <v>0.14000000000000001</v>
      </c>
      <c r="T9" s="28">
        <v>0.1</v>
      </c>
      <c r="U9" s="28">
        <v>0.2</v>
      </c>
      <c r="V9" s="28">
        <v>0.7</v>
      </c>
      <c r="W9" s="28">
        <v>0.9</v>
      </c>
      <c r="X9" s="28">
        <v>90</v>
      </c>
      <c r="Y9" s="128">
        <v>102</v>
      </c>
      <c r="Z9" s="38">
        <v>26</v>
      </c>
      <c r="AA9" s="39">
        <v>21</v>
      </c>
      <c r="AB9" s="31">
        <v>60</v>
      </c>
      <c r="AC9" s="37">
        <v>30</v>
      </c>
      <c r="AD9" s="17"/>
      <c r="AE9" s="31">
        <v>35</v>
      </c>
      <c r="AF9" s="37">
        <v>0.9</v>
      </c>
      <c r="AG9" s="112">
        <v>5</v>
      </c>
      <c r="AH9" s="28">
        <v>1.2</v>
      </c>
      <c r="AI9" s="28">
        <v>0.5</v>
      </c>
      <c r="AJ9" s="28">
        <v>1</v>
      </c>
      <c r="AK9" s="29">
        <v>0.5</v>
      </c>
      <c r="AL9" s="117">
        <v>7</v>
      </c>
      <c r="AM9" s="115">
        <v>3</v>
      </c>
      <c r="AN9" s="115">
        <v>15</v>
      </c>
      <c r="AO9" s="17">
        <v>7</v>
      </c>
      <c r="AP9" s="31">
        <v>3</v>
      </c>
      <c r="AQ9" s="31">
        <v>15</v>
      </c>
      <c r="AR9" s="37">
        <v>10</v>
      </c>
      <c r="AS9" s="9">
        <v>100</v>
      </c>
      <c r="AT9" s="28">
        <v>0.75</v>
      </c>
      <c r="AU9" s="28">
        <v>11</v>
      </c>
      <c r="AV9" s="28">
        <v>9</v>
      </c>
      <c r="AW9" s="28">
        <v>1</v>
      </c>
      <c r="AX9" s="28">
        <v>0</v>
      </c>
      <c r="AY9" s="28">
        <v>0</v>
      </c>
      <c r="AZ9" s="17">
        <v>36</v>
      </c>
      <c r="BA9" s="31">
        <v>5.8</v>
      </c>
      <c r="BB9" s="31">
        <v>0.2</v>
      </c>
      <c r="BC9" s="31">
        <v>0.3</v>
      </c>
      <c r="BD9" s="31" t="s">
        <v>98</v>
      </c>
      <c r="BE9" s="31" t="s">
        <v>101</v>
      </c>
      <c r="BF9" s="31" t="s">
        <v>97</v>
      </c>
      <c r="BG9" s="31">
        <v>0.7</v>
      </c>
      <c r="BH9" s="31">
        <v>0.8</v>
      </c>
      <c r="BI9" s="31">
        <v>0.5</v>
      </c>
      <c r="BJ9" s="31">
        <v>0.75</v>
      </c>
      <c r="BK9" s="31">
        <v>0.85</v>
      </c>
      <c r="BL9" s="31">
        <v>0.5</v>
      </c>
      <c r="BM9" s="31" t="s">
        <v>102</v>
      </c>
      <c r="BN9" s="31">
        <v>0.55000000000000004</v>
      </c>
      <c r="BO9" s="31">
        <v>0.34</v>
      </c>
      <c r="BP9" s="37">
        <v>0.91</v>
      </c>
      <c r="BQ9" s="17"/>
      <c r="BR9" s="31"/>
      <c r="BS9" s="31"/>
      <c r="BT9" s="115">
        <v>0</v>
      </c>
      <c r="BU9" s="31"/>
      <c r="BV9" s="37"/>
    </row>
    <row r="10" spans="1:75" x14ac:dyDescent="0.3">
      <c r="A10" s="7">
        <v>3.1</v>
      </c>
      <c r="B10" s="14" t="s">
        <v>38</v>
      </c>
      <c r="C10" s="22">
        <v>6</v>
      </c>
      <c r="D10" s="23">
        <v>6</v>
      </c>
      <c r="E10" s="23">
        <v>3</v>
      </c>
      <c r="F10" s="24">
        <v>42</v>
      </c>
      <c r="G10" s="24">
        <v>50</v>
      </c>
      <c r="H10" s="24">
        <v>0.75</v>
      </c>
      <c r="I10" s="25">
        <v>66.7</v>
      </c>
      <c r="J10" s="7">
        <v>1</v>
      </c>
      <c r="K10" s="31">
        <v>0.8</v>
      </c>
      <c r="L10" s="24">
        <v>1.5</v>
      </c>
      <c r="M10" s="24">
        <v>0.17</v>
      </c>
      <c r="N10" s="23">
        <v>0.1</v>
      </c>
      <c r="O10" s="23">
        <v>0.8</v>
      </c>
      <c r="P10" s="24">
        <v>0.5</v>
      </c>
      <c r="Q10" s="24">
        <v>0.5</v>
      </c>
      <c r="R10" s="24">
        <v>0.65</v>
      </c>
      <c r="S10" s="24">
        <v>0.14000000000000001</v>
      </c>
      <c r="T10" s="24">
        <v>0.1</v>
      </c>
      <c r="U10" s="24">
        <v>0.2</v>
      </c>
      <c r="V10" s="24">
        <v>0.7</v>
      </c>
      <c r="W10" s="24">
        <v>0.9</v>
      </c>
      <c r="X10" s="24">
        <v>90</v>
      </c>
      <c r="Y10" s="132">
        <v>112</v>
      </c>
      <c r="Z10" s="22">
        <v>26</v>
      </c>
      <c r="AA10" s="23">
        <v>21</v>
      </c>
      <c r="AB10" s="24">
        <v>60</v>
      </c>
      <c r="AC10" s="24">
        <v>30</v>
      </c>
      <c r="AD10" s="7" t="s">
        <v>54</v>
      </c>
      <c r="AE10" s="19">
        <v>25</v>
      </c>
      <c r="AF10" s="20">
        <v>0.6</v>
      </c>
      <c r="AG10" s="132">
        <v>14</v>
      </c>
      <c r="AH10" s="24">
        <v>1.2</v>
      </c>
      <c r="AI10" s="24">
        <v>0.5</v>
      </c>
      <c r="AJ10" s="24">
        <v>1</v>
      </c>
      <c r="AK10" s="24">
        <v>0.5</v>
      </c>
      <c r="AL10" s="136">
        <v>11</v>
      </c>
      <c r="AM10" s="132">
        <v>6</v>
      </c>
      <c r="AN10" s="132">
        <v>18</v>
      </c>
      <c r="AO10" s="7">
        <v>11</v>
      </c>
      <c r="AP10" s="24">
        <v>6</v>
      </c>
      <c r="AQ10" s="24">
        <v>18</v>
      </c>
      <c r="AR10" s="25">
        <v>30</v>
      </c>
      <c r="AS10" s="24">
        <v>500</v>
      </c>
      <c r="AT10" s="24">
        <v>0.75</v>
      </c>
      <c r="AU10" s="24">
        <v>11</v>
      </c>
      <c r="AV10" s="24">
        <v>0</v>
      </c>
      <c r="AW10" s="24">
        <v>0.7</v>
      </c>
      <c r="AX10" s="24">
        <v>0</v>
      </c>
      <c r="AY10" s="24">
        <v>0</v>
      </c>
      <c r="AZ10" s="7">
        <v>36</v>
      </c>
      <c r="BA10" s="24">
        <v>2.6</v>
      </c>
      <c r="BB10" s="24">
        <v>0.2</v>
      </c>
      <c r="BC10" s="24">
        <v>0.3</v>
      </c>
      <c r="BD10" s="24" t="s">
        <v>97</v>
      </c>
      <c r="BE10" s="24" t="s">
        <v>98</v>
      </c>
      <c r="BF10" s="24" t="s">
        <v>97</v>
      </c>
      <c r="BG10" s="24">
        <v>0.7</v>
      </c>
      <c r="BH10" s="24">
        <v>0.8</v>
      </c>
      <c r="BI10" s="24">
        <v>0.5</v>
      </c>
      <c r="BJ10" s="24">
        <v>0.75</v>
      </c>
      <c r="BK10" s="24">
        <v>0.85</v>
      </c>
      <c r="BL10" s="24">
        <v>0.5</v>
      </c>
      <c r="BM10" s="24" t="s">
        <v>102</v>
      </c>
      <c r="BN10" s="24">
        <v>0.55000000000000004</v>
      </c>
      <c r="BO10" s="24">
        <v>0.34</v>
      </c>
      <c r="BP10" s="24">
        <v>0.91</v>
      </c>
      <c r="BQ10" s="7" t="s">
        <v>55</v>
      </c>
      <c r="BR10" s="24">
        <v>3</v>
      </c>
      <c r="BS10" s="24">
        <v>1</v>
      </c>
      <c r="BT10" s="132">
        <v>3</v>
      </c>
      <c r="BU10" s="24">
        <v>20</v>
      </c>
      <c r="BV10" s="25">
        <v>60</v>
      </c>
    </row>
    <row r="11" spans="1:75" s="123" customFormat="1" x14ac:dyDescent="0.3">
      <c r="A11" s="117">
        <v>3.2</v>
      </c>
      <c r="B11" s="123" t="s">
        <v>39</v>
      </c>
      <c r="C11" s="154">
        <v>12</v>
      </c>
      <c r="D11" s="155">
        <v>12</v>
      </c>
      <c r="E11" s="155">
        <v>3</v>
      </c>
      <c r="F11" s="115">
        <v>127</v>
      </c>
      <c r="G11" s="115">
        <v>50</v>
      </c>
      <c r="H11" s="115">
        <v>0.75</v>
      </c>
      <c r="I11" s="116">
        <v>66.7</v>
      </c>
      <c r="J11" s="115">
        <v>1</v>
      </c>
      <c r="K11" s="115">
        <v>0.8</v>
      </c>
      <c r="L11" s="115">
        <v>1.5</v>
      </c>
      <c r="M11" s="115">
        <v>0.17</v>
      </c>
      <c r="N11" s="115">
        <v>0.1</v>
      </c>
      <c r="O11" s="115">
        <v>0.8</v>
      </c>
      <c r="P11" s="115">
        <v>0.5</v>
      </c>
      <c r="Q11" s="115">
        <v>0.5</v>
      </c>
      <c r="R11" s="115">
        <v>0.65</v>
      </c>
      <c r="S11" s="115">
        <v>0.14000000000000001</v>
      </c>
      <c r="T11" s="115">
        <v>0.1</v>
      </c>
      <c r="U11" s="115">
        <v>0.2</v>
      </c>
      <c r="V11" s="115">
        <v>0.7</v>
      </c>
      <c r="W11" s="115">
        <v>0.9</v>
      </c>
      <c r="X11" s="115">
        <v>90</v>
      </c>
      <c r="Y11" s="115">
        <v>99</v>
      </c>
      <c r="Z11" s="154">
        <v>26</v>
      </c>
      <c r="AA11" s="155">
        <v>21</v>
      </c>
      <c r="AB11" s="115">
        <v>60</v>
      </c>
      <c r="AC11" s="115">
        <v>30</v>
      </c>
      <c r="AD11" s="117" t="s">
        <v>105</v>
      </c>
      <c r="AE11" s="120">
        <v>33</v>
      </c>
      <c r="AF11" s="119">
        <v>0.8</v>
      </c>
      <c r="AG11" s="115">
        <v>10</v>
      </c>
      <c r="AH11" s="115">
        <v>1.2</v>
      </c>
      <c r="AI11" s="115">
        <v>0.5</v>
      </c>
      <c r="AJ11" s="115">
        <v>1</v>
      </c>
      <c r="AK11" s="115">
        <v>0.5</v>
      </c>
      <c r="AL11" s="117">
        <v>15</v>
      </c>
      <c r="AM11" s="115">
        <v>10</v>
      </c>
      <c r="AN11" s="115">
        <v>20</v>
      </c>
      <c r="AO11" s="117">
        <v>15</v>
      </c>
      <c r="AP11" s="115">
        <v>10</v>
      </c>
      <c r="AQ11" s="115">
        <v>20</v>
      </c>
      <c r="AR11" s="116">
        <v>30</v>
      </c>
      <c r="AS11" s="115">
        <v>500</v>
      </c>
      <c r="AT11" s="115">
        <v>0.75</v>
      </c>
      <c r="AU11" s="115">
        <v>11</v>
      </c>
      <c r="AV11" s="115">
        <v>0</v>
      </c>
      <c r="AW11" s="115">
        <v>0.7</v>
      </c>
      <c r="AX11" s="115">
        <v>0</v>
      </c>
      <c r="AY11" s="115">
        <v>0</v>
      </c>
      <c r="AZ11" s="117">
        <v>36</v>
      </c>
      <c r="BA11" s="115">
        <v>2.9</v>
      </c>
      <c r="BB11" s="115">
        <v>0.2</v>
      </c>
      <c r="BC11" s="115">
        <v>0.3</v>
      </c>
      <c r="BD11" s="115" t="s">
        <v>97</v>
      </c>
      <c r="BE11" s="115" t="s">
        <v>98</v>
      </c>
      <c r="BF11" s="115" t="s">
        <v>97</v>
      </c>
      <c r="BG11" s="115">
        <v>0.7</v>
      </c>
      <c r="BH11" s="115">
        <v>0.8</v>
      </c>
      <c r="BI11" s="115">
        <v>0.5</v>
      </c>
      <c r="BJ11" s="115">
        <v>0.75</v>
      </c>
      <c r="BK11" s="115">
        <v>0.85</v>
      </c>
      <c r="BL11" s="115">
        <v>0.5</v>
      </c>
      <c r="BM11" s="115" t="s">
        <v>102</v>
      </c>
      <c r="BN11" s="115">
        <v>0.55000000000000004</v>
      </c>
      <c r="BO11" s="115">
        <v>0.34</v>
      </c>
      <c r="BP11" s="115">
        <v>0.91</v>
      </c>
      <c r="BQ11" s="117" t="s">
        <v>55</v>
      </c>
      <c r="BR11" s="115">
        <v>3</v>
      </c>
      <c r="BS11" s="115">
        <v>1</v>
      </c>
      <c r="BT11" s="115">
        <v>3</v>
      </c>
      <c r="BU11" s="115">
        <v>20</v>
      </c>
      <c r="BV11" s="116">
        <v>60</v>
      </c>
    </row>
    <row r="12" spans="1:75" x14ac:dyDescent="0.3">
      <c r="A12" s="17">
        <v>3.3</v>
      </c>
      <c r="B12" t="s">
        <v>40</v>
      </c>
      <c r="C12" s="38">
        <v>6</v>
      </c>
      <c r="D12" s="39">
        <v>6</v>
      </c>
      <c r="E12" s="39">
        <v>3</v>
      </c>
      <c r="F12" s="31">
        <v>42</v>
      </c>
      <c r="G12" s="31">
        <v>50</v>
      </c>
      <c r="H12" s="31">
        <v>0.75</v>
      </c>
      <c r="I12" s="37">
        <v>66.7</v>
      </c>
      <c r="J12" s="31">
        <v>1</v>
      </c>
      <c r="K12" s="31">
        <v>0.8</v>
      </c>
      <c r="L12" s="31">
        <v>1.5</v>
      </c>
      <c r="M12" s="31">
        <v>0.17</v>
      </c>
      <c r="N12" s="31">
        <v>0.1</v>
      </c>
      <c r="O12" s="31">
        <v>0.8</v>
      </c>
      <c r="P12" s="31">
        <v>0.5</v>
      </c>
      <c r="Q12" s="31">
        <v>0.5</v>
      </c>
      <c r="R12" s="31">
        <v>0.65</v>
      </c>
      <c r="S12" s="31">
        <v>0.14000000000000001</v>
      </c>
      <c r="T12" s="31">
        <v>0.1</v>
      </c>
      <c r="U12" s="31">
        <v>0.2</v>
      </c>
      <c r="V12" s="31">
        <v>0.7</v>
      </c>
      <c r="W12" s="31">
        <v>0.9</v>
      </c>
      <c r="X12" s="31">
        <v>90</v>
      </c>
      <c r="Y12" s="115">
        <v>112</v>
      </c>
      <c r="Z12" s="38">
        <v>26</v>
      </c>
      <c r="AA12" s="39">
        <v>21</v>
      </c>
      <c r="AB12" s="31">
        <v>60</v>
      </c>
      <c r="AC12" s="31">
        <v>30</v>
      </c>
      <c r="AD12" s="17" t="s">
        <v>105</v>
      </c>
      <c r="AE12" s="33">
        <v>30</v>
      </c>
      <c r="AF12" s="35">
        <v>0.6</v>
      </c>
      <c r="AG12" s="115">
        <v>3</v>
      </c>
      <c r="AH12" s="31">
        <v>1.2</v>
      </c>
      <c r="AI12" s="31">
        <v>0.5</v>
      </c>
      <c r="AJ12" s="31">
        <v>1</v>
      </c>
      <c r="AK12" s="31">
        <v>0.5</v>
      </c>
      <c r="AL12" s="117">
        <v>8</v>
      </c>
      <c r="AM12" s="115">
        <v>4</v>
      </c>
      <c r="AN12" s="115">
        <v>12</v>
      </c>
      <c r="AO12" s="17">
        <v>8</v>
      </c>
      <c r="AP12" s="31">
        <v>4</v>
      </c>
      <c r="AQ12" s="31">
        <v>12</v>
      </c>
      <c r="AR12" s="37">
        <v>10</v>
      </c>
      <c r="AS12" s="31">
        <v>500</v>
      </c>
      <c r="AT12" s="31">
        <v>0.75</v>
      </c>
      <c r="AU12" s="31">
        <v>6</v>
      </c>
      <c r="AV12" s="31">
        <v>0</v>
      </c>
      <c r="AW12" s="31">
        <v>0.7</v>
      </c>
      <c r="AX12" s="31">
        <v>0</v>
      </c>
      <c r="AY12" s="31">
        <v>0</v>
      </c>
      <c r="AZ12" s="17">
        <v>36</v>
      </c>
      <c r="BA12" s="31">
        <v>9.6</v>
      </c>
      <c r="BB12" s="31">
        <v>0.2</v>
      </c>
      <c r="BC12" s="31">
        <v>0.3</v>
      </c>
      <c r="BD12" s="31" t="s">
        <v>97</v>
      </c>
      <c r="BE12" s="31" t="s">
        <v>101</v>
      </c>
      <c r="BF12" s="31" t="s">
        <v>98</v>
      </c>
      <c r="BG12" s="31">
        <v>0.7</v>
      </c>
      <c r="BH12" s="31">
        <v>0.8</v>
      </c>
      <c r="BI12" s="31">
        <v>0.5</v>
      </c>
      <c r="BJ12" s="31">
        <v>0.75</v>
      </c>
      <c r="BK12" s="31">
        <v>0.85</v>
      </c>
      <c r="BL12" s="31">
        <v>0.5</v>
      </c>
      <c r="BM12" s="31" t="s">
        <v>102</v>
      </c>
      <c r="BN12" s="31">
        <v>0.55000000000000004</v>
      </c>
      <c r="BO12" s="31">
        <v>0.34</v>
      </c>
      <c r="BP12" s="31">
        <v>0.91</v>
      </c>
      <c r="BQ12" s="17"/>
      <c r="BR12" s="31"/>
      <c r="BS12" s="31"/>
      <c r="BT12" s="115">
        <v>0</v>
      </c>
      <c r="BU12" s="31"/>
      <c r="BV12" s="37"/>
    </row>
    <row r="13" spans="1:75" ht="15" thickBot="1" x14ac:dyDescent="0.35">
      <c r="A13" s="9">
        <v>3.4</v>
      </c>
      <c r="B13" s="10" t="s">
        <v>590</v>
      </c>
      <c r="C13" s="38">
        <v>12</v>
      </c>
      <c r="D13" s="39">
        <v>12</v>
      </c>
      <c r="E13" s="39">
        <v>4</v>
      </c>
      <c r="F13" s="31">
        <v>113</v>
      </c>
      <c r="G13" s="31">
        <v>50</v>
      </c>
      <c r="H13" s="31">
        <v>0.75</v>
      </c>
      <c r="I13" s="37">
        <v>66.7</v>
      </c>
      <c r="J13" s="38">
        <v>1</v>
      </c>
      <c r="K13" s="28">
        <v>0.8</v>
      </c>
      <c r="L13" s="39">
        <v>1.5</v>
      </c>
      <c r="M13" s="31">
        <v>0.17</v>
      </c>
      <c r="N13" s="31">
        <v>0.1</v>
      </c>
      <c r="O13" s="31">
        <v>0.8</v>
      </c>
      <c r="P13" s="31">
        <v>0.5</v>
      </c>
      <c r="Q13" s="31">
        <v>0.5</v>
      </c>
      <c r="R13" s="31">
        <v>0.65</v>
      </c>
      <c r="S13" s="31">
        <v>0.14000000000000001</v>
      </c>
      <c r="T13" s="31">
        <v>0.1</v>
      </c>
      <c r="U13" s="31">
        <v>0.2</v>
      </c>
      <c r="V13" s="31">
        <v>0.7</v>
      </c>
      <c r="W13" s="31">
        <v>0.9</v>
      </c>
      <c r="X13" s="31">
        <v>90</v>
      </c>
      <c r="Y13" s="115">
        <v>102</v>
      </c>
      <c r="Z13" s="26">
        <v>26</v>
      </c>
      <c r="AA13" s="27">
        <v>20</v>
      </c>
      <c r="AB13" s="28">
        <v>60</v>
      </c>
      <c r="AC13" s="28">
        <v>30</v>
      </c>
      <c r="AD13" s="9"/>
      <c r="AE13" s="21">
        <v>35</v>
      </c>
      <c r="AF13" s="36">
        <v>0.9</v>
      </c>
      <c r="AG13" s="127">
        <v>12</v>
      </c>
      <c r="AH13" s="28">
        <v>1.2</v>
      </c>
      <c r="AI13" s="28">
        <v>0.5</v>
      </c>
      <c r="AJ13" s="28">
        <v>1</v>
      </c>
      <c r="AK13" s="28">
        <v>0.5</v>
      </c>
      <c r="AL13" s="117">
        <v>4</v>
      </c>
      <c r="AM13" s="115">
        <v>2</v>
      </c>
      <c r="AN13" s="115">
        <v>10</v>
      </c>
      <c r="AO13" s="17">
        <v>4</v>
      </c>
      <c r="AP13" s="31">
        <v>2</v>
      </c>
      <c r="AQ13" s="31">
        <v>10</v>
      </c>
      <c r="AR13" s="37">
        <v>30</v>
      </c>
      <c r="AS13" s="28">
        <v>200</v>
      </c>
      <c r="AT13" s="28">
        <v>0.05</v>
      </c>
      <c r="AU13" s="28">
        <v>11</v>
      </c>
      <c r="AV13" s="28">
        <v>0</v>
      </c>
      <c r="AW13" s="28">
        <v>1</v>
      </c>
      <c r="AX13" s="28">
        <v>0</v>
      </c>
      <c r="AY13" s="28">
        <v>0</v>
      </c>
      <c r="AZ13" s="17">
        <v>30</v>
      </c>
      <c r="BA13" s="31">
        <v>2.4</v>
      </c>
      <c r="BB13" s="31">
        <v>0.2</v>
      </c>
      <c r="BC13" s="31">
        <v>0.3</v>
      </c>
      <c r="BD13" s="31" t="s">
        <v>97</v>
      </c>
      <c r="BE13" s="31" t="s">
        <v>98</v>
      </c>
      <c r="BF13" s="31" t="s">
        <v>97</v>
      </c>
      <c r="BG13" s="31">
        <v>0.7</v>
      </c>
      <c r="BH13" s="31">
        <v>0.8</v>
      </c>
      <c r="BI13" s="31">
        <v>0.5</v>
      </c>
      <c r="BJ13" s="31">
        <v>0.75</v>
      </c>
      <c r="BK13" s="31">
        <v>0.85</v>
      </c>
      <c r="BL13" s="31">
        <v>0.5</v>
      </c>
      <c r="BM13" s="31" t="s">
        <v>102</v>
      </c>
      <c r="BN13" s="31">
        <v>0.55000000000000004</v>
      </c>
      <c r="BO13" s="31">
        <v>0.34</v>
      </c>
      <c r="BP13" s="31">
        <v>0.91</v>
      </c>
      <c r="BQ13" s="9"/>
      <c r="BR13" s="28"/>
      <c r="BS13" s="28"/>
      <c r="BT13" s="127">
        <v>0</v>
      </c>
      <c r="BU13" s="28"/>
      <c r="BV13" s="29"/>
    </row>
    <row r="14" spans="1:75" x14ac:dyDescent="0.3">
      <c r="A14" s="7">
        <v>4.0999999999999996</v>
      </c>
      <c r="B14" s="8" t="s">
        <v>106</v>
      </c>
      <c r="C14" s="22">
        <v>10</v>
      </c>
      <c r="D14" s="23">
        <v>7</v>
      </c>
      <c r="E14" s="23">
        <v>3</v>
      </c>
      <c r="F14" s="24">
        <v>95</v>
      </c>
      <c r="G14" s="24">
        <v>50</v>
      </c>
      <c r="H14" s="24">
        <v>0.75</v>
      </c>
      <c r="I14" s="25">
        <v>66.7</v>
      </c>
      <c r="J14" s="22">
        <v>1</v>
      </c>
      <c r="K14" s="31">
        <v>0.8</v>
      </c>
      <c r="L14" s="23">
        <v>1.5</v>
      </c>
      <c r="M14" s="24">
        <v>0.17</v>
      </c>
      <c r="N14" s="24">
        <v>0.1</v>
      </c>
      <c r="O14" s="24">
        <v>0.8</v>
      </c>
      <c r="P14" s="24">
        <v>0.5</v>
      </c>
      <c r="Q14" s="24">
        <v>0.5</v>
      </c>
      <c r="R14" s="24">
        <v>0.65</v>
      </c>
      <c r="S14" s="24">
        <v>0.14000000000000001</v>
      </c>
      <c r="T14" s="24">
        <v>0.1</v>
      </c>
      <c r="U14" s="24">
        <v>0.2</v>
      </c>
      <c r="V14" s="24">
        <v>0.7</v>
      </c>
      <c r="W14" s="24">
        <v>0.9</v>
      </c>
      <c r="X14" s="24">
        <v>90</v>
      </c>
      <c r="Y14" s="131">
        <v>106</v>
      </c>
      <c r="Z14" s="23">
        <v>26</v>
      </c>
      <c r="AA14" s="23">
        <v>21</v>
      </c>
      <c r="AB14" s="24">
        <v>60</v>
      </c>
      <c r="AC14" s="24">
        <v>30</v>
      </c>
      <c r="AD14" s="7" t="s">
        <v>105</v>
      </c>
      <c r="AE14" s="24">
        <v>30</v>
      </c>
      <c r="AF14" s="25">
        <v>0.6</v>
      </c>
      <c r="AG14" s="132">
        <v>4</v>
      </c>
      <c r="AH14" s="24">
        <v>1.2</v>
      </c>
      <c r="AI14" s="24">
        <v>0.5</v>
      </c>
      <c r="AJ14" s="24">
        <v>1</v>
      </c>
      <c r="AK14" s="24">
        <v>0.5</v>
      </c>
      <c r="AL14" s="136">
        <v>8</v>
      </c>
      <c r="AM14" s="132">
        <v>4</v>
      </c>
      <c r="AN14" s="132">
        <v>12</v>
      </c>
      <c r="AO14" s="7">
        <v>8</v>
      </c>
      <c r="AP14" s="24">
        <v>4</v>
      </c>
      <c r="AQ14" s="24">
        <v>12</v>
      </c>
      <c r="AR14" s="25">
        <v>10</v>
      </c>
      <c r="AS14" s="14">
        <v>500</v>
      </c>
      <c r="AT14" s="14">
        <v>0.75</v>
      </c>
      <c r="AU14" s="24">
        <v>11</v>
      </c>
      <c r="AV14" s="24">
        <v>0</v>
      </c>
      <c r="AW14" s="19">
        <v>0.7</v>
      </c>
      <c r="AX14" s="19">
        <v>0</v>
      </c>
      <c r="AY14" s="19">
        <v>0</v>
      </c>
      <c r="AZ14" s="47">
        <v>25</v>
      </c>
      <c r="BA14" s="19">
        <v>7.3</v>
      </c>
      <c r="BB14" s="24">
        <v>0.2</v>
      </c>
      <c r="BC14" s="24">
        <v>0.3</v>
      </c>
      <c r="BD14" s="24" t="s">
        <v>98</v>
      </c>
      <c r="BE14" s="24" t="s">
        <v>101</v>
      </c>
      <c r="BF14" s="14"/>
      <c r="BG14" s="24">
        <v>0.7</v>
      </c>
      <c r="BH14" s="24">
        <v>0.8</v>
      </c>
      <c r="BI14" s="19"/>
      <c r="BJ14" s="24">
        <v>0.75</v>
      </c>
      <c r="BK14" s="24">
        <v>0.85</v>
      </c>
      <c r="BL14" s="24"/>
      <c r="BM14" s="19" t="s">
        <v>143</v>
      </c>
      <c r="BN14" s="14">
        <v>0.34</v>
      </c>
      <c r="BO14" s="14">
        <v>0.223</v>
      </c>
      <c r="BP14" s="8">
        <v>0.55000000000000004</v>
      </c>
      <c r="BQ14" s="14" t="s">
        <v>55</v>
      </c>
      <c r="BR14" s="19">
        <v>1.5</v>
      </c>
      <c r="BS14" s="19">
        <v>1</v>
      </c>
      <c r="BT14" s="140">
        <v>1.5</v>
      </c>
      <c r="BU14" s="19">
        <v>20</v>
      </c>
      <c r="BV14" s="20">
        <v>30</v>
      </c>
    </row>
    <row r="15" spans="1:75" x14ac:dyDescent="0.3">
      <c r="A15" s="17">
        <v>4.2</v>
      </c>
      <c r="B15" s="4" t="s">
        <v>107</v>
      </c>
      <c r="C15" s="38">
        <v>6</v>
      </c>
      <c r="D15" s="39">
        <v>6</v>
      </c>
      <c r="E15" s="39">
        <v>3</v>
      </c>
      <c r="F15" s="31">
        <v>64</v>
      </c>
      <c r="G15" s="31">
        <v>50</v>
      </c>
      <c r="H15" s="31">
        <v>0.75</v>
      </c>
      <c r="I15" s="37">
        <v>66.7</v>
      </c>
      <c r="J15" s="38">
        <v>1</v>
      </c>
      <c r="K15" s="31">
        <v>0.8</v>
      </c>
      <c r="L15" s="39">
        <v>1.5</v>
      </c>
      <c r="M15" s="31">
        <v>0.17</v>
      </c>
      <c r="N15" s="31">
        <v>0.1</v>
      </c>
      <c r="O15" s="31">
        <v>0.8</v>
      </c>
      <c r="P15" s="31">
        <v>0.5</v>
      </c>
      <c r="Q15" s="31">
        <v>0.5</v>
      </c>
      <c r="R15" s="31">
        <v>0.65</v>
      </c>
      <c r="S15" s="31">
        <v>0.14000000000000001</v>
      </c>
      <c r="T15" s="31">
        <v>0.1</v>
      </c>
      <c r="U15" s="31">
        <v>0.2</v>
      </c>
      <c r="V15" s="31">
        <v>0.7</v>
      </c>
      <c r="W15" s="31">
        <v>0.9</v>
      </c>
      <c r="X15" s="31">
        <v>90</v>
      </c>
      <c r="Y15" s="116">
        <v>116</v>
      </c>
      <c r="Z15" s="39">
        <v>26</v>
      </c>
      <c r="AA15" s="39">
        <v>21</v>
      </c>
      <c r="AB15" s="31">
        <v>60</v>
      </c>
      <c r="AC15" s="31">
        <v>30</v>
      </c>
      <c r="AD15" s="17" t="s">
        <v>105</v>
      </c>
      <c r="AE15" s="31">
        <v>30</v>
      </c>
      <c r="AF15" s="37">
        <v>0.6</v>
      </c>
      <c r="AG15" s="115">
        <v>4</v>
      </c>
      <c r="AH15" s="31">
        <v>1.2</v>
      </c>
      <c r="AI15" s="31">
        <v>0.5</v>
      </c>
      <c r="AJ15" s="31">
        <v>1</v>
      </c>
      <c r="AK15" s="31">
        <v>0.5</v>
      </c>
      <c r="AL15" s="117">
        <v>4</v>
      </c>
      <c r="AM15" s="115">
        <v>2</v>
      </c>
      <c r="AN15" s="115">
        <v>6</v>
      </c>
      <c r="AO15" s="17">
        <v>4</v>
      </c>
      <c r="AP15" s="31">
        <v>2</v>
      </c>
      <c r="AQ15" s="31">
        <v>6</v>
      </c>
      <c r="AR15" s="37">
        <v>10</v>
      </c>
      <c r="AS15" s="31">
        <v>300</v>
      </c>
      <c r="AT15" s="31">
        <v>0.75</v>
      </c>
      <c r="AU15" s="31">
        <v>11</v>
      </c>
      <c r="AV15" s="31">
        <v>0</v>
      </c>
      <c r="AW15" s="31">
        <v>0.7</v>
      </c>
      <c r="AX15" s="31">
        <v>0</v>
      </c>
      <c r="AY15" s="31">
        <v>0</v>
      </c>
      <c r="AZ15" s="48">
        <v>36</v>
      </c>
      <c r="BA15" s="31">
        <v>7.3</v>
      </c>
      <c r="BB15" s="31">
        <v>0.2</v>
      </c>
      <c r="BC15" s="31">
        <v>0.3</v>
      </c>
      <c r="BD15" s="31" t="s">
        <v>101</v>
      </c>
      <c r="BE15" s="31" t="s">
        <v>101</v>
      </c>
      <c r="BG15" s="31">
        <v>0.7</v>
      </c>
      <c r="BH15" s="31">
        <v>0.8</v>
      </c>
      <c r="BJ15" s="31">
        <v>0.75</v>
      </c>
      <c r="BK15" s="31">
        <v>0.85</v>
      </c>
      <c r="BL15" s="31"/>
      <c r="BM15" s="33" t="s">
        <v>143</v>
      </c>
      <c r="BN15" s="31">
        <v>0.34</v>
      </c>
      <c r="BO15" s="31">
        <v>0.223</v>
      </c>
      <c r="BP15" s="4">
        <v>0.55000000000000004</v>
      </c>
      <c r="BR15" s="33"/>
      <c r="BS15" s="33"/>
      <c r="BT15" s="120">
        <v>0</v>
      </c>
      <c r="BU15" s="33"/>
      <c r="BV15" s="35"/>
    </row>
    <row r="16" spans="1:75" x14ac:dyDescent="0.3">
      <c r="A16" s="17">
        <v>4.3</v>
      </c>
      <c r="B16" s="4" t="s">
        <v>108</v>
      </c>
      <c r="C16" s="38">
        <v>12</v>
      </c>
      <c r="D16" s="39">
        <v>12</v>
      </c>
      <c r="E16" s="39">
        <v>3</v>
      </c>
      <c r="F16" s="31">
        <v>127</v>
      </c>
      <c r="G16" s="31">
        <v>50</v>
      </c>
      <c r="H16" s="31">
        <v>0.75</v>
      </c>
      <c r="I16" s="37">
        <v>66.7</v>
      </c>
      <c r="J16" s="38">
        <v>1</v>
      </c>
      <c r="K16" s="31">
        <v>0.8</v>
      </c>
      <c r="L16" s="39">
        <v>1.5</v>
      </c>
      <c r="M16" s="31">
        <v>0.17</v>
      </c>
      <c r="N16" s="31">
        <v>0.1</v>
      </c>
      <c r="O16" s="31">
        <v>0.8</v>
      </c>
      <c r="P16" s="31">
        <v>0.5</v>
      </c>
      <c r="Q16" s="31">
        <v>0.5</v>
      </c>
      <c r="R16" s="31">
        <v>0.65</v>
      </c>
      <c r="S16" s="31">
        <v>0.14000000000000001</v>
      </c>
      <c r="T16" s="31">
        <v>0.1</v>
      </c>
      <c r="U16" s="31">
        <v>0.2</v>
      </c>
      <c r="V16" s="31">
        <v>0.7</v>
      </c>
      <c r="W16" s="31">
        <v>0.9</v>
      </c>
      <c r="X16" s="31">
        <v>90</v>
      </c>
      <c r="Y16" s="116">
        <v>99</v>
      </c>
      <c r="Z16" s="39">
        <v>26</v>
      </c>
      <c r="AA16" s="39">
        <v>21</v>
      </c>
      <c r="AB16" s="31">
        <v>60</v>
      </c>
      <c r="AC16" s="31">
        <v>40</v>
      </c>
      <c r="AD16" s="17" t="s">
        <v>54</v>
      </c>
      <c r="AE16" s="31">
        <v>28</v>
      </c>
      <c r="AF16" s="37">
        <v>0.8</v>
      </c>
      <c r="AG16" s="115">
        <v>5</v>
      </c>
      <c r="AH16" s="31">
        <v>1.2</v>
      </c>
      <c r="AI16" s="31">
        <v>0.5</v>
      </c>
      <c r="AJ16" s="31">
        <v>1</v>
      </c>
      <c r="AK16" s="31">
        <v>0.5</v>
      </c>
      <c r="AL16" s="117">
        <v>2</v>
      </c>
      <c r="AM16" s="115">
        <v>1</v>
      </c>
      <c r="AN16" s="115">
        <v>3</v>
      </c>
      <c r="AO16" s="17">
        <v>2</v>
      </c>
      <c r="AP16" s="31">
        <v>1</v>
      </c>
      <c r="AQ16" s="31">
        <v>3</v>
      </c>
      <c r="AR16" s="37">
        <v>10</v>
      </c>
      <c r="AS16" s="31">
        <v>200</v>
      </c>
      <c r="AT16" s="31">
        <v>0.75</v>
      </c>
      <c r="AU16" s="31">
        <v>11</v>
      </c>
      <c r="AV16" s="31">
        <v>0</v>
      </c>
      <c r="AW16" s="31">
        <v>0.7</v>
      </c>
      <c r="AX16" s="31">
        <v>0</v>
      </c>
      <c r="AY16" s="31">
        <v>0</v>
      </c>
      <c r="AZ16" s="48">
        <v>36</v>
      </c>
      <c r="BA16" s="31">
        <v>5.8</v>
      </c>
      <c r="BB16" s="31">
        <v>0.2</v>
      </c>
      <c r="BC16" s="31">
        <v>0.3</v>
      </c>
      <c r="BD16" s="31" t="s">
        <v>98</v>
      </c>
      <c r="BE16" s="31" t="s">
        <v>101</v>
      </c>
      <c r="BG16" s="31">
        <v>0.7</v>
      </c>
      <c r="BH16" s="31">
        <v>0.8</v>
      </c>
      <c r="BJ16" s="31">
        <v>0.75</v>
      </c>
      <c r="BK16" s="31">
        <v>0.85</v>
      </c>
      <c r="BL16" s="31"/>
      <c r="BM16" s="33" t="s">
        <v>143</v>
      </c>
      <c r="BN16" s="31">
        <v>0.34</v>
      </c>
      <c r="BO16" s="31">
        <v>0.223</v>
      </c>
      <c r="BP16" s="4">
        <v>0.55000000000000004</v>
      </c>
      <c r="BR16" s="33"/>
      <c r="BS16" s="33"/>
      <c r="BT16" s="120">
        <v>0</v>
      </c>
      <c r="BU16" s="33"/>
      <c r="BV16" s="35"/>
    </row>
    <row r="17" spans="1:74" x14ac:dyDescent="0.3">
      <c r="A17" s="17">
        <v>4.4000000000000004</v>
      </c>
      <c r="B17" s="4" t="s">
        <v>109</v>
      </c>
      <c r="C17" s="38">
        <v>12</v>
      </c>
      <c r="D17" s="39">
        <v>12</v>
      </c>
      <c r="E17" s="39">
        <v>3</v>
      </c>
      <c r="F17" s="31">
        <v>127</v>
      </c>
      <c r="G17" s="31">
        <v>50</v>
      </c>
      <c r="H17" s="31">
        <v>0.75</v>
      </c>
      <c r="I17" s="37">
        <v>66.7</v>
      </c>
      <c r="J17" s="38">
        <v>1</v>
      </c>
      <c r="K17" s="31">
        <v>0.8</v>
      </c>
      <c r="L17" s="39">
        <v>1.5</v>
      </c>
      <c r="M17" s="31">
        <v>0.17</v>
      </c>
      <c r="N17" s="31">
        <v>0.1</v>
      </c>
      <c r="O17" s="31">
        <v>0.8</v>
      </c>
      <c r="P17" s="31">
        <v>0.5</v>
      </c>
      <c r="Q17" s="31">
        <v>0.5</v>
      </c>
      <c r="R17" s="31">
        <v>0.65</v>
      </c>
      <c r="S17" s="31">
        <v>0.14000000000000001</v>
      </c>
      <c r="T17" s="31">
        <v>0.1</v>
      </c>
      <c r="U17" s="31">
        <v>0.2</v>
      </c>
      <c r="V17" s="31">
        <v>0.7</v>
      </c>
      <c r="W17" s="31">
        <v>0.9</v>
      </c>
      <c r="X17" s="31">
        <v>90</v>
      </c>
      <c r="Y17" s="116">
        <v>99</v>
      </c>
      <c r="Z17" s="39">
        <v>26</v>
      </c>
      <c r="AA17" s="39">
        <v>21</v>
      </c>
      <c r="AB17" s="31">
        <v>60</v>
      </c>
      <c r="AC17" s="31">
        <v>30</v>
      </c>
      <c r="AD17" s="17" t="s">
        <v>105</v>
      </c>
      <c r="AE17" s="31">
        <v>30</v>
      </c>
      <c r="AF17" s="37">
        <v>0.7</v>
      </c>
      <c r="AG17" s="115">
        <v>3</v>
      </c>
      <c r="AH17" s="31">
        <v>1.2</v>
      </c>
      <c r="AI17" s="31">
        <v>0.5</v>
      </c>
      <c r="AJ17" s="31">
        <v>1</v>
      </c>
      <c r="AK17" s="31">
        <v>0.5</v>
      </c>
      <c r="AL17" s="117">
        <v>20</v>
      </c>
      <c r="AM17" s="115">
        <v>10</v>
      </c>
      <c r="AN17" s="115">
        <v>30</v>
      </c>
      <c r="AO17" s="17">
        <v>20</v>
      </c>
      <c r="AP17" s="31">
        <v>10</v>
      </c>
      <c r="AQ17" s="31">
        <v>30</v>
      </c>
      <c r="AR17" s="37">
        <v>20</v>
      </c>
      <c r="AS17" s="31">
        <v>500</v>
      </c>
      <c r="AT17" s="31">
        <v>0.75</v>
      </c>
      <c r="AU17" s="31">
        <v>11</v>
      </c>
      <c r="AV17" s="31">
        <v>0</v>
      </c>
      <c r="AW17" s="31">
        <v>0.7</v>
      </c>
      <c r="AX17" s="31">
        <v>0</v>
      </c>
      <c r="AY17" s="31">
        <v>0</v>
      </c>
      <c r="AZ17" s="48">
        <v>30</v>
      </c>
      <c r="BA17" s="31">
        <v>8.6999999999999993</v>
      </c>
      <c r="BB17" s="31">
        <v>0.2</v>
      </c>
      <c r="BC17" s="31">
        <v>0.3</v>
      </c>
      <c r="BD17" s="31" t="s">
        <v>101</v>
      </c>
      <c r="BE17" s="31" t="s">
        <v>101</v>
      </c>
      <c r="BF17" s="31" t="s">
        <v>98</v>
      </c>
      <c r="BG17" s="31">
        <v>0.7</v>
      </c>
      <c r="BH17" s="31">
        <v>0.8</v>
      </c>
      <c r="BI17" s="31">
        <v>0.5</v>
      </c>
      <c r="BJ17" s="31">
        <v>0.75</v>
      </c>
      <c r="BK17" s="31">
        <v>0.85</v>
      </c>
      <c r="BL17" s="31">
        <v>0.5</v>
      </c>
      <c r="BM17" s="31" t="s">
        <v>102</v>
      </c>
      <c r="BN17" s="31">
        <v>0.55000000000000004</v>
      </c>
      <c r="BO17" s="31">
        <v>0.223</v>
      </c>
      <c r="BP17" s="4">
        <v>0.91</v>
      </c>
      <c r="BQ17" t="s">
        <v>55</v>
      </c>
      <c r="BR17" s="33">
        <v>1.5</v>
      </c>
      <c r="BS17" s="33">
        <v>1</v>
      </c>
      <c r="BT17" s="120">
        <v>1.5</v>
      </c>
      <c r="BU17" s="33">
        <v>20</v>
      </c>
      <c r="BV17" s="35">
        <v>30</v>
      </c>
    </row>
    <row r="18" spans="1:74" ht="15" thickBot="1" x14ac:dyDescent="0.35">
      <c r="A18" s="9">
        <v>4.5</v>
      </c>
      <c r="B18" s="6" t="s">
        <v>110</v>
      </c>
      <c r="C18" s="38">
        <v>10</v>
      </c>
      <c r="D18" s="39">
        <v>7</v>
      </c>
      <c r="E18" s="39">
        <v>3</v>
      </c>
      <c r="F18" s="31">
        <v>95</v>
      </c>
      <c r="G18" s="31">
        <v>50</v>
      </c>
      <c r="H18" s="31">
        <v>0.75</v>
      </c>
      <c r="I18" s="31">
        <v>66.7</v>
      </c>
      <c r="J18" s="38">
        <v>1</v>
      </c>
      <c r="K18" s="28">
        <v>0.8</v>
      </c>
      <c r="L18" s="39">
        <v>1.5</v>
      </c>
      <c r="M18" s="31">
        <v>0.17</v>
      </c>
      <c r="N18" s="31">
        <v>0.1</v>
      </c>
      <c r="O18" s="31">
        <v>0.8</v>
      </c>
      <c r="P18" s="31">
        <v>0.5</v>
      </c>
      <c r="Q18" s="31">
        <v>0.5</v>
      </c>
      <c r="R18" s="31">
        <v>0.65</v>
      </c>
      <c r="S18" s="31">
        <v>0.14000000000000001</v>
      </c>
      <c r="T18" s="31">
        <v>0.1</v>
      </c>
      <c r="U18" s="31">
        <v>0.2</v>
      </c>
      <c r="V18" s="31">
        <v>0.7</v>
      </c>
      <c r="W18" s="31">
        <v>0.9</v>
      </c>
      <c r="X18" s="31">
        <v>90</v>
      </c>
      <c r="Y18" s="116">
        <v>106</v>
      </c>
      <c r="Z18" s="39">
        <v>26</v>
      </c>
      <c r="AA18" s="39">
        <v>21</v>
      </c>
      <c r="AB18" s="31">
        <v>60</v>
      </c>
      <c r="AC18" s="31">
        <v>30</v>
      </c>
      <c r="AD18" s="17" t="s">
        <v>105</v>
      </c>
      <c r="AE18" s="31">
        <v>30</v>
      </c>
      <c r="AF18" s="37">
        <v>0.8</v>
      </c>
      <c r="AG18" s="115">
        <v>5</v>
      </c>
      <c r="AH18" s="31">
        <v>1.2</v>
      </c>
      <c r="AI18" s="31">
        <v>0.5</v>
      </c>
      <c r="AJ18" s="31">
        <v>1</v>
      </c>
      <c r="AK18" s="31">
        <v>0.5</v>
      </c>
      <c r="AL18" s="117">
        <v>4</v>
      </c>
      <c r="AM18" s="115">
        <v>2</v>
      </c>
      <c r="AN18" s="115">
        <v>10</v>
      </c>
      <c r="AO18" s="17">
        <v>4</v>
      </c>
      <c r="AP18" s="31">
        <v>2</v>
      </c>
      <c r="AQ18" s="31">
        <v>10</v>
      </c>
      <c r="AR18" s="37">
        <v>10</v>
      </c>
      <c r="AS18" s="31">
        <v>500</v>
      </c>
      <c r="AT18" s="31">
        <v>0.75</v>
      </c>
      <c r="AU18" s="31">
        <v>11</v>
      </c>
      <c r="AV18" s="31">
        <v>0</v>
      </c>
      <c r="AW18" s="31">
        <v>0.7</v>
      </c>
      <c r="AX18" s="31">
        <v>0</v>
      </c>
      <c r="AY18" s="31">
        <v>0</v>
      </c>
      <c r="AZ18" s="48">
        <v>30</v>
      </c>
      <c r="BA18" s="31">
        <v>5.8</v>
      </c>
      <c r="BB18" s="31">
        <v>0.2</v>
      </c>
      <c r="BC18" s="31">
        <v>0.3</v>
      </c>
      <c r="BD18" s="31" t="s">
        <v>98</v>
      </c>
      <c r="BE18" s="31" t="s">
        <v>101</v>
      </c>
      <c r="BF18" s="31" t="s">
        <v>97</v>
      </c>
      <c r="BG18" s="31">
        <v>0.7</v>
      </c>
      <c r="BH18" s="31">
        <v>0.8</v>
      </c>
      <c r="BI18" s="33">
        <v>0.5</v>
      </c>
      <c r="BJ18" s="31">
        <v>0.75</v>
      </c>
      <c r="BK18" s="31">
        <v>0.85</v>
      </c>
      <c r="BL18" s="31">
        <v>0.5</v>
      </c>
      <c r="BM18" s="33" t="s">
        <v>143</v>
      </c>
      <c r="BN18" s="31">
        <v>0.34</v>
      </c>
      <c r="BO18" s="31">
        <v>0.223</v>
      </c>
      <c r="BP18" s="4">
        <v>0.55000000000000004</v>
      </c>
      <c r="BQ18" t="s">
        <v>55</v>
      </c>
      <c r="BR18" s="33">
        <v>1.5</v>
      </c>
      <c r="BS18" s="33">
        <v>1</v>
      </c>
      <c r="BT18" s="120">
        <v>1.5</v>
      </c>
      <c r="BU18" s="33">
        <v>20</v>
      </c>
      <c r="BV18" s="35">
        <v>30</v>
      </c>
    </row>
    <row r="19" spans="1:74" x14ac:dyDescent="0.3">
      <c r="A19" s="7">
        <v>5.0999999999999996</v>
      </c>
      <c r="B19" s="8" t="s">
        <v>111</v>
      </c>
      <c r="C19" s="22">
        <v>20</v>
      </c>
      <c r="D19" s="23">
        <v>20</v>
      </c>
      <c r="E19" s="23">
        <v>4</v>
      </c>
      <c r="F19" s="24">
        <v>376</v>
      </c>
      <c r="G19" s="24">
        <v>50</v>
      </c>
      <c r="H19" s="24">
        <v>0.75</v>
      </c>
      <c r="I19" s="24">
        <v>0</v>
      </c>
      <c r="J19" s="22">
        <v>1</v>
      </c>
      <c r="K19" s="31">
        <v>0.8</v>
      </c>
      <c r="L19" s="23">
        <v>1.5</v>
      </c>
      <c r="M19" s="24">
        <v>0.17</v>
      </c>
      <c r="N19" s="24">
        <v>0.1</v>
      </c>
      <c r="O19" s="24">
        <v>0.8</v>
      </c>
      <c r="P19" s="24">
        <v>0.5</v>
      </c>
      <c r="Q19" s="24">
        <v>0.5</v>
      </c>
      <c r="R19" s="24">
        <v>0.65</v>
      </c>
      <c r="S19" s="24">
        <v>0.14000000000000001</v>
      </c>
      <c r="T19" s="24">
        <v>0.1</v>
      </c>
      <c r="U19" s="24">
        <v>0.2</v>
      </c>
      <c r="V19" s="24">
        <v>0.7</v>
      </c>
      <c r="W19" s="24">
        <v>0.9</v>
      </c>
      <c r="X19" s="24">
        <v>90</v>
      </c>
      <c r="Y19" s="131">
        <v>100</v>
      </c>
      <c r="Z19" s="23">
        <v>26</v>
      </c>
      <c r="AA19" s="23">
        <v>20</v>
      </c>
      <c r="AB19" s="24">
        <v>60</v>
      </c>
      <c r="AC19" s="24">
        <v>30</v>
      </c>
      <c r="AD19" s="7"/>
      <c r="AE19" s="24">
        <v>40</v>
      </c>
      <c r="AF19" s="25">
        <v>1</v>
      </c>
      <c r="AG19" s="132">
        <v>8</v>
      </c>
      <c r="AH19" s="24">
        <v>1.2</v>
      </c>
      <c r="AI19" s="24">
        <v>0.5</v>
      </c>
      <c r="AJ19" s="24">
        <v>1</v>
      </c>
      <c r="AK19" s="24">
        <v>0.5</v>
      </c>
      <c r="AL19" s="136">
        <v>2</v>
      </c>
      <c r="AM19" s="132">
        <v>1</v>
      </c>
      <c r="AN19" s="132">
        <v>3</v>
      </c>
      <c r="AO19" s="7">
        <v>2</v>
      </c>
      <c r="AP19" s="24">
        <v>1</v>
      </c>
      <c r="AQ19" s="24">
        <v>3</v>
      </c>
      <c r="AR19" s="25">
        <v>20</v>
      </c>
      <c r="AS19" s="19">
        <v>300</v>
      </c>
      <c r="AT19" s="14">
        <v>0.05</v>
      </c>
      <c r="AU19" s="19">
        <v>11</v>
      </c>
      <c r="AV19" s="19">
        <v>2</v>
      </c>
      <c r="AW19" s="19">
        <v>1</v>
      </c>
      <c r="AX19" s="19">
        <v>12</v>
      </c>
      <c r="AY19" s="19">
        <v>6</v>
      </c>
      <c r="AZ19" s="47">
        <v>30</v>
      </c>
      <c r="BA19" s="19">
        <v>3.6</v>
      </c>
      <c r="BB19" s="24">
        <v>0.2</v>
      </c>
      <c r="BC19" s="24">
        <v>0.3</v>
      </c>
      <c r="BD19" s="24" t="s">
        <v>97</v>
      </c>
      <c r="BE19" s="24" t="s">
        <v>98</v>
      </c>
      <c r="BF19" s="24" t="s">
        <v>97</v>
      </c>
      <c r="BG19" s="24">
        <v>0.7</v>
      </c>
      <c r="BH19" s="24">
        <v>0.8</v>
      </c>
      <c r="BI19" s="19">
        <v>0.5</v>
      </c>
      <c r="BJ19" s="24">
        <v>0.75</v>
      </c>
      <c r="BK19" s="24">
        <v>0.85</v>
      </c>
      <c r="BL19" s="24">
        <v>0.5</v>
      </c>
      <c r="BM19" s="19" t="s">
        <v>102</v>
      </c>
      <c r="BN19" s="14">
        <v>0.55000000000000004</v>
      </c>
      <c r="BO19" s="14">
        <v>0.34</v>
      </c>
      <c r="BP19" s="8">
        <v>0.91</v>
      </c>
      <c r="BQ19" s="14" t="s">
        <v>55</v>
      </c>
      <c r="BR19" s="19">
        <v>1.5</v>
      </c>
      <c r="BS19" s="19">
        <v>1</v>
      </c>
      <c r="BT19" s="140">
        <v>1.5</v>
      </c>
      <c r="BU19" s="19">
        <v>20</v>
      </c>
      <c r="BV19" s="20">
        <v>30</v>
      </c>
    </row>
    <row r="20" spans="1:74" x14ac:dyDescent="0.3">
      <c r="A20" s="17">
        <v>5.2</v>
      </c>
      <c r="B20" s="4" t="s">
        <v>112</v>
      </c>
      <c r="C20" s="38">
        <v>20</v>
      </c>
      <c r="D20" s="39">
        <v>20</v>
      </c>
      <c r="E20" s="39">
        <v>4</v>
      </c>
      <c r="F20" s="31">
        <v>376</v>
      </c>
      <c r="G20" s="31">
        <v>50</v>
      </c>
      <c r="H20" s="31">
        <v>0.75</v>
      </c>
      <c r="I20" s="31">
        <v>0</v>
      </c>
      <c r="J20" s="38">
        <v>1</v>
      </c>
      <c r="K20" s="31">
        <v>0.8</v>
      </c>
      <c r="L20" s="39">
        <v>1.5</v>
      </c>
      <c r="M20" s="31">
        <v>0.17</v>
      </c>
      <c r="N20" s="31">
        <v>0.1</v>
      </c>
      <c r="O20" s="31">
        <v>0.8</v>
      </c>
      <c r="P20" s="31">
        <v>0.5</v>
      </c>
      <c r="Q20" s="31">
        <v>0.5</v>
      </c>
      <c r="R20" s="31">
        <v>0.65</v>
      </c>
      <c r="S20" s="31">
        <v>0.14000000000000001</v>
      </c>
      <c r="T20" s="31">
        <v>0.1</v>
      </c>
      <c r="U20" s="31">
        <v>0.2</v>
      </c>
      <c r="V20" s="31">
        <v>0.7</v>
      </c>
      <c r="W20" s="31">
        <v>0.9</v>
      </c>
      <c r="X20" s="31">
        <v>90</v>
      </c>
      <c r="Y20" s="116">
        <v>100</v>
      </c>
      <c r="Z20" s="39">
        <v>26</v>
      </c>
      <c r="AA20" s="39">
        <v>20</v>
      </c>
      <c r="AB20" s="31">
        <v>60</v>
      </c>
      <c r="AC20" s="31">
        <v>30</v>
      </c>
      <c r="AD20" s="17"/>
      <c r="AE20" s="31">
        <v>40</v>
      </c>
      <c r="AF20" s="37">
        <v>1</v>
      </c>
      <c r="AG20" s="115">
        <v>8</v>
      </c>
      <c r="AH20" s="31">
        <v>1.2</v>
      </c>
      <c r="AI20" s="31">
        <v>0.5</v>
      </c>
      <c r="AJ20" s="31">
        <v>1</v>
      </c>
      <c r="AK20" s="31">
        <v>0.5</v>
      </c>
      <c r="AL20" s="117">
        <v>2</v>
      </c>
      <c r="AM20" s="115">
        <v>1</v>
      </c>
      <c r="AN20" s="115">
        <v>3</v>
      </c>
      <c r="AO20" s="17">
        <v>2</v>
      </c>
      <c r="AP20" s="31">
        <v>1</v>
      </c>
      <c r="AQ20" s="31">
        <v>3</v>
      </c>
      <c r="AR20" s="37">
        <v>10</v>
      </c>
      <c r="AS20" s="31">
        <v>300</v>
      </c>
      <c r="AT20" s="31">
        <v>0.05</v>
      </c>
      <c r="AU20" s="31">
        <v>11</v>
      </c>
      <c r="AV20" s="31">
        <v>2</v>
      </c>
      <c r="AW20" s="31">
        <v>1</v>
      </c>
      <c r="AX20" s="31">
        <v>24</v>
      </c>
      <c r="AY20" s="31">
        <v>12</v>
      </c>
      <c r="AZ20" s="48">
        <v>30</v>
      </c>
      <c r="BA20" s="33">
        <v>3.6</v>
      </c>
      <c r="BB20" s="31">
        <v>0.2</v>
      </c>
      <c r="BC20" s="31">
        <v>0.3</v>
      </c>
      <c r="BD20" s="31" t="s">
        <v>97</v>
      </c>
      <c r="BE20" s="31" t="s">
        <v>98</v>
      </c>
      <c r="BF20" s="31" t="s">
        <v>97</v>
      </c>
      <c r="BG20" s="31">
        <v>0.7</v>
      </c>
      <c r="BH20" s="31">
        <v>0.8</v>
      </c>
      <c r="BI20" s="33">
        <v>0.5</v>
      </c>
      <c r="BJ20" s="31">
        <v>0.75</v>
      </c>
      <c r="BK20" s="31">
        <v>0.85</v>
      </c>
      <c r="BL20" s="31">
        <v>0.5</v>
      </c>
      <c r="BM20" s="31" t="s">
        <v>102</v>
      </c>
      <c r="BN20" s="31">
        <v>0.55000000000000004</v>
      </c>
      <c r="BO20" s="31">
        <v>0.34</v>
      </c>
      <c r="BP20" s="4">
        <v>0.91</v>
      </c>
      <c r="BQ20" t="s">
        <v>55</v>
      </c>
      <c r="BR20" s="33">
        <v>1.5</v>
      </c>
      <c r="BS20" s="33">
        <v>1</v>
      </c>
      <c r="BT20" s="120">
        <v>1.5</v>
      </c>
      <c r="BU20" s="33">
        <v>20</v>
      </c>
      <c r="BV20" s="35">
        <v>30</v>
      </c>
    </row>
    <row r="21" spans="1:74" ht="15" thickBot="1" x14ac:dyDescent="0.35">
      <c r="A21" s="9">
        <v>5.3</v>
      </c>
      <c r="B21" s="6" t="s">
        <v>113</v>
      </c>
      <c r="C21" s="26">
        <v>20</v>
      </c>
      <c r="D21" s="27">
        <v>20</v>
      </c>
      <c r="E21" s="27">
        <v>4</v>
      </c>
      <c r="F21" s="28">
        <v>376</v>
      </c>
      <c r="G21" s="28">
        <v>50</v>
      </c>
      <c r="H21" s="31">
        <v>0.75</v>
      </c>
      <c r="I21" s="28">
        <v>0</v>
      </c>
      <c r="J21" s="26">
        <v>1</v>
      </c>
      <c r="K21" s="28">
        <v>0.8</v>
      </c>
      <c r="L21" s="27">
        <v>1.5</v>
      </c>
      <c r="M21" s="28">
        <v>0.17</v>
      </c>
      <c r="N21" s="28">
        <v>0.1</v>
      </c>
      <c r="O21" s="28">
        <v>0.8</v>
      </c>
      <c r="P21" s="28">
        <v>0.5</v>
      </c>
      <c r="Q21" s="28">
        <v>0.5</v>
      </c>
      <c r="R21" s="28">
        <v>0.65</v>
      </c>
      <c r="S21" s="28">
        <v>0.14000000000000001</v>
      </c>
      <c r="T21" s="28">
        <v>0.1</v>
      </c>
      <c r="U21" s="28">
        <v>0.2</v>
      </c>
      <c r="V21" s="28">
        <v>0.7</v>
      </c>
      <c r="W21" s="28">
        <v>0.9</v>
      </c>
      <c r="X21" s="28">
        <v>90</v>
      </c>
      <c r="Y21" s="128">
        <v>100</v>
      </c>
      <c r="Z21" s="27">
        <v>26</v>
      </c>
      <c r="AA21" s="27">
        <v>20</v>
      </c>
      <c r="AB21" s="28">
        <v>60</v>
      </c>
      <c r="AC21" s="28">
        <v>30</v>
      </c>
      <c r="AD21" s="9"/>
      <c r="AE21" s="28">
        <v>35</v>
      </c>
      <c r="AF21" s="29">
        <v>1</v>
      </c>
      <c r="AG21" s="127">
        <v>15</v>
      </c>
      <c r="AH21" s="28">
        <v>1.2</v>
      </c>
      <c r="AI21" s="28">
        <v>0.5</v>
      </c>
      <c r="AJ21" s="28">
        <v>1</v>
      </c>
      <c r="AK21" s="28">
        <v>0.5</v>
      </c>
      <c r="AL21" s="112">
        <v>2</v>
      </c>
      <c r="AM21" s="127">
        <v>1</v>
      </c>
      <c r="AN21" s="127">
        <v>3</v>
      </c>
      <c r="AO21" s="9">
        <v>2</v>
      </c>
      <c r="AP21" s="28">
        <v>1</v>
      </c>
      <c r="AQ21" s="28">
        <v>3</v>
      </c>
      <c r="AR21" s="29">
        <v>10</v>
      </c>
      <c r="AS21" s="21">
        <v>300</v>
      </c>
      <c r="AT21" s="31">
        <v>0.05</v>
      </c>
      <c r="AU21" s="21">
        <v>11</v>
      </c>
      <c r="AV21" s="21">
        <v>1</v>
      </c>
      <c r="AW21" s="21">
        <v>1</v>
      </c>
      <c r="AX21" s="21">
        <v>12</v>
      </c>
      <c r="AY21" s="21">
        <v>6</v>
      </c>
      <c r="AZ21" s="49">
        <v>30</v>
      </c>
      <c r="BA21" s="21">
        <v>1.9</v>
      </c>
      <c r="BB21" s="28">
        <v>0.2</v>
      </c>
      <c r="BC21" s="28">
        <v>0.3</v>
      </c>
      <c r="BD21" s="28" t="s">
        <v>97</v>
      </c>
      <c r="BE21" s="28" t="s">
        <v>98</v>
      </c>
      <c r="BF21" s="28" t="s">
        <v>97</v>
      </c>
      <c r="BG21" s="28">
        <v>0.7</v>
      </c>
      <c r="BH21" s="28">
        <v>0.8</v>
      </c>
      <c r="BI21" s="21">
        <v>0.5</v>
      </c>
      <c r="BJ21" s="28">
        <v>0.75</v>
      </c>
      <c r="BK21" s="28">
        <v>0.85</v>
      </c>
      <c r="BL21" s="28">
        <v>0.5</v>
      </c>
      <c r="BM21" s="21" t="s">
        <v>102</v>
      </c>
      <c r="BN21" s="10">
        <v>0.55000000000000004</v>
      </c>
      <c r="BO21" s="10">
        <v>0.34</v>
      </c>
      <c r="BP21" s="6">
        <v>0.91</v>
      </c>
      <c r="BQ21" s="10" t="s">
        <v>55</v>
      </c>
      <c r="BR21" s="21">
        <v>1.5</v>
      </c>
      <c r="BS21" s="21">
        <v>1</v>
      </c>
      <c r="BT21" s="141">
        <v>1.5</v>
      </c>
      <c r="BU21" s="21">
        <v>20</v>
      </c>
      <c r="BV21" s="36">
        <v>30</v>
      </c>
    </row>
    <row r="22" spans="1:74" x14ac:dyDescent="0.3">
      <c r="A22" s="7">
        <v>6.1</v>
      </c>
      <c r="B22" s="8" t="s">
        <v>114</v>
      </c>
      <c r="C22" s="38">
        <v>12</v>
      </c>
      <c r="D22" s="39">
        <v>12</v>
      </c>
      <c r="E22" s="39">
        <v>3</v>
      </c>
      <c r="F22" s="31">
        <v>169</v>
      </c>
      <c r="G22" s="31">
        <v>50</v>
      </c>
      <c r="H22" s="24">
        <v>0.75</v>
      </c>
      <c r="I22" s="25">
        <v>66.7</v>
      </c>
      <c r="J22" s="38">
        <v>1</v>
      </c>
      <c r="K22" s="31">
        <v>0.8</v>
      </c>
      <c r="L22" s="39">
        <v>1.5</v>
      </c>
      <c r="M22" s="31">
        <v>0.17</v>
      </c>
      <c r="N22" s="31">
        <v>0.1</v>
      </c>
      <c r="O22" s="31">
        <v>0.8</v>
      </c>
      <c r="P22" s="31">
        <v>0.5</v>
      </c>
      <c r="Q22" s="31">
        <v>0.5</v>
      </c>
      <c r="R22" s="31">
        <v>0.65</v>
      </c>
      <c r="S22" s="31">
        <v>0.14000000000000001</v>
      </c>
      <c r="T22" s="31">
        <v>0.1</v>
      </c>
      <c r="U22" s="31">
        <v>0.2</v>
      </c>
      <c r="V22" s="31">
        <v>0.7</v>
      </c>
      <c r="W22" s="31">
        <v>0.9</v>
      </c>
      <c r="X22" s="31">
        <v>90</v>
      </c>
      <c r="Y22" s="116">
        <v>101</v>
      </c>
      <c r="Z22" s="39">
        <v>26</v>
      </c>
      <c r="AA22" s="39">
        <v>21</v>
      </c>
      <c r="AB22" s="31">
        <v>70</v>
      </c>
      <c r="AC22" s="31">
        <v>30</v>
      </c>
      <c r="AD22" s="17"/>
      <c r="AE22" s="31">
        <v>35</v>
      </c>
      <c r="AF22" s="37">
        <v>0.9</v>
      </c>
      <c r="AG22" s="115">
        <v>2</v>
      </c>
      <c r="AH22" s="31">
        <v>1.2</v>
      </c>
      <c r="AI22" s="31">
        <v>0.5</v>
      </c>
      <c r="AJ22" s="31">
        <v>1</v>
      </c>
      <c r="AK22" s="31">
        <v>0.5</v>
      </c>
      <c r="AL22" s="117">
        <v>2</v>
      </c>
      <c r="AM22" s="115">
        <v>1</v>
      </c>
      <c r="AN22" s="115">
        <v>3</v>
      </c>
      <c r="AO22" s="17">
        <v>2</v>
      </c>
      <c r="AP22" s="31">
        <v>1</v>
      </c>
      <c r="AQ22" s="31">
        <v>3</v>
      </c>
      <c r="AR22" s="37">
        <v>10</v>
      </c>
      <c r="AS22" s="31">
        <v>200</v>
      </c>
      <c r="AT22" s="14">
        <v>0.75</v>
      </c>
      <c r="AU22" s="31">
        <v>6</v>
      </c>
      <c r="AV22" s="31">
        <v>6</v>
      </c>
      <c r="AW22" s="31">
        <v>0.7</v>
      </c>
      <c r="AX22" s="31">
        <v>0</v>
      </c>
      <c r="AY22" s="31">
        <v>0</v>
      </c>
      <c r="AZ22" s="48">
        <v>36</v>
      </c>
      <c r="BA22" s="33">
        <v>14.5</v>
      </c>
      <c r="BB22" s="31">
        <v>0.2</v>
      </c>
      <c r="BC22" s="31">
        <v>0.3</v>
      </c>
      <c r="BD22" s="31" t="s">
        <v>101</v>
      </c>
      <c r="BE22" s="31" t="s">
        <v>101</v>
      </c>
      <c r="BF22" s="31" t="s">
        <v>98</v>
      </c>
      <c r="BG22" s="31">
        <v>0.7</v>
      </c>
      <c r="BH22" s="31">
        <v>0.8</v>
      </c>
      <c r="BI22" s="33">
        <v>0.5</v>
      </c>
      <c r="BJ22" s="31">
        <v>0.75</v>
      </c>
      <c r="BK22" s="31">
        <v>0.85</v>
      </c>
      <c r="BL22" s="31">
        <v>0.5</v>
      </c>
      <c r="BM22" s="31" t="s">
        <v>102</v>
      </c>
      <c r="BN22" s="31">
        <v>0.55000000000000004</v>
      </c>
      <c r="BO22" s="31">
        <v>0.34</v>
      </c>
      <c r="BP22" s="4">
        <v>0.91</v>
      </c>
      <c r="BQ22" t="s">
        <v>147</v>
      </c>
      <c r="BR22" s="33">
        <v>15</v>
      </c>
      <c r="BS22" s="33">
        <v>1</v>
      </c>
      <c r="BT22" s="120">
        <v>15</v>
      </c>
      <c r="BU22" s="33">
        <v>3</v>
      </c>
      <c r="BV22" s="35">
        <v>45</v>
      </c>
    </row>
    <row r="23" spans="1:74" x14ac:dyDescent="0.3">
      <c r="A23" s="17">
        <v>6.2</v>
      </c>
      <c r="B23" s="4" t="s">
        <v>115</v>
      </c>
      <c r="C23" s="38">
        <v>20</v>
      </c>
      <c r="D23" s="39">
        <v>20</v>
      </c>
      <c r="E23" s="39">
        <v>3</v>
      </c>
      <c r="F23" s="31">
        <v>282</v>
      </c>
      <c r="G23" s="31">
        <v>50</v>
      </c>
      <c r="H23" s="31">
        <v>0.75</v>
      </c>
      <c r="I23" s="37">
        <v>66.7</v>
      </c>
      <c r="J23" s="38">
        <v>1</v>
      </c>
      <c r="K23" s="31">
        <v>0.8</v>
      </c>
      <c r="L23" s="39">
        <v>1.5</v>
      </c>
      <c r="M23" s="31">
        <v>0.17</v>
      </c>
      <c r="N23" s="31">
        <v>0.1</v>
      </c>
      <c r="O23" s="31">
        <v>0.8</v>
      </c>
      <c r="P23" s="31">
        <v>0.5</v>
      </c>
      <c r="Q23" s="31">
        <v>0.5</v>
      </c>
      <c r="R23" s="31">
        <v>0.65</v>
      </c>
      <c r="S23" s="31">
        <v>0.14000000000000001</v>
      </c>
      <c r="T23" s="31">
        <v>0.1</v>
      </c>
      <c r="U23" s="31">
        <v>0.2</v>
      </c>
      <c r="V23" s="31">
        <v>0.7</v>
      </c>
      <c r="W23" s="31">
        <v>0.9</v>
      </c>
      <c r="X23" s="31">
        <v>90</v>
      </c>
      <c r="Y23" s="116">
        <v>93</v>
      </c>
      <c r="Z23" s="39">
        <v>26</v>
      </c>
      <c r="AA23" s="39">
        <v>21</v>
      </c>
      <c r="AB23" s="31">
        <v>70</v>
      </c>
      <c r="AC23" s="31">
        <v>30</v>
      </c>
      <c r="AD23" s="17"/>
      <c r="AE23" s="31">
        <v>40</v>
      </c>
      <c r="AF23" s="37">
        <v>1.1000000000000001</v>
      </c>
      <c r="AG23" s="115">
        <v>2</v>
      </c>
      <c r="AH23" s="31">
        <v>1.2</v>
      </c>
      <c r="AI23" s="31">
        <v>0.5</v>
      </c>
      <c r="AJ23" s="31">
        <v>1</v>
      </c>
      <c r="AK23" s="31">
        <v>0.5</v>
      </c>
      <c r="AL23" s="117">
        <v>2</v>
      </c>
      <c r="AM23" s="115">
        <v>1</v>
      </c>
      <c r="AN23" s="115">
        <v>3</v>
      </c>
      <c r="AO23" s="17">
        <v>2</v>
      </c>
      <c r="AP23" s="31">
        <v>1</v>
      </c>
      <c r="AQ23" s="31">
        <v>3</v>
      </c>
      <c r="AR23" s="37">
        <v>10</v>
      </c>
      <c r="AS23" s="31">
        <v>200</v>
      </c>
      <c r="AT23" s="31">
        <v>0.75</v>
      </c>
      <c r="AU23" s="33">
        <v>7</v>
      </c>
      <c r="AV23" s="31">
        <v>0</v>
      </c>
      <c r="AW23" s="33">
        <v>0.7</v>
      </c>
      <c r="AX23" s="31">
        <v>0</v>
      </c>
      <c r="AY23" s="33">
        <v>0</v>
      </c>
      <c r="AZ23" s="48">
        <v>36</v>
      </c>
      <c r="BA23" s="33">
        <v>14.5</v>
      </c>
      <c r="BB23" s="31">
        <v>0.2</v>
      </c>
      <c r="BC23" s="31">
        <v>0.3</v>
      </c>
      <c r="BD23" s="31" t="s">
        <v>101</v>
      </c>
      <c r="BE23" s="31" t="s">
        <v>101</v>
      </c>
      <c r="BF23" s="31" t="s">
        <v>98</v>
      </c>
      <c r="BG23" s="31">
        <v>0.7</v>
      </c>
      <c r="BH23" s="31">
        <v>0.8</v>
      </c>
      <c r="BI23" s="33">
        <v>0.5</v>
      </c>
      <c r="BJ23" s="31">
        <v>0.75</v>
      </c>
      <c r="BK23" s="31">
        <v>0.85</v>
      </c>
      <c r="BL23" s="31">
        <v>0.5</v>
      </c>
      <c r="BM23" s="31" t="s">
        <v>102</v>
      </c>
      <c r="BN23" s="31">
        <v>0.55000000000000004</v>
      </c>
      <c r="BO23" s="31">
        <v>0.34</v>
      </c>
      <c r="BP23" s="4">
        <v>0.91</v>
      </c>
      <c r="BQ23" t="s">
        <v>147</v>
      </c>
      <c r="BR23" s="33">
        <v>15</v>
      </c>
      <c r="BS23" s="33">
        <v>1</v>
      </c>
      <c r="BT23" s="120">
        <v>15</v>
      </c>
      <c r="BU23" s="33">
        <v>3</v>
      </c>
      <c r="BV23" s="35">
        <v>45</v>
      </c>
    </row>
    <row r="24" spans="1:74" x14ac:dyDescent="0.3">
      <c r="A24" s="17">
        <v>6.3</v>
      </c>
      <c r="B24" s="4" t="s">
        <v>116</v>
      </c>
      <c r="C24" s="38">
        <v>6</v>
      </c>
      <c r="D24" s="39">
        <v>6</v>
      </c>
      <c r="E24" s="39">
        <v>3</v>
      </c>
      <c r="F24" s="31">
        <v>64</v>
      </c>
      <c r="G24" s="31">
        <v>50</v>
      </c>
      <c r="H24" s="31">
        <v>0.75</v>
      </c>
      <c r="I24" s="37">
        <v>66.7</v>
      </c>
      <c r="J24" s="38">
        <v>1</v>
      </c>
      <c r="K24" s="31">
        <v>0.8</v>
      </c>
      <c r="L24" s="39">
        <v>1.5</v>
      </c>
      <c r="M24" s="31">
        <v>0.17</v>
      </c>
      <c r="N24" s="31">
        <v>0.1</v>
      </c>
      <c r="O24" s="31">
        <v>0.8</v>
      </c>
      <c r="P24" s="31">
        <v>0.5</v>
      </c>
      <c r="Q24" s="31">
        <v>0.5</v>
      </c>
      <c r="R24" s="31">
        <v>0.65</v>
      </c>
      <c r="S24" s="31">
        <v>0.14000000000000001</v>
      </c>
      <c r="T24" s="31">
        <v>0.1</v>
      </c>
      <c r="U24" s="31">
        <v>0.2</v>
      </c>
      <c r="V24" s="31">
        <v>0.7</v>
      </c>
      <c r="W24" s="31">
        <v>0.9</v>
      </c>
      <c r="X24" s="31">
        <v>90</v>
      </c>
      <c r="Y24" s="116">
        <v>116</v>
      </c>
      <c r="Z24" s="39">
        <v>28</v>
      </c>
      <c r="AA24" s="39">
        <v>20</v>
      </c>
      <c r="AB24" s="31"/>
      <c r="AC24" s="31"/>
      <c r="AD24" s="17"/>
      <c r="AE24" s="31">
        <v>50</v>
      </c>
      <c r="AF24" s="37">
        <v>0.7</v>
      </c>
      <c r="AG24" s="115">
        <v>5</v>
      </c>
      <c r="AH24" s="31">
        <v>2</v>
      </c>
      <c r="AI24" s="31">
        <v>0.5</v>
      </c>
      <c r="AJ24" s="31">
        <v>1</v>
      </c>
      <c r="AK24" s="31">
        <v>10</v>
      </c>
      <c r="AL24" s="117">
        <v>10</v>
      </c>
      <c r="AM24" s="115">
        <v>10</v>
      </c>
      <c r="AN24" s="115">
        <v>20</v>
      </c>
      <c r="AO24" s="17">
        <v>10</v>
      </c>
      <c r="AP24" s="31">
        <v>10</v>
      </c>
      <c r="AQ24" s="31">
        <v>20</v>
      </c>
      <c r="AR24" s="37">
        <v>10</v>
      </c>
      <c r="AS24" s="31">
        <v>500</v>
      </c>
      <c r="AT24" s="31">
        <v>0.75</v>
      </c>
      <c r="AU24" s="31">
        <v>8</v>
      </c>
      <c r="AV24" s="31">
        <v>5</v>
      </c>
      <c r="AW24" s="31">
        <v>1</v>
      </c>
      <c r="AX24" s="31">
        <v>0</v>
      </c>
      <c r="AY24" s="31">
        <v>0</v>
      </c>
      <c r="AZ24" s="3"/>
      <c r="BA24" s="33">
        <v>9.6999999999999993</v>
      </c>
      <c r="BB24" s="31">
        <v>0.2</v>
      </c>
      <c r="BC24" s="31">
        <v>0.3</v>
      </c>
      <c r="BD24" s="31" t="s">
        <v>101</v>
      </c>
      <c r="BE24" s="31" t="s">
        <v>101</v>
      </c>
      <c r="BF24" s="31" t="s">
        <v>98</v>
      </c>
      <c r="BG24" s="31">
        <v>0.7</v>
      </c>
      <c r="BH24" s="31">
        <v>0.8</v>
      </c>
      <c r="BI24" s="33">
        <v>0.5</v>
      </c>
      <c r="BJ24" s="31">
        <v>0.75</v>
      </c>
      <c r="BK24" s="31">
        <v>0.85</v>
      </c>
      <c r="BL24" s="31">
        <v>0.5</v>
      </c>
      <c r="BM24" s="31" t="s">
        <v>102</v>
      </c>
      <c r="BN24" s="31">
        <v>0.55000000000000004</v>
      </c>
      <c r="BO24" s="31">
        <v>0.34</v>
      </c>
      <c r="BP24" s="4">
        <v>0.91</v>
      </c>
      <c r="BR24" s="33"/>
      <c r="BS24" s="33"/>
      <c r="BT24" s="120">
        <v>0</v>
      </c>
      <c r="BU24" s="33"/>
      <c r="BV24" s="35"/>
    </row>
    <row r="25" spans="1:74" ht="15" thickBot="1" x14ac:dyDescent="0.35">
      <c r="A25" s="9">
        <v>6.4</v>
      </c>
      <c r="B25" s="6" t="s">
        <v>117</v>
      </c>
      <c r="C25" s="38">
        <v>12</v>
      </c>
      <c r="D25" s="39">
        <v>12</v>
      </c>
      <c r="E25" s="39">
        <v>3</v>
      </c>
      <c r="F25" s="31">
        <v>127</v>
      </c>
      <c r="G25" s="31">
        <v>50</v>
      </c>
      <c r="H25" s="31">
        <v>0.75</v>
      </c>
      <c r="I25" s="37">
        <v>66.7</v>
      </c>
      <c r="J25" s="38">
        <v>1</v>
      </c>
      <c r="K25" s="28">
        <v>0.8</v>
      </c>
      <c r="L25" s="39">
        <v>1.5</v>
      </c>
      <c r="M25" s="31">
        <v>0.17</v>
      </c>
      <c r="N25" s="31">
        <v>0.1</v>
      </c>
      <c r="O25" s="31">
        <v>0.8</v>
      </c>
      <c r="P25" s="31">
        <v>0.5</v>
      </c>
      <c r="Q25" s="31">
        <v>0.5</v>
      </c>
      <c r="R25" s="31">
        <v>0.65</v>
      </c>
      <c r="S25" s="31">
        <v>0.14000000000000001</v>
      </c>
      <c r="T25" s="31">
        <v>0.1</v>
      </c>
      <c r="U25" s="31">
        <v>0.2</v>
      </c>
      <c r="V25" s="31">
        <v>0.7</v>
      </c>
      <c r="W25" s="31">
        <v>0.9</v>
      </c>
      <c r="X25" s="31">
        <v>90</v>
      </c>
      <c r="Y25" s="116">
        <v>99</v>
      </c>
      <c r="Z25" s="39">
        <v>28</v>
      </c>
      <c r="AA25" s="39">
        <v>20</v>
      </c>
      <c r="AB25" s="31"/>
      <c r="AC25" s="31"/>
      <c r="AD25" s="17"/>
      <c r="AE25" s="31">
        <v>50</v>
      </c>
      <c r="AF25" s="37">
        <v>0.8</v>
      </c>
      <c r="AG25" s="115">
        <v>5</v>
      </c>
      <c r="AH25" s="31">
        <v>2</v>
      </c>
      <c r="AI25" s="31">
        <v>0.5</v>
      </c>
      <c r="AJ25" s="31">
        <v>1</v>
      </c>
      <c r="AK25" s="31">
        <v>10</v>
      </c>
      <c r="AL25" s="117">
        <v>10</v>
      </c>
      <c r="AM25" s="115">
        <v>10</v>
      </c>
      <c r="AN25" s="115">
        <v>20</v>
      </c>
      <c r="AO25" s="17">
        <v>10</v>
      </c>
      <c r="AP25" s="31">
        <v>10</v>
      </c>
      <c r="AQ25" s="31">
        <v>20</v>
      </c>
      <c r="AR25" s="37">
        <v>10</v>
      </c>
      <c r="AS25" s="31">
        <v>500</v>
      </c>
      <c r="AT25" s="31">
        <v>0.75</v>
      </c>
      <c r="AU25" s="33">
        <v>9</v>
      </c>
      <c r="AV25" s="31">
        <v>0</v>
      </c>
      <c r="AW25" s="33">
        <v>1</v>
      </c>
      <c r="AX25" s="31">
        <v>0</v>
      </c>
      <c r="AY25" s="33">
        <v>0</v>
      </c>
      <c r="AZ25" s="3"/>
      <c r="BA25" s="33">
        <v>9.6999999999999993</v>
      </c>
      <c r="BB25" s="31">
        <v>0.2</v>
      </c>
      <c r="BC25" s="31">
        <v>0.3</v>
      </c>
      <c r="BD25" s="31" t="s">
        <v>101</v>
      </c>
      <c r="BE25" s="31" t="s">
        <v>101</v>
      </c>
      <c r="BF25" s="31" t="s">
        <v>98</v>
      </c>
      <c r="BG25" s="31">
        <v>0.7</v>
      </c>
      <c r="BH25" s="31">
        <v>0.8</v>
      </c>
      <c r="BI25" s="33">
        <v>0.5</v>
      </c>
      <c r="BJ25" s="31">
        <v>0.75</v>
      </c>
      <c r="BK25" s="31">
        <v>0.85</v>
      </c>
      <c r="BL25" s="31">
        <v>0.5</v>
      </c>
      <c r="BM25" s="31" t="s">
        <v>102</v>
      </c>
      <c r="BN25" s="31">
        <v>0.55000000000000004</v>
      </c>
      <c r="BO25" s="31">
        <v>0.34</v>
      </c>
      <c r="BP25" s="4">
        <v>0.91</v>
      </c>
      <c r="BR25" s="33"/>
      <c r="BS25" s="33"/>
      <c r="BT25" s="120">
        <v>0</v>
      </c>
      <c r="BU25" s="33"/>
      <c r="BV25" s="35"/>
    </row>
    <row r="26" spans="1:74" x14ac:dyDescent="0.3">
      <c r="A26" s="7">
        <v>7.1</v>
      </c>
      <c r="B26" s="8" t="s">
        <v>118</v>
      </c>
      <c r="C26" s="22">
        <v>20</v>
      </c>
      <c r="D26" s="23">
        <v>20</v>
      </c>
      <c r="E26" s="23">
        <v>7</v>
      </c>
      <c r="F26" s="24">
        <v>494</v>
      </c>
      <c r="G26" s="24">
        <v>0</v>
      </c>
      <c r="H26" s="24">
        <v>0.75</v>
      </c>
      <c r="I26" s="24">
        <v>0</v>
      </c>
      <c r="J26" s="22">
        <v>1</v>
      </c>
      <c r="K26" s="31">
        <v>0.8</v>
      </c>
      <c r="L26" s="23">
        <v>1.5</v>
      </c>
      <c r="M26" s="24">
        <v>0.17</v>
      </c>
      <c r="N26" s="24">
        <v>0.1</v>
      </c>
      <c r="O26" s="24">
        <v>0.8</v>
      </c>
      <c r="P26" s="24">
        <v>0.5</v>
      </c>
      <c r="Q26" s="24">
        <v>0.5</v>
      </c>
      <c r="R26" s="24">
        <v>0.65</v>
      </c>
      <c r="S26" s="24">
        <v>0.14000000000000001</v>
      </c>
      <c r="T26" s="24">
        <v>0.1</v>
      </c>
      <c r="U26" s="24">
        <v>0.2</v>
      </c>
      <c r="V26" s="24">
        <v>0.7</v>
      </c>
      <c r="W26" s="24">
        <v>0.9</v>
      </c>
      <c r="X26" s="24">
        <v>90</v>
      </c>
      <c r="Y26" s="131">
        <v>111</v>
      </c>
      <c r="Z26" s="23">
        <v>26</v>
      </c>
      <c r="AA26" s="23">
        <v>21</v>
      </c>
      <c r="AB26" s="24">
        <v>60</v>
      </c>
      <c r="AC26" s="24">
        <v>30</v>
      </c>
      <c r="AD26" s="7"/>
      <c r="AE26" s="24">
        <v>30</v>
      </c>
      <c r="AF26" s="25">
        <v>1.2</v>
      </c>
      <c r="AG26" s="132">
        <v>3</v>
      </c>
      <c r="AH26" s="24">
        <v>1.2</v>
      </c>
      <c r="AI26" s="24">
        <v>0.5</v>
      </c>
      <c r="AJ26" s="24">
        <v>1</v>
      </c>
      <c r="AK26" s="24">
        <v>0.5</v>
      </c>
      <c r="AL26" s="136">
        <v>2</v>
      </c>
      <c r="AM26" s="132">
        <v>1</v>
      </c>
      <c r="AN26" s="132">
        <v>3</v>
      </c>
      <c r="AO26" s="7">
        <v>2</v>
      </c>
      <c r="AP26" s="24">
        <v>1</v>
      </c>
      <c r="AQ26" s="24">
        <v>3</v>
      </c>
      <c r="AR26" s="25">
        <v>10</v>
      </c>
      <c r="AS26" s="14">
        <v>300</v>
      </c>
      <c r="AT26" s="14">
        <v>0.75</v>
      </c>
      <c r="AU26" s="19">
        <v>6</v>
      </c>
      <c r="AV26" s="19">
        <v>6</v>
      </c>
      <c r="AW26" s="19">
        <v>1</v>
      </c>
      <c r="AX26" s="19">
        <v>0</v>
      </c>
      <c r="AY26" s="19">
        <v>0</v>
      </c>
      <c r="AZ26" s="47">
        <v>36</v>
      </c>
      <c r="BA26" s="19">
        <v>9.6999999999999993</v>
      </c>
      <c r="BB26" s="24">
        <v>0.2</v>
      </c>
      <c r="BC26" s="24">
        <v>0.3</v>
      </c>
      <c r="BD26" s="24" t="s">
        <v>101</v>
      </c>
      <c r="BE26" s="24" t="s">
        <v>101</v>
      </c>
      <c r="BF26" s="24" t="s">
        <v>98</v>
      </c>
      <c r="BG26" s="24">
        <v>0.7</v>
      </c>
      <c r="BH26" s="24">
        <v>0.8</v>
      </c>
      <c r="BI26" s="19">
        <v>0.5</v>
      </c>
      <c r="BJ26" s="24">
        <v>0.75</v>
      </c>
      <c r="BK26" s="24">
        <v>0.85</v>
      </c>
      <c r="BL26" s="24">
        <v>0.5</v>
      </c>
      <c r="BM26" s="19" t="s">
        <v>102</v>
      </c>
      <c r="BN26" s="14">
        <v>0.55000000000000004</v>
      </c>
      <c r="BO26" s="14">
        <v>0.34</v>
      </c>
      <c r="BP26" s="8">
        <v>0.91</v>
      </c>
      <c r="BQ26" s="14" t="s">
        <v>55</v>
      </c>
      <c r="BR26" s="19">
        <v>1.5</v>
      </c>
      <c r="BS26" s="19">
        <v>1</v>
      </c>
      <c r="BT26" s="140">
        <v>1.5</v>
      </c>
      <c r="BU26" s="19">
        <v>20</v>
      </c>
      <c r="BV26" s="20">
        <v>60</v>
      </c>
    </row>
    <row r="27" spans="1:74" x14ac:dyDescent="0.3">
      <c r="A27" s="17">
        <v>7.2</v>
      </c>
      <c r="B27" s="4" t="s">
        <v>119</v>
      </c>
      <c r="C27" s="38">
        <v>20</v>
      </c>
      <c r="D27" s="39">
        <v>20</v>
      </c>
      <c r="E27" s="39">
        <v>7</v>
      </c>
      <c r="F27" s="31">
        <v>494</v>
      </c>
      <c r="G27" s="31">
        <v>50</v>
      </c>
      <c r="H27" s="31">
        <v>0.75</v>
      </c>
      <c r="I27" s="31">
        <v>66.7</v>
      </c>
      <c r="J27" s="38">
        <v>1</v>
      </c>
      <c r="K27" s="31">
        <v>0.8</v>
      </c>
      <c r="L27" s="39">
        <v>1.5</v>
      </c>
      <c r="M27" s="31">
        <v>0.17</v>
      </c>
      <c r="N27" s="31">
        <v>0.1</v>
      </c>
      <c r="O27" s="31">
        <v>0.8</v>
      </c>
      <c r="P27" s="31">
        <v>0.5</v>
      </c>
      <c r="Q27" s="31">
        <v>0.5</v>
      </c>
      <c r="R27" s="31">
        <v>0.65</v>
      </c>
      <c r="S27" s="31">
        <v>0.14000000000000001</v>
      </c>
      <c r="T27" s="31">
        <v>0.1</v>
      </c>
      <c r="U27" s="31">
        <v>0.2</v>
      </c>
      <c r="V27" s="31">
        <v>0.7</v>
      </c>
      <c r="W27" s="31">
        <v>0.9</v>
      </c>
      <c r="X27" s="31">
        <v>90</v>
      </c>
      <c r="Y27" s="116">
        <v>106</v>
      </c>
      <c r="Z27" s="39">
        <v>26</v>
      </c>
      <c r="AA27" s="39">
        <v>21</v>
      </c>
      <c r="AB27" s="31">
        <v>60</v>
      </c>
      <c r="AC27" s="31">
        <v>30</v>
      </c>
      <c r="AD27" s="17"/>
      <c r="AE27" s="31">
        <v>30</v>
      </c>
      <c r="AF27" s="37">
        <v>1.2</v>
      </c>
      <c r="AG27" s="115">
        <v>3</v>
      </c>
      <c r="AH27" s="31">
        <v>1.2</v>
      </c>
      <c r="AI27" s="31">
        <v>0.5</v>
      </c>
      <c r="AJ27" s="31">
        <v>1</v>
      </c>
      <c r="AK27" s="31">
        <v>0.5</v>
      </c>
      <c r="AL27" s="117">
        <v>4</v>
      </c>
      <c r="AM27" s="115">
        <v>2</v>
      </c>
      <c r="AN27" s="115">
        <v>6</v>
      </c>
      <c r="AO27" s="17">
        <v>4</v>
      </c>
      <c r="AP27" s="31">
        <v>2</v>
      </c>
      <c r="AQ27" s="31">
        <v>6</v>
      </c>
      <c r="AR27" s="37">
        <v>10</v>
      </c>
      <c r="AS27" s="31">
        <v>300</v>
      </c>
      <c r="AT27" s="31">
        <v>0.75</v>
      </c>
      <c r="AU27" s="31">
        <v>11</v>
      </c>
      <c r="AV27" s="31">
        <v>5</v>
      </c>
      <c r="AW27" s="31">
        <v>1</v>
      </c>
      <c r="AX27" s="31">
        <v>0</v>
      </c>
      <c r="AY27" s="31">
        <v>0</v>
      </c>
      <c r="AZ27" s="48">
        <v>36</v>
      </c>
      <c r="BA27" s="33">
        <v>9.6999999999999993</v>
      </c>
      <c r="BB27" s="31">
        <v>0.2</v>
      </c>
      <c r="BC27" s="31">
        <v>0.3</v>
      </c>
      <c r="BD27" s="31" t="s">
        <v>101</v>
      </c>
      <c r="BE27" s="31" t="s">
        <v>101</v>
      </c>
      <c r="BF27" s="31" t="s">
        <v>98</v>
      </c>
      <c r="BG27" s="31">
        <v>0.7</v>
      </c>
      <c r="BH27" s="31">
        <v>0.8</v>
      </c>
      <c r="BI27" s="33">
        <v>0.5</v>
      </c>
      <c r="BJ27" s="31">
        <v>0.75</v>
      </c>
      <c r="BK27" s="31">
        <v>0.85</v>
      </c>
      <c r="BL27" s="31">
        <v>0.5</v>
      </c>
      <c r="BM27" s="31" t="s">
        <v>102</v>
      </c>
      <c r="BN27" s="31">
        <v>0.55000000000000004</v>
      </c>
      <c r="BO27" s="31">
        <v>0.34</v>
      </c>
      <c r="BP27" s="4">
        <v>0.91</v>
      </c>
      <c r="BQ27" t="s">
        <v>55</v>
      </c>
      <c r="BR27" s="33">
        <v>1.5</v>
      </c>
      <c r="BS27" s="33">
        <v>1</v>
      </c>
      <c r="BT27" s="120">
        <v>1.5</v>
      </c>
      <c r="BU27" s="33">
        <v>20</v>
      </c>
      <c r="BV27" s="35">
        <v>60</v>
      </c>
    </row>
    <row r="28" spans="1:74" ht="15" thickBot="1" x14ac:dyDescent="0.35">
      <c r="A28" s="9">
        <v>7.3</v>
      </c>
      <c r="B28" s="6" t="s">
        <v>120</v>
      </c>
      <c r="C28" s="26">
        <v>20</v>
      </c>
      <c r="D28" s="27">
        <v>20</v>
      </c>
      <c r="E28" s="27">
        <v>7</v>
      </c>
      <c r="F28" s="28">
        <v>494</v>
      </c>
      <c r="G28" s="28">
        <v>50</v>
      </c>
      <c r="H28" s="31">
        <v>0.75</v>
      </c>
      <c r="I28" s="28">
        <v>66.7</v>
      </c>
      <c r="J28" s="26">
        <v>1</v>
      </c>
      <c r="K28" s="28">
        <v>0.8</v>
      </c>
      <c r="L28" s="27">
        <v>1.5</v>
      </c>
      <c r="M28" s="28">
        <v>0.17</v>
      </c>
      <c r="N28" s="28">
        <v>0.1</v>
      </c>
      <c r="O28" s="28">
        <v>0.8</v>
      </c>
      <c r="P28" s="28">
        <v>0.5</v>
      </c>
      <c r="Q28" s="28">
        <v>0.5</v>
      </c>
      <c r="R28" s="28">
        <v>0.65</v>
      </c>
      <c r="S28" s="28">
        <v>0.14000000000000001</v>
      </c>
      <c r="T28" s="28">
        <v>0.1</v>
      </c>
      <c r="U28" s="28">
        <v>0.2</v>
      </c>
      <c r="V28" s="28">
        <v>0.7</v>
      </c>
      <c r="W28" s="28">
        <v>0.9</v>
      </c>
      <c r="X28" s="28">
        <v>90</v>
      </c>
      <c r="Y28" s="128">
        <v>106</v>
      </c>
      <c r="Z28" s="27">
        <v>26</v>
      </c>
      <c r="AA28" s="27">
        <v>21</v>
      </c>
      <c r="AB28" s="28">
        <v>60</v>
      </c>
      <c r="AC28" s="28">
        <v>30</v>
      </c>
      <c r="AD28" s="9"/>
      <c r="AE28" s="28">
        <v>30</v>
      </c>
      <c r="AF28" s="29">
        <v>1.2</v>
      </c>
      <c r="AG28" s="127">
        <v>3</v>
      </c>
      <c r="AH28" s="28">
        <v>1.2</v>
      </c>
      <c r="AI28" s="28">
        <v>0.5</v>
      </c>
      <c r="AJ28" s="28">
        <v>1</v>
      </c>
      <c r="AK28" s="28">
        <v>0.5</v>
      </c>
      <c r="AL28" s="112">
        <v>7</v>
      </c>
      <c r="AM28" s="127">
        <v>3</v>
      </c>
      <c r="AN28" s="127">
        <v>15</v>
      </c>
      <c r="AO28" s="9">
        <v>7</v>
      </c>
      <c r="AP28" s="28">
        <v>3</v>
      </c>
      <c r="AQ28" s="28">
        <v>15</v>
      </c>
      <c r="AR28" s="29">
        <v>10</v>
      </c>
      <c r="AS28" s="10">
        <v>600</v>
      </c>
      <c r="AT28" s="31">
        <v>0.75</v>
      </c>
      <c r="AU28" s="21">
        <v>11</v>
      </c>
      <c r="AV28" s="21">
        <v>5</v>
      </c>
      <c r="AW28" s="21">
        <v>1</v>
      </c>
      <c r="AX28" s="21">
        <v>0</v>
      </c>
      <c r="AY28" s="21">
        <v>0</v>
      </c>
      <c r="AZ28" s="49">
        <v>36</v>
      </c>
      <c r="BA28" s="21">
        <v>9.6999999999999993</v>
      </c>
      <c r="BB28" s="28">
        <v>0.2</v>
      </c>
      <c r="BC28" s="28">
        <v>0.3</v>
      </c>
      <c r="BD28" s="28" t="s">
        <v>101</v>
      </c>
      <c r="BE28" s="28" t="s">
        <v>101</v>
      </c>
      <c r="BF28" s="28" t="s">
        <v>98</v>
      </c>
      <c r="BG28" s="28">
        <v>0.7</v>
      </c>
      <c r="BH28" s="28">
        <v>0.8</v>
      </c>
      <c r="BI28" s="21">
        <v>0.5</v>
      </c>
      <c r="BJ28" s="28">
        <v>0.75</v>
      </c>
      <c r="BK28" s="28">
        <v>0.85</v>
      </c>
      <c r="BL28" s="28">
        <v>0.5</v>
      </c>
      <c r="BM28" s="21" t="s">
        <v>102</v>
      </c>
      <c r="BN28" s="10">
        <v>0.55000000000000004</v>
      </c>
      <c r="BO28" s="10">
        <v>0.34</v>
      </c>
      <c r="BP28" s="6">
        <v>0.91</v>
      </c>
      <c r="BQ28" s="10" t="s">
        <v>55</v>
      </c>
      <c r="BR28" s="21">
        <v>1.5</v>
      </c>
      <c r="BS28" s="21">
        <v>1</v>
      </c>
      <c r="BT28" s="141">
        <v>1.5</v>
      </c>
      <c r="BU28" s="21">
        <v>20</v>
      </c>
      <c r="BV28" s="36">
        <v>60</v>
      </c>
    </row>
    <row r="29" spans="1:74" x14ac:dyDescent="0.3">
      <c r="A29" s="7">
        <v>8.1</v>
      </c>
      <c r="B29" s="8" t="s">
        <v>121</v>
      </c>
      <c r="C29" s="38">
        <v>6</v>
      </c>
      <c r="D29" s="39">
        <v>6</v>
      </c>
      <c r="E29" s="39">
        <v>2.5</v>
      </c>
      <c r="F29" s="31">
        <v>35</v>
      </c>
      <c r="G29" s="31">
        <v>50</v>
      </c>
      <c r="H29" s="24">
        <v>0.75</v>
      </c>
      <c r="I29" s="31">
        <v>66.7</v>
      </c>
      <c r="J29" s="38">
        <v>1</v>
      </c>
      <c r="K29" s="31">
        <v>0.8</v>
      </c>
      <c r="L29" s="39">
        <v>1.5</v>
      </c>
      <c r="M29" s="31">
        <v>0.17</v>
      </c>
      <c r="N29" s="31">
        <v>0.1</v>
      </c>
      <c r="O29" s="31">
        <v>0.8</v>
      </c>
      <c r="P29" s="31">
        <v>0.5</v>
      </c>
      <c r="Q29" s="31">
        <v>0.5</v>
      </c>
      <c r="R29" s="31">
        <v>0.65</v>
      </c>
      <c r="S29" s="31">
        <v>0.14000000000000001</v>
      </c>
      <c r="T29" s="31">
        <v>0.1</v>
      </c>
      <c r="U29" s="31">
        <v>0.2</v>
      </c>
      <c r="V29" s="31">
        <v>0.7</v>
      </c>
      <c r="W29" s="31">
        <v>0.9</v>
      </c>
      <c r="X29" s="31">
        <v>90</v>
      </c>
      <c r="Y29" s="116">
        <v>107</v>
      </c>
      <c r="Z29" s="39">
        <v>26</v>
      </c>
      <c r="AA29" s="39">
        <v>22</v>
      </c>
      <c r="AB29" s="24">
        <v>60</v>
      </c>
      <c r="AC29" s="24">
        <v>30</v>
      </c>
      <c r="AD29" s="17" t="s">
        <v>54</v>
      </c>
      <c r="AE29" s="31">
        <v>25</v>
      </c>
      <c r="AF29" s="37">
        <v>0.6</v>
      </c>
      <c r="AG29" s="115">
        <v>15</v>
      </c>
      <c r="AH29" s="31">
        <v>1.2</v>
      </c>
      <c r="AI29" s="24">
        <v>0.5</v>
      </c>
      <c r="AJ29" s="31">
        <v>1</v>
      </c>
      <c r="AK29" s="24">
        <v>0.5</v>
      </c>
      <c r="AL29" s="117">
        <v>6</v>
      </c>
      <c r="AM29" s="115">
        <v>4</v>
      </c>
      <c r="AN29" s="115">
        <v>8</v>
      </c>
      <c r="AO29" s="17">
        <v>6</v>
      </c>
      <c r="AP29" s="31">
        <v>4</v>
      </c>
      <c r="AQ29" s="31">
        <v>8</v>
      </c>
      <c r="AR29" s="37">
        <v>10</v>
      </c>
      <c r="AS29" s="31">
        <v>100</v>
      </c>
      <c r="AT29" s="14">
        <v>0.75</v>
      </c>
      <c r="AU29" s="31">
        <v>11</v>
      </c>
      <c r="AV29" s="31">
        <v>3</v>
      </c>
      <c r="AW29" s="31">
        <v>1</v>
      </c>
      <c r="AX29" s="31">
        <v>0</v>
      </c>
      <c r="AY29" s="33">
        <v>0</v>
      </c>
      <c r="AZ29" s="48">
        <v>36</v>
      </c>
      <c r="BA29" s="33">
        <v>1.9</v>
      </c>
      <c r="BB29" s="31">
        <v>0.2</v>
      </c>
      <c r="BC29" s="31">
        <v>0.3</v>
      </c>
      <c r="BD29" s="31" t="s">
        <v>97</v>
      </c>
      <c r="BE29" s="31" t="s">
        <v>98</v>
      </c>
      <c r="BG29" s="31">
        <v>0.7</v>
      </c>
      <c r="BH29" s="31">
        <v>0.8</v>
      </c>
      <c r="BJ29" s="31">
        <v>0.75</v>
      </c>
      <c r="BK29" s="31">
        <v>0.85</v>
      </c>
      <c r="BL29" s="31"/>
      <c r="BM29" s="31" t="s">
        <v>102</v>
      </c>
      <c r="BN29" s="31">
        <v>0.55000000000000004</v>
      </c>
      <c r="BO29" s="31">
        <v>0.34</v>
      </c>
      <c r="BP29" s="4">
        <v>0.91</v>
      </c>
      <c r="BQ29" t="s">
        <v>103</v>
      </c>
      <c r="BR29" s="33">
        <v>60</v>
      </c>
      <c r="BS29" s="33">
        <v>1</v>
      </c>
      <c r="BT29" s="120">
        <v>60</v>
      </c>
      <c r="BU29" s="33">
        <v>4</v>
      </c>
      <c r="BV29" s="35">
        <v>240</v>
      </c>
    </row>
    <row r="30" spans="1:74" x14ac:dyDescent="0.3">
      <c r="A30" s="17">
        <v>8.1999999999999993</v>
      </c>
      <c r="B30" s="4" t="s">
        <v>122</v>
      </c>
      <c r="C30" s="38">
        <v>6</v>
      </c>
      <c r="D30" s="39">
        <v>6</v>
      </c>
      <c r="E30" s="39">
        <v>3</v>
      </c>
      <c r="F30" s="31">
        <v>21</v>
      </c>
      <c r="G30" s="31">
        <v>50</v>
      </c>
      <c r="H30" s="31">
        <v>0.75</v>
      </c>
      <c r="I30" s="31">
        <v>66.7</v>
      </c>
      <c r="J30" s="38">
        <v>1</v>
      </c>
      <c r="K30" s="31">
        <v>0.8</v>
      </c>
      <c r="L30" s="39">
        <v>1.5</v>
      </c>
      <c r="M30" s="31">
        <v>0.17</v>
      </c>
      <c r="N30" s="31">
        <v>0.1</v>
      </c>
      <c r="O30" s="31">
        <v>0.8</v>
      </c>
      <c r="P30" s="31">
        <v>0.5</v>
      </c>
      <c r="Q30" s="31">
        <v>0.5</v>
      </c>
      <c r="R30" s="31">
        <v>0.65</v>
      </c>
      <c r="S30" s="31">
        <v>0.14000000000000001</v>
      </c>
      <c r="T30" s="31">
        <v>0.1</v>
      </c>
      <c r="U30" s="31">
        <v>0.2</v>
      </c>
      <c r="V30" s="31">
        <v>0.7</v>
      </c>
      <c r="W30" s="31">
        <v>0.9</v>
      </c>
      <c r="X30" s="31">
        <v>90</v>
      </c>
      <c r="Y30" s="116">
        <v>107</v>
      </c>
      <c r="Z30" s="39">
        <v>26</v>
      </c>
      <c r="AA30" s="39">
        <v>21</v>
      </c>
      <c r="AB30" s="31">
        <v>60</v>
      </c>
      <c r="AC30" s="31">
        <v>30</v>
      </c>
      <c r="AD30" s="17"/>
      <c r="AE30" s="31">
        <v>25</v>
      </c>
      <c r="AF30" s="37">
        <v>0.6</v>
      </c>
      <c r="AG30" s="115">
        <v>3</v>
      </c>
      <c r="AH30" s="31">
        <v>1.2</v>
      </c>
      <c r="AI30" s="31">
        <v>0.5</v>
      </c>
      <c r="AJ30" s="31">
        <v>1</v>
      </c>
      <c r="AK30" s="31">
        <v>0.5</v>
      </c>
      <c r="AL30" s="117">
        <v>10</v>
      </c>
      <c r="AM30" s="115">
        <v>5</v>
      </c>
      <c r="AN30" s="115">
        <v>15</v>
      </c>
      <c r="AO30" s="17">
        <v>10</v>
      </c>
      <c r="AP30" s="31">
        <v>5</v>
      </c>
      <c r="AQ30" s="31">
        <v>15</v>
      </c>
      <c r="AR30" s="37">
        <v>10</v>
      </c>
      <c r="AS30" s="31">
        <v>300</v>
      </c>
      <c r="AT30" s="31">
        <v>0.75</v>
      </c>
      <c r="AU30" s="31">
        <v>11</v>
      </c>
      <c r="AV30" s="31">
        <v>13</v>
      </c>
      <c r="AW30" s="31">
        <v>1</v>
      </c>
      <c r="AX30" s="31">
        <v>0</v>
      </c>
      <c r="AY30" s="31">
        <v>0</v>
      </c>
      <c r="AZ30" s="48">
        <v>36</v>
      </c>
      <c r="BA30" s="33">
        <v>9.6999999999999993</v>
      </c>
      <c r="BB30" s="31">
        <v>0.2</v>
      </c>
      <c r="BC30" s="31">
        <v>0.3</v>
      </c>
      <c r="BD30" s="31" t="s">
        <v>101</v>
      </c>
      <c r="BE30" s="31" t="s">
        <v>101</v>
      </c>
      <c r="BG30" s="31">
        <v>0.7</v>
      </c>
      <c r="BH30" s="31">
        <v>0.8</v>
      </c>
      <c r="BJ30" s="31">
        <v>0.75</v>
      </c>
      <c r="BK30" s="31">
        <v>0.85</v>
      </c>
      <c r="BL30" s="31"/>
      <c r="BM30" s="31" t="s">
        <v>102</v>
      </c>
      <c r="BN30">
        <v>0.55000000000000004</v>
      </c>
      <c r="BO30" s="31">
        <v>0.34</v>
      </c>
      <c r="BP30" s="4">
        <v>0.91</v>
      </c>
      <c r="BR30" s="33"/>
      <c r="BS30" s="33"/>
      <c r="BT30" s="120">
        <v>0</v>
      </c>
      <c r="BU30" s="33"/>
      <c r="BV30" s="35"/>
    </row>
    <row r="31" spans="1:74" ht="15" thickBot="1" x14ac:dyDescent="0.35">
      <c r="A31" s="9">
        <v>8.3000000000000007</v>
      </c>
      <c r="B31" s="6" t="s">
        <v>123</v>
      </c>
      <c r="C31" s="38">
        <v>6</v>
      </c>
      <c r="D31" s="39">
        <v>6</v>
      </c>
      <c r="E31" s="39">
        <v>3</v>
      </c>
      <c r="F31" s="31">
        <v>42</v>
      </c>
      <c r="G31" s="31">
        <v>50</v>
      </c>
      <c r="H31" s="31">
        <v>0.75</v>
      </c>
      <c r="I31" s="29">
        <v>66.7</v>
      </c>
      <c r="J31" s="38">
        <v>1</v>
      </c>
      <c r="K31" s="28">
        <v>0.8</v>
      </c>
      <c r="L31" s="39">
        <v>1.5</v>
      </c>
      <c r="M31" s="31">
        <v>0.17</v>
      </c>
      <c r="N31" s="31">
        <v>0.1</v>
      </c>
      <c r="O31" s="31">
        <v>0.8</v>
      </c>
      <c r="P31" s="31">
        <v>0.5</v>
      </c>
      <c r="Q31" s="31">
        <v>0.5</v>
      </c>
      <c r="R31" s="31">
        <v>0.65</v>
      </c>
      <c r="S31" s="31">
        <v>0.14000000000000001</v>
      </c>
      <c r="T31" s="31">
        <v>0.1</v>
      </c>
      <c r="U31" s="31">
        <v>0.2</v>
      </c>
      <c r="V31" s="31">
        <v>0.7</v>
      </c>
      <c r="W31" s="31">
        <v>0.9</v>
      </c>
      <c r="X31" s="31">
        <v>90</v>
      </c>
      <c r="Y31" s="116">
        <v>112</v>
      </c>
      <c r="Z31" s="39">
        <v>26</v>
      </c>
      <c r="AA31" s="39">
        <v>22</v>
      </c>
      <c r="AB31" s="28">
        <v>60</v>
      </c>
      <c r="AC31" s="28">
        <v>30</v>
      </c>
      <c r="AD31" s="17"/>
      <c r="AE31" s="31">
        <v>25</v>
      </c>
      <c r="AF31" s="37">
        <v>0.6</v>
      </c>
      <c r="AG31" s="115">
        <v>5</v>
      </c>
      <c r="AH31" s="28">
        <v>1.2</v>
      </c>
      <c r="AI31" s="28">
        <v>0.5</v>
      </c>
      <c r="AJ31" s="31">
        <v>1</v>
      </c>
      <c r="AK31" s="28">
        <v>0.5</v>
      </c>
      <c r="AL31" s="117">
        <v>15</v>
      </c>
      <c r="AM31" s="115">
        <v>10</v>
      </c>
      <c r="AN31" s="115">
        <v>20</v>
      </c>
      <c r="AO31" s="17">
        <v>15</v>
      </c>
      <c r="AP31" s="31">
        <v>10</v>
      </c>
      <c r="AQ31" s="31">
        <v>20</v>
      </c>
      <c r="AR31" s="37">
        <v>10</v>
      </c>
      <c r="AS31" s="31">
        <v>500</v>
      </c>
      <c r="AT31" s="31">
        <v>0.75</v>
      </c>
      <c r="AU31" s="31">
        <v>11</v>
      </c>
      <c r="AV31" s="31">
        <v>0</v>
      </c>
      <c r="AW31" s="31">
        <v>1</v>
      </c>
      <c r="AX31" s="31">
        <v>0</v>
      </c>
      <c r="AY31" s="31">
        <v>0</v>
      </c>
      <c r="AZ31" s="48">
        <v>36</v>
      </c>
      <c r="BA31" s="33">
        <v>5.8</v>
      </c>
      <c r="BB31" s="31">
        <v>0.2</v>
      </c>
      <c r="BC31" s="31">
        <v>0.3</v>
      </c>
      <c r="BD31" s="31" t="s">
        <v>97</v>
      </c>
      <c r="BE31" s="31" t="s">
        <v>101</v>
      </c>
      <c r="BG31" s="31">
        <v>0.7</v>
      </c>
      <c r="BH31" s="31">
        <v>0.8</v>
      </c>
      <c r="BJ31" s="31">
        <v>0.75</v>
      </c>
      <c r="BK31" s="31">
        <v>0.85</v>
      </c>
      <c r="BL31" s="31"/>
      <c r="BM31" s="33" t="s">
        <v>102</v>
      </c>
      <c r="BN31" s="31">
        <v>0.55000000000000004</v>
      </c>
      <c r="BO31" s="31">
        <v>0.34</v>
      </c>
      <c r="BP31" s="4">
        <v>0.91</v>
      </c>
      <c r="BR31" s="33"/>
      <c r="BS31" s="33"/>
      <c r="BT31" s="120">
        <v>0</v>
      </c>
      <c r="BU31" s="33"/>
      <c r="BV31" s="35"/>
    </row>
    <row r="32" spans="1:74" x14ac:dyDescent="0.3">
      <c r="A32" s="7">
        <v>9.1</v>
      </c>
      <c r="B32" s="8" t="s">
        <v>124</v>
      </c>
      <c r="C32" s="22">
        <v>20</v>
      </c>
      <c r="D32" s="23">
        <v>20</v>
      </c>
      <c r="E32" s="23">
        <v>7</v>
      </c>
      <c r="F32" s="24">
        <v>494</v>
      </c>
      <c r="G32" s="24">
        <v>50</v>
      </c>
      <c r="H32" s="24">
        <v>0.75</v>
      </c>
      <c r="I32" s="31">
        <v>66.7</v>
      </c>
      <c r="J32" s="22">
        <v>1</v>
      </c>
      <c r="K32" s="31">
        <v>0.8</v>
      </c>
      <c r="L32" s="23">
        <v>1.5</v>
      </c>
      <c r="M32" s="24">
        <v>0.17</v>
      </c>
      <c r="N32" s="24">
        <v>0.1</v>
      </c>
      <c r="O32" s="24">
        <v>0.8</v>
      </c>
      <c r="P32" s="24">
        <v>0.5</v>
      </c>
      <c r="Q32" s="24">
        <v>0.5</v>
      </c>
      <c r="R32" s="24">
        <v>0.65</v>
      </c>
      <c r="S32" s="24">
        <v>0.14000000000000001</v>
      </c>
      <c r="T32" s="24">
        <v>0.1</v>
      </c>
      <c r="U32" s="24">
        <v>0.2</v>
      </c>
      <c r="V32" s="24">
        <v>0.7</v>
      </c>
      <c r="W32" s="24">
        <v>0.9</v>
      </c>
      <c r="X32" s="24">
        <v>90</v>
      </c>
      <c r="Y32" s="131">
        <v>106</v>
      </c>
      <c r="Z32" s="23">
        <v>30</v>
      </c>
      <c r="AA32" s="23">
        <v>18</v>
      </c>
      <c r="AB32" s="24">
        <v>70</v>
      </c>
      <c r="AC32" s="24">
        <v>30</v>
      </c>
      <c r="AD32" s="7"/>
      <c r="AE32" s="24"/>
      <c r="AF32" s="25">
        <v>1.2</v>
      </c>
      <c r="AG32" s="132">
        <v>15</v>
      </c>
      <c r="AH32" s="24">
        <v>2</v>
      </c>
      <c r="AI32" s="24">
        <v>0.5</v>
      </c>
      <c r="AJ32" s="24">
        <v>1</v>
      </c>
      <c r="AK32" s="24"/>
      <c r="AL32" s="136">
        <v>5</v>
      </c>
      <c r="AM32" s="132">
        <v>5</v>
      </c>
      <c r="AN32" s="132">
        <v>10</v>
      </c>
      <c r="AO32" s="7">
        <v>5</v>
      </c>
      <c r="AP32" s="24">
        <v>5</v>
      </c>
      <c r="AQ32" s="24">
        <v>10</v>
      </c>
      <c r="AR32" s="25">
        <v>20</v>
      </c>
      <c r="AS32" s="47">
        <v>300</v>
      </c>
      <c r="AT32" s="14">
        <v>0.75</v>
      </c>
      <c r="AU32" s="19">
        <v>11</v>
      </c>
      <c r="AV32" s="19">
        <v>13</v>
      </c>
      <c r="AW32" s="19">
        <v>0.7</v>
      </c>
      <c r="AX32" s="19">
        <v>0</v>
      </c>
      <c r="AY32" s="20">
        <v>0</v>
      </c>
      <c r="AZ32" s="16"/>
      <c r="BA32" s="19">
        <v>3.2</v>
      </c>
      <c r="BB32" s="24">
        <v>0.2</v>
      </c>
      <c r="BC32" s="24">
        <v>0.3</v>
      </c>
      <c r="BD32" s="24" t="s">
        <v>98</v>
      </c>
      <c r="BE32" s="24" t="s">
        <v>101</v>
      </c>
      <c r="BF32" s="24" t="s">
        <v>97</v>
      </c>
      <c r="BG32" s="24">
        <v>0.7</v>
      </c>
      <c r="BH32" s="24">
        <v>0.8</v>
      </c>
      <c r="BI32" s="19">
        <v>0.5</v>
      </c>
      <c r="BJ32" s="24">
        <v>0.75</v>
      </c>
      <c r="BK32" s="24">
        <v>0.85</v>
      </c>
      <c r="BL32" s="24">
        <v>0.5</v>
      </c>
      <c r="BM32" s="19" t="s">
        <v>102</v>
      </c>
      <c r="BN32" s="14">
        <v>0.55000000000000004</v>
      </c>
      <c r="BO32" s="14">
        <v>0.34</v>
      </c>
      <c r="BP32" s="8">
        <v>0.91</v>
      </c>
      <c r="BQ32" s="14" t="s">
        <v>55</v>
      </c>
      <c r="BR32" s="19">
        <v>3</v>
      </c>
      <c r="BS32" s="19">
        <v>1</v>
      </c>
      <c r="BT32" s="140">
        <v>3</v>
      </c>
      <c r="BU32" s="19">
        <v>20</v>
      </c>
      <c r="BV32" s="20">
        <v>60</v>
      </c>
    </row>
    <row r="33" spans="1:74" x14ac:dyDescent="0.3">
      <c r="A33" s="17">
        <v>9.1999999999999993</v>
      </c>
      <c r="B33" s="4" t="s">
        <v>125</v>
      </c>
      <c r="C33" s="38">
        <v>20</v>
      </c>
      <c r="D33" s="39">
        <v>20</v>
      </c>
      <c r="E33" s="39">
        <v>7</v>
      </c>
      <c r="F33" s="31">
        <v>494</v>
      </c>
      <c r="G33" s="31">
        <v>50</v>
      </c>
      <c r="H33" s="31">
        <v>0.75</v>
      </c>
      <c r="I33" s="31">
        <v>66.7</v>
      </c>
      <c r="J33" s="38">
        <v>1</v>
      </c>
      <c r="K33" s="31">
        <v>0.8</v>
      </c>
      <c r="L33" s="39">
        <v>1.5</v>
      </c>
      <c r="M33" s="31">
        <v>0.17</v>
      </c>
      <c r="N33" s="31">
        <v>0.1</v>
      </c>
      <c r="O33" s="31">
        <v>0.8</v>
      </c>
      <c r="P33" s="31">
        <v>0.5</v>
      </c>
      <c r="Q33" s="31">
        <v>0.5</v>
      </c>
      <c r="R33" s="31">
        <v>0.65</v>
      </c>
      <c r="S33" s="31">
        <v>0.14000000000000001</v>
      </c>
      <c r="T33" s="31">
        <v>0.1</v>
      </c>
      <c r="U33" s="31">
        <v>0.2</v>
      </c>
      <c r="V33" s="31">
        <v>0.7</v>
      </c>
      <c r="W33" s="31">
        <v>0.9</v>
      </c>
      <c r="X33" s="31">
        <v>90</v>
      </c>
      <c r="Y33" s="116">
        <v>106</v>
      </c>
      <c r="Z33" s="39">
        <v>26</v>
      </c>
      <c r="AA33" s="39">
        <v>20</v>
      </c>
      <c r="AB33" s="31">
        <v>70</v>
      </c>
      <c r="AC33" s="31">
        <v>30</v>
      </c>
      <c r="AD33" s="17"/>
      <c r="AE33" s="31"/>
      <c r="AF33" s="37">
        <v>1.2</v>
      </c>
      <c r="AG33" s="115">
        <v>15</v>
      </c>
      <c r="AH33" s="31">
        <v>1.2</v>
      </c>
      <c r="AI33" s="31">
        <v>0.5</v>
      </c>
      <c r="AJ33" s="31">
        <v>1</v>
      </c>
      <c r="AK33" s="31"/>
      <c r="AL33" s="117">
        <v>5</v>
      </c>
      <c r="AM33" s="115">
        <v>5</v>
      </c>
      <c r="AN33" s="115">
        <v>10</v>
      </c>
      <c r="AO33" s="17">
        <v>5</v>
      </c>
      <c r="AP33" s="31">
        <v>5</v>
      </c>
      <c r="AQ33" s="31">
        <v>10</v>
      </c>
      <c r="AR33" s="37">
        <v>20</v>
      </c>
      <c r="AS33" s="17">
        <v>500</v>
      </c>
      <c r="AT33" s="31">
        <v>0.75</v>
      </c>
      <c r="AU33" s="31">
        <v>11</v>
      </c>
      <c r="AV33" s="31">
        <v>0</v>
      </c>
      <c r="AW33" s="31">
        <v>0.7</v>
      </c>
      <c r="AX33" s="31">
        <v>0</v>
      </c>
      <c r="AY33" s="35">
        <v>0</v>
      </c>
      <c r="AZ33" s="3"/>
      <c r="BA33" s="33">
        <v>1.9</v>
      </c>
      <c r="BB33" s="31">
        <v>0.2</v>
      </c>
      <c r="BC33" s="31">
        <v>0.3</v>
      </c>
      <c r="BD33" s="31" t="s">
        <v>98</v>
      </c>
      <c r="BE33" s="31" t="s">
        <v>101</v>
      </c>
      <c r="BF33" s="31" t="s">
        <v>97</v>
      </c>
      <c r="BG33" s="31">
        <v>0.7</v>
      </c>
      <c r="BH33" s="31">
        <v>0.8</v>
      </c>
      <c r="BI33" s="33">
        <v>0.5</v>
      </c>
      <c r="BJ33" s="31">
        <v>0.75</v>
      </c>
      <c r="BK33" s="31">
        <v>0.85</v>
      </c>
      <c r="BL33" s="31">
        <v>0.5</v>
      </c>
      <c r="BM33" s="31" t="s">
        <v>102</v>
      </c>
      <c r="BN33" s="31">
        <v>0.55000000000000004</v>
      </c>
      <c r="BO33" s="31">
        <v>0.34</v>
      </c>
      <c r="BP33" s="4">
        <v>0.91</v>
      </c>
      <c r="BQ33" t="s">
        <v>55</v>
      </c>
      <c r="BR33" s="33">
        <v>3</v>
      </c>
      <c r="BS33" s="33">
        <v>1</v>
      </c>
      <c r="BT33" s="120">
        <v>3</v>
      </c>
      <c r="BU33" s="33">
        <v>20</v>
      </c>
      <c r="BV33" s="35">
        <v>60</v>
      </c>
    </row>
    <row r="34" spans="1:74" ht="15" thickBot="1" x14ac:dyDescent="0.35">
      <c r="A34" s="9">
        <v>9.3000000000000007</v>
      </c>
      <c r="B34" s="6" t="s">
        <v>591</v>
      </c>
      <c r="C34" s="26">
        <v>10</v>
      </c>
      <c r="D34" s="27">
        <v>7</v>
      </c>
      <c r="E34" s="27">
        <v>4</v>
      </c>
      <c r="F34" s="28">
        <v>127</v>
      </c>
      <c r="G34" s="28">
        <v>50</v>
      </c>
      <c r="H34" s="31">
        <v>0.75</v>
      </c>
      <c r="I34" s="29">
        <v>66.7</v>
      </c>
      <c r="J34" s="26">
        <v>1</v>
      </c>
      <c r="K34" s="28">
        <v>0.8</v>
      </c>
      <c r="L34" s="27">
        <v>1.5</v>
      </c>
      <c r="M34" s="28">
        <v>0.17</v>
      </c>
      <c r="N34" s="28">
        <v>0.1</v>
      </c>
      <c r="O34" s="28">
        <v>0.8</v>
      </c>
      <c r="P34" s="28">
        <v>0.5</v>
      </c>
      <c r="Q34" s="28">
        <v>0.5</v>
      </c>
      <c r="R34" s="28">
        <v>0.65</v>
      </c>
      <c r="S34" s="28">
        <v>0.14000000000000001</v>
      </c>
      <c r="T34" s="28">
        <v>0.1</v>
      </c>
      <c r="U34" s="28">
        <v>0.2</v>
      </c>
      <c r="V34" s="28">
        <v>0.7</v>
      </c>
      <c r="W34" s="28">
        <v>0.9</v>
      </c>
      <c r="X34" s="28">
        <v>90</v>
      </c>
      <c r="Y34" s="128">
        <v>115</v>
      </c>
      <c r="Z34" s="27">
        <v>26</v>
      </c>
      <c r="AA34" s="27">
        <v>21</v>
      </c>
      <c r="AB34" s="28">
        <v>60</v>
      </c>
      <c r="AC34" s="28">
        <v>30</v>
      </c>
      <c r="AD34" s="9"/>
      <c r="AE34" s="28"/>
      <c r="AF34" s="29">
        <v>0.8</v>
      </c>
      <c r="AG34" s="127">
        <v>15</v>
      </c>
      <c r="AH34" s="28">
        <v>1.2</v>
      </c>
      <c r="AI34" s="28">
        <v>0.5</v>
      </c>
      <c r="AJ34" s="28">
        <v>1</v>
      </c>
      <c r="AK34" s="28"/>
      <c r="AL34" s="112">
        <v>5</v>
      </c>
      <c r="AM34" s="127">
        <v>5</v>
      </c>
      <c r="AN34" s="127">
        <v>10</v>
      </c>
      <c r="AO34" s="9">
        <v>5</v>
      </c>
      <c r="AP34" s="28">
        <v>5</v>
      </c>
      <c r="AQ34" s="28">
        <v>10</v>
      </c>
      <c r="AR34" s="29">
        <v>20</v>
      </c>
      <c r="AS34" s="49">
        <v>500</v>
      </c>
      <c r="AT34" s="28">
        <v>0.75</v>
      </c>
      <c r="AU34" s="21">
        <v>11</v>
      </c>
      <c r="AV34" s="21">
        <v>0</v>
      </c>
      <c r="AW34" s="21">
        <v>1</v>
      </c>
      <c r="AX34" s="21">
        <v>0</v>
      </c>
      <c r="AY34" s="36">
        <v>0</v>
      </c>
      <c r="AZ34" s="15"/>
      <c r="BA34" s="21">
        <v>1.9</v>
      </c>
      <c r="BB34" s="28">
        <v>0.2</v>
      </c>
      <c r="BC34" s="28">
        <v>0.3</v>
      </c>
      <c r="BD34" s="28" t="s">
        <v>101</v>
      </c>
      <c r="BE34" s="28" t="s">
        <v>101</v>
      </c>
      <c r="BF34" s="28" t="s">
        <v>98</v>
      </c>
      <c r="BG34" s="28">
        <v>0.7</v>
      </c>
      <c r="BH34" s="28">
        <v>0.8</v>
      </c>
      <c r="BI34" s="21">
        <v>0.5</v>
      </c>
      <c r="BJ34" s="28">
        <v>0.75</v>
      </c>
      <c r="BK34" s="28">
        <v>0.85</v>
      </c>
      <c r="BL34" s="28">
        <v>0.5</v>
      </c>
      <c r="BM34" s="21" t="s">
        <v>102</v>
      </c>
      <c r="BN34" s="10">
        <v>0.55000000000000004</v>
      </c>
      <c r="BO34" s="10">
        <v>0.34</v>
      </c>
      <c r="BP34" s="6">
        <v>0.91</v>
      </c>
      <c r="BQ34" s="10" t="s">
        <v>55</v>
      </c>
      <c r="BR34" s="21">
        <v>3</v>
      </c>
      <c r="BS34" s="21">
        <v>1</v>
      </c>
      <c r="BT34" s="141">
        <v>3</v>
      </c>
      <c r="BU34" s="21">
        <v>20</v>
      </c>
      <c r="BV34" s="36">
        <v>60</v>
      </c>
    </row>
    <row r="35" spans="1:74" ht="15" thickBot="1" x14ac:dyDescent="0.35">
      <c r="A35" s="43">
        <v>10.1</v>
      </c>
      <c r="B35" s="44" t="s">
        <v>578</v>
      </c>
      <c r="C35" s="38">
        <v>20</v>
      </c>
      <c r="D35" s="39">
        <v>20</v>
      </c>
      <c r="E35" s="39">
        <v>7</v>
      </c>
      <c r="F35" s="31">
        <v>494</v>
      </c>
      <c r="G35" s="31">
        <v>50</v>
      </c>
      <c r="H35" s="24">
        <v>0.75</v>
      </c>
      <c r="I35" s="40">
        <v>66.7</v>
      </c>
      <c r="J35" s="38">
        <v>1</v>
      </c>
      <c r="K35" s="28">
        <v>0.8</v>
      </c>
      <c r="L35" s="39">
        <v>1.5</v>
      </c>
      <c r="M35" s="31">
        <v>0.17</v>
      </c>
      <c r="N35" s="31">
        <v>0.1</v>
      </c>
      <c r="O35" s="31">
        <v>0.8</v>
      </c>
      <c r="P35" s="31">
        <v>0.5</v>
      </c>
      <c r="Q35" s="31">
        <v>0.5</v>
      </c>
      <c r="R35" s="31">
        <v>0.65</v>
      </c>
      <c r="S35" s="31">
        <v>0.14000000000000001</v>
      </c>
      <c r="T35" s="31">
        <v>0.1</v>
      </c>
      <c r="U35" s="31">
        <v>0.2</v>
      </c>
      <c r="V35" s="31">
        <v>0.7</v>
      </c>
      <c r="W35" s="31">
        <v>0.9</v>
      </c>
      <c r="X35" s="31">
        <v>90</v>
      </c>
      <c r="Y35" s="116">
        <v>106</v>
      </c>
      <c r="Z35" s="39"/>
      <c r="AA35" s="39">
        <v>18</v>
      </c>
      <c r="AB35" s="31">
        <v>70</v>
      </c>
      <c r="AC35" s="31"/>
      <c r="AD35" s="17"/>
      <c r="AE35" s="31">
        <v>40</v>
      </c>
      <c r="AF35" s="37">
        <v>1.2</v>
      </c>
      <c r="AG35" s="115">
        <v>40</v>
      </c>
      <c r="AH35" s="31">
        <v>2</v>
      </c>
      <c r="AI35" s="31">
        <v>0.5</v>
      </c>
      <c r="AJ35" s="31">
        <v>1</v>
      </c>
      <c r="AK35" s="31"/>
      <c r="AL35" s="117">
        <v>2</v>
      </c>
      <c r="AM35" s="115">
        <v>1</v>
      </c>
      <c r="AN35" s="115">
        <v>3</v>
      </c>
      <c r="AO35" s="17">
        <v>2</v>
      </c>
      <c r="AP35" s="31">
        <v>1</v>
      </c>
      <c r="AQ35" s="31">
        <v>3</v>
      </c>
      <c r="AR35" s="37">
        <v>10</v>
      </c>
      <c r="AS35" s="31">
        <v>300</v>
      </c>
      <c r="AT35">
        <v>0.05</v>
      </c>
      <c r="AU35" s="31">
        <v>11</v>
      </c>
      <c r="AV35" s="31">
        <v>13</v>
      </c>
      <c r="AW35" s="31">
        <v>0.7</v>
      </c>
      <c r="AX35" s="31">
        <v>0</v>
      </c>
      <c r="AY35" s="35">
        <v>0</v>
      </c>
      <c r="AZ35" s="48">
        <v>36</v>
      </c>
      <c r="BA35" s="33">
        <v>1.2</v>
      </c>
      <c r="BB35" s="31">
        <v>0.2</v>
      </c>
      <c r="BC35" s="31">
        <v>0.3</v>
      </c>
      <c r="BD35" s="31" t="s">
        <v>97</v>
      </c>
      <c r="BE35" s="31" t="s">
        <v>98</v>
      </c>
      <c r="BG35" s="31">
        <v>0.7</v>
      </c>
      <c r="BH35" s="31">
        <v>0.8</v>
      </c>
      <c r="BJ35" s="31">
        <v>0.75</v>
      </c>
      <c r="BK35" s="31">
        <v>0.85</v>
      </c>
      <c r="BL35" s="31"/>
      <c r="BM35" s="33" t="s">
        <v>143</v>
      </c>
      <c r="BN35" s="31">
        <v>0.34</v>
      </c>
      <c r="BO35" s="31">
        <v>0.223</v>
      </c>
      <c r="BP35" s="4">
        <v>0.55000000000000004</v>
      </c>
      <c r="BQ35" t="s">
        <v>55</v>
      </c>
      <c r="BR35" s="33">
        <v>3</v>
      </c>
      <c r="BS35" s="33">
        <v>1</v>
      </c>
      <c r="BT35" s="120">
        <v>3</v>
      </c>
      <c r="BU35" s="33">
        <v>20</v>
      </c>
      <c r="BV35" s="35">
        <v>60</v>
      </c>
    </row>
    <row r="36" spans="1:74" x14ac:dyDescent="0.3">
      <c r="A36" s="7">
        <v>11.1</v>
      </c>
      <c r="B36" s="8" t="s">
        <v>128</v>
      </c>
      <c r="C36" s="22">
        <v>30</v>
      </c>
      <c r="D36" s="23">
        <v>20</v>
      </c>
      <c r="E36" s="23">
        <v>7</v>
      </c>
      <c r="F36" s="24">
        <v>659</v>
      </c>
      <c r="G36" s="24">
        <v>50</v>
      </c>
      <c r="H36" s="24">
        <v>0.75</v>
      </c>
      <c r="I36" s="31">
        <v>66.7</v>
      </c>
      <c r="J36" s="22">
        <v>1</v>
      </c>
      <c r="K36" s="31">
        <v>0.8</v>
      </c>
      <c r="L36" s="23">
        <v>1.5</v>
      </c>
      <c r="M36" s="24">
        <v>0.17</v>
      </c>
      <c r="N36" s="24">
        <v>0.1</v>
      </c>
      <c r="O36" s="24">
        <v>0.8</v>
      </c>
      <c r="P36" s="24">
        <v>0.5</v>
      </c>
      <c r="Q36" s="24">
        <v>0.5</v>
      </c>
      <c r="R36" s="24">
        <v>0.65</v>
      </c>
      <c r="S36" s="24">
        <v>0.14000000000000001</v>
      </c>
      <c r="T36" s="24">
        <v>0.1</v>
      </c>
      <c r="U36" s="24">
        <v>0.2</v>
      </c>
      <c r="V36" s="24">
        <v>0.7</v>
      </c>
      <c r="W36" s="24">
        <v>0.9</v>
      </c>
      <c r="X36" s="24">
        <v>90</v>
      </c>
      <c r="Y36" s="131">
        <v>101</v>
      </c>
      <c r="Z36" s="23"/>
      <c r="AA36" s="23">
        <v>18</v>
      </c>
      <c r="AB36" s="24">
        <v>70</v>
      </c>
      <c r="AC36" s="24">
        <v>30</v>
      </c>
      <c r="AD36" s="7"/>
      <c r="AE36" s="24">
        <v>45</v>
      </c>
      <c r="AF36" s="25">
        <v>2</v>
      </c>
      <c r="AG36" s="132">
        <v>20</v>
      </c>
      <c r="AH36" s="24">
        <v>3</v>
      </c>
      <c r="AI36" s="24">
        <v>0.3</v>
      </c>
      <c r="AJ36" s="24">
        <v>1</v>
      </c>
      <c r="AK36" s="24"/>
      <c r="AL36" s="136">
        <v>1</v>
      </c>
      <c r="AM36" s="132">
        <v>0</v>
      </c>
      <c r="AN36" s="132">
        <v>2</v>
      </c>
      <c r="AO36" s="7">
        <v>1</v>
      </c>
      <c r="AP36" s="24">
        <v>0</v>
      </c>
      <c r="AQ36" s="24">
        <v>2</v>
      </c>
      <c r="AR36" s="25">
        <v>10</v>
      </c>
      <c r="AS36" s="47">
        <v>300</v>
      </c>
      <c r="AT36" s="14">
        <v>0.05</v>
      </c>
      <c r="AU36" s="19">
        <v>10</v>
      </c>
      <c r="AV36" s="19">
        <v>5</v>
      </c>
      <c r="AW36" s="19">
        <v>0.7</v>
      </c>
      <c r="AX36" s="19">
        <v>0</v>
      </c>
      <c r="AY36" s="20">
        <v>0</v>
      </c>
      <c r="AZ36" s="16"/>
      <c r="BA36" s="19">
        <v>3.6</v>
      </c>
      <c r="BB36" s="24">
        <v>0.2</v>
      </c>
      <c r="BC36" s="24">
        <v>0.3</v>
      </c>
      <c r="BD36" s="24" t="s">
        <v>97</v>
      </c>
      <c r="BE36" s="24" t="s">
        <v>98</v>
      </c>
      <c r="BF36" s="14"/>
      <c r="BG36" s="24">
        <v>0.7</v>
      </c>
      <c r="BH36" s="24">
        <v>0.8</v>
      </c>
      <c r="BI36" s="19"/>
      <c r="BJ36" s="24">
        <v>0.75</v>
      </c>
      <c r="BK36" s="24">
        <v>0.85</v>
      </c>
      <c r="BL36" s="24"/>
      <c r="BM36" s="19" t="s">
        <v>143</v>
      </c>
      <c r="BN36" s="14">
        <v>0.34</v>
      </c>
      <c r="BO36" s="14">
        <v>0.223</v>
      </c>
      <c r="BP36" s="8">
        <v>0.55000000000000004</v>
      </c>
      <c r="BQ36" s="14" t="s">
        <v>148</v>
      </c>
      <c r="BR36" s="19">
        <v>20</v>
      </c>
      <c r="BS36" s="19">
        <v>5</v>
      </c>
      <c r="BT36" s="140">
        <v>120</v>
      </c>
      <c r="BU36" s="19">
        <v>3</v>
      </c>
      <c r="BV36" s="20">
        <v>300</v>
      </c>
    </row>
    <row r="37" spans="1:74" x14ac:dyDescent="0.3">
      <c r="A37" s="17">
        <v>11.2</v>
      </c>
      <c r="B37" s="4" t="s">
        <v>129</v>
      </c>
      <c r="C37" s="38">
        <v>12</v>
      </c>
      <c r="D37" s="39">
        <v>12</v>
      </c>
      <c r="E37" s="39">
        <v>3</v>
      </c>
      <c r="F37" s="31">
        <v>127</v>
      </c>
      <c r="G37" s="31">
        <v>50</v>
      </c>
      <c r="H37" s="31">
        <v>0.75</v>
      </c>
      <c r="I37" s="31">
        <v>66.7</v>
      </c>
      <c r="J37" s="38">
        <v>1</v>
      </c>
      <c r="K37" s="31">
        <v>0.8</v>
      </c>
      <c r="L37" s="39">
        <v>1.5</v>
      </c>
      <c r="M37" s="31">
        <v>0.17</v>
      </c>
      <c r="N37" s="31">
        <v>0.1</v>
      </c>
      <c r="O37" s="31">
        <v>0.8</v>
      </c>
      <c r="P37" s="31">
        <v>0.5</v>
      </c>
      <c r="Q37" s="31">
        <v>0.5</v>
      </c>
      <c r="R37" s="31">
        <v>0.65</v>
      </c>
      <c r="S37" s="31">
        <v>0.14000000000000001</v>
      </c>
      <c r="T37" s="31">
        <v>0.1</v>
      </c>
      <c r="U37" s="31">
        <v>0.2</v>
      </c>
      <c r="V37" s="31">
        <v>0.7</v>
      </c>
      <c r="W37" s="31">
        <v>0.9</v>
      </c>
      <c r="X37" s="31">
        <v>90</v>
      </c>
      <c r="Y37" s="116">
        <v>99</v>
      </c>
      <c r="Z37" s="39">
        <v>26</v>
      </c>
      <c r="AA37" s="39">
        <v>18</v>
      </c>
      <c r="AB37" s="31">
        <v>70</v>
      </c>
      <c r="AC37" s="31">
        <v>30</v>
      </c>
      <c r="AD37" s="17"/>
      <c r="AE37" s="31">
        <v>45</v>
      </c>
      <c r="AF37" s="37">
        <v>0.9</v>
      </c>
      <c r="AG37" s="115">
        <v>10</v>
      </c>
      <c r="AH37" s="31">
        <v>3</v>
      </c>
      <c r="AI37" s="31">
        <v>0.3</v>
      </c>
      <c r="AJ37" s="31">
        <v>1</v>
      </c>
      <c r="AK37" s="31"/>
      <c r="AL37" s="117">
        <v>2</v>
      </c>
      <c r="AM37" s="115">
        <v>1</v>
      </c>
      <c r="AN37" s="115">
        <v>3</v>
      </c>
      <c r="AO37" s="17">
        <v>2</v>
      </c>
      <c r="AP37" s="31">
        <v>1</v>
      </c>
      <c r="AQ37" s="31">
        <v>3</v>
      </c>
      <c r="AR37" s="37">
        <v>10</v>
      </c>
      <c r="AS37" s="17">
        <v>300</v>
      </c>
      <c r="AT37" s="31">
        <v>0.05</v>
      </c>
      <c r="AU37" s="31">
        <v>10</v>
      </c>
      <c r="AV37" s="31">
        <v>5</v>
      </c>
      <c r="AW37" s="31">
        <v>0.7</v>
      </c>
      <c r="AX37" s="31">
        <v>0</v>
      </c>
      <c r="AY37" s="35">
        <v>0</v>
      </c>
      <c r="AZ37" s="3"/>
      <c r="BA37" s="33">
        <v>7.3</v>
      </c>
      <c r="BB37" s="31">
        <v>0.2</v>
      </c>
      <c r="BC37" s="31">
        <v>0.3</v>
      </c>
      <c r="BD37" s="31" t="s">
        <v>98</v>
      </c>
      <c r="BE37" s="31" t="s">
        <v>101</v>
      </c>
      <c r="BF37" s="31" t="s">
        <v>98</v>
      </c>
      <c r="BG37" s="31">
        <v>0.7</v>
      </c>
      <c r="BH37" s="31">
        <v>0.8</v>
      </c>
      <c r="BI37" s="33">
        <v>0.5</v>
      </c>
      <c r="BJ37" s="31">
        <v>0.75</v>
      </c>
      <c r="BK37" s="31">
        <v>0.85</v>
      </c>
      <c r="BL37" s="31">
        <v>0.5</v>
      </c>
      <c r="BM37" s="33" t="s">
        <v>102</v>
      </c>
      <c r="BN37" s="31">
        <v>0.55000000000000004</v>
      </c>
      <c r="BO37" s="31">
        <v>0.34</v>
      </c>
      <c r="BP37" s="4">
        <v>0.91</v>
      </c>
      <c r="BQ37" t="s">
        <v>148</v>
      </c>
      <c r="BR37" s="33">
        <v>20</v>
      </c>
      <c r="BS37" s="33">
        <v>3</v>
      </c>
      <c r="BT37" s="120">
        <v>60</v>
      </c>
      <c r="BU37" s="33">
        <v>3</v>
      </c>
      <c r="BV37" s="35">
        <v>180</v>
      </c>
    </row>
    <row r="38" spans="1:74" ht="15" thickBot="1" x14ac:dyDescent="0.35">
      <c r="A38" s="9">
        <v>11.3</v>
      </c>
      <c r="B38" s="6" t="s">
        <v>130</v>
      </c>
      <c r="C38" s="26">
        <v>20</v>
      </c>
      <c r="D38" s="27">
        <v>20</v>
      </c>
      <c r="E38" s="27">
        <v>7</v>
      </c>
      <c r="F38" s="28">
        <v>494</v>
      </c>
      <c r="G38" s="28">
        <v>50</v>
      </c>
      <c r="H38" s="31">
        <v>0.75</v>
      </c>
      <c r="I38" s="29">
        <v>66.7</v>
      </c>
      <c r="J38" s="26">
        <v>1</v>
      </c>
      <c r="K38" s="28">
        <v>0.8</v>
      </c>
      <c r="L38" s="27">
        <v>1.5</v>
      </c>
      <c r="M38" s="28">
        <v>0.17</v>
      </c>
      <c r="N38" s="28">
        <v>0.1</v>
      </c>
      <c r="O38" s="28">
        <v>0.8</v>
      </c>
      <c r="P38" s="28">
        <v>0.5</v>
      </c>
      <c r="Q38" s="28">
        <v>0.5</v>
      </c>
      <c r="R38" s="28">
        <v>0.65</v>
      </c>
      <c r="S38" s="28">
        <v>0.14000000000000001</v>
      </c>
      <c r="T38" s="28">
        <v>0.1</v>
      </c>
      <c r="U38" s="28">
        <v>0.2</v>
      </c>
      <c r="V38" s="28">
        <v>0.7</v>
      </c>
      <c r="W38" s="28">
        <v>0.9</v>
      </c>
      <c r="X38" s="28">
        <v>90</v>
      </c>
      <c r="Y38" s="128">
        <v>106</v>
      </c>
      <c r="Z38" s="27">
        <v>30</v>
      </c>
      <c r="AA38" s="27">
        <v>24</v>
      </c>
      <c r="AB38" s="28">
        <v>65</v>
      </c>
      <c r="AC38" s="28">
        <v>55</v>
      </c>
      <c r="AD38" s="9"/>
      <c r="AE38" s="28">
        <v>45</v>
      </c>
      <c r="AF38" s="29">
        <v>1.8</v>
      </c>
      <c r="AG38" s="127">
        <v>10</v>
      </c>
      <c r="AH38" s="28">
        <v>2</v>
      </c>
      <c r="AI38" s="28">
        <v>0.1</v>
      </c>
      <c r="AJ38" s="28">
        <v>1</v>
      </c>
      <c r="AK38" s="28">
        <v>10</v>
      </c>
      <c r="AL38" s="112">
        <v>3</v>
      </c>
      <c r="AM38" s="127">
        <v>2</v>
      </c>
      <c r="AN38" s="127">
        <v>4</v>
      </c>
      <c r="AO38" s="9">
        <v>3</v>
      </c>
      <c r="AP38" s="28">
        <v>2</v>
      </c>
      <c r="AQ38" s="28">
        <v>4</v>
      </c>
      <c r="AR38" s="29">
        <v>10</v>
      </c>
      <c r="AS38" s="49">
        <v>300</v>
      </c>
      <c r="AT38" s="28">
        <v>0.05</v>
      </c>
      <c r="AU38" s="21">
        <v>10</v>
      </c>
      <c r="AV38" s="21">
        <v>5</v>
      </c>
      <c r="AW38" s="21">
        <v>0.7</v>
      </c>
      <c r="AX38" s="21">
        <v>0</v>
      </c>
      <c r="AY38" s="36">
        <v>0</v>
      </c>
      <c r="AZ38" s="15"/>
      <c r="BA38" s="21">
        <v>4.8</v>
      </c>
      <c r="BB38" s="28">
        <v>0.2</v>
      </c>
      <c r="BC38" s="28">
        <v>0.3</v>
      </c>
      <c r="BD38" s="28" t="s">
        <v>97</v>
      </c>
      <c r="BE38" s="28" t="s">
        <v>98</v>
      </c>
      <c r="BF38" s="28" t="s">
        <v>97</v>
      </c>
      <c r="BG38" s="28">
        <v>0.7</v>
      </c>
      <c r="BH38" s="28">
        <v>0.8</v>
      </c>
      <c r="BI38" s="21">
        <v>0.5</v>
      </c>
      <c r="BJ38" s="28">
        <v>0.75</v>
      </c>
      <c r="BK38" s="28">
        <v>0.85</v>
      </c>
      <c r="BL38" s="28">
        <v>0.5</v>
      </c>
      <c r="BM38" s="21" t="s">
        <v>144</v>
      </c>
      <c r="BN38" s="10">
        <v>0.55000000000000004</v>
      </c>
      <c r="BO38" s="10">
        <v>0.34</v>
      </c>
      <c r="BP38" s="6">
        <v>0.91</v>
      </c>
      <c r="BQ38" s="10" t="s">
        <v>148</v>
      </c>
      <c r="BR38" s="21">
        <v>20</v>
      </c>
      <c r="BS38" s="21">
        <v>6</v>
      </c>
      <c r="BT38" s="141">
        <v>100</v>
      </c>
      <c r="BU38" s="21">
        <v>3</v>
      </c>
      <c r="BV38" s="36">
        <v>360</v>
      </c>
    </row>
    <row r="39" spans="1:74" x14ac:dyDescent="0.3">
      <c r="A39" s="7">
        <v>12.1</v>
      </c>
      <c r="B39" s="8" t="s">
        <v>131</v>
      </c>
      <c r="C39" s="22">
        <v>2</v>
      </c>
      <c r="D39" s="23">
        <v>10</v>
      </c>
      <c r="E39" s="23">
        <v>2.5</v>
      </c>
      <c r="F39" s="24">
        <v>6</v>
      </c>
      <c r="G39" s="24">
        <v>30</v>
      </c>
      <c r="H39" s="24">
        <v>0.75</v>
      </c>
      <c r="I39" s="24">
        <v>40</v>
      </c>
      <c r="J39" s="38">
        <v>1</v>
      </c>
      <c r="K39" s="31">
        <v>0.8</v>
      </c>
      <c r="L39" s="39">
        <v>1.5</v>
      </c>
      <c r="M39" s="31">
        <v>0.17</v>
      </c>
      <c r="N39" s="31">
        <v>0.1</v>
      </c>
      <c r="O39" s="31">
        <v>0.8</v>
      </c>
      <c r="P39" s="31">
        <v>0.5</v>
      </c>
      <c r="Q39" s="31">
        <v>0.5</v>
      </c>
      <c r="R39" s="31">
        <v>0.65</v>
      </c>
      <c r="S39" s="31">
        <v>0.14000000000000001</v>
      </c>
      <c r="T39" s="31">
        <v>0.1</v>
      </c>
      <c r="U39" s="31">
        <v>0.2</v>
      </c>
      <c r="V39" s="31">
        <v>0.7</v>
      </c>
      <c r="W39" s="31">
        <v>0.9</v>
      </c>
      <c r="X39" s="31">
        <v>90</v>
      </c>
      <c r="Y39" s="116">
        <v>126</v>
      </c>
      <c r="Z39" s="39"/>
      <c r="AA39" s="39">
        <v>18</v>
      </c>
      <c r="AB39" s="31"/>
      <c r="AC39" s="31"/>
      <c r="AD39" s="17"/>
      <c r="AE39" s="31">
        <v>40</v>
      </c>
      <c r="AF39" s="37">
        <v>0.7</v>
      </c>
      <c r="AG39" s="115"/>
      <c r="AH39" s="31">
        <v>1.2</v>
      </c>
      <c r="AI39" s="31"/>
      <c r="AJ39" s="31">
        <v>1</v>
      </c>
      <c r="AK39" s="31"/>
      <c r="AL39" s="117">
        <v>0</v>
      </c>
      <c r="AM39" s="115">
        <v>0</v>
      </c>
      <c r="AN39" s="115">
        <v>0</v>
      </c>
      <c r="AO39" s="17">
        <v>0</v>
      </c>
      <c r="AP39" s="31">
        <v>0</v>
      </c>
      <c r="AQ39" s="31">
        <v>0</v>
      </c>
      <c r="AR39" s="37"/>
      <c r="AS39" s="31">
        <v>100</v>
      </c>
      <c r="AT39" s="31">
        <v>0.05</v>
      </c>
      <c r="AU39" s="31">
        <v>11</v>
      </c>
      <c r="AV39" s="31">
        <v>2</v>
      </c>
      <c r="AW39" s="31">
        <v>0.5</v>
      </c>
      <c r="AX39" s="31">
        <v>0</v>
      </c>
      <c r="AY39" s="35">
        <v>0</v>
      </c>
      <c r="AZ39" s="3"/>
      <c r="BA39" s="33">
        <v>0.5</v>
      </c>
      <c r="BB39" s="31">
        <v>0.2</v>
      </c>
      <c r="BC39" s="31">
        <v>0.3</v>
      </c>
      <c r="BD39" s="31" t="s">
        <v>97</v>
      </c>
      <c r="BE39" s="31" t="s">
        <v>98</v>
      </c>
      <c r="BG39" s="31">
        <v>0.7</v>
      </c>
      <c r="BH39" s="31">
        <v>0.8</v>
      </c>
      <c r="BJ39" s="31">
        <v>0.75</v>
      </c>
      <c r="BK39" s="31">
        <v>0.85</v>
      </c>
      <c r="BL39" s="31"/>
      <c r="BM39" s="33" t="s">
        <v>102</v>
      </c>
      <c r="BN39" s="31">
        <v>0.55000000000000004</v>
      </c>
      <c r="BO39" s="31">
        <v>0.34</v>
      </c>
      <c r="BP39" s="4">
        <v>0.91</v>
      </c>
      <c r="BT39" s="123">
        <v>0</v>
      </c>
      <c r="BV39" s="4"/>
    </row>
    <row r="40" spans="1:74" x14ac:dyDescent="0.3">
      <c r="A40" s="17">
        <v>12.2</v>
      </c>
      <c r="B40" s="4" t="s">
        <v>132</v>
      </c>
      <c r="C40" s="38">
        <v>2</v>
      </c>
      <c r="D40" s="39">
        <v>10</v>
      </c>
      <c r="E40" s="39">
        <v>2.5</v>
      </c>
      <c r="F40" s="31">
        <v>6</v>
      </c>
      <c r="G40" s="31">
        <v>30</v>
      </c>
      <c r="H40" s="31">
        <v>0.75</v>
      </c>
      <c r="I40" s="31">
        <v>40</v>
      </c>
      <c r="J40" s="38">
        <v>1</v>
      </c>
      <c r="K40" s="31">
        <v>0.8</v>
      </c>
      <c r="L40" s="39">
        <v>1.5</v>
      </c>
      <c r="M40" s="31">
        <v>0.17</v>
      </c>
      <c r="N40" s="31">
        <v>0.1</v>
      </c>
      <c r="O40" s="31">
        <v>0.8</v>
      </c>
      <c r="P40" s="31">
        <v>0.5</v>
      </c>
      <c r="Q40" s="31">
        <v>0.5</v>
      </c>
      <c r="R40" s="31">
        <v>0.65</v>
      </c>
      <c r="S40" s="31">
        <v>0.14000000000000001</v>
      </c>
      <c r="T40" s="31">
        <v>0.1</v>
      </c>
      <c r="U40" s="31">
        <v>0.2</v>
      </c>
      <c r="V40" s="31">
        <v>0.7</v>
      </c>
      <c r="W40" s="31">
        <v>0.9</v>
      </c>
      <c r="X40" s="31">
        <v>90</v>
      </c>
      <c r="Y40" s="116">
        <v>126</v>
      </c>
      <c r="Z40" s="39">
        <v>26</v>
      </c>
      <c r="AA40" s="39">
        <v>18</v>
      </c>
      <c r="AB40" s="31"/>
      <c r="AC40" s="31"/>
      <c r="AD40" s="17"/>
      <c r="AE40" s="31">
        <v>40</v>
      </c>
      <c r="AF40" s="37">
        <v>0.7</v>
      </c>
      <c r="AG40" s="115"/>
      <c r="AH40" s="31">
        <v>1.2</v>
      </c>
      <c r="AI40" s="31">
        <v>0.5</v>
      </c>
      <c r="AJ40" s="31">
        <v>1</v>
      </c>
      <c r="AK40" s="31"/>
      <c r="AL40" s="117">
        <v>0</v>
      </c>
      <c r="AM40" s="115">
        <v>0</v>
      </c>
      <c r="AN40" s="115">
        <v>0</v>
      </c>
      <c r="AO40" s="17">
        <v>0</v>
      </c>
      <c r="AP40" s="31">
        <v>0</v>
      </c>
      <c r="AQ40" s="31">
        <v>0</v>
      </c>
      <c r="AR40" s="37"/>
      <c r="AS40" s="33">
        <v>200</v>
      </c>
      <c r="AT40" s="31">
        <v>0.05</v>
      </c>
      <c r="AU40" s="33">
        <v>11</v>
      </c>
      <c r="AV40" s="31">
        <v>13</v>
      </c>
      <c r="AW40" s="33">
        <v>0.5</v>
      </c>
      <c r="AX40" s="33">
        <v>0</v>
      </c>
      <c r="AY40" s="35">
        <v>0</v>
      </c>
      <c r="AZ40" s="3"/>
      <c r="BA40" s="33">
        <v>0.5</v>
      </c>
      <c r="BB40" s="31">
        <v>0.2</v>
      </c>
      <c r="BC40" s="31">
        <v>0.3</v>
      </c>
      <c r="BD40" s="31" t="s">
        <v>97</v>
      </c>
      <c r="BE40" s="31" t="s">
        <v>98</v>
      </c>
      <c r="BG40" s="31">
        <v>0.7</v>
      </c>
      <c r="BH40" s="31">
        <v>0.8</v>
      </c>
      <c r="BJ40" s="31">
        <v>0.75</v>
      </c>
      <c r="BK40" s="31">
        <v>0.85</v>
      </c>
      <c r="BL40" s="31"/>
      <c r="BM40" s="33" t="s">
        <v>102</v>
      </c>
      <c r="BN40" s="33">
        <v>0.55000000000000004</v>
      </c>
      <c r="BO40" s="31">
        <v>0.34</v>
      </c>
      <c r="BP40" s="4">
        <v>0.91</v>
      </c>
      <c r="BT40" s="123">
        <v>0</v>
      </c>
      <c r="BV40" s="4"/>
    </row>
    <row r="41" spans="1:74" x14ac:dyDescent="0.3">
      <c r="A41" s="17">
        <v>12.3</v>
      </c>
      <c r="B41" s="4" t="s">
        <v>133</v>
      </c>
      <c r="C41" s="38">
        <v>2</v>
      </c>
      <c r="D41" s="39">
        <v>10</v>
      </c>
      <c r="E41" s="39">
        <v>2.5</v>
      </c>
      <c r="F41" s="31">
        <v>6</v>
      </c>
      <c r="G41" s="31">
        <v>30</v>
      </c>
      <c r="H41" s="31">
        <v>0.75</v>
      </c>
      <c r="I41" s="31">
        <v>40</v>
      </c>
      <c r="J41" s="38">
        <v>1</v>
      </c>
      <c r="K41" s="31">
        <v>0.8</v>
      </c>
      <c r="L41" s="39">
        <v>1.5</v>
      </c>
      <c r="M41" s="31">
        <v>0.17</v>
      </c>
      <c r="N41" s="31">
        <v>0.1</v>
      </c>
      <c r="O41" s="31">
        <v>0.8</v>
      </c>
      <c r="P41" s="31">
        <v>0.5</v>
      </c>
      <c r="Q41" s="31">
        <v>0.5</v>
      </c>
      <c r="R41" s="31">
        <v>0.65</v>
      </c>
      <c r="S41" s="31">
        <v>0.14000000000000001</v>
      </c>
      <c r="T41" s="31">
        <v>0.1</v>
      </c>
      <c r="U41" s="31">
        <v>0.2</v>
      </c>
      <c r="V41" s="31">
        <v>0.7</v>
      </c>
      <c r="W41" s="31">
        <v>0.9</v>
      </c>
      <c r="X41" s="31">
        <v>90</v>
      </c>
      <c r="Y41" s="116">
        <v>126</v>
      </c>
      <c r="Z41" s="39"/>
      <c r="AA41" s="39">
        <v>18</v>
      </c>
      <c r="AB41" s="31"/>
      <c r="AC41" s="31"/>
      <c r="AD41" s="17"/>
      <c r="AE41" s="31">
        <v>40</v>
      </c>
      <c r="AF41" s="37">
        <v>0.7</v>
      </c>
      <c r="AG41" s="115"/>
      <c r="AH41" s="31">
        <v>1.2</v>
      </c>
      <c r="AI41" s="31"/>
      <c r="AJ41" s="31">
        <v>1</v>
      </c>
      <c r="AK41" s="31"/>
      <c r="AL41" s="117">
        <v>0</v>
      </c>
      <c r="AM41" s="115">
        <v>0</v>
      </c>
      <c r="AN41" s="115">
        <v>0</v>
      </c>
      <c r="AO41" s="17">
        <v>0</v>
      </c>
      <c r="AP41" s="31">
        <v>0</v>
      </c>
      <c r="AQ41" s="31">
        <v>0</v>
      </c>
      <c r="AR41" s="37"/>
      <c r="AS41" s="31">
        <v>100</v>
      </c>
      <c r="AT41" s="31">
        <v>0.05</v>
      </c>
      <c r="AU41" s="31">
        <v>11</v>
      </c>
      <c r="AV41" s="31">
        <v>2</v>
      </c>
      <c r="AW41" s="31">
        <v>0.5</v>
      </c>
      <c r="AX41" s="31">
        <v>0</v>
      </c>
      <c r="AY41" s="35">
        <v>0</v>
      </c>
      <c r="AZ41" s="3"/>
      <c r="BA41" s="33">
        <v>0.5</v>
      </c>
      <c r="BB41" s="31">
        <v>0.2</v>
      </c>
      <c r="BC41" s="31">
        <v>0.3</v>
      </c>
      <c r="BJ41" s="31">
        <v>0.75</v>
      </c>
      <c r="BK41" s="31">
        <v>0.85</v>
      </c>
      <c r="BL41" s="31"/>
      <c r="BN41" s="31">
        <v>0.55000000000000004</v>
      </c>
      <c r="BO41" s="31">
        <v>0.34</v>
      </c>
      <c r="BP41" s="4">
        <v>0.91</v>
      </c>
      <c r="BT41" s="123">
        <v>0</v>
      </c>
      <c r="BV41" s="4"/>
    </row>
    <row r="42" spans="1:74" x14ac:dyDescent="0.3">
      <c r="A42" s="17">
        <v>12.4</v>
      </c>
      <c r="B42" s="4" t="s">
        <v>134</v>
      </c>
      <c r="C42" s="38">
        <v>4</v>
      </c>
      <c r="D42" s="39">
        <v>5</v>
      </c>
      <c r="E42" s="39">
        <v>2.5</v>
      </c>
      <c r="F42" s="31">
        <v>12</v>
      </c>
      <c r="G42" s="31">
        <v>30</v>
      </c>
      <c r="H42" s="31">
        <v>0.75</v>
      </c>
      <c r="I42" s="31">
        <v>40</v>
      </c>
      <c r="J42" s="38">
        <v>1</v>
      </c>
      <c r="K42" s="31">
        <v>0.8</v>
      </c>
      <c r="L42" s="39">
        <v>1.5</v>
      </c>
      <c r="M42" s="31">
        <v>0.17</v>
      </c>
      <c r="N42" s="31">
        <v>0.1</v>
      </c>
      <c r="O42" s="31">
        <v>0.8</v>
      </c>
      <c r="P42" s="31">
        <v>0.5</v>
      </c>
      <c r="Q42" s="31">
        <v>0.5</v>
      </c>
      <c r="R42" s="31">
        <v>0.65</v>
      </c>
      <c r="S42" s="31">
        <v>0.14000000000000001</v>
      </c>
      <c r="T42" s="31">
        <v>0.1</v>
      </c>
      <c r="U42" s="31">
        <v>0.2</v>
      </c>
      <c r="V42" s="31">
        <v>0.7</v>
      </c>
      <c r="W42" s="31">
        <v>0.9</v>
      </c>
      <c r="X42" s="31">
        <v>90</v>
      </c>
      <c r="Y42" s="116">
        <v>114</v>
      </c>
      <c r="Z42" s="39"/>
      <c r="AA42" s="39">
        <v>18</v>
      </c>
      <c r="AB42" s="31"/>
      <c r="AC42" s="31"/>
      <c r="AD42" s="17"/>
      <c r="AE42" s="31">
        <v>50</v>
      </c>
      <c r="AF42" s="37">
        <v>0.6</v>
      </c>
      <c r="AG42" s="115"/>
      <c r="AH42" s="31">
        <v>1.2</v>
      </c>
      <c r="AI42" s="31"/>
      <c r="AJ42" s="31">
        <v>1</v>
      </c>
      <c r="AK42" s="31"/>
      <c r="AL42" s="117">
        <v>0</v>
      </c>
      <c r="AM42" s="115">
        <v>0</v>
      </c>
      <c r="AN42" s="115">
        <v>0</v>
      </c>
      <c r="AO42" s="17">
        <v>0</v>
      </c>
      <c r="AP42" s="31">
        <v>0</v>
      </c>
      <c r="AQ42" s="31">
        <v>0</v>
      </c>
      <c r="AR42" s="37"/>
      <c r="AS42" s="33">
        <v>100</v>
      </c>
      <c r="AT42" s="31">
        <v>0.05</v>
      </c>
      <c r="AU42" s="33">
        <v>11</v>
      </c>
      <c r="AV42" s="31">
        <v>2</v>
      </c>
      <c r="AW42" s="31">
        <v>0.5</v>
      </c>
      <c r="AX42" s="31">
        <v>0</v>
      </c>
      <c r="AY42" s="35">
        <v>0</v>
      </c>
      <c r="AZ42" s="3"/>
      <c r="BA42" s="33">
        <v>0.5</v>
      </c>
      <c r="BB42" s="31">
        <v>0.2</v>
      </c>
      <c r="BC42" s="31">
        <v>0.3</v>
      </c>
      <c r="BD42" s="31" t="s">
        <v>97</v>
      </c>
      <c r="BE42" s="31" t="s">
        <v>98</v>
      </c>
      <c r="BG42" s="31">
        <v>0.7</v>
      </c>
      <c r="BH42" s="31">
        <v>0.8</v>
      </c>
      <c r="BJ42" s="31">
        <v>0.75</v>
      </c>
      <c r="BK42" s="31">
        <v>0.85</v>
      </c>
      <c r="BL42" s="31"/>
      <c r="BM42" s="33" t="s">
        <v>145</v>
      </c>
      <c r="BN42" s="33">
        <v>0.28000000000000003</v>
      </c>
      <c r="BO42" s="31">
        <v>0.16600000000000001</v>
      </c>
      <c r="BP42" s="4">
        <v>0.4</v>
      </c>
      <c r="BT42" s="123">
        <v>0</v>
      </c>
      <c r="BV42" s="4"/>
    </row>
    <row r="43" spans="1:74" x14ac:dyDescent="0.3">
      <c r="A43" s="17">
        <v>12.5</v>
      </c>
      <c r="B43" s="4" t="s">
        <v>135</v>
      </c>
      <c r="C43" s="38">
        <v>4</v>
      </c>
      <c r="D43" s="39">
        <v>5</v>
      </c>
      <c r="E43" s="39">
        <v>2.5</v>
      </c>
      <c r="F43" s="31">
        <v>12</v>
      </c>
      <c r="G43" s="31">
        <v>30</v>
      </c>
      <c r="H43" s="31">
        <v>0.75</v>
      </c>
      <c r="I43" s="31">
        <v>40</v>
      </c>
      <c r="J43" s="38">
        <v>1</v>
      </c>
      <c r="K43" s="31">
        <v>0.8</v>
      </c>
      <c r="L43" s="39">
        <v>1.5</v>
      </c>
      <c r="M43" s="31">
        <v>0.17</v>
      </c>
      <c r="N43" s="31">
        <v>0.1</v>
      </c>
      <c r="O43" s="31">
        <v>0.8</v>
      </c>
      <c r="P43" s="31">
        <v>0.5</v>
      </c>
      <c r="Q43" s="31">
        <v>0.5</v>
      </c>
      <c r="R43" s="31">
        <v>0.65</v>
      </c>
      <c r="S43" s="31">
        <v>0.14000000000000001</v>
      </c>
      <c r="T43" s="31">
        <v>0.1</v>
      </c>
      <c r="U43" s="31">
        <v>0.2</v>
      </c>
      <c r="V43" s="31">
        <v>0.7</v>
      </c>
      <c r="W43" s="31">
        <v>0.9</v>
      </c>
      <c r="X43" s="31">
        <v>90</v>
      </c>
      <c r="Y43" s="116">
        <v>114</v>
      </c>
      <c r="Z43" s="39"/>
      <c r="AA43" s="39">
        <v>20</v>
      </c>
      <c r="AB43" s="31"/>
      <c r="AC43" s="31"/>
      <c r="AD43" s="17"/>
      <c r="AE43" s="31">
        <v>45</v>
      </c>
      <c r="AF43" s="37">
        <v>0.7</v>
      </c>
      <c r="AG43" s="115">
        <v>2</v>
      </c>
      <c r="AH43" s="31">
        <v>1.2</v>
      </c>
      <c r="AI43" s="31"/>
      <c r="AJ43" s="31">
        <v>1</v>
      </c>
      <c r="AK43" s="31">
        <v>10</v>
      </c>
      <c r="AL43" s="117">
        <v>40</v>
      </c>
      <c r="AM43" s="115">
        <v>30</v>
      </c>
      <c r="AN43" s="115">
        <v>50</v>
      </c>
      <c r="AO43" s="17">
        <v>40</v>
      </c>
      <c r="AP43" s="31">
        <v>30</v>
      </c>
      <c r="AQ43" s="31">
        <v>50</v>
      </c>
      <c r="AR43" s="37">
        <v>10</v>
      </c>
      <c r="AS43" s="31">
        <v>200</v>
      </c>
      <c r="AT43" s="31">
        <v>0.75</v>
      </c>
      <c r="AU43" s="31">
        <v>11</v>
      </c>
      <c r="AV43" s="33">
        <v>0</v>
      </c>
      <c r="AW43" s="31">
        <v>0.5</v>
      </c>
      <c r="AX43" s="31">
        <v>0</v>
      </c>
      <c r="AY43" s="35">
        <v>0</v>
      </c>
      <c r="AZ43" s="3"/>
      <c r="BA43" s="33">
        <v>14.5</v>
      </c>
      <c r="BB43" s="31">
        <v>0.2</v>
      </c>
      <c r="BC43" s="31">
        <v>0.3</v>
      </c>
      <c r="BD43" s="31" t="s">
        <v>101</v>
      </c>
      <c r="BE43" s="31" t="s">
        <v>101</v>
      </c>
      <c r="BF43" s="31" t="s">
        <v>98</v>
      </c>
      <c r="BG43" s="31">
        <v>0.7</v>
      </c>
      <c r="BH43" s="31">
        <v>0.8</v>
      </c>
      <c r="BJ43" s="31">
        <v>0.75</v>
      </c>
      <c r="BK43" s="31">
        <v>0.85</v>
      </c>
      <c r="BL43" s="31"/>
      <c r="BM43" s="33" t="s">
        <v>102</v>
      </c>
      <c r="BN43" s="31">
        <v>0.55000000000000004</v>
      </c>
      <c r="BO43" s="31">
        <v>0.34</v>
      </c>
      <c r="BP43" s="4">
        <v>0.91</v>
      </c>
      <c r="BT43" s="123">
        <v>0</v>
      </c>
      <c r="BV43" s="4"/>
    </row>
    <row r="44" spans="1:74" x14ac:dyDescent="0.3">
      <c r="A44" s="17">
        <v>12.6</v>
      </c>
      <c r="B44" s="4" t="s">
        <v>136</v>
      </c>
      <c r="C44" s="38">
        <v>4</v>
      </c>
      <c r="D44" s="39">
        <v>5</v>
      </c>
      <c r="E44" s="39">
        <v>2.5</v>
      </c>
      <c r="F44" s="31">
        <v>12</v>
      </c>
      <c r="G44" s="31">
        <v>30</v>
      </c>
      <c r="H44" s="31">
        <v>0.75</v>
      </c>
      <c r="I44" s="31">
        <v>40</v>
      </c>
      <c r="J44" s="38">
        <v>1</v>
      </c>
      <c r="K44" s="31">
        <v>0.8</v>
      </c>
      <c r="L44" s="39">
        <v>1.5</v>
      </c>
      <c r="M44" s="31">
        <v>0.17</v>
      </c>
      <c r="N44" s="31">
        <v>0.1</v>
      </c>
      <c r="O44" s="31">
        <v>0.8</v>
      </c>
      <c r="P44" s="31">
        <v>0.5</v>
      </c>
      <c r="Q44" s="31">
        <v>0.5</v>
      </c>
      <c r="R44" s="31">
        <v>0.65</v>
      </c>
      <c r="S44" s="31">
        <v>0.14000000000000001</v>
      </c>
      <c r="T44" s="31">
        <v>0.1</v>
      </c>
      <c r="U44" s="31">
        <v>0.2</v>
      </c>
      <c r="V44" s="31">
        <v>0.7</v>
      </c>
      <c r="W44" s="31">
        <v>0.9</v>
      </c>
      <c r="X44" s="31">
        <v>90</v>
      </c>
      <c r="Y44" s="116">
        <v>114</v>
      </c>
      <c r="Z44" s="39"/>
      <c r="AA44" s="39">
        <v>21</v>
      </c>
      <c r="AB44" s="31"/>
      <c r="AC44" s="31"/>
      <c r="AD44" s="17"/>
      <c r="AE44" s="31">
        <v>45</v>
      </c>
      <c r="AF44" s="37">
        <v>0.7</v>
      </c>
      <c r="AG44" s="115"/>
      <c r="AH44" s="31">
        <v>1.2</v>
      </c>
      <c r="AI44" s="31"/>
      <c r="AJ44" s="31">
        <v>1</v>
      </c>
      <c r="AK44" s="31">
        <v>10</v>
      </c>
      <c r="AL44" s="117">
        <v>0</v>
      </c>
      <c r="AM44" s="115">
        <v>0</v>
      </c>
      <c r="AN44" s="115">
        <v>0</v>
      </c>
      <c r="AO44" s="17">
        <v>0</v>
      </c>
      <c r="AP44" s="31">
        <v>0</v>
      </c>
      <c r="AQ44" s="31">
        <v>0</v>
      </c>
      <c r="AR44" s="37"/>
      <c r="AS44" s="33">
        <v>200</v>
      </c>
      <c r="AT44" s="31">
        <v>0.05</v>
      </c>
      <c r="AU44" s="33">
        <v>11</v>
      </c>
      <c r="AV44" s="31">
        <v>0</v>
      </c>
      <c r="AW44" s="31">
        <v>0.5</v>
      </c>
      <c r="AX44" s="31">
        <v>0</v>
      </c>
      <c r="AY44" s="35">
        <v>0</v>
      </c>
      <c r="AZ44" s="3"/>
      <c r="BA44" s="33">
        <v>8</v>
      </c>
      <c r="BB44" s="31">
        <v>0.2</v>
      </c>
      <c r="BC44" s="31">
        <v>0.3</v>
      </c>
      <c r="BD44" s="31" t="s">
        <v>101</v>
      </c>
      <c r="BE44" s="31" t="s">
        <v>101</v>
      </c>
      <c r="BF44" s="31" t="s">
        <v>97</v>
      </c>
      <c r="BG44" s="31">
        <v>0.7</v>
      </c>
      <c r="BH44" s="31">
        <v>0.8</v>
      </c>
      <c r="BJ44" s="31">
        <v>0.75</v>
      </c>
      <c r="BK44" s="31">
        <v>0.85</v>
      </c>
      <c r="BL44" s="31"/>
      <c r="BM44" s="33" t="s">
        <v>145</v>
      </c>
      <c r="BN44" s="33">
        <v>0.28000000000000003</v>
      </c>
      <c r="BO44">
        <v>0.16600000000000001</v>
      </c>
      <c r="BP44" s="4">
        <v>0.4</v>
      </c>
      <c r="BT44" s="123">
        <v>0</v>
      </c>
      <c r="BV44" s="4"/>
    </row>
    <row r="45" spans="1:74" x14ac:dyDescent="0.3">
      <c r="A45" s="17">
        <v>12.7</v>
      </c>
      <c r="B45" s="4" t="s">
        <v>137</v>
      </c>
      <c r="C45" s="38">
        <v>2</v>
      </c>
      <c r="D45" s="39">
        <v>2</v>
      </c>
      <c r="E45" s="39">
        <v>2.5</v>
      </c>
      <c r="F45" s="31">
        <v>6</v>
      </c>
      <c r="G45" s="31">
        <v>30</v>
      </c>
      <c r="H45" s="31">
        <v>0.75</v>
      </c>
      <c r="I45" s="31">
        <v>40</v>
      </c>
      <c r="J45" s="38">
        <v>1</v>
      </c>
      <c r="K45" s="31">
        <v>0.8</v>
      </c>
      <c r="L45" s="39">
        <v>1.5</v>
      </c>
      <c r="M45" s="31">
        <v>0.17</v>
      </c>
      <c r="N45" s="31">
        <v>0.1</v>
      </c>
      <c r="O45" s="31">
        <v>0.8</v>
      </c>
      <c r="P45" s="31">
        <v>0.5</v>
      </c>
      <c r="Q45" s="31">
        <v>0.5</v>
      </c>
      <c r="R45" s="31">
        <v>0.65</v>
      </c>
      <c r="S45" s="31">
        <v>0.14000000000000001</v>
      </c>
      <c r="T45" s="31">
        <v>0.1</v>
      </c>
      <c r="U45" s="31">
        <v>0.2</v>
      </c>
      <c r="V45" s="31">
        <v>0.7</v>
      </c>
      <c r="W45" s="31">
        <v>0.9</v>
      </c>
      <c r="X45" s="31">
        <v>90</v>
      </c>
      <c r="Y45" s="116">
        <v>155</v>
      </c>
      <c r="Z45" s="39"/>
      <c r="AA45" s="39">
        <v>20</v>
      </c>
      <c r="AB45" s="31"/>
      <c r="AC45" s="31"/>
      <c r="AD45" s="17"/>
      <c r="AE45" s="31">
        <v>45</v>
      </c>
      <c r="AF45" s="37">
        <v>0.7</v>
      </c>
      <c r="AG45" s="115"/>
      <c r="AH45" s="31">
        <v>1.2</v>
      </c>
      <c r="AI45" s="31"/>
      <c r="AJ45" s="31">
        <v>1</v>
      </c>
      <c r="AK45" s="31">
        <v>1</v>
      </c>
      <c r="AL45" s="117">
        <v>0</v>
      </c>
      <c r="AM45" s="115">
        <v>0</v>
      </c>
      <c r="AN45" s="115">
        <v>0</v>
      </c>
      <c r="AO45" s="17">
        <v>0</v>
      </c>
      <c r="AP45" s="31">
        <v>0</v>
      </c>
      <c r="AQ45" s="31">
        <v>0</v>
      </c>
      <c r="AR45" s="37"/>
      <c r="AS45" s="31">
        <v>200</v>
      </c>
      <c r="AT45" s="31">
        <v>0.05</v>
      </c>
      <c r="AU45" s="31">
        <v>11</v>
      </c>
      <c r="AV45" s="31">
        <v>0</v>
      </c>
      <c r="AW45" s="31">
        <v>0.5</v>
      </c>
      <c r="AX45" s="31">
        <v>0</v>
      </c>
      <c r="AY45" s="35">
        <v>0</v>
      </c>
      <c r="AZ45" s="3"/>
      <c r="BA45" s="33">
        <v>8</v>
      </c>
      <c r="BB45" s="31">
        <v>0.2</v>
      </c>
      <c r="BC45" s="31">
        <v>0.3</v>
      </c>
      <c r="BD45" s="31" t="s">
        <v>98</v>
      </c>
      <c r="BE45" s="31" t="s">
        <v>101</v>
      </c>
      <c r="BF45" s="31" t="s">
        <v>97</v>
      </c>
      <c r="BG45" s="31">
        <v>0.7</v>
      </c>
      <c r="BH45" s="31">
        <v>0.8</v>
      </c>
      <c r="BJ45" s="31">
        <v>0.75</v>
      </c>
      <c r="BK45" s="31">
        <v>0.85</v>
      </c>
      <c r="BL45" s="31"/>
      <c r="BM45" s="33" t="s">
        <v>145</v>
      </c>
      <c r="BN45" s="31">
        <v>0.28000000000000003</v>
      </c>
      <c r="BO45" s="31">
        <v>0.16600000000000001</v>
      </c>
      <c r="BP45" s="4">
        <v>0.4</v>
      </c>
      <c r="BT45" s="123">
        <v>0</v>
      </c>
      <c r="BV45" s="4"/>
    </row>
    <row r="46" spans="1:74" x14ac:dyDescent="0.3">
      <c r="A46" s="17">
        <v>12.8</v>
      </c>
      <c r="B46" s="4" t="s">
        <v>139</v>
      </c>
      <c r="C46" s="38">
        <v>6</v>
      </c>
      <c r="D46" s="39">
        <v>6</v>
      </c>
      <c r="E46" s="39">
        <v>3</v>
      </c>
      <c r="F46" s="31">
        <v>21</v>
      </c>
      <c r="G46" s="31">
        <v>30</v>
      </c>
      <c r="H46" s="31">
        <v>0.75</v>
      </c>
      <c r="I46" s="31">
        <v>40</v>
      </c>
      <c r="J46" s="38">
        <v>1</v>
      </c>
      <c r="K46" s="31">
        <v>0.8</v>
      </c>
      <c r="L46" s="39">
        <v>1.5</v>
      </c>
      <c r="M46" s="31">
        <v>0.17</v>
      </c>
      <c r="N46" s="31">
        <v>0.1</v>
      </c>
      <c r="O46" s="31">
        <v>0.8</v>
      </c>
      <c r="P46" s="31">
        <v>0.5</v>
      </c>
      <c r="Q46" s="31">
        <v>0.5</v>
      </c>
      <c r="R46" s="31">
        <v>0.65</v>
      </c>
      <c r="S46" s="31">
        <v>0.14000000000000001</v>
      </c>
      <c r="T46" s="31">
        <v>0.1</v>
      </c>
      <c r="U46" s="31">
        <v>0.2</v>
      </c>
      <c r="V46" s="31">
        <v>0.7</v>
      </c>
      <c r="W46" s="31">
        <v>0.9</v>
      </c>
      <c r="X46" s="31">
        <v>90</v>
      </c>
      <c r="Y46" s="116">
        <v>111</v>
      </c>
      <c r="Z46" s="39"/>
      <c r="AA46" s="39">
        <v>21</v>
      </c>
      <c r="AB46" s="31"/>
      <c r="AC46" s="31"/>
      <c r="AD46" s="17"/>
      <c r="AE46" s="31">
        <v>45</v>
      </c>
      <c r="AF46" s="37"/>
      <c r="AG46" s="115"/>
      <c r="AH46" s="31">
        <v>1.2</v>
      </c>
      <c r="AI46" s="31">
        <v>0.1</v>
      </c>
      <c r="AJ46" s="31">
        <v>0.1</v>
      </c>
      <c r="AK46" s="31">
        <v>10</v>
      </c>
      <c r="AL46" s="117">
        <v>0</v>
      </c>
      <c r="AM46" s="115">
        <v>0</v>
      </c>
      <c r="AN46" s="115">
        <v>0</v>
      </c>
      <c r="AO46" s="17">
        <v>0</v>
      </c>
      <c r="AP46" s="31">
        <v>0</v>
      </c>
      <c r="AQ46" s="31">
        <v>0</v>
      </c>
      <c r="AR46" s="37"/>
      <c r="AS46" s="33">
        <v>200</v>
      </c>
      <c r="AT46" s="31">
        <v>0.05</v>
      </c>
      <c r="AU46" s="33">
        <v>11</v>
      </c>
      <c r="AV46" s="31">
        <v>0</v>
      </c>
      <c r="AW46" s="31">
        <v>0.5</v>
      </c>
      <c r="AX46" s="31">
        <v>0</v>
      </c>
      <c r="AY46" s="35">
        <v>0</v>
      </c>
      <c r="AZ46" s="3"/>
      <c r="BA46" s="33">
        <v>20</v>
      </c>
      <c r="BB46" s="31">
        <v>0.2</v>
      </c>
      <c r="BC46" s="31">
        <v>0.3</v>
      </c>
      <c r="BD46" s="31" t="s">
        <v>101</v>
      </c>
      <c r="BE46" s="31" t="s">
        <v>101</v>
      </c>
      <c r="BG46" s="31">
        <v>0.7</v>
      </c>
      <c r="BH46" s="31">
        <v>0.8</v>
      </c>
      <c r="BJ46" s="31">
        <v>0.75</v>
      </c>
      <c r="BK46" s="31">
        <v>0.85</v>
      </c>
      <c r="BL46" s="31"/>
      <c r="BM46" s="33" t="s">
        <v>145</v>
      </c>
      <c r="BN46" s="33">
        <v>0.28000000000000003</v>
      </c>
      <c r="BO46" s="31">
        <v>0.16600000000000001</v>
      </c>
      <c r="BP46" s="4">
        <v>0.4</v>
      </c>
      <c r="BT46" s="123">
        <v>0</v>
      </c>
      <c r="BV46" s="4"/>
    </row>
    <row r="47" spans="1:74" x14ac:dyDescent="0.3">
      <c r="A47" s="17">
        <v>12.9</v>
      </c>
      <c r="B47" s="4" t="s">
        <v>138</v>
      </c>
      <c r="C47" s="38">
        <v>20</v>
      </c>
      <c r="D47" s="39">
        <v>20</v>
      </c>
      <c r="E47" s="39">
        <v>3</v>
      </c>
      <c r="F47" s="31">
        <v>0</v>
      </c>
      <c r="G47" s="31">
        <v>0</v>
      </c>
      <c r="H47" s="31">
        <v>0.75</v>
      </c>
      <c r="I47" s="31">
        <v>0</v>
      </c>
      <c r="J47" s="38">
        <v>1</v>
      </c>
      <c r="K47" s="31">
        <v>0.8</v>
      </c>
      <c r="L47" s="39">
        <v>1.5</v>
      </c>
      <c r="M47" s="31">
        <v>0.17</v>
      </c>
      <c r="N47" s="31">
        <v>0.1</v>
      </c>
      <c r="O47" s="31">
        <v>0.8</v>
      </c>
      <c r="P47" s="31">
        <v>0.5</v>
      </c>
      <c r="Q47" s="31">
        <v>0.5</v>
      </c>
      <c r="R47" s="31">
        <v>0.65</v>
      </c>
      <c r="S47" s="31">
        <v>0.14000000000000001</v>
      </c>
      <c r="T47" s="31">
        <v>0.1</v>
      </c>
      <c r="U47" s="31">
        <v>0.2</v>
      </c>
      <c r="V47" s="31">
        <v>1</v>
      </c>
      <c r="W47" s="31">
        <v>0.9</v>
      </c>
      <c r="X47" s="31">
        <v>90</v>
      </c>
      <c r="Y47" s="116">
        <v>90</v>
      </c>
      <c r="Z47" s="39"/>
      <c r="AA47" s="39"/>
      <c r="AB47" s="31"/>
      <c r="AC47" s="31"/>
      <c r="AD47" s="17"/>
      <c r="AE47" s="31">
        <v>45</v>
      </c>
      <c r="AF47" s="37">
        <v>0.7</v>
      </c>
      <c r="AG47" s="115"/>
      <c r="AH47" s="31">
        <v>1.2</v>
      </c>
      <c r="AI47" s="31"/>
      <c r="AJ47" s="31">
        <v>1</v>
      </c>
      <c r="AK47" s="31"/>
      <c r="AL47" s="117">
        <v>1</v>
      </c>
      <c r="AM47" s="115">
        <v>0</v>
      </c>
      <c r="AN47" s="115">
        <v>2</v>
      </c>
      <c r="AO47" s="17">
        <v>1</v>
      </c>
      <c r="AP47" s="31">
        <v>0</v>
      </c>
      <c r="AQ47" s="31">
        <v>2</v>
      </c>
      <c r="AR47" s="37">
        <v>10</v>
      </c>
      <c r="AS47" s="31">
        <v>75</v>
      </c>
      <c r="AT47" s="31">
        <v>0.05</v>
      </c>
      <c r="AU47" s="31">
        <v>11</v>
      </c>
      <c r="AV47" s="31">
        <v>0</v>
      </c>
      <c r="AW47" s="31">
        <v>0.5</v>
      </c>
      <c r="AX47" s="31">
        <v>0</v>
      </c>
      <c r="AY47" s="35">
        <v>0</v>
      </c>
      <c r="AZ47" s="3"/>
      <c r="BA47" s="33">
        <v>0</v>
      </c>
      <c r="BB47" s="31">
        <v>0.2</v>
      </c>
      <c r="BC47" s="31">
        <v>0.3</v>
      </c>
      <c r="BD47" s="31" t="s">
        <v>97</v>
      </c>
      <c r="BE47" s="31" t="s">
        <v>98</v>
      </c>
      <c r="BF47" s="31" t="s">
        <v>97</v>
      </c>
      <c r="BJ47" s="31">
        <v>0.75</v>
      </c>
      <c r="BK47" s="31">
        <v>0.85</v>
      </c>
      <c r="BL47" s="31"/>
      <c r="BM47" s="33" t="s">
        <v>146</v>
      </c>
      <c r="BN47" s="31">
        <v>0.14000000000000001</v>
      </c>
      <c r="BO47" s="31">
        <v>8.3000000000000004E-2</v>
      </c>
      <c r="BP47" s="4">
        <v>0.14000000000000001</v>
      </c>
      <c r="BT47" s="123">
        <v>0</v>
      </c>
      <c r="BV47" s="4"/>
    </row>
    <row r="48" spans="1:74" x14ac:dyDescent="0.3">
      <c r="A48" s="42">
        <v>13</v>
      </c>
      <c r="B48" s="4" t="s">
        <v>140</v>
      </c>
      <c r="C48" s="38">
        <v>6</v>
      </c>
      <c r="D48" s="39">
        <v>6</v>
      </c>
      <c r="E48" s="39">
        <v>3</v>
      </c>
      <c r="F48" s="31">
        <v>21</v>
      </c>
      <c r="G48" s="31">
        <v>30</v>
      </c>
      <c r="H48" s="31">
        <v>0.75</v>
      </c>
      <c r="I48" s="31">
        <v>40</v>
      </c>
      <c r="J48" s="38">
        <v>1</v>
      </c>
      <c r="K48" s="31">
        <v>0.8</v>
      </c>
      <c r="L48" s="39">
        <v>1.5</v>
      </c>
      <c r="M48" s="31">
        <v>0.17</v>
      </c>
      <c r="N48" s="31">
        <v>0.1</v>
      </c>
      <c r="O48" s="31">
        <v>0.8</v>
      </c>
      <c r="P48" s="31">
        <v>0.5</v>
      </c>
      <c r="Q48" s="31">
        <v>0.5</v>
      </c>
      <c r="R48" s="31">
        <v>0.65</v>
      </c>
      <c r="S48" s="31">
        <v>0.14000000000000001</v>
      </c>
      <c r="T48" s="31">
        <v>0.1</v>
      </c>
      <c r="U48" s="31">
        <v>0.2</v>
      </c>
      <c r="V48" s="31">
        <v>0.7</v>
      </c>
      <c r="W48" s="31">
        <v>0.9</v>
      </c>
      <c r="X48" s="31">
        <v>90</v>
      </c>
      <c r="Y48" s="116">
        <v>111</v>
      </c>
      <c r="Z48" s="39"/>
      <c r="AA48" s="39"/>
      <c r="AB48" s="31"/>
      <c r="AC48" s="31"/>
      <c r="AD48" s="17"/>
      <c r="AE48" s="31">
        <v>45</v>
      </c>
      <c r="AF48" s="37"/>
      <c r="AG48" s="115"/>
      <c r="AH48" s="31">
        <v>1.2</v>
      </c>
      <c r="AI48" s="31"/>
      <c r="AJ48" s="31">
        <v>1</v>
      </c>
      <c r="AK48" s="31">
        <v>40</v>
      </c>
      <c r="AL48" s="117">
        <v>20</v>
      </c>
      <c r="AM48" s="115">
        <v>15</v>
      </c>
      <c r="AN48" s="115">
        <v>25</v>
      </c>
      <c r="AO48" s="17">
        <v>20</v>
      </c>
      <c r="AP48" s="31">
        <v>15</v>
      </c>
      <c r="AQ48" s="31">
        <v>25</v>
      </c>
      <c r="AR48" s="37">
        <v>10</v>
      </c>
      <c r="AS48" s="33">
        <v>300</v>
      </c>
      <c r="AT48" s="31">
        <v>0.05</v>
      </c>
      <c r="AU48" s="31">
        <v>11</v>
      </c>
      <c r="AV48" s="31">
        <v>0</v>
      </c>
      <c r="AW48" s="31">
        <v>0.5</v>
      </c>
      <c r="AX48" s="31">
        <v>0</v>
      </c>
      <c r="AY48" s="35">
        <v>0</v>
      </c>
      <c r="AZ48" s="3"/>
      <c r="BA48" s="33">
        <v>4</v>
      </c>
      <c r="BB48" s="31">
        <v>0.2</v>
      </c>
      <c r="BC48" s="31">
        <v>0.3</v>
      </c>
      <c r="BD48" s="31" t="s">
        <v>97</v>
      </c>
      <c r="BE48" s="31" t="s">
        <v>98</v>
      </c>
      <c r="BG48" s="31">
        <v>0.7</v>
      </c>
      <c r="BH48" s="31">
        <v>0.8</v>
      </c>
      <c r="BJ48" s="31">
        <v>0.75</v>
      </c>
      <c r="BK48" s="31">
        <v>0.85</v>
      </c>
      <c r="BL48" s="31"/>
      <c r="BM48" s="33" t="s">
        <v>145</v>
      </c>
      <c r="BN48" s="33">
        <v>0.28000000000000003</v>
      </c>
      <c r="BO48" s="31">
        <v>0.16600000000000001</v>
      </c>
      <c r="BP48" s="4">
        <v>0.4</v>
      </c>
      <c r="BT48" s="123">
        <v>0</v>
      </c>
      <c r="BV48" s="4"/>
    </row>
    <row r="49" spans="1:74" x14ac:dyDescent="0.3">
      <c r="A49" s="17">
        <v>12.11</v>
      </c>
      <c r="B49" s="4" t="s">
        <v>141</v>
      </c>
      <c r="C49" s="38">
        <v>6</v>
      </c>
      <c r="D49" s="39">
        <v>6</v>
      </c>
      <c r="E49" s="39">
        <v>3</v>
      </c>
      <c r="F49" s="31">
        <v>21</v>
      </c>
      <c r="G49" s="31">
        <v>0</v>
      </c>
      <c r="H49" s="31">
        <v>0.75</v>
      </c>
      <c r="I49" s="31">
        <v>0</v>
      </c>
      <c r="J49" s="38">
        <v>1</v>
      </c>
      <c r="K49" s="31">
        <v>0.8</v>
      </c>
      <c r="L49" s="39">
        <v>1.5</v>
      </c>
      <c r="M49" s="31">
        <v>0.17</v>
      </c>
      <c r="N49" s="31">
        <v>0.1</v>
      </c>
      <c r="O49" s="31">
        <v>0.8</v>
      </c>
      <c r="P49" s="31">
        <v>0.5</v>
      </c>
      <c r="Q49" s="31">
        <v>0.5</v>
      </c>
      <c r="R49" s="31">
        <v>0.65</v>
      </c>
      <c r="S49" s="31">
        <v>0.14000000000000001</v>
      </c>
      <c r="T49" s="31">
        <v>0.1</v>
      </c>
      <c r="U49" s="31">
        <v>0.2</v>
      </c>
      <c r="V49" s="31">
        <v>0.7</v>
      </c>
      <c r="W49" s="31">
        <v>0.9</v>
      </c>
      <c r="X49" s="31">
        <v>90</v>
      </c>
      <c r="Y49" s="116">
        <v>121</v>
      </c>
      <c r="Z49" s="39">
        <v>2</v>
      </c>
      <c r="AA49" s="39">
        <v>2</v>
      </c>
      <c r="AB49" s="31"/>
      <c r="AC49" s="31"/>
      <c r="AD49" s="17"/>
      <c r="AE49" s="31">
        <v>45</v>
      </c>
      <c r="AF49" s="37"/>
      <c r="AG49" s="115"/>
      <c r="AH49" s="31">
        <v>1.2</v>
      </c>
      <c r="AI49" s="31">
        <v>3</v>
      </c>
      <c r="AJ49" s="31">
        <v>3</v>
      </c>
      <c r="AK49" s="31"/>
      <c r="AL49" s="117">
        <v>0</v>
      </c>
      <c r="AM49" s="115">
        <v>0</v>
      </c>
      <c r="AN49" s="115">
        <v>0</v>
      </c>
      <c r="AO49" s="17">
        <v>0</v>
      </c>
      <c r="AP49" s="31">
        <v>0</v>
      </c>
      <c r="AQ49" s="31">
        <v>0</v>
      </c>
      <c r="AR49" s="37">
        <v>40</v>
      </c>
      <c r="AS49" s="31">
        <v>100</v>
      </c>
      <c r="AT49" s="31">
        <v>0.05</v>
      </c>
      <c r="AU49" s="31">
        <v>0.5</v>
      </c>
      <c r="AV49" s="31">
        <v>0</v>
      </c>
      <c r="AW49" s="31">
        <v>0.5</v>
      </c>
      <c r="AX49" s="31">
        <v>0</v>
      </c>
      <c r="AY49" s="35">
        <v>0</v>
      </c>
      <c r="AZ49" s="3"/>
      <c r="BA49" s="33">
        <v>0</v>
      </c>
      <c r="BB49" s="31">
        <v>0.2</v>
      </c>
      <c r="BC49" s="31">
        <v>0.3</v>
      </c>
      <c r="BJ49" s="31">
        <v>0.75</v>
      </c>
      <c r="BK49" s="31">
        <v>0.85</v>
      </c>
      <c r="BL49" s="31"/>
      <c r="BN49" s="31">
        <v>0</v>
      </c>
      <c r="BO49" s="31">
        <v>0</v>
      </c>
      <c r="BP49" s="4"/>
      <c r="BT49" s="123">
        <v>0</v>
      </c>
      <c r="BV49" s="4"/>
    </row>
    <row r="50" spans="1:74" ht="15" thickBot="1" x14ac:dyDescent="0.35">
      <c r="A50" s="9">
        <v>12.12</v>
      </c>
      <c r="B50" s="6" t="s">
        <v>142</v>
      </c>
      <c r="C50" s="26">
        <v>4</v>
      </c>
      <c r="D50" s="27">
        <v>5</v>
      </c>
      <c r="E50" s="27">
        <v>3</v>
      </c>
      <c r="F50" s="28">
        <v>14</v>
      </c>
      <c r="G50" s="28">
        <v>0</v>
      </c>
      <c r="H50" s="28">
        <v>0.75</v>
      </c>
      <c r="I50" s="28">
        <v>0</v>
      </c>
      <c r="J50" s="26">
        <v>1</v>
      </c>
      <c r="K50" s="28">
        <v>0.8</v>
      </c>
      <c r="L50" s="27">
        <v>1.5</v>
      </c>
      <c r="M50" s="28">
        <v>0.17</v>
      </c>
      <c r="N50" s="28">
        <v>0.1</v>
      </c>
      <c r="O50" s="28">
        <v>0.8</v>
      </c>
      <c r="P50" s="28">
        <v>0.5</v>
      </c>
      <c r="Q50" s="28">
        <v>0.5</v>
      </c>
      <c r="R50" s="28">
        <v>0.65</v>
      </c>
      <c r="S50" s="28">
        <v>0.14000000000000001</v>
      </c>
      <c r="T50" s="28">
        <v>0.1</v>
      </c>
      <c r="U50" s="28">
        <v>0.2</v>
      </c>
      <c r="V50" s="28">
        <v>0.7</v>
      </c>
      <c r="W50" s="28">
        <v>0.9</v>
      </c>
      <c r="X50" s="28">
        <v>90</v>
      </c>
      <c r="Y50" s="128">
        <v>121</v>
      </c>
      <c r="Z50" s="27">
        <v>26</v>
      </c>
      <c r="AA50" s="27">
        <v>18</v>
      </c>
      <c r="AB50" s="28">
        <v>60</v>
      </c>
      <c r="AC50" s="28">
        <v>30</v>
      </c>
      <c r="AD50" s="9"/>
      <c r="AE50" s="28">
        <v>45</v>
      </c>
      <c r="AF50" s="29"/>
      <c r="AG50" s="127"/>
      <c r="AH50" s="28">
        <v>1.2</v>
      </c>
      <c r="AI50" s="28">
        <v>0.5</v>
      </c>
      <c r="AJ50" s="28">
        <v>1</v>
      </c>
      <c r="AK50" s="28"/>
      <c r="AL50" s="112">
        <v>0</v>
      </c>
      <c r="AM50" s="127">
        <v>0</v>
      </c>
      <c r="AN50" s="127">
        <v>0</v>
      </c>
      <c r="AO50" s="9">
        <v>0</v>
      </c>
      <c r="AP50" s="28">
        <v>0</v>
      </c>
      <c r="AQ50" s="28">
        <v>0</v>
      </c>
      <c r="AR50" s="29">
        <v>100</v>
      </c>
      <c r="AS50" s="21">
        <v>100</v>
      </c>
      <c r="AT50" s="10">
        <v>0.05</v>
      </c>
      <c r="AU50" s="21">
        <v>0.5</v>
      </c>
      <c r="AV50" s="21">
        <v>0</v>
      </c>
      <c r="AW50" s="21">
        <v>1</v>
      </c>
      <c r="AX50" s="21">
        <v>0</v>
      </c>
      <c r="AY50" s="21">
        <v>0</v>
      </c>
      <c r="AZ50" s="15"/>
      <c r="BA50" s="21">
        <v>0.5</v>
      </c>
      <c r="BB50" s="28">
        <v>0.2</v>
      </c>
      <c r="BC50" s="28">
        <v>0.3</v>
      </c>
      <c r="BD50" s="28" t="s">
        <v>97</v>
      </c>
      <c r="BE50" s="28" t="s">
        <v>98</v>
      </c>
      <c r="BF50" s="28" t="s">
        <v>97</v>
      </c>
      <c r="BG50" s="21">
        <v>0.7</v>
      </c>
      <c r="BH50" s="28">
        <v>0.8</v>
      </c>
      <c r="BI50" s="21">
        <v>0.5</v>
      </c>
      <c r="BJ50" s="28">
        <v>0.75</v>
      </c>
      <c r="BK50" s="28">
        <v>0.85</v>
      </c>
      <c r="BL50" s="28">
        <v>0.5</v>
      </c>
      <c r="BM50" s="21" t="s">
        <v>102</v>
      </c>
      <c r="BN50" s="10">
        <v>0.55000000000000004</v>
      </c>
      <c r="BO50" s="10">
        <v>0.34</v>
      </c>
      <c r="BP50" s="6">
        <v>0.91</v>
      </c>
      <c r="BQ50" s="10"/>
      <c r="BR50" s="10"/>
      <c r="BS50" s="10"/>
      <c r="BT50" s="113">
        <v>0</v>
      </c>
      <c r="BU50" s="10"/>
      <c r="BV50" s="6"/>
    </row>
    <row r="51" spans="1:74" x14ac:dyDescent="0.3">
      <c r="AZ51" s="33"/>
      <c r="BA51"/>
      <c r="BH51" s="33"/>
      <c r="BI51"/>
      <c r="BL51" s="33"/>
      <c r="BM51"/>
    </row>
    <row r="52" spans="1:74" x14ac:dyDescent="0.3">
      <c r="AZ52" s="33"/>
      <c r="BA52"/>
      <c r="BH52" s="33"/>
      <c r="BI52"/>
      <c r="BL52" s="33"/>
      <c r="BM52"/>
    </row>
    <row r="53" spans="1:74" x14ac:dyDescent="0.3">
      <c r="AZ53" s="33"/>
      <c r="BA53"/>
      <c r="BH53" s="33"/>
      <c r="BI53"/>
      <c r="BL53" s="33"/>
      <c r="BM53"/>
    </row>
    <row r="54" spans="1:74" x14ac:dyDescent="0.3">
      <c r="AZ54" s="33"/>
      <c r="BA54"/>
      <c r="BH54" s="33"/>
      <c r="BI54"/>
      <c r="BL54" s="33"/>
      <c r="BM54"/>
    </row>
  </sheetData>
  <mergeCells count="25">
    <mergeCell ref="AS1:AY1"/>
    <mergeCell ref="AZ1:BP1"/>
    <mergeCell ref="BQ1:BV1"/>
    <mergeCell ref="AX2:AY2"/>
    <mergeCell ref="BB2:BC2"/>
    <mergeCell ref="BD2:BF2"/>
    <mergeCell ref="BG2:BI2"/>
    <mergeCell ref="BJ2:BL2"/>
    <mergeCell ref="BN2:BP2"/>
    <mergeCell ref="AG1:AK1"/>
    <mergeCell ref="AI2:AJ2"/>
    <mergeCell ref="AL1:AR1"/>
    <mergeCell ref="AL2:AN2"/>
    <mergeCell ref="AO2:AQ2"/>
    <mergeCell ref="AD1:AF1"/>
    <mergeCell ref="J2:L2"/>
    <mergeCell ref="M2:O2"/>
    <mergeCell ref="P2:R2"/>
    <mergeCell ref="S2:U2"/>
    <mergeCell ref="Z2:AA2"/>
    <mergeCell ref="A1:B1"/>
    <mergeCell ref="C1:I1"/>
    <mergeCell ref="J1:Y1"/>
    <mergeCell ref="Z1:AC1"/>
    <mergeCell ref="AB2:A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"/>
  <sheetViews>
    <sheetView topLeftCell="A2" zoomScale="79" zoomScaleNormal="79" workbookViewId="0">
      <selection activeCell="P5" sqref="P5"/>
    </sheetView>
  </sheetViews>
  <sheetFormatPr baseColWidth="10" defaultColWidth="9" defaultRowHeight="14.4" x14ac:dyDescent="0.3"/>
  <cols>
    <col min="2" max="2" width="27.33203125" customWidth="1"/>
  </cols>
  <sheetData>
    <row r="1" spans="1:77" ht="30" customHeight="1" x14ac:dyDescent="0.3">
      <c r="A1" s="142" t="s">
        <v>0</v>
      </c>
      <c r="B1" s="144"/>
      <c r="C1" s="142" t="s">
        <v>186</v>
      </c>
      <c r="D1" s="144"/>
      <c r="E1" s="143"/>
      <c r="F1" s="142" t="s">
        <v>65</v>
      </c>
      <c r="G1" s="144"/>
      <c r="H1" s="144"/>
      <c r="I1" s="144"/>
      <c r="J1" s="144"/>
      <c r="K1" s="143"/>
      <c r="L1" s="144" t="s">
        <v>64</v>
      </c>
      <c r="M1" s="144"/>
      <c r="N1" s="142" t="s">
        <v>187</v>
      </c>
      <c r="O1" s="144"/>
      <c r="P1" s="144"/>
      <c r="Q1" s="144"/>
      <c r="R1" s="144"/>
      <c r="S1" s="144"/>
      <c r="T1" s="144"/>
      <c r="U1" s="144"/>
      <c r="V1" s="143"/>
      <c r="W1" s="144" t="s">
        <v>188</v>
      </c>
      <c r="X1" s="144"/>
      <c r="Y1" s="143"/>
      <c r="Z1" s="142" t="s">
        <v>102</v>
      </c>
      <c r="AA1" s="144"/>
      <c r="AB1" s="144"/>
      <c r="AC1" s="144"/>
      <c r="AD1" s="144"/>
      <c r="AE1" s="144"/>
      <c r="AF1" s="144"/>
      <c r="AG1" s="144"/>
      <c r="AH1" s="143"/>
      <c r="AI1" s="152" t="s">
        <v>252</v>
      </c>
      <c r="AJ1" s="152"/>
      <c r="AK1" s="152"/>
      <c r="AL1" s="152"/>
      <c r="AM1" s="152"/>
      <c r="AN1" s="153"/>
      <c r="AO1" s="142" t="s">
        <v>251</v>
      </c>
      <c r="AP1" s="144"/>
      <c r="AQ1" s="143"/>
    </row>
    <row r="2" spans="1:77" ht="330.6" x14ac:dyDescent="0.3">
      <c r="A2" s="1" t="s">
        <v>1</v>
      </c>
      <c r="B2" s="12" t="s">
        <v>2</v>
      </c>
      <c r="C2" s="18" t="s">
        <v>189</v>
      </c>
      <c r="D2" s="50" t="s">
        <v>190</v>
      </c>
      <c r="E2" s="30" t="s">
        <v>191</v>
      </c>
      <c r="F2" s="18" t="s">
        <v>192</v>
      </c>
      <c r="G2" s="50" t="s">
        <v>193</v>
      </c>
      <c r="H2" s="50" t="s">
        <v>12</v>
      </c>
      <c r="I2" s="50" t="s">
        <v>568</v>
      </c>
      <c r="J2" s="50" t="s">
        <v>194</v>
      </c>
      <c r="K2" s="30" t="s">
        <v>195</v>
      </c>
      <c r="L2" s="50" t="s">
        <v>196</v>
      </c>
      <c r="M2" s="111" t="s">
        <v>197</v>
      </c>
      <c r="N2" s="18" t="s">
        <v>198</v>
      </c>
      <c r="O2" s="50" t="s">
        <v>199</v>
      </c>
      <c r="P2" s="50" t="s">
        <v>200</v>
      </c>
      <c r="Q2" s="50" t="s">
        <v>201</v>
      </c>
      <c r="R2" s="50" t="s">
        <v>202</v>
      </c>
      <c r="S2" s="50" t="s">
        <v>268</v>
      </c>
      <c r="T2" s="50" t="s">
        <v>203</v>
      </c>
      <c r="U2" s="50" t="s">
        <v>204</v>
      </c>
      <c r="V2" s="51" t="s">
        <v>205</v>
      </c>
      <c r="W2" s="50" t="s">
        <v>206</v>
      </c>
      <c r="X2" s="50" t="s">
        <v>207</v>
      </c>
      <c r="Y2" s="51" t="s">
        <v>153</v>
      </c>
      <c r="Z2" s="18" t="s">
        <v>245</v>
      </c>
      <c r="AA2" s="50" t="s">
        <v>246</v>
      </c>
      <c r="AB2" s="50" t="s">
        <v>248</v>
      </c>
      <c r="AC2" s="50" t="s">
        <v>255</v>
      </c>
      <c r="AD2" s="50" t="s">
        <v>254</v>
      </c>
      <c r="AE2" s="50" t="s">
        <v>256</v>
      </c>
      <c r="AF2" s="50" t="s">
        <v>257</v>
      </c>
      <c r="AG2" s="50" t="s">
        <v>259</v>
      </c>
      <c r="AH2" s="30" t="s">
        <v>258</v>
      </c>
      <c r="AI2" s="50" t="s">
        <v>260</v>
      </c>
      <c r="AJ2" s="50" t="s">
        <v>261</v>
      </c>
      <c r="AK2" s="50" t="s">
        <v>263</v>
      </c>
      <c r="AL2" s="50" t="s">
        <v>264</v>
      </c>
      <c r="AM2" s="50" t="s">
        <v>265</v>
      </c>
      <c r="AN2" s="30" t="s">
        <v>266</v>
      </c>
      <c r="AO2" s="18" t="s">
        <v>253</v>
      </c>
      <c r="AP2" s="50" t="s">
        <v>96</v>
      </c>
      <c r="AQ2" s="30" t="s">
        <v>267</v>
      </c>
    </row>
    <row r="3" spans="1:77" ht="49.95" customHeight="1" x14ac:dyDescent="0.3">
      <c r="A3" s="3"/>
      <c r="C3" s="3"/>
      <c r="E3" s="4"/>
      <c r="F3" s="3"/>
      <c r="K3" s="4"/>
      <c r="N3" s="3"/>
      <c r="V3" s="4"/>
      <c r="Y3" s="52"/>
      <c r="Z3" s="3"/>
      <c r="AH3" s="4"/>
      <c r="AO3" s="3"/>
      <c r="AQ3" s="4"/>
    </row>
    <row r="4" spans="1:77" ht="42" thickBot="1" x14ac:dyDescent="0.35">
      <c r="A4" s="1" t="s">
        <v>3</v>
      </c>
      <c r="C4" s="1" t="s">
        <v>25</v>
      </c>
      <c r="D4" s="12" t="s">
        <v>208</v>
      </c>
      <c r="E4" s="2" t="s">
        <v>208</v>
      </c>
      <c r="F4" s="1" t="s">
        <v>70</v>
      </c>
      <c r="G4" s="12" t="s">
        <v>70</v>
      </c>
      <c r="H4" s="12" t="s">
        <v>13</v>
      </c>
      <c r="I4" s="12" t="s">
        <v>24</v>
      </c>
      <c r="J4" s="12" t="s">
        <v>33</v>
      </c>
      <c r="K4" s="2" t="s">
        <v>209</v>
      </c>
      <c r="L4" s="12" t="s">
        <v>70</v>
      </c>
      <c r="M4" s="55" t="s">
        <v>210</v>
      </c>
      <c r="N4" s="1" t="s">
        <v>24</v>
      </c>
      <c r="O4" s="12" t="s">
        <v>24</v>
      </c>
      <c r="P4" s="12" t="s">
        <v>211</v>
      </c>
      <c r="Q4" s="12" t="s">
        <v>24</v>
      </c>
      <c r="R4" s="12" t="s">
        <v>33</v>
      </c>
      <c r="S4" s="12" t="s">
        <v>33</v>
      </c>
      <c r="T4" s="12" t="s">
        <v>70</v>
      </c>
      <c r="U4" s="12" t="s">
        <v>70</v>
      </c>
      <c r="V4" s="53" t="s">
        <v>210</v>
      </c>
      <c r="W4" s="50" t="s">
        <v>33</v>
      </c>
      <c r="X4" s="50" t="s">
        <v>70</v>
      </c>
      <c r="Y4" s="51" t="s">
        <v>210</v>
      </c>
      <c r="Z4" s="60" t="s">
        <v>33</v>
      </c>
      <c r="AA4" s="11" t="s">
        <v>33</v>
      </c>
      <c r="AB4" s="11" t="s">
        <v>247</v>
      </c>
      <c r="AC4" s="11" t="s">
        <v>24</v>
      </c>
      <c r="AD4" s="11" t="s">
        <v>24</v>
      </c>
      <c r="AE4" s="11" t="s">
        <v>24</v>
      </c>
      <c r="AF4" s="11" t="s">
        <v>33</v>
      </c>
      <c r="AG4" s="11" t="s">
        <v>70</v>
      </c>
      <c r="AH4" s="13" t="s">
        <v>210</v>
      </c>
      <c r="AI4" s="12" t="s">
        <v>249</v>
      </c>
      <c r="AJ4" s="12" t="s">
        <v>70</v>
      </c>
      <c r="AK4" s="12" t="s">
        <v>262</v>
      </c>
      <c r="AL4" s="12" t="s">
        <v>33</v>
      </c>
      <c r="AM4" s="12" t="s">
        <v>70</v>
      </c>
      <c r="AN4" s="12" t="s">
        <v>210</v>
      </c>
      <c r="AO4" s="1" t="s">
        <v>250</v>
      </c>
      <c r="AP4" s="12" t="s">
        <v>250</v>
      </c>
      <c r="AQ4" s="2" t="s">
        <v>210</v>
      </c>
    </row>
    <row r="5" spans="1:77" ht="40.200000000000003" customHeight="1" thickBot="1" x14ac:dyDescent="0.35">
      <c r="A5" s="56" t="s">
        <v>160</v>
      </c>
      <c r="B5" s="57" t="s">
        <v>159</v>
      </c>
      <c r="C5" s="61" t="s">
        <v>234</v>
      </c>
      <c r="D5" s="58" t="s">
        <v>235</v>
      </c>
      <c r="E5" s="59" t="s">
        <v>236</v>
      </c>
      <c r="F5" s="61" t="s">
        <v>237</v>
      </c>
      <c r="G5" s="58" t="s">
        <v>238</v>
      </c>
      <c r="H5" s="58" t="s">
        <v>300</v>
      </c>
      <c r="I5" s="58" t="s">
        <v>240</v>
      </c>
      <c r="J5" s="58" t="s">
        <v>241</v>
      </c>
      <c r="K5" s="59" t="s">
        <v>242</v>
      </c>
      <c r="L5" s="58" t="s">
        <v>243</v>
      </c>
      <c r="M5" s="58" t="s">
        <v>244</v>
      </c>
      <c r="N5" s="61" t="s">
        <v>269</v>
      </c>
      <c r="O5" s="58" t="s">
        <v>270</v>
      </c>
      <c r="P5" s="58" t="s">
        <v>271</v>
      </c>
      <c r="Q5" s="58" t="s">
        <v>272</v>
      </c>
      <c r="R5" s="58" t="s">
        <v>273</v>
      </c>
      <c r="S5" s="58" t="s">
        <v>274</v>
      </c>
      <c r="T5" s="58" t="s">
        <v>275</v>
      </c>
      <c r="U5" s="58" t="s">
        <v>276</v>
      </c>
      <c r="V5" s="59" t="s">
        <v>277</v>
      </c>
      <c r="W5" s="58" t="s">
        <v>278</v>
      </c>
      <c r="X5" s="58" t="s">
        <v>279</v>
      </c>
      <c r="Y5" s="59" t="s">
        <v>280</v>
      </c>
      <c r="Z5" s="61" t="s">
        <v>281</v>
      </c>
      <c r="AA5" s="58" t="s">
        <v>282</v>
      </c>
      <c r="AB5" s="58" t="s">
        <v>283</v>
      </c>
      <c r="AC5" s="58" t="s">
        <v>284</v>
      </c>
      <c r="AD5" s="58" t="s">
        <v>285</v>
      </c>
      <c r="AE5" s="58" t="s">
        <v>286</v>
      </c>
      <c r="AF5" s="58" t="s">
        <v>288</v>
      </c>
      <c r="AG5" s="58" t="s">
        <v>287</v>
      </c>
      <c r="AH5" s="59" t="s">
        <v>289</v>
      </c>
      <c r="AI5" s="61" t="s">
        <v>290</v>
      </c>
      <c r="AJ5" s="58" t="s">
        <v>291</v>
      </c>
      <c r="AK5" s="58" t="s">
        <v>292</v>
      </c>
      <c r="AL5" s="58" t="s">
        <v>293</v>
      </c>
      <c r="AM5" s="58" t="s">
        <v>294</v>
      </c>
      <c r="AN5" s="59" t="s">
        <v>295</v>
      </c>
      <c r="AO5" s="58" t="s">
        <v>298</v>
      </c>
      <c r="AP5" s="58" t="s">
        <v>297</v>
      </c>
      <c r="AQ5" s="59" t="s">
        <v>296</v>
      </c>
      <c r="AR5" s="50"/>
      <c r="AS5" s="50"/>
      <c r="AT5" s="12"/>
      <c r="AU5" s="12"/>
      <c r="AV5" s="12"/>
      <c r="AW5" s="12"/>
      <c r="AX5" s="12"/>
      <c r="AY5" s="12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12"/>
      <c r="BT5" s="12"/>
      <c r="BU5" s="12"/>
      <c r="BV5" s="12"/>
      <c r="BW5" s="12"/>
      <c r="BX5" s="12"/>
      <c r="BY5" s="12"/>
    </row>
    <row r="6" spans="1:77" x14ac:dyDescent="0.3">
      <c r="A6" s="7">
        <v>1.1000000000000001</v>
      </c>
      <c r="B6" s="14" t="s">
        <v>4</v>
      </c>
      <c r="C6" s="81">
        <v>20</v>
      </c>
      <c r="D6" s="24">
        <v>0.18</v>
      </c>
      <c r="E6" s="25">
        <v>0.125</v>
      </c>
      <c r="F6" s="7">
        <v>17</v>
      </c>
      <c r="G6" s="24">
        <v>14</v>
      </c>
      <c r="H6" s="24">
        <v>365</v>
      </c>
      <c r="I6" s="24">
        <v>0.8</v>
      </c>
      <c r="J6" s="24">
        <v>2.4</v>
      </c>
      <c r="K6" s="25">
        <v>1.5</v>
      </c>
      <c r="L6" s="101">
        <v>2180</v>
      </c>
      <c r="M6" s="20">
        <v>1000</v>
      </c>
      <c r="N6" s="47">
        <v>0.18</v>
      </c>
      <c r="O6" s="19">
        <v>1.27</v>
      </c>
      <c r="P6" s="106">
        <v>70</v>
      </c>
      <c r="Q6" s="19">
        <v>0.7</v>
      </c>
      <c r="R6" s="19">
        <v>2.7</v>
      </c>
      <c r="S6" s="19">
        <v>2.7</v>
      </c>
      <c r="T6" s="106">
        <v>550</v>
      </c>
      <c r="U6" s="19">
        <v>0</v>
      </c>
      <c r="V6" s="19">
        <v>4.2</v>
      </c>
      <c r="W6" s="47">
        <v>0.3</v>
      </c>
      <c r="X6" s="19">
        <v>4120</v>
      </c>
      <c r="Y6" s="20">
        <v>0</v>
      </c>
      <c r="Z6" s="7">
        <v>18</v>
      </c>
      <c r="AA6" s="78">
        <v>20</v>
      </c>
      <c r="AB6" s="78">
        <v>113</v>
      </c>
      <c r="AC6" s="24" t="s">
        <v>24</v>
      </c>
      <c r="AD6" s="24" t="s">
        <v>24</v>
      </c>
      <c r="AE6" s="24" t="s">
        <v>24</v>
      </c>
      <c r="AF6" s="24">
        <v>22.2</v>
      </c>
      <c r="AG6" s="78">
        <v>200</v>
      </c>
      <c r="AH6" s="25">
        <v>5.4</v>
      </c>
      <c r="AI6" s="81">
        <v>11</v>
      </c>
      <c r="AJ6" s="78">
        <v>221</v>
      </c>
      <c r="AK6" s="24">
        <v>-0.08</v>
      </c>
      <c r="AL6" s="24">
        <v>15.5</v>
      </c>
      <c r="AM6" s="78">
        <v>920</v>
      </c>
      <c r="AN6" s="25">
        <v>14.2</v>
      </c>
      <c r="AO6" s="7">
        <v>35</v>
      </c>
      <c r="AP6" s="24">
        <v>140</v>
      </c>
      <c r="AQ6" s="25">
        <v>16.899999999999999</v>
      </c>
    </row>
    <row r="7" spans="1:77" s="123" customFormat="1" ht="15" thickBot="1" x14ac:dyDescent="0.35">
      <c r="A7" s="112">
        <v>1.2</v>
      </c>
      <c r="B7" s="113" t="s">
        <v>5</v>
      </c>
      <c r="C7" s="114">
        <v>20</v>
      </c>
      <c r="D7" s="115">
        <v>0.18</v>
      </c>
      <c r="E7" s="116">
        <v>0.125</v>
      </c>
      <c r="F7" s="117">
        <v>17</v>
      </c>
      <c r="G7" s="115">
        <v>14</v>
      </c>
      <c r="H7" s="115">
        <v>365</v>
      </c>
      <c r="I7" s="115">
        <v>0.8</v>
      </c>
      <c r="J7" s="115">
        <v>1.7</v>
      </c>
      <c r="K7" s="116">
        <v>1</v>
      </c>
      <c r="L7" s="118">
        <v>4000</v>
      </c>
      <c r="M7" s="119">
        <v>1000</v>
      </c>
      <c r="N7" s="118">
        <v>0.18</v>
      </c>
      <c r="O7" s="120">
        <v>1.27</v>
      </c>
      <c r="P7" s="121">
        <v>70</v>
      </c>
      <c r="Q7" s="120">
        <v>0.7</v>
      </c>
      <c r="R7" s="120">
        <v>2.7</v>
      </c>
      <c r="S7" s="120">
        <v>2.7</v>
      </c>
      <c r="T7" s="121">
        <v>550</v>
      </c>
      <c r="U7" s="120">
        <v>0</v>
      </c>
      <c r="V7" s="120">
        <v>4.2</v>
      </c>
      <c r="W7" s="118">
        <v>0.2</v>
      </c>
      <c r="X7" s="120">
        <v>4120</v>
      </c>
      <c r="Y7" s="119">
        <v>0</v>
      </c>
      <c r="Z7" s="117">
        <v>19</v>
      </c>
      <c r="AA7" s="122">
        <v>19</v>
      </c>
      <c r="AB7" s="122">
        <v>90</v>
      </c>
      <c r="AC7" s="115" t="s">
        <v>24</v>
      </c>
      <c r="AD7" s="115" t="s">
        <v>24</v>
      </c>
      <c r="AE7" s="115" t="s">
        <v>24</v>
      </c>
      <c r="AF7" s="115">
        <v>21.8</v>
      </c>
      <c r="AG7" s="122">
        <v>90</v>
      </c>
      <c r="AH7" s="116">
        <v>2.2999999999999998</v>
      </c>
      <c r="AI7" s="114">
        <v>13</v>
      </c>
      <c r="AJ7" s="122">
        <v>184</v>
      </c>
      <c r="AK7" s="115">
        <v>-0.64</v>
      </c>
      <c r="AL7" s="115">
        <v>19</v>
      </c>
      <c r="AM7" s="122">
        <v>1230</v>
      </c>
      <c r="AN7" s="116">
        <v>23.4</v>
      </c>
      <c r="AO7" s="117">
        <v>40</v>
      </c>
      <c r="AP7" s="115">
        <v>160</v>
      </c>
      <c r="AQ7" s="116">
        <v>13.5</v>
      </c>
    </row>
    <row r="8" spans="1:77" x14ac:dyDescent="0.3">
      <c r="A8" s="7">
        <v>2.1</v>
      </c>
      <c r="B8" s="14" t="s">
        <v>6</v>
      </c>
      <c r="C8" s="81">
        <v>20</v>
      </c>
      <c r="D8" s="24">
        <v>0.18</v>
      </c>
      <c r="E8" s="25">
        <v>0.125</v>
      </c>
      <c r="F8" s="7">
        <v>16</v>
      </c>
      <c r="G8" s="24">
        <v>12.2</v>
      </c>
      <c r="H8" s="24">
        <v>365</v>
      </c>
      <c r="I8" s="24">
        <v>0.7</v>
      </c>
      <c r="J8" s="24">
        <v>5.6</v>
      </c>
      <c r="K8" s="25">
        <v>3.4</v>
      </c>
      <c r="L8" s="101">
        <v>1840</v>
      </c>
      <c r="M8" s="20">
        <v>22.1</v>
      </c>
      <c r="N8" s="47">
        <v>0.18</v>
      </c>
      <c r="O8" s="19">
        <v>1.27</v>
      </c>
      <c r="P8" s="106">
        <v>70</v>
      </c>
      <c r="Q8" s="19">
        <v>0.7</v>
      </c>
      <c r="R8" s="19">
        <v>2.7</v>
      </c>
      <c r="S8" s="19">
        <v>2.7</v>
      </c>
      <c r="T8" s="106">
        <v>700</v>
      </c>
      <c r="U8" s="19">
        <v>0</v>
      </c>
      <c r="V8" s="19">
        <v>5.4</v>
      </c>
      <c r="W8" s="47">
        <v>1.3</v>
      </c>
      <c r="X8" s="19">
        <v>3100</v>
      </c>
      <c r="Y8" s="20">
        <v>0</v>
      </c>
      <c r="Z8" s="7">
        <v>18</v>
      </c>
      <c r="AA8" s="78">
        <v>25</v>
      </c>
      <c r="AB8" s="78">
        <v>163</v>
      </c>
      <c r="AC8" s="24" t="s">
        <v>24</v>
      </c>
      <c r="AD8" s="24" t="s">
        <v>24</v>
      </c>
      <c r="AE8" s="24" t="s">
        <v>24</v>
      </c>
      <c r="AF8" s="24">
        <v>23.5</v>
      </c>
      <c r="AG8" s="78">
        <v>210</v>
      </c>
      <c r="AH8" s="25">
        <v>6.5</v>
      </c>
      <c r="AI8" s="81">
        <v>11</v>
      </c>
      <c r="AJ8" s="78">
        <v>221</v>
      </c>
      <c r="AK8" s="24">
        <v>-0.08</v>
      </c>
      <c r="AL8" s="24">
        <v>15.5</v>
      </c>
      <c r="AM8" s="24" t="s">
        <v>577</v>
      </c>
      <c r="AN8" s="25">
        <v>15.5</v>
      </c>
      <c r="AO8" s="7">
        <v>40</v>
      </c>
      <c r="AP8" s="24">
        <v>160</v>
      </c>
      <c r="AQ8" s="25">
        <v>39.5</v>
      </c>
    </row>
    <row r="9" spans="1:77" ht="15" thickBot="1" x14ac:dyDescent="0.35">
      <c r="A9" s="9">
        <v>2.2000000000000002</v>
      </c>
      <c r="B9" s="10" t="s">
        <v>7</v>
      </c>
      <c r="C9" s="79">
        <v>1</v>
      </c>
      <c r="D9" s="28" t="s">
        <v>569</v>
      </c>
      <c r="E9" s="29">
        <v>0.125</v>
      </c>
      <c r="F9" s="9">
        <v>20</v>
      </c>
      <c r="G9" s="28">
        <v>11.3</v>
      </c>
      <c r="H9" s="28">
        <v>365</v>
      </c>
      <c r="I9" s="28">
        <v>0.7</v>
      </c>
      <c r="J9" s="28">
        <v>16.8</v>
      </c>
      <c r="K9" s="29">
        <v>10.199999999999999</v>
      </c>
      <c r="L9" s="102">
        <v>2990</v>
      </c>
      <c r="M9" s="36">
        <v>20.9</v>
      </c>
      <c r="N9" s="49">
        <v>0.2</v>
      </c>
      <c r="O9" s="21">
        <v>1.85</v>
      </c>
      <c r="P9" s="108">
        <v>70</v>
      </c>
      <c r="Q9" s="21">
        <v>0.81</v>
      </c>
      <c r="R9" s="21">
        <v>10.3</v>
      </c>
      <c r="S9" s="21">
        <v>10.3</v>
      </c>
      <c r="T9" s="108">
        <v>4100</v>
      </c>
      <c r="U9" s="21">
        <v>0</v>
      </c>
      <c r="V9" s="21">
        <v>27.1</v>
      </c>
      <c r="W9" s="49">
        <v>4</v>
      </c>
      <c r="X9" s="21">
        <v>2680</v>
      </c>
      <c r="Y9" s="36">
        <v>0</v>
      </c>
      <c r="Z9" s="9">
        <v>20</v>
      </c>
      <c r="AA9" s="80">
        <v>30</v>
      </c>
      <c r="AB9" s="80">
        <v>331</v>
      </c>
      <c r="AC9" s="28" t="s">
        <v>24</v>
      </c>
      <c r="AD9" s="28" t="s">
        <v>24</v>
      </c>
      <c r="AE9" s="28" t="s">
        <v>24</v>
      </c>
      <c r="AF9" s="28">
        <v>43.2</v>
      </c>
      <c r="AG9" s="80">
        <v>660</v>
      </c>
      <c r="AH9" s="29">
        <v>23.2</v>
      </c>
      <c r="AI9" s="79">
        <v>74</v>
      </c>
      <c r="AJ9" s="80">
        <v>198</v>
      </c>
      <c r="AK9" s="28">
        <v>-0.43</v>
      </c>
      <c r="AL9" s="28">
        <v>14.9</v>
      </c>
      <c r="AM9" s="80">
        <v>570</v>
      </c>
      <c r="AN9" s="29">
        <v>8.5</v>
      </c>
      <c r="AO9" s="9">
        <v>0</v>
      </c>
      <c r="AP9" s="28">
        <v>0</v>
      </c>
      <c r="AQ9" s="29">
        <v>0</v>
      </c>
    </row>
    <row r="10" spans="1:77" x14ac:dyDescent="0.3">
      <c r="A10" s="7">
        <v>3.1</v>
      </c>
      <c r="B10" s="14" t="s">
        <v>38</v>
      </c>
      <c r="C10" s="82">
        <v>36</v>
      </c>
      <c r="D10" s="31" t="s">
        <v>569</v>
      </c>
      <c r="E10" s="37">
        <v>0.125</v>
      </c>
      <c r="F10" s="17">
        <v>11</v>
      </c>
      <c r="G10" s="31">
        <v>7.2</v>
      </c>
      <c r="H10" s="31">
        <v>261</v>
      </c>
      <c r="I10" s="31">
        <v>0.8</v>
      </c>
      <c r="J10" s="31">
        <v>6</v>
      </c>
      <c r="K10" s="37">
        <v>3.6</v>
      </c>
      <c r="L10" s="103">
        <v>2910</v>
      </c>
      <c r="M10" s="35">
        <v>32</v>
      </c>
      <c r="N10" s="48">
        <v>0.28999999999999998</v>
      </c>
      <c r="O10" s="33">
        <v>1.33</v>
      </c>
      <c r="P10" s="107">
        <v>70</v>
      </c>
      <c r="Q10" s="33">
        <v>0.71</v>
      </c>
      <c r="R10" s="33">
        <v>15.9</v>
      </c>
      <c r="S10" s="33">
        <v>15.9</v>
      </c>
      <c r="T10" s="107">
        <v>1400</v>
      </c>
      <c r="U10" s="33">
        <v>0</v>
      </c>
      <c r="V10" s="33">
        <v>17.5</v>
      </c>
      <c r="W10" s="48">
        <v>1.4</v>
      </c>
      <c r="X10" s="33">
        <v>1470</v>
      </c>
      <c r="Y10" s="35">
        <v>0</v>
      </c>
      <c r="Z10" s="17">
        <v>29</v>
      </c>
      <c r="AA10" s="83">
        <v>30</v>
      </c>
      <c r="AB10" s="31">
        <v>175</v>
      </c>
      <c r="AC10" s="31" t="s">
        <v>24</v>
      </c>
      <c r="AD10" s="31" t="s">
        <v>24</v>
      </c>
      <c r="AE10" s="31" t="s">
        <v>24</v>
      </c>
      <c r="AF10" s="31">
        <v>46.3</v>
      </c>
      <c r="AG10" s="83">
        <v>380</v>
      </c>
      <c r="AH10" s="37">
        <v>15.4</v>
      </c>
      <c r="AI10" s="82">
        <v>24</v>
      </c>
      <c r="AJ10" s="83">
        <v>166</v>
      </c>
      <c r="AK10" s="31">
        <v>-0.91</v>
      </c>
      <c r="AL10" s="31">
        <v>19.8</v>
      </c>
      <c r="AM10" s="83">
        <v>540</v>
      </c>
      <c r="AN10" s="37">
        <v>10.7</v>
      </c>
      <c r="AO10" s="17">
        <v>3</v>
      </c>
      <c r="AP10" s="31">
        <v>60</v>
      </c>
      <c r="AQ10" s="37">
        <v>2.6</v>
      </c>
    </row>
    <row r="11" spans="1:77" x14ac:dyDescent="0.3">
      <c r="A11" s="17">
        <v>3.2</v>
      </c>
      <c r="B11" t="s">
        <v>39</v>
      </c>
      <c r="C11" s="82">
        <v>144</v>
      </c>
      <c r="D11" s="31">
        <v>0.18</v>
      </c>
      <c r="E11" s="37">
        <v>0.125</v>
      </c>
      <c r="F11" s="17">
        <v>11</v>
      </c>
      <c r="G11" s="31">
        <v>7.2</v>
      </c>
      <c r="H11" s="31">
        <v>261</v>
      </c>
      <c r="I11" s="31">
        <v>0.8</v>
      </c>
      <c r="J11" s="31">
        <v>8.4</v>
      </c>
      <c r="K11" s="37">
        <v>5.0999999999999996</v>
      </c>
      <c r="L11" s="103">
        <v>2910</v>
      </c>
      <c r="M11" s="35">
        <v>43.7</v>
      </c>
      <c r="N11" s="48">
        <v>0.15</v>
      </c>
      <c r="O11" s="33">
        <v>2.67</v>
      </c>
      <c r="P11" s="107">
        <v>70</v>
      </c>
      <c r="Q11" s="33">
        <v>0.91</v>
      </c>
      <c r="R11" s="33">
        <v>12.5</v>
      </c>
      <c r="S11" s="33">
        <v>12.5</v>
      </c>
      <c r="T11" s="107">
        <v>1950</v>
      </c>
      <c r="U11" s="33">
        <v>0</v>
      </c>
      <c r="V11" s="33">
        <v>19.2</v>
      </c>
      <c r="W11" s="48">
        <v>2</v>
      </c>
      <c r="X11" s="33">
        <v>1470</v>
      </c>
      <c r="Y11" s="35">
        <v>0</v>
      </c>
      <c r="Z11" s="17">
        <v>15</v>
      </c>
      <c r="AA11" s="83">
        <v>33</v>
      </c>
      <c r="AB11" s="83">
        <v>307</v>
      </c>
      <c r="AC11" s="66" t="s">
        <v>24</v>
      </c>
      <c r="AD11" s="66" t="s">
        <v>24</v>
      </c>
      <c r="AE11" s="66" t="s">
        <v>24</v>
      </c>
      <c r="AF11" s="31">
        <v>39.299999999999997</v>
      </c>
      <c r="AG11" s="83">
        <v>740</v>
      </c>
      <c r="AH11" s="37">
        <v>25.2</v>
      </c>
      <c r="AI11" s="82">
        <v>63</v>
      </c>
      <c r="AJ11" s="83">
        <v>224</v>
      </c>
      <c r="AK11" s="31">
        <v>-0.04</v>
      </c>
      <c r="AL11" s="31">
        <v>12.6</v>
      </c>
      <c r="AM11" s="83">
        <v>110</v>
      </c>
      <c r="AN11" s="37">
        <v>1.3</v>
      </c>
      <c r="AO11" s="17">
        <v>3</v>
      </c>
      <c r="AP11" s="31">
        <v>60</v>
      </c>
      <c r="AQ11" s="37">
        <v>3.6</v>
      </c>
    </row>
    <row r="12" spans="1:77" x14ac:dyDescent="0.3">
      <c r="A12" s="17">
        <v>3.3</v>
      </c>
      <c r="B12" t="s">
        <v>40</v>
      </c>
      <c r="C12" s="82">
        <v>36</v>
      </c>
      <c r="D12" s="31">
        <v>0.18</v>
      </c>
      <c r="E12" s="37">
        <v>0.125</v>
      </c>
      <c r="F12" s="17">
        <v>6</v>
      </c>
      <c r="G12" s="31">
        <v>4</v>
      </c>
      <c r="H12" s="31">
        <v>261</v>
      </c>
      <c r="I12" s="31">
        <v>0.8</v>
      </c>
      <c r="J12" s="31">
        <v>28</v>
      </c>
      <c r="K12" s="37">
        <v>17</v>
      </c>
      <c r="L12" s="103">
        <v>1410</v>
      </c>
      <c r="M12" s="35">
        <v>11.3</v>
      </c>
      <c r="N12" s="48">
        <v>0.28999999999999998</v>
      </c>
      <c r="O12" s="33">
        <v>1.33</v>
      </c>
      <c r="P12" s="107">
        <v>70</v>
      </c>
      <c r="Q12" s="33">
        <v>0.71</v>
      </c>
      <c r="R12" s="33">
        <v>15.9</v>
      </c>
      <c r="S12" s="33">
        <v>15.9</v>
      </c>
      <c r="T12" s="107">
        <v>750</v>
      </c>
      <c r="U12" s="33">
        <v>0</v>
      </c>
      <c r="V12" s="33">
        <v>9.4</v>
      </c>
      <c r="W12" s="48">
        <v>6.6</v>
      </c>
      <c r="X12" s="33">
        <v>930</v>
      </c>
      <c r="Y12" s="35">
        <v>0</v>
      </c>
      <c r="Z12" s="17">
        <v>29</v>
      </c>
      <c r="AA12" s="83">
        <v>49</v>
      </c>
      <c r="AB12" s="83">
        <v>165</v>
      </c>
      <c r="AC12" s="31" t="s">
        <v>24</v>
      </c>
      <c r="AD12" s="31" t="s">
        <v>24</v>
      </c>
      <c r="AE12" s="31" t="s">
        <v>24</v>
      </c>
      <c r="AF12" s="31">
        <v>72.599999999999994</v>
      </c>
      <c r="AG12" s="83">
        <v>150</v>
      </c>
      <c r="AH12" s="37">
        <v>8.1</v>
      </c>
      <c r="AI12" s="82">
        <v>24</v>
      </c>
      <c r="AJ12" s="83">
        <v>166</v>
      </c>
      <c r="AK12" s="31">
        <v>-0.91</v>
      </c>
      <c r="AL12" s="31">
        <v>19.8</v>
      </c>
      <c r="AM12" s="83">
        <v>890</v>
      </c>
      <c r="AN12" s="37">
        <v>17.7</v>
      </c>
      <c r="AO12" s="17">
        <v>0</v>
      </c>
      <c r="AP12" s="31">
        <v>0</v>
      </c>
      <c r="AQ12" s="37">
        <v>0</v>
      </c>
    </row>
    <row r="13" spans="1:77" ht="15" thickBot="1" x14ac:dyDescent="0.35">
      <c r="A13" s="9">
        <v>3.4</v>
      </c>
      <c r="B13" s="10" t="s">
        <v>41</v>
      </c>
      <c r="C13" s="82">
        <v>144</v>
      </c>
      <c r="D13" s="28">
        <v>0.18</v>
      </c>
      <c r="E13" s="37">
        <v>0.12</v>
      </c>
      <c r="F13" s="17">
        <v>11</v>
      </c>
      <c r="G13" s="31">
        <v>7.2</v>
      </c>
      <c r="H13" s="31">
        <v>261</v>
      </c>
      <c r="I13" s="31">
        <v>0.8</v>
      </c>
      <c r="J13" s="31">
        <v>7</v>
      </c>
      <c r="K13" s="37">
        <v>4.3</v>
      </c>
      <c r="L13" s="103">
        <v>2910</v>
      </c>
      <c r="M13" s="35">
        <v>11.6</v>
      </c>
      <c r="N13" s="48">
        <v>0.2</v>
      </c>
      <c r="O13" s="33">
        <v>1.52</v>
      </c>
      <c r="P13" s="107">
        <v>70</v>
      </c>
      <c r="Q13" s="33">
        <v>0.75</v>
      </c>
      <c r="R13" s="33">
        <v>11</v>
      </c>
      <c r="S13" s="33">
        <v>11</v>
      </c>
      <c r="T13" s="107">
        <v>1450</v>
      </c>
      <c r="U13" s="33">
        <v>0</v>
      </c>
      <c r="V13" s="33">
        <v>10.3</v>
      </c>
      <c r="W13" s="48">
        <v>1.4</v>
      </c>
      <c r="X13" s="33">
        <v>1470</v>
      </c>
      <c r="Y13" s="35">
        <v>0</v>
      </c>
      <c r="Z13" s="17">
        <v>20</v>
      </c>
      <c r="AA13" s="83">
        <v>18</v>
      </c>
      <c r="AB13" s="83">
        <v>109</v>
      </c>
      <c r="AC13" s="31" t="s">
        <v>24</v>
      </c>
      <c r="AD13" s="31" t="s">
        <v>24</v>
      </c>
      <c r="AE13" s="31" t="s">
        <v>24</v>
      </c>
      <c r="AF13" s="31">
        <v>31.3</v>
      </c>
      <c r="AG13" s="83">
        <v>230</v>
      </c>
      <c r="AH13" s="37">
        <v>6.1</v>
      </c>
      <c r="AI13" s="82">
        <v>74</v>
      </c>
      <c r="AJ13" s="83">
        <v>198</v>
      </c>
      <c r="AK13" s="31">
        <v>-0.43</v>
      </c>
      <c r="AL13" s="31">
        <v>14.3</v>
      </c>
      <c r="AM13" s="83">
        <v>790</v>
      </c>
      <c r="AN13" s="37">
        <v>11.4</v>
      </c>
      <c r="AO13" s="17">
        <v>0</v>
      </c>
      <c r="AP13" s="31">
        <v>0</v>
      </c>
      <c r="AQ13" s="37">
        <v>0</v>
      </c>
    </row>
    <row r="14" spans="1:77" x14ac:dyDescent="0.3">
      <c r="A14" s="17">
        <v>4.0999999999999996</v>
      </c>
      <c r="B14" t="s">
        <v>106</v>
      </c>
      <c r="C14" s="81">
        <v>70</v>
      </c>
      <c r="D14" s="31">
        <v>0.18</v>
      </c>
      <c r="E14" s="25">
        <v>0.125</v>
      </c>
      <c r="F14" s="7">
        <v>11</v>
      </c>
      <c r="G14" s="24">
        <v>7.6</v>
      </c>
      <c r="H14" s="24">
        <v>261</v>
      </c>
      <c r="I14" s="24">
        <v>0.7</v>
      </c>
      <c r="J14" s="24">
        <v>21</v>
      </c>
      <c r="K14" s="25">
        <v>12.8</v>
      </c>
      <c r="L14" s="101">
        <v>1770</v>
      </c>
      <c r="M14" s="20">
        <v>14.2</v>
      </c>
      <c r="N14" s="47">
        <v>0.25</v>
      </c>
      <c r="O14" s="19">
        <v>1.83</v>
      </c>
      <c r="P14" s="106">
        <v>70</v>
      </c>
      <c r="Q14" s="19" t="s">
        <v>571</v>
      </c>
      <c r="R14" s="19">
        <v>14</v>
      </c>
      <c r="S14" s="19">
        <v>14</v>
      </c>
      <c r="T14" s="106">
        <v>1300</v>
      </c>
      <c r="U14" s="19">
        <v>0</v>
      </c>
      <c r="V14" s="19">
        <v>14.4</v>
      </c>
      <c r="W14" s="47">
        <v>2.8</v>
      </c>
      <c r="X14" s="19">
        <v>1340</v>
      </c>
      <c r="Y14" s="20">
        <v>0</v>
      </c>
      <c r="Z14" s="7">
        <v>26</v>
      </c>
      <c r="AA14" s="78">
        <v>40</v>
      </c>
      <c r="AB14" s="78">
        <v>255</v>
      </c>
      <c r="AC14" s="24" t="s">
        <v>24</v>
      </c>
      <c r="AD14" s="24" t="s">
        <v>24</v>
      </c>
      <c r="AE14" s="24" t="s">
        <v>24</v>
      </c>
      <c r="AF14" s="24">
        <v>56.9</v>
      </c>
      <c r="AG14" s="78">
        <v>250</v>
      </c>
      <c r="AH14" s="25">
        <v>11.6</v>
      </c>
      <c r="AI14" s="81">
        <v>46</v>
      </c>
      <c r="AJ14" s="78">
        <v>162</v>
      </c>
      <c r="AK14" s="24">
        <v>-0.97</v>
      </c>
      <c r="AL14" s="24">
        <v>19.399999999999999</v>
      </c>
      <c r="AM14" s="78">
        <v>770</v>
      </c>
      <c r="AN14" s="25">
        <v>14.9</v>
      </c>
      <c r="AO14" s="7">
        <v>1.5</v>
      </c>
      <c r="AP14" s="24">
        <v>30</v>
      </c>
      <c r="AQ14" s="25">
        <v>4</v>
      </c>
    </row>
    <row r="15" spans="1:77" x14ac:dyDescent="0.3">
      <c r="A15" s="17">
        <v>4.2</v>
      </c>
      <c r="B15" t="s">
        <v>107</v>
      </c>
      <c r="C15" s="82">
        <v>36</v>
      </c>
      <c r="D15" s="31">
        <v>0.18</v>
      </c>
      <c r="E15" s="37">
        <v>0.125</v>
      </c>
      <c r="F15" s="17">
        <v>11</v>
      </c>
      <c r="G15" s="31">
        <v>6</v>
      </c>
      <c r="H15" s="31">
        <v>261</v>
      </c>
      <c r="I15" s="31">
        <v>0.7</v>
      </c>
      <c r="J15" s="31">
        <v>21</v>
      </c>
      <c r="K15" s="37">
        <v>12.8</v>
      </c>
      <c r="L15" s="103">
        <v>1510</v>
      </c>
      <c r="M15" s="35">
        <v>6</v>
      </c>
      <c r="N15" s="48">
        <v>0.2</v>
      </c>
      <c r="O15" s="33">
        <v>1.33</v>
      </c>
      <c r="P15" s="107">
        <v>70</v>
      </c>
      <c r="Q15" s="33">
        <v>0.71</v>
      </c>
      <c r="R15" s="33">
        <v>11.6</v>
      </c>
      <c r="S15" s="33">
        <v>11.6</v>
      </c>
      <c r="T15" s="107">
        <v>1150</v>
      </c>
      <c r="U15" s="33">
        <v>0</v>
      </c>
      <c r="V15" s="33">
        <v>8.6</v>
      </c>
      <c r="W15" s="48">
        <v>12</v>
      </c>
      <c r="X15" s="33">
        <v>920</v>
      </c>
      <c r="Y15" s="35">
        <v>0</v>
      </c>
      <c r="Z15" s="17">
        <v>30</v>
      </c>
      <c r="AA15" s="83">
        <v>33</v>
      </c>
      <c r="AB15" s="83">
        <v>159</v>
      </c>
      <c r="AC15" s="31" t="s">
        <v>24</v>
      </c>
      <c r="AD15" s="31" t="s">
        <v>24</v>
      </c>
      <c r="AE15" s="31" t="s">
        <v>24</v>
      </c>
      <c r="AF15" s="31">
        <v>46.7</v>
      </c>
      <c r="AG15" s="83">
        <v>120</v>
      </c>
      <c r="AH15" s="37">
        <v>5</v>
      </c>
      <c r="AI15" s="82">
        <v>28</v>
      </c>
      <c r="AJ15" s="83">
        <v>148</v>
      </c>
      <c r="AK15" s="31">
        <v>-1.17</v>
      </c>
      <c r="AL15" s="31">
        <v>23.3</v>
      </c>
      <c r="AM15" s="83">
        <v>1130</v>
      </c>
      <c r="AN15" s="37">
        <v>26.3</v>
      </c>
      <c r="AO15" s="17">
        <v>0</v>
      </c>
      <c r="AP15" s="31">
        <v>0</v>
      </c>
      <c r="AQ15" s="37">
        <v>0</v>
      </c>
    </row>
    <row r="16" spans="1:77" x14ac:dyDescent="0.3">
      <c r="A16" s="17">
        <v>4.3</v>
      </c>
      <c r="B16" t="s">
        <v>108</v>
      </c>
      <c r="C16" s="82">
        <v>144</v>
      </c>
      <c r="D16" s="31">
        <v>0.18</v>
      </c>
      <c r="E16" s="37">
        <v>0.125</v>
      </c>
      <c r="F16" s="17">
        <v>11</v>
      </c>
      <c r="G16" s="31">
        <v>6</v>
      </c>
      <c r="H16" s="31">
        <v>261</v>
      </c>
      <c r="I16" s="31">
        <v>0.7</v>
      </c>
      <c r="J16" s="31">
        <v>16.8</v>
      </c>
      <c r="K16" s="37">
        <v>10.199999999999999</v>
      </c>
      <c r="L16" s="103">
        <v>1510</v>
      </c>
      <c r="M16" s="35">
        <v>3</v>
      </c>
      <c r="N16" s="48">
        <v>0.15</v>
      </c>
      <c r="O16" s="33">
        <v>2.67</v>
      </c>
      <c r="P16" s="107">
        <v>70</v>
      </c>
      <c r="Q16" s="33">
        <v>0.91</v>
      </c>
      <c r="R16" s="33">
        <v>6.9</v>
      </c>
      <c r="S16" s="33">
        <v>6.9</v>
      </c>
      <c r="T16" s="107">
        <v>1500</v>
      </c>
      <c r="U16" s="33">
        <v>0</v>
      </c>
      <c r="V16" s="33">
        <v>8.8000000000000007</v>
      </c>
      <c r="W16" s="48">
        <v>2.4</v>
      </c>
      <c r="X16" s="33">
        <v>920</v>
      </c>
      <c r="Y16" s="35">
        <v>0</v>
      </c>
      <c r="Z16" s="17">
        <v>15</v>
      </c>
      <c r="AA16" s="83">
        <v>25</v>
      </c>
      <c r="AB16" s="83">
        <v>147</v>
      </c>
      <c r="AC16" s="31" t="s">
        <v>24</v>
      </c>
      <c r="AD16" s="31" t="s">
        <v>24</v>
      </c>
      <c r="AE16" s="31" t="s">
        <v>24</v>
      </c>
      <c r="AF16" s="31">
        <v>27.7</v>
      </c>
      <c r="AG16" s="83">
        <v>130</v>
      </c>
      <c r="AH16" s="37">
        <v>3.6</v>
      </c>
      <c r="AI16" s="82">
        <v>63</v>
      </c>
      <c r="AJ16" s="83">
        <v>224</v>
      </c>
      <c r="AK16" s="31">
        <v>-0.04</v>
      </c>
      <c r="AL16" s="31">
        <v>12.6</v>
      </c>
      <c r="AM16" s="83">
        <v>1230</v>
      </c>
      <c r="AN16" s="37">
        <v>15.5</v>
      </c>
      <c r="AO16" s="17">
        <v>0</v>
      </c>
      <c r="AP16" s="31">
        <v>0</v>
      </c>
      <c r="AQ16" s="37">
        <v>0</v>
      </c>
    </row>
    <row r="17" spans="1:43" x14ac:dyDescent="0.3">
      <c r="A17" s="17">
        <v>4.4000000000000004</v>
      </c>
      <c r="B17" t="s">
        <v>109</v>
      </c>
      <c r="C17" s="82">
        <v>144</v>
      </c>
      <c r="D17" s="31">
        <v>0.18</v>
      </c>
      <c r="E17" s="37">
        <v>0.125</v>
      </c>
      <c r="F17" s="17">
        <v>11</v>
      </c>
      <c r="G17" s="31">
        <v>7.6</v>
      </c>
      <c r="H17" s="31">
        <v>261</v>
      </c>
      <c r="I17" s="31">
        <v>0.7</v>
      </c>
      <c r="J17" s="31">
        <v>28</v>
      </c>
      <c r="K17" s="37">
        <v>17</v>
      </c>
      <c r="L17" s="103">
        <v>2180</v>
      </c>
      <c r="M17" s="35">
        <v>43.6</v>
      </c>
      <c r="N17" s="48">
        <v>0.15</v>
      </c>
      <c r="O17" s="33">
        <v>2.0699999999999998</v>
      </c>
      <c r="P17" s="107">
        <v>70</v>
      </c>
      <c r="Q17" s="33">
        <v>0.91</v>
      </c>
      <c r="R17" s="33">
        <v>12.5</v>
      </c>
      <c r="S17" s="33">
        <v>12.5</v>
      </c>
      <c r="T17" s="107">
        <v>1700</v>
      </c>
      <c r="U17" s="33">
        <v>0</v>
      </c>
      <c r="V17" s="33">
        <v>16.7</v>
      </c>
      <c r="W17" s="48">
        <v>8.3000000000000007</v>
      </c>
      <c r="X17" s="33">
        <v>1340</v>
      </c>
      <c r="Y17" s="35">
        <v>0</v>
      </c>
      <c r="Z17" s="17">
        <v>15</v>
      </c>
      <c r="AA17" s="31" t="s">
        <v>574</v>
      </c>
      <c r="AB17" s="83">
        <v>493</v>
      </c>
      <c r="AC17" s="31" t="s">
        <v>24</v>
      </c>
      <c r="AD17" s="31" t="s">
        <v>24</v>
      </c>
      <c r="AE17" s="31" t="s">
        <v>24</v>
      </c>
      <c r="AF17" s="31">
        <v>67</v>
      </c>
      <c r="AG17" s="83">
        <v>670</v>
      </c>
      <c r="AH17" s="37">
        <v>34.200000000000003</v>
      </c>
      <c r="AI17" s="82">
        <v>63</v>
      </c>
      <c r="AJ17" s="83">
        <v>224</v>
      </c>
      <c r="AK17" s="31">
        <v>-0.04</v>
      </c>
      <c r="AL17" s="31">
        <v>12.6</v>
      </c>
      <c r="AM17" s="83">
        <v>100</v>
      </c>
      <c r="AN17" s="37">
        <v>1.2</v>
      </c>
      <c r="AO17" s="17">
        <v>1.5</v>
      </c>
      <c r="AP17" s="31">
        <v>30</v>
      </c>
      <c r="AQ17" s="37">
        <v>5.3</v>
      </c>
    </row>
    <row r="18" spans="1:43" ht="15" thickBot="1" x14ac:dyDescent="0.35">
      <c r="A18" s="17">
        <v>4.5</v>
      </c>
      <c r="B18" t="s">
        <v>110</v>
      </c>
      <c r="C18" s="79">
        <v>70</v>
      </c>
      <c r="D18" s="28">
        <v>0.18</v>
      </c>
      <c r="E18" s="29">
        <v>0.125</v>
      </c>
      <c r="F18" s="9">
        <v>11</v>
      </c>
      <c r="G18" s="28">
        <v>7.6</v>
      </c>
      <c r="H18" s="28">
        <v>261</v>
      </c>
      <c r="I18" s="28">
        <v>0.7</v>
      </c>
      <c r="J18" s="28">
        <v>16.8</v>
      </c>
      <c r="K18" s="29">
        <v>10.199999999999999</v>
      </c>
      <c r="L18" s="102">
        <v>1770</v>
      </c>
      <c r="M18" s="36">
        <v>7.1</v>
      </c>
      <c r="N18" s="49">
        <v>0.25</v>
      </c>
      <c r="O18" s="21">
        <v>1.83</v>
      </c>
      <c r="P18" s="108">
        <v>70</v>
      </c>
      <c r="Q18" s="21">
        <v>0.81</v>
      </c>
      <c r="R18" s="21">
        <v>14</v>
      </c>
      <c r="S18" s="21">
        <v>14</v>
      </c>
      <c r="T18" s="108">
        <v>1300</v>
      </c>
      <c r="U18" s="21">
        <v>0</v>
      </c>
      <c r="V18" s="21">
        <v>14.4</v>
      </c>
      <c r="W18" s="49">
        <v>2</v>
      </c>
      <c r="X18" s="21">
        <v>1340</v>
      </c>
      <c r="Y18" s="36">
        <v>0</v>
      </c>
      <c r="Z18" s="9">
        <v>28</v>
      </c>
      <c r="AA18" s="80">
        <v>32</v>
      </c>
      <c r="AB18" s="80">
        <v>189</v>
      </c>
      <c r="AC18" s="28" t="s">
        <v>24</v>
      </c>
      <c r="AD18" s="28" t="s">
        <v>24</v>
      </c>
      <c r="AE18" s="28" t="s">
        <v>24</v>
      </c>
      <c r="AF18" s="28">
        <v>48</v>
      </c>
      <c r="AG18" s="80">
        <v>180</v>
      </c>
      <c r="AH18" s="29">
        <v>6.6</v>
      </c>
      <c r="AI18" s="79">
        <v>46</v>
      </c>
      <c r="AJ18" s="80">
        <v>182</v>
      </c>
      <c r="AK18" s="28">
        <v>-0.97</v>
      </c>
      <c r="AL18" s="28">
        <v>19.399999999999999</v>
      </c>
      <c r="AM18" s="80">
        <v>1080</v>
      </c>
      <c r="AN18" s="29">
        <v>21</v>
      </c>
      <c r="AO18" s="9">
        <v>1.5</v>
      </c>
      <c r="AP18" s="28">
        <v>30</v>
      </c>
      <c r="AQ18" s="29">
        <v>3.2</v>
      </c>
    </row>
    <row r="19" spans="1:43" x14ac:dyDescent="0.3">
      <c r="A19" s="7">
        <v>5.0999999999999996</v>
      </c>
      <c r="B19" s="14" t="s">
        <v>111</v>
      </c>
      <c r="C19" s="82">
        <v>400</v>
      </c>
      <c r="D19" s="31">
        <v>0.18</v>
      </c>
      <c r="E19" s="37">
        <v>0.12</v>
      </c>
      <c r="F19" s="17">
        <v>16</v>
      </c>
      <c r="G19" s="31">
        <v>8.8000000000000007</v>
      </c>
      <c r="H19" s="31">
        <v>313</v>
      </c>
      <c r="I19" s="31">
        <v>0.8</v>
      </c>
      <c r="J19" s="31">
        <v>10.5</v>
      </c>
      <c r="K19" s="37">
        <v>6.4</v>
      </c>
      <c r="L19" s="103">
        <v>4010</v>
      </c>
      <c r="M19" s="35">
        <v>8</v>
      </c>
      <c r="N19" s="48">
        <v>0</v>
      </c>
      <c r="O19" s="33">
        <v>2.5299999999999998</v>
      </c>
      <c r="P19" s="107">
        <v>70</v>
      </c>
      <c r="Q19" s="33">
        <v>0.9</v>
      </c>
      <c r="R19" s="33">
        <v>9.3000000000000007</v>
      </c>
      <c r="S19" s="33">
        <v>21.3</v>
      </c>
      <c r="T19" s="107">
        <v>4000</v>
      </c>
      <c r="U19" s="33">
        <v>3280</v>
      </c>
      <c r="V19" s="33">
        <v>59.8</v>
      </c>
      <c r="W19" s="48">
        <v>2.1</v>
      </c>
      <c r="X19" s="33">
        <v>1400</v>
      </c>
      <c r="Y19" s="35">
        <v>401</v>
      </c>
      <c r="Z19" s="17">
        <v>2</v>
      </c>
      <c r="AA19" s="83">
        <v>27</v>
      </c>
      <c r="AB19" s="83">
        <v>362</v>
      </c>
      <c r="AC19" s="31" t="s">
        <v>24</v>
      </c>
      <c r="AD19" s="31" t="s">
        <v>24</v>
      </c>
      <c r="AE19" s="31" t="s">
        <v>24</v>
      </c>
      <c r="AF19" s="31">
        <v>29.9</v>
      </c>
      <c r="AG19" s="83">
        <v>1710</v>
      </c>
      <c r="AH19" s="37">
        <v>35</v>
      </c>
      <c r="AI19" s="82">
        <v>122</v>
      </c>
      <c r="AJ19" s="83">
        <v>329</v>
      </c>
      <c r="AK19" s="31">
        <v>0</v>
      </c>
      <c r="AL19" s="31">
        <v>8.4</v>
      </c>
      <c r="AM19" s="83">
        <v>10</v>
      </c>
      <c r="AN19" s="37">
        <v>0.1</v>
      </c>
      <c r="AO19" s="17">
        <v>1.5</v>
      </c>
      <c r="AP19" s="31">
        <v>30</v>
      </c>
      <c r="AQ19" s="37">
        <v>2.7</v>
      </c>
    </row>
    <row r="20" spans="1:43" x14ac:dyDescent="0.3">
      <c r="A20" s="17">
        <v>5.2</v>
      </c>
      <c r="B20" t="s">
        <v>112</v>
      </c>
      <c r="C20" s="82">
        <v>400</v>
      </c>
      <c r="D20" s="31">
        <v>0.18</v>
      </c>
      <c r="E20" s="37">
        <v>0.12</v>
      </c>
      <c r="F20" s="17">
        <v>16</v>
      </c>
      <c r="G20" s="31">
        <v>8.8000000000000007</v>
      </c>
      <c r="H20" s="31">
        <v>313</v>
      </c>
      <c r="I20" s="31">
        <v>0.8</v>
      </c>
      <c r="J20" s="31">
        <v>10.5</v>
      </c>
      <c r="K20" s="37">
        <v>6.4</v>
      </c>
      <c r="L20" s="103">
        <v>3630</v>
      </c>
      <c r="M20" s="35">
        <v>7.3</v>
      </c>
      <c r="N20" s="48">
        <v>0</v>
      </c>
      <c r="O20" s="33">
        <v>2.5299999999999998</v>
      </c>
      <c r="P20" s="107">
        <v>70</v>
      </c>
      <c r="Q20" s="33">
        <v>0.9</v>
      </c>
      <c r="R20" s="33">
        <v>9.3000000000000007</v>
      </c>
      <c r="S20" s="33">
        <v>33.299999999999997</v>
      </c>
      <c r="T20" s="107">
        <v>4000</v>
      </c>
      <c r="U20" s="33">
        <v>3260</v>
      </c>
      <c r="V20" s="33">
        <v>59.8</v>
      </c>
      <c r="W20" s="48">
        <v>2.1</v>
      </c>
      <c r="X20" s="33">
        <v>1400</v>
      </c>
      <c r="Y20" s="35">
        <v>0</v>
      </c>
      <c r="Z20" s="17">
        <v>2</v>
      </c>
      <c r="AA20" s="83">
        <v>27</v>
      </c>
      <c r="AB20" s="83">
        <v>360</v>
      </c>
      <c r="AC20" s="31" t="s">
        <v>24</v>
      </c>
      <c r="AD20" s="31" t="s">
        <v>24</v>
      </c>
      <c r="AE20" s="31" t="s">
        <v>24</v>
      </c>
      <c r="AF20" s="31">
        <v>29.9</v>
      </c>
      <c r="AG20" s="83">
        <v>1670</v>
      </c>
      <c r="AH20" s="37">
        <v>34.299999999999997</v>
      </c>
      <c r="AI20" s="82">
        <v>122</v>
      </c>
      <c r="AJ20" s="83">
        <v>329</v>
      </c>
      <c r="AK20" s="31">
        <v>0</v>
      </c>
      <c r="AL20" s="31">
        <v>8.4</v>
      </c>
      <c r="AM20" s="83">
        <v>10</v>
      </c>
      <c r="AN20" s="37">
        <v>0.1</v>
      </c>
      <c r="AO20" s="17">
        <v>1.5</v>
      </c>
      <c r="AP20" s="31">
        <v>30</v>
      </c>
      <c r="AQ20" s="37">
        <v>2.7</v>
      </c>
    </row>
    <row r="21" spans="1:43" ht="15" thickBot="1" x14ac:dyDescent="0.35">
      <c r="A21" s="9">
        <v>5.3</v>
      </c>
      <c r="B21" s="10" t="s">
        <v>113</v>
      </c>
      <c r="C21" s="82">
        <v>400</v>
      </c>
      <c r="D21" s="31">
        <v>0.18</v>
      </c>
      <c r="E21" s="37">
        <v>0.12</v>
      </c>
      <c r="F21" s="17">
        <v>16</v>
      </c>
      <c r="G21" s="31">
        <v>8.8000000000000007</v>
      </c>
      <c r="H21" s="31">
        <v>313</v>
      </c>
      <c r="I21" s="31">
        <v>0.8</v>
      </c>
      <c r="J21" s="31">
        <v>5.6</v>
      </c>
      <c r="K21" s="37">
        <v>3.4</v>
      </c>
      <c r="L21" s="103">
        <v>3410</v>
      </c>
      <c r="M21" s="35">
        <v>6.8</v>
      </c>
      <c r="N21" s="48">
        <v>0</v>
      </c>
      <c r="O21" s="33">
        <v>2.5299999999999998</v>
      </c>
      <c r="P21" s="107">
        <v>70</v>
      </c>
      <c r="Q21" s="33">
        <v>0.9</v>
      </c>
      <c r="R21" s="33">
        <v>9.3000000000000007</v>
      </c>
      <c r="S21" s="33">
        <v>21.3</v>
      </c>
      <c r="T21" s="107">
        <v>4000</v>
      </c>
      <c r="U21" s="33">
        <v>3000</v>
      </c>
      <c r="V21" s="33">
        <v>47.8</v>
      </c>
      <c r="W21" s="48">
        <v>1.1000000000000001</v>
      </c>
      <c r="X21" s="33">
        <v>1340</v>
      </c>
      <c r="Y21" s="35">
        <v>0</v>
      </c>
      <c r="Z21" s="17">
        <v>2</v>
      </c>
      <c r="AA21" s="83">
        <v>20</v>
      </c>
      <c r="AB21" s="83">
        <v>267</v>
      </c>
      <c r="AC21" s="31" t="s">
        <v>24</v>
      </c>
      <c r="AD21" s="31" t="s">
        <v>24</v>
      </c>
      <c r="AE21" s="31" t="s">
        <v>24</v>
      </c>
      <c r="AF21" s="31">
        <v>21.4</v>
      </c>
      <c r="AG21" s="83">
        <v>1400</v>
      </c>
      <c r="AH21" s="37">
        <v>21</v>
      </c>
      <c r="AI21" s="82">
        <v>122</v>
      </c>
      <c r="AJ21" s="83">
        <v>329</v>
      </c>
      <c r="AK21" s="31">
        <v>0</v>
      </c>
      <c r="AL21" s="31">
        <v>8.4</v>
      </c>
      <c r="AM21" s="83">
        <v>40</v>
      </c>
      <c r="AN21" s="37">
        <v>0.3</v>
      </c>
      <c r="AO21" s="17">
        <v>1.5</v>
      </c>
      <c r="AP21" s="31">
        <v>30</v>
      </c>
      <c r="AQ21" s="37">
        <v>1.5</v>
      </c>
    </row>
    <row r="22" spans="1:43" x14ac:dyDescent="0.3">
      <c r="A22" s="17">
        <v>6.1</v>
      </c>
      <c r="B22" t="s">
        <v>114</v>
      </c>
      <c r="C22" s="81">
        <v>144</v>
      </c>
      <c r="D22" s="24">
        <v>0.18</v>
      </c>
      <c r="E22" s="25">
        <v>0.125</v>
      </c>
      <c r="F22" s="7">
        <v>12</v>
      </c>
      <c r="G22" s="24">
        <v>5.2</v>
      </c>
      <c r="H22" s="24">
        <v>313</v>
      </c>
      <c r="I22" s="24">
        <v>0.8</v>
      </c>
      <c r="J22" s="24">
        <v>42</v>
      </c>
      <c r="K22" s="25">
        <v>25.5</v>
      </c>
      <c r="L22" s="101">
        <v>2250</v>
      </c>
      <c r="M22" s="20">
        <v>4.5</v>
      </c>
      <c r="N22" s="47">
        <v>0.15</v>
      </c>
      <c r="O22" s="19">
        <v>2.67</v>
      </c>
      <c r="P22" s="106">
        <v>70</v>
      </c>
      <c r="Q22" s="19">
        <v>0.91</v>
      </c>
      <c r="R22" s="19">
        <v>6.9</v>
      </c>
      <c r="S22" s="19">
        <v>6.9</v>
      </c>
      <c r="T22" s="106">
        <v>2650</v>
      </c>
      <c r="U22" s="19">
        <v>0</v>
      </c>
      <c r="V22" s="19">
        <v>15.6</v>
      </c>
      <c r="W22" s="47">
        <v>9.9</v>
      </c>
      <c r="X22" s="19">
        <v>1550</v>
      </c>
      <c r="Y22" s="20">
        <v>0</v>
      </c>
      <c r="Z22" s="7">
        <v>16</v>
      </c>
      <c r="AA22" s="78">
        <v>50</v>
      </c>
      <c r="AB22" s="78">
        <v>278</v>
      </c>
      <c r="AC22" s="24" t="s">
        <v>24</v>
      </c>
      <c r="AD22" s="24" t="s">
        <v>24</v>
      </c>
      <c r="AE22" s="24" t="s">
        <v>24</v>
      </c>
      <c r="AF22" s="24">
        <v>55.6</v>
      </c>
      <c r="AG22" s="78">
        <v>260</v>
      </c>
      <c r="AH22" s="25">
        <v>12.1</v>
      </c>
      <c r="AI22" s="81">
        <v>71</v>
      </c>
      <c r="AJ22" s="78">
        <v>204</v>
      </c>
      <c r="AK22" s="24">
        <v>-0.34</v>
      </c>
      <c r="AL22" s="24">
        <v>14.3</v>
      </c>
      <c r="AM22" s="78">
        <v>1140</v>
      </c>
      <c r="AN22" s="25">
        <v>16.3</v>
      </c>
      <c r="AO22" s="7">
        <v>15</v>
      </c>
      <c r="AP22" s="24">
        <v>45</v>
      </c>
      <c r="AQ22" s="25">
        <v>108.9</v>
      </c>
    </row>
    <row r="23" spans="1:43" x14ac:dyDescent="0.3">
      <c r="A23" s="17">
        <v>6.2</v>
      </c>
      <c r="B23" t="s">
        <v>115</v>
      </c>
      <c r="C23" s="82">
        <v>400</v>
      </c>
      <c r="D23" s="31">
        <v>0.18</v>
      </c>
      <c r="E23" s="37">
        <v>0.125</v>
      </c>
      <c r="F23" s="17">
        <v>7</v>
      </c>
      <c r="G23" s="31">
        <v>3</v>
      </c>
      <c r="H23" s="31">
        <v>313</v>
      </c>
      <c r="I23" s="31">
        <v>0.8</v>
      </c>
      <c r="J23" s="31">
        <v>42</v>
      </c>
      <c r="K23" s="37">
        <v>25.5</v>
      </c>
      <c r="L23" s="103">
        <v>1750</v>
      </c>
      <c r="M23" s="35">
        <v>3.5</v>
      </c>
      <c r="N23" s="48">
        <v>0.09</v>
      </c>
      <c r="O23" s="33">
        <v>4.4400000000000004</v>
      </c>
      <c r="P23" s="107">
        <v>70</v>
      </c>
      <c r="Q23" s="33">
        <v>1.02</v>
      </c>
      <c r="R23" s="33">
        <v>6.1</v>
      </c>
      <c r="S23" s="33">
        <v>6.1</v>
      </c>
      <c r="T23" s="107">
        <v>1550</v>
      </c>
      <c r="U23" s="33">
        <v>0</v>
      </c>
      <c r="V23" s="33">
        <v>8.1</v>
      </c>
      <c r="W23" s="48">
        <v>9.9</v>
      </c>
      <c r="X23" s="33">
        <v>760</v>
      </c>
      <c r="Y23" s="35">
        <v>0</v>
      </c>
      <c r="Z23" s="17">
        <v>10</v>
      </c>
      <c r="AA23" s="83">
        <v>49</v>
      </c>
      <c r="AB23" s="83">
        <v>174</v>
      </c>
      <c r="AC23" s="31" t="s">
        <v>24</v>
      </c>
      <c r="AD23" s="31" t="s">
        <v>24</v>
      </c>
      <c r="AE23" s="31" t="s">
        <v>24</v>
      </c>
      <c r="AF23" s="31">
        <v>53</v>
      </c>
      <c r="AG23" s="83">
        <v>160</v>
      </c>
      <c r="AH23" s="37">
        <v>6.6</v>
      </c>
      <c r="AI23" s="82">
        <v>134</v>
      </c>
      <c r="AJ23" s="83">
        <v>277</v>
      </c>
      <c r="AK23" s="31">
        <v>0</v>
      </c>
      <c r="AL23" s="31">
        <v>9.6</v>
      </c>
      <c r="AM23" s="83">
        <v>1030</v>
      </c>
      <c r="AN23" s="37">
        <v>9.9</v>
      </c>
      <c r="AO23" s="17">
        <v>15</v>
      </c>
      <c r="AP23" s="31">
        <v>45</v>
      </c>
      <c r="AQ23" s="37">
        <v>108.9</v>
      </c>
    </row>
    <row r="24" spans="1:43" x14ac:dyDescent="0.3">
      <c r="A24" s="17">
        <v>6.3</v>
      </c>
      <c r="B24" t="s">
        <v>116</v>
      </c>
      <c r="C24" s="82">
        <v>36</v>
      </c>
      <c r="D24" s="31">
        <v>0.215</v>
      </c>
      <c r="E24" s="37">
        <v>0.12</v>
      </c>
      <c r="F24" s="17">
        <v>13</v>
      </c>
      <c r="G24" s="31">
        <v>8.6</v>
      </c>
      <c r="H24" s="31">
        <v>313</v>
      </c>
      <c r="I24" s="31">
        <v>0.8</v>
      </c>
      <c r="J24" s="31">
        <v>10.199999999999999</v>
      </c>
      <c r="K24" s="37">
        <v>21.2</v>
      </c>
      <c r="L24" s="103">
        <v>2530</v>
      </c>
      <c r="M24" s="35">
        <v>25.3</v>
      </c>
      <c r="N24" s="48" t="s">
        <v>570</v>
      </c>
      <c r="O24" s="33">
        <v>1.33</v>
      </c>
      <c r="P24" s="107">
        <v>70</v>
      </c>
      <c r="Q24" s="33" t="s">
        <v>572</v>
      </c>
      <c r="R24" s="33">
        <v>15.9</v>
      </c>
      <c r="S24" s="33">
        <v>15.9</v>
      </c>
      <c r="T24" s="107">
        <v>2450</v>
      </c>
      <c r="U24" s="33">
        <v>0</v>
      </c>
      <c r="V24" s="33">
        <v>30.6</v>
      </c>
      <c r="W24" s="48">
        <v>11</v>
      </c>
      <c r="X24" s="33">
        <v>2160</v>
      </c>
      <c r="Y24" s="35">
        <v>481</v>
      </c>
      <c r="Z24" s="17">
        <v>28</v>
      </c>
      <c r="AA24" s="83">
        <v>33</v>
      </c>
      <c r="AB24" s="83">
        <v>230</v>
      </c>
      <c r="AC24" s="31" t="s">
        <v>24</v>
      </c>
      <c r="AD24" s="31" t="s">
        <v>24</v>
      </c>
      <c r="AE24" s="31" t="s">
        <v>24</v>
      </c>
      <c r="AF24" s="31">
        <v>39.799999999999997</v>
      </c>
      <c r="AG24" s="83">
        <v>290</v>
      </c>
      <c r="AH24" s="37">
        <v>12.6</v>
      </c>
      <c r="AI24" s="82">
        <v>28</v>
      </c>
      <c r="AJ24" s="83">
        <v>148</v>
      </c>
      <c r="AK24" s="31">
        <v>-1.17</v>
      </c>
      <c r="AL24" s="31">
        <v>22.5</v>
      </c>
      <c r="AM24" s="83">
        <v>1070</v>
      </c>
      <c r="AN24" s="37">
        <v>24.1</v>
      </c>
      <c r="AO24" s="17">
        <v>0</v>
      </c>
      <c r="AP24" s="31">
        <v>0</v>
      </c>
      <c r="AQ24" s="37">
        <v>0</v>
      </c>
    </row>
    <row r="25" spans="1:43" ht="15" thickBot="1" x14ac:dyDescent="0.35">
      <c r="A25" s="17">
        <v>6.4</v>
      </c>
      <c r="B25" t="s">
        <v>117</v>
      </c>
      <c r="C25" s="79">
        <v>144</v>
      </c>
      <c r="D25" s="28">
        <v>0.215</v>
      </c>
      <c r="E25" s="29">
        <v>0.12</v>
      </c>
      <c r="F25" s="9">
        <v>9</v>
      </c>
      <c r="G25" s="28">
        <v>5</v>
      </c>
      <c r="H25" s="28">
        <v>313</v>
      </c>
      <c r="I25" s="28">
        <v>0.8</v>
      </c>
      <c r="J25" s="28">
        <v>10.199999999999999</v>
      </c>
      <c r="K25" s="29">
        <v>21.2</v>
      </c>
      <c r="L25" s="102">
        <v>1730</v>
      </c>
      <c r="M25" s="36">
        <v>17.3</v>
      </c>
      <c r="N25" s="49">
        <v>0.15</v>
      </c>
      <c r="O25" s="21">
        <v>2.67</v>
      </c>
      <c r="P25" s="108">
        <v>70</v>
      </c>
      <c r="Q25" s="21" t="s">
        <v>573</v>
      </c>
      <c r="R25" s="21">
        <v>12.5</v>
      </c>
      <c r="S25" s="21">
        <v>12.5</v>
      </c>
      <c r="T25" s="108">
        <v>1000</v>
      </c>
      <c r="U25" s="21">
        <v>0</v>
      </c>
      <c r="V25" s="21">
        <v>18.7</v>
      </c>
      <c r="W25" s="49">
        <v>11</v>
      </c>
      <c r="X25" s="21">
        <v>1240</v>
      </c>
      <c r="Y25" s="36">
        <v>329</v>
      </c>
      <c r="Z25" s="9">
        <v>14</v>
      </c>
      <c r="AA25" s="80">
        <v>30</v>
      </c>
      <c r="AB25" s="80">
        <v>183</v>
      </c>
      <c r="AC25" s="28" t="s">
        <v>24</v>
      </c>
      <c r="AD25" s="28" t="s">
        <v>24</v>
      </c>
      <c r="AE25" s="28" t="s">
        <v>24</v>
      </c>
      <c r="AF25" s="28">
        <v>31</v>
      </c>
      <c r="AG25" s="80">
        <v>270</v>
      </c>
      <c r="AH25" s="29">
        <v>8.5</v>
      </c>
      <c r="AI25" s="79">
        <v>63</v>
      </c>
      <c r="AJ25" s="80">
        <v>224</v>
      </c>
      <c r="AK25" s="28">
        <v>-0.04</v>
      </c>
      <c r="AL25" s="28">
        <v>12.1</v>
      </c>
      <c r="AM25" s="80">
        <v>950</v>
      </c>
      <c r="AN25" s="29">
        <v>11.5</v>
      </c>
      <c r="AO25" s="9">
        <v>0</v>
      </c>
      <c r="AP25" s="28">
        <v>0</v>
      </c>
      <c r="AQ25" s="29">
        <v>0</v>
      </c>
    </row>
    <row r="26" spans="1:43" x14ac:dyDescent="0.3">
      <c r="A26" s="7">
        <v>7.1</v>
      </c>
      <c r="B26" s="14" t="s">
        <v>118</v>
      </c>
      <c r="C26" s="82">
        <v>400</v>
      </c>
      <c r="D26" s="31">
        <v>0.18</v>
      </c>
      <c r="E26" s="37">
        <v>0.125</v>
      </c>
      <c r="F26" s="17">
        <v>12</v>
      </c>
      <c r="G26" s="31">
        <v>7.6</v>
      </c>
      <c r="H26" s="31">
        <v>313</v>
      </c>
      <c r="I26" s="31">
        <v>0.8</v>
      </c>
      <c r="J26" s="31">
        <v>28</v>
      </c>
      <c r="K26" s="37">
        <v>17</v>
      </c>
      <c r="L26" s="103">
        <v>2300</v>
      </c>
      <c r="M26" s="35">
        <v>4.5999999999999996</v>
      </c>
      <c r="N26" s="48">
        <v>0</v>
      </c>
      <c r="O26" s="33">
        <v>1.6</v>
      </c>
      <c r="P26" s="107">
        <v>70</v>
      </c>
      <c r="Q26" s="33">
        <v>0.77</v>
      </c>
      <c r="R26" s="33">
        <v>10.8</v>
      </c>
      <c r="S26" s="33">
        <v>10.8</v>
      </c>
      <c r="T26" s="107">
        <v>3000</v>
      </c>
      <c r="U26" s="33">
        <v>0</v>
      </c>
      <c r="V26" s="33">
        <v>20.9</v>
      </c>
      <c r="W26" s="48">
        <v>6.6</v>
      </c>
      <c r="X26" s="33">
        <v>1820</v>
      </c>
      <c r="Y26" s="35">
        <v>0</v>
      </c>
      <c r="Z26" s="17">
        <v>3</v>
      </c>
      <c r="AA26" s="83">
        <v>37</v>
      </c>
      <c r="AB26" s="83">
        <v>314</v>
      </c>
      <c r="AC26" s="31" t="s">
        <v>24</v>
      </c>
      <c r="AD26" s="31" t="s">
        <v>24</v>
      </c>
      <c r="AE26" s="31" t="s">
        <v>24</v>
      </c>
      <c r="AF26" s="31">
        <v>40</v>
      </c>
      <c r="AG26" s="83">
        <v>540</v>
      </c>
      <c r="AH26" s="37">
        <v>15.1</v>
      </c>
      <c r="AI26" s="82">
        <v>182</v>
      </c>
      <c r="AJ26" s="83">
        <v>245</v>
      </c>
      <c r="AK26" s="31">
        <v>0</v>
      </c>
      <c r="AL26" s="31">
        <v>13</v>
      </c>
      <c r="AM26" s="83">
        <v>500</v>
      </c>
      <c r="AN26" s="37">
        <v>6.4</v>
      </c>
      <c r="AO26" s="17">
        <v>1.5</v>
      </c>
      <c r="AP26" s="31">
        <v>30</v>
      </c>
      <c r="AQ26" s="37">
        <v>7.3</v>
      </c>
    </row>
    <row r="27" spans="1:43" x14ac:dyDescent="0.3">
      <c r="A27" s="17">
        <v>7.2</v>
      </c>
      <c r="B27" t="s">
        <v>119</v>
      </c>
      <c r="C27" s="82">
        <v>400</v>
      </c>
      <c r="D27" s="31">
        <v>0.18</v>
      </c>
      <c r="E27" s="37">
        <v>0.125</v>
      </c>
      <c r="F27" s="17">
        <v>16</v>
      </c>
      <c r="G27" s="31">
        <v>10.4</v>
      </c>
      <c r="H27" s="31">
        <v>313</v>
      </c>
      <c r="I27" s="31">
        <v>0.8</v>
      </c>
      <c r="J27" s="31">
        <v>28</v>
      </c>
      <c r="K27" s="37">
        <v>17</v>
      </c>
      <c r="L27" s="103">
        <v>2900</v>
      </c>
      <c r="M27" s="35">
        <v>11.6</v>
      </c>
      <c r="N27" s="48">
        <v>0.21</v>
      </c>
      <c r="O27" s="33">
        <v>1.6</v>
      </c>
      <c r="P27" s="107">
        <v>70</v>
      </c>
      <c r="Q27" s="33">
        <v>0.77</v>
      </c>
      <c r="R27" s="33">
        <v>10.8</v>
      </c>
      <c r="S27" s="33">
        <v>10.8</v>
      </c>
      <c r="T27" s="107">
        <v>2950</v>
      </c>
      <c r="U27" s="33">
        <v>0</v>
      </c>
      <c r="V27" s="33">
        <v>20.5</v>
      </c>
      <c r="W27" s="48">
        <v>6.6</v>
      </c>
      <c r="X27" s="33">
        <v>2580</v>
      </c>
      <c r="Y27" s="35">
        <v>0</v>
      </c>
      <c r="Z27" s="17">
        <v>22</v>
      </c>
      <c r="AA27" s="83">
        <v>39</v>
      </c>
      <c r="AB27" s="83">
        <v>367</v>
      </c>
      <c r="AC27" s="31" t="s">
        <v>24</v>
      </c>
      <c r="AD27" s="31" t="s">
        <v>24</v>
      </c>
      <c r="AE27" s="31" t="s">
        <v>24</v>
      </c>
      <c r="AF27" s="31">
        <v>56.7</v>
      </c>
      <c r="AG27" s="83">
        <v>580</v>
      </c>
      <c r="AH27" s="37">
        <v>24.8</v>
      </c>
      <c r="AI27" s="82">
        <v>282</v>
      </c>
      <c r="AJ27" s="83">
        <v>150</v>
      </c>
      <c r="AK27" s="31">
        <v>-1.1499999999999999</v>
      </c>
      <c r="AL27" s="31">
        <v>20.9</v>
      </c>
      <c r="AM27" s="83">
        <v>480</v>
      </c>
      <c r="AN27" s="37">
        <v>10</v>
      </c>
      <c r="AO27" s="17">
        <v>1.5</v>
      </c>
      <c r="AP27" s="31">
        <v>30</v>
      </c>
      <c r="AQ27" s="37">
        <v>7.3</v>
      </c>
    </row>
    <row r="28" spans="1:43" ht="15" thickBot="1" x14ac:dyDescent="0.35">
      <c r="A28" s="9">
        <v>7.3</v>
      </c>
      <c r="B28" s="10" t="s">
        <v>120</v>
      </c>
      <c r="C28" s="82">
        <v>400</v>
      </c>
      <c r="D28" s="31">
        <v>0.18</v>
      </c>
      <c r="E28" s="37">
        <v>0.125</v>
      </c>
      <c r="F28" s="17">
        <v>16</v>
      </c>
      <c r="G28" s="31">
        <v>10.4</v>
      </c>
      <c r="H28" s="31">
        <v>313</v>
      </c>
      <c r="I28" s="31">
        <v>0.8</v>
      </c>
      <c r="J28" s="31">
        <v>28</v>
      </c>
      <c r="K28" s="37">
        <v>17</v>
      </c>
      <c r="L28" s="103">
        <v>2900</v>
      </c>
      <c r="M28" s="35">
        <v>20.3</v>
      </c>
      <c r="N28" s="48">
        <v>0.21</v>
      </c>
      <c r="O28" s="33">
        <v>1.6</v>
      </c>
      <c r="P28" s="107">
        <v>70</v>
      </c>
      <c r="Q28" s="33">
        <v>0.77</v>
      </c>
      <c r="R28" s="33">
        <v>10.8</v>
      </c>
      <c r="S28" s="33">
        <v>10.8</v>
      </c>
      <c r="T28" s="107">
        <v>3400</v>
      </c>
      <c r="U28" s="33">
        <v>0</v>
      </c>
      <c r="V28" s="33">
        <v>47.4</v>
      </c>
      <c r="W28" s="48">
        <v>6.6</v>
      </c>
      <c r="X28" s="33">
        <v>2580</v>
      </c>
      <c r="Y28" s="35">
        <v>0</v>
      </c>
      <c r="Z28" s="17">
        <v>22</v>
      </c>
      <c r="AA28" s="83">
        <v>49</v>
      </c>
      <c r="AB28" s="83">
        <v>495</v>
      </c>
      <c r="AC28" s="31" t="s">
        <v>24</v>
      </c>
      <c r="AD28" s="31" t="s">
        <v>24</v>
      </c>
      <c r="AE28" s="31" t="s">
        <v>24</v>
      </c>
      <c r="AF28" s="31">
        <v>59.7</v>
      </c>
      <c r="AG28" s="83">
        <v>910</v>
      </c>
      <c r="AH28" s="37">
        <v>45.1</v>
      </c>
      <c r="AI28" s="82">
        <v>282</v>
      </c>
      <c r="AJ28" s="83">
        <v>150</v>
      </c>
      <c r="AK28" s="31">
        <v>-1.1499999999999999</v>
      </c>
      <c r="AL28" s="31">
        <v>20.9</v>
      </c>
      <c r="AM28" s="83">
        <v>180</v>
      </c>
      <c r="AN28" s="37">
        <v>3.7</v>
      </c>
      <c r="AO28" s="17">
        <v>1.5</v>
      </c>
      <c r="AP28" s="31">
        <v>30</v>
      </c>
      <c r="AQ28" s="37">
        <v>7.3</v>
      </c>
    </row>
    <row r="29" spans="1:43" x14ac:dyDescent="0.3">
      <c r="A29" s="17">
        <v>8.1</v>
      </c>
      <c r="B29" t="s">
        <v>121</v>
      </c>
      <c r="C29" s="81">
        <v>36</v>
      </c>
      <c r="D29" s="24">
        <v>0.18</v>
      </c>
      <c r="E29" s="25">
        <v>0.13</v>
      </c>
      <c r="F29" s="7">
        <v>24</v>
      </c>
      <c r="G29" s="24">
        <v>24</v>
      </c>
      <c r="H29" s="24">
        <v>365</v>
      </c>
      <c r="I29" s="24">
        <v>0.8</v>
      </c>
      <c r="J29" s="24">
        <v>5.6</v>
      </c>
      <c r="K29" s="25">
        <v>3.4</v>
      </c>
      <c r="L29" s="101">
        <v>1750</v>
      </c>
      <c r="M29" s="20">
        <v>10.5</v>
      </c>
      <c r="N29" s="47">
        <v>0.25</v>
      </c>
      <c r="O29" s="19">
        <v>1.71</v>
      </c>
      <c r="P29" s="106">
        <v>70</v>
      </c>
      <c r="Q29" s="19">
        <v>0.79</v>
      </c>
      <c r="R29" s="19">
        <v>4.5</v>
      </c>
      <c r="S29" s="19">
        <v>4.5</v>
      </c>
      <c r="T29" s="106">
        <v>1550</v>
      </c>
      <c r="U29" s="19">
        <v>0</v>
      </c>
      <c r="V29" s="19">
        <v>10.5</v>
      </c>
      <c r="W29" s="47">
        <v>1.3</v>
      </c>
      <c r="X29" s="19">
        <v>7010</v>
      </c>
      <c r="Y29" s="20">
        <v>0</v>
      </c>
      <c r="Z29" s="7">
        <v>24</v>
      </c>
      <c r="AA29" s="78">
        <v>18</v>
      </c>
      <c r="AB29" s="78">
        <v>174</v>
      </c>
      <c r="AC29" s="24" t="s">
        <v>24</v>
      </c>
      <c r="AD29" s="24" t="s">
        <v>24</v>
      </c>
      <c r="AE29" s="24" t="s">
        <v>24</v>
      </c>
      <c r="AF29" s="24">
        <v>34.200000000000003</v>
      </c>
      <c r="AG29" s="78">
        <v>490</v>
      </c>
      <c r="AH29" s="25">
        <v>14.7</v>
      </c>
      <c r="AI29" s="81">
        <v>20</v>
      </c>
      <c r="AJ29" s="78">
        <v>190</v>
      </c>
      <c r="AK29" s="24">
        <v>-0.55000000000000004</v>
      </c>
      <c r="AL29" s="24">
        <v>16.899999999999999</v>
      </c>
      <c r="AM29" s="78">
        <v>600</v>
      </c>
      <c r="AN29" s="25">
        <v>10.199999999999999</v>
      </c>
      <c r="AO29" s="7">
        <v>60</v>
      </c>
      <c r="AP29" s="24">
        <v>240</v>
      </c>
      <c r="AQ29" s="25">
        <v>67.7</v>
      </c>
    </row>
    <row r="30" spans="1:43" x14ac:dyDescent="0.3">
      <c r="A30" s="17">
        <v>8.1999999999999993</v>
      </c>
      <c r="B30" t="s">
        <v>122</v>
      </c>
      <c r="C30" s="82">
        <v>36</v>
      </c>
      <c r="D30" s="31">
        <v>0.18</v>
      </c>
      <c r="E30" s="37">
        <v>0.125</v>
      </c>
      <c r="F30" s="17">
        <v>24</v>
      </c>
      <c r="G30" s="31">
        <v>10.8</v>
      </c>
      <c r="H30" s="31">
        <v>365</v>
      </c>
      <c r="I30" s="31">
        <v>0.8</v>
      </c>
      <c r="J30" s="31">
        <v>28</v>
      </c>
      <c r="K30" s="37">
        <v>17</v>
      </c>
      <c r="L30" s="103">
        <v>3150</v>
      </c>
      <c r="M30" s="35">
        <v>31</v>
      </c>
      <c r="N30" s="48">
        <v>0.28999999999999998</v>
      </c>
      <c r="O30" s="33">
        <v>1.33</v>
      </c>
      <c r="P30" s="107">
        <v>70</v>
      </c>
      <c r="Q30" s="33">
        <v>0.71</v>
      </c>
      <c r="R30" s="33">
        <v>15.9</v>
      </c>
      <c r="S30" s="33">
        <v>15.9</v>
      </c>
      <c r="T30" s="107">
        <v>5750</v>
      </c>
      <c r="U30" s="33">
        <v>0</v>
      </c>
      <c r="V30" s="33">
        <v>71.900000000000006</v>
      </c>
      <c r="W30" s="48">
        <v>6.6</v>
      </c>
      <c r="X30" s="33">
        <v>2920</v>
      </c>
      <c r="Y30" s="35">
        <v>0</v>
      </c>
      <c r="Z30" s="17">
        <v>29</v>
      </c>
      <c r="AA30" s="83">
        <v>51</v>
      </c>
      <c r="AB30" s="83">
        <v>558</v>
      </c>
      <c r="AC30" s="31" t="s">
        <v>24</v>
      </c>
      <c r="AD30" s="31" t="s">
        <v>24</v>
      </c>
      <c r="AE30" s="31" t="s">
        <v>24</v>
      </c>
      <c r="AF30" s="31">
        <v>66.900000000000006</v>
      </c>
      <c r="AG30" s="83">
        <v>1570</v>
      </c>
      <c r="AH30" s="37">
        <v>86.9</v>
      </c>
      <c r="AI30" s="82">
        <v>20</v>
      </c>
      <c r="AJ30" s="83">
        <v>190</v>
      </c>
      <c r="AK30" s="31">
        <v>4.54</v>
      </c>
      <c r="AL30" s="31">
        <v>16.399999999999999</v>
      </c>
      <c r="AM30" s="83">
        <v>40</v>
      </c>
      <c r="AN30" s="37">
        <v>0.7</v>
      </c>
      <c r="AO30" s="17">
        <v>0</v>
      </c>
      <c r="AP30" s="31">
        <v>0</v>
      </c>
      <c r="AQ30" s="37">
        <v>0</v>
      </c>
    </row>
    <row r="31" spans="1:43" ht="15" thickBot="1" x14ac:dyDescent="0.35">
      <c r="A31" s="17">
        <v>8.3000000000000007</v>
      </c>
      <c r="B31" t="s">
        <v>123</v>
      </c>
      <c r="C31" s="79">
        <v>36</v>
      </c>
      <c r="D31" s="28">
        <v>0.18</v>
      </c>
      <c r="E31" s="29">
        <v>0.13</v>
      </c>
      <c r="F31" s="9">
        <v>11</v>
      </c>
      <c r="G31" s="28">
        <v>7.2</v>
      </c>
      <c r="H31" s="28">
        <v>313</v>
      </c>
      <c r="I31" s="28">
        <v>0.8</v>
      </c>
      <c r="J31" s="28">
        <v>16.8</v>
      </c>
      <c r="K31" s="29">
        <v>10.199999999999999</v>
      </c>
      <c r="L31" s="102">
        <v>2180</v>
      </c>
      <c r="M31" s="36">
        <v>32.700000000000003</v>
      </c>
      <c r="N31" s="49">
        <v>0.28999999999999998</v>
      </c>
      <c r="O31" s="21">
        <v>1.33</v>
      </c>
      <c r="P31" s="108">
        <v>70</v>
      </c>
      <c r="Q31" s="21">
        <v>0.71</v>
      </c>
      <c r="R31" s="21">
        <v>15.9</v>
      </c>
      <c r="S31" s="21">
        <v>15.9</v>
      </c>
      <c r="T31" s="108">
        <v>1900</v>
      </c>
      <c r="U31" s="21">
        <v>0</v>
      </c>
      <c r="V31" s="21">
        <v>35.6</v>
      </c>
      <c r="W31" s="49">
        <v>4</v>
      </c>
      <c r="X31" s="21">
        <v>1780</v>
      </c>
      <c r="Y31" s="36">
        <v>33</v>
      </c>
      <c r="Z31" s="9">
        <v>29</v>
      </c>
      <c r="AA31" s="28">
        <v>51</v>
      </c>
      <c r="AB31" s="28" t="s">
        <v>575</v>
      </c>
      <c r="AC31" s="28" t="s">
        <v>24</v>
      </c>
      <c r="AD31" s="28" t="s">
        <v>24</v>
      </c>
      <c r="AE31" s="28" t="s">
        <v>24</v>
      </c>
      <c r="AF31" s="28">
        <v>62.7</v>
      </c>
      <c r="AG31" s="28" t="s">
        <v>576</v>
      </c>
      <c r="AH31" s="29">
        <v>27.8</v>
      </c>
      <c r="AI31" s="79">
        <v>24</v>
      </c>
      <c r="AJ31" s="80">
        <v>166</v>
      </c>
      <c r="AK31" s="28">
        <v>-0.91</v>
      </c>
      <c r="AL31" s="28">
        <v>20.5</v>
      </c>
      <c r="AM31" s="80">
        <v>360</v>
      </c>
      <c r="AN31" s="29">
        <v>7.4</v>
      </c>
      <c r="AO31" s="9">
        <v>0</v>
      </c>
      <c r="AP31" s="28">
        <v>0</v>
      </c>
      <c r="AQ31" s="29">
        <v>0</v>
      </c>
    </row>
    <row r="32" spans="1:43" x14ac:dyDescent="0.3">
      <c r="A32" s="7">
        <v>9.1</v>
      </c>
      <c r="B32" s="14" t="s">
        <v>124</v>
      </c>
      <c r="C32" s="82">
        <v>400</v>
      </c>
      <c r="D32" s="31">
        <v>0.26</v>
      </c>
      <c r="E32" s="37">
        <v>0.115</v>
      </c>
      <c r="F32" s="17">
        <v>24</v>
      </c>
      <c r="G32" s="31">
        <v>14.2</v>
      </c>
      <c r="H32" s="31">
        <v>261</v>
      </c>
      <c r="I32" s="31">
        <v>0.8</v>
      </c>
      <c r="J32" s="31">
        <v>1.9</v>
      </c>
      <c r="K32" s="37">
        <v>6.4</v>
      </c>
      <c r="L32" s="103">
        <v>3360</v>
      </c>
      <c r="M32" s="35">
        <v>16.8</v>
      </c>
      <c r="N32" s="48">
        <v>0.21</v>
      </c>
      <c r="O32" s="33">
        <v>1.6</v>
      </c>
      <c r="P32" s="107">
        <v>70</v>
      </c>
      <c r="Q32" s="33">
        <v>0.77</v>
      </c>
      <c r="R32" s="33">
        <v>10.8</v>
      </c>
      <c r="S32" s="33">
        <v>10.8</v>
      </c>
      <c r="T32" s="107">
        <v>4150</v>
      </c>
      <c r="U32" s="33">
        <v>0</v>
      </c>
      <c r="V32" s="33">
        <v>28.9</v>
      </c>
      <c r="W32" s="48">
        <v>5.5</v>
      </c>
      <c r="X32" s="33">
        <v>2740</v>
      </c>
      <c r="Y32" s="35">
        <v>50</v>
      </c>
      <c r="Z32" s="17">
        <v>19</v>
      </c>
      <c r="AA32" s="83">
        <v>14</v>
      </c>
      <c r="AB32" s="83">
        <v>185</v>
      </c>
      <c r="AC32" s="31" t="s">
        <v>24</v>
      </c>
      <c r="AD32" s="31" t="s">
        <v>24</v>
      </c>
      <c r="AE32" s="31" t="s">
        <v>24</v>
      </c>
      <c r="AF32" s="31">
        <v>28.1</v>
      </c>
      <c r="AG32" s="83">
        <v>390</v>
      </c>
      <c r="AH32" s="37">
        <v>9</v>
      </c>
      <c r="AI32" s="82">
        <v>282</v>
      </c>
      <c r="AJ32" s="83">
        <v>150</v>
      </c>
      <c r="AK32" s="31">
        <v>-1.1499999999999999</v>
      </c>
      <c r="AL32" s="31">
        <v>18.8</v>
      </c>
      <c r="AM32" s="83">
        <v>570</v>
      </c>
      <c r="AN32" s="37">
        <v>10.7</v>
      </c>
      <c r="AO32" s="17">
        <v>3</v>
      </c>
      <c r="AP32" s="31">
        <v>60</v>
      </c>
      <c r="AQ32" s="37">
        <v>2.4</v>
      </c>
    </row>
    <row r="33" spans="1:43" x14ac:dyDescent="0.3">
      <c r="A33" s="17">
        <v>9.1999999999999993</v>
      </c>
      <c r="B33" t="s">
        <v>125</v>
      </c>
      <c r="C33" s="17">
        <v>400</v>
      </c>
      <c r="D33" s="31">
        <v>0.18</v>
      </c>
      <c r="E33" s="99">
        <v>0.125</v>
      </c>
      <c r="F33" s="17">
        <v>11</v>
      </c>
      <c r="G33" s="31">
        <v>7.2</v>
      </c>
      <c r="H33" s="31">
        <v>261</v>
      </c>
      <c r="I33" s="31">
        <v>0.8</v>
      </c>
      <c r="J33" s="31">
        <v>5.6</v>
      </c>
      <c r="K33" s="37">
        <v>3.4</v>
      </c>
      <c r="L33" s="48">
        <v>2440</v>
      </c>
      <c r="M33" s="35">
        <v>12.2</v>
      </c>
      <c r="N33" s="105">
        <v>0.21</v>
      </c>
      <c r="O33" s="110">
        <v>1.6</v>
      </c>
      <c r="P33" s="33">
        <v>70</v>
      </c>
      <c r="Q33" s="110">
        <v>0.77</v>
      </c>
      <c r="R33" s="33">
        <v>14.7</v>
      </c>
      <c r="S33" s="33">
        <v>14.7</v>
      </c>
      <c r="T33" s="33">
        <v>1700</v>
      </c>
      <c r="U33" s="33">
        <v>0</v>
      </c>
      <c r="V33" s="33">
        <v>19.7</v>
      </c>
      <c r="W33" s="48">
        <v>5.5</v>
      </c>
      <c r="X33" s="33">
        <v>1470</v>
      </c>
      <c r="Y33" s="35">
        <v>24</v>
      </c>
      <c r="Z33" s="17">
        <v>22</v>
      </c>
      <c r="AA33" s="83">
        <v>22</v>
      </c>
      <c r="AB33" s="83">
        <v>144</v>
      </c>
      <c r="AC33" s="31" t="s">
        <v>24</v>
      </c>
      <c r="AD33" s="31" t="s">
        <v>24</v>
      </c>
      <c r="AE33" s="31" t="s">
        <v>24</v>
      </c>
      <c r="AF33" s="31">
        <v>32.200000000000003</v>
      </c>
      <c r="AG33" s="83">
        <v>240</v>
      </c>
      <c r="AH33" s="37">
        <v>7.4</v>
      </c>
      <c r="AI33" s="82">
        <v>282</v>
      </c>
      <c r="AJ33" s="83">
        <v>150</v>
      </c>
      <c r="AK33" s="31">
        <v>-1.1499999999999999</v>
      </c>
      <c r="AL33" s="31">
        <v>20.9</v>
      </c>
      <c r="AM33" s="83">
        <v>460</v>
      </c>
      <c r="AN33" s="37">
        <v>9.6</v>
      </c>
      <c r="AO33" s="17">
        <v>3</v>
      </c>
      <c r="AP33" s="31">
        <v>60</v>
      </c>
      <c r="AQ33" s="37">
        <v>2.4</v>
      </c>
    </row>
    <row r="34" spans="1:43" ht="15" thickBot="1" x14ac:dyDescent="0.35">
      <c r="A34" s="9">
        <v>9.3000000000000007</v>
      </c>
      <c r="B34" s="10" t="s">
        <v>126</v>
      </c>
      <c r="C34" s="82">
        <v>70</v>
      </c>
      <c r="D34" s="83">
        <v>0.18</v>
      </c>
      <c r="E34" s="37">
        <v>0.125</v>
      </c>
      <c r="F34" s="17">
        <v>11</v>
      </c>
      <c r="G34" s="31">
        <v>7.2</v>
      </c>
      <c r="H34" s="31">
        <v>261</v>
      </c>
      <c r="I34" s="31">
        <v>0.8</v>
      </c>
      <c r="J34" s="31">
        <v>5.6</v>
      </c>
      <c r="K34" s="37">
        <v>3.4</v>
      </c>
      <c r="L34" s="103">
        <v>2440</v>
      </c>
      <c r="M34" s="35">
        <v>12.2</v>
      </c>
      <c r="N34" s="48">
        <v>0.34</v>
      </c>
      <c r="O34" s="33">
        <v>1.27</v>
      </c>
      <c r="P34" s="107">
        <v>70</v>
      </c>
      <c r="Q34" s="33">
        <v>0.7</v>
      </c>
      <c r="R34" s="33">
        <v>16.2</v>
      </c>
      <c r="S34" s="33">
        <v>16.2</v>
      </c>
      <c r="T34" s="107">
        <v>1350</v>
      </c>
      <c r="U34" s="33">
        <v>0</v>
      </c>
      <c r="V34" s="33">
        <v>17.3</v>
      </c>
      <c r="W34" s="48">
        <v>11</v>
      </c>
      <c r="X34" s="33">
        <v>1470</v>
      </c>
      <c r="Y34" s="35">
        <v>37</v>
      </c>
      <c r="Z34" s="17">
        <v>34</v>
      </c>
      <c r="AA34" s="83">
        <v>23</v>
      </c>
      <c r="AB34" s="83">
        <v>90</v>
      </c>
      <c r="AC34" s="31" t="s">
        <v>24</v>
      </c>
      <c r="AD34" s="31" t="s">
        <v>24</v>
      </c>
      <c r="AE34" s="31" t="s">
        <v>24</v>
      </c>
      <c r="AF34" s="31">
        <v>46.2</v>
      </c>
      <c r="AG34" s="83">
        <v>160</v>
      </c>
      <c r="AH34" s="37">
        <v>6.3</v>
      </c>
      <c r="AI34" s="82">
        <v>61</v>
      </c>
      <c r="AJ34" s="83">
        <v>131</v>
      </c>
      <c r="AK34" s="31">
        <v>-1.44</v>
      </c>
      <c r="AL34" s="31">
        <v>26.2</v>
      </c>
      <c r="AM34" s="83">
        <v>730</v>
      </c>
      <c r="AN34" s="37">
        <v>19.100000000000001</v>
      </c>
      <c r="AO34" s="17">
        <v>3</v>
      </c>
      <c r="AP34" s="31">
        <v>60</v>
      </c>
      <c r="AQ34" s="37">
        <v>2.4</v>
      </c>
    </row>
    <row r="35" spans="1:43" ht="15" thickBot="1" x14ac:dyDescent="0.35">
      <c r="A35" s="43">
        <v>10.1</v>
      </c>
      <c r="B35" s="63" t="s">
        <v>127</v>
      </c>
      <c r="C35" s="96">
        <v>400</v>
      </c>
      <c r="D35" s="97">
        <v>0</v>
      </c>
      <c r="E35" s="40">
        <v>0.115</v>
      </c>
      <c r="F35" s="43">
        <v>24</v>
      </c>
      <c r="G35" s="46">
        <v>14.2</v>
      </c>
      <c r="H35" s="46">
        <v>261</v>
      </c>
      <c r="I35" s="46">
        <v>0.8</v>
      </c>
      <c r="J35" s="46">
        <v>1.8</v>
      </c>
      <c r="K35" s="40">
        <v>2.7</v>
      </c>
      <c r="L35" s="104">
        <v>3160</v>
      </c>
      <c r="M35" s="54">
        <v>6.3</v>
      </c>
      <c r="N35" s="65">
        <v>0.21</v>
      </c>
      <c r="O35" s="62">
        <v>1.44</v>
      </c>
      <c r="P35" s="109">
        <v>70</v>
      </c>
      <c r="Q35" s="62">
        <v>0.74</v>
      </c>
      <c r="R35" s="62">
        <v>4.8</v>
      </c>
      <c r="S35" s="62">
        <v>4.8</v>
      </c>
      <c r="T35" s="109">
        <v>1450</v>
      </c>
      <c r="U35" s="62">
        <v>0</v>
      </c>
      <c r="V35" s="62">
        <v>10.5</v>
      </c>
      <c r="W35" s="65">
        <v>0.5</v>
      </c>
      <c r="X35" s="62">
        <v>2740</v>
      </c>
      <c r="Y35" s="54">
        <v>0</v>
      </c>
      <c r="Z35" s="43">
        <v>18</v>
      </c>
      <c r="AA35" s="97">
        <v>11</v>
      </c>
      <c r="AB35" s="97">
        <v>64</v>
      </c>
      <c r="AC35" s="46" t="s">
        <v>24</v>
      </c>
      <c r="AD35" s="46" t="s">
        <v>24</v>
      </c>
      <c r="AE35" s="46" t="s">
        <v>24</v>
      </c>
      <c r="AF35" s="46">
        <v>0</v>
      </c>
      <c r="AG35" s="97">
        <v>0</v>
      </c>
      <c r="AH35" s="40">
        <v>0</v>
      </c>
      <c r="AI35" s="96">
        <v>282</v>
      </c>
      <c r="AJ35" s="97">
        <v>150</v>
      </c>
      <c r="AK35" s="46">
        <v>-1.1499999999999999</v>
      </c>
      <c r="AL35" s="46">
        <v>18.8</v>
      </c>
      <c r="AM35" s="97">
        <v>610</v>
      </c>
      <c r="AN35" s="40">
        <v>11.5</v>
      </c>
      <c r="AO35" s="43">
        <v>3</v>
      </c>
      <c r="AP35" s="46">
        <v>60</v>
      </c>
      <c r="AQ35" s="40">
        <v>0.9</v>
      </c>
    </row>
    <row r="36" spans="1:43" x14ac:dyDescent="0.3">
      <c r="A36" s="7">
        <v>11.1</v>
      </c>
      <c r="B36" s="14" t="s">
        <v>128</v>
      </c>
      <c r="C36" s="82">
        <v>800</v>
      </c>
      <c r="D36" s="83">
        <v>0</v>
      </c>
      <c r="E36" s="37">
        <v>0.115</v>
      </c>
      <c r="F36" s="17">
        <v>15</v>
      </c>
      <c r="G36" s="31">
        <v>11.6</v>
      </c>
      <c r="H36" s="31">
        <v>261</v>
      </c>
      <c r="I36" s="31">
        <v>0.7</v>
      </c>
      <c r="J36" s="31">
        <v>2.8</v>
      </c>
      <c r="K36" s="37">
        <v>9.1</v>
      </c>
      <c r="L36" s="103">
        <v>2590</v>
      </c>
      <c r="M36" s="35">
        <v>2.6</v>
      </c>
      <c r="N36" s="48">
        <v>0.21</v>
      </c>
      <c r="O36" s="33">
        <v>1.73</v>
      </c>
      <c r="P36" s="107">
        <v>70</v>
      </c>
      <c r="Q36" s="33">
        <v>0.79</v>
      </c>
      <c r="R36" s="33">
        <v>10.5</v>
      </c>
      <c r="S36" s="33">
        <v>10.5</v>
      </c>
      <c r="T36" s="107">
        <v>2250</v>
      </c>
      <c r="U36" s="33">
        <v>0</v>
      </c>
      <c r="V36" s="33">
        <v>25.4</v>
      </c>
      <c r="W36" s="48">
        <v>1.5</v>
      </c>
      <c r="X36" s="33">
        <v>2050</v>
      </c>
      <c r="Y36" s="35">
        <v>0</v>
      </c>
      <c r="Z36" s="17">
        <v>18</v>
      </c>
      <c r="AA36" s="83">
        <v>15</v>
      </c>
      <c r="AB36" s="83">
        <v>128</v>
      </c>
      <c r="AC36" s="31" t="s">
        <v>24</v>
      </c>
      <c r="AD36" s="31" t="s">
        <v>24</v>
      </c>
      <c r="AE36" s="31" t="s">
        <v>24</v>
      </c>
      <c r="AF36" s="31">
        <v>0</v>
      </c>
      <c r="AG36" s="83">
        <v>0</v>
      </c>
      <c r="AH36" s="37">
        <v>0</v>
      </c>
      <c r="AI36" s="82">
        <v>408</v>
      </c>
      <c r="AJ36" s="83">
        <v>149</v>
      </c>
      <c r="AK36" s="31">
        <v>-1.17</v>
      </c>
      <c r="AL36" s="31">
        <v>18.100000000000001</v>
      </c>
      <c r="AM36" s="83">
        <v>1510</v>
      </c>
      <c r="AN36" s="37">
        <v>27.4</v>
      </c>
      <c r="AO36" s="17">
        <v>120</v>
      </c>
      <c r="AP36" s="31">
        <v>360</v>
      </c>
      <c r="AQ36" s="37">
        <v>63.5</v>
      </c>
    </row>
    <row r="37" spans="1:43" x14ac:dyDescent="0.3">
      <c r="A37" s="17">
        <v>11.2</v>
      </c>
      <c r="B37" t="s">
        <v>129</v>
      </c>
      <c r="C37" s="82">
        <v>144</v>
      </c>
      <c r="D37" s="31">
        <v>0.18</v>
      </c>
      <c r="E37" s="37">
        <v>0.115</v>
      </c>
      <c r="F37" s="17">
        <v>15</v>
      </c>
      <c r="G37" s="31">
        <v>11.6</v>
      </c>
      <c r="H37" s="31">
        <v>313</v>
      </c>
      <c r="I37" s="31">
        <v>0.8</v>
      </c>
      <c r="J37" s="31">
        <v>5.5</v>
      </c>
      <c r="K37" s="37">
        <v>18.100000000000001</v>
      </c>
      <c r="L37" s="103">
        <v>3410</v>
      </c>
      <c r="M37" s="35">
        <v>6.8</v>
      </c>
      <c r="N37" s="48">
        <v>0.15</v>
      </c>
      <c r="O37" s="33">
        <v>2.0299999999999998</v>
      </c>
      <c r="P37" s="107">
        <v>70</v>
      </c>
      <c r="Q37" s="33">
        <v>0.84</v>
      </c>
      <c r="R37" s="33">
        <v>9.9</v>
      </c>
      <c r="S37" s="33">
        <v>9.9</v>
      </c>
      <c r="T37" s="107">
        <v>3150</v>
      </c>
      <c r="U37" s="33">
        <v>0</v>
      </c>
      <c r="V37" s="33">
        <v>20.100000000000001</v>
      </c>
      <c r="W37" s="48">
        <v>5</v>
      </c>
      <c r="X37" s="33">
        <v>2800</v>
      </c>
      <c r="Y37" s="35">
        <v>0</v>
      </c>
      <c r="Z37" s="17">
        <v>15</v>
      </c>
      <c r="AA37" s="83">
        <v>14</v>
      </c>
      <c r="AB37" s="83">
        <v>141</v>
      </c>
      <c r="AC37" s="31" t="s">
        <v>24</v>
      </c>
      <c r="AD37" s="31" t="s">
        <v>24</v>
      </c>
      <c r="AE37" s="31" t="s">
        <v>24</v>
      </c>
      <c r="AF37" s="31">
        <v>27.5</v>
      </c>
      <c r="AG37" s="83">
        <v>210</v>
      </c>
      <c r="AH37" s="37">
        <v>4.2</v>
      </c>
      <c r="AI37" s="82">
        <v>63</v>
      </c>
      <c r="AJ37" s="83">
        <v>224</v>
      </c>
      <c r="AK37" s="31">
        <v>4.04</v>
      </c>
      <c r="AL37" s="31">
        <v>11.2</v>
      </c>
      <c r="AM37" s="83">
        <v>1000</v>
      </c>
      <c r="AN37" s="37">
        <v>11.2</v>
      </c>
      <c r="AO37" s="17">
        <v>60</v>
      </c>
      <c r="AP37" s="31">
        <v>180</v>
      </c>
      <c r="AQ37" s="37">
        <v>87.1</v>
      </c>
    </row>
    <row r="38" spans="1:43" ht="15" thickBot="1" x14ac:dyDescent="0.35">
      <c r="A38" s="9">
        <v>11.3</v>
      </c>
      <c r="B38" s="10" t="s">
        <v>130</v>
      </c>
      <c r="C38" s="82">
        <v>400</v>
      </c>
      <c r="D38" s="83">
        <v>0</v>
      </c>
      <c r="E38" s="37">
        <v>0.15</v>
      </c>
      <c r="F38" s="17">
        <v>15</v>
      </c>
      <c r="G38" s="31">
        <v>11.6</v>
      </c>
      <c r="H38" s="31">
        <v>313</v>
      </c>
      <c r="I38" s="31">
        <v>0.8</v>
      </c>
      <c r="J38" s="31">
        <v>7.1</v>
      </c>
      <c r="K38" s="37">
        <v>10.9</v>
      </c>
      <c r="L38" s="103">
        <v>3410</v>
      </c>
      <c r="M38" s="35">
        <v>10.199999999999999</v>
      </c>
      <c r="N38" s="48">
        <v>0.21</v>
      </c>
      <c r="O38" s="33">
        <v>1.44</v>
      </c>
      <c r="P38" s="107">
        <v>70</v>
      </c>
      <c r="Q38" s="33">
        <v>0.74</v>
      </c>
      <c r="R38" s="33">
        <v>11.3</v>
      </c>
      <c r="S38" s="33">
        <v>11.3</v>
      </c>
      <c r="T38" s="107">
        <v>2800</v>
      </c>
      <c r="U38" s="33">
        <v>0</v>
      </c>
      <c r="V38" s="33">
        <v>20.3</v>
      </c>
      <c r="W38" s="48">
        <v>2</v>
      </c>
      <c r="X38" s="33">
        <v>2800</v>
      </c>
      <c r="Y38" s="35">
        <v>341</v>
      </c>
      <c r="Z38" s="17">
        <v>18</v>
      </c>
      <c r="AA38" s="83">
        <v>17</v>
      </c>
      <c r="AB38" s="83">
        <v>153</v>
      </c>
      <c r="AC38" s="31" t="s">
        <v>24</v>
      </c>
      <c r="AD38" s="31" t="s">
        <v>24</v>
      </c>
      <c r="AE38" s="31" t="s">
        <v>24</v>
      </c>
      <c r="AF38" s="31">
        <v>0</v>
      </c>
      <c r="AG38" s="83">
        <v>0</v>
      </c>
      <c r="AH38" s="37">
        <v>0</v>
      </c>
      <c r="AI38" s="82">
        <v>282</v>
      </c>
      <c r="AJ38" s="83">
        <v>150</v>
      </c>
      <c r="AK38" s="31">
        <v>-1.1499999999999999</v>
      </c>
      <c r="AL38" s="31">
        <v>23</v>
      </c>
      <c r="AM38" s="83">
        <v>1790</v>
      </c>
      <c r="AN38" s="37">
        <v>41.3</v>
      </c>
      <c r="AO38" s="17">
        <v>100</v>
      </c>
      <c r="AP38" s="31">
        <v>300</v>
      </c>
      <c r="AQ38" s="37">
        <v>145.19999999999999</v>
      </c>
    </row>
    <row r="39" spans="1:43" x14ac:dyDescent="0.3">
      <c r="A39" s="17">
        <v>12.1</v>
      </c>
      <c r="B39" t="s">
        <v>131</v>
      </c>
      <c r="C39" s="81">
        <v>20</v>
      </c>
      <c r="D39" s="78">
        <v>0</v>
      </c>
      <c r="E39" s="25">
        <v>0.125</v>
      </c>
      <c r="F39" s="7">
        <v>13</v>
      </c>
      <c r="G39" s="24">
        <v>4.8</v>
      </c>
      <c r="H39" s="24">
        <v>365</v>
      </c>
      <c r="I39" s="24">
        <v>0.8</v>
      </c>
      <c r="J39" s="24">
        <v>0</v>
      </c>
      <c r="K39" s="25">
        <v>0</v>
      </c>
      <c r="L39" s="101">
        <v>0</v>
      </c>
      <c r="M39" s="20">
        <v>0</v>
      </c>
      <c r="N39" s="47">
        <v>0.09</v>
      </c>
      <c r="O39" s="19">
        <v>0.68</v>
      </c>
      <c r="P39" s="106">
        <v>70</v>
      </c>
      <c r="Q39" s="19">
        <v>0.51</v>
      </c>
      <c r="R39" s="19">
        <v>7</v>
      </c>
      <c r="S39" s="19">
        <v>7</v>
      </c>
      <c r="T39" s="106">
        <v>1650</v>
      </c>
      <c r="U39" s="19">
        <v>0</v>
      </c>
      <c r="V39" s="19">
        <v>5.8</v>
      </c>
      <c r="W39" s="47">
        <v>1.1000000000000001</v>
      </c>
      <c r="X39" s="19">
        <v>790</v>
      </c>
      <c r="Y39" s="20">
        <v>0</v>
      </c>
      <c r="Z39" s="7">
        <v>8</v>
      </c>
      <c r="AA39" s="78">
        <v>4</v>
      </c>
      <c r="AB39" s="78">
        <v>11</v>
      </c>
      <c r="AC39" s="24" t="s">
        <v>24</v>
      </c>
      <c r="AD39" s="24" t="s">
        <v>24</v>
      </c>
      <c r="AE39" s="24" t="s">
        <v>24</v>
      </c>
      <c r="AF39" s="24">
        <v>0</v>
      </c>
      <c r="AG39" s="78">
        <v>0</v>
      </c>
      <c r="AH39" s="25">
        <v>0</v>
      </c>
      <c r="AI39" s="81">
        <v>5</v>
      </c>
      <c r="AJ39" s="78">
        <v>519</v>
      </c>
      <c r="AK39" s="24">
        <v>0</v>
      </c>
      <c r="AL39" s="24">
        <v>6.9</v>
      </c>
      <c r="AM39" s="78">
        <v>1080</v>
      </c>
      <c r="AN39" s="25">
        <v>7.3</v>
      </c>
      <c r="AO39" s="7">
        <v>0</v>
      </c>
      <c r="AP39" s="24">
        <v>0</v>
      </c>
      <c r="AQ39" s="25">
        <v>0</v>
      </c>
    </row>
    <row r="40" spans="1:43" x14ac:dyDescent="0.3">
      <c r="A40" s="17">
        <v>12.2</v>
      </c>
      <c r="B40" t="s">
        <v>132</v>
      </c>
      <c r="C40" s="82">
        <v>20</v>
      </c>
      <c r="D40" s="31">
        <v>0.18</v>
      </c>
      <c r="E40" s="37">
        <v>0.125</v>
      </c>
      <c r="F40" s="17">
        <v>24</v>
      </c>
      <c r="G40" s="31">
        <v>7</v>
      </c>
      <c r="H40" s="31">
        <v>365</v>
      </c>
      <c r="I40" s="31">
        <v>0.8</v>
      </c>
      <c r="J40" s="31">
        <v>0</v>
      </c>
      <c r="K40" s="37">
        <v>0</v>
      </c>
      <c r="L40" s="103">
        <v>0</v>
      </c>
      <c r="M40" s="35">
        <v>0</v>
      </c>
      <c r="N40" s="48">
        <v>0.09</v>
      </c>
      <c r="O40" s="33">
        <v>0.68</v>
      </c>
      <c r="P40" s="107">
        <v>70</v>
      </c>
      <c r="Q40" s="33">
        <v>0.51</v>
      </c>
      <c r="R40" s="33">
        <v>12.3</v>
      </c>
      <c r="S40" s="33">
        <v>12.3</v>
      </c>
      <c r="T40" s="107">
        <v>3350</v>
      </c>
      <c r="U40" s="33">
        <v>0</v>
      </c>
      <c r="V40" s="33">
        <v>23.6</v>
      </c>
      <c r="W40" s="48">
        <v>1.1000000000000001</v>
      </c>
      <c r="X40" s="33">
        <v>1260</v>
      </c>
      <c r="Y40" s="35">
        <v>0</v>
      </c>
      <c r="Z40" s="17">
        <v>9</v>
      </c>
      <c r="AA40" s="83">
        <v>7</v>
      </c>
      <c r="AB40" s="83">
        <v>69</v>
      </c>
      <c r="AC40" s="31" t="s">
        <v>24</v>
      </c>
      <c r="AD40" s="31" t="s">
        <v>24</v>
      </c>
      <c r="AE40" s="31" t="s">
        <v>24</v>
      </c>
      <c r="AF40" s="31">
        <v>9.9</v>
      </c>
      <c r="AG40" s="83">
        <v>600</v>
      </c>
      <c r="AH40" s="37">
        <v>6.8</v>
      </c>
      <c r="AI40" s="82">
        <v>5</v>
      </c>
      <c r="AJ40" s="83">
        <v>519</v>
      </c>
      <c r="AK40" s="31">
        <v>0</v>
      </c>
      <c r="AL40" s="31">
        <v>6.9</v>
      </c>
      <c r="AM40" s="83">
        <v>270</v>
      </c>
      <c r="AN40" s="37">
        <v>1.8</v>
      </c>
      <c r="AO40" s="17">
        <v>0</v>
      </c>
      <c r="AP40" s="31">
        <v>0</v>
      </c>
      <c r="AQ40" s="37">
        <v>0</v>
      </c>
    </row>
    <row r="41" spans="1:43" x14ac:dyDescent="0.3">
      <c r="A41" s="17">
        <v>12.3</v>
      </c>
      <c r="B41" t="s">
        <v>133</v>
      </c>
      <c r="C41" s="82">
        <v>20</v>
      </c>
      <c r="D41" s="83">
        <v>0</v>
      </c>
      <c r="E41" s="37">
        <v>0.115</v>
      </c>
      <c r="F41" s="17">
        <v>13</v>
      </c>
      <c r="G41" s="31">
        <v>4.8</v>
      </c>
      <c r="H41" s="31">
        <v>365</v>
      </c>
      <c r="I41" s="31">
        <v>0.8</v>
      </c>
      <c r="J41" s="31">
        <v>0</v>
      </c>
      <c r="K41" s="37">
        <v>0</v>
      </c>
      <c r="L41" s="103">
        <v>0</v>
      </c>
      <c r="M41" s="35">
        <v>0</v>
      </c>
      <c r="N41" s="48">
        <v>0.09</v>
      </c>
      <c r="O41" s="33">
        <v>0.68</v>
      </c>
      <c r="P41" s="107">
        <v>70</v>
      </c>
      <c r="Q41" s="33">
        <v>0.51</v>
      </c>
      <c r="R41" s="33">
        <v>7</v>
      </c>
      <c r="S41" s="33">
        <v>7</v>
      </c>
      <c r="T41" s="107">
        <v>1650</v>
      </c>
      <c r="U41" s="33">
        <v>0</v>
      </c>
      <c r="V41" s="33">
        <v>5.8</v>
      </c>
      <c r="W41" s="48">
        <v>0</v>
      </c>
      <c r="X41" s="33">
        <v>0</v>
      </c>
      <c r="Y41" s="35">
        <v>0</v>
      </c>
      <c r="Z41" s="17">
        <v>8</v>
      </c>
      <c r="AA41" s="83">
        <v>4</v>
      </c>
      <c r="AB41" s="83">
        <v>11</v>
      </c>
      <c r="AC41" s="31" t="s">
        <v>24</v>
      </c>
      <c r="AD41" s="31" t="s">
        <v>24</v>
      </c>
      <c r="AE41" s="31" t="s">
        <v>24</v>
      </c>
      <c r="AF41" s="31">
        <v>0</v>
      </c>
      <c r="AG41" s="83">
        <v>0</v>
      </c>
      <c r="AH41" s="37">
        <v>0</v>
      </c>
      <c r="AI41" s="82">
        <v>5</v>
      </c>
      <c r="AJ41" s="83">
        <v>519</v>
      </c>
      <c r="AK41" s="31">
        <v>0</v>
      </c>
      <c r="AL41" s="31">
        <v>6.2</v>
      </c>
      <c r="AM41" s="83">
        <v>880</v>
      </c>
      <c r="AN41" s="37">
        <v>5.4</v>
      </c>
      <c r="AO41" s="17">
        <v>0</v>
      </c>
      <c r="AP41" s="31">
        <v>0</v>
      </c>
      <c r="AQ41" s="37">
        <v>0</v>
      </c>
    </row>
    <row r="42" spans="1:43" x14ac:dyDescent="0.3">
      <c r="A42" s="17">
        <v>12.4</v>
      </c>
      <c r="B42" t="s">
        <v>134</v>
      </c>
      <c r="C42" s="82">
        <v>20</v>
      </c>
      <c r="D42" s="83">
        <v>0</v>
      </c>
      <c r="E42" s="37">
        <v>0.115</v>
      </c>
      <c r="F42" s="17">
        <v>13</v>
      </c>
      <c r="G42" s="31">
        <v>4.8</v>
      </c>
      <c r="H42" s="31">
        <v>365</v>
      </c>
      <c r="I42" s="31">
        <v>0.8</v>
      </c>
      <c r="J42" s="31">
        <v>42</v>
      </c>
      <c r="K42" s="37">
        <v>0</v>
      </c>
      <c r="L42" s="103">
        <v>0</v>
      </c>
      <c r="M42" s="35">
        <v>0</v>
      </c>
      <c r="N42" s="48">
        <v>0.18</v>
      </c>
      <c r="O42" s="33">
        <v>0.91</v>
      </c>
      <c r="P42" s="107">
        <v>70</v>
      </c>
      <c r="Q42" s="33">
        <v>0.59</v>
      </c>
      <c r="R42" s="33">
        <v>6</v>
      </c>
      <c r="S42" s="33">
        <v>6</v>
      </c>
      <c r="T42" s="107">
        <v>1400</v>
      </c>
      <c r="U42" s="33">
        <v>0</v>
      </c>
      <c r="V42" s="33">
        <v>4.2</v>
      </c>
      <c r="W42" s="48">
        <v>0.1</v>
      </c>
      <c r="X42" s="33">
        <v>790</v>
      </c>
      <c r="Y42" s="35">
        <v>0</v>
      </c>
      <c r="Z42" s="17">
        <v>15</v>
      </c>
      <c r="AA42" s="83">
        <v>3</v>
      </c>
      <c r="AB42" s="83">
        <v>0</v>
      </c>
      <c r="AC42" s="31" t="s">
        <v>24</v>
      </c>
      <c r="AD42" s="31" t="s">
        <v>24</v>
      </c>
      <c r="AE42" s="31" t="s">
        <v>24</v>
      </c>
      <c r="AF42" s="31">
        <v>0</v>
      </c>
      <c r="AG42" s="83">
        <v>0</v>
      </c>
      <c r="AH42" s="37">
        <v>0</v>
      </c>
      <c r="AI42" s="82">
        <v>8</v>
      </c>
      <c r="AJ42" s="83">
        <v>283</v>
      </c>
      <c r="AK42" s="31">
        <v>0</v>
      </c>
      <c r="AL42" s="31">
        <v>10.3</v>
      </c>
      <c r="AM42" s="83">
        <v>1290</v>
      </c>
      <c r="AN42" s="37">
        <v>13.3</v>
      </c>
      <c r="AO42" s="17">
        <v>0</v>
      </c>
      <c r="AP42" s="31">
        <v>0</v>
      </c>
      <c r="AQ42" s="37">
        <v>0</v>
      </c>
    </row>
    <row r="43" spans="1:43" x14ac:dyDescent="0.3">
      <c r="A43" s="17">
        <v>12.5</v>
      </c>
      <c r="B43" t="s">
        <v>135</v>
      </c>
      <c r="C43" s="82">
        <v>20</v>
      </c>
      <c r="D43" s="83">
        <v>0</v>
      </c>
      <c r="E43" s="37">
        <v>0.125</v>
      </c>
      <c r="F43" s="17">
        <v>11</v>
      </c>
      <c r="G43" s="31">
        <v>4.5999999999999996</v>
      </c>
      <c r="H43" s="31">
        <v>261</v>
      </c>
      <c r="I43" s="31">
        <v>0.8</v>
      </c>
      <c r="J43" s="31">
        <v>0</v>
      </c>
      <c r="K43" s="37">
        <v>25.5</v>
      </c>
      <c r="L43" s="103">
        <v>1430</v>
      </c>
      <c r="M43" s="35">
        <v>57.2</v>
      </c>
      <c r="N43" s="48">
        <v>0.18</v>
      </c>
      <c r="O43" s="33">
        <v>1.27</v>
      </c>
      <c r="P43" s="107">
        <v>70</v>
      </c>
      <c r="Q43" s="33">
        <v>0.7</v>
      </c>
      <c r="R43" s="33">
        <v>8.9</v>
      </c>
      <c r="S43" s="33">
        <v>8.9</v>
      </c>
      <c r="T43" s="107">
        <v>850</v>
      </c>
      <c r="U43" s="33">
        <v>0</v>
      </c>
      <c r="V43" s="33">
        <v>4.3</v>
      </c>
      <c r="W43" s="48">
        <v>11</v>
      </c>
      <c r="X43" s="33">
        <v>1030</v>
      </c>
      <c r="Y43" s="35">
        <v>0</v>
      </c>
      <c r="Z43" s="17">
        <v>15</v>
      </c>
      <c r="AA43" s="83">
        <v>87</v>
      </c>
      <c r="AB43" s="83">
        <v>432</v>
      </c>
      <c r="AC43" s="31" t="s">
        <v>24</v>
      </c>
      <c r="AD43" s="31" t="s">
        <v>24</v>
      </c>
      <c r="AE43" s="31" t="s">
        <v>24</v>
      </c>
      <c r="AF43" s="31">
        <v>0</v>
      </c>
      <c r="AG43" s="83">
        <v>0</v>
      </c>
      <c r="AH43" s="37">
        <v>0</v>
      </c>
      <c r="AI43" s="82">
        <v>8</v>
      </c>
      <c r="AJ43" s="83">
        <v>283</v>
      </c>
      <c r="AK43" s="31">
        <v>0</v>
      </c>
      <c r="AL43" s="31">
        <v>11.5</v>
      </c>
      <c r="AM43" s="83">
        <v>60</v>
      </c>
      <c r="AN43" s="37">
        <v>0.6</v>
      </c>
      <c r="AO43" s="17">
        <v>0</v>
      </c>
      <c r="AP43" s="31">
        <v>0</v>
      </c>
      <c r="AQ43" s="37">
        <v>0</v>
      </c>
    </row>
    <row r="44" spans="1:43" x14ac:dyDescent="0.3">
      <c r="A44" s="17">
        <v>12.6</v>
      </c>
      <c r="B44" t="s">
        <v>136</v>
      </c>
      <c r="C44" s="82">
        <v>20</v>
      </c>
      <c r="D44" s="83">
        <v>0</v>
      </c>
      <c r="E44" s="37">
        <v>0.125</v>
      </c>
      <c r="F44" s="17">
        <v>11</v>
      </c>
      <c r="G44" s="31">
        <v>6</v>
      </c>
      <c r="H44" s="31">
        <v>261</v>
      </c>
      <c r="I44" s="31">
        <v>0.8</v>
      </c>
      <c r="J44" s="31">
        <v>0</v>
      </c>
      <c r="K44" s="37">
        <v>0</v>
      </c>
      <c r="L44" s="103">
        <v>0</v>
      </c>
      <c r="M44" s="35">
        <v>0</v>
      </c>
      <c r="N44" s="48">
        <v>0.18</v>
      </c>
      <c r="O44" s="33">
        <v>0.91</v>
      </c>
      <c r="P44" s="107">
        <v>70</v>
      </c>
      <c r="Q44" s="33">
        <v>0.59</v>
      </c>
      <c r="R44" s="33">
        <v>10.5</v>
      </c>
      <c r="S44" s="33">
        <v>10.5</v>
      </c>
      <c r="T44" s="107">
        <v>850</v>
      </c>
      <c r="U44" s="33">
        <v>0</v>
      </c>
      <c r="V44" s="33">
        <v>5.0999999999999996</v>
      </c>
      <c r="W44" s="48">
        <v>4.5</v>
      </c>
      <c r="X44" s="33">
        <v>1160</v>
      </c>
      <c r="Y44" s="35">
        <v>0</v>
      </c>
      <c r="Z44" s="17">
        <v>15</v>
      </c>
      <c r="AA44" s="83">
        <v>6</v>
      </c>
      <c r="AB44" s="83">
        <v>4</v>
      </c>
      <c r="AC44" s="31" t="s">
        <v>24</v>
      </c>
      <c r="AD44" s="31" t="s">
        <v>24</v>
      </c>
      <c r="AE44" s="31" t="s">
        <v>24</v>
      </c>
      <c r="AF44" s="31">
        <v>0</v>
      </c>
      <c r="AG44" s="83">
        <v>0</v>
      </c>
      <c r="AH44" s="37">
        <v>0</v>
      </c>
      <c r="AI44" s="82">
        <v>8</v>
      </c>
      <c r="AJ44" s="83">
        <v>283</v>
      </c>
      <c r="AK44" s="31">
        <v>0</v>
      </c>
      <c r="AL44" s="31">
        <v>11.5</v>
      </c>
      <c r="AM44" s="83">
        <v>4690</v>
      </c>
      <c r="AN44" s="37">
        <v>54.1</v>
      </c>
      <c r="AO44" s="17">
        <v>0</v>
      </c>
      <c r="AP44" s="31">
        <v>0</v>
      </c>
      <c r="AQ44" s="37">
        <v>0</v>
      </c>
    </row>
    <row r="45" spans="1:43" x14ac:dyDescent="0.3">
      <c r="A45" s="17">
        <v>12.7</v>
      </c>
      <c r="B45" t="s">
        <v>137</v>
      </c>
      <c r="C45" s="82">
        <v>4</v>
      </c>
      <c r="D45" s="83">
        <v>0</v>
      </c>
      <c r="E45" s="37">
        <v>0.125</v>
      </c>
      <c r="F45" s="17">
        <v>11</v>
      </c>
      <c r="G45" s="31">
        <v>6</v>
      </c>
      <c r="H45" s="31">
        <v>261</v>
      </c>
      <c r="I45" s="31">
        <v>0.8</v>
      </c>
      <c r="J45" s="31">
        <v>0</v>
      </c>
      <c r="K45" s="37">
        <v>0</v>
      </c>
      <c r="L45" s="103">
        <v>0</v>
      </c>
      <c r="M45" s="35">
        <v>0</v>
      </c>
      <c r="N45" s="48">
        <v>0.44</v>
      </c>
      <c r="O45" s="33">
        <v>0.41</v>
      </c>
      <c r="P45" s="107">
        <v>70</v>
      </c>
      <c r="Q45" s="33">
        <v>0.36</v>
      </c>
      <c r="R45" s="33">
        <v>17.2</v>
      </c>
      <c r="S45" s="33">
        <v>17.2</v>
      </c>
      <c r="T45" s="107">
        <v>800</v>
      </c>
      <c r="U45" s="33">
        <v>0</v>
      </c>
      <c r="V45" s="33">
        <v>7.9</v>
      </c>
      <c r="W45" s="48">
        <v>2.2000000000000002</v>
      </c>
      <c r="X45" s="33">
        <v>1160</v>
      </c>
      <c r="Y45" s="35">
        <v>0</v>
      </c>
      <c r="Z45" s="17">
        <v>38</v>
      </c>
      <c r="AA45" s="83">
        <v>10</v>
      </c>
      <c r="AB45" s="83">
        <v>64</v>
      </c>
      <c r="AC45" s="31" t="s">
        <v>24</v>
      </c>
      <c r="AD45" s="31" t="s">
        <v>24</v>
      </c>
      <c r="AE45" s="31" t="s">
        <v>24</v>
      </c>
      <c r="AF45" s="31">
        <v>0</v>
      </c>
      <c r="AG45" s="83">
        <v>0</v>
      </c>
      <c r="AH45" s="37">
        <v>0</v>
      </c>
      <c r="AI45" s="82">
        <v>4</v>
      </c>
      <c r="AJ45" s="83">
        <v>173</v>
      </c>
      <c r="AK45" s="31">
        <v>-0.8</v>
      </c>
      <c r="AL45" s="31">
        <v>26.1</v>
      </c>
      <c r="AM45" s="83">
        <v>1510</v>
      </c>
      <c r="AN45" s="37">
        <v>39.4</v>
      </c>
      <c r="AO45" s="17">
        <v>0</v>
      </c>
      <c r="AP45" s="31">
        <v>0</v>
      </c>
      <c r="AQ45" s="37">
        <v>0</v>
      </c>
    </row>
    <row r="46" spans="1:43" x14ac:dyDescent="0.3">
      <c r="A46" s="17">
        <v>12.8</v>
      </c>
      <c r="B46" t="s">
        <v>139</v>
      </c>
      <c r="C46" s="82">
        <v>38</v>
      </c>
      <c r="D46" s="83">
        <v>0</v>
      </c>
      <c r="E46" s="37">
        <v>0.125</v>
      </c>
      <c r="F46" s="17">
        <v>11</v>
      </c>
      <c r="G46" s="31">
        <v>6</v>
      </c>
      <c r="H46" s="31">
        <v>313</v>
      </c>
      <c r="I46" s="31">
        <v>0.8</v>
      </c>
      <c r="J46" s="31">
        <v>0</v>
      </c>
      <c r="K46" s="37">
        <v>0</v>
      </c>
      <c r="L46" s="103">
        <v>0</v>
      </c>
      <c r="M46" s="35">
        <v>0</v>
      </c>
      <c r="N46" s="48">
        <v>0.18</v>
      </c>
      <c r="O46" s="33">
        <v>1.02</v>
      </c>
      <c r="P46" s="107">
        <v>70</v>
      </c>
      <c r="Q46" s="33">
        <v>0.83</v>
      </c>
      <c r="R46" s="33">
        <v>9.9</v>
      </c>
      <c r="S46" s="33">
        <v>9.9</v>
      </c>
      <c r="T46" s="107">
        <v>850</v>
      </c>
      <c r="U46" s="33">
        <v>0</v>
      </c>
      <c r="V46" s="33">
        <v>4.8</v>
      </c>
      <c r="W46" s="48">
        <v>5.6</v>
      </c>
      <c r="X46" s="33">
        <v>1160</v>
      </c>
      <c r="Y46" s="35">
        <v>0</v>
      </c>
      <c r="Z46" s="17">
        <v>15</v>
      </c>
      <c r="AA46" s="83">
        <v>6</v>
      </c>
      <c r="AB46" s="83">
        <v>3</v>
      </c>
      <c r="AC46" s="31" t="s">
        <v>24</v>
      </c>
      <c r="AD46" s="31" t="s">
        <v>24</v>
      </c>
      <c r="AE46" s="31" t="s">
        <v>24</v>
      </c>
      <c r="AF46" s="31">
        <v>0</v>
      </c>
      <c r="AG46" s="83">
        <v>0</v>
      </c>
      <c r="AH46" s="37">
        <v>0</v>
      </c>
      <c r="AI46" s="82">
        <v>15</v>
      </c>
      <c r="AJ46" s="83">
        <v>263</v>
      </c>
      <c r="AK46" s="31">
        <v>0</v>
      </c>
      <c r="AL46" s="31">
        <v>12</v>
      </c>
      <c r="AM46" s="83">
        <v>3150</v>
      </c>
      <c r="AN46" s="37">
        <v>37.799999999999997</v>
      </c>
      <c r="AO46" s="17">
        <v>0</v>
      </c>
      <c r="AP46" s="31">
        <v>0</v>
      </c>
      <c r="AQ46" s="37">
        <v>0</v>
      </c>
    </row>
    <row r="47" spans="1:43" x14ac:dyDescent="0.3">
      <c r="A47" s="17">
        <v>12.9</v>
      </c>
      <c r="B47" t="s">
        <v>138</v>
      </c>
      <c r="C47" s="82">
        <v>400</v>
      </c>
      <c r="D47" s="83">
        <v>0</v>
      </c>
      <c r="E47" s="98">
        <v>0</v>
      </c>
      <c r="F47" s="17">
        <v>11</v>
      </c>
      <c r="G47" s="31">
        <v>6</v>
      </c>
      <c r="H47" s="31">
        <v>365</v>
      </c>
      <c r="I47" s="31">
        <v>0.8</v>
      </c>
      <c r="J47" s="31">
        <v>0</v>
      </c>
      <c r="K47" s="37">
        <v>0</v>
      </c>
      <c r="L47" s="103">
        <v>2130</v>
      </c>
      <c r="M47" s="35">
        <v>2.1</v>
      </c>
      <c r="N47" s="48">
        <v>0</v>
      </c>
      <c r="O47" s="33">
        <v>3.39</v>
      </c>
      <c r="P47" s="107">
        <v>70</v>
      </c>
      <c r="Q47" s="33">
        <v>0.97</v>
      </c>
      <c r="R47" s="33">
        <v>2.9</v>
      </c>
      <c r="S47" s="33">
        <v>2.9</v>
      </c>
      <c r="T47" s="107">
        <v>1600</v>
      </c>
      <c r="U47" s="33">
        <v>0</v>
      </c>
      <c r="V47" s="33">
        <v>2.2000000000000002</v>
      </c>
      <c r="W47" s="48">
        <v>0.3</v>
      </c>
      <c r="X47" s="33">
        <v>1620</v>
      </c>
      <c r="Y47" s="35">
        <v>0</v>
      </c>
      <c r="Z47" s="17">
        <v>0</v>
      </c>
      <c r="AA47" s="83">
        <v>2</v>
      </c>
      <c r="AB47" s="83">
        <v>16</v>
      </c>
      <c r="AC47" s="31" t="s">
        <v>24</v>
      </c>
      <c r="AD47" s="31" t="s">
        <v>24</v>
      </c>
      <c r="AE47" s="31" t="s">
        <v>24</v>
      </c>
      <c r="AF47" s="31">
        <v>0</v>
      </c>
      <c r="AG47" s="83">
        <v>0</v>
      </c>
      <c r="AH47" s="37">
        <v>0</v>
      </c>
      <c r="AI47" s="82">
        <v>0</v>
      </c>
      <c r="AJ47" s="83">
        <v>0</v>
      </c>
      <c r="AK47" s="31">
        <v>-3</v>
      </c>
      <c r="AL47" s="31">
        <v>0</v>
      </c>
      <c r="AM47" s="83">
        <v>0</v>
      </c>
      <c r="AN47" s="37">
        <v>0</v>
      </c>
      <c r="AO47" s="17">
        <v>0</v>
      </c>
      <c r="AP47" s="31">
        <v>0</v>
      </c>
      <c r="AQ47" s="37">
        <v>0</v>
      </c>
    </row>
    <row r="48" spans="1:43" x14ac:dyDescent="0.3">
      <c r="A48" s="42">
        <v>13</v>
      </c>
      <c r="B48" t="s">
        <v>140</v>
      </c>
      <c r="C48" s="82">
        <v>36</v>
      </c>
      <c r="D48" s="83">
        <v>0</v>
      </c>
      <c r="E48" s="98">
        <v>0</v>
      </c>
      <c r="F48" s="17">
        <v>11</v>
      </c>
      <c r="G48" s="31">
        <v>6</v>
      </c>
      <c r="H48" s="31">
        <v>365</v>
      </c>
      <c r="I48" s="31">
        <v>0.8</v>
      </c>
      <c r="J48" s="31">
        <v>0</v>
      </c>
      <c r="K48" s="37">
        <v>0</v>
      </c>
      <c r="L48" s="103">
        <v>1720</v>
      </c>
      <c r="M48" s="35">
        <v>34.4</v>
      </c>
      <c r="N48" s="48">
        <v>0.18</v>
      </c>
      <c r="O48" s="33">
        <v>1.02</v>
      </c>
      <c r="P48" s="107">
        <v>70</v>
      </c>
      <c r="Q48" s="33">
        <v>0.63</v>
      </c>
      <c r="R48" s="33">
        <v>9.9</v>
      </c>
      <c r="S48" s="33">
        <v>9.9</v>
      </c>
      <c r="T48" s="107">
        <v>1100</v>
      </c>
      <c r="U48" s="33">
        <v>0</v>
      </c>
      <c r="V48" s="33">
        <v>9.4</v>
      </c>
      <c r="W48" s="48">
        <v>1.1000000000000001</v>
      </c>
      <c r="X48" s="33">
        <v>1160</v>
      </c>
      <c r="Y48" s="35">
        <v>0</v>
      </c>
      <c r="Z48" s="17">
        <v>15</v>
      </c>
      <c r="AA48" s="83">
        <v>29</v>
      </c>
      <c r="AB48" s="83">
        <v>159</v>
      </c>
      <c r="AC48" s="31" t="s">
        <v>24</v>
      </c>
      <c r="AD48" s="31" t="s">
        <v>24</v>
      </c>
      <c r="AE48" s="31" t="s">
        <v>24</v>
      </c>
      <c r="AF48" s="31">
        <v>0</v>
      </c>
      <c r="AG48" s="83">
        <v>0</v>
      </c>
      <c r="AH48" s="37">
        <v>0</v>
      </c>
      <c r="AI48" s="82">
        <v>15</v>
      </c>
      <c r="AJ48" s="83">
        <v>263</v>
      </c>
      <c r="AK48" s="31">
        <v>0</v>
      </c>
      <c r="AL48" s="31">
        <v>3.2</v>
      </c>
      <c r="AM48" s="83">
        <v>1430</v>
      </c>
      <c r="AN48" s="37">
        <v>4.5</v>
      </c>
      <c r="AO48" s="17">
        <v>0</v>
      </c>
      <c r="AP48" s="31">
        <v>0</v>
      </c>
      <c r="AQ48" s="37">
        <v>0</v>
      </c>
    </row>
    <row r="49" spans="1:43" x14ac:dyDescent="0.3">
      <c r="A49" s="17">
        <v>12.11</v>
      </c>
      <c r="B49" t="s">
        <v>141</v>
      </c>
      <c r="C49" s="82">
        <v>36</v>
      </c>
      <c r="D49" s="83">
        <v>0</v>
      </c>
      <c r="E49" s="98">
        <v>0</v>
      </c>
      <c r="F49" s="17">
        <v>0</v>
      </c>
      <c r="G49" s="31">
        <v>0</v>
      </c>
      <c r="H49" s="31">
        <v>261</v>
      </c>
      <c r="I49" s="31">
        <v>0.8</v>
      </c>
      <c r="J49" s="31">
        <v>0</v>
      </c>
      <c r="K49" s="37">
        <v>0</v>
      </c>
      <c r="L49" s="103">
        <v>3180</v>
      </c>
      <c r="M49" s="35">
        <v>0</v>
      </c>
      <c r="N49" s="48">
        <v>0</v>
      </c>
      <c r="O49" s="33">
        <v>1.02</v>
      </c>
      <c r="P49" s="107">
        <v>70</v>
      </c>
      <c r="Q49" s="33">
        <v>0.63</v>
      </c>
      <c r="R49" s="33">
        <v>5.7</v>
      </c>
      <c r="S49" s="33">
        <v>5.7</v>
      </c>
      <c r="T49" s="107">
        <v>50</v>
      </c>
      <c r="U49" s="33">
        <v>0</v>
      </c>
      <c r="V49" s="33">
        <v>0.1</v>
      </c>
      <c r="W49" s="48">
        <v>0</v>
      </c>
      <c r="X49" s="33">
        <v>0</v>
      </c>
      <c r="Y49" s="35">
        <v>318</v>
      </c>
      <c r="Z49" s="17">
        <v>0</v>
      </c>
      <c r="AA49" s="83">
        <v>3</v>
      </c>
      <c r="AB49" s="83">
        <v>4</v>
      </c>
      <c r="AC49" s="31" t="s">
        <v>24</v>
      </c>
      <c r="AD49" s="31" t="s">
        <v>24</v>
      </c>
      <c r="AE49" s="31" t="s">
        <v>24</v>
      </c>
      <c r="AF49" s="31">
        <v>0</v>
      </c>
      <c r="AG49" s="83">
        <v>0</v>
      </c>
      <c r="AH49" s="37">
        <v>0</v>
      </c>
      <c r="AI49" s="82">
        <v>4</v>
      </c>
      <c r="AJ49" s="83">
        <v>1009</v>
      </c>
      <c r="AK49" s="31">
        <v>0</v>
      </c>
      <c r="AL49" s="31">
        <v>0.8</v>
      </c>
      <c r="AM49" s="83">
        <v>13630</v>
      </c>
      <c r="AN49" s="37">
        <v>11.2</v>
      </c>
      <c r="AO49" s="17">
        <v>0</v>
      </c>
      <c r="AP49" s="31">
        <v>0</v>
      </c>
      <c r="AQ49" s="37">
        <v>0</v>
      </c>
    </row>
    <row r="50" spans="1:43" ht="15" thickBot="1" x14ac:dyDescent="0.35">
      <c r="A50" s="9">
        <v>12.12</v>
      </c>
      <c r="B50" s="10" t="s">
        <v>142</v>
      </c>
      <c r="C50" s="79">
        <v>20</v>
      </c>
      <c r="D50" s="28">
        <v>0.18</v>
      </c>
      <c r="E50" s="100">
        <v>0</v>
      </c>
      <c r="F50" s="9">
        <v>11</v>
      </c>
      <c r="G50" s="28">
        <v>6</v>
      </c>
      <c r="H50" s="28">
        <v>365</v>
      </c>
      <c r="I50" s="28">
        <v>0.8</v>
      </c>
      <c r="J50" s="28">
        <v>0</v>
      </c>
      <c r="K50" s="29">
        <v>0</v>
      </c>
      <c r="L50" s="102">
        <v>7010</v>
      </c>
      <c r="M50" s="36">
        <v>0</v>
      </c>
      <c r="N50" s="49">
        <v>0</v>
      </c>
      <c r="O50" s="21">
        <v>0.75</v>
      </c>
      <c r="P50" s="21">
        <v>70</v>
      </c>
      <c r="Q50" s="21">
        <v>0.54</v>
      </c>
      <c r="R50" s="21">
        <v>6.6</v>
      </c>
      <c r="S50" s="21">
        <v>6.6</v>
      </c>
      <c r="T50" s="108">
        <v>50</v>
      </c>
      <c r="U50" s="21">
        <v>0</v>
      </c>
      <c r="V50" s="21">
        <v>0.2</v>
      </c>
      <c r="W50" s="49">
        <v>1.1000000000000001</v>
      </c>
      <c r="X50" s="21">
        <v>1620</v>
      </c>
      <c r="Y50" s="36">
        <v>1052</v>
      </c>
      <c r="Z50" s="9">
        <v>1</v>
      </c>
      <c r="AA50" s="80">
        <v>3</v>
      </c>
      <c r="AB50" s="80">
        <v>4</v>
      </c>
      <c r="AC50" s="28" t="s">
        <v>24</v>
      </c>
      <c r="AD50" s="28" t="s">
        <v>24</v>
      </c>
      <c r="AE50" s="28" t="s">
        <v>24</v>
      </c>
      <c r="AF50" s="28">
        <v>4.7</v>
      </c>
      <c r="AG50" s="80">
        <v>0</v>
      </c>
      <c r="AH50" s="29">
        <v>0</v>
      </c>
      <c r="AI50" s="79">
        <v>5</v>
      </c>
      <c r="AJ50" s="80">
        <v>532</v>
      </c>
      <c r="AK50" s="28">
        <v>0</v>
      </c>
      <c r="AL50" s="28">
        <v>1.7</v>
      </c>
      <c r="AM50" s="80">
        <v>11430</v>
      </c>
      <c r="AN50" s="29">
        <v>19.5</v>
      </c>
      <c r="AO50" s="9">
        <v>0</v>
      </c>
      <c r="AP50" s="28">
        <v>0</v>
      </c>
      <c r="AQ50" s="29">
        <v>0</v>
      </c>
    </row>
    <row r="104" spans="16:16" x14ac:dyDescent="0.3">
      <c r="P104" s="64"/>
    </row>
  </sheetData>
  <mergeCells count="9">
    <mergeCell ref="W1:Y1"/>
    <mergeCell ref="AO1:AQ1"/>
    <mergeCell ref="AI1:AN1"/>
    <mergeCell ref="Z1:AH1"/>
    <mergeCell ref="A1:B1"/>
    <mergeCell ref="C1:E1"/>
    <mergeCell ref="F1:K1"/>
    <mergeCell ref="L1:M1"/>
    <mergeCell ref="N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0"/>
  <sheetViews>
    <sheetView topLeftCell="FJ1" zoomScale="92" zoomScaleNormal="92" workbookViewId="0">
      <selection activeCell="GD52" sqref="GD52"/>
    </sheetView>
  </sheetViews>
  <sheetFormatPr baseColWidth="10" defaultColWidth="7.77734375" defaultRowHeight="14.4" x14ac:dyDescent="0.3"/>
  <cols>
    <col min="1" max="1" width="6.109375" bestFit="1" customWidth="1"/>
    <col min="2" max="2" width="30" bestFit="1" customWidth="1"/>
    <col min="3" max="26" width="5.109375" bestFit="1" customWidth="1"/>
    <col min="27" max="27" width="4.6640625" style="31" bestFit="1" customWidth="1"/>
    <col min="28" max="51" width="12.109375" bestFit="1" customWidth="1"/>
    <col min="52" max="52" width="10.109375" bestFit="1" customWidth="1"/>
    <col min="53" max="53" width="12.109375" bestFit="1" customWidth="1"/>
    <col min="54" max="59" width="4.44140625" bestFit="1" customWidth="1"/>
    <col min="60" max="75" width="4.6640625" bestFit="1" customWidth="1"/>
    <col min="76" max="77" width="4.44140625" bestFit="1" customWidth="1"/>
    <col min="78" max="78" width="4.44140625" style="31" bestFit="1" customWidth="1"/>
    <col min="79" max="102" width="4.44140625" bestFit="1" customWidth="1"/>
    <col min="103" max="103" width="4.44140625" style="31" bestFit="1" customWidth="1"/>
    <col min="104" max="110" width="4.44140625" bestFit="1" customWidth="1"/>
    <col min="111" max="126" width="4.6640625" bestFit="1" customWidth="1"/>
    <col min="127" max="127" width="4.44140625" bestFit="1" customWidth="1"/>
    <col min="128" max="128" width="4.6640625" style="31" bestFit="1" customWidth="1"/>
    <col min="129" max="134" width="4.44140625" bestFit="1" customWidth="1"/>
    <col min="135" max="135" width="5.109375" bestFit="1" customWidth="1"/>
    <col min="136" max="137" width="4.44140625" bestFit="1" customWidth="1"/>
    <col min="138" max="143" width="12.109375" bestFit="1" customWidth="1"/>
    <col min="144" max="144" width="5.109375" bestFit="1" customWidth="1"/>
    <col min="145" max="145" width="4.44140625" bestFit="1" customWidth="1"/>
    <col min="146" max="147" width="7.109375" bestFit="1" customWidth="1"/>
    <col min="148" max="150" width="12.109375" bestFit="1" customWidth="1"/>
    <col min="151" max="152" width="4.44140625" bestFit="1" customWidth="1"/>
    <col min="153" max="153" width="6.109375" style="31" bestFit="1" customWidth="1"/>
    <col min="154" max="159" width="4.44140625" bestFit="1" customWidth="1"/>
    <col min="160" max="160" width="5.109375" bestFit="1" customWidth="1"/>
    <col min="161" max="162" width="4.44140625" bestFit="1" customWidth="1"/>
    <col min="163" max="169" width="5.109375" bestFit="1" customWidth="1"/>
    <col min="170" max="171" width="4.44140625" bestFit="1" customWidth="1"/>
    <col min="172" max="172" width="5.109375" bestFit="1" customWidth="1"/>
    <col min="173" max="173" width="4.44140625" bestFit="1" customWidth="1"/>
    <col min="174" max="175" width="5.109375" bestFit="1" customWidth="1"/>
    <col min="176" max="177" width="4.44140625" bestFit="1" customWidth="1"/>
    <col min="178" max="178" width="5.109375" style="31" bestFit="1" customWidth="1"/>
    <col min="179" max="202" width="4.44140625" bestFit="1" customWidth="1"/>
    <col min="203" max="203" width="6.109375" style="31" bestFit="1" customWidth="1"/>
    <col min="204" max="204" width="4.44140625" bestFit="1" customWidth="1"/>
    <col min="205" max="206" width="12.109375" bestFit="1" customWidth="1"/>
    <col min="207" max="207" width="4.44140625" bestFit="1" customWidth="1"/>
    <col min="208" max="208" width="5.109375" bestFit="1" customWidth="1"/>
    <col min="209" max="233" width="4.44140625" bestFit="1" customWidth="1"/>
    <col min="234" max="234" width="4.6640625" style="31" bestFit="1" customWidth="1"/>
  </cols>
  <sheetData>
    <row r="1" spans="1:234" ht="30" customHeight="1" x14ac:dyDescent="0.3">
      <c r="A1" s="142" t="s">
        <v>0</v>
      </c>
      <c r="B1" s="143"/>
      <c r="C1" s="142" t="s">
        <v>559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67"/>
      <c r="AB1" s="144" t="s">
        <v>562</v>
      </c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3"/>
      <c r="AZ1" s="85"/>
      <c r="BA1" s="75"/>
      <c r="BB1" s="144" t="s">
        <v>563</v>
      </c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3"/>
      <c r="BZ1" s="67"/>
      <c r="CA1" s="144" t="s">
        <v>564</v>
      </c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  <c r="CT1" s="144"/>
      <c r="CU1" s="144"/>
      <c r="CV1" s="144"/>
      <c r="CW1" s="144"/>
      <c r="CX1" s="143"/>
      <c r="CY1" s="67"/>
      <c r="CZ1" s="144" t="s">
        <v>565</v>
      </c>
      <c r="DA1" s="144"/>
      <c r="DB1" s="144"/>
      <c r="DC1" s="144"/>
      <c r="DD1" s="144"/>
      <c r="DE1" s="144"/>
      <c r="DF1" s="144"/>
      <c r="DG1" s="144"/>
      <c r="DH1" s="144"/>
      <c r="DI1" s="144"/>
      <c r="DJ1" s="144"/>
      <c r="DK1" s="144"/>
      <c r="DL1" s="144"/>
      <c r="DM1" s="144"/>
      <c r="DN1" s="144"/>
      <c r="DO1" s="144"/>
      <c r="DP1" s="144"/>
      <c r="DQ1" s="144"/>
      <c r="DR1" s="144"/>
      <c r="DS1" s="144"/>
      <c r="DT1" s="144"/>
      <c r="DU1" s="144"/>
      <c r="DV1" s="144"/>
      <c r="DW1" s="143"/>
      <c r="DX1" s="67"/>
      <c r="DY1" s="144" t="s">
        <v>566</v>
      </c>
      <c r="DZ1" s="144"/>
      <c r="EA1" s="144"/>
      <c r="EB1" s="144"/>
      <c r="EC1" s="144"/>
      <c r="ED1" s="144"/>
      <c r="EE1" s="144"/>
      <c r="EF1" s="144"/>
      <c r="EG1" s="144"/>
      <c r="EH1" s="144"/>
      <c r="EI1" s="144"/>
      <c r="EJ1" s="144"/>
      <c r="EK1" s="144"/>
      <c r="EL1" s="144"/>
      <c r="EM1" s="144"/>
      <c r="EN1" s="144"/>
      <c r="EO1" s="144"/>
      <c r="EP1" s="144"/>
      <c r="EQ1" s="144"/>
      <c r="ER1" s="144"/>
      <c r="ES1" s="144"/>
      <c r="ET1" s="144"/>
      <c r="EU1" s="144"/>
      <c r="EV1" s="143"/>
      <c r="EW1" s="67"/>
      <c r="EX1" s="144" t="s">
        <v>567</v>
      </c>
      <c r="EY1" s="144"/>
      <c r="EZ1" s="144"/>
      <c r="FA1" s="144"/>
      <c r="FB1" s="144"/>
      <c r="FC1" s="144"/>
      <c r="FD1" s="144"/>
      <c r="FE1" s="144"/>
      <c r="FF1" s="144"/>
      <c r="FG1" s="144"/>
      <c r="FH1" s="144"/>
      <c r="FI1" s="144"/>
      <c r="FJ1" s="144"/>
      <c r="FK1" s="144"/>
      <c r="FL1" s="144"/>
      <c r="FM1" s="144"/>
      <c r="FN1" s="144"/>
      <c r="FO1" s="144"/>
      <c r="FP1" s="144"/>
      <c r="FQ1" s="144"/>
      <c r="FR1" s="144"/>
      <c r="FS1" s="144"/>
      <c r="FT1" s="144"/>
      <c r="FU1" s="143"/>
      <c r="FV1" s="67"/>
      <c r="FW1" s="144" t="s">
        <v>564</v>
      </c>
      <c r="FX1" s="144"/>
      <c r="FY1" s="144"/>
      <c r="FZ1" s="144"/>
      <c r="GA1" s="144"/>
      <c r="GB1" s="144"/>
      <c r="GC1" s="144"/>
      <c r="GD1" s="144"/>
      <c r="GE1" s="144"/>
      <c r="GF1" s="144"/>
      <c r="GG1" s="144"/>
      <c r="GH1" s="144"/>
      <c r="GI1" s="144"/>
      <c r="GJ1" s="144"/>
      <c r="GK1" s="144"/>
      <c r="GL1" s="144"/>
      <c r="GM1" s="144"/>
      <c r="GN1" s="144"/>
      <c r="GO1" s="144"/>
      <c r="GP1" s="144"/>
      <c r="GQ1" s="144"/>
      <c r="GR1" s="144"/>
      <c r="GS1" s="144"/>
      <c r="GT1" s="143"/>
      <c r="GU1" s="67"/>
      <c r="GV1" s="95"/>
      <c r="GW1" s="95"/>
      <c r="GX1" s="95"/>
      <c r="GY1" s="95"/>
      <c r="GZ1" s="95"/>
      <c r="HA1" s="95"/>
      <c r="HB1" s="142" t="s">
        <v>8</v>
      </c>
      <c r="HC1" s="144"/>
      <c r="HD1" s="144"/>
      <c r="HE1" s="144"/>
      <c r="HF1" s="144"/>
      <c r="HG1" s="144"/>
      <c r="HH1" s="144"/>
      <c r="HI1" s="144"/>
      <c r="HJ1" s="144"/>
      <c r="HK1" s="144"/>
      <c r="HL1" s="144"/>
      <c r="HM1" s="144"/>
      <c r="HN1" s="144"/>
      <c r="HO1" s="144"/>
      <c r="HP1" s="144"/>
      <c r="HQ1" s="144"/>
      <c r="HR1" s="144"/>
      <c r="HS1" s="144"/>
      <c r="HT1" s="144"/>
      <c r="HU1" s="144"/>
      <c r="HV1" s="144"/>
      <c r="HW1" s="144"/>
      <c r="HX1" s="144"/>
      <c r="HY1" s="143"/>
      <c r="HZ1" s="67"/>
    </row>
    <row r="2" spans="1:234" ht="150" customHeight="1" x14ac:dyDescent="0.3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76" t="s">
        <v>368</v>
      </c>
      <c r="AB2" s="12">
        <v>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12">
        <v>9</v>
      </c>
      <c r="AK2" s="12">
        <v>10</v>
      </c>
      <c r="AL2" s="12">
        <v>11</v>
      </c>
      <c r="AM2" s="12">
        <v>12</v>
      </c>
      <c r="AN2" s="12">
        <v>13</v>
      </c>
      <c r="AO2" s="12">
        <v>14</v>
      </c>
      <c r="AP2" s="12">
        <v>15</v>
      </c>
      <c r="AQ2" s="12">
        <v>16</v>
      </c>
      <c r="AR2" s="12">
        <v>17</v>
      </c>
      <c r="AS2" s="12">
        <v>18</v>
      </c>
      <c r="AT2" s="12">
        <v>19</v>
      </c>
      <c r="AU2" s="12">
        <v>20</v>
      </c>
      <c r="AV2" s="12">
        <v>21</v>
      </c>
      <c r="AW2" s="12">
        <v>22</v>
      </c>
      <c r="AX2" s="12">
        <v>23</v>
      </c>
      <c r="AY2" s="2">
        <v>24</v>
      </c>
      <c r="AZ2" s="18" t="s">
        <v>368</v>
      </c>
      <c r="BA2" s="76" t="s">
        <v>524</v>
      </c>
      <c r="BB2" s="12">
        <v>1</v>
      </c>
      <c r="BC2" s="12">
        <v>2</v>
      </c>
      <c r="BD2" s="12">
        <v>3</v>
      </c>
      <c r="BE2" s="12">
        <v>4</v>
      </c>
      <c r="BF2" s="12">
        <v>5</v>
      </c>
      <c r="BG2" s="12">
        <v>6</v>
      </c>
      <c r="BH2" s="12">
        <v>7</v>
      </c>
      <c r="BI2" s="12">
        <v>8</v>
      </c>
      <c r="BJ2" s="12">
        <v>9</v>
      </c>
      <c r="BK2" s="12">
        <v>10</v>
      </c>
      <c r="BL2" s="12">
        <v>11</v>
      </c>
      <c r="BM2" s="12">
        <v>12</v>
      </c>
      <c r="BN2" s="12">
        <v>13</v>
      </c>
      <c r="BO2" s="12">
        <v>14</v>
      </c>
      <c r="BP2" s="12">
        <v>15</v>
      </c>
      <c r="BQ2" s="12">
        <v>16</v>
      </c>
      <c r="BR2" s="12">
        <v>17</v>
      </c>
      <c r="BS2" s="12">
        <v>18</v>
      </c>
      <c r="BT2" s="12">
        <v>19</v>
      </c>
      <c r="BU2" s="12">
        <v>20</v>
      </c>
      <c r="BV2" s="12">
        <v>21</v>
      </c>
      <c r="BW2" s="12">
        <v>22</v>
      </c>
      <c r="BX2" s="12">
        <v>23</v>
      </c>
      <c r="BY2" s="12">
        <v>24</v>
      </c>
      <c r="BZ2" s="76" t="s">
        <v>368</v>
      </c>
      <c r="CA2" s="1">
        <v>1</v>
      </c>
      <c r="CB2" s="12">
        <v>2</v>
      </c>
      <c r="CC2" s="12">
        <v>3</v>
      </c>
      <c r="CD2" s="12">
        <v>4</v>
      </c>
      <c r="CE2" s="12">
        <v>5</v>
      </c>
      <c r="CF2" s="12">
        <v>6</v>
      </c>
      <c r="CG2" s="12">
        <v>7</v>
      </c>
      <c r="CH2" s="12">
        <v>8</v>
      </c>
      <c r="CI2" s="12">
        <v>9</v>
      </c>
      <c r="CJ2" s="12">
        <v>10</v>
      </c>
      <c r="CK2" s="12">
        <v>11</v>
      </c>
      <c r="CL2" s="12">
        <v>12</v>
      </c>
      <c r="CM2" s="12">
        <v>13</v>
      </c>
      <c r="CN2" s="12">
        <v>14</v>
      </c>
      <c r="CO2" s="12">
        <v>15</v>
      </c>
      <c r="CP2" s="12">
        <v>16</v>
      </c>
      <c r="CQ2" s="12">
        <v>17</v>
      </c>
      <c r="CR2" s="12">
        <v>18</v>
      </c>
      <c r="CS2" s="12">
        <v>19</v>
      </c>
      <c r="CT2" s="12">
        <v>20</v>
      </c>
      <c r="CU2" s="12">
        <v>21</v>
      </c>
      <c r="CV2" s="12">
        <v>22</v>
      </c>
      <c r="CW2" s="12">
        <v>23</v>
      </c>
      <c r="CX2" s="12">
        <v>24</v>
      </c>
      <c r="CY2" s="76" t="s">
        <v>368</v>
      </c>
      <c r="CZ2" s="1">
        <v>1</v>
      </c>
      <c r="DA2" s="12">
        <v>2</v>
      </c>
      <c r="DB2" s="12">
        <v>3</v>
      </c>
      <c r="DC2" s="12">
        <v>4</v>
      </c>
      <c r="DD2" s="12">
        <v>5</v>
      </c>
      <c r="DE2" s="12">
        <v>6</v>
      </c>
      <c r="DF2" s="12">
        <v>7</v>
      </c>
      <c r="DG2" s="12">
        <v>8</v>
      </c>
      <c r="DH2" s="12">
        <v>9</v>
      </c>
      <c r="DI2" s="12">
        <v>10</v>
      </c>
      <c r="DJ2" s="12">
        <v>11</v>
      </c>
      <c r="DK2" s="12">
        <v>12</v>
      </c>
      <c r="DL2" s="12">
        <v>13</v>
      </c>
      <c r="DM2" s="12">
        <v>14</v>
      </c>
      <c r="DN2" s="12">
        <v>15</v>
      </c>
      <c r="DO2" s="12">
        <v>16</v>
      </c>
      <c r="DP2" s="12">
        <v>17</v>
      </c>
      <c r="DQ2" s="12">
        <v>18</v>
      </c>
      <c r="DR2" s="12">
        <v>19</v>
      </c>
      <c r="DS2" s="12">
        <v>20</v>
      </c>
      <c r="DT2" s="12">
        <v>21</v>
      </c>
      <c r="DU2" s="12">
        <v>22</v>
      </c>
      <c r="DV2" s="12">
        <v>23</v>
      </c>
      <c r="DW2" s="12">
        <v>24</v>
      </c>
      <c r="DX2" s="76" t="s">
        <v>368</v>
      </c>
      <c r="DY2" s="1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76" t="s">
        <v>368</v>
      </c>
      <c r="EX2" s="1">
        <v>1</v>
      </c>
      <c r="EY2" s="12">
        <v>2</v>
      </c>
      <c r="EZ2" s="12">
        <v>3</v>
      </c>
      <c r="FA2" s="12">
        <v>4</v>
      </c>
      <c r="FB2" s="12">
        <v>5</v>
      </c>
      <c r="FC2" s="12">
        <v>6</v>
      </c>
      <c r="FD2" s="12">
        <v>7</v>
      </c>
      <c r="FE2" s="12">
        <v>8</v>
      </c>
      <c r="FF2" s="12">
        <v>9</v>
      </c>
      <c r="FG2" s="12">
        <v>10</v>
      </c>
      <c r="FH2" s="12">
        <v>11</v>
      </c>
      <c r="FI2" s="12">
        <v>12</v>
      </c>
      <c r="FJ2" s="12">
        <v>13</v>
      </c>
      <c r="FK2" s="12">
        <v>14</v>
      </c>
      <c r="FL2" s="12">
        <v>15</v>
      </c>
      <c r="FM2" s="12">
        <v>16</v>
      </c>
      <c r="FN2" s="12">
        <v>17</v>
      </c>
      <c r="FO2" s="12">
        <v>18</v>
      </c>
      <c r="FP2" s="12">
        <v>19</v>
      </c>
      <c r="FQ2" s="12">
        <v>20</v>
      </c>
      <c r="FR2" s="12">
        <v>21</v>
      </c>
      <c r="FS2" s="12">
        <v>22</v>
      </c>
      <c r="FT2" s="12">
        <v>23</v>
      </c>
      <c r="FU2" s="12">
        <v>24</v>
      </c>
      <c r="FV2" s="76" t="s">
        <v>368</v>
      </c>
      <c r="FW2" s="1">
        <v>1</v>
      </c>
      <c r="FX2" s="12">
        <v>2</v>
      </c>
      <c r="FY2" s="12">
        <v>3</v>
      </c>
      <c r="FZ2" s="12">
        <v>4</v>
      </c>
      <c r="GA2" s="12">
        <v>5</v>
      </c>
      <c r="GB2" s="12">
        <v>6</v>
      </c>
      <c r="GC2" s="12">
        <v>7</v>
      </c>
      <c r="GD2" s="12">
        <v>8</v>
      </c>
      <c r="GE2" s="12">
        <v>9</v>
      </c>
      <c r="GF2" s="12">
        <v>10</v>
      </c>
      <c r="GG2" s="12">
        <v>11</v>
      </c>
      <c r="GH2" s="12">
        <v>12</v>
      </c>
      <c r="GI2" s="12">
        <v>13</v>
      </c>
      <c r="GJ2" s="12">
        <v>14</v>
      </c>
      <c r="GK2" s="12">
        <v>15</v>
      </c>
      <c r="GL2" s="12">
        <v>16</v>
      </c>
      <c r="GM2" s="12">
        <v>17</v>
      </c>
      <c r="GN2" s="12">
        <v>18</v>
      </c>
      <c r="GO2" s="12">
        <v>19</v>
      </c>
      <c r="GP2" s="12">
        <v>20</v>
      </c>
      <c r="GQ2" s="12">
        <v>21</v>
      </c>
      <c r="GR2" s="12">
        <v>22</v>
      </c>
      <c r="GS2" s="12">
        <v>23</v>
      </c>
      <c r="GT2" s="12">
        <v>24</v>
      </c>
      <c r="GU2" s="76" t="s">
        <v>498</v>
      </c>
      <c r="GV2" s="76" t="s">
        <v>34</v>
      </c>
      <c r="GW2" s="76" t="s">
        <v>529</v>
      </c>
      <c r="GX2" s="76" t="s">
        <v>526</v>
      </c>
      <c r="GY2" s="76" t="s">
        <v>102</v>
      </c>
      <c r="GZ2" s="76" t="s">
        <v>81</v>
      </c>
      <c r="HA2" s="76" t="s">
        <v>82</v>
      </c>
      <c r="HB2" s="1">
        <v>1</v>
      </c>
      <c r="HC2" s="12">
        <v>2</v>
      </c>
      <c r="HD2" s="12">
        <v>3</v>
      </c>
      <c r="HE2" s="12">
        <v>4</v>
      </c>
      <c r="HF2" s="12">
        <v>5</v>
      </c>
      <c r="HG2" s="12">
        <v>6</v>
      </c>
      <c r="HH2" s="12">
        <v>7</v>
      </c>
      <c r="HI2" s="12">
        <v>8</v>
      </c>
      <c r="HJ2" s="12">
        <v>9</v>
      </c>
      <c r="HK2" s="12">
        <v>10</v>
      </c>
      <c r="HL2" s="12">
        <v>11</v>
      </c>
      <c r="HM2" s="12">
        <v>12</v>
      </c>
      <c r="HN2" s="12">
        <v>13</v>
      </c>
      <c r="HO2" s="12">
        <v>14</v>
      </c>
      <c r="HP2" s="12">
        <v>15</v>
      </c>
      <c r="HQ2" s="12">
        <v>16</v>
      </c>
      <c r="HR2" s="12">
        <v>17</v>
      </c>
      <c r="HS2" s="12">
        <v>18</v>
      </c>
      <c r="HT2" s="12">
        <v>19</v>
      </c>
      <c r="HU2" s="12">
        <v>20</v>
      </c>
      <c r="HV2" s="12">
        <v>21</v>
      </c>
      <c r="HW2" s="12">
        <v>22</v>
      </c>
      <c r="HX2" s="12">
        <v>23</v>
      </c>
      <c r="HY2" s="12">
        <v>24</v>
      </c>
      <c r="HZ2" s="76" t="s">
        <v>368</v>
      </c>
    </row>
    <row r="3" spans="1:234" ht="19.95" customHeight="1" x14ac:dyDescent="0.3">
      <c r="A3" s="3"/>
      <c r="B3" s="4"/>
      <c r="C3" s="3"/>
      <c r="AA3" s="73"/>
      <c r="AY3" s="4"/>
      <c r="AZ3" s="3"/>
      <c r="BA3" s="68"/>
      <c r="BZ3" s="73"/>
      <c r="CA3" s="3"/>
      <c r="CY3" s="73"/>
      <c r="CZ3" s="3"/>
      <c r="DX3" s="73"/>
      <c r="DY3" s="3"/>
      <c r="EW3" s="73"/>
      <c r="EX3" s="3"/>
      <c r="FV3" s="73"/>
      <c r="FW3" s="3"/>
      <c r="GU3" s="73"/>
      <c r="GV3" s="68"/>
      <c r="GW3" s="68"/>
      <c r="GX3" s="68"/>
      <c r="GY3" s="68"/>
      <c r="GZ3" s="68"/>
      <c r="HA3" s="68"/>
      <c r="HB3" s="3"/>
      <c r="HZ3" s="73"/>
    </row>
    <row r="4" spans="1:234" ht="40.200000000000003" customHeight="1" thickBot="1" x14ac:dyDescent="0.35">
      <c r="A4" s="5" t="s">
        <v>3</v>
      </c>
      <c r="B4" s="6"/>
      <c r="C4" s="5" t="s">
        <v>395</v>
      </c>
      <c r="D4" s="11" t="s">
        <v>395</v>
      </c>
      <c r="E4" s="11" t="s">
        <v>395</v>
      </c>
      <c r="F4" s="11" t="s">
        <v>395</v>
      </c>
      <c r="G4" s="11" t="s">
        <v>395</v>
      </c>
      <c r="H4" s="11" t="s">
        <v>395</v>
      </c>
      <c r="I4" s="11" t="s">
        <v>395</v>
      </c>
      <c r="J4" s="11" t="s">
        <v>395</v>
      </c>
      <c r="K4" s="11" t="s">
        <v>395</v>
      </c>
      <c r="L4" s="11" t="s">
        <v>395</v>
      </c>
      <c r="M4" s="11" t="s">
        <v>395</v>
      </c>
      <c r="N4" s="11" t="s">
        <v>395</v>
      </c>
      <c r="O4" s="11" t="s">
        <v>395</v>
      </c>
      <c r="P4" s="11" t="s">
        <v>395</v>
      </c>
      <c r="Q4" s="11" t="s">
        <v>395</v>
      </c>
      <c r="R4" s="11" t="s">
        <v>395</v>
      </c>
      <c r="S4" s="11" t="s">
        <v>395</v>
      </c>
      <c r="T4" s="11" t="s">
        <v>395</v>
      </c>
      <c r="U4" s="11" t="s">
        <v>395</v>
      </c>
      <c r="V4" s="11" t="s">
        <v>395</v>
      </c>
      <c r="W4" s="11" t="s">
        <v>395</v>
      </c>
      <c r="X4" s="11" t="s">
        <v>395</v>
      </c>
      <c r="Y4" s="11" t="s">
        <v>395</v>
      </c>
      <c r="Z4" s="11" t="s">
        <v>395</v>
      </c>
      <c r="AA4" s="77" t="s">
        <v>447</v>
      </c>
      <c r="AB4" s="5" t="s">
        <v>395</v>
      </c>
      <c r="AC4" s="11" t="s">
        <v>395</v>
      </c>
      <c r="AD4" s="11" t="s">
        <v>395</v>
      </c>
      <c r="AE4" s="11" t="s">
        <v>395</v>
      </c>
      <c r="AF4" s="11" t="s">
        <v>395</v>
      </c>
      <c r="AG4" s="11" t="s">
        <v>395</v>
      </c>
      <c r="AH4" s="11" t="s">
        <v>395</v>
      </c>
      <c r="AI4" s="11" t="s">
        <v>395</v>
      </c>
      <c r="AJ4" s="11" t="s">
        <v>395</v>
      </c>
      <c r="AK4" s="11" t="s">
        <v>395</v>
      </c>
      <c r="AL4" s="11" t="s">
        <v>395</v>
      </c>
      <c r="AM4" s="11" t="s">
        <v>395</v>
      </c>
      <c r="AN4" s="11" t="s">
        <v>395</v>
      </c>
      <c r="AO4" s="11" t="s">
        <v>395</v>
      </c>
      <c r="AP4" s="11" t="s">
        <v>395</v>
      </c>
      <c r="AQ4" s="11" t="s">
        <v>395</v>
      </c>
      <c r="AR4" s="11" t="s">
        <v>395</v>
      </c>
      <c r="AS4" s="11" t="s">
        <v>395</v>
      </c>
      <c r="AT4" s="11" t="s">
        <v>395</v>
      </c>
      <c r="AU4" s="11" t="s">
        <v>395</v>
      </c>
      <c r="AV4" s="11" t="s">
        <v>395</v>
      </c>
      <c r="AW4" s="11" t="s">
        <v>395</v>
      </c>
      <c r="AX4" s="11" t="s">
        <v>395</v>
      </c>
      <c r="AY4" s="11" t="s">
        <v>395</v>
      </c>
      <c r="AZ4" s="60" t="s">
        <v>447</v>
      </c>
      <c r="BA4" s="77" t="s">
        <v>24</v>
      </c>
      <c r="BB4" s="11" t="s">
        <v>395</v>
      </c>
      <c r="BC4" s="11" t="s">
        <v>395</v>
      </c>
      <c r="BD4" s="11" t="s">
        <v>395</v>
      </c>
      <c r="BE4" s="11" t="s">
        <v>395</v>
      </c>
      <c r="BF4" s="11" t="s">
        <v>395</v>
      </c>
      <c r="BG4" s="11" t="s">
        <v>395</v>
      </c>
      <c r="BH4" s="11" t="s">
        <v>395</v>
      </c>
      <c r="BI4" s="11" t="s">
        <v>395</v>
      </c>
      <c r="BJ4" s="11" t="s">
        <v>395</v>
      </c>
      <c r="BK4" s="11" t="s">
        <v>395</v>
      </c>
      <c r="BL4" s="11" t="s">
        <v>395</v>
      </c>
      <c r="BM4" s="11" t="s">
        <v>395</v>
      </c>
      <c r="BN4" s="11" t="s">
        <v>395</v>
      </c>
      <c r="BO4" s="11" t="s">
        <v>395</v>
      </c>
      <c r="BP4" s="11" t="s">
        <v>395</v>
      </c>
      <c r="BQ4" s="11" t="s">
        <v>395</v>
      </c>
      <c r="BR4" s="11" t="s">
        <v>395</v>
      </c>
      <c r="BS4" s="11" t="s">
        <v>395</v>
      </c>
      <c r="BT4" s="11" t="s">
        <v>395</v>
      </c>
      <c r="BU4" s="11" t="s">
        <v>395</v>
      </c>
      <c r="BV4" s="11" t="s">
        <v>395</v>
      </c>
      <c r="BW4" s="11" t="s">
        <v>395</v>
      </c>
      <c r="BX4" s="11" t="s">
        <v>395</v>
      </c>
      <c r="BY4" s="11" t="s">
        <v>395</v>
      </c>
      <c r="BZ4" s="77" t="s">
        <v>447</v>
      </c>
      <c r="CA4" s="5" t="s">
        <v>24</v>
      </c>
      <c r="CB4" s="11" t="s">
        <v>24</v>
      </c>
      <c r="CC4" s="11" t="s">
        <v>24</v>
      </c>
      <c r="CD4" s="11" t="s">
        <v>24</v>
      </c>
      <c r="CE4" s="11" t="s">
        <v>24</v>
      </c>
      <c r="CF4" s="11" t="s">
        <v>24</v>
      </c>
      <c r="CG4" s="11" t="s">
        <v>24</v>
      </c>
      <c r="CH4" s="11" t="s">
        <v>24</v>
      </c>
      <c r="CI4" s="11" t="s">
        <v>24</v>
      </c>
      <c r="CJ4" s="11" t="s">
        <v>24</v>
      </c>
      <c r="CK4" s="11" t="s">
        <v>24</v>
      </c>
      <c r="CL4" s="11" t="s">
        <v>24</v>
      </c>
      <c r="CM4" s="11" t="s">
        <v>24</v>
      </c>
      <c r="CN4" s="11" t="s">
        <v>24</v>
      </c>
      <c r="CO4" s="11" t="s">
        <v>24</v>
      </c>
      <c r="CP4" s="11" t="s">
        <v>24</v>
      </c>
      <c r="CQ4" s="11" t="s">
        <v>24</v>
      </c>
      <c r="CR4" s="11" t="s">
        <v>24</v>
      </c>
      <c r="CS4" s="11" t="s">
        <v>24</v>
      </c>
      <c r="CT4" s="11" t="s">
        <v>24</v>
      </c>
      <c r="CU4" s="11" t="s">
        <v>24</v>
      </c>
      <c r="CV4" s="11" t="s">
        <v>24</v>
      </c>
      <c r="CW4" s="11" t="s">
        <v>24</v>
      </c>
      <c r="CX4" s="11" t="s">
        <v>24</v>
      </c>
      <c r="CY4" s="77" t="s">
        <v>24</v>
      </c>
      <c r="CZ4" s="5" t="s">
        <v>395</v>
      </c>
      <c r="DA4" s="11" t="s">
        <v>395</v>
      </c>
      <c r="DB4" s="11" t="s">
        <v>395</v>
      </c>
      <c r="DC4" s="11" t="s">
        <v>395</v>
      </c>
      <c r="DD4" s="11" t="s">
        <v>395</v>
      </c>
      <c r="DE4" s="11" t="s">
        <v>395</v>
      </c>
      <c r="DF4" s="11" t="s">
        <v>395</v>
      </c>
      <c r="DG4" s="11" t="s">
        <v>395</v>
      </c>
      <c r="DH4" s="11" t="s">
        <v>395</v>
      </c>
      <c r="DI4" s="11" t="s">
        <v>395</v>
      </c>
      <c r="DJ4" s="11" t="s">
        <v>395</v>
      </c>
      <c r="DK4" s="11" t="s">
        <v>395</v>
      </c>
      <c r="DL4" s="11" t="s">
        <v>395</v>
      </c>
      <c r="DM4" s="11" t="s">
        <v>395</v>
      </c>
      <c r="DN4" s="11" t="s">
        <v>395</v>
      </c>
      <c r="DO4" s="11" t="s">
        <v>395</v>
      </c>
      <c r="DP4" s="11" t="s">
        <v>395</v>
      </c>
      <c r="DQ4" s="11" t="s">
        <v>395</v>
      </c>
      <c r="DR4" s="11" t="s">
        <v>395</v>
      </c>
      <c r="DS4" s="11" t="s">
        <v>395</v>
      </c>
      <c r="DT4" s="11" t="s">
        <v>395</v>
      </c>
      <c r="DU4" s="11" t="s">
        <v>395</v>
      </c>
      <c r="DV4" s="11" t="s">
        <v>395</v>
      </c>
      <c r="DW4" s="11" t="s">
        <v>395</v>
      </c>
      <c r="DX4" s="77" t="s">
        <v>447</v>
      </c>
      <c r="DY4" s="5" t="s">
        <v>446</v>
      </c>
      <c r="DZ4" s="11" t="s">
        <v>446</v>
      </c>
      <c r="EA4" s="11" t="s">
        <v>446</v>
      </c>
      <c r="EB4" s="11" t="s">
        <v>446</v>
      </c>
      <c r="EC4" s="11" t="s">
        <v>446</v>
      </c>
      <c r="ED4" s="11" t="s">
        <v>446</v>
      </c>
      <c r="EE4" s="11" t="s">
        <v>446</v>
      </c>
      <c r="EF4" s="11" t="s">
        <v>446</v>
      </c>
      <c r="EG4" s="11" t="s">
        <v>446</v>
      </c>
      <c r="EH4" s="11" t="s">
        <v>446</v>
      </c>
      <c r="EI4" s="11" t="s">
        <v>446</v>
      </c>
      <c r="EJ4" s="11" t="s">
        <v>446</v>
      </c>
      <c r="EK4" s="11" t="s">
        <v>446</v>
      </c>
      <c r="EL4" s="11" t="s">
        <v>446</v>
      </c>
      <c r="EM4" s="11" t="s">
        <v>446</v>
      </c>
      <c r="EN4" s="11" t="s">
        <v>446</v>
      </c>
      <c r="EO4" s="11" t="s">
        <v>446</v>
      </c>
      <c r="EP4" s="11" t="s">
        <v>446</v>
      </c>
      <c r="EQ4" s="11" t="s">
        <v>446</v>
      </c>
      <c r="ER4" s="11" t="s">
        <v>446</v>
      </c>
      <c r="ES4" s="11" t="s">
        <v>446</v>
      </c>
      <c r="ET4" s="11" t="s">
        <v>446</v>
      </c>
      <c r="EU4" s="11" t="s">
        <v>446</v>
      </c>
      <c r="EV4" s="11" t="s">
        <v>446</v>
      </c>
      <c r="EW4" s="77" t="s">
        <v>447</v>
      </c>
      <c r="EX4" s="5" t="s">
        <v>24</v>
      </c>
      <c r="EY4" s="11" t="s">
        <v>24</v>
      </c>
      <c r="EZ4" s="11" t="s">
        <v>24</v>
      </c>
      <c r="FA4" s="11" t="s">
        <v>24</v>
      </c>
      <c r="FB4" s="11" t="s">
        <v>24</v>
      </c>
      <c r="FC4" s="11" t="s">
        <v>24</v>
      </c>
      <c r="FD4" s="11" t="s">
        <v>24</v>
      </c>
      <c r="FE4" s="11" t="s">
        <v>24</v>
      </c>
      <c r="FF4" s="11" t="s">
        <v>24</v>
      </c>
      <c r="FG4" s="11" t="s">
        <v>24</v>
      </c>
      <c r="FH4" s="11" t="s">
        <v>24</v>
      </c>
      <c r="FI4" s="11" t="s">
        <v>24</v>
      </c>
      <c r="FJ4" s="11" t="s">
        <v>24</v>
      </c>
      <c r="FK4" s="11" t="s">
        <v>24</v>
      </c>
      <c r="FL4" s="11" t="s">
        <v>24</v>
      </c>
      <c r="FM4" s="11" t="s">
        <v>24</v>
      </c>
      <c r="FN4" s="11" t="s">
        <v>24</v>
      </c>
      <c r="FO4" s="11" t="s">
        <v>24</v>
      </c>
      <c r="FP4" s="11" t="s">
        <v>24</v>
      </c>
      <c r="FQ4" s="11" t="s">
        <v>24</v>
      </c>
      <c r="FR4" s="11" t="s">
        <v>24</v>
      </c>
      <c r="FS4" s="11" t="s">
        <v>24</v>
      </c>
      <c r="FT4" s="11" t="s">
        <v>24</v>
      </c>
      <c r="FU4" s="11" t="s">
        <v>24</v>
      </c>
      <c r="FV4" s="77" t="s">
        <v>24</v>
      </c>
      <c r="FW4" s="5" t="s">
        <v>24</v>
      </c>
      <c r="FX4" s="11" t="s">
        <v>24</v>
      </c>
      <c r="FY4" s="11" t="s">
        <v>24</v>
      </c>
      <c r="FZ4" s="11" t="s">
        <v>24</v>
      </c>
      <c r="GA4" s="11" t="s">
        <v>24</v>
      </c>
      <c r="GB4" s="11" t="s">
        <v>24</v>
      </c>
      <c r="GC4" s="11" t="s">
        <v>24</v>
      </c>
      <c r="GD4" s="11" t="s">
        <v>24</v>
      </c>
      <c r="GE4" s="11" t="s">
        <v>24</v>
      </c>
      <c r="GF4" s="11" t="s">
        <v>24</v>
      </c>
      <c r="GG4" s="11" t="s">
        <v>24</v>
      </c>
      <c r="GH4" s="11" t="s">
        <v>24</v>
      </c>
      <c r="GI4" s="11" t="s">
        <v>24</v>
      </c>
      <c r="GJ4" s="11" t="s">
        <v>24</v>
      </c>
      <c r="GK4" s="11" t="s">
        <v>24</v>
      </c>
      <c r="GL4" s="11" t="s">
        <v>24</v>
      </c>
      <c r="GM4" s="11" t="s">
        <v>24</v>
      </c>
      <c r="GN4" s="11" t="s">
        <v>24</v>
      </c>
      <c r="GO4" s="11" t="s">
        <v>24</v>
      </c>
      <c r="GP4" s="11" t="s">
        <v>24</v>
      </c>
      <c r="GQ4" s="11" t="s">
        <v>24</v>
      </c>
      <c r="GR4" s="11" t="s">
        <v>24</v>
      </c>
      <c r="GS4" s="11" t="s">
        <v>24</v>
      </c>
      <c r="GT4" s="11" t="s">
        <v>24</v>
      </c>
      <c r="GU4" s="77" t="s">
        <v>24</v>
      </c>
      <c r="GV4" s="77" t="s">
        <v>149</v>
      </c>
      <c r="GW4" s="77" t="s">
        <v>58</v>
      </c>
      <c r="GX4" s="77" t="s">
        <v>24</v>
      </c>
      <c r="GY4" s="77" t="s">
        <v>24</v>
      </c>
      <c r="GZ4" s="77" t="s">
        <v>531</v>
      </c>
      <c r="HA4" s="77" t="s">
        <v>531</v>
      </c>
      <c r="HB4" s="5" t="s">
        <v>24</v>
      </c>
      <c r="HC4" s="11" t="s">
        <v>24</v>
      </c>
      <c r="HD4" s="11" t="s">
        <v>24</v>
      </c>
      <c r="HE4" s="11" t="s">
        <v>24</v>
      </c>
      <c r="HF4" s="11" t="s">
        <v>24</v>
      </c>
      <c r="HG4" s="11" t="s">
        <v>24</v>
      </c>
      <c r="HH4" s="11" t="s">
        <v>24</v>
      </c>
      <c r="HI4" s="11" t="s">
        <v>24</v>
      </c>
      <c r="HJ4" s="11" t="s">
        <v>24</v>
      </c>
      <c r="HK4" s="11" t="s">
        <v>24</v>
      </c>
      <c r="HL4" s="11" t="s">
        <v>24</v>
      </c>
      <c r="HM4" s="11" t="s">
        <v>24</v>
      </c>
      <c r="HN4" s="11" t="s">
        <v>24</v>
      </c>
      <c r="HO4" s="11" t="s">
        <v>24</v>
      </c>
      <c r="HP4" s="11" t="s">
        <v>24</v>
      </c>
      <c r="HQ4" s="11" t="s">
        <v>24</v>
      </c>
      <c r="HR4" s="11" t="s">
        <v>24</v>
      </c>
      <c r="HS4" s="11" t="s">
        <v>24</v>
      </c>
      <c r="HT4" s="11" t="s">
        <v>24</v>
      </c>
      <c r="HU4" s="11" t="s">
        <v>24</v>
      </c>
      <c r="HV4" s="11" t="s">
        <v>24</v>
      </c>
      <c r="HW4" s="11" t="s">
        <v>24</v>
      </c>
      <c r="HX4" s="11" t="s">
        <v>24</v>
      </c>
      <c r="HY4" s="11" t="s">
        <v>24</v>
      </c>
      <c r="HZ4" s="77" t="s">
        <v>24</v>
      </c>
    </row>
    <row r="5" spans="1:234" ht="40.200000000000003" customHeight="1" thickBot="1" x14ac:dyDescent="0.35">
      <c r="A5" s="1" t="s">
        <v>160</v>
      </c>
      <c r="B5" s="2" t="s">
        <v>159</v>
      </c>
      <c r="C5" s="1" t="s">
        <v>337</v>
      </c>
      <c r="D5" s="12" t="s">
        <v>338</v>
      </c>
      <c r="E5" s="12" t="s">
        <v>339</v>
      </c>
      <c r="F5" s="12" t="s">
        <v>340</v>
      </c>
      <c r="G5" s="12" t="s">
        <v>341</v>
      </c>
      <c r="H5" s="12" t="s">
        <v>342</v>
      </c>
      <c r="I5" s="12" t="s">
        <v>343</v>
      </c>
      <c r="J5" s="12" t="s">
        <v>344</v>
      </c>
      <c r="K5" s="12" t="s">
        <v>345</v>
      </c>
      <c r="L5" s="12" t="s">
        <v>346</v>
      </c>
      <c r="M5" s="12" t="s">
        <v>347</v>
      </c>
      <c r="N5" s="12" t="s">
        <v>348</v>
      </c>
      <c r="O5" s="12" t="s">
        <v>349</v>
      </c>
      <c r="P5" s="12" t="s">
        <v>350</v>
      </c>
      <c r="Q5" s="12" t="s">
        <v>351</v>
      </c>
      <c r="R5" s="12" t="s">
        <v>352</v>
      </c>
      <c r="S5" s="12" t="s">
        <v>353</v>
      </c>
      <c r="T5" s="12" t="s">
        <v>354</v>
      </c>
      <c r="U5" s="12" t="s">
        <v>355</v>
      </c>
      <c r="V5" s="12" t="s">
        <v>356</v>
      </c>
      <c r="W5" s="12" t="s">
        <v>357</v>
      </c>
      <c r="X5" s="12" t="s">
        <v>358</v>
      </c>
      <c r="Y5" s="12" t="s">
        <v>359</v>
      </c>
      <c r="Z5" s="12" t="s">
        <v>360</v>
      </c>
      <c r="AA5" s="76" t="s">
        <v>369</v>
      </c>
      <c r="AB5" s="12" t="s">
        <v>370</v>
      </c>
      <c r="AC5" s="12" t="s">
        <v>371</v>
      </c>
      <c r="AD5" s="12" t="s">
        <v>372</v>
      </c>
      <c r="AE5" s="12" t="s">
        <v>373</v>
      </c>
      <c r="AF5" s="12" t="s">
        <v>374</v>
      </c>
      <c r="AG5" s="12" t="s">
        <v>375</v>
      </c>
      <c r="AH5" s="12" t="s">
        <v>376</v>
      </c>
      <c r="AI5" s="12" t="s">
        <v>377</v>
      </c>
      <c r="AJ5" s="12" t="s">
        <v>378</v>
      </c>
      <c r="AK5" s="12" t="s">
        <v>379</v>
      </c>
      <c r="AL5" s="12" t="s">
        <v>380</v>
      </c>
      <c r="AM5" s="12" t="s">
        <v>381</v>
      </c>
      <c r="AN5" s="12" t="s">
        <v>382</v>
      </c>
      <c r="AO5" s="12" t="s">
        <v>383</v>
      </c>
      <c r="AP5" s="12" t="s">
        <v>384</v>
      </c>
      <c r="AQ5" s="12" t="s">
        <v>385</v>
      </c>
      <c r="AR5" s="12" t="s">
        <v>386</v>
      </c>
      <c r="AS5" s="12" t="s">
        <v>387</v>
      </c>
      <c r="AT5" s="12" t="s">
        <v>388</v>
      </c>
      <c r="AU5" s="12" t="s">
        <v>389</v>
      </c>
      <c r="AV5" s="12" t="s">
        <v>390</v>
      </c>
      <c r="AW5" s="12" t="s">
        <v>391</v>
      </c>
      <c r="AX5" s="12" t="s">
        <v>392</v>
      </c>
      <c r="AY5" s="2" t="s">
        <v>393</v>
      </c>
      <c r="AZ5" s="50" t="s">
        <v>394</v>
      </c>
      <c r="BA5" s="94" t="s">
        <v>525</v>
      </c>
      <c r="BB5" s="12" t="s">
        <v>396</v>
      </c>
      <c r="BC5" s="12" t="s">
        <v>397</v>
      </c>
      <c r="BD5" s="12" t="s">
        <v>398</v>
      </c>
      <c r="BE5" s="12" t="s">
        <v>399</v>
      </c>
      <c r="BF5" s="12" t="s">
        <v>400</v>
      </c>
      <c r="BG5" s="12" t="s">
        <v>401</v>
      </c>
      <c r="BH5" s="12" t="s">
        <v>402</v>
      </c>
      <c r="BI5" s="12" t="s">
        <v>403</v>
      </c>
      <c r="BJ5" s="12" t="s">
        <v>404</v>
      </c>
      <c r="BK5" s="12" t="s">
        <v>405</v>
      </c>
      <c r="BL5" s="12" t="s">
        <v>406</v>
      </c>
      <c r="BM5" s="12" t="s">
        <v>407</v>
      </c>
      <c r="BN5" s="12" t="s">
        <v>408</v>
      </c>
      <c r="BO5" s="12" t="s">
        <v>409</v>
      </c>
      <c r="BP5" s="12" t="s">
        <v>410</v>
      </c>
      <c r="BQ5" s="12" t="s">
        <v>411</v>
      </c>
      <c r="BR5" s="12" t="s">
        <v>412</v>
      </c>
      <c r="BS5" s="12" t="s">
        <v>413</v>
      </c>
      <c r="BT5" s="12" t="s">
        <v>414</v>
      </c>
      <c r="BU5" s="12" t="s">
        <v>415</v>
      </c>
      <c r="BV5" s="12" t="s">
        <v>416</v>
      </c>
      <c r="BW5" s="12" t="s">
        <v>417</v>
      </c>
      <c r="BX5" s="12" t="s">
        <v>418</v>
      </c>
      <c r="BY5" s="12" t="s">
        <v>419</v>
      </c>
      <c r="BZ5" s="76" t="s">
        <v>420</v>
      </c>
      <c r="CA5" s="1" t="s">
        <v>421</v>
      </c>
      <c r="CB5" s="12" t="s">
        <v>422</v>
      </c>
      <c r="CC5" s="12" t="s">
        <v>423</v>
      </c>
      <c r="CD5" s="12" t="s">
        <v>424</v>
      </c>
      <c r="CE5" s="12" t="s">
        <v>425</v>
      </c>
      <c r="CF5" s="12" t="s">
        <v>426</v>
      </c>
      <c r="CG5" s="12" t="s">
        <v>427</v>
      </c>
      <c r="CH5" s="12" t="s">
        <v>428</v>
      </c>
      <c r="CI5" s="12" t="s">
        <v>429</v>
      </c>
      <c r="CJ5" s="12" t="s">
        <v>430</v>
      </c>
      <c r="CK5" s="12" t="s">
        <v>431</v>
      </c>
      <c r="CL5" s="12" t="s">
        <v>432</v>
      </c>
      <c r="CM5" s="12" t="s">
        <v>433</v>
      </c>
      <c r="CN5" s="12" t="s">
        <v>434</v>
      </c>
      <c r="CO5" s="12" t="s">
        <v>435</v>
      </c>
      <c r="CP5" s="12" t="s">
        <v>436</v>
      </c>
      <c r="CQ5" s="12" t="s">
        <v>437</v>
      </c>
      <c r="CR5" s="12" t="s">
        <v>438</v>
      </c>
      <c r="CS5" s="12" t="s">
        <v>439</v>
      </c>
      <c r="CT5" s="12" t="s">
        <v>440</v>
      </c>
      <c r="CU5" s="12" t="s">
        <v>441</v>
      </c>
      <c r="CV5" s="12" t="s">
        <v>442</v>
      </c>
      <c r="CW5" s="12" t="s">
        <v>443</v>
      </c>
      <c r="CX5" s="12" t="s">
        <v>444</v>
      </c>
      <c r="CY5" s="76" t="s">
        <v>533</v>
      </c>
      <c r="CZ5" s="1" t="s">
        <v>301</v>
      </c>
      <c r="DA5" s="12" t="s">
        <v>302</v>
      </c>
      <c r="DB5" s="12" t="s">
        <v>303</v>
      </c>
      <c r="DC5" s="12" t="s">
        <v>304</v>
      </c>
      <c r="DD5" s="12" t="s">
        <v>305</v>
      </c>
      <c r="DE5" s="12" t="s">
        <v>306</v>
      </c>
      <c r="DF5" s="12" t="s">
        <v>307</v>
      </c>
      <c r="DG5" s="12" t="s">
        <v>308</v>
      </c>
      <c r="DH5" s="12" t="s">
        <v>309</v>
      </c>
      <c r="DI5" s="12" t="s">
        <v>310</v>
      </c>
      <c r="DJ5" s="12" t="s">
        <v>311</v>
      </c>
      <c r="DK5" s="12" t="s">
        <v>312</v>
      </c>
      <c r="DL5" s="12" t="s">
        <v>313</v>
      </c>
      <c r="DM5" s="12" t="s">
        <v>314</v>
      </c>
      <c r="DN5" s="12" t="s">
        <v>315</v>
      </c>
      <c r="DO5" s="12" t="s">
        <v>316</v>
      </c>
      <c r="DP5" s="12" t="s">
        <v>317</v>
      </c>
      <c r="DQ5" s="12" t="s">
        <v>318</v>
      </c>
      <c r="DR5" s="12" t="s">
        <v>319</v>
      </c>
      <c r="DS5" s="12" t="s">
        <v>320</v>
      </c>
      <c r="DT5" s="12" t="s">
        <v>321</v>
      </c>
      <c r="DU5" s="12" t="s">
        <v>322</v>
      </c>
      <c r="DV5" s="12" t="s">
        <v>323</v>
      </c>
      <c r="DW5" s="12" t="s">
        <v>324</v>
      </c>
      <c r="DX5" s="76" t="s">
        <v>445</v>
      </c>
      <c r="DY5" s="1" t="s">
        <v>448</v>
      </c>
      <c r="DZ5" s="12" t="s">
        <v>449</v>
      </c>
      <c r="EA5" s="12" t="s">
        <v>450</v>
      </c>
      <c r="EB5" s="12" t="s">
        <v>451</v>
      </c>
      <c r="EC5" s="12" t="s">
        <v>452</v>
      </c>
      <c r="ED5" s="12" t="s">
        <v>453</v>
      </c>
      <c r="EE5" s="12" t="s">
        <v>454</v>
      </c>
      <c r="EF5" s="12" t="s">
        <v>455</v>
      </c>
      <c r="EG5" s="12" t="s">
        <v>456</v>
      </c>
      <c r="EH5" s="12" t="s">
        <v>457</v>
      </c>
      <c r="EI5" s="12" t="s">
        <v>458</v>
      </c>
      <c r="EJ5" s="12" t="s">
        <v>459</v>
      </c>
      <c r="EK5" s="12" t="s">
        <v>460</v>
      </c>
      <c r="EL5" s="12" t="s">
        <v>461</v>
      </c>
      <c r="EM5" s="12" t="s">
        <v>462</v>
      </c>
      <c r="EN5" s="12" t="s">
        <v>463</v>
      </c>
      <c r="EO5" s="12" t="s">
        <v>464</v>
      </c>
      <c r="EP5" s="12" t="s">
        <v>465</v>
      </c>
      <c r="EQ5" s="12" t="s">
        <v>466</v>
      </c>
      <c r="ER5" s="12" t="s">
        <v>467</v>
      </c>
      <c r="ES5" s="12" t="s">
        <v>468</v>
      </c>
      <c r="ET5" s="12" t="s">
        <v>469</v>
      </c>
      <c r="EU5" s="12" t="s">
        <v>470</v>
      </c>
      <c r="EV5" s="12" t="s">
        <v>471</v>
      </c>
      <c r="EW5" s="76" t="s">
        <v>472</v>
      </c>
      <c r="EX5" s="1" t="s">
        <v>499</v>
      </c>
      <c r="EY5" s="12" t="s">
        <v>500</v>
      </c>
      <c r="EZ5" s="12" t="s">
        <v>501</v>
      </c>
      <c r="FA5" s="12" t="s">
        <v>502</v>
      </c>
      <c r="FB5" s="12" t="s">
        <v>503</v>
      </c>
      <c r="FC5" s="12" t="s">
        <v>504</v>
      </c>
      <c r="FD5" s="12" t="s">
        <v>505</v>
      </c>
      <c r="FE5" s="12" t="s">
        <v>506</v>
      </c>
      <c r="FF5" s="12" t="s">
        <v>507</v>
      </c>
      <c r="FG5" s="12" t="s">
        <v>508</v>
      </c>
      <c r="FH5" s="12" t="s">
        <v>509</v>
      </c>
      <c r="FI5" s="12" t="s">
        <v>510</v>
      </c>
      <c r="FJ5" s="12" t="s">
        <v>511</v>
      </c>
      <c r="FK5" s="12" t="s">
        <v>512</v>
      </c>
      <c r="FL5" s="12" t="s">
        <v>513</v>
      </c>
      <c r="FM5" s="12" t="s">
        <v>514</v>
      </c>
      <c r="FN5" s="12" t="s">
        <v>515</v>
      </c>
      <c r="FO5" s="12" t="s">
        <v>516</v>
      </c>
      <c r="FP5" s="12" t="s">
        <v>517</v>
      </c>
      <c r="FQ5" s="12" t="s">
        <v>518</v>
      </c>
      <c r="FR5" s="12" t="s">
        <v>519</v>
      </c>
      <c r="FS5" s="12" t="s">
        <v>520</v>
      </c>
      <c r="FT5" s="12" t="s">
        <v>521</v>
      </c>
      <c r="FU5" s="12" t="s">
        <v>522</v>
      </c>
      <c r="FV5" s="76" t="s">
        <v>523</v>
      </c>
      <c r="FW5" s="1" t="s">
        <v>473</v>
      </c>
      <c r="FX5" s="12" t="s">
        <v>474</v>
      </c>
      <c r="FY5" s="12" t="s">
        <v>475</v>
      </c>
      <c r="FZ5" s="12" t="s">
        <v>476</v>
      </c>
      <c r="GA5" s="12" t="s">
        <v>477</v>
      </c>
      <c r="GB5" s="12" t="s">
        <v>478</v>
      </c>
      <c r="GC5" s="12" t="s">
        <v>479</v>
      </c>
      <c r="GD5" s="12" t="s">
        <v>480</v>
      </c>
      <c r="GE5" s="12" t="s">
        <v>481</v>
      </c>
      <c r="GF5" s="12" t="s">
        <v>482</v>
      </c>
      <c r="GG5" s="12" t="s">
        <v>483</v>
      </c>
      <c r="GH5" s="12" t="s">
        <v>484</v>
      </c>
      <c r="GI5" s="12" t="s">
        <v>485</v>
      </c>
      <c r="GJ5" s="12" t="s">
        <v>486</v>
      </c>
      <c r="GK5" s="12" t="s">
        <v>487</v>
      </c>
      <c r="GL5" s="12" t="s">
        <v>488</v>
      </c>
      <c r="GM5" s="12" t="s">
        <v>489</v>
      </c>
      <c r="GN5" s="12" t="s">
        <v>490</v>
      </c>
      <c r="GO5" s="12" t="s">
        <v>491</v>
      </c>
      <c r="GP5" s="12" t="s">
        <v>492</v>
      </c>
      <c r="GQ5" s="12" t="s">
        <v>493</v>
      </c>
      <c r="GR5" s="12" t="s">
        <v>494</v>
      </c>
      <c r="GS5" s="12" t="s">
        <v>495</v>
      </c>
      <c r="GT5" s="12" t="s">
        <v>496</v>
      </c>
      <c r="GU5" s="76" t="s">
        <v>497</v>
      </c>
      <c r="GV5" s="76" t="s">
        <v>532</v>
      </c>
      <c r="GW5" s="76" t="s">
        <v>528</v>
      </c>
      <c r="GX5" s="76" t="s">
        <v>527</v>
      </c>
      <c r="GY5" s="76" t="s">
        <v>530</v>
      </c>
      <c r="GZ5" s="50" t="s">
        <v>222</v>
      </c>
      <c r="HA5" s="94" t="s">
        <v>223</v>
      </c>
      <c r="HB5" s="1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2" t="s">
        <v>557</v>
      </c>
      <c r="HZ5" s="76" t="s">
        <v>558</v>
      </c>
    </row>
    <row r="6" spans="1:234" x14ac:dyDescent="0.3">
      <c r="A6" s="7">
        <v>1.1000000000000001</v>
      </c>
      <c r="B6" s="8" t="s">
        <v>4</v>
      </c>
      <c r="C6" s="23">
        <f>profiles!AA6*INDEX(data!$AL:$AL,ROW())*INDEX(results!$I:$I,ROW())</f>
        <v>0.8</v>
      </c>
      <c r="D6" s="23">
        <f>profiles!AB6*INDEX(data!$AL:$AL,ROW())*INDEX(results!$I:$I,ROW())</f>
        <v>1.6</v>
      </c>
      <c r="E6" s="23">
        <f>profiles!AC6*INDEX(data!$AL:$AL,ROW())*INDEX(results!$I:$I,ROW())</f>
        <v>1.6</v>
      </c>
      <c r="F6" s="23">
        <f>profiles!AD6*INDEX(data!$AL:$AL,ROW())*INDEX(results!$I:$I,ROW())</f>
        <v>1.6</v>
      </c>
      <c r="G6" s="23">
        <f>profiles!AE6*INDEX(data!$AL:$AL,ROW())*INDEX(results!$I:$I,ROW())</f>
        <v>1.6</v>
      </c>
      <c r="H6" s="23">
        <f>profiles!AF6*INDEX(data!$AL:$AL,ROW())*INDEX(results!$I:$I,ROW())</f>
        <v>1.6</v>
      </c>
      <c r="I6" s="23">
        <f>profiles!AG6*INDEX(data!$AL:$AL,ROW())*INDEX(results!$I:$I,ROW())</f>
        <v>6.4</v>
      </c>
      <c r="J6" s="23">
        <f>profiles!AH6*INDEX(data!$AL:$AL,ROW())*INDEX(results!$I:$I,ROW())</f>
        <v>1.6</v>
      </c>
      <c r="K6" s="23">
        <f>profiles!AI6*INDEX(data!$AL:$AL,ROW())*INDEX(results!$I:$I,ROW())</f>
        <v>1.6</v>
      </c>
      <c r="L6" s="23">
        <f>profiles!AJ6*INDEX(data!$AL:$AL,ROW())*INDEX(results!$I:$I,ROW())</f>
        <v>1.6</v>
      </c>
      <c r="M6" s="23">
        <f>profiles!AK6*INDEX(data!$AL:$AL,ROW())*INDEX(results!$I:$I,ROW())</f>
        <v>1.6</v>
      </c>
      <c r="N6" s="23">
        <f>profiles!AL6*INDEX(data!$AL:$AL,ROW())*INDEX(results!$I:$I,ROW())</f>
        <v>1.6</v>
      </c>
      <c r="O6" s="23">
        <f>profiles!AM6*INDEX(data!$AL:$AL,ROW())*INDEX(results!$I:$I,ROW())</f>
        <v>6.4</v>
      </c>
      <c r="P6" s="23">
        <f>profiles!AN6*INDEX(data!$AL:$AL,ROW())*INDEX(results!$I:$I,ROW())</f>
        <v>1.6</v>
      </c>
      <c r="Q6" s="23">
        <f>profiles!AO6*INDEX(data!$AL:$AL,ROW())*INDEX(results!$I:$I,ROW())</f>
        <v>1.6</v>
      </c>
      <c r="R6" s="23">
        <f>profiles!AP6*INDEX(data!$AL:$AL,ROW())*INDEX(results!$I:$I,ROW())</f>
        <v>1.6</v>
      </c>
      <c r="S6" s="23">
        <f>profiles!AQ6*INDEX(data!$AL:$AL,ROW())*INDEX(results!$I:$I,ROW())</f>
        <v>1.6</v>
      </c>
      <c r="T6" s="23">
        <f>profiles!AR6*INDEX(data!$AL:$AL,ROW())*INDEX(results!$I:$I,ROW())</f>
        <v>1.6</v>
      </c>
      <c r="U6" s="23">
        <f>profiles!AS6*INDEX(data!$AL:$AL,ROW())*INDEX(results!$I:$I,ROW())</f>
        <v>6.4</v>
      </c>
      <c r="V6" s="23">
        <f>profiles!AT6*INDEX(data!$AL:$AL,ROW())*INDEX(results!$I:$I,ROW())</f>
        <v>8</v>
      </c>
      <c r="W6" s="23">
        <f>profiles!AU6*INDEX(data!$AL:$AL,ROW())*INDEX(results!$I:$I,ROW())</f>
        <v>1.6</v>
      </c>
      <c r="X6" s="23">
        <f>profiles!AV6*INDEX(data!$AL:$AL,ROW())*INDEX(results!$I:$I,ROW())</f>
        <v>1.6</v>
      </c>
      <c r="Y6" s="23">
        <f>profiles!AW6*INDEX(data!$AL:$AL,ROW())*INDEX(results!$I:$I,ROW())</f>
        <v>1.6</v>
      </c>
      <c r="Z6" s="23">
        <f>profiles!AX6*INDEX(data!$AL:$AL,ROW())*INDEX(results!$I:$I,ROW())</f>
        <v>1.6</v>
      </c>
      <c r="AA6" s="69">
        <f>ROUND(SUM(C6:Z6)*365/1000,0)</f>
        <v>21</v>
      </c>
      <c r="AB6" s="24">
        <f>IF(INDEX(data!$AV:$AV,ROW())=3,0,CA6*INDEX(results!$R:$R,ROW()))*INDEX($BA:$BA,ROW())</f>
        <v>0</v>
      </c>
      <c r="AC6" s="24">
        <f>IF(INDEX(data!$AV:$AV,ROW())=3,0,CB6*INDEX(results!$R:$R,ROW()))*INDEX($BA:$BA,ROW())</f>
        <v>0</v>
      </c>
      <c r="AD6" s="24">
        <f>IF(INDEX(data!$AV:$AV,ROW())=3,0,CC6*INDEX(results!$R:$R,ROW()))*INDEX($BA:$BA,ROW())</f>
        <v>0</v>
      </c>
      <c r="AE6" s="24">
        <f>IF(INDEX(data!$AV:$AV,ROW())=3,0,CD6*INDEX(results!$R:$R,ROW()))*INDEX($BA:$BA,ROW())</f>
        <v>0</v>
      </c>
      <c r="AF6" s="24">
        <f>IF(INDEX(data!$AV:$AV,ROW())=3,0,CE6*INDEX(results!$R:$R,ROW()))*INDEX($BA:$BA,ROW())</f>
        <v>0</v>
      </c>
      <c r="AG6" s="24">
        <f>IF(INDEX(data!$AV:$AV,ROW())=3,0,CF6*INDEX(results!$R:$R,ROW()))*INDEX($BA:$BA,ROW())</f>
        <v>0</v>
      </c>
      <c r="AH6" s="24">
        <f>IF(INDEX(data!$AV:$AV,ROW())=3,0,CG6*INDEX(results!$R:$R,ROW()))*INDEX($BA:$BA,ROW())</f>
        <v>0</v>
      </c>
      <c r="AI6" s="86">
        <f>CH6*INDEX(results!$R:$R,ROW())*INDEX($BA:$BA,ROW())</f>
        <v>0.58121330496589707</v>
      </c>
      <c r="AJ6" s="86">
        <f>CI6*INDEX(results!$R:$R,ROW())*INDEX($BA:$BA,ROW())</f>
        <v>0</v>
      </c>
      <c r="AK6" s="86">
        <f>CJ6*INDEX(results!$R:$R,ROW())*INDEX($BA:$BA,ROW())</f>
        <v>0</v>
      </c>
      <c r="AL6" s="86">
        <f>CK6*INDEX(results!$R:$R,ROW())*INDEX($BA:$BA,ROW())</f>
        <v>0</v>
      </c>
      <c r="AM6" s="86">
        <f>CL6*INDEX(results!$R:$R,ROW())*INDEX($BA:$BA,ROW())</f>
        <v>0</v>
      </c>
      <c r="AN6" s="86">
        <f>CM6*INDEX(results!$R:$R,ROW())*INDEX($BA:$BA,ROW())</f>
        <v>0.58121330496589707</v>
      </c>
      <c r="AO6" s="86">
        <f>CN6*INDEX(results!$R:$R,ROW())*INDEX($BA:$BA,ROW())</f>
        <v>0.58121330496589707</v>
      </c>
      <c r="AP6" s="86">
        <f>CO6*INDEX(results!$R:$R,ROW())*INDEX($BA:$BA,ROW())</f>
        <v>0</v>
      </c>
      <c r="AQ6" s="86">
        <f>CP6*INDEX(results!$R:$R,ROW())*INDEX($BA:$BA,ROW())</f>
        <v>0</v>
      </c>
      <c r="AR6" s="86">
        <f>CQ6*INDEX(results!$R:$R,ROW())*INDEX($BA:$BA,ROW())</f>
        <v>0</v>
      </c>
      <c r="AS6" s="86">
        <f>CR6*INDEX(results!$R:$R,ROW())*INDEX($BA:$BA,ROW())</f>
        <v>0.58121330496589707</v>
      </c>
      <c r="AT6" s="87">
        <f>IF(INDEX(data!$AV:$AV,ROW())=3,INDEX(results!$R:$R,ROW()), CS6*INDEX(results!$R:$R,ROW()))*INDEX($BA:$BA,ROW())</f>
        <v>0.58121330496589707</v>
      </c>
      <c r="AU6" s="87">
        <f>IF(INDEX(data!$AV:$AV,ROW())=3,INDEX(results!$R:$R,ROW()), CT6*INDEX(results!$R:$R,ROW()))*INDEX($BA:$BA,ROW())</f>
        <v>0.58121330496589707</v>
      </c>
      <c r="AV6" s="87">
        <f>IF(INDEX(data!$AV:$AV,ROW())=3,INDEX(results!$R:$R,ROW()), CU6*INDEX(results!$R:$R,ROW()))*INDEX($BA:$BA,ROW())</f>
        <v>0.58121330496589707</v>
      </c>
      <c r="AW6" s="24">
        <f>IF(INDEX(data!$AV:$AV,ROW())=3,0,CV6*INDEX(results!$R:$R,ROW()))*INDEX($BA:$BA,ROW())</f>
        <v>0</v>
      </c>
      <c r="AX6" s="24">
        <f>IF(INDEX(data!$AV:$AV,ROW())=3,0,CW6*INDEX(results!$R:$R,ROW()))*INDEX($BA:$BA,ROW())</f>
        <v>0</v>
      </c>
      <c r="AY6" s="24">
        <f>IF(INDEX(data!$AV:$AV,ROW())=3,0,CX6*INDEX(results!$R:$R,ROW()))*INDEX($BA:$BA,ROW())</f>
        <v>0</v>
      </c>
      <c r="AZ6" s="22">
        <f>ROUND(SUM(AB6:AY6)*365/1000,0)</f>
        <v>1</v>
      </c>
      <c r="BA6" s="69">
        <f>IF((INDEX(data!$AU:$AU,ROW())+INDEX(data!$AV:$AV,ROW()))=0,0,INDEX(results!$T:$T,ROW())/(365*(INDEX(data!$AU:$AU,ROW())+INDEX(data!$AV:$AV,ROW()))+0.00001))</f>
        <v>0.21526418702440631</v>
      </c>
      <c r="BB6" s="23">
        <f>CA6*INDEX(data!$AX:$AX,ROW())*INDEX(results!$I:$I,ROW())</f>
        <v>0</v>
      </c>
      <c r="BC6" s="23">
        <f>CB6*INDEX(data!$AX:$AX,ROW())*INDEX(results!$I:$I,ROW())</f>
        <v>0</v>
      </c>
      <c r="BD6" s="23">
        <f>CC6*INDEX(data!$AX:$AX,ROW())*INDEX(results!$I:$I,ROW())</f>
        <v>0</v>
      </c>
      <c r="BE6" s="23">
        <f>CD6*INDEX(data!$AX:$AX,ROW())*INDEX(results!$I:$I,ROW())</f>
        <v>0</v>
      </c>
      <c r="BF6" s="23">
        <f>CE6*INDEX(data!$AX:$AX,ROW())*INDEX(results!$I:$I,ROW())</f>
        <v>0</v>
      </c>
      <c r="BG6" s="23">
        <f>CF6*INDEX(data!$AX:$AX,ROW())*INDEX(results!$I:$I,ROW())</f>
        <v>0</v>
      </c>
      <c r="BH6" s="23">
        <f>CG6*INDEX(data!$AX:$AX,ROW())*INDEX(results!$I:$I,ROW())</f>
        <v>0</v>
      </c>
      <c r="BI6" s="23">
        <f>CH6*INDEX(data!$AX:$AX,ROW())*INDEX(results!$I:$I,ROW())</f>
        <v>0</v>
      </c>
      <c r="BJ6" s="23">
        <f>CI6*INDEX(data!$AX:$AX,ROW())*INDEX(results!$I:$I,ROW())</f>
        <v>0</v>
      </c>
      <c r="BK6" s="23">
        <f>CJ6*INDEX(data!$AX:$AX,ROW())*INDEX(results!$I:$I,ROW())</f>
        <v>0</v>
      </c>
      <c r="BL6" s="23">
        <f>CK6*INDEX(data!$AX:$AX,ROW())*INDEX(results!$I:$I,ROW())</f>
        <v>0</v>
      </c>
      <c r="BM6" s="23">
        <f>CL6*INDEX(data!$AX:$AX,ROW())*INDEX(results!$I:$I,ROW())</f>
        <v>0</v>
      </c>
      <c r="BN6" s="23">
        <f>CM6*INDEX(data!$AX:$AX,ROW())*INDEX(results!$I:$I,ROW())</f>
        <v>0</v>
      </c>
      <c r="BO6" s="23">
        <f>CN6*INDEX(data!$AX:$AX,ROW())*INDEX(results!$I:$I,ROW())</f>
        <v>0</v>
      </c>
      <c r="BP6" s="23">
        <f>CO6*INDEX(data!$AX:$AX,ROW())*INDEX(results!$I:$I,ROW())</f>
        <v>0</v>
      </c>
      <c r="BQ6" s="23">
        <f>CP6*INDEX(data!$AX:$AX,ROW())*INDEX(results!$I:$I,ROW())</f>
        <v>0</v>
      </c>
      <c r="BR6" s="23">
        <f>CQ6*INDEX(data!$AX:$AX,ROW())*INDEX(results!$I:$I,ROW())</f>
        <v>0</v>
      </c>
      <c r="BS6" s="23">
        <f>CR6*INDEX(data!$AX:$AX,ROW())*INDEX(results!$I:$I,ROW())</f>
        <v>0</v>
      </c>
      <c r="BT6" s="23">
        <f>CS6*INDEX(data!$AX:$AX,ROW())*INDEX(results!$I:$I,ROW())</f>
        <v>0</v>
      </c>
      <c r="BU6" s="23">
        <f>CT6*INDEX(data!$AX:$AX,ROW())*INDEX(results!$I:$I,ROW())</f>
        <v>0</v>
      </c>
      <c r="BV6" s="23">
        <f>CU6*INDEX(data!$AX:$AX,ROW())*INDEX(results!$I:$I,ROW())</f>
        <v>0</v>
      </c>
      <c r="BW6" s="23">
        <f>CV6*INDEX(data!$AX:$AX,ROW())*INDEX(results!$I:$I,ROW())</f>
        <v>0</v>
      </c>
      <c r="BX6" s="23">
        <f>CW6*INDEX(data!$AX:$AX,ROW())*INDEX(results!$I:$I,ROW())</f>
        <v>0</v>
      </c>
      <c r="BY6" s="23">
        <f>CX6*INDEX(data!$AX:$AX,ROW())*INDEX(results!$I:$I,ROW())</f>
        <v>0</v>
      </c>
      <c r="BZ6" s="69">
        <f>ROUND(SUM(BB6:BY6)*INDEX(profiles!$BL:$BL,ROW())/1000,0)</f>
        <v>0</v>
      </c>
      <c r="CA6" s="78">
        <f>IF(profiles!C6&gt;0,1,0)</f>
        <v>1</v>
      </c>
      <c r="CB6" s="78">
        <f>IF(profiles!D6&gt;0,1,0)</f>
        <v>1</v>
      </c>
      <c r="CC6" s="78">
        <f>IF(profiles!E6&gt;0,1,0)</f>
        <v>1</v>
      </c>
      <c r="CD6" s="78">
        <f>IF(profiles!F6&gt;0,1,0)</f>
        <v>1</v>
      </c>
      <c r="CE6" s="78">
        <f>IF(profiles!G6&gt;0,1,0)</f>
        <v>1</v>
      </c>
      <c r="CF6" s="78">
        <f>IF(profiles!H6&gt;0,1,0)</f>
        <v>1</v>
      </c>
      <c r="CG6" s="78">
        <f>IF(profiles!I6&gt;0,1,0)</f>
        <v>1</v>
      </c>
      <c r="CH6" s="78">
        <f>IF(profiles!J6&gt;0,1,0)</f>
        <v>1</v>
      </c>
      <c r="CI6" s="78">
        <f>IF(profiles!K6&gt;0,1,0)</f>
        <v>0</v>
      </c>
      <c r="CJ6" s="78">
        <f>IF(profiles!L6&gt;0,1,0)</f>
        <v>0</v>
      </c>
      <c r="CK6" s="78">
        <f>IF(profiles!M6&gt;0,1,0)</f>
        <v>0</v>
      </c>
      <c r="CL6" s="78">
        <f>IF(profiles!N6&gt;0,1,0)</f>
        <v>0</v>
      </c>
      <c r="CM6" s="78">
        <f>IF(profiles!O6&gt;0,1,0)</f>
        <v>1</v>
      </c>
      <c r="CN6" s="78">
        <f>IF(profiles!P6&gt;0,1,0)</f>
        <v>1</v>
      </c>
      <c r="CO6" s="78">
        <f>IF(profiles!Q6&gt;0,1,0)</f>
        <v>0</v>
      </c>
      <c r="CP6" s="78">
        <f>IF(profiles!R6&gt;0,1,0)</f>
        <v>0</v>
      </c>
      <c r="CQ6" s="78">
        <f>IF(profiles!S6&gt;0,1,0)</f>
        <v>0</v>
      </c>
      <c r="CR6" s="78">
        <f>IF(profiles!T6&gt;0,1,0)</f>
        <v>1</v>
      </c>
      <c r="CS6" s="78">
        <f>IF(profiles!U6&gt;0,1,0)</f>
        <v>1</v>
      </c>
      <c r="CT6" s="78">
        <f>IF(profiles!V6&gt;0,1,0)</f>
        <v>1</v>
      </c>
      <c r="CU6" s="78">
        <f>IF(profiles!W6&gt;0,1,0)</f>
        <v>1</v>
      </c>
      <c r="CV6" s="78">
        <f>IF(profiles!X6&gt;0,1,0)</f>
        <v>1</v>
      </c>
      <c r="CW6" s="78">
        <f>IF(profiles!Y6&gt;0,1,0)</f>
        <v>1</v>
      </c>
      <c r="CX6" s="78">
        <f>IF(profiles!Z6&gt;0,1,0)</f>
        <v>1</v>
      </c>
      <c r="CY6" s="69">
        <f>ROUND(SUM(CA6:CX6)*365/1000,0)</f>
        <v>6</v>
      </c>
      <c r="CZ6" s="23">
        <f>profiles!C6*INDEX(results!$J:$J,ROW())*INDEX(results!$I:$I,ROW())</f>
        <v>1.92</v>
      </c>
      <c r="DA6" s="23">
        <f>profiles!D6*INDEX(results!$J:$J,ROW())*INDEX(results!$I:$I,ROW())</f>
        <v>1.92</v>
      </c>
      <c r="DB6" s="23">
        <f>profiles!E6*INDEX(results!$J:$J,ROW())*INDEX(results!$I:$I,ROW())</f>
        <v>1.92</v>
      </c>
      <c r="DC6" s="23">
        <f>profiles!F6*INDEX(results!$J:$J,ROW())*INDEX(results!$I:$I,ROW())</f>
        <v>1.92</v>
      </c>
      <c r="DD6" s="23">
        <f>profiles!G6*INDEX(results!$J:$J,ROW())*INDEX(results!$I:$I,ROW())</f>
        <v>1.92</v>
      </c>
      <c r="DE6" s="23">
        <f>profiles!H6*INDEX(results!$J:$J,ROW())*INDEX(results!$I:$I,ROW())</f>
        <v>1.92</v>
      </c>
      <c r="DF6" s="23">
        <f>profiles!I6*INDEX(results!$J:$J,ROW())*INDEX(results!$I:$I,ROW())</f>
        <v>1.1519999999999999</v>
      </c>
      <c r="DG6" s="23">
        <f>profiles!J6*INDEX(results!$J:$J,ROW())*INDEX(results!$I:$I,ROW())</f>
        <v>0.76800000000000002</v>
      </c>
      <c r="DH6" s="23">
        <f>profiles!K6*INDEX(results!$J:$J,ROW())*INDEX(results!$I:$I,ROW())</f>
        <v>0</v>
      </c>
      <c r="DI6" s="23">
        <f>profiles!L6*INDEX(results!$J:$J,ROW())*INDEX(results!$I:$I,ROW())</f>
        <v>0</v>
      </c>
      <c r="DJ6" s="23">
        <f>profiles!M6*INDEX(results!$J:$J,ROW())*INDEX(results!$I:$I,ROW())</f>
        <v>0</v>
      </c>
      <c r="DK6" s="23">
        <f>profiles!N6*INDEX(results!$J:$J,ROW())*INDEX(results!$I:$I,ROW())</f>
        <v>0</v>
      </c>
      <c r="DL6" s="23">
        <f>profiles!O6*INDEX(results!$J:$J,ROW())*INDEX(results!$I:$I,ROW())</f>
        <v>1.536</v>
      </c>
      <c r="DM6" s="23">
        <f>profiles!P6*INDEX(results!$J:$J,ROW())*INDEX(results!$I:$I,ROW())</f>
        <v>0.76800000000000002</v>
      </c>
      <c r="DN6" s="23">
        <f>profiles!Q6*INDEX(results!$J:$J,ROW())*INDEX(results!$I:$I,ROW())</f>
        <v>0</v>
      </c>
      <c r="DO6" s="23">
        <f>profiles!R6*INDEX(results!$J:$J,ROW())*INDEX(results!$I:$I,ROW())</f>
        <v>0</v>
      </c>
      <c r="DP6" s="23">
        <f>profiles!S6*INDEX(results!$J:$J,ROW())*INDEX(results!$I:$I,ROW())</f>
        <v>0</v>
      </c>
      <c r="DQ6" s="23">
        <f>profiles!T6*INDEX(results!$J:$J,ROW())*INDEX(results!$I:$I,ROW())</f>
        <v>0.76800000000000002</v>
      </c>
      <c r="DR6" s="23">
        <f>profiles!U6*INDEX(results!$J:$J,ROW())*INDEX(results!$I:$I,ROW())</f>
        <v>1.536</v>
      </c>
      <c r="DS6" s="23">
        <f>profiles!V6*INDEX(results!$J:$J,ROW())*INDEX(results!$I:$I,ROW())</f>
        <v>1.536</v>
      </c>
      <c r="DT6" s="23">
        <f>profiles!W6*INDEX(results!$J:$J,ROW())*INDEX(results!$I:$I,ROW())</f>
        <v>1.536</v>
      </c>
      <c r="DU6" s="23">
        <f>profiles!X6*INDEX(results!$J:$J,ROW())*INDEX(results!$I:$I,ROW())</f>
        <v>1.92</v>
      </c>
      <c r="DV6" s="23">
        <f>profiles!Y6*INDEX(results!$J:$J,ROW())*INDEX(results!$I:$I,ROW())</f>
        <v>1.92</v>
      </c>
      <c r="DW6" s="23">
        <f>profiles!Z6*INDEX(results!$J:$J,ROW())*INDEX(results!$I:$I,ROW())</f>
        <v>1.92</v>
      </c>
      <c r="DX6" s="69">
        <f>ROUND(SUM(CZ6:DW6)*365/1000,0)</f>
        <v>10</v>
      </c>
      <c r="DY6" s="24">
        <f>EX6/MAX(INDEX($FV:$FV,ROW()),0.001)*(INDEX(data!$BT:$BT,ROW()))*(INDEX(results!$I:$I,ROW()))/MAX(INDEX(data!$AG:$AG,ROW()),0.001)</f>
        <v>0</v>
      </c>
      <c r="DZ6" s="24">
        <f>EY6/MAX(INDEX($FV:$FV,ROW()),0.001)*(INDEX(data!$BT:$BT,ROW()))*(INDEX(results!$I:$I,ROW()))/MAX(INDEX(data!$AG:$AG,ROW()),0.001)</f>
        <v>0</v>
      </c>
      <c r="EA6" s="24">
        <f>EZ6/MAX(INDEX($FV:$FV,ROW()),0.001)*(INDEX(data!$BT:$BT,ROW()))*(INDEX(results!$I:$I,ROW()))/MAX(INDEX(data!$AG:$AG,ROW()),0.001)</f>
        <v>0</v>
      </c>
      <c r="EB6" s="24">
        <f>FA6/MAX(INDEX($FV:$FV,ROW()),0.001)*(INDEX(data!$BT:$BT,ROW()))*(INDEX(results!$I:$I,ROW()))/MAX(INDEX(data!$AG:$AG,ROW()),0.001)</f>
        <v>0</v>
      </c>
      <c r="EC6" s="24">
        <f>FB6/MAX(INDEX($FV:$FV,ROW()),0.001)*(INDEX(data!$BT:$BT,ROW()))*(INDEX(results!$I:$I,ROW()))/MAX(INDEX(data!$AG:$AG,ROW()),0.001)</f>
        <v>0</v>
      </c>
      <c r="ED6" s="24">
        <f>FC6/MAX(INDEX($FV:$FV,ROW()),0.001)*(INDEX(data!$BT:$BT,ROW()))*(INDEX(results!$I:$I,ROW()))/MAX(INDEX(data!$AG:$AG,ROW()),0.001)</f>
        <v>0</v>
      </c>
      <c r="EE6" s="24">
        <f>FD6/MAX(INDEX($FV:$FV,ROW()),0.001)*(INDEX(data!$BT:$BT,ROW()))*(INDEX(results!$I:$I,ROW()))/MAX(INDEX(data!$AG:$AG,ROW()),0.001)</f>
        <v>0.14999999999999997</v>
      </c>
      <c r="EF6" s="24">
        <f>FE6/MAX(INDEX($FV:$FV,ROW()),0.001)*(INDEX(data!$BT:$BT,ROW()))*(INDEX(results!$I:$I,ROW()))/MAX(INDEX(data!$AG:$AG,ROW()),0.001)</f>
        <v>0</v>
      </c>
      <c r="EG6" s="24">
        <f>FF6/MAX(INDEX($FV:$FV,ROW()),0.001)*(INDEX(data!$BT:$BT,ROW()))*(INDEX(results!$I:$I,ROW()))/MAX(INDEX(data!$AG:$AG,ROW()),0.001)</f>
        <v>0</v>
      </c>
      <c r="EH6" s="24">
        <f>FG6/MAX(INDEX($FV:$FV,ROW()),0.001)*(INDEX(data!$BT:$BT,ROW()))*(INDEX(results!$I:$I,ROW()))/MAX(INDEX(data!$AG:$AG,ROW()),0.001)</f>
        <v>0</v>
      </c>
      <c r="EI6" s="24">
        <f>FH6/MAX(INDEX($FV:$FV,ROW()),0.001)*(INDEX(data!$BT:$BT,ROW()))*(INDEX(results!$I:$I,ROW()))/MAX(INDEX(data!$AG:$AG,ROW()),0.001)</f>
        <v>0</v>
      </c>
      <c r="EJ6" s="24">
        <f>FI6/MAX(INDEX($FV:$FV,ROW()),0.001)*(INDEX(data!$BT:$BT,ROW()))*(INDEX(results!$I:$I,ROW()))/MAX(INDEX(data!$AG:$AG,ROW()),0.001)</f>
        <v>0</v>
      </c>
      <c r="EK6" s="24">
        <f>FJ6/MAX(INDEX($FV:$FV,ROW()),0.001)*(INDEX(data!$BT:$BT,ROW()))*(INDEX(results!$I:$I,ROW()))/MAX(INDEX(data!$AG:$AG,ROW()),0.001)</f>
        <v>0.2</v>
      </c>
      <c r="EL6" s="24">
        <f>FK6/MAX(INDEX($FV:$FV,ROW()),0.001)*(INDEX(data!$BT:$BT,ROW()))*(INDEX(results!$I:$I,ROW()))/MAX(INDEX(data!$AG:$AG,ROW()),0.001)</f>
        <v>0</v>
      </c>
      <c r="EM6" s="24">
        <f>FL6/MAX(INDEX($FV:$FV,ROW()),0.001)*(INDEX(data!$BT:$BT,ROW()))*(INDEX(results!$I:$I,ROW()))/MAX(INDEX(data!$AG:$AG,ROW()),0.001)</f>
        <v>0</v>
      </c>
      <c r="EN6" s="24">
        <f>FM6/MAX(INDEX($FV:$FV,ROW()),0.001)*(INDEX(data!$BT:$BT,ROW()))*(INDEX(results!$I:$I,ROW()))/MAX(INDEX(data!$AG:$AG,ROW()),0.001)</f>
        <v>0</v>
      </c>
      <c r="EO6" s="24">
        <f>FN6/MAX(INDEX($FV:$FV,ROW()),0.001)*(INDEX(data!$BT:$BT,ROW()))*(INDEX(results!$I:$I,ROW()))/MAX(INDEX(data!$AG:$AG,ROW()),0.001)</f>
        <v>0</v>
      </c>
      <c r="EP6" s="24">
        <f>FO6/MAX(INDEX($FV:$FV,ROW()),0.001)*(INDEX(data!$BT:$BT,ROW()))*(INDEX(results!$I:$I,ROW()))/MAX(INDEX(data!$AG:$AG,ROW()),0.001)</f>
        <v>0</v>
      </c>
      <c r="EQ6" s="24">
        <f>FP6/MAX(INDEX($FV:$FV,ROW()),0.001)*(INDEX(data!$BT:$BT,ROW()))*(INDEX(results!$I:$I,ROW()))/MAX(INDEX(data!$AG:$AG,ROW()),0.001)</f>
        <v>0.2</v>
      </c>
      <c r="ER6" s="24">
        <f>FQ6/MAX(INDEX($FV:$FV,ROW()),0.001)*(INDEX(data!$BT:$BT,ROW()))*(INDEX(results!$I:$I,ROW()))/MAX(INDEX(data!$AG:$AG,ROW()),0.001)</f>
        <v>0.24999999999999994</v>
      </c>
      <c r="ES6" s="24">
        <f>FR6/MAX(INDEX($FV:$FV,ROW()),0.001)*(INDEX(data!$BT:$BT,ROW()))*(INDEX(results!$I:$I,ROW()))/MAX(INDEX(data!$AG:$AG,ROW()),0.001)</f>
        <v>0</v>
      </c>
      <c r="ET6" s="24">
        <f>FS6/MAX(INDEX($FV:$FV,ROW()),0.001)*(INDEX(data!$BT:$BT,ROW()))*(INDEX(results!$I:$I,ROW()))/MAX(INDEX(data!$AG:$AG,ROW()),0.001)</f>
        <v>0</v>
      </c>
      <c r="EU6" s="24">
        <f>FT6/MAX(INDEX($FV:$FV,ROW()),0.001)*(INDEX(data!$BT:$BT,ROW()))*(INDEX(results!$I:$I,ROW()))/MAX(INDEX(data!$AG:$AG,ROW()),0.001)</f>
        <v>0</v>
      </c>
      <c r="EV6" s="24">
        <f>FU6/MAX(INDEX($FV:$FV,ROW()),0.001)*(INDEX(data!$BT:$BT,ROW()))*(INDEX(results!$I:$I,ROW()))/MAX(INDEX(data!$AG:$AG,ROW()),0.001)</f>
        <v>0</v>
      </c>
      <c r="EW6" s="72">
        <f>ROUND(SUM(DY6:EV6)*0.00116*50*365,1)</f>
        <v>16.899999999999999</v>
      </c>
      <c r="EX6" s="7">
        <f>IF(FW6&gt;INDEX($GU:$GU,ROW()),FW6,0)</f>
        <v>0</v>
      </c>
      <c r="EY6" s="24">
        <f t="shared" ref="EY6:FU6" si="0">IF(FX6&gt;INDEX($GU:$GU,ROW()),FX6,0)</f>
        <v>0</v>
      </c>
      <c r="EZ6" s="24">
        <f t="shared" si="0"/>
        <v>0</v>
      </c>
      <c r="FA6" s="24">
        <f t="shared" si="0"/>
        <v>0</v>
      </c>
      <c r="FB6" s="24">
        <f t="shared" si="0"/>
        <v>0</v>
      </c>
      <c r="FC6" s="24">
        <f t="shared" si="0"/>
        <v>0</v>
      </c>
      <c r="FD6" s="24">
        <f t="shared" si="0"/>
        <v>0.48</v>
      </c>
      <c r="FE6" s="24">
        <f t="shared" si="0"/>
        <v>0</v>
      </c>
      <c r="FF6" s="24">
        <f t="shared" si="0"/>
        <v>0</v>
      </c>
      <c r="FG6" s="24">
        <f t="shared" si="0"/>
        <v>0</v>
      </c>
      <c r="FH6" s="24">
        <f t="shared" si="0"/>
        <v>0</v>
      </c>
      <c r="FI6" s="24">
        <f t="shared" si="0"/>
        <v>0</v>
      </c>
      <c r="FJ6" s="24">
        <f t="shared" si="0"/>
        <v>0.64000000000000012</v>
      </c>
      <c r="FK6" s="24">
        <f t="shared" si="0"/>
        <v>0</v>
      </c>
      <c r="FL6" s="24">
        <f t="shared" si="0"/>
        <v>0</v>
      </c>
      <c r="FM6" s="24">
        <f t="shared" si="0"/>
        <v>0</v>
      </c>
      <c r="FN6" s="24">
        <f t="shared" si="0"/>
        <v>0</v>
      </c>
      <c r="FO6" s="24">
        <f t="shared" si="0"/>
        <v>0</v>
      </c>
      <c r="FP6" s="24">
        <f t="shared" si="0"/>
        <v>0.64000000000000012</v>
      </c>
      <c r="FQ6" s="24">
        <f t="shared" si="0"/>
        <v>0.8</v>
      </c>
      <c r="FR6" s="24">
        <f t="shared" si="0"/>
        <v>0</v>
      </c>
      <c r="FS6" s="24">
        <f>IF(GR6&gt;INDEX($GU:$GU,ROW()),GR6,0)</f>
        <v>0</v>
      </c>
      <c r="FT6" s="24">
        <f t="shared" si="0"/>
        <v>0</v>
      </c>
      <c r="FU6" s="25">
        <f t="shared" si="0"/>
        <v>0</v>
      </c>
      <c r="FV6" s="72">
        <f>SUM(EX6:FU6)</f>
        <v>2.5600000000000005</v>
      </c>
      <c r="FW6" s="23">
        <f>profiles!C6*profiles!AA6</f>
        <v>0.1</v>
      </c>
      <c r="FX6" s="23">
        <f>profiles!D6*profiles!AB6</f>
        <v>0.2</v>
      </c>
      <c r="FY6" s="23">
        <f>profiles!E6*profiles!AC6</f>
        <v>0.2</v>
      </c>
      <c r="FZ6" s="23">
        <f>profiles!F6*profiles!AD6</f>
        <v>0.2</v>
      </c>
      <c r="GA6" s="23">
        <f>profiles!G6*profiles!AE6</f>
        <v>0.2</v>
      </c>
      <c r="GB6" s="23">
        <f>profiles!H6*profiles!AF6</f>
        <v>0.2</v>
      </c>
      <c r="GC6" s="23">
        <f>profiles!I6*profiles!AG6</f>
        <v>0.48</v>
      </c>
      <c r="GD6" s="23">
        <f>profiles!J6*profiles!AH6</f>
        <v>8.0000000000000016E-2</v>
      </c>
      <c r="GE6" s="23">
        <f>profiles!K6*profiles!AI6</f>
        <v>0</v>
      </c>
      <c r="GF6" s="23">
        <f>profiles!L6*profiles!AJ6</f>
        <v>0</v>
      </c>
      <c r="GG6" s="23">
        <f>profiles!M6*profiles!AK6</f>
        <v>0</v>
      </c>
      <c r="GH6" s="23">
        <f>profiles!N6*profiles!AL6</f>
        <v>0</v>
      </c>
      <c r="GI6" s="23">
        <f>profiles!O6*profiles!AM6</f>
        <v>0.64000000000000012</v>
      </c>
      <c r="GJ6" s="23">
        <f>profiles!P6*profiles!AN6</f>
        <v>8.0000000000000016E-2</v>
      </c>
      <c r="GK6" s="23">
        <f>profiles!Q6*profiles!AO6</f>
        <v>0</v>
      </c>
      <c r="GL6" s="23">
        <f>profiles!R6*profiles!AP6</f>
        <v>0</v>
      </c>
      <c r="GM6" s="23">
        <f>profiles!S6*profiles!AQ6</f>
        <v>0</v>
      </c>
      <c r="GN6" s="23">
        <f>profiles!T6*profiles!AR6</f>
        <v>8.0000000000000016E-2</v>
      </c>
      <c r="GO6" s="23">
        <f>profiles!U6*profiles!AS6</f>
        <v>0.64000000000000012</v>
      </c>
      <c r="GP6" s="23">
        <f>profiles!V6*profiles!AT6</f>
        <v>0.8</v>
      </c>
      <c r="GQ6" s="23">
        <f>profiles!W6*profiles!AU6</f>
        <v>0.16000000000000003</v>
      </c>
      <c r="GR6" s="23">
        <f>profiles!X6*profiles!AV6</f>
        <v>0.2</v>
      </c>
      <c r="GS6" s="23">
        <f>profiles!Y6*profiles!AW6</f>
        <v>0.2</v>
      </c>
      <c r="GT6" s="23">
        <f>profiles!Z6*profiles!AX6</f>
        <v>0.2</v>
      </c>
      <c r="GU6" s="72">
        <f>PERCENTILE(FW6:GT6,0.85)</f>
        <v>0.3540000000000002</v>
      </c>
      <c r="GV6" s="72">
        <v>120</v>
      </c>
      <c r="GW6" s="72">
        <f>INDEX(data!$C:$C,ROW())*INDEX(data!$E:$E,ROW())*(INDEX(data!$G:$G,ROW())/100)/0.85</f>
        <v>3.5294117647058822</v>
      </c>
      <c r="GX6" s="72">
        <f>GW6*INDEX(data!$P:$P,ROW())*INDEX(data!$W:$W,ROW())/INDEX(results!$C:$C,ROW())</f>
        <v>7.9411764705882348E-2</v>
      </c>
      <c r="GY6" s="72">
        <f>IF(INDEX(data!$BM:$BM,ROW())="Climatisation",1,0)</f>
        <v>0</v>
      </c>
      <c r="GZ6" s="72">
        <f>data!BA6</f>
        <v>0.8</v>
      </c>
      <c r="HA6" s="72">
        <f>data!BB6</f>
        <v>0.2</v>
      </c>
      <c r="HB6" s="23">
        <f>profiles!C6</f>
        <v>1</v>
      </c>
      <c r="HC6" s="23">
        <f>profiles!D6</f>
        <v>1</v>
      </c>
      <c r="HD6" s="23">
        <f>profiles!E6</f>
        <v>1</v>
      </c>
      <c r="HE6" s="23">
        <f>profiles!F6</f>
        <v>1</v>
      </c>
      <c r="HF6" s="23">
        <f>profiles!G6</f>
        <v>1</v>
      </c>
      <c r="HG6" s="23">
        <f>profiles!H6</f>
        <v>1</v>
      </c>
      <c r="HH6" s="23">
        <f>profiles!I6</f>
        <v>0.6</v>
      </c>
      <c r="HI6" s="23">
        <f>profiles!J6</f>
        <v>0.4</v>
      </c>
      <c r="HJ6" s="23">
        <f>profiles!K6</f>
        <v>0</v>
      </c>
      <c r="HK6" s="23">
        <f>profiles!L6</f>
        <v>0</v>
      </c>
      <c r="HL6" s="23">
        <f>profiles!M6</f>
        <v>0</v>
      </c>
      <c r="HM6" s="23">
        <f>profiles!N6</f>
        <v>0</v>
      </c>
      <c r="HN6" s="23">
        <f>profiles!O6</f>
        <v>0.8</v>
      </c>
      <c r="HO6" s="23">
        <f>profiles!P6</f>
        <v>0.4</v>
      </c>
      <c r="HP6" s="23">
        <f>profiles!Q6</f>
        <v>0</v>
      </c>
      <c r="HQ6" s="23">
        <f>profiles!R6</f>
        <v>0</v>
      </c>
      <c r="HR6" s="23">
        <f>profiles!S6</f>
        <v>0</v>
      </c>
      <c r="HS6" s="23">
        <f>profiles!T6</f>
        <v>0.4</v>
      </c>
      <c r="HT6" s="23">
        <f>profiles!U6</f>
        <v>0.8</v>
      </c>
      <c r="HU6" s="23">
        <f>profiles!V6</f>
        <v>0.8</v>
      </c>
      <c r="HV6" s="23">
        <f>profiles!W6</f>
        <v>0.8</v>
      </c>
      <c r="HW6" s="23">
        <f>profiles!X6</f>
        <v>1</v>
      </c>
      <c r="HX6" s="23">
        <f>profiles!Y6</f>
        <v>1</v>
      </c>
      <c r="HY6" s="23">
        <f>profiles!Z6</f>
        <v>1</v>
      </c>
      <c r="HZ6" s="69">
        <f>ROUND(SUM(HB6:HY6),0)</f>
        <v>14</v>
      </c>
    </row>
    <row r="7" spans="1:234" ht="15" thickBot="1" x14ac:dyDescent="0.35">
      <c r="A7" s="9">
        <v>1.2</v>
      </c>
      <c r="B7" s="6" t="s">
        <v>5</v>
      </c>
      <c r="C7" s="26">
        <f>profiles!AA7*INDEX(data!$AL:$AL,ROW())*INDEX(results!$I:$I,ROW())</f>
        <v>0.8</v>
      </c>
      <c r="D7" s="27">
        <f>profiles!AB7*INDEX(data!$AL:$AL,ROW())*INDEX(results!$I:$I,ROW())</f>
        <v>0.8</v>
      </c>
      <c r="E7" s="27">
        <f>profiles!AC7*INDEX(data!$AL:$AL,ROW())*INDEX(results!$I:$I,ROW())</f>
        <v>0.8</v>
      </c>
      <c r="F7" s="27">
        <f>profiles!AD7*INDEX(data!$AL:$AL,ROW())*INDEX(results!$I:$I,ROW())</f>
        <v>0.8</v>
      </c>
      <c r="G7" s="27">
        <f>profiles!AE7*INDEX(data!$AL:$AL,ROW())*INDEX(results!$I:$I,ROW())</f>
        <v>0.8</v>
      </c>
      <c r="H7" s="27">
        <f>profiles!AF7*INDEX(data!$AL:$AL,ROW())*INDEX(results!$I:$I,ROW())</f>
        <v>1.6</v>
      </c>
      <c r="I7" s="28">
        <f>profiles!AG7*INDEX(data!$AL:$AL,ROW())*INDEX(results!$I:$I,ROW())</f>
        <v>6.4</v>
      </c>
      <c r="J7" s="28">
        <f>profiles!AH7*INDEX(data!$AL:$AL,ROW())*INDEX(results!$I:$I,ROW())</f>
        <v>1.6</v>
      </c>
      <c r="K7" s="27">
        <f>profiles!AI7*INDEX(data!$AL:$AL,ROW())*INDEX(results!$I:$I,ROW())</f>
        <v>0.8</v>
      </c>
      <c r="L7" s="27">
        <f>profiles!AJ7*INDEX(data!$AL:$AL,ROW())*INDEX(results!$I:$I,ROW())</f>
        <v>0.8</v>
      </c>
      <c r="M7" s="27">
        <f>profiles!AK7*INDEX(data!$AL:$AL,ROW())*INDEX(results!$I:$I,ROW())</f>
        <v>0.8</v>
      </c>
      <c r="N7" s="27">
        <f>profiles!AL7*INDEX(data!$AL:$AL,ROW())*INDEX(results!$I:$I,ROW())</f>
        <v>0.8</v>
      </c>
      <c r="O7" s="27">
        <f>profiles!AM7*INDEX(data!$AL:$AL,ROW())*INDEX(results!$I:$I,ROW())</f>
        <v>6.4</v>
      </c>
      <c r="P7" s="27">
        <f>profiles!AN7*INDEX(data!$AL:$AL,ROW())*INDEX(results!$I:$I,ROW())</f>
        <v>1.6</v>
      </c>
      <c r="Q7" s="27">
        <f>profiles!AO7*INDEX(data!$AL:$AL,ROW())*INDEX(results!$I:$I,ROW())</f>
        <v>0.8</v>
      </c>
      <c r="R7" s="27">
        <f>profiles!AP7*INDEX(data!$AL:$AL,ROW())*INDEX(results!$I:$I,ROW())</f>
        <v>0.8</v>
      </c>
      <c r="S7" s="27">
        <f>profiles!AQ7*INDEX(data!$AL:$AL,ROW())*INDEX(results!$I:$I,ROW())</f>
        <v>0.8</v>
      </c>
      <c r="T7" s="27">
        <f>profiles!AR7*INDEX(data!$AL:$AL,ROW())*INDEX(results!$I:$I,ROW())</f>
        <v>1.6</v>
      </c>
      <c r="U7" s="27">
        <f>profiles!AS7*INDEX(data!$AL:$AL,ROW())*INDEX(results!$I:$I,ROW())</f>
        <v>6.4</v>
      </c>
      <c r="V7" s="27">
        <f>profiles!AT7*INDEX(data!$AL:$AL,ROW())*INDEX(results!$I:$I,ROW())</f>
        <v>8</v>
      </c>
      <c r="W7" s="27">
        <f>profiles!AU7*INDEX(data!$AL:$AL,ROW())*INDEX(results!$I:$I,ROW())</f>
        <v>1.6</v>
      </c>
      <c r="X7" s="27">
        <f>profiles!AV7*INDEX(data!$AL:$AL,ROW())*INDEX(results!$I:$I,ROW())</f>
        <v>1.6</v>
      </c>
      <c r="Y7" s="27">
        <f>profiles!AW7*INDEX(data!$AL:$AL,ROW())*INDEX(results!$I:$I,ROW())</f>
        <v>1.6</v>
      </c>
      <c r="Z7" s="27">
        <f>profiles!AX7*INDEX(data!$AL:$AL,ROW())*INDEX(results!$I:$I,ROW())</f>
        <v>0.8</v>
      </c>
      <c r="AA7" s="70">
        <f t="shared" ref="AA7:AA50" si="1">ROUND(SUM(C7:Z7)*365/1000,0)</f>
        <v>18</v>
      </c>
      <c r="AB7" s="28">
        <f>IF(INDEX(data!$AV:$AV,ROW())=3,0,CA7*INDEX(results!$R:$R,ROW()))*INDEX($BA:$BA,ROW())</f>
        <v>0</v>
      </c>
      <c r="AC7" s="28">
        <f>IF(INDEX(data!$AV:$AV,ROW())=3,0,CB7*INDEX(results!$R:$R,ROW()))*INDEX($BA:$BA,ROW())</f>
        <v>0</v>
      </c>
      <c r="AD7" s="28">
        <f>IF(INDEX(data!$AV:$AV,ROW())=3,0,CC7*INDEX(results!$R:$R,ROW()))*INDEX($BA:$BA,ROW())</f>
        <v>0</v>
      </c>
      <c r="AE7" s="28">
        <f>IF(INDEX(data!$AV:$AV,ROW())=3,0,CD7*INDEX(results!$R:$R,ROW()))*INDEX($BA:$BA,ROW())</f>
        <v>0</v>
      </c>
      <c r="AF7" s="28">
        <f>IF(INDEX(data!$AV:$AV,ROW())=3,0,CE7*INDEX(results!$R:$R,ROW()))*INDEX($BA:$BA,ROW())</f>
        <v>0</v>
      </c>
      <c r="AG7" s="28">
        <f>IF(INDEX(data!$AV:$AV,ROW())=3,0,CF7*INDEX(results!$R:$R,ROW()))*INDEX($BA:$BA,ROW())</f>
        <v>0</v>
      </c>
      <c r="AH7" s="28">
        <f>IF(INDEX(data!$AV:$AV,ROW())=3,0,CG7*INDEX(results!$R:$R,ROW()))*INDEX($BA:$BA,ROW())</f>
        <v>0</v>
      </c>
      <c r="AI7" s="88">
        <f>CH7*INDEX(results!$R:$R,ROW())*INDEX($BA:$BA,ROW())</f>
        <v>0.58121330496589707</v>
      </c>
      <c r="AJ7" s="88">
        <f>CI7*INDEX(results!$R:$R,ROW())*INDEX($BA:$BA,ROW())</f>
        <v>0</v>
      </c>
      <c r="AK7" s="88">
        <f>CJ7*INDEX(results!$R:$R,ROW())*INDEX($BA:$BA,ROW())</f>
        <v>0</v>
      </c>
      <c r="AL7" s="88">
        <f>CK7*INDEX(results!$R:$R,ROW())*INDEX($BA:$BA,ROW())</f>
        <v>0</v>
      </c>
      <c r="AM7" s="88">
        <f>CL7*INDEX(results!$R:$R,ROW())*INDEX($BA:$BA,ROW())</f>
        <v>0</v>
      </c>
      <c r="AN7" s="88">
        <f>CM7*INDEX(results!$R:$R,ROW())*INDEX($BA:$BA,ROW())</f>
        <v>0.58121330496589707</v>
      </c>
      <c r="AO7" s="88">
        <f>CN7*INDEX(results!$R:$R,ROW())*INDEX($BA:$BA,ROW())</f>
        <v>0.58121330496589707</v>
      </c>
      <c r="AP7" s="88">
        <f>CO7*INDEX(results!$R:$R,ROW())*INDEX($BA:$BA,ROW())</f>
        <v>0</v>
      </c>
      <c r="AQ7" s="88">
        <f>CP7*INDEX(results!$R:$R,ROW())*INDEX($BA:$BA,ROW())</f>
        <v>0</v>
      </c>
      <c r="AR7" s="88">
        <f>CQ7*INDEX(results!$R:$R,ROW())*INDEX($BA:$BA,ROW())</f>
        <v>0</v>
      </c>
      <c r="AS7" s="88">
        <f>CR7*INDEX(results!$R:$R,ROW())*INDEX($BA:$BA,ROW())</f>
        <v>0.58121330496589707</v>
      </c>
      <c r="AT7" s="89">
        <f>IF(INDEX(data!$AV:$AV,ROW())=3,INDEX(results!$R:$R,ROW()), CS7*INDEX(results!$R:$R,ROW()))*INDEX($BA:$BA,ROW())</f>
        <v>0.58121330496589707</v>
      </c>
      <c r="AU7" s="89">
        <f>IF(INDEX(data!$AV:$AV,ROW())=3,INDEX(results!$R:$R,ROW()), CT7*INDEX(results!$R:$R,ROW()))*INDEX($BA:$BA,ROW())</f>
        <v>0.58121330496589707</v>
      </c>
      <c r="AV7" s="89">
        <f>IF(INDEX(data!$AV:$AV,ROW())=3,INDEX(results!$R:$R,ROW()), CU7*INDEX(results!$R:$R,ROW()))*INDEX($BA:$BA,ROW())</f>
        <v>0.58121330496589707</v>
      </c>
      <c r="AW7" s="28">
        <f>IF(INDEX(data!$AV:$AV,ROW())=3,0,CV7*INDEX(results!$R:$R,ROW()))*INDEX($BA:$BA,ROW())</f>
        <v>0</v>
      </c>
      <c r="AX7" s="28">
        <f>IF(INDEX(data!$AV:$AV,ROW())=3,0,CW7*INDEX(results!$R:$R,ROW()))*INDEX($BA:$BA,ROW())</f>
        <v>0</v>
      </c>
      <c r="AY7" s="29">
        <f>IF(INDEX(data!$AV:$AV,ROW())=3,0,CX7*INDEX(results!$R:$R,ROW()))*INDEX($BA:$BA,ROW())</f>
        <v>0</v>
      </c>
      <c r="AZ7" s="26">
        <f t="shared" ref="AZ7:AZ50" si="2">ROUND(SUM(AB7:AY7)*365/1000,0)</f>
        <v>1</v>
      </c>
      <c r="BA7" s="70">
        <f>IF((INDEX(data!$AU:$AU,ROW())+INDEX(data!$AV:$AV,ROW()))=0,0,INDEX(results!$T:$T,ROW())/(365*(INDEX(data!$AU:$AU,ROW())+INDEX(data!$AV:$AV,ROW()))+0.00001))</f>
        <v>0.21526418702440631</v>
      </c>
      <c r="BB7" s="27">
        <f>CA7*INDEX(data!$AX:$AX,ROW())*INDEX(results!$I:$I,ROW())</f>
        <v>0</v>
      </c>
      <c r="BC7" s="27">
        <f>CB7*INDEX(data!$AX:$AX,ROW())*INDEX(results!$I:$I,ROW())</f>
        <v>0</v>
      </c>
      <c r="BD7" s="27">
        <f>CC7*INDEX(data!$AX:$AX,ROW())*INDEX(results!$I:$I,ROW())</f>
        <v>0</v>
      </c>
      <c r="BE7" s="27">
        <f>CD7*INDEX(data!$AX:$AX,ROW())*INDEX(results!$I:$I,ROW())</f>
        <v>0</v>
      </c>
      <c r="BF7" s="27">
        <f>CE7*INDEX(data!$AX:$AX,ROW())*INDEX(results!$I:$I,ROW())</f>
        <v>0</v>
      </c>
      <c r="BG7" s="27">
        <f>CF7*INDEX(data!$AX:$AX,ROW())*INDEX(results!$I:$I,ROW())</f>
        <v>0</v>
      </c>
      <c r="BH7" s="27">
        <f>CG7*INDEX(data!$AX:$AX,ROW())*INDEX(results!$I:$I,ROW())</f>
        <v>0</v>
      </c>
      <c r="BI7" s="27">
        <f>CH7*INDEX(data!$AX:$AX,ROW())*INDEX(results!$I:$I,ROW())</f>
        <v>0</v>
      </c>
      <c r="BJ7" s="27">
        <f>CI7*INDEX(data!$AX:$AX,ROW())*INDEX(results!$I:$I,ROW())</f>
        <v>0</v>
      </c>
      <c r="BK7" s="27">
        <f>CJ7*INDEX(data!$AX:$AX,ROW())*INDEX(results!$I:$I,ROW())</f>
        <v>0</v>
      </c>
      <c r="BL7" s="27">
        <f>CK7*INDEX(data!$AX:$AX,ROW())*INDEX(results!$I:$I,ROW())</f>
        <v>0</v>
      </c>
      <c r="BM7" s="27">
        <f>CL7*INDEX(data!$AX:$AX,ROW())*INDEX(results!$I:$I,ROW())</f>
        <v>0</v>
      </c>
      <c r="BN7" s="27">
        <f>CM7*INDEX(data!$AX:$AX,ROW())*INDEX(results!$I:$I,ROW())</f>
        <v>0</v>
      </c>
      <c r="BO7" s="27">
        <f>CN7*INDEX(data!$AX:$AX,ROW())*INDEX(results!$I:$I,ROW())</f>
        <v>0</v>
      </c>
      <c r="BP7" s="27">
        <f>CO7*INDEX(data!$AX:$AX,ROW())*INDEX(results!$I:$I,ROW())</f>
        <v>0</v>
      </c>
      <c r="BQ7" s="27">
        <f>CP7*INDEX(data!$AX:$AX,ROW())*INDEX(results!$I:$I,ROW())</f>
        <v>0</v>
      </c>
      <c r="BR7" s="27">
        <f>CQ7*INDEX(data!$AX:$AX,ROW())*INDEX(results!$I:$I,ROW())</f>
        <v>0</v>
      </c>
      <c r="BS7" s="27">
        <f>CR7*INDEX(data!$AX:$AX,ROW())*INDEX(results!$I:$I,ROW())</f>
        <v>0</v>
      </c>
      <c r="BT7" s="27">
        <f>CS7*INDEX(data!$AX:$AX,ROW())*INDEX(results!$I:$I,ROW())</f>
        <v>0</v>
      </c>
      <c r="BU7" s="27">
        <f>CT7*INDEX(data!$AX:$AX,ROW())*INDEX(results!$I:$I,ROW())</f>
        <v>0</v>
      </c>
      <c r="BV7" s="27">
        <f>CU7*INDEX(data!$AX:$AX,ROW())*INDEX(results!$I:$I,ROW())</f>
        <v>0</v>
      </c>
      <c r="BW7" s="27">
        <f>CV7*INDEX(data!$AX:$AX,ROW())*INDEX(results!$I:$I,ROW())</f>
        <v>0</v>
      </c>
      <c r="BX7" s="27">
        <f>CW7*INDEX(data!$AX:$AX,ROW())*INDEX(results!$I:$I,ROW())</f>
        <v>0</v>
      </c>
      <c r="BY7" s="27">
        <f>CX7*INDEX(data!$AX:$AX,ROW())*INDEX(results!$I:$I,ROW())</f>
        <v>0</v>
      </c>
      <c r="BZ7" s="70">
        <f>ROUND(SUM(BB7:BY7)*INDEX(profiles!$BL:$BL,ROW())/1000,0)</f>
        <v>0</v>
      </c>
      <c r="CA7" s="79">
        <f>IF(profiles!C7&gt;0,1,0)</f>
        <v>1</v>
      </c>
      <c r="CB7" s="80">
        <f>IF(profiles!D7&gt;0,1,0)</f>
        <v>1</v>
      </c>
      <c r="CC7" s="80">
        <f>IF(profiles!E7&gt;0,1,0)</f>
        <v>1</v>
      </c>
      <c r="CD7" s="80">
        <f>IF(profiles!F7&gt;0,1,0)</f>
        <v>1</v>
      </c>
      <c r="CE7" s="80">
        <f>IF(profiles!G7&gt;0,1,0)</f>
        <v>1</v>
      </c>
      <c r="CF7" s="80">
        <f>IF(profiles!H7&gt;0,1,0)</f>
        <v>1</v>
      </c>
      <c r="CG7" s="80">
        <f>IF(profiles!I7&gt;0,1,0)</f>
        <v>1</v>
      </c>
      <c r="CH7" s="80">
        <f>IF(profiles!J7&gt;0,1,0)</f>
        <v>1</v>
      </c>
      <c r="CI7" s="80">
        <f>IF(profiles!K7&gt;0,1,0)</f>
        <v>0</v>
      </c>
      <c r="CJ7" s="80">
        <f>IF(profiles!L7&gt;0,1,0)</f>
        <v>0</v>
      </c>
      <c r="CK7" s="80">
        <f>IF(profiles!M7&gt;0,1,0)</f>
        <v>0</v>
      </c>
      <c r="CL7" s="80">
        <f>IF(profiles!N7&gt;0,1,0)</f>
        <v>0</v>
      </c>
      <c r="CM7" s="80">
        <f>IF(profiles!O7&gt;0,1,0)</f>
        <v>1</v>
      </c>
      <c r="CN7" s="80">
        <f>IF(profiles!P7&gt;0,1,0)</f>
        <v>1</v>
      </c>
      <c r="CO7" s="80">
        <f>IF(profiles!Q7&gt;0,1,0)</f>
        <v>0</v>
      </c>
      <c r="CP7" s="80">
        <f>IF(profiles!R7&gt;0,1,0)</f>
        <v>0</v>
      </c>
      <c r="CQ7" s="80">
        <f>IF(profiles!S7&gt;0,1,0)</f>
        <v>0</v>
      </c>
      <c r="CR7" s="80">
        <f>IF(profiles!T7&gt;0,1,0)</f>
        <v>1</v>
      </c>
      <c r="CS7" s="80">
        <f>IF(profiles!U7&gt;0,1,0)</f>
        <v>1</v>
      </c>
      <c r="CT7" s="80">
        <f>IF(profiles!V7&gt;0,1,0)</f>
        <v>1</v>
      </c>
      <c r="CU7" s="80">
        <f>IF(profiles!W7&gt;0,1,0)</f>
        <v>1</v>
      </c>
      <c r="CV7" s="80">
        <f>IF(profiles!X7&gt;0,1,0)</f>
        <v>1</v>
      </c>
      <c r="CW7" s="80">
        <f>IF(profiles!Y7&gt;0,1,0)</f>
        <v>1</v>
      </c>
      <c r="CX7" s="80">
        <f>IF(profiles!Z7&gt;0,1,0)</f>
        <v>1</v>
      </c>
      <c r="CY7" s="70">
        <f t="shared" ref="CY7:CY50" si="3">ROUND(SUM(CA7:CX7)*365/1000,0)</f>
        <v>6</v>
      </c>
      <c r="CZ7" s="26">
        <f>profiles!C7*INDEX(results!$J:$J,ROW())*INDEX(results!$I:$I,ROW())</f>
        <v>1.36</v>
      </c>
      <c r="DA7" s="27">
        <f>profiles!D7*INDEX(results!$J:$J,ROW())*INDEX(results!$I:$I,ROW())</f>
        <v>1.36</v>
      </c>
      <c r="DB7" s="27">
        <f>profiles!E7*INDEX(results!$J:$J,ROW())*INDEX(results!$I:$I,ROW())</f>
        <v>1.36</v>
      </c>
      <c r="DC7" s="27">
        <f>profiles!F7*INDEX(results!$J:$J,ROW())*INDEX(results!$I:$I,ROW())</f>
        <v>1.36</v>
      </c>
      <c r="DD7" s="27">
        <f>profiles!G7*INDEX(results!$J:$J,ROW())*INDEX(results!$I:$I,ROW())</f>
        <v>1.36</v>
      </c>
      <c r="DE7" s="27">
        <f>profiles!H7*INDEX(results!$J:$J,ROW())*INDEX(results!$I:$I,ROW())</f>
        <v>1.36</v>
      </c>
      <c r="DF7" s="27">
        <f>profiles!I7*INDEX(results!$J:$J,ROW())*INDEX(results!$I:$I,ROW())</f>
        <v>0.81600000000000006</v>
      </c>
      <c r="DG7" s="27">
        <f>profiles!J7*INDEX(results!$J:$J,ROW())*INDEX(results!$I:$I,ROW())</f>
        <v>0.54400000000000004</v>
      </c>
      <c r="DH7" s="27">
        <f>profiles!K7*INDEX(results!$J:$J,ROW())*INDEX(results!$I:$I,ROW())</f>
        <v>0</v>
      </c>
      <c r="DI7" s="27">
        <f>profiles!L7*INDEX(results!$J:$J,ROW())*INDEX(results!$I:$I,ROW())</f>
        <v>0</v>
      </c>
      <c r="DJ7" s="27">
        <f>profiles!M7*INDEX(results!$J:$J,ROW())*INDEX(results!$I:$I,ROW())</f>
        <v>0</v>
      </c>
      <c r="DK7" s="27">
        <f>profiles!N7*INDEX(results!$J:$J,ROW())*INDEX(results!$I:$I,ROW())</f>
        <v>0</v>
      </c>
      <c r="DL7" s="27">
        <f>profiles!O7*INDEX(results!$J:$J,ROW())*INDEX(results!$I:$I,ROW())</f>
        <v>1.0880000000000001</v>
      </c>
      <c r="DM7" s="27">
        <f>profiles!P7*INDEX(results!$J:$J,ROW())*INDEX(results!$I:$I,ROW())</f>
        <v>0.54400000000000004</v>
      </c>
      <c r="DN7" s="27">
        <f>profiles!Q7*INDEX(results!$J:$J,ROW())*INDEX(results!$I:$I,ROW())</f>
        <v>0</v>
      </c>
      <c r="DO7" s="27">
        <f>profiles!R7*INDEX(results!$J:$J,ROW())*INDEX(results!$I:$I,ROW())</f>
        <v>0</v>
      </c>
      <c r="DP7" s="27">
        <f>profiles!S7*INDEX(results!$J:$J,ROW())*INDEX(results!$I:$I,ROW())</f>
        <v>0</v>
      </c>
      <c r="DQ7" s="27">
        <f>profiles!T7*INDEX(results!$J:$J,ROW())*INDEX(results!$I:$I,ROW())</f>
        <v>0.54400000000000004</v>
      </c>
      <c r="DR7" s="27">
        <f>profiles!U7*INDEX(results!$J:$J,ROW())*INDEX(results!$I:$I,ROW())</f>
        <v>1.0880000000000001</v>
      </c>
      <c r="DS7" s="27">
        <f>profiles!V7*INDEX(results!$J:$J,ROW())*INDEX(results!$I:$I,ROW())</f>
        <v>1.0880000000000001</v>
      </c>
      <c r="DT7" s="27">
        <f>profiles!W7*INDEX(results!$J:$J,ROW())*INDEX(results!$I:$I,ROW())</f>
        <v>1.0880000000000001</v>
      </c>
      <c r="DU7" s="27">
        <f>profiles!X7*INDEX(results!$J:$J,ROW())*INDEX(results!$I:$I,ROW())</f>
        <v>1.36</v>
      </c>
      <c r="DV7" s="27">
        <f>profiles!Y7*INDEX(results!$J:$J,ROW())*INDEX(results!$I:$I,ROW())</f>
        <v>1.36</v>
      </c>
      <c r="DW7" s="27">
        <f>profiles!Z7*INDEX(results!$J:$J,ROW())*INDEX(results!$I:$I,ROW())</f>
        <v>1.36</v>
      </c>
      <c r="DX7" s="70">
        <f t="shared" ref="DX7:DX50" si="4">ROUND(SUM(CZ7:DW7)*365/1000,0)</f>
        <v>7</v>
      </c>
      <c r="DY7" s="9">
        <f>EX7/MAX(INDEX($FV:$FV,ROW()),0.001)*(INDEX(data!$BT:$BT,ROW()))*(INDEX(results!$I:$I,ROW()))/MAX(INDEX(data!$AG:$AG,ROW()),0.001)</f>
        <v>0</v>
      </c>
      <c r="DZ7" s="28">
        <f>EY7/MAX(INDEX($FV:$FV,ROW()),0.001)*(INDEX(data!$BT:$BT,ROW()))*(INDEX(results!$I:$I,ROW()))/MAX(INDEX(data!$AG:$AG,ROW()),0.001)</f>
        <v>0</v>
      </c>
      <c r="EA7" s="28">
        <f>EZ7/MAX(INDEX($FV:$FV,ROW()),0.001)*(INDEX(data!$BT:$BT,ROW()))*(INDEX(results!$I:$I,ROW()))/MAX(INDEX(data!$AG:$AG,ROW()),0.001)</f>
        <v>0</v>
      </c>
      <c r="EB7" s="28">
        <f>FA7/MAX(INDEX($FV:$FV,ROW()),0.001)*(INDEX(data!$BT:$BT,ROW()))*(INDEX(results!$I:$I,ROW()))/MAX(INDEX(data!$AG:$AG,ROW()),0.001)</f>
        <v>0</v>
      </c>
      <c r="EC7" s="28">
        <f>FB7/MAX(INDEX($FV:$FV,ROW()),0.001)*(INDEX(data!$BT:$BT,ROW()))*(INDEX(results!$I:$I,ROW()))/MAX(INDEX(data!$AG:$AG,ROW()),0.001)</f>
        <v>0</v>
      </c>
      <c r="ED7" s="28">
        <f>FC7/MAX(INDEX($FV:$FV,ROW()),0.001)*(INDEX(data!$BT:$BT,ROW()))*(INDEX(results!$I:$I,ROW()))/MAX(INDEX(data!$AG:$AG,ROW()),0.001)</f>
        <v>0</v>
      </c>
      <c r="EE7" s="28">
        <f>FD7/MAX(INDEX($FV:$FV,ROW()),0.001)*(INDEX(data!$BT:$BT,ROW()))*(INDEX(results!$I:$I,ROW()))/MAX(INDEX(data!$AG:$AG,ROW()),0.001)</f>
        <v>0.18749999999999994</v>
      </c>
      <c r="EF7" s="28">
        <f>FE7/MAX(INDEX($FV:$FV,ROW()),0.001)*(INDEX(data!$BT:$BT,ROW()))*(INDEX(results!$I:$I,ROW()))/MAX(INDEX(data!$AG:$AG,ROW()),0.001)</f>
        <v>0</v>
      </c>
      <c r="EG7" s="28">
        <f>FF7/MAX(INDEX($FV:$FV,ROW()),0.001)*(INDEX(data!$BT:$BT,ROW()))*(INDEX(results!$I:$I,ROW()))/MAX(INDEX(data!$AG:$AG,ROW()),0.001)</f>
        <v>0</v>
      </c>
      <c r="EH7" s="28">
        <f>FG7/MAX(INDEX($FV:$FV,ROW()),0.001)*(INDEX(data!$BT:$BT,ROW()))*(INDEX(results!$I:$I,ROW()))/MAX(INDEX(data!$AG:$AG,ROW()),0.001)</f>
        <v>0</v>
      </c>
      <c r="EI7" s="28">
        <f>FH7/MAX(INDEX($FV:$FV,ROW()),0.001)*(INDEX(data!$BT:$BT,ROW()))*(INDEX(results!$I:$I,ROW()))/MAX(INDEX(data!$AG:$AG,ROW()),0.001)</f>
        <v>0</v>
      </c>
      <c r="EJ7" s="28">
        <f>FI7/MAX(INDEX($FV:$FV,ROW()),0.001)*(INDEX(data!$BT:$BT,ROW()))*(INDEX(results!$I:$I,ROW()))/MAX(INDEX(data!$AG:$AG,ROW()),0.001)</f>
        <v>0</v>
      </c>
      <c r="EK7" s="28">
        <f>FJ7/MAX(INDEX($FV:$FV,ROW()),0.001)*(INDEX(data!$BT:$BT,ROW()))*(INDEX(results!$I:$I,ROW()))/MAX(INDEX(data!$AG:$AG,ROW()),0.001)</f>
        <v>0.25</v>
      </c>
      <c r="EL7" s="28">
        <f>FK7/MAX(INDEX($FV:$FV,ROW()),0.001)*(INDEX(data!$BT:$BT,ROW()))*(INDEX(results!$I:$I,ROW()))/MAX(INDEX(data!$AG:$AG,ROW()),0.001)</f>
        <v>0</v>
      </c>
      <c r="EM7" s="28">
        <f>FL7/MAX(INDEX($FV:$FV,ROW()),0.001)*(INDEX(data!$BT:$BT,ROW()))*(INDEX(results!$I:$I,ROW()))/MAX(INDEX(data!$AG:$AG,ROW()),0.001)</f>
        <v>0</v>
      </c>
      <c r="EN7" s="28">
        <f>FM7/MAX(INDEX($FV:$FV,ROW()),0.001)*(INDEX(data!$BT:$BT,ROW()))*(INDEX(results!$I:$I,ROW()))/MAX(INDEX(data!$AG:$AG,ROW()),0.001)</f>
        <v>0</v>
      </c>
      <c r="EO7" s="28">
        <f>FN7/MAX(INDEX($FV:$FV,ROW()),0.001)*(INDEX(data!$BT:$BT,ROW()))*(INDEX(results!$I:$I,ROW()))/MAX(INDEX(data!$AG:$AG,ROW()),0.001)</f>
        <v>0</v>
      </c>
      <c r="EP7" s="28">
        <f>FO7/MAX(INDEX($FV:$FV,ROW()),0.001)*(INDEX(data!$BT:$BT,ROW()))*(INDEX(results!$I:$I,ROW()))/MAX(INDEX(data!$AG:$AG,ROW()),0.001)</f>
        <v>0</v>
      </c>
      <c r="EQ7" s="28">
        <f>FP7/MAX(INDEX($FV:$FV,ROW()),0.001)*(INDEX(data!$BT:$BT,ROW()))*(INDEX(results!$I:$I,ROW()))/MAX(INDEX(data!$AG:$AG,ROW()),0.001)</f>
        <v>0.25</v>
      </c>
      <c r="ER7" s="28">
        <f>FQ7/MAX(INDEX($FV:$FV,ROW()),0.001)*(INDEX(data!$BT:$BT,ROW()))*(INDEX(results!$I:$I,ROW()))/MAX(INDEX(data!$AG:$AG,ROW()),0.001)</f>
        <v>0.31249999999999994</v>
      </c>
      <c r="ES7" s="28">
        <f>FR7/MAX(INDEX($FV:$FV,ROW()),0.001)*(INDEX(data!$BT:$BT,ROW()))*(INDEX(results!$I:$I,ROW()))/MAX(INDEX(data!$AG:$AG,ROW()),0.001)</f>
        <v>0</v>
      </c>
      <c r="ET7" s="28">
        <f>FS7/MAX(INDEX($FV:$FV,ROW()),0.001)*(INDEX(data!$BT:$BT,ROW()))*(INDEX(results!$I:$I,ROW()))/MAX(INDEX(data!$AG:$AG,ROW()),0.001)</f>
        <v>0</v>
      </c>
      <c r="EU7" s="28">
        <f>FT7/MAX(INDEX($FV:$FV,ROW()),0.001)*(INDEX(data!$BT:$BT,ROW()))*(INDEX(results!$I:$I,ROW()))/MAX(INDEX(data!$AG:$AG,ROW()),0.001)</f>
        <v>0</v>
      </c>
      <c r="EV7" s="28">
        <f>FU7/MAX(INDEX($FV:$FV,ROW()),0.001)*(INDEX(data!$BT:$BT,ROW()))*(INDEX(results!$I:$I,ROW()))/MAX(INDEX(data!$AG:$AG,ROW()),0.001)</f>
        <v>0</v>
      </c>
      <c r="EW7" s="74">
        <f t="shared" ref="EW7:EW50" si="5">ROUND(SUM(DY7:EV7)*0.00116*50*365,1)</f>
        <v>21.2</v>
      </c>
      <c r="EX7" s="9">
        <f t="shared" ref="EX7:EX50" si="6">IF(FW7&gt;INDEX($GU:$GU,ROW()),FW7,0)</f>
        <v>0</v>
      </c>
      <c r="EY7" s="28">
        <f t="shared" ref="EY7:EY50" si="7">IF(FX7&gt;INDEX($GU:$GU,ROW()),FX7,0)</f>
        <v>0</v>
      </c>
      <c r="EZ7" s="28">
        <f t="shared" ref="EZ7:EZ50" si="8">IF(FY7&gt;INDEX($GU:$GU,ROW()),FY7,0)</f>
        <v>0</v>
      </c>
      <c r="FA7" s="28">
        <f t="shared" ref="FA7:FA50" si="9">IF(FZ7&gt;INDEX($GU:$GU,ROW()),FZ7,0)</f>
        <v>0</v>
      </c>
      <c r="FB7" s="28">
        <f t="shared" ref="FB7:FB50" si="10">IF(GA7&gt;INDEX($GU:$GU,ROW()),GA7,0)</f>
        <v>0</v>
      </c>
      <c r="FC7" s="28">
        <f t="shared" ref="FC7:FC50" si="11">IF(GB7&gt;INDEX($GU:$GU,ROW()),GB7,0)</f>
        <v>0</v>
      </c>
      <c r="FD7" s="28">
        <f t="shared" ref="FD7:FD50" si="12">IF(GC7&gt;INDEX($GU:$GU,ROW()),GC7,0)</f>
        <v>0.48</v>
      </c>
      <c r="FE7" s="28">
        <f t="shared" ref="FE7:FE50" si="13">IF(GD7&gt;INDEX($GU:$GU,ROW()),GD7,0)</f>
        <v>0</v>
      </c>
      <c r="FF7" s="28">
        <f t="shared" ref="FF7:FF50" si="14">IF(GE7&gt;INDEX($GU:$GU,ROW()),GE7,0)</f>
        <v>0</v>
      </c>
      <c r="FG7" s="28">
        <f t="shared" ref="FG7:FG50" si="15">IF(GF7&gt;INDEX($GU:$GU,ROW()),GF7,0)</f>
        <v>0</v>
      </c>
      <c r="FH7" s="28">
        <f t="shared" ref="FH7:FH50" si="16">IF(GG7&gt;INDEX($GU:$GU,ROW()),GG7,0)</f>
        <v>0</v>
      </c>
      <c r="FI7" s="28">
        <f t="shared" ref="FI7:FI50" si="17">IF(GH7&gt;INDEX($GU:$GU,ROW()),GH7,0)</f>
        <v>0</v>
      </c>
      <c r="FJ7" s="28">
        <f t="shared" ref="FJ7:FJ50" si="18">IF(GI7&gt;INDEX($GU:$GU,ROW()),GI7,0)</f>
        <v>0.64000000000000012</v>
      </c>
      <c r="FK7" s="28">
        <f t="shared" ref="FK7:FK50" si="19">IF(GJ7&gt;INDEX($GU:$GU,ROW()),GJ7,0)</f>
        <v>0</v>
      </c>
      <c r="FL7" s="28">
        <f t="shared" ref="FL7:FL50" si="20">IF(GK7&gt;INDEX($GU:$GU,ROW()),GK7,0)</f>
        <v>0</v>
      </c>
      <c r="FM7" s="28">
        <f t="shared" ref="FM7:FM50" si="21">IF(GL7&gt;INDEX($GU:$GU,ROW()),GL7,0)</f>
        <v>0</v>
      </c>
      <c r="FN7" s="28">
        <f t="shared" ref="FN7:FN50" si="22">IF(GM7&gt;INDEX($GU:$GU,ROW()),GM7,0)</f>
        <v>0</v>
      </c>
      <c r="FO7" s="28">
        <f t="shared" ref="FO7:FO50" si="23">IF(GN7&gt;INDEX($GU:$GU,ROW()),GN7,0)</f>
        <v>0</v>
      </c>
      <c r="FP7" s="28">
        <f t="shared" ref="FP7:FP50" si="24">IF(GO7&gt;INDEX($GU:$GU,ROW()),GO7,0)</f>
        <v>0.64000000000000012</v>
      </c>
      <c r="FQ7" s="28">
        <f t="shared" ref="FQ7:FQ50" si="25">IF(GP7&gt;INDEX($GU:$GU,ROW()),GP7,0)</f>
        <v>0.8</v>
      </c>
      <c r="FR7" s="28">
        <f t="shared" ref="FR7:FR50" si="26">IF(GQ7&gt;INDEX($GU:$GU,ROW()),GQ7,0)</f>
        <v>0</v>
      </c>
      <c r="FS7" s="28">
        <f t="shared" ref="FS7:FS50" si="27">IF(GR7&gt;INDEX($GU:$GU,ROW()),GR7,0)</f>
        <v>0</v>
      </c>
      <c r="FT7" s="28">
        <f t="shared" ref="FT7:FT50" si="28">IF(GS7&gt;INDEX($GU:$GU,ROW()),GS7,0)</f>
        <v>0</v>
      </c>
      <c r="FU7" s="29">
        <f t="shared" ref="FU7:FU50" si="29">IF(GT7&gt;INDEX($GU:$GU,ROW()),GT7,0)</f>
        <v>0</v>
      </c>
      <c r="FV7" s="74">
        <f t="shared" ref="FV7:FV50" si="30">SUM(EX7:FU7)</f>
        <v>2.5600000000000005</v>
      </c>
      <c r="FW7" s="27">
        <f>profiles!C7*profiles!AA7</f>
        <v>0.1</v>
      </c>
      <c r="FX7" s="27">
        <f>profiles!D7*profiles!AB7</f>
        <v>0.1</v>
      </c>
      <c r="FY7" s="27">
        <f>profiles!E7*profiles!AC7</f>
        <v>0.1</v>
      </c>
      <c r="FZ7" s="27">
        <f>profiles!F7*profiles!AD7</f>
        <v>0.1</v>
      </c>
      <c r="GA7" s="27">
        <f>profiles!G7*profiles!AE7</f>
        <v>0.1</v>
      </c>
      <c r="GB7" s="27">
        <f>profiles!H7*profiles!AF7</f>
        <v>0.2</v>
      </c>
      <c r="GC7" s="27">
        <f>profiles!I7*profiles!AG7</f>
        <v>0.48</v>
      </c>
      <c r="GD7" s="27">
        <f>profiles!J7*profiles!AH7</f>
        <v>8.0000000000000016E-2</v>
      </c>
      <c r="GE7" s="27">
        <f>profiles!K7*profiles!AI7</f>
        <v>0</v>
      </c>
      <c r="GF7" s="27">
        <f>profiles!L7*profiles!AJ7</f>
        <v>0</v>
      </c>
      <c r="GG7" s="27">
        <f>profiles!M7*profiles!AK7</f>
        <v>0</v>
      </c>
      <c r="GH7" s="27">
        <f>profiles!N7*profiles!AL7</f>
        <v>0</v>
      </c>
      <c r="GI7" s="27">
        <f>profiles!O7*profiles!AM7</f>
        <v>0.64000000000000012</v>
      </c>
      <c r="GJ7" s="27">
        <f>profiles!P7*profiles!AN7</f>
        <v>8.0000000000000016E-2</v>
      </c>
      <c r="GK7" s="27">
        <f>profiles!Q7*profiles!AO7</f>
        <v>0</v>
      </c>
      <c r="GL7" s="27">
        <f>profiles!R7*profiles!AP7</f>
        <v>0</v>
      </c>
      <c r="GM7" s="27">
        <f>profiles!S7*profiles!AQ7</f>
        <v>0</v>
      </c>
      <c r="GN7" s="27">
        <f>profiles!T7*profiles!AR7</f>
        <v>8.0000000000000016E-2</v>
      </c>
      <c r="GO7" s="27">
        <f>profiles!U7*profiles!AS7</f>
        <v>0.64000000000000012</v>
      </c>
      <c r="GP7" s="27">
        <f>profiles!V7*profiles!AT7</f>
        <v>0.8</v>
      </c>
      <c r="GQ7" s="27">
        <f>profiles!W7*profiles!AU7</f>
        <v>0.16000000000000003</v>
      </c>
      <c r="GR7" s="27">
        <f>profiles!X7*profiles!AV7</f>
        <v>0.2</v>
      </c>
      <c r="GS7" s="27">
        <f>profiles!Y7*profiles!AW7</f>
        <v>0.2</v>
      </c>
      <c r="GT7" s="27">
        <f>profiles!Z7*profiles!AX7</f>
        <v>0.1</v>
      </c>
      <c r="GU7" s="74">
        <f t="shared" ref="GU7:GU50" si="31">PERCENTILE(FW7:GT7,0.85)</f>
        <v>0.3540000000000002</v>
      </c>
      <c r="GV7" s="74">
        <v>120</v>
      </c>
      <c r="GW7" s="74">
        <f>INDEX(data!$C:$C,ROW())*INDEX(data!$E:$E,ROW())*(INDEX(data!$G:$G,ROW())/100)/0.85</f>
        <v>3.5294117647058822</v>
      </c>
      <c r="GX7" s="74">
        <f>GW7*INDEX(data!$P:$P,ROW())*INDEX(data!$W:$W,ROW())/INDEX(results!$C:$C,ROW())</f>
        <v>7.9411764705882348E-2</v>
      </c>
      <c r="GY7" s="74">
        <f>IF(INDEX(data!$BM:$BM,ROW())="Climatisation",1,0)</f>
        <v>0</v>
      </c>
      <c r="GZ7" s="74">
        <f>data!BA7</f>
        <v>0.6</v>
      </c>
      <c r="HA7" s="74">
        <f>data!BB7</f>
        <v>0.2</v>
      </c>
      <c r="HB7" s="26">
        <f>profiles!C7</f>
        <v>1</v>
      </c>
      <c r="HC7" s="27">
        <f>profiles!D7</f>
        <v>1</v>
      </c>
      <c r="HD7" s="27">
        <f>profiles!E7</f>
        <v>1</v>
      </c>
      <c r="HE7" s="27">
        <f>profiles!F7</f>
        <v>1</v>
      </c>
      <c r="HF7" s="27">
        <f>profiles!G7</f>
        <v>1</v>
      </c>
      <c r="HG7" s="27">
        <f>profiles!H7</f>
        <v>1</v>
      </c>
      <c r="HH7" s="28">
        <f>profiles!I7</f>
        <v>0.6</v>
      </c>
      <c r="HI7" s="28">
        <f>profiles!J7</f>
        <v>0.4</v>
      </c>
      <c r="HJ7" s="27">
        <f>profiles!K7</f>
        <v>0</v>
      </c>
      <c r="HK7" s="27">
        <f>profiles!L7</f>
        <v>0</v>
      </c>
      <c r="HL7" s="27">
        <f>profiles!M7</f>
        <v>0</v>
      </c>
      <c r="HM7" s="27">
        <f>profiles!N7</f>
        <v>0</v>
      </c>
      <c r="HN7" s="27">
        <f>profiles!O7</f>
        <v>0.8</v>
      </c>
      <c r="HO7" s="27">
        <f>profiles!P7</f>
        <v>0.4</v>
      </c>
      <c r="HP7" s="27">
        <f>profiles!Q7</f>
        <v>0</v>
      </c>
      <c r="HQ7" s="27">
        <f>profiles!R7</f>
        <v>0</v>
      </c>
      <c r="HR7" s="27">
        <f>profiles!S7</f>
        <v>0</v>
      </c>
      <c r="HS7" s="27">
        <f>profiles!T7</f>
        <v>0.4</v>
      </c>
      <c r="HT7" s="27">
        <f>profiles!U7</f>
        <v>0.8</v>
      </c>
      <c r="HU7" s="27">
        <f>profiles!V7</f>
        <v>0.8</v>
      </c>
      <c r="HV7" s="27">
        <f>profiles!W7</f>
        <v>0.8</v>
      </c>
      <c r="HW7" s="27">
        <f>profiles!X7</f>
        <v>1</v>
      </c>
      <c r="HX7" s="27">
        <f>profiles!Y7</f>
        <v>1</v>
      </c>
      <c r="HY7" s="27">
        <f>profiles!Z7</f>
        <v>1</v>
      </c>
      <c r="HZ7" s="70">
        <f t="shared" ref="HZ7:HZ50" si="32">ROUND(SUM(HB7:HY7),0)</f>
        <v>14</v>
      </c>
    </row>
    <row r="8" spans="1:234" x14ac:dyDescent="0.3">
      <c r="A8" s="7">
        <v>2.1</v>
      </c>
      <c r="B8" s="8" t="s">
        <v>6</v>
      </c>
      <c r="C8" s="22">
        <f>profiles!AA8*INDEX(data!$AL:$AL,ROW())*INDEX(results!$I:$I,ROW())</f>
        <v>1.6800000000000002</v>
      </c>
      <c r="D8" s="23">
        <f>profiles!AB8*INDEX(data!$AL:$AL,ROW())*INDEX(results!$I:$I,ROW())</f>
        <v>1.6800000000000002</v>
      </c>
      <c r="E8" s="23">
        <f>profiles!AC8*INDEX(data!$AL:$AL,ROW())*INDEX(results!$I:$I,ROW())</f>
        <v>1.6800000000000002</v>
      </c>
      <c r="F8" s="23">
        <f>profiles!AD8*INDEX(data!$AL:$AL,ROW())*INDEX(results!$I:$I,ROW())</f>
        <v>1.6800000000000002</v>
      </c>
      <c r="G8" s="23">
        <f>profiles!AE8*INDEX(data!$AL:$AL,ROW())*INDEX(results!$I:$I,ROW())</f>
        <v>1.6800000000000002</v>
      </c>
      <c r="H8" s="23">
        <f>profiles!AF8*INDEX(data!$AL:$AL,ROW())*INDEX(results!$I:$I,ROW())</f>
        <v>1.6800000000000002</v>
      </c>
      <c r="I8" s="24">
        <f>profiles!AG8*INDEX(data!$AL:$AL,ROW())*INDEX(results!$I:$I,ROW())</f>
        <v>1.6800000000000002</v>
      </c>
      <c r="J8" s="24">
        <f>profiles!AH8*INDEX(data!$AL:$AL,ROW())*INDEX(results!$I:$I,ROW())</f>
        <v>3.3600000000000003</v>
      </c>
      <c r="K8" s="23">
        <f>profiles!AI8*INDEX(data!$AL:$AL,ROW())*INDEX(results!$I:$I,ROW())</f>
        <v>6.7200000000000006</v>
      </c>
      <c r="L8" s="23">
        <f>profiles!AJ8*INDEX(data!$AL:$AL,ROW())*INDEX(results!$I:$I,ROW())</f>
        <v>1.6800000000000002</v>
      </c>
      <c r="M8" s="23">
        <f>profiles!AK8*INDEX(data!$AL:$AL,ROW())*INDEX(results!$I:$I,ROW())</f>
        <v>1.6800000000000002</v>
      </c>
      <c r="N8" s="23">
        <f>profiles!AL8*INDEX(data!$AL:$AL,ROW())*INDEX(results!$I:$I,ROW())</f>
        <v>1.6800000000000002</v>
      </c>
      <c r="O8" s="23">
        <f>profiles!AM8*INDEX(data!$AL:$AL,ROW())*INDEX(results!$I:$I,ROW())</f>
        <v>1.6800000000000002</v>
      </c>
      <c r="P8" s="23">
        <f>profiles!AN8*INDEX(data!$AL:$AL,ROW())*INDEX(results!$I:$I,ROW())</f>
        <v>1.6800000000000002</v>
      </c>
      <c r="Q8" s="23">
        <f>profiles!AO8*INDEX(data!$AL:$AL,ROW())*INDEX(results!$I:$I,ROW())</f>
        <v>1.6800000000000002</v>
      </c>
      <c r="R8" s="23">
        <f>profiles!AP8*INDEX(data!$AL:$AL,ROW())*INDEX(results!$I:$I,ROW())</f>
        <v>1.6800000000000002</v>
      </c>
      <c r="S8" s="23">
        <f>profiles!AQ8*INDEX(data!$AL:$AL,ROW())*INDEX(results!$I:$I,ROW())</f>
        <v>1.6800000000000002</v>
      </c>
      <c r="T8" s="23">
        <f>profiles!AR8*INDEX(data!$AL:$AL,ROW())*INDEX(results!$I:$I,ROW())</f>
        <v>1.6800000000000002</v>
      </c>
      <c r="U8" s="23">
        <f>profiles!AS8*INDEX(data!$AL:$AL,ROW())*INDEX(results!$I:$I,ROW())</f>
        <v>3.3600000000000003</v>
      </c>
      <c r="V8" s="23">
        <f>profiles!AT8*INDEX(data!$AL:$AL,ROW())*INDEX(results!$I:$I,ROW())</f>
        <v>8.3999999999999986</v>
      </c>
      <c r="W8" s="23">
        <f>profiles!AU8*INDEX(data!$AL:$AL,ROW())*INDEX(results!$I:$I,ROW())</f>
        <v>5.0399999999999991</v>
      </c>
      <c r="X8" s="23">
        <f>profiles!AV8*INDEX(data!$AL:$AL,ROW())*INDEX(results!$I:$I,ROW())</f>
        <v>3.3600000000000003</v>
      </c>
      <c r="Y8" s="23">
        <f>profiles!AW8*INDEX(data!$AL:$AL,ROW())*INDEX(results!$I:$I,ROW())</f>
        <v>1.6800000000000002</v>
      </c>
      <c r="Z8" s="23">
        <f>profiles!AX8*INDEX(data!$AL:$AL,ROW())*INDEX(results!$I:$I,ROW())</f>
        <v>1.6800000000000002</v>
      </c>
      <c r="AA8" s="69">
        <f t="shared" si="1"/>
        <v>22</v>
      </c>
      <c r="AB8" s="24">
        <f>IF(INDEX(data!$AV:$AV,ROW())=3,0,CA8*INDEX(results!$R:$R,ROW()))*INDEX($BA:$BA,ROW())</f>
        <v>0</v>
      </c>
      <c r="AC8" s="24">
        <f>IF(INDEX(data!$AV:$AV,ROW())=3,0,CB8*INDEX(results!$R:$R,ROW()))*INDEX($BA:$BA,ROW())</f>
        <v>0</v>
      </c>
      <c r="AD8" s="24">
        <f>IF(INDEX(data!$AV:$AV,ROW())=3,0,CC8*INDEX(results!$R:$R,ROW()))*INDEX($BA:$BA,ROW())</f>
        <v>0</v>
      </c>
      <c r="AE8" s="24">
        <f>IF(INDEX(data!$AV:$AV,ROW())=3,0,CD8*INDEX(results!$R:$R,ROW()))*INDEX($BA:$BA,ROW())</f>
        <v>0</v>
      </c>
      <c r="AF8" s="24">
        <f>IF(INDEX(data!$AV:$AV,ROW())=3,0,CE8*INDEX(results!$R:$R,ROW()))*INDEX($BA:$BA,ROW())</f>
        <v>0</v>
      </c>
      <c r="AG8" s="24">
        <f>IF(INDEX(data!$AV:$AV,ROW())=3,0,CF8*INDEX(results!$R:$R,ROW()))*INDEX($BA:$BA,ROW())</f>
        <v>0</v>
      </c>
      <c r="AH8" s="24">
        <f>IF(INDEX(data!$AV:$AV,ROW())=3,0,CG8*INDEX(results!$R:$R,ROW()))*INDEX($BA:$BA,ROW())</f>
        <v>0</v>
      </c>
      <c r="AI8" s="86">
        <f>CH8*INDEX(results!$R:$R,ROW())*INDEX($BA:$BA,ROW())</f>
        <v>0.86301369468943523</v>
      </c>
      <c r="AJ8" s="86">
        <f>CI8*INDEX(results!$R:$R,ROW())*INDEX($BA:$BA,ROW())</f>
        <v>0.86301369468943523</v>
      </c>
      <c r="AK8" s="86">
        <f>CJ8*INDEX(results!$R:$R,ROW())*INDEX($BA:$BA,ROW())</f>
        <v>0</v>
      </c>
      <c r="AL8" s="86">
        <f>CK8*INDEX(results!$R:$R,ROW())*INDEX($BA:$BA,ROW())</f>
        <v>0</v>
      </c>
      <c r="AM8" s="86">
        <f>CL8*INDEX(results!$R:$R,ROW())*INDEX($BA:$BA,ROW())</f>
        <v>0</v>
      </c>
      <c r="AN8" s="86">
        <f>CM8*INDEX(results!$R:$R,ROW())*INDEX($BA:$BA,ROW())</f>
        <v>0</v>
      </c>
      <c r="AO8" s="86">
        <f>CN8*INDEX(results!$R:$R,ROW())*INDEX($BA:$BA,ROW())</f>
        <v>0</v>
      </c>
      <c r="AP8" s="86">
        <f>CO8*INDEX(results!$R:$R,ROW())*INDEX($BA:$BA,ROW())</f>
        <v>0</v>
      </c>
      <c r="AQ8" s="86">
        <f>CP8*INDEX(results!$R:$R,ROW())*INDEX($BA:$BA,ROW())</f>
        <v>0</v>
      </c>
      <c r="AR8" s="86">
        <f>CQ8*INDEX(results!$R:$R,ROW())*INDEX($BA:$BA,ROW())</f>
        <v>0</v>
      </c>
      <c r="AS8" s="86">
        <f>CR8*INDEX(results!$R:$R,ROW())*INDEX($BA:$BA,ROW())</f>
        <v>0.86301369468943523</v>
      </c>
      <c r="AT8" s="87">
        <f>IF(INDEX(data!$AV:$AV,ROW())=3,INDEX(results!$R:$R,ROW()), CS8*INDEX(results!$R:$R,ROW()))*INDEX($BA:$BA,ROW())</f>
        <v>0.86301369468943523</v>
      </c>
      <c r="AU8" s="87">
        <f>IF(INDEX(data!$AV:$AV,ROW())=3,INDEX(results!$R:$R,ROW()), CT8*INDEX(results!$R:$R,ROW()))*INDEX($BA:$BA,ROW())</f>
        <v>0.86301369468943523</v>
      </c>
      <c r="AV8" s="87">
        <f>IF(INDEX(data!$AV:$AV,ROW())=3,INDEX(results!$R:$R,ROW()), CU8*INDEX(results!$R:$R,ROW()))*INDEX($BA:$BA,ROW())</f>
        <v>0.86301369468943523</v>
      </c>
      <c r="AW8" s="24">
        <f>IF(INDEX(data!$AV:$AV,ROW())=3,0,CV8*INDEX(results!$R:$R,ROW()))*INDEX($BA:$BA,ROW())</f>
        <v>0</v>
      </c>
      <c r="AX8" s="24">
        <f>IF(INDEX(data!$AV:$AV,ROW())=3,0,CW8*INDEX(results!$R:$R,ROW()))*INDEX($BA:$BA,ROW())</f>
        <v>0</v>
      </c>
      <c r="AY8" s="25">
        <f>IF(INDEX(data!$AV:$AV,ROW())=3,0,CX8*INDEX(results!$R:$R,ROW()))*INDEX($BA:$BA,ROW())</f>
        <v>0</v>
      </c>
      <c r="AZ8" s="22">
        <f t="shared" si="2"/>
        <v>2</v>
      </c>
      <c r="BA8" s="69">
        <f>IF((INDEX(data!$AU:$AU,ROW())+INDEX(data!$AV:$AV,ROW()))=0,0,INDEX(results!$T:$T,ROW())/(365*(INDEX(data!$AU:$AU,ROW())+INDEX(data!$AV:$AV,ROW()))+0.00001))</f>
        <v>0.31963470173682784</v>
      </c>
      <c r="BB8" s="23">
        <f>CA8*INDEX(data!$AX:$AX,ROW())*INDEX(results!$I:$I,ROW())</f>
        <v>0</v>
      </c>
      <c r="BC8" s="23">
        <f>CB8*INDEX(data!$AX:$AX,ROW())*INDEX(results!$I:$I,ROW())</f>
        <v>0</v>
      </c>
      <c r="BD8" s="23">
        <f>CC8*INDEX(data!$AX:$AX,ROW())*INDEX(results!$I:$I,ROW())</f>
        <v>0</v>
      </c>
      <c r="BE8" s="23">
        <f>CD8*INDEX(data!$AX:$AX,ROW())*INDEX(results!$I:$I,ROW())</f>
        <v>0</v>
      </c>
      <c r="BF8" s="23">
        <f>CE8*INDEX(data!$AX:$AX,ROW())*INDEX(results!$I:$I,ROW())</f>
        <v>0</v>
      </c>
      <c r="BG8" s="23">
        <f>CF8*INDEX(data!$AX:$AX,ROW())*INDEX(results!$I:$I,ROW())</f>
        <v>0</v>
      </c>
      <c r="BH8" s="23">
        <f>CG8*INDEX(data!$AX:$AX,ROW())*INDEX(results!$I:$I,ROW())</f>
        <v>0</v>
      </c>
      <c r="BI8" s="23">
        <f>CH8*INDEX(data!$AX:$AX,ROW())*INDEX(results!$I:$I,ROW())</f>
        <v>0</v>
      </c>
      <c r="BJ8" s="23">
        <f>CI8*INDEX(data!$AX:$AX,ROW())*INDEX(results!$I:$I,ROW())</f>
        <v>0</v>
      </c>
      <c r="BK8" s="23">
        <f>CJ8*INDEX(data!$AX:$AX,ROW())*INDEX(results!$I:$I,ROW())</f>
        <v>0</v>
      </c>
      <c r="BL8" s="23">
        <f>CK8*INDEX(data!$AX:$AX,ROW())*INDEX(results!$I:$I,ROW())</f>
        <v>0</v>
      </c>
      <c r="BM8" s="23">
        <f>CL8*INDEX(data!$AX:$AX,ROW())*INDEX(results!$I:$I,ROW())</f>
        <v>0</v>
      </c>
      <c r="BN8" s="23">
        <f>CM8*INDEX(data!$AX:$AX,ROW())*INDEX(results!$I:$I,ROW())</f>
        <v>0</v>
      </c>
      <c r="BO8" s="23">
        <f>CN8*INDEX(data!$AX:$AX,ROW())*INDEX(results!$I:$I,ROW())</f>
        <v>0</v>
      </c>
      <c r="BP8" s="23">
        <f>CO8*INDEX(data!$AX:$AX,ROW())*INDEX(results!$I:$I,ROW())</f>
        <v>0</v>
      </c>
      <c r="BQ8" s="23">
        <f>CP8*INDEX(data!$AX:$AX,ROW())*INDEX(results!$I:$I,ROW())</f>
        <v>0</v>
      </c>
      <c r="BR8" s="23">
        <f>CQ8*INDEX(data!$AX:$AX,ROW())*INDEX(results!$I:$I,ROW())</f>
        <v>0</v>
      </c>
      <c r="BS8" s="23">
        <f>CR8*INDEX(data!$AX:$AX,ROW())*INDEX(results!$I:$I,ROW())</f>
        <v>0</v>
      </c>
      <c r="BT8" s="23">
        <f>CS8*INDEX(data!$AX:$AX,ROW())*INDEX(results!$I:$I,ROW())</f>
        <v>0</v>
      </c>
      <c r="BU8" s="23">
        <f>CT8*INDEX(data!$AX:$AX,ROW())*INDEX(results!$I:$I,ROW())</f>
        <v>0</v>
      </c>
      <c r="BV8" s="23">
        <f>CU8*INDEX(data!$AX:$AX,ROW())*INDEX(results!$I:$I,ROW())</f>
        <v>0</v>
      </c>
      <c r="BW8" s="23">
        <f>CV8*INDEX(data!$AX:$AX,ROW())*INDEX(results!$I:$I,ROW())</f>
        <v>0</v>
      </c>
      <c r="BX8" s="23">
        <f>CW8*INDEX(data!$AX:$AX,ROW())*INDEX(results!$I:$I,ROW())</f>
        <v>0</v>
      </c>
      <c r="BY8" s="23">
        <f>CX8*INDEX(data!$AX:$AX,ROW())*INDEX(results!$I:$I,ROW())</f>
        <v>0</v>
      </c>
      <c r="BZ8" s="69">
        <f>ROUND(SUM(BB8:BY8)*INDEX(profiles!$BL:$BL,ROW())/1000,0)</f>
        <v>0</v>
      </c>
      <c r="CA8" s="81">
        <f>IF(profiles!C8&gt;0,1,0)</f>
        <v>1</v>
      </c>
      <c r="CB8" s="78">
        <f>IF(profiles!D8&gt;0,1,0)</f>
        <v>1</v>
      </c>
      <c r="CC8" s="78">
        <f>IF(profiles!E8&gt;0,1,0)</f>
        <v>1</v>
      </c>
      <c r="CD8" s="78">
        <f>IF(profiles!F8&gt;0,1,0)</f>
        <v>1</v>
      </c>
      <c r="CE8" s="78">
        <f>IF(profiles!G8&gt;0,1,0)</f>
        <v>1</v>
      </c>
      <c r="CF8" s="78">
        <f>IF(profiles!H8&gt;0,1,0)</f>
        <v>1</v>
      </c>
      <c r="CG8" s="78">
        <f>IF(profiles!I8&gt;0,1,0)</f>
        <v>1</v>
      </c>
      <c r="CH8" s="78">
        <f>IF(profiles!J8&gt;0,1,0)</f>
        <v>1</v>
      </c>
      <c r="CI8" s="78">
        <f>IF(profiles!K8&gt;0,1,0)</f>
        <v>1</v>
      </c>
      <c r="CJ8" s="78">
        <f>IF(profiles!L8&gt;0,1,0)</f>
        <v>0</v>
      </c>
      <c r="CK8" s="78">
        <f>IF(profiles!M8&gt;0,1,0)</f>
        <v>0</v>
      </c>
      <c r="CL8" s="78">
        <f>IF(profiles!N8&gt;0,1,0)</f>
        <v>0</v>
      </c>
      <c r="CM8" s="78">
        <f>IF(profiles!O8&gt;0,1,0)</f>
        <v>0</v>
      </c>
      <c r="CN8" s="78">
        <f>IF(profiles!P8&gt;0,1,0)</f>
        <v>0</v>
      </c>
      <c r="CO8" s="78">
        <f>IF(profiles!Q8&gt;0,1,0)</f>
        <v>0</v>
      </c>
      <c r="CP8" s="78">
        <f>IF(profiles!R8&gt;0,1,0)</f>
        <v>0</v>
      </c>
      <c r="CQ8" s="78">
        <f>IF(profiles!S8&gt;0,1,0)</f>
        <v>0</v>
      </c>
      <c r="CR8" s="78">
        <f>IF(profiles!T8&gt;0,1,0)</f>
        <v>1</v>
      </c>
      <c r="CS8" s="78">
        <f>IF(profiles!U8&gt;0,1,0)</f>
        <v>1</v>
      </c>
      <c r="CT8" s="78">
        <f>IF(profiles!V8&gt;0,1,0)</f>
        <v>1</v>
      </c>
      <c r="CU8" s="78">
        <f>IF(profiles!W8&gt;0,1,0)</f>
        <v>1</v>
      </c>
      <c r="CV8" s="78">
        <f>IF(profiles!X8&gt;0,1,0)</f>
        <v>1</v>
      </c>
      <c r="CW8" s="78">
        <f>IF(profiles!Y8&gt;0,1,0)</f>
        <v>1</v>
      </c>
      <c r="CX8" s="78">
        <f>IF(profiles!Z8&gt;0,1,0)</f>
        <v>1</v>
      </c>
      <c r="CY8" s="69">
        <f t="shared" si="3"/>
        <v>6</v>
      </c>
      <c r="CZ8" s="22">
        <f>profiles!C8*INDEX(results!$J:$J,ROW())*INDEX(results!$I:$I,ROW())</f>
        <v>3.9199999999999995</v>
      </c>
      <c r="DA8" s="23">
        <f>profiles!D8*INDEX(results!$J:$J,ROW())*INDEX(results!$I:$I,ROW())</f>
        <v>3.9199999999999995</v>
      </c>
      <c r="DB8" s="23">
        <f>profiles!E8*INDEX(results!$J:$J,ROW())*INDEX(results!$I:$I,ROW())</f>
        <v>3.9199999999999995</v>
      </c>
      <c r="DC8" s="23">
        <f>profiles!F8*INDEX(results!$J:$J,ROW())*INDEX(results!$I:$I,ROW())</f>
        <v>3.9199999999999995</v>
      </c>
      <c r="DD8" s="23">
        <f>profiles!G8*INDEX(results!$J:$J,ROW())*INDEX(results!$I:$I,ROW())</f>
        <v>3.9199999999999995</v>
      </c>
      <c r="DE8" s="23">
        <f>profiles!H8*INDEX(results!$J:$J,ROW())*INDEX(results!$I:$I,ROW())</f>
        <v>3.9199999999999995</v>
      </c>
      <c r="DF8" s="23">
        <f>profiles!I8*INDEX(results!$J:$J,ROW())*INDEX(results!$I:$I,ROW())</f>
        <v>3.1359999999999997</v>
      </c>
      <c r="DG8" s="23">
        <f>profiles!J8*INDEX(results!$J:$J,ROW())*INDEX(results!$I:$I,ROW())</f>
        <v>1.5679999999999998</v>
      </c>
      <c r="DH8" s="23">
        <f>profiles!K8*INDEX(results!$J:$J,ROW())*INDEX(results!$I:$I,ROW())</f>
        <v>0.78399999999999992</v>
      </c>
      <c r="DI8" s="23">
        <f>profiles!L8*INDEX(results!$J:$J,ROW())*INDEX(results!$I:$I,ROW())</f>
        <v>0</v>
      </c>
      <c r="DJ8" s="23">
        <f>profiles!M8*INDEX(results!$J:$J,ROW())*INDEX(results!$I:$I,ROW())</f>
        <v>0</v>
      </c>
      <c r="DK8" s="23">
        <f>profiles!N8*INDEX(results!$J:$J,ROW())*INDEX(results!$I:$I,ROW())</f>
        <v>0</v>
      </c>
      <c r="DL8" s="23">
        <f>profiles!O8*INDEX(results!$J:$J,ROW())*INDEX(results!$I:$I,ROW())</f>
        <v>0</v>
      </c>
      <c r="DM8" s="23">
        <f>profiles!P8*INDEX(results!$J:$J,ROW())*INDEX(results!$I:$I,ROW())</f>
        <v>0</v>
      </c>
      <c r="DN8" s="23">
        <f>profiles!Q8*INDEX(results!$J:$J,ROW())*INDEX(results!$I:$I,ROW())</f>
        <v>0</v>
      </c>
      <c r="DO8" s="23">
        <f>profiles!R8*INDEX(results!$J:$J,ROW())*INDEX(results!$I:$I,ROW())</f>
        <v>0</v>
      </c>
      <c r="DP8" s="23">
        <f>profiles!S8*INDEX(results!$J:$J,ROW())*INDEX(results!$I:$I,ROW())</f>
        <v>0</v>
      </c>
      <c r="DQ8" s="23">
        <f>profiles!T8*INDEX(results!$J:$J,ROW())*INDEX(results!$I:$I,ROW())</f>
        <v>0.78399999999999992</v>
      </c>
      <c r="DR8" s="23">
        <f>profiles!U8*INDEX(results!$J:$J,ROW())*INDEX(results!$I:$I,ROW())</f>
        <v>1.5679999999999998</v>
      </c>
      <c r="DS8" s="23">
        <f>profiles!V8*INDEX(results!$J:$J,ROW())*INDEX(results!$I:$I,ROW())</f>
        <v>2.3519999999999999</v>
      </c>
      <c r="DT8" s="23">
        <f>profiles!W8*INDEX(results!$J:$J,ROW())*INDEX(results!$I:$I,ROW())</f>
        <v>3.1359999999999997</v>
      </c>
      <c r="DU8" s="23">
        <f>profiles!X8*INDEX(results!$J:$J,ROW())*INDEX(results!$I:$I,ROW())</f>
        <v>3.1359999999999997</v>
      </c>
      <c r="DV8" s="23">
        <f>profiles!Y8*INDEX(results!$J:$J,ROW())*INDEX(results!$I:$I,ROW())</f>
        <v>3.9199999999999995</v>
      </c>
      <c r="DW8" s="23">
        <f>profiles!Z8*INDEX(results!$J:$J,ROW())*INDEX(results!$I:$I,ROW())</f>
        <v>3.9199999999999995</v>
      </c>
      <c r="DX8" s="69">
        <f t="shared" si="4"/>
        <v>17</v>
      </c>
      <c r="DY8" s="7">
        <f>EX8/MAX(INDEX($FV:$FV,ROW()),0.001)*(INDEX(data!$BT:$BT,ROW()))*(INDEX(results!$I:$I,ROW()))/MAX(INDEX(data!$AG:$AG,ROW()),0.001)</f>
        <v>0</v>
      </c>
      <c r="DZ8" s="24">
        <f>EY8/MAX(INDEX($FV:$FV,ROW()),0.001)*(INDEX(data!$BT:$BT,ROW()))*(INDEX(results!$I:$I,ROW()))/MAX(INDEX(data!$AG:$AG,ROW()),0.001)</f>
        <v>0</v>
      </c>
      <c r="EA8" s="24">
        <f>EZ8/MAX(INDEX($FV:$FV,ROW()),0.001)*(INDEX(data!$BT:$BT,ROW()))*(INDEX(results!$I:$I,ROW()))/MAX(INDEX(data!$AG:$AG,ROW()),0.001)</f>
        <v>0</v>
      </c>
      <c r="EB8" s="24">
        <f>FA8/MAX(INDEX($FV:$FV,ROW()),0.001)*(INDEX(data!$BT:$BT,ROW()))*(INDEX(results!$I:$I,ROW()))/MAX(INDEX(data!$AG:$AG,ROW()),0.001)</f>
        <v>0</v>
      </c>
      <c r="EC8" s="24">
        <f>FB8/MAX(INDEX($FV:$FV,ROW()),0.001)*(INDEX(data!$BT:$BT,ROW()))*(INDEX(results!$I:$I,ROW()))/MAX(INDEX(data!$AG:$AG,ROW()),0.001)</f>
        <v>0</v>
      </c>
      <c r="ED8" s="24">
        <f>FC8/MAX(INDEX($FV:$FV,ROW()),0.001)*(INDEX(data!$BT:$BT,ROW()))*(INDEX(results!$I:$I,ROW()))/MAX(INDEX(data!$AG:$AG,ROW()),0.001)</f>
        <v>0</v>
      </c>
      <c r="EE8" s="24">
        <f>FD8/MAX(INDEX($FV:$FV,ROW()),0.001)*(INDEX(data!$BT:$BT,ROW()))*(INDEX(results!$I:$I,ROW()))/MAX(INDEX(data!$AG:$AG,ROW()),0.001)</f>
        <v>0</v>
      </c>
      <c r="EF8" s="24">
        <f>FE8/MAX(INDEX($FV:$FV,ROW()),0.001)*(INDEX(data!$BT:$BT,ROW()))*(INDEX(results!$I:$I,ROW()))/MAX(INDEX(data!$AG:$AG,ROW()),0.001)</f>
        <v>0</v>
      </c>
      <c r="EG8" s="24">
        <f>FF8/MAX(INDEX($FV:$FV,ROW()),0.001)*(INDEX(data!$BT:$BT,ROW()))*(INDEX(results!$I:$I,ROW()))/MAX(INDEX(data!$AG:$AG,ROW()),0.001)</f>
        <v>0</v>
      </c>
      <c r="EH8" s="24">
        <f>FG8/MAX(INDEX($FV:$FV,ROW()),0.001)*(INDEX(data!$BT:$BT,ROW()))*(INDEX(results!$I:$I,ROW()))/MAX(INDEX(data!$AG:$AG,ROW()),0.001)</f>
        <v>0</v>
      </c>
      <c r="EI8" s="24">
        <f>FH8/MAX(INDEX($FV:$FV,ROW()),0.001)*(INDEX(data!$BT:$BT,ROW()))*(INDEX(results!$I:$I,ROW()))/MAX(INDEX(data!$AG:$AG,ROW()),0.001)</f>
        <v>0</v>
      </c>
      <c r="EJ8" s="24">
        <f>FI8/MAX(INDEX($FV:$FV,ROW()),0.001)*(INDEX(data!$BT:$BT,ROW()))*(INDEX(results!$I:$I,ROW()))/MAX(INDEX(data!$AG:$AG,ROW()),0.001)</f>
        <v>0</v>
      </c>
      <c r="EK8" s="24">
        <f>FJ8/MAX(INDEX($FV:$FV,ROW()),0.001)*(INDEX(data!$BT:$BT,ROW()))*(INDEX(results!$I:$I,ROW()))/MAX(INDEX(data!$AG:$AG,ROW()),0.001)</f>
        <v>0</v>
      </c>
      <c r="EL8" s="24">
        <f>FK8/MAX(INDEX($FV:$FV,ROW()),0.001)*(INDEX(data!$BT:$BT,ROW()))*(INDEX(results!$I:$I,ROW()))/MAX(INDEX(data!$AG:$AG,ROW()),0.001)</f>
        <v>0</v>
      </c>
      <c r="EM8" s="24">
        <f>FL8/MAX(INDEX($FV:$FV,ROW()),0.001)*(INDEX(data!$BT:$BT,ROW()))*(INDEX(results!$I:$I,ROW()))/MAX(INDEX(data!$AG:$AG,ROW()),0.001)</f>
        <v>0</v>
      </c>
      <c r="EN8" s="24">
        <f>FM8/MAX(INDEX($FV:$FV,ROW()),0.001)*(INDEX(data!$BT:$BT,ROW()))*(INDEX(results!$I:$I,ROW()))/MAX(INDEX(data!$AG:$AG,ROW()),0.001)</f>
        <v>0</v>
      </c>
      <c r="EO8" s="24">
        <f>FN8/MAX(INDEX($FV:$FV,ROW()),0.001)*(INDEX(data!$BT:$BT,ROW()))*(INDEX(results!$I:$I,ROW()))/MAX(INDEX(data!$AG:$AG,ROW()),0.001)</f>
        <v>0</v>
      </c>
      <c r="EP8" s="24">
        <f>FO8/MAX(INDEX($FV:$FV,ROW()),0.001)*(INDEX(data!$BT:$BT,ROW()))*(INDEX(results!$I:$I,ROW()))/MAX(INDEX(data!$AG:$AG,ROW()),0.001)</f>
        <v>0</v>
      </c>
      <c r="EQ8" s="24">
        <f>FP8/MAX(INDEX($FV:$FV,ROW()),0.001)*(INDEX(data!$BT:$BT,ROW()))*(INDEX(results!$I:$I,ROW()))/MAX(INDEX(data!$AG:$AG,ROW()),0.001)</f>
        <v>0</v>
      </c>
      <c r="ER8" s="24">
        <f>FQ8/MAX(INDEX($FV:$FV,ROW()),0.001)*(INDEX(data!$BT:$BT,ROW()))*(INDEX(results!$I:$I,ROW()))/MAX(INDEX(data!$AG:$AG,ROW()),0.001)</f>
        <v>0.79999999999999971</v>
      </c>
      <c r="ES8" s="24">
        <f>FR8/MAX(INDEX($FV:$FV,ROW()),0.001)*(INDEX(data!$BT:$BT,ROW()))*(INDEX(results!$I:$I,ROW()))/MAX(INDEX(data!$AG:$AG,ROW()),0.001)</f>
        <v>0.6399999999999999</v>
      </c>
      <c r="ET8" s="24">
        <f>FS8/MAX(INDEX($FV:$FV,ROW()),0.001)*(INDEX(data!$BT:$BT,ROW()))*(INDEX(results!$I:$I,ROW()))/MAX(INDEX(data!$AG:$AG,ROW()),0.001)</f>
        <v>0.42666666666666669</v>
      </c>
      <c r="EU8" s="24">
        <f>FT8/MAX(INDEX($FV:$FV,ROW()),0.001)*(INDEX(data!$BT:$BT,ROW()))*(INDEX(results!$I:$I,ROW()))/MAX(INDEX(data!$AG:$AG,ROW()),0.001)</f>
        <v>0</v>
      </c>
      <c r="EV8" s="24">
        <f>FU8/MAX(INDEX($FV:$FV,ROW()),0.001)*(INDEX(data!$BT:$BT,ROW()))*(INDEX(results!$I:$I,ROW()))/MAX(INDEX(data!$AG:$AG,ROW()),0.001)</f>
        <v>0</v>
      </c>
      <c r="EW8" s="72">
        <f t="shared" si="5"/>
        <v>39.5</v>
      </c>
      <c r="EX8" s="7">
        <f t="shared" si="6"/>
        <v>0</v>
      </c>
      <c r="EY8" s="24">
        <f t="shared" si="7"/>
        <v>0</v>
      </c>
      <c r="EZ8" s="24">
        <f t="shared" si="8"/>
        <v>0</v>
      </c>
      <c r="FA8" s="24">
        <f t="shared" si="9"/>
        <v>0</v>
      </c>
      <c r="FB8" s="24">
        <f t="shared" si="10"/>
        <v>0</v>
      </c>
      <c r="FC8" s="24">
        <f t="shared" si="11"/>
        <v>0</v>
      </c>
      <c r="FD8" s="24">
        <f t="shared" si="12"/>
        <v>0</v>
      </c>
      <c r="FE8" s="24">
        <f t="shared" si="13"/>
        <v>0</v>
      </c>
      <c r="FF8" s="24">
        <f t="shared" si="14"/>
        <v>0</v>
      </c>
      <c r="FG8" s="24">
        <f t="shared" si="15"/>
        <v>0</v>
      </c>
      <c r="FH8" s="24">
        <f t="shared" si="16"/>
        <v>0</v>
      </c>
      <c r="FI8" s="24">
        <f t="shared" si="17"/>
        <v>0</v>
      </c>
      <c r="FJ8" s="24">
        <f t="shared" si="18"/>
        <v>0</v>
      </c>
      <c r="FK8" s="24">
        <f t="shared" si="19"/>
        <v>0</v>
      </c>
      <c r="FL8" s="24">
        <f t="shared" si="20"/>
        <v>0</v>
      </c>
      <c r="FM8" s="24">
        <f t="shared" si="21"/>
        <v>0</v>
      </c>
      <c r="FN8" s="24">
        <f t="shared" si="22"/>
        <v>0</v>
      </c>
      <c r="FO8" s="24">
        <f t="shared" si="23"/>
        <v>0</v>
      </c>
      <c r="FP8" s="24">
        <f t="shared" si="24"/>
        <v>0</v>
      </c>
      <c r="FQ8" s="24">
        <f t="shared" si="25"/>
        <v>0.6</v>
      </c>
      <c r="FR8" s="24">
        <f t="shared" si="26"/>
        <v>0.48</v>
      </c>
      <c r="FS8" s="24">
        <f t="shared" si="27"/>
        <v>0.32000000000000006</v>
      </c>
      <c r="FT8" s="24">
        <f t="shared" si="28"/>
        <v>0</v>
      </c>
      <c r="FU8" s="25">
        <f t="shared" si="29"/>
        <v>0</v>
      </c>
      <c r="FV8" s="72">
        <f t="shared" si="30"/>
        <v>1.4000000000000001</v>
      </c>
      <c r="FW8" s="23">
        <f>profiles!C8*profiles!AA8</f>
        <v>0.2</v>
      </c>
      <c r="FX8" s="23">
        <f>profiles!D8*profiles!AB8</f>
        <v>0.2</v>
      </c>
      <c r="FY8" s="23">
        <f>profiles!E8*profiles!AC8</f>
        <v>0.2</v>
      </c>
      <c r="FZ8" s="23">
        <f>profiles!F8*profiles!AD8</f>
        <v>0.2</v>
      </c>
      <c r="GA8" s="23">
        <f>profiles!G8*profiles!AE8</f>
        <v>0.2</v>
      </c>
      <c r="GB8" s="23">
        <f>profiles!H8*profiles!AF8</f>
        <v>0.2</v>
      </c>
      <c r="GC8" s="23">
        <f>profiles!I8*profiles!AG8</f>
        <v>0.16000000000000003</v>
      </c>
      <c r="GD8" s="23">
        <f>profiles!J8*profiles!AH8</f>
        <v>0.16000000000000003</v>
      </c>
      <c r="GE8" s="23">
        <f>profiles!K8*profiles!AI8</f>
        <v>0.16000000000000003</v>
      </c>
      <c r="GF8" s="23">
        <f>profiles!L8*profiles!AJ8</f>
        <v>0</v>
      </c>
      <c r="GG8" s="23">
        <f>profiles!M8*profiles!AK8</f>
        <v>0</v>
      </c>
      <c r="GH8" s="23">
        <f>profiles!N8*profiles!AL8</f>
        <v>0</v>
      </c>
      <c r="GI8" s="23">
        <f>profiles!O8*profiles!AM8</f>
        <v>0</v>
      </c>
      <c r="GJ8" s="23">
        <f>profiles!P8*profiles!AN8</f>
        <v>0</v>
      </c>
      <c r="GK8" s="23">
        <f>profiles!Q8*profiles!AO8</f>
        <v>0</v>
      </c>
      <c r="GL8" s="23">
        <f>profiles!R8*profiles!AP8</f>
        <v>0</v>
      </c>
      <c r="GM8" s="23">
        <f>profiles!S8*profiles!AQ8</f>
        <v>0</v>
      </c>
      <c r="GN8" s="23">
        <f>profiles!T8*profiles!AR8</f>
        <v>4.0000000000000008E-2</v>
      </c>
      <c r="GO8" s="23">
        <f>profiles!U8*profiles!AS8</f>
        <v>0.16000000000000003</v>
      </c>
      <c r="GP8" s="23">
        <f>profiles!V8*profiles!AT8</f>
        <v>0.6</v>
      </c>
      <c r="GQ8" s="23">
        <f>profiles!W8*profiles!AU8</f>
        <v>0.48</v>
      </c>
      <c r="GR8" s="23">
        <f>profiles!X8*profiles!AV8</f>
        <v>0.32000000000000006</v>
      </c>
      <c r="GS8" s="23">
        <f>profiles!Y8*profiles!AW8</f>
        <v>0.2</v>
      </c>
      <c r="GT8" s="23">
        <f>profiles!Z8*profiles!AX8</f>
        <v>0.2</v>
      </c>
      <c r="GU8" s="72">
        <f t="shared" si="31"/>
        <v>0.2</v>
      </c>
      <c r="GV8" s="72">
        <v>120</v>
      </c>
      <c r="GW8" s="72">
        <f>INDEX(data!$C:$C,ROW())*INDEX(data!$E:$E,ROW())*(INDEX(data!$G:$G,ROW())/100)/0.85</f>
        <v>3.5294117647058822</v>
      </c>
      <c r="GX8" s="72">
        <f>GW8*INDEX(data!$P:$P,ROW())*INDEX(data!$W:$W,ROW())/INDEX(results!$C:$C,ROW())</f>
        <v>7.9411764705882348E-2</v>
      </c>
      <c r="GY8" s="72">
        <f>IF(INDEX(data!$BM:$BM,ROW())="Climatisation",1,0)</f>
        <v>1</v>
      </c>
      <c r="GZ8" s="72">
        <f>data!BA8</f>
        <v>1.9</v>
      </c>
      <c r="HA8" s="72">
        <f>data!BB8</f>
        <v>0.2</v>
      </c>
      <c r="HB8" s="22">
        <f>profiles!C8</f>
        <v>1</v>
      </c>
      <c r="HC8" s="23">
        <f>profiles!D8</f>
        <v>1</v>
      </c>
      <c r="HD8" s="23">
        <f>profiles!E8</f>
        <v>1</v>
      </c>
      <c r="HE8" s="23">
        <f>profiles!F8</f>
        <v>1</v>
      </c>
      <c r="HF8" s="23">
        <f>profiles!G8</f>
        <v>1</v>
      </c>
      <c r="HG8" s="23">
        <f>profiles!H8</f>
        <v>1</v>
      </c>
      <c r="HH8" s="24">
        <f>profiles!I8</f>
        <v>0.8</v>
      </c>
      <c r="HI8" s="24">
        <f>profiles!J8</f>
        <v>0.4</v>
      </c>
      <c r="HJ8" s="23">
        <f>profiles!K8</f>
        <v>0.2</v>
      </c>
      <c r="HK8" s="23">
        <f>profiles!L8</f>
        <v>0</v>
      </c>
      <c r="HL8" s="23">
        <f>profiles!M8</f>
        <v>0</v>
      </c>
      <c r="HM8" s="23">
        <f>profiles!N8</f>
        <v>0</v>
      </c>
      <c r="HN8" s="23">
        <f>profiles!O8</f>
        <v>0</v>
      </c>
      <c r="HO8" s="23">
        <f>profiles!P8</f>
        <v>0</v>
      </c>
      <c r="HP8" s="23">
        <f>profiles!Q8</f>
        <v>0</v>
      </c>
      <c r="HQ8" s="23">
        <f>profiles!R8</f>
        <v>0</v>
      </c>
      <c r="HR8" s="23">
        <f>profiles!S8</f>
        <v>0</v>
      </c>
      <c r="HS8" s="23">
        <f>profiles!T8</f>
        <v>0.2</v>
      </c>
      <c r="HT8" s="23">
        <f>profiles!U8</f>
        <v>0.4</v>
      </c>
      <c r="HU8" s="23">
        <f>profiles!V8</f>
        <v>0.6</v>
      </c>
      <c r="HV8" s="23">
        <f>profiles!W8</f>
        <v>0.8</v>
      </c>
      <c r="HW8" s="23">
        <f>profiles!X8</f>
        <v>0.8</v>
      </c>
      <c r="HX8" s="23">
        <f>profiles!Y8</f>
        <v>1</v>
      </c>
      <c r="HY8" s="23">
        <f>profiles!Z8</f>
        <v>1</v>
      </c>
      <c r="HZ8" s="69">
        <f t="shared" si="32"/>
        <v>12</v>
      </c>
    </row>
    <row r="9" spans="1:234" ht="15" thickBot="1" x14ac:dyDescent="0.35">
      <c r="A9" s="9">
        <v>2.2000000000000002</v>
      </c>
      <c r="B9" s="6" t="s">
        <v>7</v>
      </c>
      <c r="C9" s="26">
        <f>profiles!AA9*INDEX(data!$AL:$AL,ROW())*INDEX(results!$I:$I,ROW())</f>
        <v>0.49</v>
      </c>
      <c r="D9" s="27">
        <f>profiles!AB9*INDEX(data!$AL:$AL,ROW())*INDEX(results!$I:$I,ROW())</f>
        <v>0.49</v>
      </c>
      <c r="E9" s="27">
        <f>profiles!AC9*INDEX(data!$AL:$AL,ROW())*INDEX(results!$I:$I,ROW())</f>
        <v>0.49</v>
      </c>
      <c r="F9" s="27">
        <f>profiles!AD9*INDEX(data!$AL:$AL,ROW())*INDEX(results!$I:$I,ROW())</f>
        <v>0.49</v>
      </c>
      <c r="G9" s="27">
        <f>profiles!AE9*INDEX(data!$AL:$AL,ROW())*INDEX(results!$I:$I,ROW())</f>
        <v>0.49</v>
      </c>
      <c r="H9" s="27">
        <f>profiles!AF9*INDEX(data!$AL:$AL,ROW())*INDEX(results!$I:$I,ROW())</f>
        <v>0.49</v>
      </c>
      <c r="I9" s="27">
        <f>profiles!AG9*INDEX(data!$AL:$AL,ROW())*INDEX(results!$I:$I,ROW())</f>
        <v>2.4499999999999997</v>
      </c>
      <c r="J9" s="27">
        <f>profiles!AH9*INDEX(data!$AL:$AL,ROW())*INDEX(results!$I:$I,ROW())</f>
        <v>4.8999999999999995</v>
      </c>
      <c r="K9" s="27">
        <f>profiles!AI9*INDEX(data!$AL:$AL,ROW())*INDEX(results!$I:$I,ROW())</f>
        <v>4.8999999999999995</v>
      </c>
      <c r="L9" s="27">
        <f>profiles!AJ9*INDEX(data!$AL:$AL,ROW())*INDEX(results!$I:$I,ROW())</f>
        <v>2.4499999999999997</v>
      </c>
      <c r="M9" s="27">
        <f>profiles!AK9*INDEX(data!$AL:$AL,ROW())*INDEX(results!$I:$I,ROW())</f>
        <v>2.4499999999999997</v>
      </c>
      <c r="N9" s="27">
        <f>profiles!AL9*INDEX(data!$AL:$AL,ROW())*INDEX(results!$I:$I,ROW())</f>
        <v>2.4499999999999997</v>
      </c>
      <c r="O9" s="27">
        <f>profiles!AM9*INDEX(data!$AL:$AL,ROW())*INDEX(results!$I:$I,ROW())</f>
        <v>2.4499999999999997</v>
      </c>
      <c r="P9" s="27">
        <f>profiles!AN9*INDEX(data!$AL:$AL,ROW())*INDEX(results!$I:$I,ROW())</f>
        <v>2.4499999999999997</v>
      </c>
      <c r="Q9" s="27">
        <f>profiles!AO9*INDEX(data!$AL:$AL,ROW())*INDEX(results!$I:$I,ROW())</f>
        <v>2.4499999999999997</v>
      </c>
      <c r="R9" s="27">
        <f>profiles!AP9*INDEX(data!$AL:$AL,ROW())*INDEX(results!$I:$I,ROW())</f>
        <v>2.4499999999999997</v>
      </c>
      <c r="S9" s="27">
        <f>profiles!AQ9*INDEX(data!$AL:$AL,ROW())*INDEX(results!$I:$I,ROW())</f>
        <v>2.4499999999999997</v>
      </c>
      <c r="T9" s="27">
        <f>profiles!AR9*INDEX(data!$AL:$AL,ROW())*INDEX(results!$I:$I,ROW())</f>
        <v>4.8999999999999995</v>
      </c>
      <c r="U9" s="27">
        <f>profiles!AS9*INDEX(data!$AL:$AL,ROW())*INDEX(results!$I:$I,ROW())</f>
        <v>4.8999999999999995</v>
      </c>
      <c r="V9" s="27">
        <f>profiles!AT9*INDEX(data!$AL:$AL,ROW())*INDEX(results!$I:$I,ROW())</f>
        <v>4.8999999999999995</v>
      </c>
      <c r="W9" s="28">
        <f>profiles!AU9*INDEX(data!$AL:$AL,ROW())*INDEX(results!$I:$I,ROW())</f>
        <v>2.4499999999999997</v>
      </c>
      <c r="X9" s="27">
        <f>profiles!AV9*INDEX(data!$AL:$AL,ROW())*INDEX(results!$I:$I,ROW())</f>
        <v>2.4499999999999997</v>
      </c>
      <c r="Y9" s="28">
        <f>profiles!AW9*INDEX(data!$AL:$AL,ROW())*INDEX(results!$I:$I,ROW())</f>
        <v>2.4499999999999997</v>
      </c>
      <c r="Z9" s="27">
        <f>profiles!AX9*INDEX(data!$AL:$AL,ROW())*INDEX(results!$I:$I,ROW())</f>
        <v>0.49</v>
      </c>
      <c r="AA9" s="70">
        <f t="shared" si="1"/>
        <v>21</v>
      </c>
      <c r="AB9" s="28">
        <f>IF(INDEX(data!$AV:$AV,ROW())=3,0,CA9*INDEX(results!$R:$R,ROW()))*INDEX($BA:$BA,ROW())</f>
        <v>0</v>
      </c>
      <c r="AC9" s="28">
        <f>IF(INDEX(data!$AV:$AV,ROW())=3,0,CB9*INDEX(results!$R:$R,ROW()))*INDEX($BA:$BA,ROW())</f>
        <v>0</v>
      </c>
      <c r="AD9" s="28">
        <f>IF(INDEX(data!$AV:$AV,ROW())=3,0,CC9*INDEX(results!$R:$R,ROW()))*INDEX($BA:$BA,ROW())</f>
        <v>0</v>
      </c>
      <c r="AE9" s="28">
        <f>IF(INDEX(data!$AV:$AV,ROW())=3,0,CD9*INDEX(results!$R:$R,ROW()))*INDEX($BA:$BA,ROW())</f>
        <v>0</v>
      </c>
      <c r="AF9" s="28">
        <f>IF(INDEX(data!$AV:$AV,ROW())=3,0,CE9*INDEX(results!$R:$R,ROW()))*INDEX($BA:$BA,ROW())</f>
        <v>5.7849314989247516</v>
      </c>
      <c r="AG9" s="28">
        <f>IF(INDEX(data!$AV:$AV,ROW())=3,0,CF9*INDEX(results!$R:$R,ROW()))*INDEX($BA:$BA,ROW())</f>
        <v>5.7849314989247516</v>
      </c>
      <c r="AH9" s="28">
        <f>IF(INDEX(data!$AV:$AV,ROW())=3,0,CG9*INDEX(results!$R:$R,ROW()))*INDEX($BA:$BA,ROW())</f>
        <v>5.7849314989247516</v>
      </c>
      <c r="AI9" s="88">
        <f>CH9*INDEX(results!$R:$R,ROW())*INDEX($BA:$BA,ROW())</f>
        <v>5.7849314989247516</v>
      </c>
      <c r="AJ9" s="88">
        <f>CI9*INDEX(results!$R:$R,ROW())*INDEX($BA:$BA,ROW())</f>
        <v>5.7849314989247516</v>
      </c>
      <c r="AK9" s="88">
        <f>CJ9*INDEX(results!$R:$R,ROW())*INDEX($BA:$BA,ROW())</f>
        <v>5.7849314989247516</v>
      </c>
      <c r="AL9" s="88">
        <f>CK9*INDEX(results!$R:$R,ROW())*INDEX($BA:$BA,ROW())</f>
        <v>5.7849314989247516</v>
      </c>
      <c r="AM9" s="88">
        <f>CL9*INDEX(results!$R:$R,ROW())*INDEX($BA:$BA,ROW())</f>
        <v>5.7849314989247516</v>
      </c>
      <c r="AN9" s="88">
        <f>CM9*INDEX(results!$R:$R,ROW())*INDEX($BA:$BA,ROW())</f>
        <v>5.7849314989247516</v>
      </c>
      <c r="AO9" s="88">
        <f>CN9*INDEX(results!$R:$R,ROW())*INDEX($BA:$BA,ROW())</f>
        <v>5.7849314989247516</v>
      </c>
      <c r="AP9" s="88">
        <f>CO9*INDEX(results!$R:$R,ROW())*INDEX($BA:$BA,ROW())</f>
        <v>5.7849314989247516</v>
      </c>
      <c r="AQ9" s="88">
        <f>CP9*INDEX(results!$R:$R,ROW())*INDEX($BA:$BA,ROW())</f>
        <v>5.7849314989247516</v>
      </c>
      <c r="AR9" s="88">
        <f>CQ9*INDEX(results!$R:$R,ROW())*INDEX($BA:$BA,ROW())</f>
        <v>5.7849314989247516</v>
      </c>
      <c r="AS9" s="88">
        <f>CR9*INDEX(results!$R:$R,ROW())*INDEX($BA:$BA,ROW())</f>
        <v>5.7849314989247516</v>
      </c>
      <c r="AT9" s="89">
        <f>IF(INDEX(data!$AV:$AV,ROW())=3,INDEX(results!$R:$R,ROW()), CS9*INDEX(results!$R:$R,ROW()))*INDEX($BA:$BA,ROW())</f>
        <v>5.7849314989247516</v>
      </c>
      <c r="AU9" s="89">
        <f>IF(INDEX(data!$AV:$AV,ROW())=3,INDEX(results!$R:$R,ROW()), CT9*INDEX(results!$R:$R,ROW()))*INDEX($BA:$BA,ROW())</f>
        <v>5.7849314989247516</v>
      </c>
      <c r="AV9" s="89">
        <f>IF(INDEX(data!$AV:$AV,ROW())=3,INDEX(results!$R:$R,ROW()), CU9*INDEX(results!$R:$R,ROW()))*INDEX($BA:$BA,ROW())</f>
        <v>5.7849314989247516</v>
      </c>
      <c r="AW9" s="28">
        <f>IF(INDEX(data!$AV:$AV,ROW())=3,0,CV9*INDEX(results!$R:$R,ROW()))*INDEX($BA:$BA,ROW())</f>
        <v>5.7849314989247516</v>
      </c>
      <c r="AX9" s="28">
        <f>IF(INDEX(data!$AV:$AV,ROW())=3,0,CW9*INDEX(results!$R:$R,ROW()))*INDEX($BA:$BA,ROW())</f>
        <v>5.7849314989247516</v>
      </c>
      <c r="AY9" s="29">
        <f>IF(INDEX(data!$AV:$AV,ROW())=3,0,CX9*INDEX(results!$R:$R,ROW()))*INDEX($BA:$BA,ROW())</f>
        <v>5.7849314989247516</v>
      </c>
      <c r="AZ9" s="26">
        <f t="shared" si="2"/>
        <v>42</v>
      </c>
      <c r="BA9" s="70">
        <f>IF((INDEX(data!$AU:$AU,ROW())+INDEX(data!$AV:$AV,ROW()))=0,0,INDEX(results!$T:$T,ROW())/(365*(INDEX(data!$AU:$AU,ROW())+INDEX(data!$AV:$AV,ROW()))+0.00001))</f>
        <v>0.56164383484706326</v>
      </c>
      <c r="BB9" s="27">
        <f>CA9*INDEX(data!$AX:$AX,ROW())*INDEX(results!$I:$I,ROW())</f>
        <v>0</v>
      </c>
      <c r="BC9" s="27">
        <f>CB9*INDEX(data!$AX:$AX,ROW())*INDEX(results!$I:$I,ROW())</f>
        <v>0</v>
      </c>
      <c r="BD9" s="27">
        <f>CC9*INDEX(data!$AX:$AX,ROW())*INDEX(results!$I:$I,ROW())</f>
        <v>0</v>
      </c>
      <c r="BE9" s="27">
        <f>CD9*INDEX(data!$AX:$AX,ROW())*INDEX(results!$I:$I,ROW())</f>
        <v>0</v>
      </c>
      <c r="BF9" s="27">
        <f>CE9*INDEX(data!$AX:$AX,ROW())*INDEX(results!$I:$I,ROW())</f>
        <v>0</v>
      </c>
      <c r="BG9" s="27">
        <f>CF9*INDEX(data!$AX:$AX,ROW())*INDEX(results!$I:$I,ROW())</f>
        <v>0</v>
      </c>
      <c r="BH9" s="27">
        <f>CG9*INDEX(data!$AX:$AX,ROW())*INDEX(results!$I:$I,ROW())</f>
        <v>0</v>
      </c>
      <c r="BI9" s="27">
        <f>CH9*INDEX(data!$AX:$AX,ROW())*INDEX(results!$I:$I,ROW())</f>
        <v>0</v>
      </c>
      <c r="BJ9" s="27">
        <f>CI9*INDEX(data!$AX:$AX,ROW())*INDEX(results!$I:$I,ROW())</f>
        <v>0</v>
      </c>
      <c r="BK9" s="27">
        <f>CJ9*INDEX(data!$AX:$AX,ROW())*INDEX(results!$I:$I,ROW())</f>
        <v>0</v>
      </c>
      <c r="BL9" s="27">
        <f>CK9*INDEX(data!$AX:$AX,ROW())*INDEX(results!$I:$I,ROW())</f>
        <v>0</v>
      </c>
      <c r="BM9" s="27">
        <f>CL9*INDEX(data!$AX:$AX,ROW())*INDEX(results!$I:$I,ROW())</f>
        <v>0</v>
      </c>
      <c r="BN9" s="27">
        <f>CM9*INDEX(data!$AX:$AX,ROW())*INDEX(results!$I:$I,ROW())</f>
        <v>0</v>
      </c>
      <c r="BO9" s="27">
        <f>CN9*INDEX(data!$AX:$AX,ROW())*INDEX(results!$I:$I,ROW())</f>
        <v>0</v>
      </c>
      <c r="BP9" s="27">
        <f>CO9*INDEX(data!$AX:$AX,ROW())*INDEX(results!$I:$I,ROW())</f>
        <v>0</v>
      </c>
      <c r="BQ9" s="27">
        <f>CP9*INDEX(data!$AX:$AX,ROW())*INDEX(results!$I:$I,ROW())</f>
        <v>0</v>
      </c>
      <c r="BR9" s="27">
        <f>CQ9*INDEX(data!$AX:$AX,ROW())*INDEX(results!$I:$I,ROW())</f>
        <v>0</v>
      </c>
      <c r="BS9" s="27">
        <f>CR9*INDEX(data!$AX:$AX,ROW())*INDEX(results!$I:$I,ROW())</f>
        <v>0</v>
      </c>
      <c r="BT9" s="27">
        <f>CS9*INDEX(data!$AX:$AX,ROW())*INDEX(results!$I:$I,ROW())</f>
        <v>0</v>
      </c>
      <c r="BU9" s="27">
        <f>CT9*INDEX(data!$AX:$AX,ROW())*INDEX(results!$I:$I,ROW())</f>
        <v>0</v>
      </c>
      <c r="BV9" s="27">
        <f>CU9*INDEX(data!$AX:$AX,ROW())*INDEX(results!$I:$I,ROW())</f>
        <v>0</v>
      </c>
      <c r="BW9" s="27">
        <f>CV9*INDEX(data!$AX:$AX,ROW())*INDEX(results!$I:$I,ROW())</f>
        <v>0</v>
      </c>
      <c r="BX9" s="27">
        <f>CW9*INDEX(data!$AX:$AX,ROW())*INDEX(results!$I:$I,ROW())</f>
        <v>0</v>
      </c>
      <c r="BY9" s="27">
        <f>CX9*INDEX(data!$AX:$AX,ROW())*INDEX(results!$I:$I,ROW())</f>
        <v>0</v>
      </c>
      <c r="BZ9" s="70">
        <f>ROUND(SUM(BB9:BY9)*INDEX(profiles!$BL:$BL,ROW())/1000,0)</f>
        <v>0</v>
      </c>
      <c r="CA9" s="79">
        <f>IF(profiles!C9&gt;0,1,0)</f>
        <v>0</v>
      </c>
      <c r="CB9" s="80">
        <f>IF(profiles!D9&gt;0,1,0)</f>
        <v>0</v>
      </c>
      <c r="CC9" s="80">
        <f>IF(profiles!E9&gt;0,1,0)</f>
        <v>0</v>
      </c>
      <c r="CD9" s="80">
        <f>IF(profiles!F9&gt;0,1,0)</f>
        <v>0</v>
      </c>
      <c r="CE9" s="80">
        <f>IF(profiles!G9&gt;0,1,0)</f>
        <v>1</v>
      </c>
      <c r="CF9" s="80">
        <f>IF(profiles!H9&gt;0,1,0)</f>
        <v>1</v>
      </c>
      <c r="CG9" s="80">
        <f>IF(profiles!I9&gt;0,1,0)</f>
        <v>1</v>
      </c>
      <c r="CH9" s="80">
        <f>IF(profiles!J9&gt;0,1,0)</f>
        <v>1</v>
      </c>
      <c r="CI9" s="80">
        <f>IF(profiles!K9&gt;0,1,0)</f>
        <v>1</v>
      </c>
      <c r="CJ9" s="80">
        <f>IF(profiles!L9&gt;0,1,0)</f>
        <v>1</v>
      </c>
      <c r="CK9" s="80">
        <f>IF(profiles!M9&gt;0,1,0)</f>
        <v>1</v>
      </c>
      <c r="CL9" s="80">
        <f>IF(profiles!N9&gt;0,1,0)</f>
        <v>1</v>
      </c>
      <c r="CM9" s="80">
        <f>IF(profiles!O9&gt;0,1,0)</f>
        <v>1</v>
      </c>
      <c r="CN9" s="80">
        <f>IF(profiles!P9&gt;0,1,0)</f>
        <v>1</v>
      </c>
      <c r="CO9" s="80">
        <f>IF(profiles!Q9&gt;0,1,0)</f>
        <v>1</v>
      </c>
      <c r="CP9" s="80">
        <f>IF(profiles!R9&gt;0,1,0)</f>
        <v>1</v>
      </c>
      <c r="CQ9" s="80">
        <f>IF(profiles!S9&gt;0,1,0)</f>
        <v>1</v>
      </c>
      <c r="CR9" s="80">
        <f>IF(profiles!T9&gt;0,1,0)</f>
        <v>1</v>
      </c>
      <c r="CS9" s="80">
        <f>IF(profiles!U9&gt;0,1,0)</f>
        <v>1</v>
      </c>
      <c r="CT9" s="80">
        <f>IF(profiles!V9&gt;0,1,0)</f>
        <v>1</v>
      </c>
      <c r="CU9" s="80">
        <f>IF(profiles!W9&gt;0,1,0)</f>
        <v>1</v>
      </c>
      <c r="CV9" s="80">
        <f>IF(profiles!X9&gt;0,1,0)</f>
        <v>1</v>
      </c>
      <c r="CW9" s="80">
        <f>IF(profiles!Y9&gt;0,1,0)</f>
        <v>1</v>
      </c>
      <c r="CX9" s="80">
        <f>IF(profiles!Z9&gt;0,1,0)</f>
        <v>1</v>
      </c>
      <c r="CY9" s="70">
        <f t="shared" si="3"/>
        <v>7</v>
      </c>
      <c r="CZ9" s="26">
        <f>profiles!C9*INDEX(results!$J:$J,ROW())*INDEX(results!$I:$I,ROW())</f>
        <v>0</v>
      </c>
      <c r="DA9" s="27">
        <f>profiles!D9*INDEX(results!$J:$J,ROW())*INDEX(results!$I:$I,ROW())</f>
        <v>0</v>
      </c>
      <c r="DB9" s="27">
        <f>profiles!E9*INDEX(results!$J:$J,ROW())*INDEX(results!$I:$I,ROW())</f>
        <v>0</v>
      </c>
      <c r="DC9" s="27">
        <f>profiles!F9*INDEX(results!$J:$J,ROW())*INDEX(results!$I:$I,ROW())</f>
        <v>0</v>
      </c>
      <c r="DD9" s="27">
        <f>profiles!G9*INDEX(results!$J:$J,ROW())*INDEX(results!$I:$I,ROW())</f>
        <v>1.1759999999999999</v>
      </c>
      <c r="DE9" s="27">
        <f>profiles!H9*INDEX(results!$J:$J,ROW())*INDEX(results!$I:$I,ROW())</f>
        <v>1.1759999999999999</v>
      </c>
      <c r="DF9" s="27">
        <f>profiles!I9*INDEX(results!$J:$J,ROW())*INDEX(results!$I:$I,ROW())</f>
        <v>5.88</v>
      </c>
      <c r="DG9" s="27">
        <f>profiles!J9*INDEX(results!$J:$J,ROW())*INDEX(results!$I:$I,ROW())</f>
        <v>11.76</v>
      </c>
      <c r="DH9" s="27">
        <f>profiles!K9*INDEX(results!$J:$J,ROW())*INDEX(results!$I:$I,ROW())</f>
        <v>11.76</v>
      </c>
      <c r="DI9" s="27">
        <f>profiles!L9*INDEX(results!$J:$J,ROW())*INDEX(results!$I:$I,ROW())</f>
        <v>5.88</v>
      </c>
      <c r="DJ9" s="27">
        <f>profiles!M9*INDEX(results!$J:$J,ROW())*INDEX(results!$I:$I,ROW())</f>
        <v>5.88</v>
      </c>
      <c r="DK9" s="27">
        <f>profiles!N9*INDEX(results!$J:$J,ROW())*INDEX(results!$I:$I,ROW())</f>
        <v>5.88</v>
      </c>
      <c r="DL9" s="27">
        <f>profiles!O9*INDEX(results!$J:$J,ROW())*INDEX(results!$I:$I,ROW())</f>
        <v>5.88</v>
      </c>
      <c r="DM9" s="27">
        <f>profiles!P9*INDEX(results!$J:$J,ROW())*INDEX(results!$I:$I,ROW())</f>
        <v>5.88</v>
      </c>
      <c r="DN9" s="27">
        <f>profiles!Q9*INDEX(results!$J:$J,ROW())*INDEX(results!$I:$I,ROW())</f>
        <v>5.88</v>
      </c>
      <c r="DO9" s="27">
        <f>profiles!R9*INDEX(results!$J:$J,ROW())*INDEX(results!$I:$I,ROW())</f>
        <v>5.88</v>
      </c>
      <c r="DP9" s="27">
        <f>profiles!S9*INDEX(results!$J:$J,ROW())*INDEX(results!$I:$I,ROW())</f>
        <v>5.88</v>
      </c>
      <c r="DQ9" s="27">
        <f>profiles!T9*INDEX(results!$J:$J,ROW())*INDEX(results!$I:$I,ROW())</f>
        <v>11.76</v>
      </c>
      <c r="DR9" s="27">
        <f>profiles!U9*INDEX(results!$J:$J,ROW())*INDEX(results!$I:$I,ROW())</f>
        <v>11.76</v>
      </c>
      <c r="DS9" s="27">
        <f>profiles!V9*INDEX(results!$J:$J,ROW())*INDEX(results!$I:$I,ROW())</f>
        <v>11.76</v>
      </c>
      <c r="DT9" s="27">
        <f>profiles!W9*INDEX(results!$J:$J,ROW())*INDEX(results!$I:$I,ROW())</f>
        <v>5.88</v>
      </c>
      <c r="DU9" s="27">
        <f>profiles!X9*INDEX(results!$J:$J,ROW())*INDEX(results!$I:$I,ROW())</f>
        <v>5.88</v>
      </c>
      <c r="DV9" s="27">
        <f>profiles!Y9*INDEX(results!$J:$J,ROW())*INDEX(results!$I:$I,ROW())</f>
        <v>5.88</v>
      </c>
      <c r="DW9" s="27">
        <f>profiles!Z9*INDEX(results!$J:$J,ROW())*INDEX(results!$I:$I,ROW())</f>
        <v>1.1759999999999999</v>
      </c>
      <c r="DX9" s="70">
        <f t="shared" si="4"/>
        <v>49</v>
      </c>
      <c r="DY9" s="9">
        <f>EX9/MAX(INDEX($FV:$FV,ROW()),0.001)*(INDEX(data!$BT:$BT,ROW()))*(INDEX(results!$I:$I,ROW()))/MAX(INDEX(data!$AG:$AG,ROW()),0.001)</f>
        <v>0</v>
      </c>
      <c r="DZ9" s="28">
        <f>EY9/MAX(INDEX($FV:$FV,ROW()),0.001)*(INDEX(data!$BT:$BT,ROW()))*(INDEX(results!$I:$I,ROW()))/MAX(INDEX(data!$AG:$AG,ROW()),0.001)</f>
        <v>0</v>
      </c>
      <c r="EA9" s="28">
        <f>EZ9/MAX(INDEX($FV:$FV,ROW()),0.001)*(INDEX(data!$BT:$BT,ROW()))*(INDEX(results!$I:$I,ROW()))/MAX(INDEX(data!$AG:$AG,ROW()),0.001)</f>
        <v>0</v>
      </c>
      <c r="EB9" s="28">
        <f>FA9/MAX(INDEX($FV:$FV,ROW()),0.001)*(INDEX(data!$BT:$BT,ROW()))*(INDEX(results!$I:$I,ROW()))/MAX(INDEX(data!$AG:$AG,ROW()),0.001)</f>
        <v>0</v>
      </c>
      <c r="EC9" s="28">
        <f>FB9/MAX(INDEX($FV:$FV,ROW()),0.001)*(INDEX(data!$BT:$BT,ROW()))*(INDEX(results!$I:$I,ROW()))/MAX(INDEX(data!$AG:$AG,ROW()),0.001)</f>
        <v>0</v>
      </c>
      <c r="ED9" s="28">
        <f>FC9/MAX(INDEX($FV:$FV,ROW()),0.001)*(INDEX(data!$BT:$BT,ROW()))*(INDEX(results!$I:$I,ROW()))/MAX(INDEX(data!$AG:$AG,ROW()),0.001)</f>
        <v>0</v>
      </c>
      <c r="EE9" s="28">
        <f>FD9/MAX(INDEX($FV:$FV,ROW()),0.001)*(INDEX(data!$BT:$BT,ROW()))*(INDEX(results!$I:$I,ROW()))/MAX(INDEX(data!$AG:$AG,ROW()),0.001)</f>
        <v>0</v>
      </c>
      <c r="EF9" s="28">
        <f>FE9/MAX(INDEX($FV:$FV,ROW()),0.001)*(INDEX(data!$BT:$BT,ROW()))*(INDEX(results!$I:$I,ROW()))/MAX(INDEX(data!$AG:$AG,ROW()),0.001)</f>
        <v>0</v>
      </c>
      <c r="EG9" s="28">
        <f>FF9/MAX(INDEX($FV:$FV,ROW()),0.001)*(INDEX(data!$BT:$BT,ROW()))*(INDEX(results!$I:$I,ROW()))/MAX(INDEX(data!$AG:$AG,ROW()),0.001)</f>
        <v>0</v>
      </c>
      <c r="EH9" s="28">
        <f>FG9/MAX(INDEX($FV:$FV,ROW()),0.001)*(INDEX(data!$BT:$BT,ROW()))*(INDEX(results!$I:$I,ROW()))/MAX(INDEX(data!$AG:$AG,ROW()),0.001)</f>
        <v>0</v>
      </c>
      <c r="EI9" s="28">
        <f>FH9/MAX(INDEX($FV:$FV,ROW()),0.001)*(INDEX(data!$BT:$BT,ROW()))*(INDEX(results!$I:$I,ROW()))/MAX(INDEX(data!$AG:$AG,ROW()),0.001)</f>
        <v>0</v>
      </c>
      <c r="EJ9" s="28">
        <f>FI9/MAX(INDEX($FV:$FV,ROW()),0.001)*(INDEX(data!$BT:$BT,ROW()))*(INDEX(results!$I:$I,ROW()))/MAX(INDEX(data!$AG:$AG,ROW()),0.001)</f>
        <v>0</v>
      </c>
      <c r="EK9" s="28">
        <f>FJ9/MAX(INDEX($FV:$FV,ROW()),0.001)*(INDEX(data!$BT:$BT,ROW()))*(INDEX(results!$I:$I,ROW()))/MAX(INDEX(data!$AG:$AG,ROW()),0.001)</f>
        <v>0</v>
      </c>
      <c r="EL9" s="28">
        <f>FK9/MAX(INDEX($FV:$FV,ROW()),0.001)*(INDEX(data!$BT:$BT,ROW()))*(INDEX(results!$I:$I,ROW()))/MAX(INDEX(data!$AG:$AG,ROW()),0.001)</f>
        <v>0</v>
      </c>
      <c r="EM9" s="28">
        <f>FL9/MAX(INDEX($FV:$FV,ROW()),0.001)*(INDEX(data!$BT:$BT,ROW()))*(INDEX(results!$I:$I,ROW()))/MAX(INDEX(data!$AG:$AG,ROW()),0.001)</f>
        <v>0</v>
      </c>
      <c r="EN9" s="28">
        <f>FM9/MAX(INDEX($FV:$FV,ROW()),0.001)*(INDEX(data!$BT:$BT,ROW()))*(INDEX(results!$I:$I,ROW()))/MAX(INDEX(data!$AG:$AG,ROW()),0.001)</f>
        <v>0</v>
      </c>
      <c r="EO9" s="28">
        <f>FN9/MAX(INDEX($FV:$FV,ROW()),0.001)*(INDEX(data!$BT:$BT,ROW()))*(INDEX(results!$I:$I,ROW()))/MAX(INDEX(data!$AG:$AG,ROW()),0.001)</f>
        <v>0</v>
      </c>
      <c r="EP9" s="28">
        <f>FO9/MAX(INDEX($FV:$FV,ROW()),0.001)*(INDEX(data!$BT:$BT,ROW()))*(INDEX(results!$I:$I,ROW()))/MAX(INDEX(data!$AG:$AG,ROW()),0.001)</f>
        <v>0</v>
      </c>
      <c r="EQ9" s="28">
        <f>FP9/MAX(INDEX($FV:$FV,ROW()),0.001)*(INDEX(data!$BT:$BT,ROW()))*(INDEX(results!$I:$I,ROW()))/MAX(INDEX(data!$AG:$AG,ROW()),0.001)</f>
        <v>0</v>
      </c>
      <c r="ER9" s="28">
        <f>FQ9/MAX(INDEX($FV:$FV,ROW()),0.001)*(INDEX(data!$BT:$BT,ROW()))*(INDEX(results!$I:$I,ROW()))/MAX(INDEX(data!$AG:$AG,ROW()),0.001)</f>
        <v>0</v>
      </c>
      <c r="ES9" s="28">
        <f>FR9/MAX(INDEX($FV:$FV,ROW()),0.001)*(INDEX(data!$BT:$BT,ROW()))*(INDEX(results!$I:$I,ROW()))/MAX(INDEX(data!$AG:$AG,ROW()),0.001)</f>
        <v>0</v>
      </c>
      <c r="ET9" s="28">
        <f>FS9/MAX(INDEX($FV:$FV,ROW()),0.001)*(INDEX(data!$BT:$BT,ROW()))*(INDEX(results!$I:$I,ROW()))/MAX(INDEX(data!$AG:$AG,ROW()),0.001)</f>
        <v>0</v>
      </c>
      <c r="EU9" s="28">
        <f>FT9/MAX(INDEX($FV:$FV,ROW()),0.001)*(INDEX(data!$BT:$BT,ROW()))*(INDEX(results!$I:$I,ROW()))/MAX(INDEX(data!$AG:$AG,ROW()),0.001)</f>
        <v>0</v>
      </c>
      <c r="EV9" s="28">
        <f>FU9/MAX(INDEX($FV:$FV,ROW()),0.001)*(INDEX(data!$BT:$BT,ROW()))*(INDEX(results!$I:$I,ROW()))/MAX(INDEX(data!$AG:$AG,ROW()),0.001)</f>
        <v>0</v>
      </c>
      <c r="EW9" s="74">
        <f t="shared" si="5"/>
        <v>0</v>
      </c>
      <c r="EX9" s="9">
        <f t="shared" si="6"/>
        <v>0</v>
      </c>
      <c r="EY9" s="28">
        <f t="shared" si="7"/>
        <v>0</v>
      </c>
      <c r="EZ9" s="28">
        <f t="shared" si="8"/>
        <v>0</v>
      </c>
      <c r="FA9" s="28">
        <f t="shared" si="9"/>
        <v>0</v>
      </c>
      <c r="FB9" s="28">
        <f t="shared" si="10"/>
        <v>0</v>
      </c>
      <c r="FC9" s="28">
        <f t="shared" si="11"/>
        <v>0</v>
      </c>
      <c r="FD9" s="28">
        <f t="shared" si="12"/>
        <v>0</v>
      </c>
      <c r="FE9" s="28">
        <f t="shared" si="13"/>
        <v>0</v>
      </c>
      <c r="FF9" s="28">
        <f t="shared" si="14"/>
        <v>0</v>
      </c>
      <c r="FG9" s="28">
        <f t="shared" si="15"/>
        <v>0</v>
      </c>
      <c r="FH9" s="28">
        <f t="shared" si="16"/>
        <v>0</v>
      </c>
      <c r="FI9" s="28">
        <f t="shared" si="17"/>
        <v>0</v>
      </c>
      <c r="FJ9" s="28">
        <f t="shared" si="18"/>
        <v>0</v>
      </c>
      <c r="FK9" s="28">
        <f t="shared" si="19"/>
        <v>0</v>
      </c>
      <c r="FL9" s="28">
        <f t="shared" si="20"/>
        <v>0</v>
      </c>
      <c r="FM9" s="28">
        <f t="shared" si="21"/>
        <v>0</v>
      </c>
      <c r="FN9" s="28">
        <f t="shared" si="22"/>
        <v>0</v>
      </c>
      <c r="FO9" s="28">
        <f t="shared" si="23"/>
        <v>0</v>
      </c>
      <c r="FP9" s="28">
        <f t="shared" si="24"/>
        <v>0</v>
      </c>
      <c r="FQ9" s="28">
        <f t="shared" si="25"/>
        <v>0</v>
      </c>
      <c r="FR9" s="28">
        <f t="shared" si="26"/>
        <v>0</v>
      </c>
      <c r="FS9" s="28">
        <f t="shared" si="27"/>
        <v>0</v>
      </c>
      <c r="FT9" s="28">
        <f t="shared" si="28"/>
        <v>0</v>
      </c>
      <c r="FU9" s="29">
        <f t="shared" si="29"/>
        <v>0</v>
      </c>
      <c r="FV9" s="74">
        <f t="shared" si="30"/>
        <v>0</v>
      </c>
      <c r="FW9" s="27">
        <f>profiles!C9*profiles!AA9</f>
        <v>0</v>
      </c>
      <c r="FX9" s="27">
        <f>profiles!D9*profiles!AB9</f>
        <v>0</v>
      </c>
      <c r="FY9" s="27">
        <f>profiles!E9*profiles!AC9</f>
        <v>0</v>
      </c>
      <c r="FZ9" s="27">
        <f>profiles!F9*profiles!AD9</f>
        <v>0</v>
      </c>
      <c r="GA9" s="27">
        <f>profiles!G9*profiles!AE9</f>
        <v>1.0000000000000002E-2</v>
      </c>
      <c r="GB9" s="27">
        <f>profiles!H9*profiles!AF9</f>
        <v>1.0000000000000002E-2</v>
      </c>
      <c r="GC9" s="27">
        <f>profiles!I9*profiles!AG9</f>
        <v>0.25</v>
      </c>
      <c r="GD9" s="27">
        <f>profiles!J9*profiles!AH9</f>
        <v>1</v>
      </c>
      <c r="GE9" s="27">
        <f>profiles!K9*profiles!AI9</f>
        <v>1</v>
      </c>
      <c r="GF9" s="27">
        <f>profiles!L9*profiles!AJ9</f>
        <v>0.25</v>
      </c>
      <c r="GG9" s="27">
        <f>profiles!M9*profiles!AK9</f>
        <v>0.25</v>
      </c>
      <c r="GH9" s="27">
        <f>profiles!N9*profiles!AL9</f>
        <v>0.25</v>
      </c>
      <c r="GI9" s="27">
        <f>profiles!O9*profiles!AM9</f>
        <v>0.25</v>
      </c>
      <c r="GJ9" s="27">
        <f>profiles!P9*profiles!AN9</f>
        <v>0.25</v>
      </c>
      <c r="GK9" s="27">
        <f>profiles!Q9*profiles!AO9</f>
        <v>0.25</v>
      </c>
      <c r="GL9" s="27">
        <f>profiles!R9*profiles!AP9</f>
        <v>0.25</v>
      </c>
      <c r="GM9" s="27">
        <f>profiles!S9*profiles!AQ9</f>
        <v>0.25</v>
      </c>
      <c r="GN9" s="27">
        <f>profiles!T9*profiles!AR9</f>
        <v>1</v>
      </c>
      <c r="GO9" s="27">
        <f>profiles!U9*profiles!AS9</f>
        <v>1</v>
      </c>
      <c r="GP9" s="27">
        <f>profiles!V9*profiles!AT9</f>
        <v>1</v>
      </c>
      <c r="GQ9" s="27">
        <f>profiles!W9*profiles!AU9</f>
        <v>0.25</v>
      </c>
      <c r="GR9" s="27">
        <f>profiles!X9*profiles!AV9</f>
        <v>0.25</v>
      </c>
      <c r="GS9" s="27">
        <f>profiles!Y9*profiles!AW9</f>
        <v>0.25</v>
      </c>
      <c r="GT9" s="27">
        <f>profiles!Z9*profiles!AX9</f>
        <v>1.0000000000000002E-2</v>
      </c>
      <c r="GU9" s="74">
        <f t="shared" si="31"/>
        <v>1</v>
      </c>
      <c r="GV9" s="74">
        <v>102</v>
      </c>
      <c r="GW9" s="74">
        <f>INDEX(data!$C:$C,ROW())*INDEX(data!$E:$E,ROW())*(INDEX(data!$G:$G,ROW())/100)/0.85</f>
        <v>28.235294117647058</v>
      </c>
      <c r="GX9" s="74">
        <f>GW9*INDEX(data!$P:$P,ROW())*INDEX(data!$W:$W,ROW())/INDEX(results!$C:$C,ROW())</f>
        <v>12.705882352941176</v>
      </c>
      <c r="GY9" s="74">
        <f>IF(INDEX(data!$BM:$BM,ROW())="Climatisation",1,0)</f>
        <v>1</v>
      </c>
      <c r="GZ9" s="74">
        <f>data!BA9</f>
        <v>5.8</v>
      </c>
      <c r="HA9" s="74">
        <f>data!BB9</f>
        <v>0.2</v>
      </c>
      <c r="HB9" s="26">
        <f>profiles!C9</f>
        <v>0</v>
      </c>
      <c r="HC9" s="27">
        <f>profiles!D9</f>
        <v>0</v>
      </c>
      <c r="HD9" s="27">
        <f>profiles!E9</f>
        <v>0</v>
      </c>
      <c r="HE9" s="27">
        <f>profiles!F9</f>
        <v>0</v>
      </c>
      <c r="HF9" s="27">
        <f>profiles!G9</f>
        <v>0.1</v>
      </c>
      <c r="HG9" s="27">
        <f>profiles!H9</f>
        <v>0.1</v>
      </c>
      <c r="HH9" s="27">
        <f>profiles!I9</f>
        <v>0.5</v>
      </c>
      <c r="HI9" s="27">
        <f>profiles!J9</f>
        <v>1</v>
      </c>
      <c r="HJ9" s="27">
        <f>profiles!K9</f>
        <v>1</v>
      </c>
      <c r="HK9" s="27">
        <f>profiles!L9</f>
        <v>0.5</v>
      </c>
      <c r="HL9" s="27">
        <f>profiles!M9</f>
        <v>0.5</v>
      </c>
      <c r="HM9" s="27">
        <f>profiles!N9</f>
        <v>0.5</v>
      </c>
      <c r="HN9" s="27">
        <f>profiles!O9</f>
        <v>0.5</v>
      </c>
      <c r="HO9" s="27">
        <f>profiles!P9</f>
        <v>0.5</v>
      </c>
      <c r="HP9" s="27">
        <f>profiles!Q9</f>
        <v>0.5</v>
      </c>
      <c r="HQ9" s="27">
        <f>profiles!R9</f>
        <v>0.5</v>
      </c>
      <c r="HR9" s="27">
        <f>profiles!S9</f>
        <v>0.5</v>
      </c>
      <c r="HS9" s="27">
        <f>profiles!T9</f>
        <v>1</v>
      </c>
      <c r="HT9" s="27">
        <f>profiles!U9</f>
        <v>1</v>
      </c>
      <c r="HU9" s="27">
        <f>profiles!V9</f>
        <v>1</v>
      </c>
      <c r="HV9" s="28">
        <f>profiles!W9</f>
        <v>0.5</v>
      </c>
      <c r="HW9" s="27">
        <f>profiles!X9</f>
        <v>0.5</v>
      </c>
      <c r="HX9" s="28">
        <f>profiles!Y9</f>
        <v>0.5</v>
      </c>
      <c r="HY9" s="27">
        <f>profiles!Z9</f>
        <v>0.1</v>
      </c>
      <c r="HZ9" s="70">
        <f t="shared" si="32"/>
        <v>11</v>
      </c>
    </row>
    <row r="10" spans="1:234" x14ac:dyDescent="0.3">
      <c r="A10" s="7">
        <v>3.1</v>
      </c>
      <c r="B10" s="8" t="s">
        <v>38</v>
      </c>
      <c r="C10" s="22">
        <f>profiles!AA10*INDEX(data!$AL:$AL,ROW())*INDEX(results!$I:$I,ROW())</f>
        <v>0.88000000000000012</v>
      </c>
      <c r="D10" s="23">
        <f>profiles!AB10*INDEX(data!$AL:$AL,ROW())*INDEX(results!$I:$I,ROW())</f>
        <v>2.64</v>
      </c>
      <c r="E10" s="23">
        <f>profiles!AC10*INDEX(data!$AL:$AL,ROW())*INDEX(results!$I:$I,ROW())</f>
        <v>2.64</v>
      </c>
      <c r="F10" s="23">
        <f>profiles!AD10*INDEX(data!$AL:$AL,ROW())*INDEX(results!$I:$I,ROW())</f>
        <v>2.64</v>
      </c>
      <c r="G10" s="23">
        <f>profiles!AE10*INDEX(data!$AL:$AL,ROW())*INDEX(results!$I:$I,ROW())</f>
        <v>2.64</v>
      </c>
      <c r="H10" s="23">
        <f>profiles!AF10*INDEX(data!$AL:$AL,ROW())*INDEX(results!$I:$I,ROW())</f>
        <v>2.64</v>
      </c>
      <c r="I10" s="23">
        <f>profiles!AG10*INDEX(data!$AL:$AL,ROW())*INDEX(results!$I:$I,ROW())</f>
        <v>2.64</v>
      </c>
      <c r="J10" s="23">
        <f>profiles!AH10*INDEX(data!$AL:$AL,ROW())*INDEX(results!$I:$I,ROW())</f>
        <v>2.64</v>
      </c>
      <c r="K10" s="23">
        <f>profiles!AI10*INDEX(data!$AL:$AL,ROW())*INDEX(results!$I:$I,ROW())</f>
        <v>5.28</v>
      </c>
      <c r="L10" s="23">
        <f>profiles!AJ10*INDEX(data!$AL:$AL,ROW())*INDEX(results!$I:$I,ROW())</f>
        <v>7.0400000000000009</v>
      </c>
      <c r="M10" s="23">
        <f>profiles!AK10*INDEX(data!$AL:$AL,ROW())*INDEX(results!$I:$I,ROW())</f>
        <v>8.8000000000000007</v>
      </c>
      <c r="N10" s="23">
        <f>profiles!AL10*INDEX(data!$AL:$AL,ROW())*INDEX(results!$I:$I,ROW())</f>
        <v>7.0400000000000009</v>
      </c>
      <c r="O10" s="23">
        <f>profiles!AM10*INDEX(data!$AL:$AL,ROW())*INDEX(results!$I:$I,ROW())</f>
        <v>3.5200000000000005</v>
      </c>
      <c r="P10" s="23">
        <f>profiles!AN10*INDEX(data!$AL:$AL,ROW())*INDEX(results!$I:$I,ROW())</f>
        <v>5.28</v>
      </c>
      <c r="Q10" s="23">
        <f>profiles!AO10*INDEX(data!$AL:$AL,ROW())*INDEX(results!$I:$I,ROW())</f>
        <v>8.8000000000000007</v>
      </c>
      <c r="R10" s="23">
        <f>profiles!AP10*INDEX(data!$AL:$AL,ROW())*INDEX(results!$I:$I,ROW())</f>
        <v>7.0400000000000009</v>
      </c>
      <c r="S10" s="23">
        <f>profiles!AQ10*INDEX(data!$AL:$AL,ROW())*INDEX(results!$I:$I,ROW())</f>
        <v>5.28</v>
      </c>
      <c r="T10" s="23">
        <f>profiles!AR10*INDEX(data!$AL:$AL,ROW())*INDEX(results!$I:$I,ROW())</f>
        <v>2.64</v>
      </c>
      <c r="U10" s="23">
        <f>profiles!AS10*INDEX(data!$AL:$AL,ROW())*INDEX(results!$I:$I,ROW())</f>
        <v>2.64</v>
      </c>
      <c r="V10" s="23">
        <f>profiles!AT10*INDEX(data!$AL:$AL,ROW())*INDEX(results!$I:$I,ROW())</f>
        <v>2.64</v>
      </c>
      <c r="W10" s="23">
        <f>profiles!AU10*INDEX(data!$AL:$AL,ROW())*INDEX(results!$I:$I,ROW())</f>
        <v>2.64</v>
      </c>
      <c r="X10" s="23">
        <f>profiles!AV10*INDEX(data!$AL:$AL,ROW())*INDEX(results!$I:$I,ROW())</f>
        <v>2.64</v>
      </c>
      <c r="Y10" s="23">
        <f>profiles!AW10*INDEX(data!$AL:$AL,ROW())*INDEX(results!$I:$I,ROW())</f>
        <v>2.64</v>
      </c>
      <c r="Z10" s="23">
        <f>profiles!AX10*INDEX(data!$AL:$AL,ROW())*INDEX(results!$I:$I,ROW())</f>
        <v>2.64</v>
      </c>
      <c r="AA10" s="69">
        <f t="shared" si="1"/>
        <v>35</v>
      </c>
      <c r="AB10" s="24">
        <f>IF(INDEX(data!$AV:$AV,ROW())=3,0,CA10*INDEX(results!$R:$R,ROW()))*INDEX($BA:$BA,ROW())</f>
        <v>0</v>
      </c>
      <c r="AC10" s="24">
        <f>IF(INDEX(data!$AV:$AV,ROW())=3,0,CB10*INDEX(results!$R:$R,ROW()))*INDEX($BA:$BA,ROW())</f>
        <v>0</v>
      </c>
      <c r="AD10" s="24">
        <f>IF(INDEX(data!$AV:$AV,ROW())=3,0,CC10*INDEX(results!$R:$R,ROW()))*INDEX($BA:$BA,ROW())</f>
        <v>0</v>
      </c>
      <c r="AE10" s="24">
        <f>IF(INDEX(data!$AV:$AV,ROW())=3,0,CD10*INDEX(results!$R:$R,ROW()))*INDEX($BA:$BA,ROW())</f>
        <v>0</v>
      </c>
      <c r="AF10" s="24">
        <f>IF(INDEX(data!$AV:$AV,ROW())=3,0,CE10*INDEX(results!$R:$R,ROW()))*INDEX($BA:$BA,ROW())</f>
        <v>0</v>
      </c>
      <c r="AG10" s="24">
        <f>IF(INDEX(data!$AV:$AV,ROW())=3,0,CF10*INDEX(results!$R:$R,ROW()))*INDEX($BA:$BA,ROW())</f>
        <v>0</v>
      </c>
      <c r="AH10" s="24">
        <f>IF(INDEX(data!$AV:$AV,ROW())=3,0,CG10*INDEX(results!$R:$R,ROW()))*INDEX($BA:$BA,ROW())</f>
        <v>0</v>
      </c>
      <c r="AI10" s="86">
        <f>CH10*INDEX(results!$R:$R,ROW())*INDEX($BA:$BA,ROW())</f>
        <v>5.5442092016333522</v>
      </c>
      <c r="AJ10" s="86">
        <f>CI10*INDEX(results!$R:$R,ROW())*INDEX($BA:$BA,ROW())</f>
        <v>5.5442092016333522</v>
      </c>
      <c r="AK10" s="86">
        <f>CJ10*INDEX(results!$R:$R,ROW())*INDEX($BA:$BA,ROW())</f>
        <v>5.5442092016333522</v>
      </c>
      <c r="AL10" s="86">
        <f>CK10*INDEX(results!$R:$R,ROW())*INDEX($BA:$BA,ROW())</f>
        <v>5.5442092016333522</v>
      </c>
      <c r="AM10" s="86">
        <f>CL10*INDEX(results!$R:$R,ROW())*INDEX($BA:$BA,ROW())</f>
        <v>5.5442092016333522</v>
      </c>
      <c r="AN10" s="86">
        <f>CM10*INDEX(results!$R:$R,ROW())*INDEX($BA:$BA,ROW())</f>
        <v>5.5442092016333522</v>
      </c>
      <c r="AO10" s="86">
        <f>CN10*INDEX(results!$R:$R,ROW())*INDEX($BA:$BA,ROW())</f>
        <v>5.5442092016333522</v>
      </c>
      <c r="AP10" s="86">
        <f>CO10*INDEX(results!$R:$R,ROW())*INDEX($BA:$BA,ROW())</f>
        <v>5.5442092016333522</v>
      </c>
      <c r="AQ10" s="86">
        <f>CP10*INDEX(results!$R:$R,ROW())*INDEX($BA:$BA,ROW())</f>
        <v>5.5442092016333522</v>
      </c>
      <c r="AR10" s="86">
        <f>CQ10*INDEX(results!$R:$R,ROW())*INDEX($BA:$BA,ROW())</f>
        <v>5.5442092016333522</v>
      </c>
      <c r="AS10" s="86">
        <f>CR10*INDEX(results!$R:$R,ROW())*INDEX($BA:$BA,ROW())</f>
        <v>5.5442092016333522</v>
      </c>
      <c r="AT10" s="87">
        <f>IF(INDEX(data!$AV:$AV,ROW())=3,INDEX(results!$R:$R,ROW()), CS10*INDEX(results!$R:$R,ROW()))*INDEX($BA:$BA,ROW())</f>
        <v>0</v>
      </c>
      <c r="AU10" s="87">
        <f>IF(INDEX(data!$AV:$AV,ROW())=3,INDEX(results!$R:$R,ROW()), CT10*INDEX(results!$R:$R,ROW()))*INDEX($BA:$BA,ROW())</f>
        <v>0</v>
      </c>
      <c r="AV10" s="87">
        <f>IF(INDEX(data!$AV:$AV,ROW())=3,INDEX(results!$R:$R,ROW()), CU10*INDEX(results!$R:$R,ROW()))*INDEX($BA:$BA,ROW())</f>
        <v>0</v>
      </c>
      <c r="AW10" s="24">
        <f>IF(INDEX(data!$AV:$AV,ROW())=3,0,CV10*INDEX(results!$R:$R,ROW()))*INDEX($BA:$BA,ROW())</f>
        <v>0</v>
      </c>
      <c r="AX10" s="24">
        <f>IF(INDEX(data!$AV:$AV,ROW())=3,0,CW10*INDEX(results!$R:$R,ROW()))*INDEX($BA:$BA,ROW())</f>
        <v>0</v>
      </c>
      <c r="AY10" s="25">
        <f>IF(INDEX(data!$AV:$AV,ROW())=3,0,CX10*INDEX(results!$R:$R,ROW()))*INDEX($BA:$BA,ROW())</f>
        <v>0</v>
      </c>
      <c r="AZ10" s="22">
        <f t="shared" si="2"/>
        <v>22</v>
      </c>
      <c r="BA10" s="69">
        <f>IF((INDEX(data!$AU:$AU,ROW())+INDEX(data!$AV:$AV,ROW()))=0,0,INDEX(results!$T:$T,ROW())/(365*(INDEX(data!$AU:$AU,ROW())+INDEX(data!$AV:$AV,ROW()))+0.00001))</f>
        <v>0.3486924026184498</v>
      </c>
      <c r="BB10" s="23">
        <f>CA10*INDEX(data!$AX:$AX,ROW())*INDEX(results!$I:$I,ROW())</f>
        <v>0</v>
      </c>
      <c r="BC10" s="23">
        <f>CB10*INDEX(data!$AX:$AX,ROW())*INDEX(results!$I:$I,ROW())</f>
        <v>0</v>
      </c>
      <c r="BD10" s="23">
        <f>CC10*INDEX(data!$AX:$AX,ROW())*INDEX(results!$I:$I,ROW())</f>
        <v>0</v>
      </c>
      <c r="BE10" s="23">
        <f>CD10*INDEX(data!$AX:$AX,ROW())*INDEX(results!$I:$I,ROW())</f>
        <v>0</v>
      </c>
      <c r="BF10" s="23">
        <f>CE10*INDEX(data!$AX:$AX,ROW())*INDEX(results!$I:$I,ROW())</f>
        <v>0</v>
      </c>
      <c r="BG10" s="23">
        <f>CF10*INDEX(data!$AX:$AX,ROW())*INDEX(results!$I:$I,ROW())</f>
        <v>0</v>
      </c>
      <c r="BH10" s="23">
        <f>CG10*INDEX(data!$AX:$AX,ROW())*INDEX(results!$I:$I,ROW())</f>
        <v>0</v>
      </c>
      <c r="BI10" s="23">
        <f>CH10*INDEX(data!$AX:$AX,ROW())*INDEX(results!$I:$I,ROW())</f>
        <v>0</v>
      </c>
      <c r="BJ10" s="23">
        <f>CI10*INDEX(data!$AX:$AX,ROW())*INDEX(results!$I:$I,ROW())</f>
        <v>0</v>
      </c>
      <c r="BK10" s="23">
        <f>CJ10*INDEX(data!$AX:$AX,ROW())*INDEX(results!$I:$I,ROW())</f>
        <v>0</v>
      </c>
      <c r="BL10" s="23">
        <f>CK10*INDEX(data!$AX:$AX,ROW())*INDEX(results!$I:$I,ROW())</f>
        <v>0</v>
      </c>
      <c r="BM10" s="23">
        <f>CL10*INDEX(data!$AX:$AX,ROW())*INDEX(results!$I:$I,ROW())</f>
        <v>0</v>
      </c>
      <c r="BN10" s="23">
        <f>CM10*INDEX(data!$AX:$AX,ROW())*INDEX(results!$I:$I,ROW())</f>
        <v>0</v>
      </c>
      <c r="BO10" s="23">
        <f>CN10*INDEX(data!$AX:$AX,ROW())*INDEX(results!$I:$I,ROW())</f>
        <v>0</v>
      </c>
      <c r="BP10" s="23">
        <f>CO10*INDEX(data!$AX:$AX,ROW())*INDEX(results!$I:$I,ROW())</f>
        <v>0</v>
      </c>
      <c r="BQ10" s="23">
        <f>CP10*INDEX(data!$AX:$AX,ROW())*INDEX(results!$I:$I,ROW())</f>
        <v>0</v>
      </c>
      <c r="BR10" s="23">
        <f>CQ10*INDEX(data!$AX:$AX,ROW())*INDEX(results!$I:$I,ROW())</f>
        <v>0</v>
      </c>
      <c r="BS10" s="23">
        <f>CR10*INDEX(data!$AX:$AX,ROW())*INDEX(results!$I:$I,ROW())</f>
        <v>0</v>
      </c>
      <c r="BT10" s="23">
        <f>CS10*INDEX(data!$AX:$AX,ROW())*INDEX(results!$I:$I,ROW())</f>
        <v>0</v>
      </c>
      <c r="BU10" s="23">
        <f>CT10*INDEX(data!$AX:$AX,ROW())*INDEX(results!$I:$I,ROW())</f>
        <v>0</v>
      </c>
      <c r="BV10" s="23">
        <f>CU10*INDEX(data!$AX:$AX,ROW())*INDEX(results!$I:$I,ROW())</f>
        <v>0</v>
      </c>
      <c r="BW10" s="23">
        <f>CV10*INDEX(data!$AX:$AX,ROW())*INDEX(results!$I:$I,ROW())</f>
        <v>0</v>
      </c>
      <c r="BX10" s="23">
        <f>CW10*INDEX(data!$AX:$AX,ROW())*INDEX(results!$I:$I,ROW())</f>
        <v>0</v>
      </c>
      <c r="BY10" s="23">
        <f>CX10*INDEX(data!$AX:$AX,ROW())*INDEX(results!$I:$I,ROW())</f>
        <v>0</v>
      </c>
      <c r="BZ10" s="69">
        <f>ROUND(SUM(BB10:BY10)*INDEX(profiles!$BL:$BL,ROW())/1000,0)</f>
        <v>0</v>
      </c>
      <c r="CA10" s="81">
        <f>IF(profiles!C10&gt;0,1,0)</f>
        <v>0</v>
      </c>
      <c r="CB10" s="78">
        <f>IF(profiles!D10&gt;0,1,0)</f>
        <v>0</v>
      </c>
      <c r="CC10" s="78">
        <f>IF(profiles!E10&gt;0,1,0)</f>
        <v>0</v>
      </c>
      <c r="CD10" s="78">
        <f>IF(profiles!F10&gt;0,1,0)</f>
        <v>0</v>
      </c>
      <c r="CE10" s="78">
        <f>IF(profiles!G10&gt;0,1,0)</f>
        <v>0</v>
      </c>
      <c r="CF10" s="78">
        <f>IF(profiles!H10&gt;0,1,0)</f>
        <v>0</v>
      </c>
      <c r="CG10" s="78">
        <f>IF(profiles!I10&gt;0,1,0)</f>
        <v>0</v>
      </c>
      <c r="CH10" s="78">
        <f>IF(profiles!J10&gt;0,1,0)</f>
        <v>1</v>
      </c>
      <c r="CI10" s="78">
        <f>IF(profiles!K10&gt;0,1,0)</f>
        <v>1</v>
      </c>
      <c r="CJ10" s="78">
        <f>IF(profiles!L10&gt;0,1,0)</f>
        <v>1</v>
      </c>
      <c r="CK10" s="78">
        <f>IF(profiles!M10&gt;0,1,0)</f>
        <v>1</v>
      </c>
      <c r="CL10" s="78">
        <f>IF(profiles!N10&gt;0,1,0)</f>
        <v>1</v>
      </c>
      <c r="CM10" s="78">
        <f>IF(profiles!O10&gt;0,1,0)</f>
        <v>1</v>
      </c>
      <c r="CN10" s="78">
        <f>IF(profiles!P10&gt;0,1,0)</f>
        <v>1</v>
      </c>
      <c r="CO10" s="78">
        <f>IF(profiles!Q10&gt;0,1,0)</f>
        <v>1</v>
      </c>
      <c r="CP10" s="78">
        <f>IF(profiles!R10&gt;0,1,0)</f>
        <v>1</v>
      </c>
      <c r="CQ10" s="78">
        <f>IF(profiles!S10&gt;0,1,0)</f>
        <v>1</v>
      </c>
      <c r="CR10" s="78">
        <f>IF(profiles!T10&gt;0,1,0)</f>
        <v>1</v>
      </c>
      <c r="CS10" s="78">
        <f>IF(profiles!U10&gt;0,1,0)</f>
        <v>0</v>
      </c>
      <c r="CT10" s="78">
        <f>IF(profiles!V10&gt;0,1,0)</f>
        <v>0</v>
      </c>
      <c r="CU10" s="78">
        <f>IF(profiles!W10&gt;0,1,0)</f>
        <v>0</v>
      </c>
      <c r="CV10" s="78">
        <f>IF(profiles!X10&gt;0,1,0)</f>
        <v>0</v>
      </c>
      <c r="CW10" s="78">
        <f>IF(profiles!Y10&gt;0,1,0)</f>
        <v>0</v>
      </c>
      <c r="CX10" s="78">
        <f>IF(profiles!Z10&gt;0,1,0)</f>
        <v>0</v>
      </c>
      <c r="CY10" s="69">
        <f t="shared" si="3"/>
        <v>4</v>
      </c>
      <c r="CZ10" s="22">
        <f>profiles!C10*INDEX(results!$J:$J,ROW())*INDEX(results!$I:$I,ROW())</f>
        <v>0</v>
      </c>
      <c r="DA10" s="23">
        <f>profiles!D10*INDEX(results!$J:$J,ROW())*INDEX(results!$I:$I,ROW())</f>
        <v>0</v>
      </c>
      <c r="DB10" s="23">
        <f>profiles!E10*INDEX(results!$J:$J,ROW())*INDEX(results!$I:$I,ROW())</f>
        <v>0</v>
      </c>
      <c r="DC10" s="23">
        <f>profiles!F10*INDEX(results!$J:$J,ROW())*INDEX(results!$I:$I,ROW())</f>
        <v>0</v>
      </c>
      <c r="DD10" s="23">
        <f>profiles!G10*INDEX(results!$J:$J,ROW())*INDEX(results!$I:$I,ROW())</f>
        <v>0</v>
      </c>
      <c r="DE10" s="23">
        <f>profiles!H10*INDEX(results!$J:$J,ROW())*INDEX(results!$I:$I,ROW())</f>
        <v>0</v>
      </c>
      <c r="DF10" s="23">
        <f>profiles!I10*INDEX(results!$J:$J,ROW())*INDEX(results!$I:$I,ROW())</f>
        <v>0</v>
      </c>
      <c r="DG10" s="23">
        <f>profiles!J10*INDEX(results!$J:$J,ROW())*INDEX(results!$I:$I,ROW())</f>
        <v>0.96000000000000019</v>
      </c>
      <c r="DH10" s="23">
        <f>profiles!K10*INDEX(results!$J:$J,ROW())*INDEX(results!$I:$I,ROW())</f>
        <v>2.88</v>
      </c>
      <c r="DI10" s="23">
        <f>profiles!L10*INDEX(results!$J:$J,ROW())*INDEX(results!$I:$I,ROW())</f>
        <v>4.8000000000000007</v>
      </c>
      <c r="DJ10" s="23">
        <f>profiles!M10*INDEX(results!$J:$J,ROW())*INDEX(results!$I:$I,ROW())</f>
        <v>4.8000000000000007</v>
      </c>
      <c r="DK10" s="23">
        <f>profiles!N10*INDEX(results!$J:$J,ROW())*INDEX(results!$I:$I,ROW())</f>
        <v>3.8400000000000007</v>
      </c>
      <c r="DL10" s="23">
        <f>profiles!O10*INDEX(results!$J:$J,ROW())*INDEX(results!$I:$I,ROW())</f>
        <v>1.9200000000000004</v>
      </c>
      <c r="DM10" s="23">
        <f>profiles!P10*INDEX(results!$J:$J,ROW())*INDEX(results!$I:$I,ROW())</f>
        <v>2.88</v>
      </c>
      <c r="DN10" s="23">
        <f>profiles!Q10*INDEX(results!$J:$J,ROW())*INDEX(results!$I:$I,ROW())</f>
        <v>4.8000000000000007</v>
      </c>
      <c r="DO10" s="23">
        <f>profiles!R10*INDEX(results!$J:$J,ROW())*INDEX(results!$I:$I,ROW())</f>
        <v>3.8400000000000007</v>
      </c>
      <c r="DP10" s="23">
        <f>profiles!S10*INDEX(results!$J:$J,ROW())*INDEX(results!$I:$I,ROW())</f>
        <v>2.88</v>
      </c>
      <c r="DQ10" s="23">
        <f>profiles!T10*INDEX(results!$J:$J,ROW())*INDEX(results!$I:$I,ROW())</f>
        <v>0.96000000000000019</v>
      </c>
      <c r="DR10" s="23">
        <f>profiles!U10*INDEX(results!$J:$J,ROW())*INDEX(results!$I:$I,ROW())</f>
        <v>0</v>
      </c>
      <c r="DS10" s="23">
        <f>profiles!V10*INDEX(results!$J:$J,ROW())*INDEX(results!$I:$I,ROW())</f>
        <v>0</v>
      </c>
      <c r="DT10" s="23">
        <f>profiles!W10*INDEX(results!$J:$J,ROW())*INDEX(results!$I:$I,ROW())</f>
        <v>0</v>
      </c>
      <c r="DU10" s="23">
        <f>profiles!X10*INDEX(results!$J:$J,ROW())*INDEX(results!$I:$I,ROW())</f>
        <v>0</v>
      </c>
      <c r="DV10" s="23">
        <f>profiles!Y10*INDEX(results!$J:$J,ROW())*INDEX(results!$I:$I,ROW())</f>
        <v>0</v>
      </c>
      <c r="DW10" s="23">
        <f>profiles!Z10*INDEX(results!$J:$J,ROW())*INDEX(results!$I:$I,ROW())</f>
        <v>0</v>
      </c>
      <c r="DX10" s="69">
        <f t="shared" si="4"/>
        <v>13</v>
      </c>
      <c r="DY10" s="7">
        <f>EX10/MAX(INDEX($FV:$FV,ROW()),0.001)*(INDEX(data!$BT:$BT,ROW()))*(INDEX(results!$I:$I,ROW()))/MAX(INDEX(data!$AG:$AG,ROW()),0.001)</f>
        <v>0</v>
      </c>
      <c r="DZ10" s="24">
        <f>EY10/MAX(INDEX($FV:$FV,ROW()),0.001)*(INDEX(data!$BT:$BT,ROW()))*(INDEX(results!$I:$I,ROW()))/MAX(INDEX(data!$AG:$AG,ROW()),0.001)</f>
        <v>0</v>
      </c>
      <c r="EA10" s="24">
        <f>EZ10/MAX(INDEX($FV:$FV,ROW()),0.001)*(INDEX(data!$BT:$BT,ROW()))*(INDEX(results!$I:$I,ROW()))/MAX(INDEX(data!$AG:$AG,ROW()),0.001)</f>
        <v>0</v>
      </c>
      <c r="EB10" s="24">
        <f>FA10/MAX(INDEX($FV:$FV,ROW()),0.001)*(INDEX(data!$BT:$BT,ROW()))*(INDEX(results!$I:$I,ROW()))/MAX(INDEX(data!$AG:$AG,ROW()),0.001)</f>
        <v>0</v>
      </c>
      <c r="EC10" s="24">
        <f>FB10/MAX(INDEX($FV:$FV,ROW()),0.001)*(INDEX(data!$BT:$BT,ROW()))*(INDEX(results!$I:$I,ROW()))/MAX(INDEX(data!$AG:$AG,ROW()),0.001)</f>
        <v>0</v>
      </c>
      <c r="ED10" s="24">
        <f>FC10/MAX(INDEX($FV:$FV,ROW()),0.001)*(INDEX(data!$BT:$BT,ROW()))*(INDEX(results!$I:$I,ROW()))/MAX(INDEX(data!$AG:$AG,ROW()),0.001)</f>
        <v>0</v>
      </c>
      <c r="EE10" s="24">
        <f>FD10/MAX(INDEX($FV:$FV,ROW()),0.001)*(INDEX(data!$BT:$BT,ROW()))*(INDEX(results!$I:$I,ROW()))/MAX(INDEX(data!$AG:$AG,ROW()),0.001)</f>
        <v>0</v>
      </c>
      <c r="EF10" s="24">
        <f>FE10/MAX(INDEX($FV:$FV,ROW()),0.001)*(INDEX(data!$BT:$BT,ROW()))*(INDEX(results!$I:$I,ROW()))/MAX(INDEX(data!$AG:$AG,ROW()),0.001)</f>
        <v>0</v>
      </c>
      <c r="EG10" s="24">
        <f>FF10/MAX(INDEX($FV:$FV,ROW()),0.001)*(INDEX(data!$BT:$BT,ROW()))*(INDEX(results!$I:$I,ROW()))/MAX(INDEX(data!$AG:$AG,ROW()),0.001)</f>
        <v>0</v>
      </c>
      <c r="EH10" s="24">
        <f>FG10/MAX(INDEX($FV:$FV,ROW()),0.001)*(INDEX(data!$BT:$BT,ROW()))*(INDEX(results!$I:$I,ROW()))/MAX(INDEX(data!$AG:$AG,ROW()),0.001)</f>
        <v>4.8979591836734705E-2</v>
      </c>
      <c r="EI10" s="24">
        <f>FH10/MAX(INDEX($FV:$FV,ROW()),0.001)*(INDEX(data!$BT:$BT,ROW()))*(INDEX(results!$I:$I,ROW()))/MAX(INDEX(data!$AG:$AG,ROW()),0.001)</f>
        <v>6.1224489795918373E-2</v>
      </c>
      <c r="EJ10" s="24">
        <f>FI10/MAX(INDEX($FV:$FV,ROW()),0.001)*(INDEX(data!$BT:$BT,ROW()))*(INDEX(results!$I:$I,ROW()))/MAX(INDEX(data!$AG:$AG,ROW()),0.001)</f>
        <v>0</v>
      </c>
      <c r="EK10" s="24">
        <f>FJ10/MAX(INDEX($FV:$FV,ROW()),0.001)*(INDEX(data!$BT:$BT,ROW()))*(INDEX(results!$I:$I,ROW()))/MAX(INDEX(data!$AG:$AG,ROW()),0.001)</f>
        <v>0</v>
      </c>
      <c r="EL10" s="24">
        <f>FK10/MAX(INDEX($FV:$FV,ROW()),0.001)*(INDEX(data!$BT:$BT,ROW()))*(INDEX(results!$I:$I,ROW()))/MAX(INDEX(data!$AG:$AG,ROW()),0.001)</f>
        <v>0</v>
      </c>
      <c r="EM10" s="24">
        <f>FL10/MAX(INDEX($FV:$FV,ROW()),0.001)*(INDEX(data!$BT:$BT,ROW()))*(INDEX(results!$I:$I,ROW()))/MAX(INDEX(data!$AG:$AG,ROW()),0.001)</f>
        <v>6.1224489795918373E-2</v>
      </c>
      <c r="EN10" s="24">
        <f>FM10/MAX(INDEX($FV:$FV,ROW()),0.001)*(INDEX(data!$BT:$BT,ROW()))*(INDEX(results!$I:$I,ROW()))/MAX(INDEX(data!$AG:$AG,ROW()),0.001)</f>
        <v>0</v>
      </c>
      <c r="EO10" s="24">
        <f>FN10/MAX(INDEX($FV:$FV,ROW()),0.001)*(INDEX(data!$BT:$BT,ROW()))*(INDEX(results!$I:$I,ROW()))/MAX(INDEX(data!$AG:$AG,ROW()),0.001)</f>
        <v>0</v>
      </c>
      <c r="EP10" s="24">
        <f>FO10/MAX(INDEX($FV:$FV,ROW()),0.001)*(INDEX(data!$BT:$BT,ROW()))*(INDEX(results!$I:$I,ROW()))/MAX(INDEX(data!$AG:$AG,ROW()),0.001)</f>
        <v>0</v>
      </c>
      <c r="EQ10" s="24">
        <f>FP10/MAX(INDEX($FV:$FV,ROW()),0.001)*(INDEX(data!$BT:$BT,ROW()))*(INDEX(results!$I:$I,ROW()))/MAX(INDEX(data!$AG:$AG,ROW()),0.001)</f>
        <v>0</v>
      </c>
      <c r="ER10" s="24">
        <f>FQ10/MAX(INDEX($FV:$FV,ROW()),0.001)*(INDEX(data!$BT:$BT,ROW()))*(INDEX(results!$I:$I,ROW()))/MAX(INDEX(data!$AG:$AG,ROW()),0.001)</f>
        <v>0</v>
      </c>
      <c r="ES10" s="24">
        <f>FR10/MAX(INDEX($FV:$FV,ROW()),0.001)*(INDEX(data!$BT:$BT,ROW()))*(INDEX(results!$I:$I,ROW()))/MAX(INDEX(data!$AG:$AG,ROW()),0.001)</f>
        <v>0</v>
      </c>
      <c r="ET10" s="24">
        <f>FS10/MAX(INDEX($FV:$FV,ROW()),0.001)*(INDEX(data!$BT:$BT,ROW()))*(INDEX(results!$I:$I,ROW()))/MAX(INDEX(data!$AG:$AG,ROW()),0.001)</f>
        <v>0</v>
      </c>
      <c r="EU10" s="24">
        <f>FT10/MAX(INDEX($FV:$FV,ROW()),0.001)*(INDEX(data!$BT:$BT,ROW()))*(INDEX(results!$I:$I,ROW()))/MAX(INDEX(data!$AG:$AG,ROW()),0.001)</f>
        <v>0</v>
      </c>
      <c r="EV10" s="24">
        <f>FU10/MAX(INDEX($FV:$FV,ROW()),0.001)*(INDEX(data!$BT:$BT,ROW()))*(INDEX(results!$I:$I,ROW()))/MAX(INDEX(data!$AG:$AG,ROW()),0.001)</f>
        <v>0</v>
      </c>
      <c r="EW10" s="72">
        <f t="shared" si="5"/>
        <v>3.6</v>
      </c>
      <c r="EX10" s="7">
        <f t="shared" si="6"/>
        <v>0</v>
      </c>
      <c r="EY10" s="24">
        <f t="shared" si="7"/>
        <v>0</v>
      </c>
      <c r="EZ10" s="24">
        <f t="shared" si="8"/>
        <v>0</v>
      </c>
      <c r="FA10" s="24">
        <f t="shared" si="9"/>
        <v>0</v>
      </c>
      <c r="FB10" s="24">
        <f t="shared" si="10"/>
        <v>0</v>
      </c>
      <c r="FC10" s="24">
        <f t="shared" si="11"/>
        <v>0</v>
      </c>
      <c r="FD10" s="24">
        <f t="shared" si="12"/>
        <v>0</v>
      </c>
      <c r="FE10" s="24">
        <f t="shared" si="13"/>
        <v>0</v>
      </c>
      <c r="FF10" s="24">
        <f t="shared" si="14"/>
        <v>0</v>
      </c>
      <c r="FG10" s="24">
        <f t="shared" si="15"/>
        <v>0.8</v>
      </c>
      <c r="FH10" s="24">
        <f t="shared" si="16"/>
        <v>1</v>
      </c>
      <c r="FI10" s="24">
        <f t="shared" si="17"/>
        <v>0</v>
      </c>
      <c r="FJ10" s="24">
        <f t="shared" si="18"/>
        <v>0</v>
      </c>
      <c r="FK10" s="24">
        <f t="shared" si="19"/>
        <v>0</v>
      </c>
      <c r="FL10" s="24">
        <f t="shared" si="20"/>
        <v>1</v>
      </c>
      <c r="FM10" s="24">
        <f t="shared" si="21"/>
        <v>0</v>
      </c>
      <c r="FN10" s="24">
        <f t="shared" si="22"/>
        <v>0</v>
      </c>
      <c r="FO10" s="24">
        <f t="shared" si="23"/>
        <v>0</v>
      </c>
      <c r="FP10" s="24">
        <f t="shared" si="24"/>
        <v>0</v>
      </c>
      <c r="FQ10" s="24">
        <f t="shared" si="25"/>
        <v>0</v>
      </c>
      <c r="FR10" s="24">
        <f t="shared" si="26"/>
        <v>0</v>
      </c>
      <c r="FS10" s="24">
        <f t="shared" si="27"/>
        <v>0</v>
      </c>
      <c r="FT10" s="24">
        <f t="shared" si="28"/>
        <v>0</v>
      </c>
      <c r="FU10" s="25">
        <f t="shared" si="29"/>
        <v>0</v>
      </c>
      <c r="FV10" s="72">
        <f t="shared" si="30"/>
        <v>2.8</v>
      </c>
      <c r="FW10" s="23">
        <f>profiles!C10*profiles!AA10</f>
        <v>0</v>
      </c>
      <c r="FX10" s="23">
        <f>profiles!D10*profiles!AB10</f>
        <v>0</v>
      </c>
      <c r="FY10" s="23">
        <f>profiles!E10*profiles!AC10</f>
        <v>0</v>
      </c>
      <c r="FZ10" s="23">
        <f>profiles!F10*profiles!AD10</f>
        <v>0</v>
      </c>
      <c r="GA10" s="23">
        <f>profiles!G10*profiles!AE10</f>
        <v>0</v>
      </c>
      <c r="GB10" s="23">
        <f>profiles!H10*profiles!AF10</f>
        <v>0</v>
      </c>
      <c r="GC10" s="23">
        <f>profiles!I10*profiles!AG10</f>
        <v>0</v>
      </c>
      <c r="GD10" s="23">
        <f>profiles!J10*profiles!AH10</f>
        <v>0.06</v>
      </c>
      <c r="GE10" s="23">
        <f>profiles!K10*profiles!AI10</f>
        <v>0.36</v>
      </c>
      <c r="GF10" s="23">
        <f>profiles!L10*profiles!AJ10</f>
        <v>0.8</v>
      </c>
      <c r="GG10" s="23">
        <f>profiles!M10*profiles!AK10</f>
        <v>1</v>
      </c>
      <c r="GH10" s="23">
        <f>profiles!N10*profiles!AL10</f>
        <v>0.64000000000000012</v>
      </c>
      <c r="GI10" s="23">
        <f>profiles!O10*profiles!AM10</f>
        <v>0.16000000000000003</v>
      </c>
      <c r="GJ10" s="23">
        <f>profiles!P10*profiles!AN10</f>
        <v>0.36</v>
      </c>
      <c r="GK10" s="23">
        <f>profiles!Q10*profiles!AO10</f>
        <v>1</v>
      </c>
      <c r="GL10" s="23">
        <f>profiles!R10*profiles!AP10</f>
        <v>0.64000000000000012</v>
      </c>
      <c r="GM10" s="23">
        <f>profiles!S10*profiles!AQ10</f>
        <v>0.36</v>
      </c>
      <c r="GN10" s="23">
        <f>profiles!T10*profiles!AR10</f>
        <v>0.06</v>
      </c>
      <c r="GO10" s="23">
        <f>profiles!U10*profiles!AS10</f>
        <v>0</v>
      </c>
      <c r="GP10" s="23">
        <f>profiles!V10*profiles!AT10</f>
        <v>0</v>
      </c>
      <c r="GQ10" s="23">
        <f>profiles!W10*profiles!AU10</f>
        <v>0</v>
      </c>
      <c r="GR10" s="23">
        <f>profiles!X10*profiles!AV10</f>
        <v>0</v>
      </c>
      <c r="GS10" s="23">
        <f>profiles!Y10*profiles!AW10</f>
        <v>0</v>
      </c>
      <c r="GT10" s="23">
        <f>profiles!Z10*profiles!AX10</f>
        <v>0</v>
      </c>
      <c r="GU10" s="72">
        <f t="shared" si="31"/>
        <v>0.64000000000000012</v>
      </c>
      <c r="GV10" s="72">
        <v>112</v>
      </c>
      <c r="GW10" s="72">
        <f>INDEX(data!$C:$C,ROW())*INDEX(data!$E:$E,ROW())*(INDEX(data!$G:$G,ROW())/100)/0.85</f>
        <v>10.588235294117647</v>
      </c>
      <c r="GX10" s="72">
        <f>GW10*INDEX(data!$P:$P,ROW())*INDEX(data!$W:$W,ROW())/INDEX(results!$C:$C,ROW())</f>
        <v>0.13235294117647059</v>
      </c>
      <c r="GY10" s="72">
        <f>IF(INDEX(data!$BM:$BM,ROW())="Climatisation",1,0)</f>
        <v>1</v>
      </c>
      <c r="GZ10" s="72">
        <f>data!BA10</f>
        <v>2.6</v>
      </c>
      <c r="HA10" s="72">
        <f>data!BB10</f>
        <v>0.2</v>
      </c>
      <c r="HB10" s="22">
        <f>profiles!C10</f>
        <v>0</v>
      </c>
      <c r="HC10" s="23">
        <f>profiles!D10</f>
        <v>0</v>
      </c>
      <c r="HD10" s="23">
        <f>profiles!E10</f>
        <v>0</v>
      </c>
      <c r="HE10" s="23">
        <f>profiles!F10</f>
        <v>0</v>
      </c>
      <c r="HF10" s="23">
        <f>profiles!G10</f>
        <v>0</v>
      </c>
      <c r="HG10" s="23">
        <f>profiles!H10</f>
        <v>0</v>
      </c>
      <c r="HH10" s="23">
        <f>profiles!I10</f>
        <v>0</v>
      </c>
      <c r="HI10" s="23">
        <f>profiles!J10</f>
        <v>0.2</v>
      </c>
      <c r="HJ10" s="23">
        <f>profiles!K10</f>
        <v>0.6</v>
      </c>
      <c r="HK10" s="23">
        <f>profiles!L10</f>
        <v>1</v>
      </c>
      <c r="HL10" s="23">
        <f>profiles!M10</f>
        <v>1</v>
      </c>
      <c r="HM10" s="23">
        <f>profiles!N10</f>
        <v>0.8</v>
      </c>
      <c r="HN10" s="23">
        <f>profiles!O10</f>
        <v>0.4</v>
      </c>
      <c r="HO10" s="23">
        <f>profiles!P10</f>
        <v>0.6</v>
      </c>
      <c r="HP10" s="23">
        <f>profiles!Q10</f>
        <v>1</v>
      </c>
      <c r="HQ10" s="23">
        <f>profiles!R10</f>
        <v>0.8</v>
      </c>
      <c r="HR10" s="23">
        <f>profiles!S10</f>
        <v>0.6</v>
      </c>
      <c r="HS10" s="23">
        <f>profiles!T10</f>
        <v>0.2</v>
      </c>
      <c r="HT10" s="23">
        <f>profiles!U10</f>
        <v>0</v>
      </c>
      <c r="HU10" s="23">
        <f>profiles!V10</f>
        <v>0</v>
      </c>
      <c r="HV10" s="23">
        <f>profiles!W10</f>
        <v>0</v>
      </c>
      <c r="HW10" s="23">
        <f>profiles!X10</f>
        <v>0</v>
      </c>
      <c r="HX10" s="23">
        <f>profiles!Y10</f>
        <v>0</v>
      </c>
      <c r="HY10" s="23">
        <f>profiles!Z10</f>
        <v>0</v>
      </c>
      <c r="HZ10" s="69">
        <f t="shared" si="32"/>
        <v>7</v>
      </c>
    </row>
    <row r="11" spans="1:234" x14ac:dyDescent="0.3">
      <c r="A11" s="17">
        <v>3.2</v>
      </c>
      <c r="B11" s="4" t="s">
        <v>39</v>
      </c>
      <c r="C11" s="38">
        <f>profiles!AA11*INDEX(data!$AL:$AL,ROW())*INDEX(results!$I:$I,ROW())</f>
        <v>1.2000000000000002</v>
      </c>
      <c r="D11" s="39">
        <f>profiles!AB11*INDEX(data!$AL:$AL,ROW())*INDEX(results!$I:$I,ROW())</f>
        <v>3.6</v>
      </c>
      <c r="E11" s="39">
        <f>profiles!AC11*INDEX(data!$AL:$AL,ROW())*INDEX(results!$I:$I,ROW())</f>
        <v>3.6</v>
      </c>
      <c r="F11" s="39">
        <f>profiles!AD11*INDEX(data!$AL:$AL,ROW())*INDEX(results!$I:$I,ROW())</f>
        <v>3.6</v>
      </c>
      <c r="G11" s="39">
        <f>profiles!AE11*INDEX(data!$AL:$AL,ROW())*INDEX(results!$I:$I,ROW())</f>
        <v>3.6</v>
      </c>
      <c r="H11" s="39">
        <f>profiles!AF11*INDEX(data!$AL:$AL,ROW())*INDEX(results!$I:$I,ROW())</f>
        <v>3.6</v>
      </c>
      <c r="I11" s="39">
        <f>profiles!AG11*INDEX(data!$AL:$AL,ROW())*INDEX(results!$I:$I,ROW())</f>
        <v>3.6</v>
      </c>
      <c r="J11" s="39">
        <f>profiles!AH11*INDEX(data!$AL:$AL,ROW())*INDEX(results!$I:$I,ROW())</f>
        <v>3.6</v>
      </c>
      <c r="K11" s="39">
        <f>profiles!AI11*INDEX(data!$AL:$AL,ROW())*INDEX(results!$I:$I,ROW())</f>
        <v>7.2</v>
      </c>
      <c r="L11" s="39">
        <f>profiles!AJ11*INDEX(data!$AL:$AL,ROW())*INDEX(results!$I:$I,ROW())</f>
        <v>9.6000000000000014</v>
      </c>
      <c r="M11" s="39">
        <f>profiles!AK11*INDEX(data!$AL:$AL,ROW())*INDEX(results!$I:$I,ROW())</f>
        <v>12</v>
      </c>
      <c r="N11" s="39">
        <f>profiles!AL11*INDEX(data!$AL:$AL,ROW())*INDEX(results!$I:$I,ROW())</f>
        <v>9.6000000000000014</v>
      </c>
      <c r="O11" s="39">
        <f>profiles!AM11*INDEX(data!$AL:$AL,ROW())*INDEX(results!$I:$I,ROW())</f>
        <v>4.8000000000000007</v>
      </c>
      <c r="P11" s="39">
        <f>profiles!AN11*INDEX(data!$AL:$AL,ROW())*INDEX(results!$I:$I,ROW())</f>
        <v>7.2</v>
      </c>
      <c r="Q11" s="39">
        <f>profiles!AO11*INDEX(data!$AL:$AL,ROW())*INDEX(results!$I:$I,ROW())</f>
        <v>12</v>
      </c>
      <c r="R11" s="39">
        <f>profiles!AP11*INDEX(data!$AL:$AL,ROW())*INDEX(results!$I:$I,ROW())</f>
        <v>9.6000000000000014</v>
      </c>
      <c r="S11" s="39">
        <f>profiles!AQ11*INDEX(data!$AL:$AL,ROW())*INDEX(results!$I:$I,ROW())</f>
        <v>7.2</v>
      </c>
      <c r="T11" s="39">
        <f>profiles!AR11*INDEX(data!$AL:$AL,ROW())*INDEX(results!$I:$I,ROW())</f>
        <v>3.6</v>
      </c>
      <c r="U11" s="39">
        <f>profiles!AS11*INDEX(data!$AL:$AL,ROW())*INDEX(results!$I:$I,ROW())</f>
        <v>3.6</v>
      </c>
      <c r="V11" s="39">
        <f>profiles!AT11*INDEX(data!$AL:$AL,ROW())*INDEX(results!$I:$I,ROW())</f>
        <v>3.6</v>
      </c>
      <c r="W11" s="39">
        <f>profiles!AU11*INDEX(data!$AL:$AL,ROW())*INDEX(results!$I:$I,ROW())</f>
        <v>3.6</v>
      </c>
      <c r="X11" s="39">
        <f>profiles!AV11*INDEX(data!$AL:$AL,ROW())*INDEX(results!$I:$I,ROW())</f>
        <v>3.6</v>
      </c>
      <c r="Y11" s="39">
        <f>profiles!AW11*INDEX(data!$AL:$AL,ROW())*INDEX(results!$I:$I,ROW())</f>
        <v>3.6</v>
      </c>
      <c r="Z11" s="39">
        <f>profiles!AX11*INDEX(data!$AL:$AL,ROW())*INDEX(results!$I:$I,ROW())</f>
        <v>3.6</v>
      </c>
      <c r="AA11" s="71">
        <f t="shared" si="1"/>
        <v>48</v>
      </c>
      <c r="AB11" s="31">
        <f>IF(INDEX(data!$AV:$AV,ROW())=3,0,CA11*INDEX(results!$R:$R,ROW()))*INDEX($BA:$BA,ROW())</f>
        <v>0</v>
      </c>
      <c r="AC11" s="31">
        <f>IF(INDEX(data!$AV:$AV,ROW())=3,0,CB11*INDEX(results!$R:$R,ROW()))*INDEX($BA:$BA,ROW())</f>
        <v>0</v>
      </c>
      <c r="AD11" s="31">
        <f>IF(INDEX(data!$AV:$AV,ROW())=3,0,CC11*INDEX(results!$R:$R,ROW()))*INDEX($BA:$BA,ROW())</f>
        <v>0</v>
      </c>
      <c r="AE11" s="31">
        <f>IF(INDEX(data!$AV:$AV,ROW())=3,0,CD11*INDEX(results!$R:$R,ROW()))*INDEX($BA:$BA,ROW())</f>
        <v>0</v>
      </c>
      <c r="AF11" s="31">
        <f>IF(INDEX(data!$AV:$AV,ROW())=3,0,CE11*INDEX(results!$R:$R,ROW()))*INDEX($BA:$BA,ROW())</f>
        <v>0</v>
      </c>
      <c r="AG11" s="31">
        <f>IF(INDEX(data!$AV:$AV,ROW())=3,0,CF11*INDEX(results!$R:$R,ROW()))*INDEX($BA:$BA,ROW())</f>
        <v>0</v>
      </c>
      <c r="AH11" s="31">
        <f>IF(INDEX(data!$AV:$AV,ROW())=3,0,CG11*INDEX(results!$R:$R,ROW()))*INDEX($BA:$BA,ROW())</f>
        <v>0</v>
      </c>
      <c r="AI11" s="90">
        <f>CH11*INDEX(results!$R:$R,ROW())*INDEX($BA:$BA,ROW())</f>
        <v>6.0709837955890817</v>
      </c>
      <c r="AJ11" s="90">
        <f>CI11*INDEX(results!$R:$R,ROW())*INDEX($BA:$BA,ROW())</f>
        <v>6.0709837955890817</v>
      </c>
      <c r="AK11" s="90">
        <f>CJ11*INDEX(results!$R:$R,ROW())*INDEX($BA:$BA,ROW())</f>
        <v>6.0709837955890817</v>
      </c>
      <c r="AL11" s="90">
        <f>CK11*INDEX(results!$R:$R,ROW())*INDEX($BA:$BA,ROW())</f>
        <v>6.0709837955890817</v>
      </c>
      <c r="AM11" s="90">
        <f>CL11*INDEX(results!$R:$R,ROW())*INDEX($BA:$BA,ROW())</f>
        <v>6.0709837955890817</v>
      </c>
      <c r="AN11" s="90">
        <f>CM11*INDEX(results!$R:$R,ROW())*INDEX($BA:$BA,ROW())</f>
        <v>6.0709837955890817</v>
      </c>
      <c r="AO11" s="90">
        <f>CN11*INDEX(results!$R:$R,ROW())*INDEX($BA:$BA,ROW())</f>
        <v>6.0709837955890817</v>
      </c>
      <c r="AP11" s="90">
        <f>CO11*INDEX(results!$R:$R,ROW())*INDEX($BA:$BA,ROW())</f>
        <v>6.0709837955890817</v>
      </c>
      <c r="AQ11" s="90">
        <f>CP11*INDEX(results!$R:$R,ROW())*INDEX($BA:$BA,ROW())</f>
        <v>6.0709837955890817</v>
      </c>
      <c r="AR11" s="90">
        <f>CQ11*INDEX(results!$R:$R,ROW())*INDEX($BA:$BA,ROW())</f>
        <v>6.0709837955890817</v>
      </c>
      <c r="AS11" s="90">
        <f>CR11*INDEX(results!$R:$R,ROW())*INDEX($BA:$BA,ROW())</f>
        <v>6.0709837955890817</v>
      </c>
      <c r="AT11" s="91">
        <f>IF(INDEX(data!$AV:$AV,ROW())=3,INDEX(results!$R:$R,ROW()), CS11*INDEX(results!$R:$R,ROW()))*INDEX($BA:$BA,ROW())</f>
        <v>0</v>
      </c>
      <c r="AU11" s="91">
        <f>IF(INDEX(data!$AV:$AV,ROW())=3,INDEX(results!$R:$R,ROW()), CT11*INDEX(results!$R:$R,ROW()))*INDEX($BA:$BA,ROW())</f>
        <v>0</v>
      </c>
      <c r="AV11" s="91">
        <f>IF(INDEX(data!$AV:$AV,ROW())=3,INDEX(results!$R:$R,ROW()), CU11*INDEX(results!$R:$R,ROW()))*INDEX($BA:$BA,ROW())</f>
        <v>0</v>
      </c>
      <c r="AW11" s="31">
        <f>IF(INDEX(data!$AV:$AV,ROW())=3,0,CV11*INDEX(results!$R:$R,ROW()))*INDEX($BA:$BA,ROW())</f>
        <v>0</v>
      </c>
      <c r="AX11" s="31">
        <f>IF(INDEX(data!$AV:$AV,ROW())=3,0,CW11*INDEX(results!$R:$R,ROW()))*INDEX($BA:$BA,ROW())</f>
        <v>0</v>
      </c>
      <c r="AY11" s="37">
        <f>IF(INDEX(data!$AV:$AV,ROW())=3,0,CX11*INDEX(results!$R:$R,ROW()))*INDEX($BA:$BA,ROW())</f>
        <v>0</v>
      </c>
      <c r="AZ11" s="38">
        <f t="shared" si="2"/>
        <v>24</v>
      </c>
      <c r="BA11" s="71">
        <f>IF((INDEX(data!$AU:$AU,ROW())+INDEX(data!$AV:$AV,ROW()))=0,0,INDEX(results!$T:$T,ROW())/(365*(INDEX(data!$AU:$AU,ROW())+INDEX(data!$AV:$AV,ROW()))+0.00001))</f>
        <v>0.48567870364712651</v>
      </c>
      <c r="BB11" s="39">
        <f>CA11*INDEX(data!$AX:$AX,ROW())*INDEX(results!$I:$I,ROW())</f>
        <v>0</v>
      </c>
      <c r="BC11" s="39">
        <f>CB11*INDEX(data!$AX:$AX,ROW())*INDEX(results!$I:$I,ROW())</f>
        <v>0</v>
      </c>
      <c r="BD11" s="39">
        <f>CC11*INDEX(data!$AX:$AX,ROW())*INDEX(results!$I:$I,ROW())</f>
        <v>0</v>
      </c>
      <c r="BE11" s="39">
        <f>CD11*INDEX(data!$AX:$AX,ROW())*INDEX(results!$I:$I,ROW())</f>
        <v>0</v>
      </c>
      <c r="BF11" s="39">
        <f>CE11*INDEX(data!$AX:$AX,ROW())*INDEX(results!$I:$I,ROW())</f>
        <v>0</v>
      </c>
      <c r="BG11" s="39">
        <f>CF11*INDEX(data!$AX:$AX,ROW())*INDEX(results!$I:$I,ROW())</f>
        <v>0</v>
      </c>
      <c r="BH11" s="39">
        <f>CG11*INDEX(data!$AX:$AX,ROW())*INDEX(results!$I:$I,ROW())</f>
        <v>0</v>
      </c>
      <c r="BI11" s="39">
        <f>CH11*INDEX(data!$AX:$AX,ROW())*INDEX(results!$I:$I,ROW())</f>
        <v>0</v>
      </c>
      <c r="BJ11" s="39">
        <f>CI11*INDEX(data!$AX:$AX,ROW())*INDEX(results!$I:$I,ROW())</f>
        <v>0</v>
      </c>
      <c r="BK11" s="39">
        <f>CJ11*INDEX(data!$AX:$AX,ROW())*INDEX(results!$I:$I,ROW())</f>
        <v>0</v>
      </c>
      <c r="BL11" s="39">
        <f>CK11*INDEX(data!$AX:$AX,ROW())*INDEX(results!$I:$I,ROW())</f>
        <v>0</v>
      </c>
      <c r="BM11" s="39">
        <f>CL11*INDEX(data!$AX:$AX,ROW())*INDEX(results!$I:$I,ROW())</f>
        <v>0</v>
      </c>
      <c r="BN11" s="39">
        <f>CM11*INDEX(data!$AX:$AX,ROW())*INDEX(results!$I:$I,ROW())</f>
        <v>0</v>
      </c>
      <c r="BO11" s="39">
        <f>CN11*INDEX(data!$AX:$AX,ROW())*INDEX(results!$I:$I,ROW())</f>
        <v>0</v>
      </c>
      <c r="BP11" s="39">
        <f>CO11*INDEX(data!$AX:$AX,ROW())*INDEX(results!$I:$I,ROW())</f>
        <v>0</v>
      </c>
      <c r="BQ11" s="39">
        <f>CP11*INDEX(data!$AX:$AX,ROW())*INDEX(results!$I:$I,ROW())</f>
        <v>0</v>
      </c>
      <c r="BR11" s="39">
        <f>CQ11*INDEX(data!$AX:$AX,ROW())*INDEX(results!$I:$I,ROW())</f>
        <v>0</v>
      </c>
      <c r="BS11" s="39">
        <f>CR11*INDEX(data!$AX:$AX,ROW())*INDEX(results!$I:$I,ROW())</f>
        <v>0</v>
      </c>
      <c r="BT11" s="39">
        <f>CS11*INDEX(data!$AX:$AX,ROW())*INDEX(results!$I:$I,ROW())</f>
        <v>0</v>
      </c>
      <c r="BU11" s="39">
        <f>CT11*INDEX(data!$AX:$AX,ROW())*INDEX(results!$I:$I,ROW())</f>
        <v>0</v>
      </c>
      <c r="BV11" s="39">
        <f>CU11*INDEX(data!$AX:$AX,ROW())*INDEX(results!$I:$I,ROW())</f>
        <v>0</v>
      </c>
      <c r="BW11" s="39">
        <f>CV11*INDEX(data!$AX:$AX,ROW())*INDEX(results!$I:$I,ROW())</f>
        <v>0</v>
      </c>
      <c r="BX11" s="39">
        <f>CW11*INDEX(data!$AX:$AX,ROW())*INDEX(results!$I:$I,ROW())</f>
        <v>0</v>
      </c>
      <c r="BY11" s="39">
        <f>CX11*INDEX(data!$AX:$AX,ROW())*INDEX(results!$I:$I,ROW())</f>
        <v>0</v>
      </c>
      <c r="BZ11" s="71">
        <f>ROUND(SUM(BB11:BY11)*INDEX(profiles!$BL:$BL,ROW())/1000,0)</f>
        <v>0</v>
      </c>
      <c r="CA11" s="82">
        <f>IF(profiles!C11&gt;0,1,0)</f>
        <v>0</v>
      </c>
      <c r="CB11" s="83">
        <f>IF(profiles!D11&gt;0,1,0)</f>
        <v>0</v>
      </c>
      <c r="CC11" s="83">
        <f>IF(profiles!E11&gt;0,1,0)</f>
        <v>0</v>
      </c>
      <c r="CD11" s="83">
        <f>IF(profiles!F11&gt;0,1,0)</f>
        <v>0</v>
      </c>
      <c r="CE11" s="83">
        <f>IF(profiles!G11&gt;0,1,0)</f>
        <v>0</v>
      </c>
      <c r="CF11" s="83">
        <f>IF(profiles!H11&gt;0,1,0)</f>
        <v>0</v>
      </c>
      <c r="CG11" s="83">
        <f>IF(profiles!I11&gt;0,1,0)</f>
        <v>0</v>
      </c>
      <c r="CH11" s="83">
        <f>IF(profiles!J11&gt;0,1,0)</f>
        <v>1</v>
      </c>
      <c r="CI11" s="83">
        <f>IF(profiles!K11&gt;0,1,0)</f>
        <v>1</v>
      </c>
      <c r="CJ11" s="83">
        <f>IF(profiles!L11&gt;0,1,0)</f>
        <v>1</v>
      </c>
      <c r="CK11" s="83">
        <f>IF(profiles!M11&gt;0,1,0)</f>
        <v>1</v>
      </c>
      <c r="CL11" s="83">
        <f>IF(profiles!N11&gt;0,1,0)</f>
        <v>1</v>
      </c>
      <c r="CM11" s="83">
        <f>IF(profiles!O11&gt;0,1,0)</f>
        <v>1</v>
      </c>
      <c r="CN11" s="83">
        <f>IF(profiles!P11&gt;0,1,0)</f>
        <v>1</v>
      </c>
      <c r="CO11" s="83">
        <f>IF(profiles!Q11&gt;0,1,0)</f>
        <v>1</v>
      </c>
      <c r="CP11" s="83">
        <f>IF(profiles!R11&gt;0,1,0)</f>
        <v>1</v>
      </c>
      <c r="CQ11" s="83">
        <f>IF(profiles!S11&gt;0,1,0)</f>
        <v>1</v>
      </c>
      <c r="CR11" s="83">
        <f>IF(profiles!T11&gt;0,1,0)</f>
        <v>1</v>
      </c>
      <c r="CS11" s="83">
        <f>IF(profiles!U11&gt;0,1,0)</f>
        <v>0</v>
      </c>
      <c r="CT11" s="83">
        <f>IF(profiles!V11&gt;0,1,0)</f>
        <v>0</v>
      </c>
      <c r="CU11" s="83">
        <f>IF(profiles!W11&gt;0,1,0)</f>
        <v>0</v>
      </c>
      <c r="CV11" s="83">
        <f>IF(profiles!X11&gt;0,1,0)</f>
        <v>0</v>
      </c>
      <c r="CW11" s="83">
        <f>IF(profiles!Y11&gt;0,1,0)</f>
        <v>0</v>
      </c>
      <c r="CX11" s="83">
        <f>IF(profiles!Z11&gt;0,1,0)</f>
        <v>0</v>
      </c>
      <c r="CY11" s="71">
        <f t="shared" si="3"/>
        <v>4</v>
      </c>
      <c r="CZ11" s="38">
        <f>profiles!C11*INDEX(results!$J:$J,ROW())*INDEX(results!$I:$I,ROW())</f>
        <v>0</v>
      </c>
      <c r="DA11" s="39">
        <f>profiles!D11*INDEX(results!$J:$J,ROW())*INDEX(results!$I:$I,ROW())</f>
        <v>0</v>
      </c>
      <c r="DB11" s="39">
        <f>profiles!E11*INDEX(results!$J:$J,ROW())*INDEX(results!$I:$I,ROW())</f>
        <v>0</v>
      </c>
      <c r="DC11" s="39">
        <f>profiles!F11*INDEX(results!$J:$J,ROW())*INDEX(results!$I:$I,ROW())</f>
        <v>0</v>
      </c>
      <c r="DD11" s="39">
        <f>profiles!G11*INDEX(results!$J:$J,ROW())*INDEX(results!$I:$I,ROW())</f>
        <v>0</v>
      </c>
      <c r="DE11" s="39">
        <f>profiles!H11*INDEX(results!$J:$J,ROW())*INDEX(results!$I:$I,ROW())</f>
        <v>0</v>
      </c>
      <c r="DF11" s="39">
        <f>profiles!I11*INDEX(results!$J:$J,ROW())*INDEX(results!$I:$I,ROW())</f>
        <v>0</v>
      </c>
      <c r="DG11" s="39">
        <f>profiles!J11*INDEX(results!$J:$J,ROW())*INDEX(results!$I:$I,ROW())</f>
        <v>1.3440000000000003</v>
      </c>
      <c r="DH11" s="39">
        <f>profiles!K11*INDEX(results!$J:$J,ROW())*INDEX(results!$I:$I,ROW())</f>
        <v>4.032</v>
      </c>
      <c r="DI11" s="39">
        <f>profiles!L11*INDEX(results!$J:$J,ROW())*INDEX(results!$I:$I,ROW())</f>
        <v>6.7200000000000006</v>
      </c>
      <c r="DJ11" s="39">
        <f>profiles!M11*INDEX(results!$J:$J,ROW())*INDEX(results!$I:$I,ROW())</f>
        <v>6.7200000000000006</v>
      </c>
      <c r="DK11" s="39">
        <f>profiles!N11*INDEX(results!$J:$J,ROW())*INDEX(results!$I:$I,ROW())</f>
        <v>5.3760000000000012</v>
      </c>
      <c r="DL11" s="39">
        <f>profiles!O11*INDEX(results!$J:$J,ROW())*INDEX(results!$I:$I,ROW())</f>
        <v>2.6880000000000006</v>
      </c>
      <c r="DM11" s="39">
        <f>profiles!P11*INDEX(results!$J:$J,ROW())*INDEX(results!$I:$I,ROW())</f>
        <v>4.032</v>
      </c>
      <c r="DN11" s="39">
        <f>profiles!Q11*INDEX(results!$J:$J,ROW())*INDEX(results!$I:$I,ROW())</f>
        <v>6.7200000000000006</v>
      </c>
      <c r="DO11" s="39">
        <f>profiles!R11*INDEX(results!$J:$J,ROW())*INDEX(results!$I:$I,ROW())</f>
        <v>5.3760000000000012</v>
      </c>
      <c r="DP11" s="39">
        <f>profiles!S11*INDEX(results!$J:$J,ROW())*INDEX(results!$I:$I,ROW())</f>
        <v>4.032</v>
      </c>
      <c r="DQ11" s="39">
        <f>profiles!T11*INDEX(results!$J:$J,ROW())*INDEX(results!$I:$I,ROW())</f>
        <v>1.3440000000000003</v>
      </c>
      <c r="DR11" s="39">
        <f>profiles!U11*INDEX(results!$J:$J,ROW())*INDEX(results!$I:$I,ROW())</f>
        <v>0</v>
      </c>
      <c r="DS11" s="39">
        <f>profiles!V11*INDEX(results!$J:$J,ROW())*INDEX(results!$I:$I,ROW())</f>
        <v>0</v>
      </c>
      <c r="DT11" s="39">
        <f>profiles!W11*INDEX(results!$J:$J,ROW())*INDEX(results!$I:$I,ROW())</f>
        <v>0</v>
      </c>
      <c r="DU11" s="39">
        <f>profiles!X11*INDEX(results!$J:$J,ROW())*INDEX(results!$I:$I,ROW())</f>
        <v>0</v>
      </c>
      <c r="DV11" s="39">
        <f>profiles!Y11*INDEX(results!$J:$J,ROW())*INDEX(results!$I:$I,ROW())</f>
        <v>0</v>
      </c>
      <c r="DW11" s="39">
        <f>profiles!Z11*INDEX(results!$J:$J,ROW())*INDEX(results!$I:$I,ROW())</f>
        <v>0</v>
      </c>
      <c r="DX11" s="71">
        <f t="shared" si="4"/>
        <v>18</v>
      </c>
      <c r="DY11" s="17">
        <f>EX11/MAX(INDEX($FV:$FV,ROW()),0.001)*(INDEX(data!$BT:$BT,ROW()))*(INDEX(results!$I:$I,ROW()))/MAX(INDEX(data!$AG:$AG,ROW()),0.001)</f>
        <v>0</v>
      </c>
      <c r="DZ11" s="31">
        <f>EY11/MAX(INDEX($FV:$FV,ROW()),0.001)*(INDEX(data!$BT:$BT,ROW()))*(INDEX(results!$I:$I,ROW()))/MAX(INDEX(data!$AG:$AG,ROW()),0.001)</f>
        <v>0</v>
      </c>
      <c r="EA11" s="31">
        <f>EZ11/MAX(INDEX($FV:$FV,ROW()),0.001)*(INDEX(data!$BT:$BT,ROW()))*(INDEX(results!$I:$I,ROW()))/MAX(INDEX(data!$AG:$AG,ROW()),0.001)</f>
        <v>0</v>
      </c>
      <c r="EB11" s="31">
        <f>FA11/MAX(INDEX($FV:$FV,ROW()),0.001)*(INDEX(data!$BT:$BT,ROW()))*(INDEX(results!$I:$I,ROW()))/MAX(INDEX(data!$AG:$AG,ROW()),0.001)</f>
        <v>0</v>
      </c>
      <c r="EC11" s="31">
        <f>FB11/MAX(INDEX($FV:$FV,ROW()),0.001)*(INDEX(data!$BT:$BT,ROW()))*(INDEX(results!$I:$I,ROW()))/MAX(INDEX(data!$AG:$AG,ROW()),0.001)</f>
        <v>0</v>
      </c>
      <c r="ED11" s="31">
        <f>FC11/MAX(INDEX($FV:$FV,ROW()),0.001)*(INDEX(data!$BT:$BT,ROW()))*(INDEX(results!$I:$I,ROW()))/MAX(INDEX(data!$AG:$AG,ROW()),0.001)</f>
        <v>0</v>
      </c>
      <c r="EE11" s="31">
        <f>FD11/MAX(INDEX($FV:$FV,ROW()),0.001)*(INDEX(data!$BT:$BT,ROW()))*(INDEX(results!$I:$I,ROW()))/MAX(INDEX(data!$AG:$AG,ROW()),0.001)</f>
        <v>0</v>
      </c>
      <c r="EF11" s="31">
        <f>FE11/MAX(INDEX($FV:$FV,ROW()),0.001)*(INDEX(data!$BT:$BT,ROW()))*(INDEX(results!$I:$I,ROW()))/MAX(INDEX(data!$AG:$AG,ROW()),0.001)</f>
        <v>0</v>
      </c>
      <c r="EG11" s="31">
        <f>FF11/MAX(INDEX($FV:$FV,ROW()),0.001)*(INDEX(data!$BT:$BT,ROW()))*(INDEX(results!$I:$I,ROW()))/MAX(INDEX(data!$AG:$AG,ROW()),0.001)</f>
        <v>0</v>
      </c>
      <c r="EH11" s="31">
        <f>FG11/MAX(INDEX($FV:$FV,ROW()),0.001)*(INDEX(data!$BT:$BT,ROW()))*(INDEX(results!$I:$I,ROW()))/MAX(INDEX(data!$AG:$AG,ROW()),0.001)</f>
        <v>6.8571428571428589E-2</v>
      </c>
      <c r="EI11" s="31">
        <f>FH11/MAX(INDEX($FV:$FV,ROW()),0.001)*(INDEX(data!$BT:$BT,ROW()))*(INDEX(results!$I:$I,ROW()))/MAX(INDEX(data!$AG:$AG,ROW()),0.001)</f>
        <v>8.5714285714285715E-2</v>
      </c>
      <c r="EJ11" s="31">
        <f>FI11/MAX(INDEX($FV:$FV,ROW()),0.001)*(INDEX(data!$BT:$BT,ROW()))*(INDEX(results!$I:$I,ROW()))/MAX(INDEX(data!$AG:$AG,ROW()),0.001)</f>
        <v>0</v>
      </c>
      <c r="EK11" s="31">
        <f>FJ11/MAX(INDEX($FV:$FV,ROW()),0.001)*(INDEX(data!$BT:$BT,ROW()))*(INDEX(results!$I:$I,ROW()))/MAX(INDEX(data!$AG:$AG,ROW()),0.001)</f>
        <v>0</v>
      </c>
      <c r="EL11" s="31">
        <f>FK11/MAX(INDEX($FV:$FV,ROW()),0.001)*(INDEX(data!$BT:$BT,ROW()))*(INDEX(results!$I:$I,ROW()))/MAX(INDEX(data!$AG:$AG,ROW()),0.001)</f>
        <v>0</v>
      </c>
      <c r="EM11" s="31">
        <f>FL11/MAX(INDEX($FV:$FV,ROW()),0.001)*(INDEX(data!$BT:$BT,ROW()))*(INDEX(results!$I:$I,ROW()))/MAX(INDEX(data!$AG:$AG,ROW()),0.001)</f>
        <v>8.5714285714285715E-2</v>
      </c>
      <c r="EN11" s="31">
        <f>FM11/MAX(INDEX($FV:$FV,ROW()),0.001)*(INDEX(data!$BT:$BT,ROW()))*(INDEX(results!$I:$I,ROW()))/MAX(INDEX(data!$AG:$AG,ROW()),0.001)</f>
        <v>0</v>
      </c>
      <c r="EO11" s="31">
        <f>FN11/MAX(INDEX($FV:$FV,ROW()),0.001)*(INDEX(data!$BT:$BT,ROW()))*(INDEX(results!$I:$I,ROW()))/MAX(INDEX(data!$AG:$AG,ROW()),0.001)</f>
        <v>0</v>
      </c>
      <c r="EP11" s="31">
        <f>FO11/MAX(INDEX($FV:$FV,ROW()),0.001)*(INDEX(data!$BT:$BT,ROW()))*(INDEX(results!$I:$I,ROW()))/MAX(INDEX(data!$AG:$AG,ROW()),0.001)</f>
        <v>0</v>
      </c>
      <c r="EQ11" s="31">
        <f>FP11/MAX(INDEX($FV:$FV,ROW()),0.001)*(INDEX(data!$BT:$BT,ROW()))*(INDEX(results!$I:$I,ROW()))/MAX(INDEX(data!$AG:$AG,ROW()),0.001)</f>
        <v>0</v>
      </c>
      <c r="ER11" s="31">
        <f>FQ11/MAX(INDEX($FV:$FV,ROW()),0.001)*(INDEX(data!$BT:$BT,ROW()))*(INDEX(results!$I:$I,ROW()))/MAX(INDEX(data!$AG:$AG,ROW()),0.001)</f>
        <v>0</v>
      </c>
      <c r="ES11" s="31">
        <f>FR11/MAX(INDEX($FV:$FV,ROW()),0.001)*(INDEX(data!$BT:$BT,ROW()))*(INDEX(results!$I:$I,ROW()))/MAX(INDEX(data!$AG:$AG,ROW()),0.001)</f>
        <v>0</v>
      </c>
      <c r="ET11" s="31">
        <f>FS11/MAX(INDEX($FV:$FV,ROW()),0.001)*(INDEX(data!$BT:$BT,ROW()))*(INDEX(results!$I:$I,ROW()))/MAX(INDEX(data!$AG:$AG,ROW()),0.001)</f>
        <v>0</v>
      </c>
      <c r="EU11" s="31">
        <f>FT11/MAX(INDEX($FV:$FV,ROW()),0.001)*(INDEX(data!$BT:$BT,ROW()))*(INDEX(results!$I:$I,ROW()))/MAX(INDEX(data!$AG:$AG,ROW()),0.001)</f>
        <v>0</v>
      </c>
      <c r="EV11" s="31">
        <f>FU11/MAX(INDEX($FV:$FV,ROW()),0.001)*(INDEX(data!$BT:$BT,ROW()))*(INDEX(results!$I:$I,ROW()))/MAX(INDEX(data!$AG:$AG,ROW()),0.001)</f>
        <v>0</v>
      </c>
      <c r="EW11" s="73">
        <f t="shared" si="5"/>
        <v>5.0999999999999996</v>
      </c>
      <c r="EX11" s="17">
        <f t="shared" si="6"/>
        <v>0</v>
      </c>
      <c r="EY11" s="31">
        <f t="shared" si="7"/>
        <v>0</v>
      </c>
      <c r="EZ11" s="31">
        <f t="shared" si="8"/>
        <v>0</v>
      </c>
      <c r="FA11" s="31">
        <f t="shared" si="9"/>
        <v>0</v>
      </c>
      <c r="FB11" s="31">
        <f t="shared" si="10"/>
        <v>0</v>
      </c>
      <c r="FC11" s="31">
        <f t="shared" si="11"/>
        <v>0</v>
      </c>
      <c r="FD11" s="31">
        <f t="shared" si="12"/>
        <v>0</v>
      </c>
      <c r="FE11" s="31">
        <f t="shared" si="13"/>
        <v>0</v>
      </c>
      <c r="FF11" s="31">
        <f t="shared" si="14"/>
        <v>0</v>
      </c>
      <c r="FG11" s="31">
        <f t="shared" si="15"/>
        <v>0.8</v>
      </c>
      <c r="FH11" s="31">
        <f t="shared" si="16"/>
        <v>1</v>
      </c>
      <c r="FI11" s="31">
        <f t="shared" si="17"/>
        <v>0</v>
      </c>
      <c r="FJ11" s="31">
        <f t="shared" si="18"/>
        <v>0</v>
      </c>
      <c r="FK11" s="31">
        <f t="shared" si="19"/>
        <v>0</v>
      </c>
      <c r="FL11" s="31">
        <f t="shared" si="20"/>
        <v>1</v>
      </c>
      <c r="FM11" s="31">
        <f t="shared" si="21"/>
        <v>0</v>
      </c>
      <c r="FN11" s="31">
        <f t="shared" si="22"/>
        <v>0</v>
      </c>
      <c r="FO11" s="31">
        <f t="shared" si="23"/>
        <v>0</v>
      </c>
      <c r="FP11" s="31">
        <f t="shared" si="24"/>
        <v>0</v>
      </c>
      <c r="FQ11" s="31">
        <f t="shared" si="25"/>
        <v>0</v>
      </c>
      <c r="FR11" s="31">
        <f t="shared" si="26"/>
        <v>0</v>
      </c>
      <c r="FS11" s="31">
        <f t="shared" si="27"/>
        <v>0</v>
      </c>
      <c r="FT11" s="31">
        <f t="shared" si="28"/>
        <v>0</v>
      </c>
      <c r="FU11" s="37">
        <f t="shared" si="29"/>
        <v>0</v>
      </c>
      <c r="FV11" s="73">
        <f t="shared" si="30"/>
        <v>2.8</v>
      </c>
      <c r="FW11" s="39">
        <f>profiles!C11*profiles!AA11</f>
        <v>0</v>
      </c>
      <c r="FX11" s="39">
        <f>profiles!D11*profiles!AB11</f>
        <v>0</v>
      </c>
      <c r="FY11" s="39">
        <f>profiles!E11*profiles!AC11</f>
        <v>0</v>
      </c>
      <c r="FZ11" s="39">
        <f>profiles!F11*profiles!AD11</f>
        <v>0</v>
      </c>
      <c r="GA11" s="39">
        <f>profiles!G11*profiles!AE11</f>
        <v>0</v>
      </c>
      <c r="GB11" s="39">
        <f>profiles!H11*profiles!AF11</f>
        <v>0</v>
      </c>
      <c r="GC11" s="39">
        <f>profiles!I11*profiles!AG11</f>
        <v>0</v>
      </c>
      <c r="GD11" s="39">
        <f>profiles!J11*profiles!AH11</f>
        <v>0.06</v>
      </c>
      <c r="GE11" s="39">
        <f>profiles!K11*profiles!AI11</f>
        <v>0.36</v>
      </c>
      <c r="GF11" s="39">
        <f>profiles!L11*profiles!AJ11</f>
        <v>0.8</v>
      </c>
      <c r="GG11" s="39">
        <f>profiles!M11*profiles!AK11</f>
        <v>1</v>
      </c>
      <c r="GH11" s="39">
        <f>profiles!N11*profiles!AL11</f>
        <v>0.64000000000000012</v>
      </c>
      <c r="GI11" s="39">
        <f>profiles!O11*profiles!AM11</f>
        <v>0.16000000000000003</v>
      </c>
      <c r="GJ11" s="39">
        <f>profiles!P11*profiles!AN11</f>
        <v>0.36</v>
      </c>
      <c r="GK11" s="39">
        <f>profiles!Q11*profiles!AO11</f>
        <v>1</v>
      </c>
      <c r="GL11" s="39">
        <f>profiles!R11*profiles!AP11</f>
        <v>0.64000000000000012</v>
      </c>
      <c r="GM11" s="39">
        <f>profiles!S11*profiles!AQ11</f>
        <v>0.36</v>
      </c>
      <c r="GN11" s="39">
        <f>profiles!T11*profiles!AR11</f>
        <v>0.06</v>
      </c>
      <c r="GO11" s="39">
        <f>profiles!U11*profiles!AS11</f>
        <v>0</v>
      </c>
      <c r="GP11" s="39">
        <f>profiles!V11*profiles!AT11</f>
        <v>0</v>
      </c>
      <c r="GQ11" s="39">
        <f>profiles!W11*profiles!AU11</f>
        <v>0</v>
      </c>
      <c r="GR11" s="39">
        <f>profiles!X11*profiles!AV11</f>
        <v>0</v>
      </c>
      <c r="GS11" s="39">
        <f>profiles!Y11*profiles!AW11</f>
        <v>0</v>
      </c>
      <c r="GT11" s="39">
        <f>profiles!Z11*profiles!AX11</f>
        <v>0</v>
      </c>
      <c r="GU11" s="73">
        <f t="shared" si="31"/>
        <v>0.64000000000000012</v>
      </c>
      <c r="GV11" s="73">
        <v>99</v>
      </c>
      <c r="GW11" s="73">
        <f>INDEX(data!$C:$C,ROW())*INDEX(data!$E:$E,ROW())*(INDEX(data!$G:$G,ROW())/100)/0.85</f>
        <v>21.176470588235293</v>
      </c>
      <c r="GX11" s="73">
        <f>GW11*INDEX(data!$P:$P,ROW())*INDEX(data!$W:$W,ROW())/INDEX(results!$C:$C,ROW())</f>
        <v>6.6176470588235295E-2</v>
      </c>
      <c r="GY11" s="73">
        <f>IF(INDEX(data!$BM:$BM,ROW())="Climatisation",1,0)</f>
        <v>1</v>
      </c>
      <c r="GZ11" s="73">
        <f>data!BA11</f>
        <v>2.9</v>
      </c>
      <c r="HA11" s="73">
        <f>data!BB11</f>
        <v>0.2</v>
      </c>
      <c r="HB11" s="38">
        <f>profiles!C11</f>
        <v>0</v>
      </c>
      <c r="HC11" s="39">
        <f>profiles!D11</f>
        <v>0</v>
      </c>
      <c r="HD11" s="39">
        <f>profiles!E11</f>
        <v>0</v>
      </c>
      <c r="HE11" s="39">
        <f>profiles!F11</f>
        <v>0</v>
      </c>
      <c r="HF11" s="39">
        <f>profiles!G11</f>
        <v>0</v>
      </c>
      <c r="HG11" s="39">
        <f>profiles!H11</f>
        <v>0</v>
      </c>
      <c r="HH11" s="39">
        <f>profiles!I11</f>
        <v>0</v>
      </c>
      <c r="HI11" s="39">
        <f>profiles!J11</f>
        <v>0.2</v>
      </c>
      <c r="HJ11" s="39">
        <f>profiles!K11</f>
        <v>0.6</v>
      </c>
      <c r="HK11" s="39">
        <f>profiles!L11</f>
        <v>1</v>
      </c>
      <c r="HL11" s="39">
        <f>profiles!M11</f>
        <v>1</v>
      </c>
      <c r="HM11" s="39">
        <f>profiles!N11</f>
        <v>0.8</v>
      </c>
      <c r="HN11" s="39">
        <f>profiles!O11</f>
        <v>0.4</v>
      </c>
      <c r="HO11" s="39">
        <f>profiles!P11</f>
        <v>0.6</v>
      </c>
      <c r="HP11" s="39">
        <f>profiles!Q11</f>
        <v>1</v>
      </c>
      <c r="HQ11" s="39">
        <f>profiles!R11</f>
        <v>0.8</v>
      </c>
      <c r="HR11" s="39">
        <f>profiles!S11</f>
        <v>0.6</v>
      </c>
      <c r="HS11" s="39">
        <f>profiles!T11</f>
        <v>0.2</v>
      </c>
      <c r="HT11" s="39">
        <f>profiles!U11</f>
        <v>0</v>
      </c>
      <c r="HU11" s="39">
        <f>profiles!V11</f>
        <v>0</v>
      </c>
      <c r="HV11" s="39">
        <f>profiles!W11</f>
        <v>0</v>
      </c>
      <c r="HW11" s="39">
        <f>profiles!X11</f>
        <v>0</v>
      </c>
      <c r="HX11" s="39">
        <f>profiles!Y11</f>
        <v>0</v>
      </c>
      <c r="HY11" s="39">
        <f>profiles!Z11</f>
        <v>0</v>
      </c>
      <c r="HZ11" s="71">
        <f t="shared" si="32"/>
        <v>7</v>
      </c>
    </row>
    <row r="12" spans="1:234" x14ac:dyDescent="0.3">
      <c r="A12" s="17">
        <v>3.3</v>
      </c>
      <c r="B12" s="4" t="s">
        <v>40</v>
      </c>
      <c r="C12" s="38">
        <f>profiles!AA12*INDEX(data!$AL:$AL,ROW())*INDEX(results!$I:$I,ROW())</f>
        <v>0.64000000000000012</v>
      </c>
      <c r="D12" s="39">
        <f>profiles!AB12*INDEX(data!$AL:$AL,ROW())*INDEX(results!$I:$I,ROW())</f>
        <v>0.64000000000000012</v>
      </c>
      <c r="E12" s="39">
        <f>profiles!AC12*INDEX(data!$AL:$AL,ROW())*INDEX(results!$I:$I,ROW())</f>
        <v>0.64000000000000012</v>
      </c>
      <c r="F12" s="39">
        <f>profiles!AD12*INDEX(data!$AL:$AL,ROW())*INDEX(results!$I:$I,ROW())</f>
        <v>0.64000000000000012</v>
      </c>
      <c r="G12" s="39">
        <f>profiles!AE12*INDEX(data!$AL:$AL,ROW())*INDEX(results!$I:$I,ROW())</f>
        <v>0.64000000000000012</v>
      </c>
      <c r="H12" s="39">
        <f>profiles!AF12*INDEX(data!$AL:$AL,ROW())*INDEX(results!$I:$I,ROW())</f>
        <v>0.64000000000000012</v>
      </c>
      <c r="I12" s="39">
        <f>profiles!AG12*INDEX(data!$AL:$AL,ROW())*INDEX(results!$I:$I,ROW())</f>
        <v>0.64000000000000012</v>
      </c>
      <c r="J12" s="39">
        <f>profiles!AH12*INDEX(data!$AL:$AL,ROW())*INDEX(results!$I:$I,ROW())</f>
        <v>0.64000000000000012</v>
      </c>
      <c r="K12" s="39">
        <f>profiles!AI12*INDEX(data!$AL:$AL,ROW())*INDEX(results!$I:$I,ROW())</f>
        <v>0.64000000000000012</v>
      </c>
      <c r="L12" s="39">
        <f>profiles!AJ12*INDEX(data!$AL:$AL,ROW())*INDEX(results!$I:$I,ROW())</f>
        <v>3.84</v>
      </c>
      <c r="M12" s="39">
        <f>profiles!AK12*INDEX(data!$AL:$AL,ROW())*INDEX(results!$I:$I,ROW())</f>
        <v>6.4</v>
      </c>
      <c r="N12" s="39">
        <f>profiles!AL12*INDEX(data!$AL:$AL,ROW())*INDEX(results!$I:$I,ROW())</f>
        <v>2.5600000000000005</v>
      </c>
      <c r="O12" s="39">
        <f>profiles!AM12*INDEX(data!$AL:$AL,ROW())*INDEX(results!$I:$I,ROW())</f>
        <v>0.64000000000000012</v>
      </c>
      <c r="P12" s="39">
        <f>profiles!AN12*INDEX(data!$AL:$AL,ROW())*INDEX(results!$I:$I,ROW())</f>
        <v>0.64000000000000012</v>
      </c>
      <c r="Q12" s="39">
        <f>profiles!AO12*INDEX(data!$AL:$AL,ROW())*INDEX(results!$I:$I,ROW())</f>
        <v>3.84</v>
      </c>
      <c r="R12" s="39">
        <f>profiles!AP12*INDEX(data!$AL:$AL,ROW())*INDEX(results!$I:$I,ROW())</f>
        <v>6.4</v>
      </c>
      <c r="S12" s="39">
        <f>profiles!AQ12*INDEX(data!$AL:$AL,ROW())*INDEX(results!$I:$I,ROW())</f>
        <v>2.5600000000000005</v>
      </c>
      <c r="T12" s="39">
        <f>profiles!AR12*INDEX(data!$AL:$AL,ROW())*INDEX(results!$I:$I,ROW())</f>
        <v>0.64000000000000012</v>
      </c>
      <c r="U12" s="39">
        <f>profiles!AS12*INDEX(data!$AL:$AL,ROW())*INDEX(results!$I:$I,ROW())</f>
        <v>0.64000000000000012</v>
      </c>
      <c r="V12" s="39">
        <f>profiles!AT12*INDEX(data!$AL:$AL,ROW())*INDEX(results!$I:$I,ROW())</f>
        <v>0.64000000000000012</v>
      </c>
      <c r="W12" s="39">
        <f>profiles!AU12*INDEX(data!$AL:$AL,ROW())*INDEX(results!$I:$I,ROW())</f>
        <v>0.64000000000000012</v>
      </c>
      <c r="X12" s="39">
        <f>profiles!AV12*INDEX(data!$AL:$AL,ROW())*INDEX(results!$I:$I,ROW())</f>
        <v>0.64000000000000012</v>
      </c>
      <c r="Y12" s="39">
        <f>profiles!AW12*INDEX(data!$AL:$AL,ROW())*INDEX(results!$I:$I,ROW())</f>
        <v>0.64000000000000012</v>
      </c>
      <c r="Z12" s="39">
        <f>profiles!AX12*INDEX(data!$AL:$AL,ROW())*INDEX(results!$I:$I,ROW())</f>
        <v>0.64000000000000012</v>
      </c>
      <c r="AA12" s="71">
        <f t="shared" si="1"/>
        <v>14</v>
      </c>
      <c r="AB12" s="31">
        <f>IF(INDEX(data!$AV:$AV,ROW())=3,0,CA12*INDEX(results!$R:$R,ROW()))*INDEX($BA:$BA,ROW())</f>
        <v>0</v>
      </c>
      <c r="AC12" s="31">
        <f>IF(INDEX(data!$AV:$AV,ROW())=3,0,CB12*INDEX(results!$R:$R,ROW()))*INDEX($BA:$BA,ROW())</f>
        <v>0</v>
      </c>
      <c r="AD12" s="31">
        <f>IF(INDEX(data!$AV:$AV,ROW())=3,0,CC12*INDEX(results!$R:$R,ROW()))*INDEX($BA:$BA,ROW())</f>
        <v>0</v>
      </c>
      <c r="AE12" s="31">
        <f>IF(INDEX(data!$AV:$AV,ROW())=3,0,CD12*INDEX(results!$R:$R,ROW()))*INDEX($BA:$BA,ROW())</f>
        <v>0</v>
      </c>
      <c r="AF12" s="31">
        <f>IF(INDEX(data!$AV:$AV,ROW())=3,0,CE12*INDEX(results!$R:$R,ROW()))*INDEX($BA:$BA,ROW())</f>
        <v>0</v>
      </c>
      <c r="AG12" s="31">
        <f>IF(INDEX(data!$AV:$AV,ROW())=3,0,CF12*INDEX(results!$R:$R,ROW()))*INDEX($BA:$BA,ROW())</f>
        <v>0</v>
      </c>
      <c r="AH12" s="31">
        <f>IF(INDEX(data!$AV:$AV,ROW())=3,0,CG12*INDEX(results!$R:$R,ROW()))*INDEX($BA:$BA,ROW())</f>
        <v>0</v>
      </c>
      <c r="AI12" s="90">
        <f>CH12*INDEX(results!$R:$R,ROW())*INDEX($BA:$BA,ROW())</f>
        <v>0</v>
      </c>
      <c r="AJ12" s="90">
        <f>CI12*INDEX(results!$R:$R,ROW())*INDEX($BA:$BA,ROW())</f>
        <v>0</v>
      </c>
      <c r="AK12" s="90">
        <f>CJ12*INDEX(results!$R:$R,ROW())*INDEX($BA:$BA,ROW())</f>
        <v>5.4452054545881028</v>
      </c>
      <c r="AL12" s="90">
        <f>CK12*INDEX(results!$R:$R,ROW())*INDEX($BA:$BA,ROW())</f>
        <v>5.4452054545881028</v>
      </c>
      <c r="AM12" s="90">
        <f>CL12*INDEX(results!$R:$R,ROW())*INDEX($BA:$BA,ROW())</f>
        <v>5.4452054545881028</v>
      </c>
      <c r="AN12" s="90">
        <f>CM12*INDEX(results!$R:$R,ROW())*INDEX($BA:$BA,ROW())</f>
        <v>0</v>
      </c>
      <c r="AO12" s="90">
        <f>CN12*INDEX(results!$R:$R,ROW())*INDEX($BA:$BA,ROW())</f>
        <v>0</v>
      </c>
      <c r="AP12" s="90">
        <f>CO12*INDEX(results!$R:$R,ROW())*INDEX($BA:$BA,ROW())</f>
        <v>5.4452054545881028</v>
      </c>
      <c r="AQ12" s="90">
        <f>CP12*INDEX(results!$R:$R,ROW())*INDEX($BA:$BA,ROW())</f>
        <v>5.4452054545881028</v>
      </c>
      <c r="AR12" s="90">
        <f>CQ12*INDEX(results!$R:$R,ROW())*INDEX($BA:$BA,ROW())</f>
        <v>5.4452054545881028</v>
      </c>
      <c r="AS12" s="90">
        <f>CR12*INDEX(results!$R:$R,ROW())*INDEX($BA:$BA,ROW())</f>
        <v>0</v>
      </c>
      <c r="AT12" s="91">
        <f>IF(INDEX(data!$AV:$AV,ROW())=3,INDEX(results!$R:$R,ROW()), CS12*INDEX(results!$R:$R,ROW()))*INDEX($BA:$BA,ROW())</f>
        <v>0</v>
      </c>
      <c r="AU12" s="91">
        <f>IF(INDEX(data!$AV:$AV,ROW())=3,INDEX(results!$R:$R,ROW()), CT12*INDEX(results!$R:$R,ROW()))*INDEX($BA:$BA,ROW())</f>
        <v>0</v>
      </c>
      <c r="AV12" s="91">
        <f>IF(INDEX(data!$AV:$AV,ROW())=3,INDEX(results!$R:$R,ROW()), CU12*INDEX(results!$R:$R,ROW()))*INDEX($BA:$BA,ROW())</f>
        <v>0</v>
      </c>
      <c r="AW12" s="31">
        <f>IF(INDEX(data!$AV:$AV,ROW())=3,0,CV12*INDEX(results!$R:$R,ROW()))*INDEX($BA:$BA,ROW())</f>
        <v>0</v>
      </c>
      <c r="AX12" s="31">
        <f>IF(INDEX(data!$AV:$AV,ROW())=3,0,CW12*INDEX(results!$R:$R,ROW()))*INDEX($BA:$BA,ROW())</f>
        <v>0</v>
      </c>
      <c r="AY12" s="37">
        <f>IF(INDEX(data!$AV:$AV,ROW())=3,0,CX12*INDEX(results!$R:$R,ROW()))*INDEX($BA:$BA,ROW())</f>
        <v>0</v>
      </c>
      <c r="AZ12" s="38">
        <f t="shared" si="2"/>
        <v>12</v>
      </c>
      <c r="BA12" s="71">
        <f>IF((INDEX(data!$AU:$AU,ROW())+INDEX(data!$AV:$AV,ROW()))=0,0,INDEX(results!$T:$T,ROW())/(365*(INDEX(data!$AU:$AU,ROW())+INDEX(data!$AV:$AV,ROW()))+0.00001))</f>
        <v>0.34246575186088696</v>
      </c>
      <c r="BB12" s="39">
        <f>CA12*INDEX(data!$AX:$AX,ROW())*INDEX(results!$I:$I,ROW())</f>
        <v>0</v>
      </c>
      <c r="BC12" s="39">
        <f>CB12*INDEX(data!$AX:$AX,ROW())*INDEX(results!$I:$I,ROW())</f>
        <v>0</v>
      </c>
      <c r="BD12" s="39">
        <f>CC12*INDEX(data!$AX:$AX,ROW())*INDEX(results!$I:$I,ROW())</f>
        <v>0</v>
      </c>
      <c r="BE12" s="39">
        <f>CD12*INDEX(data!$AX:$AX,ROW())*INDEX(results!$I:$I,ROW())</f>
        <v>0</v>
      </c>
      <c r="BF12" s="39">
        <f>CE12*INDEX(data!$AX:$AX,ROW())*INDEX(results!$I:$I,ROW())</f>
        <v>0</v>
      </c>
      <c r="BG12" s="39">
        <f>CF12*INDEX(data!$AX:$AX,ROW())*INDEX(results!$I:$I,ROW())</f>
        <v>0</v>
      </c>
      <c r="BH12" s="39">
        <f>CG12*INDEX(data!$AX:$AX,ROW())*INDEX(results!$I:$I,ROW())</f>
        <v>0</v>
      </c>
      <c r="BI12" s="39">
        <f>CH12*INDEX(data!$AX:$AX,ROW())*INDEX(results!$I:$I,ROW())</f>
        <v>0</v>
      </c>
      <c r="BJ12" s="39">
        <f>CI12*INDEX(data!$AX:$AX,ROW())*INDEX(results!$I:$I,ROW())</f>
        <v>0</v>
      </c>
      <c r="BK12" s="39">
        <f>CJ12*INDEX(data!$AX:$AX,ROW())*INDEX(results!$I:$I,ROW())</f>
        <v>0</v>
      </c>
      <c r="BL12" s="39">
        <f>CK12*INDEX(data!$AX:$AX,ROW())*INDEX(results!$I:$I,ROW())</f>
        <v>0</v>
      </c>
      <c r="BM12" s="39">
        <f>CL12*INDEX(data!$AX:$AX,ROW())*INDEX(results!$I:$I,ROW())</f>
        <v>0</v>
      </c>
      <c r="BN12" s="39">
        <f>CM12*INDEX(data!$AX:$AX,ROW())*INDEX(results!$I:$I,ROW())</f>
        <v>0</v>
      </c>
      <c r="BO12" s="39">
        <f>CN12*INDEX(data!$AX:$AX,ROW())*INDEX(results!$I:$I,ROW())</f>
        <v>0</v>
      </c>
      <c r="BP12" s="39">
        <f>CO12*INDEX(data!$AX:$AX,ROW())*INDEX(results!$I:$I,ROW())</f>
        <v>0</v>
      </c>
      <c r="BQ12" s="39">
        <f>CP12*INDEX(data!$AX:$AX,ROW())*INDEX(results!$I:$I,ROW())</f>
        <v>0</v>
      </c>
      <c r="BR12" s="39">
        <f>CQ12*INDEX(data!$AX:$AX,ROW())*INDEX(results!$I:$I,ROW())</f>
        <v>0</v>
      </c>
      <c r="BS12" s="39">
        <f>CR12*INDEX(data!$AX:$AX,ROW())*INDEX(results!$I:$I,ROW())</f>
        <v>0</v>
      </c>
      <c r="BT12" s="39">
        <f>CS12*INDEX(data!$AX:$AX,ROW())*INDEX(results!$I:$I,ROW())</f>
        <v>0</v>
      </c>
      <c r="BU12" s="39">
        <f>CT12*INDEX(data!$AX:$AX,ROW())*INDEX(results!$I:$I,ROW())</f>
        <v>0</v>
      </c>
      <c r="BV12" s="39">
        <f>CU12*INDEX(data!$AX:$AX,ROW())*INDEX(results!$I:$I,ROW())</f>
        <v>0</v>
      </c>
      <c r="BW12" s="39">
        <f>CV12*INDEX(data!$AX:$AX,ROW())*INDEX(results!$I:$I,ROW())</f>
        <v>0</v>
      </c>
      <c r="BX12" s="39">
        <f>CW12*INDEX(data!$AX:$AX,ROW())*INDEX(results!$I:$I,ROW())</f>
        <v>0</v>
      </c>
      <c r="BY12" s="39">
        <f>CX12*INDEX(data!$AX:$AX,ROW())*INDEX(results!$I:$I,ROW())</f>
        <v>0</v>
      </c>
      <c r="BZ12" s="71">
        <f>ROUND(SUM(BB12:BY12)*INDEX(profiles!$BL:$BL,ROW())/1000,0)</f>
        <v>0</v>
      </c>
      <c r="CA12" s="82">
        <f>IF(profiles!C12&gt;0,1,0)</f>
        <v>0</v>
      </c>
      <c r="CB12" s="83">
        <f>IF(profiles!D12&gt;0,1,0)</f>
        <v>0</v>
      </c>
      <c r="CC12" s="83">
        <f>IF(profiles!E12&gt;0,1,0)</f>
        <v>0</v>
      </c>
      <c r="CD12" s="83">
        <f>IF(profiles!F12&gt;0,1,0)</f>
        <v>0</v>
      </c>
      <c r="CE12" s="83">
        <f>IF(profiles!G12&gt;0,1,0)</f>
        <v>0</v>
      </c>
      <c r="CF12" s="83">
        <f>IF(profiles!H12&gt;0,1,0)</f>
        <v>0</v>
      </c>
      <c r="CG12" s="83">
        <f>IF(profiles!I12&gt;0,1,0)</f>
        <v>0</v>
      </c>
      <c r="CH12" s="83">
        <f>IF(profiles!J12&gt;0,1,0)</f>
        <v>0</v>
      </c>
      <c r="CI12" s="83">
        <f>IF(profiles!K12&gt;0,1,0)</f>
        <v>0</v>
      </c>
      <c r="CJ12" s="83">
        <f>IF(profiles!L12&gt;0,1,0)</f>
        <v>1</v>
      </c>
      <c r="CK12" s="83">
        <f>IF(profiles!M12&gt;0,1,0)</f>
        <v>1</v>
      </c>
      <c r="CL12" s="83">
        <f>IF(profiles!N12&gt;0,1,0)</f>
        <v>1</v>
      </c>
      <c r="CM12" s="83">
        <f>IF(profiles!O12&gt;0,1,0)</f>
        <v>0</v>
      </c>
      <c r="CN12" s="83">
        <f>IF(profiles!P12&gt;0,1,0)</f>
        <v>0</v>
      </c>
      <c r="CO12" s="83">
        <f>IF(profiles!Q12&gt;0,1,0)</f>
        <v>1</v>
      </c>
      <c r="CP12" s="83">
        <f>IF(profiles!R12&gt;0,1,0)</f>
        <v>1</v>
      </c>
      <c r="CQ12" s="83">
        <f>IF(profiles!S12&gt;0,1,0)</f>
        <v>1</v>
      </c>
      <c r="CR12" s="83">
        <f>IF(profiles!T12&gt;0,1,0)</f>
        <v>0</v>
      </c>
      <c r="CS12" s="83">
        <f>IF(profiles!U12&gt;0,1,0)</f>
        <v>0</v>
      </c>
      <c r="CT12" s="83">
        <f>IF(profiles!V12&gt;0,1,0)</f>
        <v>0</v>
      </c>
      <c r="CU12" s="83">
        <f>IF(profiles!W12&gt;0,1,0)</f>
        <v>0</v>
      </c>
      <c r="CV12" s="83">
        <f>IF(profiles!X12&gt;0,1,0)</f>
        <v>0</v>
      </c>
      <c r="CW12" s="83">
        <f>IF(profiles!Y12&gt;0,1,0)</f>
        <v>0</v>
      </c>
      <c r="CX12" s="83">
        <f>IF(profiles!Z12&gt;0,1,0)</f>
        <v>0</v>
      </c>
      <c r="CY12" s="71">
        <f t="shared" si="3"/>
        <v>2</v>
      </c>
      <c r="CZ12" s="38">
        <f>profiles!C12*INDEX(results!$J:$J,ROW())*INDEX(results!$I:$I,ROW())</f>
        <v>0</v>
      </c>
      <c r="DA12" s="39">
        <f>profiles!D12*INDEX(results!$J:$J,ROW())*INDEX(results!$I:$I,ROW())</f>
        <v>0</v>
      </c>
      <c r="DB12" s="39">
        <f>profiles!E12*INDEX(results!$J:$J,ROW())*INDEX(results!$I:$I,ROW())</f>
        <v>0</v>
      </c>
      <c r="DC12" s="39">
        <f>profiles!F12*INDEX(results!$J:$J,ROW())*INDEX(results!$I:$I,ROW())</f>
        <v>0</v>
      </c>
      <c r="DD12" s="39">
        <f>profiles!G12*INDEX(results!$J:$J,ROW())*INDEX(results!$I:$I,ROW())</f>
        <v>0</v>
      </c>
      <c r="DE12" s="39">
        <f>profiles!H12*INDEX(results!$J:$J,ROW())*INDEX(results!$I:$I,ROW())</f>
        <v>0</v>
      </c>
      <c r="DF12" s="39">
        <f>profiles!I12*INDEX(results!$J:$J,ROW())*INDEX(results!$I:$I,ROW())</f>
        <v>0</v>
      </c>
      <c r="DG12" s="39">
        <f>profiles!J12*INDEX(results!$J:$J,ROW())*INDEX(results!$I:$I,ROW())</f>
        <v>0</v>
      </c>
      <c r="DH12" s="39">
        <f>profiles!K12*INDEX(results!$J:$J,ROW())*INDEX(results!$I:$I,ROW())</f>
        <v>0</v>
      </c>
      <c r="DI12" s="39">
        <f>profiles!L12*INDEX(results!$J:$J,ROW())*INDEX(results!$I:$I,ROW())</f>
        <v>13.440000000000001</v>
      </c>
      <c r="DJ12" s="39">
        <f>profiles!M12*INDEX(results!$J:$J,ROW())*INDEX(results!$I:$I,ROW())</f>
        <v>22.400000000000002</v>
      </c>
      <c r="DK12" s="39">
        <f>profiles!N12*INDEX(results!$J:$J,ROW())*INDEX(results!$I:$I,ROW())</f>
        <v>8.9600000000000009</v>
      </c>
      <c r="DL12" s="39">
        <f>profiles!O12*INDEX(results!$J:$J,ROW())*INDEX(results!$I:$I,ROW())</f>
        <v>0</v>
      </c>
      <c r="DM12" s="39">
        <f>profiles!P12*INDEX(results!$J:$J,ROW())*INDEX(results!$I:$I,ROW())</f>
        <v>0</v>
      </c>
      <c r="DN12" s="39">
        <f>profiles!Q12*INDEX(results!$J:$J,ROW())*INDEX(results!$I:$I,ROW())</f>
        <v>13.440000000000001</v>
      </c>
      <c r="DO12" s="39">
        <f>profiles!R12*INDEX(results!$J:$J,ROW())*INDEX(results!$I:$I,ROW())</f>
        <v>22.400000000000002</v>
      </c>
      <c r="DP12" s="39">
        <f>profiles!S12*INDEX(results!$J:$J,ROW())*INDEX(results!$I:$I,ROW())</f>
        <v>8.9600000000000009</v>
      </c>
      <c r="DQ12" s="39">
        <f>profiles!T12*INDEX(results!$J:$J,ROW())*INDEX(results!$I:$I,ROW())</f>
        <v>0</v>
      </c>
      <c r="DR12" s="39">
        <f>profiles!U12*INDEX(results!$J:$J,ROW())*INDEX(results!$I:$I,ROW())</f>
        <v>0</v>
      </c>
      <c r="DS12" s="39">
        <f>profiles!V12*INDEX(results!$J:$J,ROW())*INDEX(results!$I:$I,ROW())</f>
        <v>0</v>
      </c>
      <c r="DT12" s="39">
        <f>profiles!W12*INDEX(results!$J:$J,ROW())*INDEX(results!$I:$I,ROW())</f>
        <v>0</v>
      </c>
      <c r="DU12" s="39">
        <f>profiles!X12*INDEX(results!$J:$J,ROW())*INDEX(results!$I:$I,ROW())</f>
        <v>0</v>
      </c>
      <c r="DV12" s="39">
        <f>profiles!Y12*INDEX(results!$J:$J,ROW())*INDEX(results!$I:$I,ROW())</f>
        <v>0</v>
      </c>
      <c r="DW12" s="39">
        <f>profiles!Z12*INDEX(results!$J:$J,ROW())*INDEX(results!$I:$I,ROW())</f>
        <v>0</v>
      </c>
      <c r="DX12" s="71">
        <f t="shared" si="4"/>
        <v>33</v>
      </c>
      <c r="DY12" s="17">
        <f>EX12/MAX(INDEX($FV:$FV,ROW()),0.001)*(INDEX(data!$BT:$BT,ROW()))*(INDEX(results!$I:$I,ROW()))/MAX(INDEX(data!$AG:$AG,ROW()),0.001)</f>
        <v>0</v>
      </c>
      <c r="DZ12" s="31">
        <f>EY12/MAX(INDEX($FV:$FV,ROW()),0.001)*(INDEX(data!$BT:$BT,ROW()))*(INDEX(results!$I:$I,ROW()))/MAX(INDEX(data!$AG:$AG,ROW()),0.001)</f>
        <v>0</v>
      </c>
      <c r="EA12" s="31">
        <f>EZ12/MAX(INDEX($FV:$FV,ROW()),0.001)*(INDEX(data!$BT:$BT,ROW()))*(INDEX(results!$I:$I,ROW()))/MAX(INDEX(data!$AG:$AG,ROW()),0.001)</f>
        <v>0</v>
      </c>
      <c r="EB12" s="31">
        <f>FA12/MAX(INDEX($FV:$FV,ROW()),0.001)*(INDEX(data!$BT:$BT,ROW()))*(INDEX(results!$I:$I,ROW()))/MAX(INDEX(data!$AG:$AG,ROW()),0.001)</f>
        <v>0</v>
      </c>
      <c r="EC12" s="31">
        <f>FB12/MAX(INDEX($FV:$FV,ROW()),0.001)*(INDEX(data!$BT:$BT,ROW()))*(INDEX(results!$I:$I,ROW()))/MAX(INDEX(data!$AG:$AG,ROW()),0.001)</f>
        <v>0</v>
      </c>
      <c r="ED12" s="31">
        <f>FC12/MAX(INDEX($FV:$FV,ROW()),0.001)*(INDEX(data!$BT:$BT,ROW()))*(INDEX(results!$I:$I,ROW()))/MAX(INDEX(data!$AG:$AG,ROW()),0.001)</f>
        <v>0</v>
      </c>
      <c r="EE12" s="31">
        <f>FD12/MAX(INDEX($FV:$FV,ROW()),0.001)*(INDEX(data!$BT:$BT,ROW()))*(INDEX(results!$I:$I,ROW()))/MAX(INDEX(data!$AG:$AG,ROW()),0.001)</f>
        <v>0</v>
      </c>
      <c r="EF12" s="31">
        <f>FE12/MAX(INDEX($FV:$FV,ROW()),0.001)*(INDEX(data!$BT:$BT,ROW()))*(INDEX(results!$I:$I,ROW()))/MAX(INDEX(data!$AG:$AG,ROW()),0.001)</f>
        <v>0</v>
      </c>
      <c r="EG12" s="31">
        <f>FF12/MAX(INDEX($FV:$FV,ROW()),0.001)*(INDEX(data!$BT:$BT,ROW()))*(INDEX(results!$I:$I,ROW()))/MAX(INDEX(data!$AG:$AG,ROW()),0.001)</f>
        <v>0</v>
      </c>
      <c r="EH12" s="31">
        <f>FG12/MAX(INDEX($FV:$FV,ROW()),0.001)*(INDEX(data!$BT:$BT,ROW()))*(INDEX(results!$I:$I,ROW()))/MAX(INDEX(data!$AG:$AG,ROW()),0.001)</f>
        <v>0</v>
      </c>
      <c r="EI12" s="31">
        <f>FH12/MAX(INDEX($FV:$FV,ROW()),0.001)*(INDEX(data!$BT:$BT,ROW()))*(INDEX(results!$I:$I,ROW()))/MAX(INDEX(data!$AG:$AG,ROW()),0.001)</f>
        <v>0</v>
      </c>
      <c r="EJ12" s="31">
        <f>FI12/MAX(INDEX($FV:$FV,ROW()),0.001)*(INDEX(data!$BT:$BT,ROW()))*(INDEX(results!$I:$I,ROW()))/MAX(INDEX(data!$AG:$AG,ROW()),0.001)</f>
        <v>0</v>
      </c>
      <c r="EK12" s="31">
        <f>FJ12/MAX(INDEX($FV:$FV,ROW()),0.001)*(INDEX(data!$BT:$BT,ROW()))*(INDEX(results!$I:$I,ROW()))/MAX(INDEX(data!$AG:$AG,ROW()),0.001)</f>
        <v>0</v>
      </c>
      <c r="EL12" s="31">
        <f>FK12/MAX(INDEX($FV:$FV,ROW()),0.001)*(INDEX(data!$BT:$BT,ROW()))*(INDEX(results!$I:$I,ROW()))/MAX(INDEX(data!$AG:$AG,ROW()),0.001)</f>
        <v>0</v>
      </c>
      <c r="EM12" s="31">
        <f>FL12/MAX(INDEX($FV:$FV,ROW()),0.001)*(INDEX(data!$BT:$BT,ROW()))*(INDEX(results!$I:$I,ROW()))/MAX(INDEX(data!$AG:$AG,ROW()),0.001)</f>
        <v>0</v>
      </c>
      <c r="EN12" s="31">
        <f>FM12/MAX(INDEX($FV:$FV,ROW()),0.001)*(INDEX(data!$BT:$BT,ROW()))*(INDEX(results!$I:$I,ROW()))/MAX(INDEX(data!$AG:$AG,ROW()),0.001)</f>
        <v>0</v>
      </c>
      <c r="EO12" s="31">
        <f>FN12/MAX(INDEX($FV:$FV,ROW()),0.001)*(INDEX(data!$BT:$BT,ROW()))*(INDEX(results!$I:$I,ROW()))/MAX(INDEX(data!$AG:$AG,ROW()),0.001)</f>
        <v>0</v>
      </c>
      <c r="EP12" s="31">
        <f>FO12/MAX(INDEX($FV:$FV,ROW()),0.001)*(INDEX(data!$BT:$BT,ROW()))*(INDEX(results!$I:$I,ROW()))/MAX(INDEX(data!$AG:$AG,ROW()),0.001)</f>
        <v>0</v>
      </c>
      <c r="EQ12" s="31">
        <f>FP12/MAX(INDEX($FV:$FV,ROW()),0.001)*(INDEX(data!$BT:$BT,ROW()))*(INDEX(results!$I:$I,ROW()))/MAX(INDEX(data!$AG:$AG,ROW()),0.001)</f>
        <v>0</v>
      </c>
      <c r="ER12" s="31">
        <f>FQ12/MAX(INDEX($FV:$FV,ROW()),0.001)*(INDEX(data!$BT:$BT,ROW()))*(INDEX(results!$I:$I,ROW()))/MAX(INDEX(data!$AG:$AG,ROW()),0.001)</f>
        <v>0</v>
      </c>
      <c r="ES12" s="31">
        <f>FR12/MAX(INDEX($FV:$FV,ROW()),0.001)*(INDEX(data!$BT:$BT,ROW()))*(INDEX(results!$I:$I,ROW()))/MAX(INDEX(data!$AG:$AG,ROW()),0.001)</f>
        <v>0</v>
      </c>
      <c r="ET12" s="31">
        <f>FS12/MAX(INDEX($FV:$FV,ROW()),0.001)*(INDEX(data!$BT:$BT,ROW()))*(INDEX(results!$I:$I,ROW()))/MAX(INDEX(data!$AG:$AG,ROW()),0.001)</f>
        <v>0</v>
      </c>
      <c r="EU12" s="31">
        <f>FT12/MAX(INDEX($FV:$FV,ROW()),0.001)*(INDEX(data!$BT:$BT,ROW()))*(INDEX(results!$I:$I,ROW()))/MAX(INDEX(data!$AG:$AG,ROW()),0.001)</f>
        <v>0</v>
      </c>
      <c r="EV12" s="31">
        <f>FU12/MAX(INDEX($FV:$FV,ROW()),0.001)*(INDEX(data!$BT:$BT,ROW()))*(INDEX(results!$I:$I,ROW()))/MAX(INDEX(data!$AG:$AG,ROW()),0.001)</f>
        <v>0</v>
      </c>
      <c r="EW12" s="73">
        <f t="shared" si="5"/>
        <v>0</v>
      </c>
      <c r="EX12" s="17">
        <f t="shared" si="6"/>
        <v>0</v>
      </c>
      <c r="EY12" s="31">
        <f t="shared" si="7"/>
        <v>0</v>
      </c>
      <c r="EZ12" s="31">
        <f t="shared" si="8"/>
        <v>0</v>
      </c>
      <c r="FA12" s="31">
        <f t="shared" si="9"/>
        <v>0</v>
      </c>
      <c r="FB12" s="31">
        <f t="shared" si="10"/>
        <v>0</v>
      </c>
      <c r="FC12" s="31">
        <f t="shared" si="11"/>
        <v>0</v>
      </c>
      <c r="FD12" s="31">
        <f t="shared" si="12"/>
        <v>0</v>
      </c>
      <c r="FE12" s="31">
        <f t="shared" si="13"/>
        <v>0</v>
      </c>
      <c r="FF12" s="31">
        <f t="shared" si="14"/>
        <v>0</v>
      </c>
      <c r="FG12" s="31">
        <f t="shared" si="15"/>
        <v>0.36</v>
      </c>
      <c r="FH12" s="31">
        <f t="shared" si="16"/>
        <v>1</v>
      </c>
      <c r="FI12" s="31">
        <f t="shared" si="17"/>
        <v>0</v>
      </c>
      <c r="FJ12" s="31">
        <f t="shared" si="18"/>
        <v>0</v>
      </c>
      <c r="FK12" s="31">
        <f t="shared" si="19"/>
        <v>0</v>
      </c>
      <c r="FL12" s="31">
        <f t="shared" si="20"/>
        <v>0.36</v>
      </c>
      <c r="FM12" s="31">
        <f t="shared" si="21"/>
        <v>1</v>
      </c>
      <c r="FN12" s="31">
        <f t="shared" si="22"/>
        <v>0</v>
      </c>
      <c r="FO12" s="31">
        <f t="shared" si="23"/>
        <v>0</v>
      </c>
      <c r="FP12" s="31">
        <f t="shared" si="24"/>
        <v>0</v>
      </c>
      <c r="FQ12" s="31">
        <f t="shared" si="25"/>
        <v>0</v>
      </c>
      <c r="FR12" s="31">
        <f t="shared" si="26"/>
        <v>0</v>
      </c>
      <c r="FS12" s="31">
        <f t="shared" si="27"/>
        <v>0</v>
      </c>
      <c r="FT12" s="31">
        <f t="shared" si="28"/>
        <v>0</v>
      </c>
      <c r="FU12" s="37">
        <f t="shared" si="29"/>
        <v>0</v>
      </c>
      <c r="FV12" s="73">
        <f t="shared" si="30"/>
        <v>2.7199999999999998</v>
      </c>
      <c r="FW12" s="39">
        <f>profiles!C12*profiles!AA12</f>
        <v>0</v>
      </c>
      <c r="FX12" s="39">
        <f>profiles!D12*profiles!AB12</f>
        <v>0</v>
      </c>
      <c r="FY12" s="39">
        <f>profiles!E12*profiles!AC12</f>
        <v>0</v>
      </c>
      <c r="FZ12" s="39">
        <f>profiles!F12*profiles!AD12</f>
        <v>0</v>
      </c>
      <c r="GA12" s="39">
        <f>profiles!G12*profiles!AE12</f>
        <v>0</v>
      </c>
      <c r="GB12" s="39">
        <f>profiles!H12*profiles!AF12</f>
        <v>0</v>
      </c>
      <c r="GC12" s="39">
        <f>profiles!I12*profiles!AG12</f>
        <v>0</v>
      </c>
      <c r="GD12" s="39">
        <f>profiles!J12*profiles!AH12</f>
        <v>0</v>
      </c>
      <c r="GE12" s="39">
        <f>profiles!K12*profiles!AI12</f>
        <v>0</v>
      </c>
      <c r="GF12" s="39">
        <f>profiles!L12*profiles!AJ12</f>
        <v>0.36</v>
      </c>
      <c r="GG12" s="39">
        <f>profiles!M12*profiles!AK12</f>
        <v>1</v>
      </c>
      <c r="GH12" s="39">
        <f>profiles!N12*profiles!AL12</f>
        <v>0.16000000000000003</v>
      </c>
      <c r="GI12" s="39">
        <f>profiles!O12*profiles!AM12</f>
        <v>0</v>
      </c>
      <c r="GJ12" s="39">
        <f>profiles!P12*profiles!AN12</f>
        <v>0</v>
      </c>
      <c r="GK12" s="39">
        <f>profiles!Q12*profiles!AO12</f>
        <v>0.36</v>
      </c>
      <c r="GL12" s="39">
        <f>profiles!R12*profiles!AP12</f>
        <v>1</v>
      </c>
      <c r="GM12" s="39">
        <f>profiles!S12*profiles!AQ12</f>
        <v>0.16000000000000003</v>
      </c>
      <c r="GN12" s="39">
        <f>profiles!T12*profiles!AR12</f>
        <v>0</v>
      </c>
      <c r="GO12" s="39">
        <f>profiles!U12*profiles!AS12</f>
        <v>0</v>
      </c>
      <c r="GP12" s="39">
        <f>profiles!V12*profiles!AT12</f>
        <v>0</v>
      </c>
      <c r="GQ12" s="39">
        <f>profiles!W12*profiles!AU12</f>
        <v>0</v>
      </c>
      <c r="GR12" s="39">
        <f>profiles!X12*profiles!AV12</f>
        <v>0</v>
      </c>
      <c r="GS12" s="39">
        <f>profiles!Y12*profiles!AW12</f>
        <v>0</v>
      </c>
      <c r="GT12" s="39">
        <f>profiles!Z12*profiles!AX12</f>
        <v>0</v>
      </c>
      <c r="GU12" s="73">
        <f t="shared" si="31"/>
        <v>0.27000000000000013</v>
      </c>
      <c r="GV12" s="73">
        <v>112</v>
      </c>
      <c r="GW12" s="73">
        <f>INDEX(data!$C:$C,ROW())*INDEX(data!$E:$E,ROW())*(INDEX(data!$G:$G,ROW())/100)/0.85</f>
        <v>10.588235294117647</v>
      </c>
      <c r="GX12" s="73">
        <f>GW12*INDEX(data!$P:$P,ROW())*INDEX(data!$W:$W,ROW())/INDEX(results!$C:$C,ROW())</f>
        <v>0.13235294117647059</v>
      </c>
      <c r="GY12" s="73">
        <f>IF(INDEX(data!$BM:$BM,ROW())="Climatisation",1,0)</f>
        <v>1</v>
      </c>
      <c r="GZ12" s="73">
        <f>data!BA12</f>
        <v>9.6</v>
      </c>
      <c r="HA12" s="73">
        <f>data!BB12</f>
        <v>0.2</v>
      </c>
      <c r="HB12" s="38">
        <f>profiles!C12</f>
        <v>0</v>
      </c>
      <c r="HC12" s="39">
        <f>profiles!D12</f>
        <v>0</v>
      </c>
      <c r="HD12" s="39">
        <f>profiles!E12</f>
        <v>0</v>
      </c>
      <c r="HE12" s="39">
        <f>profiles!F12</f>
        <v>0</v>
      </c>
      <c r="HF12" s="39">
        <f>profiles!G12</f>
        <v>0</v>
      </c>
      <c r="HG12" s="39">
        <f>profiles!H12</f>
        <v>0</v>
      </c>
      <c r="HH12" s="39">
        <f>profiles!I12</f>
        <v>0</v>
      </c>
      <c r="HI12" s="39">
        <f>profiles!J12</f>
        <v>0</v>
      </c>
      <c r="HJ12" s="39">
        <f>profiles!K12</f>
        <v>0</v>
      </c>
      <c r="HK12" s="39">
        <f>profiles!L12</f>
        <v>0.6</v>
      </c>
      <c r="HL12" s="39">
        <f>profiles!M12</f>
        <v>1</v>
      </c>
      <c r="HM12" s="39">
        <f>profiles!N12</f>
        <v>0.4</v>
      </c>
      <c r="HN12" s="39">
        <f>profiles!O12</f>
        <v>0</v>
      </c>
      <c r="HO12" s="39">
        <f>profiles!P12</f>
        <v>0</v>
      </c>
      <c r="HP12" s="39">
        <f>profiles!Q12</f>
        <v>0.6</v>
      </c>
      <c r="HQ12" s="39">
        <f>profiles!R12</f>
        <v>1</v>
      </c>
      <c r="HR12" s="39">
        <f>profiles!S12</f>
        <v>0.4</v>
      </c>
      <c r="HS12" s="39">
        <f>profiles!T12</f>
        <v>0</v>
      </c>
      <c r="HT12" s="39">
        <f>profiles!U12</f>
        <v>0</v>
      </c>
      <c r="HU12" s="39">
        <f>profiles!V12</f>
        <v>0</v>
      </c>
      <c r="HV12" s="39">
        <f>profiles!W12</f>
        <v>0</v>
      </c>
      <c r="HW12" s="39">
        <f>profiles!X12</f>
        <v>0</v>
      </c>
      <c r="HX12" s="39">
        <f>profiles!Y12</f>
        <v>0</v>
      </c>
      <c r="HY12" s="39">
        <f>profiles!Z12</f>
        <v>0</v>
      </c>
      <c r="HZ12" s="71">
        <f t="shared" si="32"/>
        <v>4</v>
      </c>
    </row>
    <row r="13" spans="1:234" ht="15" thickBot="1" x14ac:dyDescent="0.35">
      <c r="A13" s="17">
        <v>3.4</v>
      </c>
      <c r="B13" s="4" t="s">
        <v>41</v>
      </c>
      <c r="C13" s="38">
        <f>profiles!AA13*INDEX(data!$AL:$AL,ROW())*INDEX(results!$I:$I,ROW())</f>
        <v>0.32000000000000006</v>
      </c>
      <c r="D13" s="39">
        <f>profiles!AB13*INDEX(data!$AL:$AL,ROW())*INDEX(results!$I:$I,ROW())</f>
        <v>0.96</v>
      </c>
      <c r="E13" s="39">
        <f>profiles!AC13*INDEX(data!$AL:$AL,ROW())*INDEX(results!$I:$I,ROW())</f>
        <v>0.96</v>
      </c>
      <c r="F13" s="39">
        <f>profiles!AD13*INDEX(data!$AL:$AL,ROW())*INDEX(results!$I:$I,ROW())</f>
        <v>0.96</v>
      </c>
      <c r="G13" s="39">
        <f>profiles!AE13*INDEX(data!$AL:$AL,ROW())*INDEX(results!$I:$I,ROW())</f>
        <v>0.96</v>
      </c>
      <c r="H13" s="39">
        <f>profiles!AF13*INDEX(data!$AL:$AL,ROW())*INDEX(results!$I:$I,ROW())</f>
        <v>0.96</v>
      </c>
      <c r="I13" s="39">
        <f>profiles!AG13*INDEX(data!$AL:$AL,ROW())*INDEX(results!$I:$I,ROW())</f>
        <v>0.96</v>
      </c>
      <c r="J13" s="39">
        <f>profiles!AH13*INDEX(data!$AL:$AL,ROW())*INDEX(results!$I:$I,ROW())</f>
        <v>0.96</v>
      </c>
      <c r="K13" s="39">
        <f>profiles!AI13*INDEX(data!$AL:$AL,ROW())*INDEX(results!$I:$I,ROW())</f>
        <v>1.92</v>
      </c>
      <c r="L13" s="39">
        <f>profiles!AJ13*INDEX(data!$AL:$AL,ROW())*INDEX(results!$I:$I,ROW())</f>
        <v>2.5600000000000005</v>
      </c>
      <c r="M13" s="39">
        <f>profiles!AK13*INDEX(data!$AL:$AL,ROW())*INDEX(results!$I:$I,ROW())</f>
        <v>3.2</v>
      </c>
      <c r="N13" s="39">
        <f>profiles!AL13*INDEX(data!$AL:$AL,ROW())*INDEX(results!$I:$I,ROW())</f>
        <v>2.5600000000000005</v>
      </c>
      <c r="O13" s="39">
        <f>profiles!AM13*INDEX(data!$AL:$AL,ROW())*INDEX(results!$I:$I,ROW())</f>
        <v>1.2800000000000002</v>
      </c>
      <c r="P13" s="39">
        <f>profiles!AN13*INDEX(data!$AL:$AL,ROW())*INDEX(results!$I:$I,ROW())</f>
        <v>1.92</v>
      </c>
      <c r="Q13" s="39">
        <f>profiles!AO13*INDEX(data!$AL:$AL,ROW())*INDEX(results!$I:$I,ROW())</f>
        <v>3.2</v>
      </c>
      <c r="R13" s="39">
        <f>profiles!AP13*INDEX(data!$AL:$AL,ROW())*INDEX(results!$I:$I,ROW())</f>
        <v>2.5600000000000005</v>
      </c>
      <c r="S13" s="39">
        <f>profiles!AQ13*INDEX(data!$AL:$AL,ROW())*INDEX(results!$I:$I,ROW())</f>
        <v>1.92</v>
      </c>
      <c r="T13" s="39">
        <f>profiles!AR13*INDEX(data!$AL:$AL,ROW())*INDEX(results!$I:$I,ROW())</f>
        <v>0.96</v>
      </c>
      <c r="U13" s="39">
        <f>profiles!AS13*INDEX(data!$AL:$AL,ROW())*INDEX(results!$I:$I,ROW())</f>
        <v>0.96</v>
      </c>
      <c r="V13" s="39">
        <f>profiles!AT13*INDEX(data!$AL:$AL,ROW())*INDEX(results!$I:$I,ROW())</f>
        <v>0.96</v>
      </c>
      <c r="W13" s="39">
        <f>profiles!AU13*INDEX(data!$AL:$AL,ROW())*INDEX(results!$I:$I,ROW())</f>
        <v>0.96</v>
      </c>
      <c r="X13" s="39">
        <f>profiles!AV13*INDEX(data!$AL:$AL,ROW())*INDEX(results!$I:$I,ROW())</f>
        <v>0.96</v>
      </c>
      <c r="Y13" s="39">
        <f>profiles!AW13*INDEX(data!$AL:$AL,ROW())*INDEX(results!$I:$I,ROW())</f>
        <v>0.96</v>
      </c>
      <c r="Z13" s="39">
        <f>profiles!AX13*INDEX(data!$AL:$AL,ROW())*INDEX(results!$I:$I,ROW())</f>
        <v>0.96</v>
      </c>
      <c r="AA13" s="71">
        <f t="shared" si="1"/>
        <v>13</v>
      </c>
      <c r="AB13" s="31">
        <f>IF(INDEX(data!$AV:$AV,ROW())=3,0,CA13*INDEX(results!$R:$R,ROW()))*INDEX($BA:$BA,ROW())</f>
        <v>0</v>
      </c>
      <c r="AC13" s="31">
        <f>IF(INDEX(data!$AV:$AV,ROW())=3,0,CB13*INDEX(results!$R:$R,ROW()))*INDEX($BA:$BA,ROW())</f>
        <v>0</v>
      </c>
      <c r="AD13" s="31">
        <f>IF(INDEX(data!$AV:$AV,ROW())=3,0,CC13*INDEX(results!$R:$R,ROW()))*INDEX($BA:$BA,ROW())</f>
        <v>0</v>
      </c>
      <c r="AE13" s="31">
        <f>IF(INDEX(data!$AV:$AV,ROW())=3,0,CD13*INDEX(results!$R:$R,ROW()))*INDEX($BA:$BA,ROW())</f>
        <v>0</v>
      </c>
      <c r="AF13" s="31">
        <f>IF(INDEX(data!$AV:$AV,ROW())=3,0,CE13*INDEX(results!$R:$R,ROW()))*INDEX($BA:$BA,ROW())</f>
        <v>0</v>
      </c>
      <c r="AG13" s="31">
        <f>IF(INDEX(data!$AV:$AV,ROW())=3,0,CF13*INDEX(results!$R:$R,ROW()))*INDEX($BA:$BA,ROW())</f>
        <v>0</v>
      </c>
      <c r="AH13" s="31">
        <f>IF(INDEX(data!$AV:$AV,ROW())=3,0,CG13*INDEX(results!$R:$R,ROW()))*INDEX($BA:$BA,ROW())</f>
        <v>0</v>
      </c>
      <c r="AI13" s="90">
        <f>CH13*INDEX(results!$R:$R,ROW())*INDEX($BA:$BA,ROW())</f>
        <v>3.9726027298316242</v>
      </c>
      <c r="AJ13" s="90">
        <f>CI13*INDEX(results!$R:$R,ROW())*INDEX($BA:$BA,ROW())</f>
        <v>3.9726027298316242</v>
      </c>
      <c r="AK13" s="90">
        <f>CJ13*INDEX(results!$R:$R,ROW())*INDEX($BA:$BA,ROW())</f>
        <v>3.9726027298316242</v>
      </c>
      <c r="AL13" s="90">
        <f>CK13*INDEX(results!$R:$R,ROW())*INDEX($BA:$BA,ROW())</f>
        <v>3.9726027298316242</v>
      </c>
      <c r="AM13" s="90">
        <f>CL13*INDEX(results!$R:$R,ROW())*INDEX($BA:$BA,ROW())</f>
        <v>3.9726027298316242</v>
      </c>
      <c r="AN13" s="90">
        <f>CM13*INDEX(results!$R:$R,ROW())*INDEX($BA:$BA,ROW())</f>
        <v>3.9726027298316242</v>
      </c>
      <c r="AO13" s="90">
        <f>CN13*INDEX(results!$R:$R,ROW())*INDEX($BA:$BA,ROW())</f>
        <v>3.9726027298316242</v>
      </c>
      <c r="AP13" s="90">
        <f>CO13*INDEX(results!$R:$R,ROW())*INDEX($BA:$BA,ROW())</f>
        <v>3.9726027298316242</v>
      </c>
      <c r="AQ13" s="90">
        <f>CP13*INDEX(results!$R:$R,ROW())*INDEX($BA:$BA,ROW())</f>
        <v>3.9726027298316242</v>
      </c>
      <c r="AR13" s="90">
        <f>CQ13*INDEX(results!$R:$R,ROW())*INDEX($BA:$BA,ROW())</f>
        <v>3.9726027298316242</v>
      </c>
      <c r="AS13" s="90">
        <f>CR13*INDEX(results!$R:$R,ROW())*INDEX($BA:$BA,ROW())</f>
        <v>3.9726027298316242</v>
      </c>
      <c r="AT13" s="91">
        <f>IF(INDEX(data!$AV:$AV,ROW())=3,INDEX(results!$R:$R,ROW()), CS13*INDEX(results!$R:$R,ROW()))*INDEX($BA:$BA,ROW())</f>
        <v>0</v>
      </c>
      <c r="AU13" s="91">
        <f>IF(INDEX(data!$AV:$AV,ROW())=3,INDEX(results!$R:$R,ROW()), CT13*INDEX(results!$R:$R,ROW()))*INDEX($BA:$BA,ROW())</f>
        <v>0</v>
      </c>
      <c r="AV13" s="91">
        <f>IF(INDEX(data!$AV:$AV,ROW())=3,INDEX(results!$R:$R,ROW()), CU13*INDEX(results!$R:$R,ROW()))*INDEX($BA:$BA,ROW())</f>
        <v>0</v>
      </c>
      <c r="AW13" s="31">
        <f>IF(INDEX(data!$AV:$AV,ROW())=3,0,CV13*INDEX(results!$R:$R,ROW()))*INDEX($BA:$BA,ROW())</f>
        <v>0</v>
      </c>
      <c r="AX13" s="31">
        <f>IF(INDEX(data!$AV:$AV,ROW())=3,0,CW13*INDEX(results!$R:$R,ROW()))*INDEX($BA:$BA,ROW())</f>
        <v>0</v>
      </c>
      <c r="AY13" s="37">
        <f>IF(INDEX(data!$AV:$AV,ROW())=3,0,CX13*INDEX(results!$R:$R,ROW()))*INDEX($BA:$BA,ROW())</f>
        <v>0</v>
      </c>
      <c r="AZ13" s="38">
        <f t="shared" si="2"/>
        <v>16</v>
      </c>
      <c r="BA13" s="71">
        <f>IF((INDEX(data!$AU:$AU,ROW())+INDEX(data!$AV:$AV,ROW()))=0,0,INDEX(results!$T:$T,ROW())/(365*(INDEX(data!$AU:$AU,ROW())+INDEX(data!$AV:$AV,ROW()))+0.00001))</f>
        <v>0.36114570271196583</v>
      </c>
      <c r="BB13" s="39">
        <f>CA13*INDEX(data!$AX:$AX,ROW())*INDEX(results!$I:$I,ROW())</f>
        <v>0</v>
      </c>
      <c r="BC13" s="39">
        <f>CB13*INDEX(data!$AX:$AX,ROW())*INDEX(results!$I:$I,ROW())</f>
        <v>0</v>
      </c>
      <c r="BD13" s="39">
        <f>CC13*INDEX(data!$AX:$AX,ROW())*INDEX(results!$I:$I,ROW())</f>
        <v>0</v>
      </c>
      <c r="BE13" s="39">
        <f>CD13*INDEX(data!$AX:$AX,ROW())*INDEX(results!$I:$I,ROW())</f>
        <v>0</v>
      </c>
      <c r="BF13" s="39">
        <f>CE13*INDEX(data!$AX:$AX,ROW())*INDEX(results!$I:$I,ROW())</f>
        <v>0</v>
      </c>
      <c r="BG13" s="39">
        <f>CF13*INDEX(data!$AX:$AX,ROW())*INDEX(results!$I:$I,ROW())</f>
        <v>0</v>
      </c>
      <c r="BH13" s="39">
        <f>CG13*INDEX(data!$AX:$AX,ROW())*INDEX(results!$I:$I,ROW())</f>
        <v>0</v>
      </c>
      <c r="BI13" s="39">
        <f>CH13*INDEX(data!$AX:$AX,ROW())*INDEX(results!$I:$I,ROW())</f>
        <v>0</v>
      </c>
      <c r="BJ13" s="39">
        <f>CI13*INDEX(data!$AX:$AX,ROW())*INDEX(results!$I:$I,ROW())</f>
        <v>0</v>
      </c>
      <c r="BK13" s="39">
        <f>CJ13*INDEX(data!$AX:$AX,ROW())*INDEX(results!$I:$I,ROW())</f>
        <v>0</v>
      </c>
      <c r="BL13" s="39">
        <f>CK13*INDEX(data!$AX:$AX,ROW())*INDEX(results!$I:$I,ROW())</f>
        <v>0</v>
      </c>
      <c r="BM13" s="39">
        <f>CL13*INDEX(data!$AX:$AX,ROW())*INDEX(results!$I:$I,ROW())</f>
        <v>0</v>
      </c>
      <c r="BN13" s="39">
        <f>CM13*INDEX(data!$AX:$AX,ROW())*INDEX(results!$I:$I,ROW())</f>
        <v>0</v>
      </c>
      <c r="BO13" s="39">
        <f>CN13*INDEX(data!$AX:$AX,ROW())*INDEX(results!$I:$I,ROW())</f>
        <v>0</v>
      </c>
      <c r="BP13" s="39">
        <f>CO13*INDEX(data!$AX:$AX,ROW())*INDEX(results!$I:$I,ROW())</f>
        <v>0</v>
      </c>
      <c r="BQ13" s="39">
        <f>CP13*INDEX(data!$AX:$AX,ROW())*INDEX(results!$I:$I,ROW())</f>
        <v>0</v>
      </c>
      <c r="BR13" s="39">
        <f>CQ13*INDEX(data!$AX:$AX,ROW())*INDEX(results!$I:$I,ROW())</f>
        <v>0</v>
      </c>
      <c r="BS13" s="39">
        <f>CR13*INDEX(data!$AX:$AX,ROW())*INDEX(results!$I:$I,ROW())</f>
        <v>0</v>
      </c>
      <c r="BT13" s="39">
        <f>CS13*INDEX(data!$AX:$AX,ROW())*INDEX(results!$I:$I,ROW())</f>
        <v>0</v>
      </c>
      <c r="BU13" s="39">
        <f>CT13*INDEX(data!$AX:$AX,ROW())*INDEX(results!$I:$I,ROW())</f>
        <v>0</v>
      </c>
      <c r="BV13" s="39">
        <f>CU13*INDEX(data!$AX:$AX,ROW())*INDEX(results!$I:$I,ROW())</f>
        <v>0</v>
      </c>
      <c r="BW13" s="39">
        <f>CV13*INDEX(data!$AX:$AX,ROW())*INDEX(results!$I:$I,ROW())</f>
        <v>0</v>
      </c>
      <c r="BX13" s="39">
        <f>CW13*INDEX(data!$AX:$AX,ROW())*INDEX(results!$I:$I,ROW())</f>
        <v>0</v>
      </c>
      <c r="BY13" s="39">
        <f>CX13*INDEX(data!$AX:$AX,ROW())*INDEX(results!$I:$I,ROW())</f>
        <v>0</v>
      </c>
      <c r="BZ13" s="71">
        <f>ROUND(SUM(BB13:BY13)*INDEX(profiles!$BL:$BL,ROW())/1000,0)</f>
        <v>0</v>
      </c>
      <c r="CA13" s="82">
        <f>IF(profiles!C13&gt;0,1,0)</f>
        <v>0</v>
      </c>
      <c r="CB13" s="83">
        <f>IF(profiles!D13&gt;0,1,0)</f>
        <v>0</v>
      </c>
      <c r="CC13" s="83">
        <f>IF(profiles!E13&gt;0,1,0)</f>
        <v>0</v>
      </c>
      <c r="CD13" s="83">
        <f>IF(profiles!F13&gt;0,1,0)</f>
        <v>0</v>
      </c>
      <c r="CE13" s="83">
        <f>IF(profiles!G13&gt;0,1,0)</f>
        <v>0</v>
      </c>
      <c r="CF13" s="83">
        <f>IF(profiles!H13&gt;0,1,0)</f>
        <v>0</v>
      </c>
      <c r="CG13" s="83">
        <f>IF(profiles!I13&gt;0,1,0)</f>
        <v>0</v>
      </c>
      <c r="CH13" s="83">
        <f>IF(profiles!J13&gt;0,1,0)</f>
        <v>1</v>
      </c>
      <c r="CI13" s="83">
        <f>IF(profiles!K13&gt;0,1,0)</f>
        <v>1</v>
      </c>
      <c r="CJ13" s="83">
        <f>IF(profiles!L13&gt;0,1,0)</f>
        <v>1</v>
      </c>
      <c r="CK13" s="83">
        <f>IF(profiles!M13&gt;0,1,0)</f>
        <v>1</v>
      </c>
      <c r="CL13" s="83">
        <f>IF(profiles!N13&gt;0,1,0)</f>
        <v>1</v>
      </c>
      <c r="CM13" s="83">
        <f>IF(profiles!O13&gt;0,1,0)</f>
        <v>1</v>
      </c>
      <c r="CN13" s="83">
        <f>IF(profiles!P13&gt;0,1,0)</f>
        <v>1</v>
      </c>
      <c r="CO13" s="83">
        <f>IF(profiles!Q13&gt;0,1,0)</f>
        <v>1</v>
      </c>
      <c r="CP13" s="83">
        <f>IF(profiles!R13&gt;0,1,0)</f>
        <v>1</v>
      </c>
      <c r="CQ13" s="83">
        <f>IF(profiles!S13&gt;0,1,0)</f>
        <v>1</v>
      </c>
      <c r="CR13" s="83">
        <f>IF(profiles!T13&gt;0,1,0)</f>
        <v>1</v>
      </c>
      <c r="CS13" s="83">
        <f>IF(profiles!U13&gt;0,1,0)</f>
        <v>0</v>
      </c>
      <c r="CT13" s="83">
        <f>IF(profiles!V13&gt;0,1,0)</f>
        <v>0</v>
      </c>
      <c r="CU13" s="83">
        <f>IF(profiles!W13&gt;0,1,0)</f>
        <v>0</v>
      </c>
      <c r="CV13" s="83">
        <f>IF(profiles!X13&gt;0,1,0)</f>
        <v>0</v>
      </c>
      <c r="CW13" s="83">
        <f>IF(profiles!Y13&gt;0,1,0)</f>
        <v>0</v>
      </c>
      <c r="CX13" s="83">
        <f>IF(profiles!Z13&gt;0,1,0)</f>
        <v>0</v>
      </c>
      <c r="CY13" s="71">
        <f t="shared" si="3"/>
        <v>4</v>
      </c>
      <c r="CZ13" s="38">
        <f>profiles!C13*INDEX(results!$J:$J,ROW())*INDEX(results!$I:$I,ROW())</f>
        <v>0</v>
      </c>
      <c r="DA13" s="39">
        <f>profiles!D13*INDEX(results!$J:$J,ROW())*INDEX(results!$I:$I,ROW())</f>
        <v>0</v>
      </c>
      <c r="DB13" s="39">
        <f>profiles!E13*INDEX(results!$J:$J,ROW())*INDEX(results!$I:$I,ROW())</f>
        <v>0</v>
      </c>
      <c r="DC13" s="39">
        <f>profiles!F13*INDEX(results!$J:$J,ROW())*INDEX(results!$I:$I,ROW())</f>
        <v>0</v>
      </c>
      <c r="DD13" s="39">
        <f>profiles!G13*INDEX(results!$J:$J,ROW())*INDEX(results!$I:$I,ROW())</f>
        <v>0</v>
      </c>
      <c r="DE13" s="39">
        <f>profiles!H13*INDEX(results!$J:$J,ROW())*INDEX(results!$I:$I,ROW())</f>
        <v>0</v>
      </c>
      <c r="DF13" s="39">
        <f>profiles!I13*INDEX(results!$J:$J,ROW())*INDEX(results!$I:$I,ROW())</f>
        <v>0</v>
      </c>
      <c r="DG13" s="39">
        <f>profiles!J13*INDEX(results!$J:$J,ROW())*INDEX(results!$I:$I,ROW())</f>
        <v>1.1200000000000001</v>
      </c>
      <c r="DH13" s="39">
        <f>profiles!K13*INDEX(results!$J:$J,ROW())*INDEX(results!$I:$I,ROW())</f>
        <v>3.3600000000000003</v>
      </c>
      <c r="DI13" s="39">
        <f>profiles!L13*INDEX(results!$J:$J,ROW())*INDEX(results!$I:$I,ROW())</f>
        <v>5.6000000000000005</v>
      </c>
      <c r="DJ13" s="39">
        <f>profiles!M13*INDEX(results!$J:$J,ROW())*INDEX(results!$I:$I,ROW())</f>
        <v>5.6000000000000005</v>
      </c>
      <c r="DK13" s="39">
        <f>profiles!N13*INDEX(results!$J:$J,ROW())*INDEX(results!$I:$I,ROW())</f>
        <v>4.4800000000000004</v>
      </c>
      <c r="DL13" s="39">
        <f>profiles!O13*INDEX(results!$J:$J,ROW())*INDEX(results!$I:$I,ROW())</f>
        <v>2.2400000000000002</v>
      </c>
      <c r="DM13" s="39">
        <f>profiles!P13*INDEX(results!$J:$J,ROW())*INDEX(results!$I:$I,ROW())</f>
        <v>3.3600000000000003</v>
      </c>
      <c r="DN13" s="39">
        <f>profiles!Q13*INDEX(results!$J:$J,ROW())*INDEX(results!$I:$I,ROW())</f>
        <v>5.6000000000000005</v>
      </c>
      <c r="DO13" s="39">
        <f>profiles!R13*INDEX(results!$J:$J,ROW())*INDEX(results!$I:$I,ROW())</f>
        <v>4.4800000000000004</v>
      </c>
      <c r="DP13" s="39">
        <f>profiles!S13*INDEX(results!$J:$J,ROW())*INDEX(results!$I:$I,ROW())</f>
        <v>3.3600000000000003</v>
      </c>
      <c r="DQ13" s="39">
        <f>profiles!T13*INDEX(results!$J:$J,ROW())*INDEX(results!$I:$I,ROW())</f>
        <v>1.1200000000000001</v>
      </c>
      <c r="DR13" s="39">
        <f>profiles!U13*INDEX(results!$J:$J,ROW())*INDEX(results!$I:$I,ROW())</f>
        <v>0</v>
      </c>
      <c r="DS13" s="39">
        <f>profiles!V13*INDEX(results!$J:$J,ROW())*INDEX(results!$I:$I,ROW())</f>
        <v>0</v>
      </c>
      <c r="DT13" s="39">
        <f>profiles!W13*INDEX(results!$J:$J,ROW())*INDEX(results!$I:$I,ROW())</f>
        <v>0</v>
      </c>
      <c r="DU13" s="39">
        <f>profiles!X13*INDEX(results!$J:$J,ROW())*INDEX(results!$I:$I,ROW())</f>
        <v>0</v>
      </c>
      <c r="DV13" s="39">
        <f>profiles!Y13*INDEX(results!$J:$J,ROW())*INDEX(results!$I:$I,ROW())</f>
        <v>0</v>
      </c>
      <c r="DW13" s="39">
        <f>profiles!Z13*INDEX(results!$J:$J,ROW())*INDEX(results!$I:$I,ROW())</f>
        <v>0</v>
      </c>
      <c r="DX13" s="71">
        <f t="shared" si="4"/>
        <v>15</v>
      </c>
      <c r="DY13" s="17">
        <f>EX13/MAX(INDEX($FV:$FV,ROW()),0.001)*(INDEX(data!$BT:$BT,ROW()))*(INDEX(results!$I:$I,ROW()))/MAX(INDEX(data!$AG:$AG,ROW()),0.001)</f>
        <v>0</v>
      </c>
      <c r="DZ13" s="31">
        <f>EY13/MAX(INDEX($FV:$FV,ROW()),0.001)*(INDEX(data!$BT:$BT,ROW()))*(INDEX(results!$I:$I,ROW()))/MAX(INDEX(data!$AG:$AG,ROW()),0.001)</f>
        <v>0</v>
      </c>
      <c r="EA13" s="31">
        <f>EZ13/MAX(INDEX($FV:$FV,ROW()),0.001)*(INDEX(data!$BT:$BT,ROW()))*(INDEX(results!$I:$I,ROW()))/MAX(INDEX(data!$AG:$AG,ROW()),0.001)</f>
        <v>0</v>
      </c>
      <c r="EB13" s="31">
        <f>FA13/MAX(INDEX($FV:$FV,ROW()),0.001)*(INDEX(data!$BT:$BT,ROW()))*(INDEX(results!$I:$I,ROW()))/MAX(INDEX(data!$AG:$AG,ROW()),0.001)</f>
        <v>0</v>
      </c>
      <c r="EC13" s="31">
        <f>FB13/MAX(INDEX($FV:$FV,ROW()),0.001)*(INDEX(data!$BT:$BT,ROW()))*(INDEX(results!$I:$I,ROW()))/MAX(INDEX(data!$AG:$AG,ROW()),0.001)</f>
        <v>0</v>
      </c>
      <c r="ED13" s="31">
        <f>FC13/MAX(INDEX($FV:$FV,ROW()),0.001)*(INDEX(data!$BT:$BT,ROW()))*(INDEX(results!$I:$I,ROW()))/MAX(INDEX(data!$AG:$AG,ROW()),0.001)</f>
        <v>0</v>
      </c>
      <c r="EE13" s="31">
        <f>FD13/MAX(INDEX($FV:$FV,ROW()),0.001)*(INDEX(data!$BT:$BT,ROW()))*(INDEX(results!$I:$I,ROW()))/MAX(INDEX(data!$AG:$AG,ROW()),0.001)</f>
        <v>0</v>
      </c>
      <c r="EF13" s="31">
        <f>FE13/MAX(INDEX($FV:$FV,ROW()),0.001)*(INDEX(data!$BT:$BT,ROW()))*(INDEX(results!$I:$I,ROW()))/MAX(INDEX(data!$AG:$AG,ROW()),0.001)</f>
        <v>0</v>
      </c>
      <c r="EG13" s="31">
        <f>FF13/MAX(INDEX($FV:$FV,ROW()),0.001)*(INDEX(data!$BT:$BT,ROW()))*(INDEX(results!$I:$I,ROW()))/MAX(INDEX(data!$AG:$AG,ROW()),0.001)</f>
        <v>0</v>
      </c>
      <c r="EH13" s="31">
        <f>FG13/MAX(INDEX($FV:$FV,ROW()),0.001)*(INDEX(data!$BT:$BT,ROW()))*(INDEX(results!$I:$I,ROW()))/MAX(INDEX(data!$AG:$AG,ROW()),0.001)</f>
        <v>0</v>
      </c>
      <c r="EI13" s="31">
        <f>FH13/MAX(INDEX($FV:$FV,ROW()),0.001)*(INDEX(data!$BT:$BT,ROW()))*(INDEX(results!$I:$I,ROW()))/MAX(INDEX(data!$AG:$AG,ROW()),0.001)</f>
        <v>0</v>
      </c>
      <c r="EJ13" s="31">
        <f>FI13/MAX(INDEX($FV:$FV,ROW()),0.001)*(INDEX(data!$BT:$BT,ROW()))*(INDEX(results!$I:$I,ROW()))/MAX(INDEX(data!$AG:$AG,ROW()),0.001)</f>
        <v>0</v>
      </c>
      <c r="EK13" s="31">
        <f>FJ13/MAX(INDEX($FV:$FV,ROW()),0.001)*(INDEX(data!$BT:$BT,ROW()))*(INDEX(results!$I:$I,ROW()))/MAX(INDEX(data!$AG:$AG,ROW()),0.001)</f>
        <v>0</v>
      </c>
      <c r="EL13" s="31">
        <f>FK13/MAX(INDEX($FV:$FV,ROW()),0.001)*(INDEX(data!$BT:$BT,ROW()))*(INDEX(results!$I:$I,ROW()))/MAX(INDEX(data!$AG:$AG,ROW()),0.001)</f>
        <v>0</v>
      </c>
      <c r="EM13" s="31">
        <f>FL13/MAX(INDEX($FV:$FV,ROW()),0.001)*(INDEX(data!$BT:$BT,ROW()))*(INDEX(results!$I:$I,ROW()))/MAX(INDEX(data!$AG:$AG,ROW()),0.001)</f>
        <v>0</v>
      </c>
      <c r="EN13" s="31">
        <f>FM13/MAX(INDEX($FV:$FV,ROW()),0.001)*(INDEX(data!$BT:$BT,ROW()))*(INDEX(results!$I:$I,ROW()))/MAX(INDEX(data!$AG:$AG,ROW()),0.001)</f>
        <v>0</v>
      </c>
      <c r="EO13" s="31">
        <f>FN13/MAX(INDEX($FV:$FV,ROW()),0.001)*(INDEX(data!$BT:$BT,ROW()))*(INDEX(results!$I:$I,ROW()))/MAX(INDEX(data!$AG:$AG,ROW()),0.001)</f>
        <v>0</v>
      </c>
      <c r="EP13" s="31">
        <f>FO13/MAX(INDEX($FV:$FV,ROW()),0.001)*(INDEX(data!$BT:$BT,ROW()))*(INDEX(results!$I:$I,ROW()))/MAX(INDEX(data!$AG:$AG,ROW()),0.001)</f>
        <v>0</v>
      </c>
      <c r="EQ13" s="31">
        <f>FP13/MAX(INDEX($FV:$FV,ROW()),0.001)*(INDEX(data!$BT:$BT,ROW()))*(INDEX(results!$I:$I,ROW()))/MAX(INDEX(data!$AG:$AG,ROW()),0.001)</f>
        <v>0</v>
      </c>
      <c r="ER13" s="31">
        <f>FQ13/MAX(INDEX($FV:$FV,ROW()),0.001)*(INDEX(data!$BT:$BT,ROW()))*(INDEX(results!$I:$I,ROW()))/MAX(INDEX(data!$AG:$AG,ROW()),0.001)</f>
        <v>0</v>
      </c>
      <c r="ES13" s="31">
        <f>FR13/MAX(INDEX($FV:$FV,ROW()),0.001)*(INDEX(data!$BT:$BT,ROW()))*(INDEX(results!$I:$I,ROW()))/MAX(INDEX(data!$AG:$AG,ROW()),0.001)</f>
        <v>0</v>
      </c>
      <c r="ET13" s="31">
        <f>FS13/MAX(INDEX($FV:$FV,ROW()),0.001)*(INDEX(data!$BT:$BT,ROW()))*(INDEX(results!$I:$I,ROW()))/MAX(INDEX(data!$AG:$AG,ROW()),0.001)</f>
        <v>0</v>
      </c>
      <c r="EU13" s="31">
        <f>FT13/MAX(INDEX($FV:$FV,ROW()),0.001)*(INDEX(data!$BT:$BT,ROW()))*(INDEX(results!$I:$I,ROW()))/MAX(INDEX(data!$AG:$AG,ROW()),0.001)</f>
        <v>0</v>
      </c>
      <c r="EV13" s="31">
        <f>FU13/MAX(INDEX($FV:$FV,ROW()),0.001)*(INDEX(data!$BT:$BT,ROW()))*(INDEX(results!$I:$I,ROW()))/MAX(INDEX(data!$AG:$AG,ROW()),0.001)</f>
        <v>0</v>
      </c>
      <c r="EW13" s="73">
        <f t="shared" si="5"/>
        <v>0</v>
      </c>
      <c r="EX13" s="17">
        <f t="shared" si="6"/>
        <v>0</v>
      </c>
      <c r="EY13" s="31">
        <f t="shared" si="7"/>
        <v>0</v>
      </c>
      <c r="EZ13" s="31">
        <f t="shared" si="8"/>
        <v>0</v>
      </c>
      <c r="FA13" s="31">
        <f t="shared" si="9"/>
        <v>0</v>
      </c>
      <c r="FB13" s="31">
        <f t="shared" si="10"/>
        <v>0</v>
      </c>
      <c r="FC13" s="31">
        <f t="shared" si="11"/>
        <v>0</v>
      </c>
      <c r="FD13" s="31">
        <f t="shared" si="12"/>
        <v>0</v>
      </c>
      <c r="FE13" s="31">
        <f t="shared" si="13"/>
        <v>0</v>
      </c>
      <c r="FF13" s="31">
        <f t="shared" si="14"/>
        <v>0</v>
      </c>
      <c r="FG13" s="31">
        <f t="shared" si="15"/>
        <v>0.8</v>
      </c>
      <c r="FH13" s="31">
        <f t="shared" si="16"/>
        <v>1</v>
      </c>
      <c r="FI13" s="31">
        <f t="shared" si="17"/>
        <v>0</v>
      </c>
      <c r="FJ13" s="31">
        <f t="shared" si="18"/>
        <v>0</v>
      </c>
      <c r="FK13" s="31">
        <f t="shared" si="19"/>
        <v>0</v>
      </c>
      <c r="FL13" s="31">
        <f t="shared" si="20"/>
        <v>1</v>
      </c>
      <c r="FM13" s="31">
        <f t="shared" si="21"/>
        <v>0</v>
      </c>
      <c r="FN13" s="31">
        <f t="shared" si="22"/>
        <v>0</v>
      </c>
      <c r="FO13" s="31">
        <f t="shared" si="23"/>
        <v>0</v>
      </c>
      <c r="FP13" s="31">
        <f t="shared" si="24"/>
        <v>0</v>
      </c>
      <c r="FQ13" s="31">
        <f t="shared" si="25"/>
        <v>0</v>
      </c>
      <c r="FR13" s="31">
        <f t="shared" si="26"/>
        <v>0</v>
      </c>
      <c r="FS13" s="31">
        <f t="shared" si="27"/>
        <v>0</v>
      </c>
      <c r="FT13" s="31">
        <f t="shared" si="28"/>
        <v>0</v>
      </c>
      <c r="FU13" s="37">
        <f t="shared" si="29"/>
        <v>0</v>
      </c>
      <c r="FV13" s="73">
        <f t="shared" si="30"/>
        <v>2.8</v>
      </c>
      <c r="FW13" s="39">
        <f>profiles!C13*profiles!AA13</f>
        <v>0</v>
      </c>
      <c r="FX13" s="39">
        <f>profiles!D13*profiles!AB13</f>
        <v>0</v>
      </c>
      <c r="FY13" s="39">
        <f>profiles!E13*profiles!AC13</f>
        <v>0</v>
      </c>
      <c r="FZ13" s="39">
        <f>profiles!F13*profiles!AD13</f>
        <v>0</v>
      </c>
      <c r="GA13" s="39">
        <f>profiles!G13*profiles!AE13</f>
        <v>0</v>
      </c>
      <c r="GB13" s="39">
        <f>profiles!H13*profiles!AF13</f>
        <v>0</v>
      </c>
      <c r="GC13" s="39">
        <f>profiles!I13*profiles!AG13</f>
        <v>0</v>
      </c>
      <c r="GD13" s="39">
        <f>profiles!J13*profiles!AH13</f>
        <v>0.06</v>
      </c>
      <c r="GE13" s="39">
        <f>profiles!K13*profiles!AI13</f>
        <v>0.36</v>
      </c>
      <c r="GF13" s="39">
        <f>profiles!L13*profiles!AJ13</f>
        <v>0.8</v>
      </c>
      <c r="GG13" s="39">
        <f>profiles!M13*profiles!AK13</f>
        <v>1</v>
      </c>
      <c r="GH13" s="39">
        <f>profiles!N13*profiles!AL13</f>
        <v>0.64000000000000012</v>
      </c>
      <c r="GI13" s="39">
        <f>profiles!O13*profiles!AM13</f>
        <v>0.16000000000000003</v>
      </c>
      <c r="GJ13" s="39">
        <f>profiles!P13*profiles!AN13</f>
        <v>0.36</v>
      </c>
      <c r="GK13" s="39">
        <f>profiles!Q13*profiles!AO13</f>
        <v>1</v>
      </c>
      <c r="GL13" s="39">
        <f>profiles!R13*profiles!AP13</f>
        <v>0.64000000000000012</v>
      </c>
      <c r="GM13" s="39">
        <f>profiles!S13*profiles!AQ13</f>
        <v>0.36</v>
      </c>
      <c r="GN13" s="39">
        <f>profiles!T13*profiles!AR13</f>
        <v>0.06</v>
      </c>
      <c r="GO13" s="39">
        <f>profiles!U13*profiles!AS13</f>
        <v>0</v>
      </c>
      <c r="GP13" s="39">
        <f>profiles!V13*profiles!AT13</f>
        <v>0</v>
      </c>
      <c r="GQ13" s="39">
        <f>profiles!W13*profiles!AU13</f>
        <v>0</v>
      </c>
      <c r="GR13" s="39">
        <f>profiles!X13*profiles!AV13</f>
        <v>0</v>
      </c>
      <c r="GS13" s="39">
        <f>profiles!Y13*profiles!AW13</f>
        <v>0</v>
      </c>
      <c r="GT13" s="39">
        <f>profiles!Z13*profiles!AX13</f>
        <v>0</v>
      </c>
      <c r="GU13" s="73">
        <f t="shared" si="31"/>
        <v>0.64000000000000012</v>
      </c>
      <c r="GV13" s="73">
        <v>102</v>
      </c>
      <c r="GW13" s="73">
        <f>INDEX(data!$C:$C,ROW())*INDEX(data!$E:$E,ROW())*(INDEX(data!$G:$G,ROW())/100)/0.85</f>
        <v>28.235294117647058</v>
      </c>
      <c r="GX13" s="73">
        <f>GW13*INDEX(data!$P:$P,ROW())*INDEX(data!$W:$W,ROW())/INDEX(results!$C:$C,ROW())</f>
        <v>8.8235294117647051E-2</v>
      </c>
      <c r="GY13" s="73">
        <f>IF(INDEX(data!$BM:$BM,ROW())="Climatisation",1,0)</f>
        <v>1</v>
      </c>
      <c r="GZ13" s="73">
        <f>data!BA13</f>
        <v>2.4</v>
      </c>
      <c r="HA13" s="73">
        <f>data!BB13</f>
        <v>0.2</v>
      </c>
      <c r="HB13" s="38">
        <f>profiles!C13</f>
        <v>0</v>
      </c>
      <c r="HC13" s="39">
        <f>profiles!D13</f>
        <v>0</v>
      </c>
      <c r="HD13" s="39">
        <f>profiles!E13</f>
        <v>0</v>
      </c>
      <c r="HE13" s="39">
        <f>profiles!F13</f>
        <v>0</v>
      </c>
      <c r="HF13" s="39">
        <f>profiles!G13</f>
        <v>0</v>
      </c>
      <c r="HG13" s="39">
        <f>profiles!H13</f>
        <v>0</v>
      </c>
      <c r="HH13" s="39">
        <f>profiles!I13</f>
        <v>0</v>
      </c>
      <c r="HI13" s="39">
        <f>profiles!J13</f>
        <v>0.2</v>
      </c>
      <c r="HJ13" s="39">
        <f>profiles!K13</f>
        <v>0.6</v>
      </c>
      <c r="HK13" s="39">
        <f>profiles!L13</f>
        <v>1</v>
      </c>
      <c r="HL13" s="39">
        <f>profiles!M13</f>
        <v>1</v>
      </c>
      <c r="HM13" s="39">
        <f>profiles!N13</f>
        <v>0.8</v>
      </c>
      <c r="HN13" s="39">
        <f>profiles!O13</f>
        <v>0.4</v>
      </c>
      <c r="HO13" s="39">
        <f>profiles!P13</f>
        <v>0.6</v>
      </c>
      <c r="HP13" s="39">
        <f>profiles!Q13</f>
        <v>1</v>
      </c>
      <c r="HQ13" s="39">
        <f>profiles!R13</f>
        <v>0.8</v>
      </c>
      <c r="HR13" s="39">
        <f>profiles!S13</f>
        <v>0.6</v>
      </c>
      <c r="HS13" s="39">
        <f>profiles!T13</f>
        <v>0.2</v>
      </c>
      <c r="HT13" s="39">
        <f>profiles!U13</f>
        <v>0</v>
      </c>
      <c r="HU13" s="39">
        <f>profiles!V13</f>
        <v>0</v>
      </c>
      <c r="HV13" s="39">
        <f>profiles!W13</f>
        <v>0</v>
      </c>
      <c r="HW13" s="39">
        <f>profiles!X13</f>
        <v>0</v>
      </c>
      <c r="HX13" s="39">
        <f>profiles!Y13</f>
        <v>0</v>
      </c>
      <c r="HY13" s="39">
        <f>profiles!Z13</f>
        <v>0</v>
      </c>
      <c r="HZ13" s="71">
        <f t="shared" si="32"/>
        <v>7</v>
      </c>
    </row>
    <row r="14" spans="1:234" x14ac:dyDescent="0.3">
      <c r="A14" s="7">
        <v>4.0999999999999996</v>
      </c>
      <c r="B14" s="8" t="s">
        <v>106</v>
      </c>
      <c r="C14" s="7">
        <f>profiles!AA14*INDEX(data!$AL:$AL,ROW())*INDEX(results!$I:$I,ROW())</f>
        <v>0.55999999999999994</v>
      </c>
      <c r="D14" s="24">
        <f>profiles!AB14*INDEX(data!$AL:$AL,ROW())*INDEX(results!$I:$I,ROW())</f>
        <v>0.55999999999999994</v>
      </c>
      <c r="E14" s="24">
        <f>profiles!AC14*INDEX(data!$AL:$AL,ROW())*INDEX(results!$I:$I,ROW())</f>
        <v>0.55999999999999994</v>
      </c>
      <c r="F14" s="24">
        <f>profiles!AD14*INDEX(data!$AL:$AL,ROW())*INDEX(results!$I:$I,ROW())</f>
        <v>0.55999999999999994</v>
      </c>
      <c r="G14" s="24">
        <f>profiles!AE14*INDEX(data!$AL:$AL,ROW())*INDEX(results!$I:$I,ROW())</f>
        <v>0.55999999999999994</v>
      </c>
      <c r="H14" s="24">
        <f>profiles!AF14*INDEX(data!$AL:$AL,ROW())*INDEX(results!$I:$I,ROW())</f>
        <v>0.55999999999999994</v>
      </c>
      <c r="I14" s="24">
        <f>profiles!AG14*INDEX(data!$AL:$AL,ROW())*INDEX(results!$I:$I,ROW())</f>
        <v>0.55999999999999994</v>
      </c>
      <c r="J14" s="24">
        <f>profiles!AH14*INDEX(data!$AL:$AL,ROW())*INDEX(results!$I:$I,ROW())</f>
        <v>2.2399999999999998</v>
      </c>
      <c r="K14" s="24">
        <f>profiles!AI14*INDEX(data!$AL:$AL,ROW())*INDEX(results!$I:$I,ROW())</f>
        <v>3.36</v>
      </c>
      <c r="L14" s="24">
        <f>profiles!AJ14*INDEX(data!$AL:$AL,ROW())*INDEX(results!$I:$I,ROW())</f>
        <v>4.4799999999999995</v>
      </c>
      <c r="M14" s="24">
        <f>profiles!AK14*INDEX(data!$AL:$AL,ROW())*INDEX(results!$I:$I,ROW())</f>
        <v>5.6</v>
      </c>
      <c r="N14" s="24">
        <f>profiles!AL14*INDEX(data!$AL:$AL,ROW())*INDEX(results!$I:$I,ROW())</f>
        <v>4.4799999999999995</v>
      </c>
      <c r="O14" s="24">
        <f>profiles!AM14*INDEX(data!$AL:$AL,ROW())*INDEX(results!$I:$I,ROW())</f>
        <v>1.1199999999999999</v>
      </c>
      <c r="P14" s="24">
        <f>profiles!AN14*INDEX(data!$AL:$AL,ROW())*INDEX(results!$I:$I,ROW())</f>
        <v>3.36</v>
      </c>
      <c r="Q14" s="24">
        <f>profiles!AO14*INDEX(data!$AL:$AL,ROW())*INDEX(results!$I:$I,ROW())</f>
        <v>5.6</v>
      </c>
      <c r="R14" s="24">
        <f>profiles!AP14*INDEX(data!$AL:$AL,ROW())*INDEX(results!$I:$I,ROW())</f>
        <v>4.4799999999999995</v>
      </c>
      <c r="S14" s="24">
        <f>profiles!AQ14*INDEX(data!$AL:$AL,ROW())*INDEX(results!$I:$I,ROW())</f>
        <v>4.4799999999999995</v>
      </c>
      <c r="T14" s="24">
        <f>profiles!AR14*INDEX(data!$AL:$AL,ROW())*INDEX(results!$I:$I,ROW())</f>
        <v>2.2399999999999998</v>
      </c>
      <c r="U14" s="24">
        <f>profiles!AS14*INDEX(data!$AL:$AL,ROW())*INDEX(results!$I:$I,ROW())</f>
        <v>0.55999999999999994</v>
      </c>
      <c r="V14" s="24">
        <f>profiles!AT14*INDEX(data!$AL:$AL,ROW())*INDEX(results!$I:$I,ROW())</f>
        <v>0.55999999999999994</v>
      </c>
      <c r="W14" s="24">
        <f>profiles!AU14*INDEX(data!$AL:$AL,ROW())*INDEX(results!$I:$I,ROW())</f>
        <v>0.55999999999999994</v>
      </c>
      <c r="X14" s="24">
        <f>profiles!AV14*INDEX(data!$AL:$AL,ROW())*INDEX(results!$I:$I,ROW())</f>
        <v>0.55999999999999994</v>
      </c>
      <c r="Y14" s="24">
        <f>profiles!AW14*INDEX(data!$AL:$AL,ROW())*INDEX(results!$I:$I,ROW())</f>
        <v>0.55999999999999994</v>
      </c>
      <c r="Z14" s="24">
        <f>profiles!AX14*INDEX(data!$AL:$AL,ROW())*INDEX(results!$I:$I,ROW())</f>
        <v>0.55999999999999994</v>
      </c>
      <c r="AA14" s="72">
        <f>ROUND(SUM(C14:Z14)*365/1000,0)</f>
        <v>18</v>
      </c>
      <c r="AB14" s="24">
        <f>IF(INDEX(data!$AV:$AV,ROW())=3,0,CA14*INDEX(results!$R:$R,ROW()))*INDEX($BA:$BA,ROW())</f>
        <v>0</v>
      </c>
      <c r="AC14" s="24">
        <f>IF(INDEX(data!$AV:$AV,ROW())=3,0,CB14*INDEX(results!$R:$R,ROW()))*INDEX($BA:$BA,ROW())</f>
        <v>0</v>
      </c>
      <c r="AD14" s="24">
        <f>IF(INDEX(data!$AV:$AV,ROW())=3,0,CC14*INDEX(results!$R:$R,ROW()))*INDEX($BA:$BA,ROW())</f>
        <v>0</v>
      </c>
      <c r="AE14" s="24">
        <f>IF(INDEX(data!$AV:$AV,ROW())=3,0,CD14*INDEX(results!$R:$R,ROW()))*INDEX($BA:$BA,ROW())</f>
        <v>0</v>
      </c>
      <c r="AF14" s="24">
        <f>IF(INDEX(data!$AV:$AV,ROW())=3,0,CE14*INDEX(results!$R:$R,ROW()))*INDEX($BA:$BA,ROW())</f>
        <v>0</v>
      </c>
      <c r="AG14" s="24">
        <f>IF(INDEX(data!$AV:$AV,ROW())=3,0,CF14*INDEX(results!$R:$R,ROW()))*INDEX($BA:$BA,ROW())</f>
        <v>0</v>
      </c>
      <c r="AH14" s="24">
        <f>IF(INDEX(data!$AV:$AV,ROW())=3,0,CG14*INDEX(results!$R:$R,ROW()))*INDEX($BA:$BA,ROW())</f>
        <v>0</v>
      </c>
      <c r="AI14" s="86">
        <f>CH14*INDEX(results!$R:$R,ROW())*INDEX($BA:$BA,ROW())</f>
        <v>4.5330012340398467</v>
      </c>
      <c r="AJ14" s="86">
        <f>CI14*INDEX(results!$R:$R,ROW())*INDEX($BA:$BA,ROW())</f>
        <v>4.5330012340398467</v>
      </c>
      <c r="AK14" s="86">
        <f>CJ14*INDEX(results!$R:$R,ROW())*INDEX($BA:$BA,ROW())</f>
        <v>4.5330012340398467</v>
      </c>
      <c r="AL14" s="86">
        <f>CK14*INDEX(results!$R:$R,ROW())*INDEX($BA:$BA,ROW())</f>
        <v>4.5330012340398467</v>
      </c>
      <c r="AM14" s="86">
        <f>CL14*INDEX(results!$R:$R,ROW())*INDEX($BA:$BA,ROW())</f>
        <v>4.5330012340398467</v>
      </c>
      <c r="AN14" s="86">
        <f>CM14*INDEX(results!$R:$R,ROW())*INDEX($BA:$BA,ROW())</f>
        <v>4.5330012340398467</v>
      </c>
      <c r="AO14" s="86">
        <f>CN14*INDEX(results!$R:$R,ROW())*INDEX($BA:$BA,ROW())</f>
        <v>4.5330012340398467</v>
      </c>
      <c r="AP14" s="86">
        <f>CO14*INDEX(results!$R:$R,ROW())*INDEX($BA:$BA,ROW())</f>
        <v>4.5330012340398467</v>
      </c>
      <c r="AQ14" s="86">
        <f>CP14*INDEX(results!$R:$R,ROW())*INDEX($BA:$BA,ROW())</f>
        <v>4.5330012340398467</v>
      </c>
      <c r="AR14" s="86">
        <f>CQ14*INDEX(results!$R:$R,ROW())*INDEX($BA:$BA,ROW())</f>
        <v>4.5330012340398467</v>
      </c>
      <c r="AS14" s="86">
        <f>CR14*INDEX(results!$R:$R,ROW())*INDEX($BA:$BA,ROW())</f>
        <v>4.5330012340398467</v>
      </c>
      <c r="AT14" s="87">
        <f>IF(INDEX(data!$AV:$AV,ROW())=3,INDEX(results!$R:$R,ROW()), CS14*INDEX(results!$R:$R,ROW()))*INDEX($BA:$BA,ROW())</f>
        <v>0</v>
      </c>
      <c r="AU14" s="87">
        <f>IF(INDEX(data!$AV:$AV,ROW())=3,INDEX(results!$R:$R,ROW()), CT14*INDEX(results!$R:$R,ROW()))*INDEX($BA:$BA,ROW())</f>
        <v>0</v>
      </c>
      <c r="AV14" s="87">
        <f>IF(INDEX(data!$AV:$AV,ROW())=3,INDEX(results!$R:$R,ROW()), CU14*INDEX(results!$R:$R,ROW()))*INDEX($BA:$BA,ROW())</f>
        <v>0</v>
      </c>
      <c r="AW14" s="24">
        <f>IF(INDEX(data!$AV:$AV,ROW())=3,0,CV14*INDEX(results!$R:$R,ROW()))*INDEX($BA:$BA,ROW())</f>
        <v>0</v>
      </c>
      <c r="AX14" s="24">
        <f>IF(INDEX(data!$AV:$AV,ROW())=3,0,CW14*INDEX(results!$R:$R,ROW()))*INDEX($BA:$BA,ROW())</f>
        <v>0</v>
      </c>
      <c r="AY14" s="25">
        <f>IF(INDEX(data!$AV:$AV,ROW())=3,0,CX14*INDEX(results!$R:$R,ROW()))*INDEX($BA:$BA,ROW())</f>
        <v>0</v>
      </c>
      <c r="AZ14" s="7">
        <f t="shared" si="2"/>
        <v>18</v>
      </c>
      <c r="BA14" s="72">
        <f>IF((INDEX(data!$AU:$AU,ROW())+INDEX(data!$AV:$AV,ROW()))=0,0,INDEX(results!$T:$T,ROW())/(365*(INDEX(data!$AU:$AU,ROW())+INDEX(data!$AV:$AV,ROW()))+0.00001))</f>
        <v>0.32378580243141764</v>
      </c>
      <c r="BB14" s="23">
        <f>CA14*INDEX(data!$AX:$AX,ROW())*INDEX(results!$I:$I,ROW())</f>
        <v>0</v>
      </c>
      <c r="BC14" s="23">
        <f>CB14*INDEX(data!$AX:$AX,ROW())*INDEX(results!$I:$I,ROW())</f>
        <v>0</v>
      </c>
      <c r="BD14" s="23">
        <f>CC14*INDEX(data!$AX:$AX,ROW())*INDEX(results!$I:$I,ROW())</f>
        <v>0</v>
      </c>
      <c r="BE14" s="23">
        <f>CD14*INDEX(data!$AX:$AX,ROW())*INDEX(results!$I:$I,ROW())</f>
        <v>0</v>
      </c>
      <c r="BF14" s="23">
        <f>CE14*INDEX(data!$AX:$AX,ROW())*INDEX(results!$I:$I,ROW())</f>
        <v>0</v>
      </c>
      <c r="BG14" s="23">
        <f>CF14*INDEX(data!$AX:$AX,ROW())*INDEX(results!$I:$I,ROW())</f>
        <v>0</v>
      </c>
      <c r="BH14" s="23">
        <f>CG14*INDEX(data!$AX:$AX,ROW())*INDEX(results!$I:$I,ROW())</f>
        <v>0</v>
      </c>
      <c r="BI14" s="23">
        <f>CH14*INDEX(data!$AX:$AX,ROW())*INDEX(results!$I:$I,ROW())</f>
        <v>0</v>
      </c>
      <c r="BJ14" s="23">
        <f>CI14*INDEX(data!$AX:$AX,ROW())*INDEX(results!$I:$I,ROW())</f>
        <v>0</v>
      </c>
      <c r="BK14" s="23">
        <f>CJ14*INDEX(data!$AX:$AX,ROW())*INDEX(results!$I:$I,ROW())</f>
        <v>0</v>
      </c>
      <c r="BL14" s="23">
        <f>CK14*INDEX(data!$AX:$AX,ROW())*INDEX(results!$I:$I,ROW())</f>
        <v>0</v>
      </c>
      <c r="BM14" s="23">
        <f>CL14*INDEX(data!$AX:$AX,ROW())*INDEX(results!$I:$I,ROW())</f>
        <v>0</v>
      </c>
      <c r="BN14" s="23">
        <f>CM14*INDEX(data!$AX:$AX,ROW())*INDEX(results!$I:$I,ROW())</f>
        <v>0</v>
      </c>
      <c r="BO14" s="23">
        <f>CN14*INDEX(data!$AX:$AX,ROW())*INDEX(results!$I:$I,ROW())</f>
        <v>0</v>
      </c>
      <c r="BP14" s="23">
        <f>CO14*INDEX(data!$AX:$AX,ROW())*INDEX(results!$I:$I,ROW())</f>
        <v>0</v>
      </c>
      <c r="BQ14" s="23">
        <f>CP14*INDEX(data!$AX:$AX,ROW())*INDEX(results!$I:$I,ROW())</f>
        <v>0</v>
      </c>
      <c r="BR14" s="23">
        <f>CQ14*INDEX(data!$AX:$AX,ROW())*INDEX(results!$I:$I,ROW())</f>
        <v>0</v>
      </c>
      <c r="BS14" s="23">
        <f>CR14*INDEX(data!$AX:$AX,ROW())*INDEX(results!$I:$I,ROW())</f>
        <v>0</v>
      </c>
      <c r="BT14" s="23">
        <f>CS14*INDEX(data!$AX:$AX,ROW())*INDEX(results!$I:$I,ROW())</f>
        <v>0</v>
      </c>
      <c r="BU14" s="23">
        <f>CT14*INDEX(data!$AX:$AX,ROW())*INDEX(results!$I:$I,ROW())</f>
        <v>0</v>
      </c>
      <c r="BV14" s="23">
        <f>CU14*INDEX(data!$AX:$AX,ROW())*INDEX(results!$I:$I,ROW())</f>
        <v>0</v>
      </c>
      <c r="BW14" s="23">
        <f>CV14*INDEX(data!$AX:$AX,ROW())*INDEX(results!$I:$I,ROW())</f>
        <v>0</v>
      </c>
      <c r="BX14" s="23">
        <f>CW14*INDEX(data!$AX:$AX,ROW())*INDEX(results!$I:$I,ROW())</f>
        <v>0</v>
      </c>
      <c r="BY14" s="23">
        <f>CX14*INDEX(data!$AX:$AX,ROW())*INDEX(results!$I:$I,ROW())</f>
        <v>0</v>
      </c>
      <c r="BZ14" s="72">
        <f>ROUND(SUM(BB14:BY14)*INDEX(profiles!$BL:$BL,ROW())/1000,0)</f>
        <v>0</v>
      </c>
      <c r="CA14" s="81">
        <f>IF(profiles!C14&gt;0,1,0)</f>
        <v>0</v>
      </c>
      <c r="CB14" s="78">
        <f>IF(profiles!D14&gt;0,1,0)</f>
        <v>0</v>
      </c>
      <c r="CC14" s="78">
        <f>IF(profiles!E14&gt;0,1,0)</f>
        <v>0</v>
      </c>
      <c r="CD14" s="78">
        <f>IF(profiles!F14&gt;0,1,0)</f>
        <v>0</v>
      </c>
      <c r="CE14" s="78">
        <f>IF(profiles!G14&gt;0,1,0)</f>
        <v>0</v>
      </c>
      <c r="CF14" s="78">
        <f>IF(profiles!H14&gt;0,1,0)</f>
        <v>0</v>
      </c>
      <c r="CG14" s="78">
        <f>IF(profiles!I14&gt;0,1,0)</f>
        <v>0</v>
      </c>
      <c r="CH14" s="78">
        <f>IF(profiles!J14&gt;0,1,0)</f>
        <v>1</v>
      </c>
      <c r="CI14" s="78">
        <f>IF(profiles!K14&gt;0,1,0)</f>
        <v>1</v>
      </c>
      <c r="CJ14" s="78">
        <f>IF(profiles!L14&gt;0,1,0)</f>
        <v>1</v>
      </c>
      <c r="CK14" s="78">
        <f>IF(profiles!M14&gt;0,1,0)</f>
        <v>1</v>
      </c>
      <c r="CL14" s="78">
        <f>IF(profiles!N14&gt;0,1,0)</f>
        <v>1</v>
      </c>
      <c r="CM14" s="78">
        <f>IF(profiles!O14&gt;0,1,0)</f>
        <v>1</v>
      </c>
      <c r="CN14" s="78">
        <f>IF(profiles!P14&gt;0,1,0)</f>
        <v>1</v>
      </c>
      <c r="CO14" s="78">
        <f>IF(profiles!Q14&gt;0,1,0)</f>
        <v>1</v>
      </c>
      <c r="CP14" s="78">
        <f>IF(profiles!R14&gt;0,1,0)</f>
        <v>1</v>
      </c>
      <c r="CQ14" s="78">
        <f>IF(profiles!S14&gt;0,1,0)</f>
        <v>1</v>
      </c>
      <c r="CR14" s="78">
        <f>IF(profiles!T14&gt;0,1,0)</f>
        <v>1</v>
      </c>
      <c r="CS14" s="78">
        <f>IF(profiles!U14&gt;0,1,0)</f>
        <v>0</v>
      </c>
      <c r="CT14" s="78">
        <f>IF(profiles!V14&gt;0,1,0)</f>
        <v>0</v>
      </c>
      <c r="CU14" s="78">
        <f>IF(profiles!W14&gt;0,1,0)</f>
        <v>0</v>
      </c>
      <c r="CV14" s="78">
        <f>IF(profiles!X14&gt;0,1,0)</f>
        <v>0</v>
      </c>
      <c r="CW14" s="78">
        <f>IF(profiles!Y14&gt;0,1,0)</f>
        <v>0</v>
      </c>
      <c r="CX14" s="78">
        <f>IF(profiles!Z14&gt;0,1,0)</f>
        <v>0</v>
      </c>
      <c r="CY14" s="72">
        <f t="shared" si="3"/>
        <v>4</v>
      </c>
      <c r="CZ14" s="22">
        <f>profiles!C14*INDEX(results!$J:$J,ROW())*INDEX(results!$I:$I,ROW())</f>
        <v>0</v>
      </c>
      <c r="DA14" s="23">
        <f>profiles!D14*INDEX(results!$J:$J,ROW())*INDEX(results!$I:$I,ROW())</f>
        <v>0</v>
      </c>
      <c r="DB14" s="23">
        <f>profiles!E14*INDEX(results!$J:$J,ROW())*INDEX(results!$I:$I,ROW())</f>
        <v>0</v>
      </c>
      <c r="DC14" s="23">
        <f>profiles!F14*INDEX(results!$J:$J,ROW())*INDEX(results!$I:$I,ROW())</f>
        <v>0</v>
      </c>
      <c r="DD14" s="23">
        <f>profiles!G14*INDEX(results!$J:$J,ROW())*INDEX(results!$I:$I,ROW())</f>
        <v>0</v>
      </c>
      <c r="DE14" s="23">
        <f>profiles!H14*INDEX(results!$J:$J,ROW())*INDEX(results!$I:$I,ROW())</f>
        <v>0</v>
      </c>
      <c r="DF14" s="23">
        <f>profiles!I14*INDEX(results!$J:$J,ROW())*INDEX(results!$I:$I,ROW())</f>
        <v>0</v>
      </c>
      <c r="DG14" s="23">
        <f>profiles!J14*INDEX(results!$J:$J,ROW())*INDEX(results!$I:$I,ROW())</f>
        <v>5.88</v>
      </c>
      <c r="DH14" s="23">
        <f>profiles!K14*INDEX(results!$J:$J,ROW())*INDEX(results!$I:$I,ROW())</f>
        <v>8.8199999999999985</v>
      </c>
      <c r="DI14" s="23">
        <f>profiles!L14*INDEX(results!$J:$J,ROW())*INDEX(results!$I:$I,ROW())</f>
        <v>14.7</v>
      </c>
      <c r="DJ14" s="23">
        <f>profiles!M14*INDEX(results!$J:$J,ROW())*INDEX(results!$I:$I,ROW())</f>
        <v>14.7</v>
      </c>
      <c r="DK14" s="23">
        <f>profiles!N14*INDEX(results!$J:$J,ROW())*INDEX(results!$I:$I,ROW())</f>
        <v>11.76</v>
      </c>
      <c r="DL14" s="23">
        <f>profiles!O14*INDEX(results!$J:$J,ROW())*INDEX(results!$I:$I,ROW())</f>
        <v>2.94</v>
      </c>
      <c r="DM14" s="23">
        <f>profiles!P14*INDEX(results!$J:$J,ROW())*INDEX(results!$I:$I,ROW())</f>
        <v>8.8199999999999985</v>
      </c>
      <c r="DN14" s="23">
        <f>profiles!Q14*INDEX(results!$J:$J,ROW())*INDEX(results!$I:$I,ROW())</f>
        <v>14.7</v>
      </c>
      <c r="DO14" s="23">
        <f>profiles!R14*INDEX(results!$J:$J,ROW())*INDEX(results!$I:$I,ROW())</f>
        <v>11.76</v>
      </c>
      <c r="DP14" s="23">
        <f>profiles!S14*INDEX(results!$J:$J,ROW())*INDEX(results!$I:$I,ROW())</f>
        <v>11.76</v>
      </c>
      <c r="DQ14" s="23">
        <f>profiles!T14*INDEX(results!$J:$J,ROW())*INDEX(results!$I:$I,ROW())</f>
        <v>5.88</v>
      </c>
      <c r="DR14" s="23">
        <f>profiles!U14*INDEX(results!$J:$J,ROW())*INDEX(results!$I:$I,ROW())</f>
        <v>0</v>
      </c>
      <c r="DS14" s="23">
        <f>profiles!V14*INDEX(results!$J:$J,ROW())*INDEX(results!$I:$I,ROW())</f>
        <v>0</v>
      </c>
      <c r="DT14" s="23">
        <f>profiles!W14*INDEX(results!$J:$J,ROW())*INDEX(results!$I:$I,ROW())</f>
        <v>0</v>
      </c>
      <c r="DU14" s="23">
        <f>profiles!X14*INDEX(results!$J:$J,ROW())*INDEX(results!$I:$I,ROW())</f>
        <v>0</v>
      </c>
      <c r="DV14" s="23">
        <f>profiles!Y14*INDEX(results!$J:$J,ROW())*INDEX(results!$I:$I,ROW())</f>
        <v>0</v>
      </c>
      <c r="DW14" s="23">
        <f>profiles!Z14*INDEX(results!$J:$J,ROW())*INDEX(results!$I:$I,ROW())</f>
        <v>0</v>
      </c>
      <c r="DX14" s="72">
        <f t="shared" si="4"/>
        <v>41</v>
      </c>
      <c r="DY14" s="7">
        <f>EX14/MAX(INDEX($FV:$FV,ROW()),0.001)*(INDEX(data!$BT:$BT,ROW()))*(INDEX(results!$I:$I,ROW()))/MAX(INDEX(data!$AG:$AG,ROW()),0.001)</f>
        <v>0</v>
      </c>
      <c r="DZ14" s="24">
        <f>EY14/MAX(INDEX($FV:$FV,ROW()),0.001)*(INDEX(data!$BT:$BT,ROW()))*(INDEX(results!$I:$I,ROW()))/MAX(INDEX(data!$AG:$AG,ROW()),0.001)</f>
        <v>0</v>
      </c>
      <c r="EA14" s="24">
        <f>EZ14/MAX(INDEX($FV:$FV,ROW()),0.001)*(INDEX(data!$BT:$BT,ROW()))*(INDEX(results!$I:$I,ROW()))/MAX(INDEX(data!$AG:$AG,ROW()),0.001)</f>
        <v>0</v>
      </c>
      <c r="EB14" s="24">
        <f>FA14/MAX(INDEX($FV:$FV,ROW()),0.001)*(INDEX(data!$BT:$BT,ROW()))*(INDEX(results!$I:$I,ROW()))/MAX(INDEX(data!$AG:$AG,ROW()),0.001)</f>
        <v>0</v>
      </c>
      <c r="EC14" s="24">
        <f>FB14/MAX(INDEX($FV:$FV,ROW()),0.001)*(INDEX(data!$BT:$BT,ROW()))*(INDEX(results!$I:$I,ROW()))/MAX(INDEX(data!$AG:$AG,ROW()),0.001)</f>
        <v>0</v>
      </c>
      <c r="ED14" s="24">
        <f>FC14/MAX(INDEX($FV:$FV,ROW()),0.001)*(INDEX(data!$BT:$BT,ROW()))*(INDEX(results!$I:$I,ROW()))/MAX(INDEX(data!$AG:$AG,ROW()),0.001)</f>
        <v>0</v>
      </c>
      <c r="EE14" s="24">
        <f>FD14/MAX(INDEX($FV:$FV,ROW()),0.001)*(INDEX(data!$BT:$BT,ROW()))*(INDEX(results!$I:$I,ROW()))/MAX(INDEX(data!$AG:$AG,ROW()),0.001)</f>
        <v>0</v>
      </c>
      <c r="EF14" s="24">
        <f>FE14/MAX(INDEX($FV:$FV,ROW()),0.001)*(INDEX(data!$BT:$BT,ROW()))*(INDEX(results!$I:$I,ROW()))/MAX(INDEX(data!$AG:$AG,ROW()),0.001)</f>
        <v>0</v>
      </c>
      <c r="EG14" s="24">
        <f>FF14/MAX(INDEX($FV:$FV,ROW()),0.001)*(INDEX(data!$BT:$BT,ROW()))*(INDEX(results!$I:$I,ROW()))/MAX(INDEX(data!$AG:$AG,ROW()),0.001)</f>
        <v>0</v>
      </c>
      <c r="EH14" s="24">
        <f>FG14/MAX(INDEX($FV:$FV,ROW()),0.001)*(INDEX(data!$BT:$BT,ROW()))*(INDEX(results!$I:$I,ROW()))/MAX(INDEX(data!$AG:$AG,ROW()),0.001)</f>
        <v>7.4999999999999997E-2</v>
      </c>
      <c r="EI14" s="24">
        <f>FH14/MAX(INDEX($FV:$FV,ROW()),0.001)*(INDEX(data!$BT:$BT,ROW()))*(INDEX(results!$I:$I,ROW()))/MAX(INDEX(data!$AG:$AG,ROW()),0.001)</f>
        <v>9.3749999999999986E-2</v>
      </c>
      <c r="EJ14" s="24">
        <f>FI14/MAX(INDEX($FV:$FV,ROW()),0.001)*(INDEX(data!$BT:$BT,ROW()))*(INDEX(results!$I:$I,ROW()))/MAX(INDEX(data!$AG:$AG,ROW()),0.001)</f>
        <v>0</v>
      </c>
      <c r="EK14" s="24">
        <f>FJ14/MAX(INDEX($FV:$FV,ROW()),0.001)*(INDEX(data!$BT:$BT,ROW()))*(INDEX(results!$I:$I,ROW()))/MAX(INDEX(data!$AG:$AG,ROW()),0.001)</f>
        <v>0</v>
      </c>
      <c r="EL14" s="24">
        <f>FK14/MAX(INDEX($FV:$FV,ROW()),0.001)*(INDEX(data!$BT:$BT,ROW()))*(INDEX(results!$I:$I,ROW()))/MAX(INDEX(data!$AG:$AG,ROW()),0.001)</f>
        <v>0</v>
      </c>
      <c r="EM14" s="24">
        <f>FL14/MAX(INDEX($FV:$FV,ROW()),0.001)*(INDEX(data!$BT:$BT,ROW()))*(INDEX(results!$I:$I,ROW()))/MAX(INDEX(data!$AG:$AG,ROW()),0.001)</f>
        <v>9.3749999999999986E-2</v>
      </c>
      <c r="EN14" s="24">
        <f>FM14/MAX(INDEX($FV:$FV,ROW()),0.001)*(INDEX(data!$BT:$BT,ROW()))*(INDEX(results!$I:$I,ROW()))/MAX(INDEX(data!$AG:$AG,ROW()),0.001)</f>
        <v>0</v>
      </c>
      <c r="EO14" s="24">
        <f>FN14/MAX(INDEX($FV:$FV,ROW()),0.001)*(INDEX(data!$BT:$BT,ROW()))*(INDEX(results!$I:$I,ROW()))/MAX(INDEX(data!$AG:$AG,ROW()),0.001)</f>
        <v>0</v>
      </c>
      <c r="EP14" s="24">
        <f>FO14/MAX(INDEX($FV:$FV,ROW()),0.001)*(INDEX(data!$BT:$BT,ROW()))*(INDEX(results!$I:$I,ROW()))/MAX(INDEX(data!$AG:$AG,ROW()),0.001)</f>
        <v>0</v>
      </c>
      <c r="EQ14" s="24">
        <f>FP14/MAX(INDEX($FV:$FV,ROW()),0.001)*(INDEX(data!$BT:$BT,ROW()))*(INDEX(results!$I:$I,ROW()))/MAX(INDEX(data!$AG:$AG,ROW()),0.001)</f>
        <v>0</v>
      </c>
      <c r="ER14" s="24">
        <f>FQ14/MAX(INDEX($FV:$FV,ROW()),0.001)*(INDEX(data!$BT:$BT,ROW()))*(INDEX(results!$I:$I,ROW()))/MAX(INDEX(data!$AG:$AG,ROW()),0.001)</f>
        <v>0</v>
      </c>
      <c r="ES14" s="24">
        <f>FR14/MAX(INDEX($FV:$FV,ROW()),0.001)*(INDEX(data!$BT:$BT,ROW()))*(INDEX(results!$I:$I,ROW()))/MAX(INDEX(data!$AG:$AG,ROW()),0.001)</f>
        <v>0</v>
      </c>
      <c r="ET14" s="24">
        <f>FS14/MAX(INDEX($FV:$FV,ROW()),0.001)*(INDEX(data!$BT:$BT,ROW()))*(INDEX(results!$I:$I,ROW()))/MAX(INDEX(data!$AG:$AG,ROW()),0.001)</f>
        <v>0</v>
      </c>
      <c r="EU14" s="24">
        <f>FT14/MAX(INDEX($FV:$FV,ROW()),0.001)*(INDEX(data!$BT:$BT,ROW()))*(INDEX(results!$I:$I,ROW()))/MAX(INDEX(data!$AG:$AG,ROW()),0.001)</f>
        <v>0</v>
      </c>
      <c r="EV14" s="24">
        <f>FU14/MAX(INDEX($FV:$FV,ROW()),0.001)*(INDEX(data!$BT:$BT,ROW()))*(INDEX(results!$I:$I,ROW()))/MAX(INDEX(data!$AG:$AG,ROW()),0.001)</f>
        <v>0</v>
      </c>
      <c r="EW14" s="72">
        <f t="shared" si="5"/>
        <v>5.6</v>
      </c>
      <c r="EX14" s="7">
        <f t="shared" si="6"/>
        <v>0</v>
      </c>
      <c r="EY14" s="24">
        <f t="shared" si="7"/>
        <v>0</v>
      </c>
      <c r="EZ14" s="24">
        <f t="shared" si="8"/>
        <v>0</v>
      </c>
      <c r="FA14" s="24">
        <f t="shared" si="9"/>
        <v>0</v>
      </c>
      <c r="FB14" s="24">
        <f t="shared" si="10"/>
        <v>0</v>
      </c>
      <c r="FC14" s="24">
        <f t="shared" si="11"/>
        <v>0</v>
      </c>
      <c r="FD14" s="24">
        <f t="shared" si="12"/>
        <v>0</v>
      </c>
      <c r="FE14" s="24">
        <f t="shared" si="13"/>
        <v>0</v>
      </c>
      <c r="FF14" s="24">
        <f t="shared" si="14"/>
        <v>0</v>
      </c>
      <c r="FG14" s="24">
        <f t="shared" si="15"/>
        <v>0.8</v>
      </c>
      <c r="FH14" s="24">
        <f t="shared" si="16"/>
        <v>1</v>
      </c>
      <c r="FI14" s="24">
        <f t="shared" si="17"/>
        <v>0</v>
      </c>
      <c r="FJ14" s="24">
        <f t="shared" si="18"/>
        <v>0</v>
      </c>
      <c r="FK14" s="24">
        <f t="shared" si="19"/>
        <v>0</v>
      </c>
      <c r="FL14" s="24">
        <f t="shared" si="20"/>
        <v>1</v>
      </c>
      <c r="FM14" s="24">
        <f t="shared" si="21"/>
        <v>0</v>
      </c>
      <c r="FN14" s="24">
        <f t="shared" si="22"/>
        <v>0</v>
      </c>
      <c r="FO14" s="24">
        <f t="shared" si="23"/>
        <v>0</v>
      </c>
      <c r="FP14" s="24">
        <f t="shared" si="24"/>
        <v>0</v>
      </c>
      <c r="FQ14" s="24">
        <f t="shared" si="25"/>
        <v>0</v>
      </c>
      <c r="FR14" s="24">
        <f t="shared" si="26"/>
        <v>0</v>
      </c>
      <c r="FS14" s="24">
        <f t="shared" si="27"/>
        <v>0</v>
      </c>
      <c r="FT14" s="24">
        <f t="shared" si="28"/>
        <v>0</v>
      </c>
      <c r="FU14" s="25">
        <f t="shared" si="29"/>
        <v>0</v>
      </c>
      <c r="FV14" s="72">
        <f t="shared" si="30"/>
        <v>2.8</v>
      </c>
      <c r="FW14" s="23">
        <f>profiles!C14*profiles!AA14</f>
        <v>0</v>
      </c>
      <c r="FX14" s="23">
        <f>profiles!D14*profiles!AB14</f>
        <v>0</v>
      </c>
      <c r="FY14" s="23">
        <f>profiles!E14*profiles!AC14</f>
        <v>0</v>
      </c>
      <c r="FZ14" s="23">
        <f>profiles!F14*profiles!AD14</f>
        <v>0</v>
      </c>
      <c r="GA14" s="23">
        <f>profiles!G14*profiles!AE14</f>
        <v>0</v>
      </c>
      <c r="GB14" s="23">
        <f>profiles!H14*profiles!AF14</f>
        <v>0</v>
      </c>
      <c r="GC14" s="23">
        <f>profiles!I14*profiles!AG14</f>
        <v>0</v>
      </c>
      <c r="GD14" s="23">
        <f>profiles!J14*profiles!AH14</f>
        <v>0.16000000000000003</v>
      </c>
      <c r="GE14" s="23">
        <f>profiles!K14*profiles!AI14</f>
        <v>0.36</v>
      </c>
      <c r="GF14" s="23">
        <f>profiles!L14*profiles!AJ14</f>
        <v>0.8</v>
      </c>
      <c r="GG14" s="23">
        <f>profiles!M14*profiles!AK14</f>
        <v>1</v>
      </c>
      <c r="GH14" s="23">
        <f>profiles!N14*profiles!AL14</f>
        <v>0.64000000000000012</v>
      </c>
      <c r="GI14" s="23">
        <f>profiles!O14*profiles!AM14</f>
        <v>4.0000000000000008E-2</v>
      </c>
      <c r="GJ14" s="23">
        <f>profiles!P14*profiles!AN14</f>
        <v>0.36</v>
      </c>
      <c r="GK14" s="23">
        <f>profiles!Q14*profiles!AO14</f>
        <v>1</v>
      </c>
      <c r="GL14" s="23">
        <f>profiles!R14*profiles!AP14</f>
        <v>0.64000000000000012</v>
      </c>
      <c r="GM14" s="23">
        <f>profiles!S14*profiles!AQ14</f>
        <v>0.64000000000000012</v>
      </c>
      <c r="GN14" s="23">
        <f>profiles!T14*profiles!AR14</f>
        <v>0.16000000000000003</v>
      </c>
      <c r="GO14" s="23">
        <f>profiles!U14*profiles!AS14</f>
        <v>0</v>
      </c>
      <c r="GP14" s="23">
        <f>profiles!V14*profiles!AT14</f>
        <v>0</v>
      </c>
      <c r="GQ14" s="23">
        <f>profiles!W14*profiles!AU14</f>
        <v>0</v>
      </c>
      <c r="GR14" s="23">
        <f>profiles!X14*profiles!AV14</f>
        <v>0</v>
      </c>
      <c r="GS14" s="23">
        <f>profiles!Y14*profiles!AW14</f>
        <v>0</v>
      </c>
      <c r="GT14" s="23">
        <f>profiles!Z14*profiles!AX14</f>
        <v>0</v>
      </c>
      <c r="GU14" s="72">
        <f t="shared" si="31"/>
        <v>0.64000000000000012</v>
      </c>
      <c r="GV14" s="72">
        <v>106</v>
      </c>
      <c r="GW14" s="72">
        <f>INDEX(data!$C:$C,ROW())*INDEX(data!$E:$E,ROW())*(INDEX(data!$G:$G,ROW())/100)/0.85</f>
        <v>17.647058823529413</v>
      </c>
      <c r="GX14" s="72">
        <f>GW14*INDEX(data!$P:$P,ROW())*INDEX(data!$W:$W,ROW())/INDEX(results!$C:$C,ROW())</f>
        <v>0.11344537815126052</v>
      </c>
      <c r="GY14" s="72">
        <f>IF(INDEX(data!$BM:$BM,ROW())="Climatisation",1,0)</f>
        <v>0</v>
      </c>
      <c r="GZ14" s="72">
        <f>data!BA14</f>
        <v>7.3</v>
      </c>
      <c r="HA14" s="72">
        <f>data!BB14</f>
        <v>0.2</v>
      </c>
      <c r="HB14" s="7">
        <f>profiles!C14</f>
        <v>0</v>
      </c>
      <c r="HC14" s="24">
        <f>profiles!D14</f>
        <v>0</v>
      </c>
      <c r="HD14" s="24">
        <f>profiles!E14</f>
        <v>0</v>
      </c>
      <c r="HE14" s="24">
        <f>profiles!F14</f>
        <v>0</v>
      </c>
      <c r="HF14" s="24">
        <f>profiles!G14</f>
        <v>0</v>
      </c>
      <c r="HG14" s="24">
        <f>profiles!H14</f>
        <v>0</v>
      </c>
      <c r="HH14" s="24">
        <f>profiles!I14</f>
        <v>0</v>
      </c>
      <c r="HI14" s="24">
        <f>profiles!J14</f>
        <v>0.4</v>
      </c>
      <c r="HJ14" s="24">
        <f>profiles!K14</f>
        <v>0.6</v>
      </c>
      <c r="HK14" s="24">
        <f>profiles!L14</f>
        <v>1</v>
      </c>
      <c r="HL14" s="24">
        <f>profiles!M14</f>
        <v>1</v>
      </c>
      <c r="HM14" s="24">
        <f>profiles!N14</f>
        <v>0.8</v>
      </c>
      <c r="HN14" s="24">
        <f>profiles!O14</f>
        <v>0.2</v>
      </c>
      <c r="HO14" s="24">
        <f>profiles!P14</f>
        <v>0.6</v>
      </c>
      <c r="HP14" s="24">
        <f>profiles!Q14</f>
        <v>1</v>
      </c>
      <c r="HQ14" s="24">
        <f>profiles!R14</f>
        <v>0.8</v>
      </c>
      <c r="HR14" s="24">
        <f>profiles!S14</f>
        <v>0.8</v>
      </c>
      <c r="HS14" s="24">
        <f>profiles!T14</f>
        <v>0.4</v>
      </c>
      <c r="HT14" s="24">
        <f>profiles!U14</f>
        <v>0</v>
      </c>
      <c r="HU14" s="24">
        <f>profiles!V14</f>
        <v>0</v>
      </c>
      <c r="HV14" s="24">
        <f>profiles!W14</f>
        <v>0</v>
      </c>
      <c r="HW14" s="24">
        <f>profiles!X14</f>
        <v>0</v>
      </c>
      <c r="HX14" s="24">
        <f>profiles!Y14</f>
        <v>0</v>
      </c>
      <c r="HY14" s="24">
        <f>profiles!Z14</f>
        <v>0</v>
      </c>
      <c r="HZ14" s="72">
        <f t="shared" si="32"/>
        <v>8</v>
      </c>
    </row>
    <row r="15" spans="1:234" x14ac:dyDescent="0.3">
      <c r="A15" s="17">
        <v>4.2</v>
      </c>
      <c r="B15" s="4" t="s">
        <v>107</v>
      </c>
      <c r="C15" s="17">
        <f>profiles!AA15*INDEX(data!$AL:$AL,ROW())*INDEX(results!$I:$I,ROW())</f>
        <v>0.27999999999999997</v>
      </c>
      <c r="D15" s="31">
        <f>profiles!AB15*INDEX(data!$AL:$AL,ROW())*INDEX(results!$I:$I,ROW())</f>
        <v>0.27999999999999997</v>
      </c>
      <c r="E15" s="31">
        <f>profiles!AC15*INDEX(data!$AL:$AL,ROW())*INDEX(results!$I:$I,ROW())</f>
        <v>0.27999999999999997</v>
      </c>
      <c r="F15" s="31">
        <f>profiles!AD15*INDEX(data!$AL:$AL,ROW())*INDEX(results!$I:$I,ROW())</f>
        <v>0.27999999999999997</v>
      </c>
      <c r="G15" s="31">
        <f>profiles!AE15*INDEX(data!$AL:$AL,ROW())*INDEX(results!$I:$I,ROW())</f>
        <v>0.27999999999999997</v>
      </c>
      <c r="H15" s="31">
        <f>profiles!AF15*INDEX(data!$AL:$AL,ROW())*INDEX(results!$I:$I,ROW())</f>
        <v>0.27999999999999997</v>
      </c>
      <c r="I15" s="31">
        <f>profiles!AG15*INDEX(data!$AL:$AL,ROW())*INDEX(results!$I:$I,ROW())</f>
        <v>0.27999999999999997</v>
      </c>
      <c r="J15" s="39">
        <f>profiles!AH15*INDEX(data!$AL:$AL,ROW())*INDEX(results!$I:$I,ROW())</f>
        <v>1.4</v>
      </c>
      <c r="K15" s="39">
        <f>profiles!AI15*INDEX(data!$AL:$AL,ROW())*INDEX(results!$I:$I,ROW())</f>
        <v>1.4</v>
      </c>
      <c r="L15" s="39">
        <f>profiles!AJ15*INDEX(data!$AL:$AL,ROW())*INDEX(results!$I:$I,ROW())</f>
        <v>1.4</v>
      </c>
      <c r="M15" s="39">
        <f>profiles!AK15*INDEX(data!$AL:$AL,ROW())*INDEX(results!$I:$I,ROW())</f>
        <v>1.4</v>
      </c>
      <c r="N15" s="39">
        <f>profiles!AL15*INDEX(data!$AL:$AL,ROW())*INDEX(results!$I:$I,ROW())</f>
        <v>1.4</v>
      </c>
      <c r="O15" s="39">
        <f>profiles!AM15*INDEX(data!$AL:$AL,ROW())*INDEX(results!$I:$I,ROW())</f>
        <v>2.8</v>
      </c>
      <c r="P15" s="39">
        <f>profiles!AN15*INDEX(data!$AL:$AL,ROW())*INDEX(results!$I:$I,ROW())</f>
        <v>1.4</v>
      </c>
      <c r="Q15" s="39">
        <f>profiles!AO15*INDEX(data!$AL:$AL,ROW())*INDEX(results!$I:$I,ROW())</f>
        <v>1.4</v>
      </c>
      <c r="R15" s="39">
        <f>profiles!AP15*INDEX(data!$AL:$AL,ROW())*INDEX(results!$I:$I,ROW())</f>
        <v>1.4</v>
      </c>
      <c r="S15" s="39">
        <f>profiles!AQ15*INDEX(data!$AL:$AL,ROW())*INDEX(results!$I:$I,ROW())</f>
        <v>1.4</v>
      </c>
      <c r="T15" s="39">
        <f>profiles!AR15*INDEX(data!$AL:$AL,ROW())*INDEX(results!$I:$I,ROW())</f>
        <v>1.4</v>
      </c>
      <c r="U15" s="31">
        <f>profiles!AS15*INDEX(data!$AL:$AL,ROW())*INDEX(results!$I:$I,ROW())</f>
        <v>0.27999999999999997</v>
      </c>
      <c r="V15" s="31">
        <f>profiles!AT15*INDEX(data!$AL:$AL,ROW())*INDEX(results!$I:$I,ROW())</f>
        <v>0.27999999999999997</v>
      </c>
      <c r="W15" s="31">
        <f>profiles!AU15*INDEX(data!$AL:$AL,ROW())*INDEX(results!$I:$I,ROW())</f>
        <v>0.27999999999999997</v>
      </c>
      <c r="X15" s="31">
        <f>profiles!AV15*INDEX(data!$AL:$AL,ROW())*INDEX(results!$I:$I,ROW())</f>
        <v>0.27999999999999997</v>
      </c>
      <c r="Y15" s="31">
        <f>profiles!AW15*INDEX(data!$AL:$AL,ROW())*INDEX(results!$I:$I,ROW())</f>
        <v>0.27999999999999997</v>
      </c>
      <c r="Z15" s="31">
        <f>profiles!AX15*INDEX(data!$AL:$AL,ROW())*INDEX(results!$I:$I,ROW())</f>
        <v>0.27999999999999997</v>
      </c>
      <c r="AA15" s="73">
        <f t="shared" si="1"/>
        <v>7</v>
      </c>
      <c r="AB15" s="31">
        <f>IF(INDEX(data!$AV:$AV,ROW())=3,0,CA15*INDEX(results!$R:$R,ROW()))*INDEX($BA:$BA,ROW())</f>
        <v>0</v>
      </c>
      <c r="AC15" s="31">
        <f>IF(INDEX(data!$AV:$AV,ROW())=3,0,CB15*INDEX(results!$R:$R,ROW()))*INDEX($BA:$BA,ROW())</f>
        <v>0</v>
      </c>
      <c r="AD15" s="31">
        <f>IF(INDEX(data!$AV:$AV,ROW())=3,0,CC15*INDEX(results!$R:$R,ROW()))*INDEX($BA:$BA,ROW())</f>
        <v>0</v>
      </c>
      <c r="AE15" s="31">
        <f>IF(INDEX(data!$AV:$AV,ROW())=3,0,CD15*INDEX(results!$R:$R,ROW()))*INDEX($BA:$BA,ROW())</f>
        <v>0</v>
      </c>
      <c r="AF15" s="31">
        <f>IF(INDEX(data!$AV:$AV,ROW())=3,0,CE15*INDEX(results!$R:$R,ROW()))*INDEX($BA:$BA,ROW())</f>
        <v>0</v>
      </c>
      <c r="AG15" s="31">
        <f>IF(INDEX(data!$AV:$AV,ROW())=3,0,CF15*INDEX(results!$R:$R,ROW()))*INDEX($BA:$BA,ROW())</f>
        <v>0</v>
      </c>
      <c r="AH15" s="31">
        <f>IF(INDEX(data!$AV:$AV,ROW())=3,0,CG15*INDEX(results!$R:$R,ROW()))*INDEX($BA:$BA,ROW())</f>
        <v>0</v>
      </c>
      <c r="AI15" s="90">
        <f>CH15*INDEX(results!$R:$R,ROW())*INDEX($BA:$BA,ROW())</f>
        <v>3.322540464950086</v>
      </c>
      <c r="AJ15" s="90">
        <f>CI15*INDEX(results!$R:$R,ROW())*INDEX($BA:$BA,ROW())</f>
        <v>3.322540464950086</v>
      </c>
      <c r="AK15" s="90">
        <f>CJ15*INDEX(results!$R:$R,ROW())*INDEX($BA:$BA,ROW())</f>
        <v>3.322540464950086</v>
      </c>
      <c r="AL15" s="90">
        <f>CK15*INDEX(results!$R:$R,ROW())*INDEX($BA:$BA,ROW())</f>
        <v>3.322540464950086</v>
      </c>
      <c r="AM15" s="90">
        <f>CL15*INDEX(results!$R:$R,ROW())*INDEX($BA:$BA,ROW())</f>
        <v>3.322540464950086</v>
      </c>
      <c r="AN15" s="90">
        <f>CM15*INDEX(results!$R:$R,ROW())*INDEX($BA:$BA,ROW())</f>
        <v>3.322540464950086</v>
      </c>
      <c r="AO15" s="90">
        <f>CN15*INDEX(results!$R:$R,ROW())*INDEX($BA:$BA,ROW())</f>
        <v>3.322540464950086</v>
      </c>
      <c r="AP15" s="90">
        <f>CO15*INDEX(results!$R:$R,ROW())*INDEX($BA:$BA,ROW())</f>
        <v>3.322540464950086</v>
      </c>
      <c r="AQ15" s="90">
        <f>CP15*INDEX(results!$R:$R,ROW())*INDEX($BA:$BA,ROW())</f>
        <v>3.322540464950086</v>
      </c>
      <c r="AR15" s="90">
        <f>CQ15*INDEX(results!$R:$R,ROW())*INDEX($BA:$BA,ROW())</f>
        <v>3.322540464950086</v>
      </c>
      <c r="AS15" s="90">
        <f>CR15*INDEX(results!$R:$R,ROW())*INDEX($BA:$BA,ROW())</f>
        <v>3.322540464950086</v>
      </c>
      <c r="AT15" s="91">
        <f>IF(INDEX(data!$AV:$AV,ROW())=3,INDEX(results!$R:$R,ROW()), CS15*INDEX(results!$R:$R,ROW()))*INDEX($BA:$BA,ROW())</f>
        <v>0</v>
      </c>
      <c r="AU15" s="91">
        <f>IF(INDEX(data!$AV:$AV,ROW())=3,INDEX(results!$R:$R,ROW()), CT15*INDEX(results!$R:$R,ROW()))*INDEX($BA:$BA,ROW())</f>
        <v>0</v>
      </c>
      <c r="AV15" s="91">
        <f>IF(INDEX(data!$AV:$AV,ROW())=3,INDEX(results!$R:$R,ROW()), CU15*INDEX(results!$R:$R,ROW()))*INDEX($BA:$BA,ROW())</f>
        <v>0</v>
      </c>
      <c r="AW15" s="31">
        <f>IF(INDEX(data!$AV:$AV,ROW())=3,0,CV15*INDEX(results!$R:$R,ROW()))*INDEX($BA:$BA,ROW())</f>
        <v>0</v>
      </c>
      <c r="AX15" s="31">
        <f>IF(INDEX(data!$AV:$AV,ROW())=3,0,CW15*INDEX(results!$R:$R,ROW()))*INDEX($BA:$BA,ROW())</f>
        <v>0</v>
      </c>
      <c r="AY15" s="37">
        <f>IF(INDEX(data!$AV:$AV,ROW())=3,0,CX15*INDEX(results!$R:$R,ROW()))*INDEX($BA:$BA,ROW())</f>
        <v>0</v>
      </c>
      <c r="AZ15" s="17">
        <f t="shared" si="2"/>
        <v>13</v>
      </c>
      <c r="BA15" s="73">
        <f>IF((INDEX(data!$AU:$AU,ROW())+INDEX(data!$AV:$AV,ROW()))=0,0,INDEX(results!$T:$T,ROW())/(365*(INDEX(data!$AU:$AU,ROW())+INDEX(data!$AV:$AV,ROW()))+0.00001))</f>
        <v>0.28642590215086949</v>
      </c>
      <c r="BB15" s="39">
        <f>CA15*INDEX(data!$AX:$AX,ROW())*INDEX(results!$I:$I,ROW())</f>
        <v>0</v>
      </c>
      <c r="BC15" s="39">
        <f>CB15*INDEX(data!$AX:$AX,ROW())*INDEX(results!$I:$I,ROW())</f>
        <v>0</v>
      </c>
      <c r="BD15" s="39">
        <f>CC15*INDEX(data!$AX:$AX,ROW())*INDEX(results!$I:$I,ROW())</f>
        <v>0</v>
      </c>
      <c r="BE15" s="39">
        <f>CD15*INDEX(data!$AX:$AX,ROW())*INDEX(results!$I:$I,ROW())</f>
        <v>0</v>
      </c>
      <c r="BF15" s="39">
        <f>CE15*INDEX(data!$AX:$AX,ROW())*INDEX(results!$I:$I,ROW())</f>
        <v>0</v>
      </c>
      <c r="BG15" s="39">
        <f>CF15*INDEX(data!$AX:$AX,ROW())*INDEX(results!$I:$I,ROW())</f>
        <v>0</v>
      </c>
      <c r="BH15" s="39">
        <f>CG15*INDEX(data!$AX:$AX,ROW())*INDEX(results!$I:$I,ROW())</f>
        <v>0</v>
      </c>
      <c r="BI15" s="39">
        <f>CH15*INDEX(data!$AX:$AX,ROW())*INDEX(results!$I:$I,ROW())</f>
        <v>0</v>
      </c>
      <c r="BJ15" s="39">
        <f>CI15*INDEX(data!$AX:$AX,ROW())*INDEX(results!$I:$I,ROW())</f>
        <v>0</v>
      </c>
      <c r="BK15" s="39">
        <f>CJ15*INDEX(data!$AX:$AX,ROW())*INDEX(results!$I:$I,ROW())</f>
        <v>0</v>
      </c>
      <c r="BL15" s="39">
        <f>CK15*INDEX(data!$AX:$AX,ROW())*INDEX(results!$I:$I,ROW())</f>
        <v>0</v>
      </c>
      <c r="BM15" s="39">
        <f>CL15*INDEX(data!$AX:$AX,ROW())*INDEX(results!$I:$I,ROW())</f>
        <v>0</v>
      </c>
      <c r="BN15" s="39">
        <f>CM15*INDEX(data!$AX:$AX,ROW())*INDEX(results!$I:$I,ROW())</f>
        <v>0</v>
      </c>
      <c r="BO15" s="39">
        <f>CN15*INDEX(data!$AX:$AX,ROW())*INDEX(results!$I:$I,ROW())</f>
        <v>0</v>
      </c>
      <c r="BP15" s="39">
        <f>CO15*INDEX(data!$AX:$AX,ROW())*INDEX(results!$I:$I,ROW())</f>
        <v>0</v>
      </c>
      <c r="BQ15" s="39">
        <f>CP15*INDEX(data!$AX:$AX,ROW())*INDEX(results!$I:$I,ROW())</f>
        <v>0</v>
      </c>
      <c r="BR15" s="39">
        <f>CQ15*INDEX(data!$AX:$AX,ROW())*INDEX(results!$I:$I,ROW())</f>
        <v>0</v>
      </c>
      <c r="BS15" s="39">
        <f>CR15*INDEX(data!$AX:$AX,ROW())*INDEX(results!$I:$I,ROW())</f>
        <v>0</v>
      </c>
      <c r="BT15" s="39">
        <f>CS15*INDEX(data!$AX:$AX,ROW())*INDEX(results!$I:$I,ROW())</f>
        <v>0</v>
      </c>
      <c r="BU15" s="39">
        <f>CT15*INDEX(data!$AX:$AX,ROW())*INDEX(results!$I:$I,ROW())</f>
        <v>0</v>
      </c>
      <c r="BV15" s="39">
        <f>CU15*INDEX(data!$AX:$AX,ROW())*INDEX(results!$I:$I,ROW())</f>
        <v>0</v>
      </c>
      <c r="BW15" s="39">
        <f>CV15*INDEX(data!$AX:$AX,ROW())*INDEX(results!$I:$I,ROW())</f>
        <v>0</v>
      </c>
      <c r="BX15" s="39">
        <f>CW15*INDEX(data!$AX:$AX,ROW())*INDEX(results!$I:$I,ROW())</f>
        <v>0</v>
      </c>
      <c r="BY15" s="39">
        <f>CX15*INDEX(data!$AX:$AX,ROW())*INDEX(results!$I:$I,ROW())</f>
        <v>0</v>
      </c>
      <c r="BZ15" s="73">
        <f>ROUND(SUM(BB15:BY15)*INDEX(profiles!$BL:$BL,ROW())/1000,0)</f>
        <v>0</v>
      </c>
      <c r="CA15" s="82">
        <f>IF(profiles!C15&gt;0,1,0)</f>
        <v>0</v>
      </c>
      <c r="CB15" s="83">
        <f>IF(profiles!D15&gt;0,1,0)</f>
        <v>0</v>
      </c>
      <c r="CC15" s="83">
        <f>IF(profiles!E15&gt;0,1,0)</f>
        <v>0</v>
      </c>
      <c r="CD15" s="83">
        <f>IF(profiles!F15&gt;0,1,0)</f>
        <v>0</v>
      </c>
      <c r="CE15" s="83">
        <f>IF(profiles!G15&gt;0,1,0)</f>
        <v>0</v>
      </c>
      <c r="CF15" s="83">
        <f>IF(profiles!H15&gt;0,1,0)</f>
        <v>0</v>
      </c>
      <c r="CG15" s="83">
        <f>IF(profiles!I15&gt;0,1,0)</f>
        <v>0</v>
      </c>
      <c r="CH15" s="83">
        <f>IF(profiles!J15&gt;0,1,0)</f>
        <v>1</v>
      </c>
      <c r="CI15" s="83">
        <f>IF(profiles!K15&gt;0,1,0)</f>
        <v>1</v>
      </c>
      <c r="CJ15" s="83">
        <f>IF(profiles!L15&gt;0,1,0)</f>
        <v>1</v>
      </c>
      <c r="CK15" s="83">
        <f>IF(profiles!M15&gt;0,1,0)</f>
        <v>1</v>
      </c>
      <c r="CL15" s="83">
        <f>IF(profiles!N15&gt;0,1,0)</f>
        <v>1</v>
      </c>
      <c r="CM15" s="83">
        <f>IF(profiles!O15&gt;0,1,0)</f>
        <v>1</v>
      </c>
      <c r="CN15" s="83">
        <f>IF(profiles!P15&gt;0,1,0)</f>
        <v>1</v>
      </c>
      <c r="CO15" s="83">
        <f>IF(profiles!Q15&gt;0,1,0)</f>
        <v>1</v>
      </c>
      <c r="CP15" s="83">
        <f>IF(profiles!R15&gt;0,1,0)</f>
        <v>1</v>
      </c>
      <c r="CQ15" s="83">
        <f>IF(profiles!S15&gt;0,1,0)</f>
        <v>1</v>
      </c>
      <c r="CR15" s="83">
        <f>IF(profiles!T15&gt;0,1,0)</f>
        <v>1</v>
      </c>
      <c r="CS15" s="83">
        <f>IF(profiles!U15&gt;0,1,0)</f>
        <v>0</v>
      </c>
      <c r="CT15" s="83">
        <f>IF(profiles!V15&gt;0,1,0)</f>
        <v>0</v>
      </c>
      <c r="CU15" s="83">
        <f>IF(profiles!W15&gt;0,1,0)</f>
        <v>0</v>
      </c>
      <c r="CV15" s="83">
        <f>IF(profiles!X15&gt;0,1,0)</f>
        <v>0</v>
      </c>
      <c r="CW15" s="83">
        <f>IF(profiles!Y15&gt;0,1,0)</f>
        <v>0</v>
      </c>
      <c r="CX15" s="83">
        <f>IF(profiles!Z15&gt;0,1,0)</f>
        <v>0</v>
      </c>
      <c r="CY15" s="73">
        <f t="shared" si="3"/>
        <v>4</v>
      </c>
      <c r="CZ15" s="38">
        <f>profiles!C15*INDEX(results!$J:$J,ROW())*INDEX(results!$I:$I,ROW())</f>
        <v>0</v>
      </c>
      <c r="DA15" s="39">
        <f>profiles!D15*INDEX(results!$J:$J,ROW())*INDEX(results!$I:$I,ROW())</f>
        <v>0</v>
      </c>
      <c r="DB15" s="39">
        <f>profiles!E15*INDEX(results!$J:$J,ROW())*INDEX(results!$I:$I,ROW())</f>
        <v>0</v>
      </c>
      <c r="DC15" s="39">
        <f>profiles!F15*INDEX(results!$J:$J,ROW())*INDEX(results!$I:$I,ROW())</f>
        <v>0</v>
      </c>
      <c r="DD15" s="39">
        <f>profiles!G15*INDEX(results!$J:$J,ROW())*INDEX(results!$I:$I,ROW())</f>
        <v>0</v>
      </c>
      <c r="DE15" s="39">
        <f>profiles!H15*INDEX(results!$J:$J,ROW())*INDEX(results!$I:$I,ROW())</f>
        <v>0</v>
      </c>
      <c r="DF15" s="39">
        <f>profiles!I15*INDEX(results!$J:$J,ROW())*INDEX(results!$I:$I,ROW())</f>
        <v>0</v>
      </c>
      <c r="DG15" s="39">
        <f>profiles!J15*INDEX(results!$J:$J,ROW())*INDEX(results!$I:$I,ROW())</f>
        <v>7.35</v>
      </c>
      <c r="DH15" s="39">
        <f>profiles!K15*INDEX(results!$J:$J,ROW())*INDEX(results!$I:$I,ROW())</f>
        <v>7.35</v>
      </c>
      <c r="DI15" s="39">
        <f>profiles!L15*INDEX(results!$J:$J,ROW())*INDEX(results!$I:$I,ROW())</f>
        <v>7.35</v>
      </c>
      <c r="DJ15" s="39">
        <f>profiles!M15*INDEX(results!$J:$J,ROW())*INDEX(results!$I:$I,ROW())</f>
        <v>7.35</v>
      </c>
      <c r="DK15" s="39">
        <f>profiles!N15*INDEX(results!$J:$J,ROW())*INDEX(results!$I:$I,ROW())</f>
        <v>7.35</v>
      </c>
      <c r="DL15" s="39">
        <f>profiles!O15*INDEX(results!$J:$J,ROW())*INDEX(results!$I:$I,ROW())</f>
        <v>14.7</v>
      </c>
      <c r="DM15" s="39">
        <f>profiles!P15*INDEX(results!$J:$J,ROW())*INDEX(results!$I:$I,ROW())</f>
        <v>7.35</v>
      </c>
      <c r="DN15" s="39">
        <f>profiles!Q15*INDEX(results!$J:$J,ROW())*INDEX(results!$I:$I,ROW())</f>
        <v>7.35</v>
      </c>
      <c r="DO15" s="39">
        <f>profiles!R15*INDEX(results!$J:$J,ROW())*INDEX(results!$I:$I,ROW())</f>
        <v>7.35</v>
      </c>
      <c r="DP15" s="39">
        <f>profiles!S15*INDEX(results!$J:$J,ROW())*INDEX(results!$I:$I,ROW())</f>
        <v>7.35</v>
      </c>
      <c r="DQ15" s="39">
        <f>profiles!T15*INDEX(results!$J:$J,ROW())*INDEX(results!$I:$I,ROW())</f>
        <v>7.35</v>
      </c>
      <c r="DR15" s="39">
        <f>profiles!U15*INDEX(results!$J:$J,ROW())*INDEX(results!$I:$I,ROW())</f>
        <v>0</v>
      </c>
      <c r="DS15" s="39">
        <f>profiles!V15*INDEX(results!$J:$J,ROW())*INDEX(results!$I:$I,ROW())</f>
        <v>0</v>
      </c>
      <c r="DT15" s="39">
        <f>profiles!W15*INDEX(results!$J:$J,ROW())*INDEX(results!$I:$I,ROW())</f>
        <v>0</v>
      </c>
      <c r="DU15" s="39">
        <f>profiles!X15*INDEX(results!$J:$J,ROW())*INDEX(results!$I:$I,ROW())</f>
        <v>0</v>
      </c>
      <c r="DV15" s="39">
        <f>profiles!Y15*INDEX(results!$J:$J,ROW())*INDEX(results!$I:$I,ROW())</f>
        <v>0</v>
      </c>
      <c r="DW15" s="39">
        <f>profiles!Z15*INDEX(results!$J:$J,ROW())*INDEX(results!$I:$I,ROW())</f>
        <v>0</v>
      </c>
      <c r="DX15" s="73">
        <f t="shared" si="4"/>
        <v>32</v>
      </c>
      <c r="DY15" s="17">
        <f>EX15/MAX(INDEX($FV:$FV,ROW()),0.001)*(INDEX(data!$BT:$BT,ROW()))*(INDEX(results!$I:$I,ROW()))/MAX(INDEX(data!$AG:$AG,ROW()),0.001)</f>
        <v>0</v>
      </c>
      <c r="DZ15" s="31">
        <f>EY15/MAX(INDEX($FV:$FV,ROW()),0.001)*(INDEX(data!$BT:$BT,ROW()))*(INDEX(results!$I:$I,ROW()))/MAX(INDEX(data!$AG:$AG,ROW()),0.001)</f>
        <v>0</v>
      </c>
      <c r="EA15" s="31">
        <f>EZ15/MAX(INDEX($FV:$FV,ROW()),0.001)*(INDEX(data!$BT:$BT,ROW()))*(INDEX(results!$I:$I,ROW()))/MAX(INDEX(data!$AG:$AG,ROW()),0.001)</f>
        <v>0</v>
      </c>
      <c r="EB15" s="31">
        <f>FA15/MAX(INDEX($FV:$FV,ROW()),0.001)*(INDEX(data!$BT:$BT,ROW()))*(INDEX(results!$I:$I,ROW()))/MAX(INDEX(data!$AG:$AG,ROW()),0.001)</f>
        <v>0</v>
      </c>
      <c r="EC15" s="31">
        <f>FB15/MAX(INDEX($FV:$FV,ROW()),0.001)*(INDEX(data!$BT:$BT,ROW()))*(INDEX(results!$I:$I,ROW()))/MAX(INDEX(data!$AG:$AG,ROW()),0.001)</f>
        <v>0</v>
      </c>
      <c r="ED15" s="31">
        <f>FC15/MAX(INDEX($FV:$FV,ROW()),0.001)*(INDEX(data!$BT:$BT,ROW()))*(INDEX(results!$I:$I,ROW()))/MAX(INDEX(data!$AG:$AG,ROW()),0.001)</f>
        <v>0</v>
      </c>
      <c r="EE15" s="31">
        <f>FD15/MAX(INDEX($FV:$FV,ROW()),0.001)*(INDEX(data!$BT:$BT,ROW()))*(INDEX(results!$I:$I,ROW()))/MAX(INDEX(data!$AG:$AG,ROW()),0.001)</f>
        <v>0</v>
      </c>
      <c r="EF15" s="31">
        <f>FE15/MAX(INDEX($FV:$FV,ROW()),0.001)*(INDEX(data!$BT:$BT,ROW()))*(INDEX(results!$I:$I,ROW()))/MAX(INDEX(data!$AG:$AG,ROW()),0.001)</f>
        <v>0</v>
      </c>
      <c r="EG15" s="31">
        <f>FF15/MAX(INDEX($FV:$FV,ROW()),0.001)*(INDEX(data!$BT:$BT,ROW()))*(INDEX(results!$I:$I,ROW()))/MAX(INDEX(data!$AG:$AG,ROW()),0.001)</f>
        <v>0</v>
      </c>
      <c r="EH15" s="31">
        <f>FG15/MAX(INDEX($FV:$FV,ROW()),0.001)*(INDEX(data!$BT:$BT,ROW()))*(INDEX(results!$I:$I,ROW()))/MAX(INDEX(data!$AG:$AG,ROW()),0.001)</f>
        <v>0</v>
      </c>
      <c r="EI15" s="31">
        <f>FH15/MAX(INDEX($FV:$FV,ROW()),0.001)*(INDEX(data!$BT:$BT,ROW()))*(INDEX(results!$I:$I,ROW()))/MAX(INDEX(data!$AG:$AG,ROW()),0.001)</f>
        <v>0</v>
      </c>
      <c r="EJ15" s="31">
        <f>FI15/MAX(INDEX($FV:$FV,ROW()),0.001)*(INDEX(data!$BT:$BT,ROW()))*(INDEX(results!$I:$I,ROW()))/MAX(INDEX(data!$AG:$AG,ROW()),0.001)</f>
        <v>0</v>
      </c>
      <c r="EK15" s="31">
        <f>FJ15/MAX(INDEX($FV:$FV,ROW()),0.001)*(INDEX(data!$BT:$BT,ROW()))*(INDEX(results!$I:$I,ROW()))/MAX(INDEX(data!$AG:$AG,ROW()),0.001)</f>
        <v>0</v>
      </c>
      <c r="EL15" s="31">
        <f>FK15/MAX(INDEX($FV:$FV,ROW()),0.001)*(INDEX(data!$BT:$BT,ROW()))*(INDEX(results!$I:$I,ROW()))/MAX(INDEX(data!$AG:$AG,ROW()),0.001)</f>
        <v>0</v>
      </c>
      <c r="EM15" s="31">
        <f>FL15/MAX(INDEX($FV:$FV,ROW()),0.001)*(INDEX(data!$BT:$BT,ROW()))*(INDEX(results!$I:$I,ROW()))/MAX(INDEX(data!$AG:$AG,ROW()),0.001)</f>
        <v>0</v>
      </c>
      <c r="EN15" s="31">
        <f>FM15/MAX(INDEX($FV:$FV,ROW()),0.001)*(INDEX(data!$BT:$BT,ROW()))*(INDEX(results!$I:$I,ROW()))/MAX(INDEX(data!$AG:$AG,ROW()),0.001)</f>
        <v>0</v>
      </c>
      <c r="EO15" s="31">
        <f>FN15/MAX(INDEX($FV:$FV,ROW()),0.001)*(INDEX(data!$BT:$BT,ROW()))*(INDEX(results!$I:$I,ROW()))/MAX(INDEX(data!$AG:$AG,ROW()),0.001)</f>
        <v>0</v>
      </c>
      <c r="EP15" s="31">
        <f>FO15/MAX(INDEX($FV:$FV,ROW()),0.001)*(INDEX(data!$BT:$BT,ROW()))*(INDEX(results!$I:$I,ROW()))/MAX(INDEX(data!$AG:$AG,ROW()),0.001)</f>
        <v>0</v>
      </c>
      <c r="EQ15" s="31">
        <f>FP15/MAX(INDEX($FV:$FV,ROW()),0.001)*(INDEX(data!$BT:$BT,ROW()))*(INDEX(results!$I:$I,ROW()))/MAX(INDEX(data!$AG:$AG,ROW()),0.001)</f>
        <v>0</v>
      </c>
      <c r="ER15" s="31">
        <f>FQ15/MAX(INDEX($FV:$FV,ROW()),0.001)*(INDEX(data!$BT:$BT,ROW()))*(INDEX(results!$I:$I,ROW()))/MAX(INDEX(data!$AG:$AG,ROW()),0.001)</f>
        <v>0</v>
      </c>
      <c r="ES15" s="31">
        <f>FR15/MAX(INDEX($FV:$FV,ROW()),0.001)*(INDEX(data!$BT:$BT,ROW()))*(INDEX(results!$I:$I,ROW()))/MAX(INDEX(data!$AG:$AG,ROW()),0.001)</f>
        <v>0</v>
      </c>
      <c r="ET15" s="31">
        <f>FS15/MAX(INDEX($FV:$FV,ROW()),0.001)*(INDEX(data!$BT:$BT,ROW()))*(INDEX(results!$I:$I,ROW()))/MAX(INDEX(data!$AG:$AG,ROW()),0.001)</f>
        <v>0</v>
      </c>
      <c r="EU15" s="31">
        <f>FT15/MAX(INDEX($FV:$FV,ROW()),0.001)*(INDEX(data!$BT:$BT,ROW()))*(INDEX(results!$I:$I,ROW()))/MAX(INDEX(data!$AG:$AG,ROW()),0.001)</f>
        <v>0</v>
      </c>
      <c r="EV15" s="31">
        <f>FU15/MAX(INDEX($FV:$FV,ROW()),0.001)*(INDEX(data!$BT:$BT,ROW()))*(INDEX(results!$I:$I,ROW()))/MAX(INDEX(data!$AG:$AG,ROW()),0.001)</f>
        <v>0</v>
      </c>
      <c r="EW15" s="73">
        <f t="shared" si="5"/>
        <v>0</v>
      </c>
      <c r="EX15" s="17">
        <f t="shared" si="6"/>
        <v>0</v>
      </c>
      <c r="EY15" s="31">
        <f t="shared" si="7"/>
        <v>0</v>
      </c>
      <c r="EZ15" s="31">
        <f t="shared" si="8"/>
        <v>0</v>
      </c>
      <c r="FA15" s="31">
        <f t="shared" si="9"/>
        <v>0</v>
      </c>
      <c r="FB15" s="31">
        <f t="shared" si="10"/>
        <v>0</v>
      </c>
      <c r="FC15" s="31">
        <f t="shared" si="11"/>
        <v>0</v>
      </c>
      <c r="FD15" s="31">
        <f t="shared" si="12"/>
        <v>0</v>
      </c>
      <c r="FE15" s="31">
        <f t="shared" si="13"/>
        <v>0</v>
      </c>
      <c r="FF15" s="31">
        <f t="shared" si="14"/>
        <v>0</v>
      </c>
      <c r="FG15" s="31">
        <f t="shared" si="15"/>
        <v>0</v>
      </c>
      <c r="FH15" s="31">
        <f t="shared" si="16"/>
        <v>0</v>
      </c>
      <c r="FI15" s="31">
        <f t="shared" si="17"/>
        <v>0</v>
      </c>
      <c r="FJ15" s="31">
        <f t="shared" si="18"/>
        <v>1</v>
      </c>
      <c r="FK15" s="31">
        <f t="shared" si="19"/>
        <v>0</v>
      </c>
      <c r="FL15" s="31">
        <f t="shared" si="20"/>
        <v>0</v>
      </c>
      <c r="FM15" s="31">
        <f t="shared" si="21"/>
        <v>0</v>
      </c>
      <c r="FN15" s="31">
        <f t="shared" si="22"/>
        <v>0</v>
      </c>
      <c r="FO15" s="31">
        <f t="shared" si="23"/>
        <v>0</v>
      </c>
      <c r="FP15" s="31">
        <f t="shared" si="24"/>
        <v>0</v>
      </c>
      <c r="FQ15" s="31">
        <f t="shared" si="25"/>
        <v>0</v>
      </c>
      <c r="FR15" s="31">
        <f t="shared" si="26"/>
        <v>0</v>
      </c>
      <c r="FS15" s="31">
        <f t="shared" si="27"/>
        <v>0</v>
      </c>
      <c r="FT15" s="31">
        <f t="shared" si="28"/>
        <v>0</v>
      </c>
      <c r="FU15" s="37">
        <f t="shared" si="29"/>
        <v>0</v>
      </c>
      <c r="FV15" s="73">
        <f t="shared" si="30"/>
        <v>1</v>
      </c>
      <c r="FW15" s="39">
        <f>profiles!C15*profiles!AA15</f>
        <v>0</v>
      </c>
      <c r="FX15" s="39">
        <f>profiles!D15*profiles!AB15</f>
        <v>0</v>
      </c>
      <c r="FY15" s="39">
        <f>profiles!E15*profiles!AC15</f>
        <v>0</v>
      </c>
      <c r="FZ15" s="39">
        <f>profiles!F15*profiles!AD15</f>
        <v>0</v>
      </c>
      <c r="GA15" s="39">
        <f>profiles!G15*profiles!AE15</f>
        <v>0</v>
      </c>
      <c r="GB15" s="39">
        <f>profiles!H15*profiles!AF15</f>
        <v>0</v>
      </c>
      <c r="GC15" s="39">
        <f>profiles!I15*profiles!AG15</f>
        <v>0</v>
      </c>
      <c r="GD15" s="39">
        <f>profiles!J15*profiles!AH15</f>
        <v>0.25</v>
      </c>
      <c r="GE15" s="39">
        <f>profiles!K15*profiles!AI15</f>
        <v>0.25</v>
      </c>
      <c r="GF15" s="39">
        <f>profiles!L15*profiles!AJ15</f>
        <v>0.25</v>
      </c>
      <c r="GG15" s="39">
        <f>profiles!M15*profiles!AK15</f>
        <v>0.25</v>
      </c>
      <c r="GH15" s="39">
        <f>profiles!N15*profiles!AL15</f>
        <v>0.25</v>
      </c>
      <c r="GI15" s="39">
        <f>profiles!O15*profiles!AM15</f>
        <v>1</v>
      </c>
      <c r="GJ15" s="39">
        <f>profiles!P15*profiles!AN15</f>
        <v>0.25</v>
      </c>
      <c r="GK15" s="39">
        <f>profiles!Q15*profiles!AO15</f>
        <v>0.25</v>
      </c>
      <c r="GL15" s="39">
        <f>profiles!R15*profiles!AP15</f>
        <v>0.25</v>
      </c>
      <c r="GM15" s="39">
        <f>profiles!S15*profiles!AQ15</f>
        <v>0.25</v>
      </c>
      <c r="GN15" s="39">
        <f>profiles!T15*profiles!AR15</f>
        <v>0.25</v>
      </c>
      <c r="GO15" s="39">
        <f>profiles!U15*profiles!AS15</f>
        <v>0</v>
      </c>
      <c r="GP15" s="39">
        <f>profiles!V15*profiles!AT15</f>
        <v>0</v>
      </c>
      <c r="GQ15" s="39">
        <f>profiles!W15*profiles!AU15</f>
        <v>0</v>
      </c>
      <c r="GR15" s="39">
        <f>profiles!X15*profiles!AV15</f>
        <v>0</v>
      </c>
      <c r="GS15" s="39">
        <f>profiles!Y15*profiles!AW15</f>
        <v>0</v>
      </c>
      <c r="GT15" s="39">
        <f>profiles!Z15*profiles!AX15</f>
        <v>0</v>
      </c>
      <c r="GU15" s="73">
        <f t="shared" si="31"/>
        <v>0.25</v>
      </c>
      <c r="GV15" s="73">
        <v>116</v>
      </c>
      <c r="GW15" s="73">
        <f>INDEX(data!$C:$C,ROW())*INDEX(data!$E:$E,ROW())*(INDEX(data!$G:$G,ROW())/100)/0.85</f>
        <v>10.588235294117647</v>
      </c>
      <c r="GX15" s="73">
        <f>GW15*INDEX(data!$P:$P,ROW())*INDEX(data!$W:$W,ROW())/INDEX(results!$C:$C,ROW())</f>
        <v>0.13235294117647059</v>
      </c>
      <c r="GY15" s="73">
        <f>IF(INDEX(data!$BM:$BM,ROW())="Climatisation",1,0)</f>
        <v>0</v>
      </c>
      <c r="GZ15" s="73">
        <f>data!BA15</f>
        <v>7.3</v>
      </c>
      <c r="HA15" s="73">
        <f>data!BB15</f>
        <v>0.2</v>
      </c>
      <c r="HB15" s="17">
        <f>profiles!C15</f>
        <v>0</v>
      </c>
      <c r="HC15" s="31">
        <f>profiles!D15</f>
        <v>0</v>
      </c>
      <c r="HD15" s="31">
        <f>profiles!E15</f>
        <v>0</v>
      </c>
      <c r="HE15" s="31">
        <f>profiles!F15</f>
        <v>0</v>
      </c>
      <c r="HF15" s="31">
        <f>profiles!G15</f>
        <v>0</v>
      </c>
      <c r="HG15" s="31">
        <f>profiles!H15</f>
        <v>0</v>
      </c>
      <c r="HH15" s="31">
        <f>profiles!I15</f>
        <v>0</v>
      </c>
      <c r="HI15" s="39">
        <f>profiles!J15</f>
        <v>0.5</v>
      </c>
      <c r="HJ15" s="39">
        <f>profiles!K15</f>
        <v>0.5</v>
      </c>
      <c r="HK15" s="39">
        <f>profiles!L15</f>
        <v>0.5</v>
      </c>
      <c r="HL15" s="39">
        <f>profiles!M15</f>
        <v>0.5</v>
      </c>
      <c r="HM15" s="39">
        <f>profiles!N15</f>
        <v>0.5</v>
      </c>
      <c r="HN15" s="39">
        <f>profiles!O15</f>
        <v>1</v>
      </c>
      <c r="HO15" s="39">
        <f>profiles!P15</f>
        <v>0.5</v>
      </c>
      <c r="HP15" s="39">
        <f>profiles!Q15</f>
        <v>0.5</v>
      </c>
      <c r="HQ15" s="39">
        <f>profiles!R15</f>
        <v>0.5</v>
      </c>
      <c r="HR15" s="39">
        <f>profiles!S15</f>
        <v>0.5</v>
      </c>
      <c r="HS15" s="39">
        <f>profiles!T15</f>
        <v>0.5</v>
      </c>
      <c r="HT15" s="31">
        <f>profiles!U15</f>
        <v>0</v>
      </c>
      <c r="HU15" s="31">
        <f>profiles!V15</f>
        <v>0</v>
      </c>
      <c r="HV15" s="31">
        <f>profiles!W15</f>
        <v>0</v>
      </c>
      <c r="HW15" s="31">
        <f>profiles!X15</f>
        <v>0</v>
      </c>
      <c r="HX15" s="31">
        <f>profiles!Y15</f>
        <v>0</v>
      </c>
      <c r="HY15" s="31">
        <f>profiles!Z15</f>
        <v>0</v>
      </c>
      <c r="HZ15" s="73">
        <f t="shared" si="32"/>
        <v>6</v>
      </c>
    </row>
    <row r="16" spans="1:234" x14ac:dyDescent="0.3">
      <c r="A16" s="17">
        <v>4.3</v>
      </c>
      <c r="B16" s="4" t="s">
        <v>108</v>
      </c>
      <c r="C16" s="17">
        <f>profiles!AA16*INDEX(data!$AL:$AL,ROW())*INDEX(results!$I:$I,ROW())</f>
        <v>0.13999999999999999</v>
      </c>
      <c r="D16" s="31">
        <f>profiles!AB16*INDEX(data!$AL:$AL,ROW())*INDEX(results!$I:$I,ROW())</f>
        <v>0.13999999999999999</v>
      </c>
      <c r="E16" s="31">
        <f>profiles!AC16*INDEX(data!$AL:$AL,ROW())*INDEX(results!$I:$I,ROW())</f>
        <v>0.13999999999999999</v>
      </c>
      <c r="F16" s="31">
        <f>profiles!AD16*INDEX(data!$AL:$AL,ROW())*INDEX(results!$I:$I,ROW())</f>
        <v>0.13999999999999999</v>
      </c>
      <c r="G16" s="31">
        <f>profiles!AE16*INDEX(data!$AL:$AL,ROW())*INDEX(results!$I:$I,ROW())</f>
        <v>0.13999999999999999</v>
      </c>
      <c r="H16" s="31">
        <f>profiles!AF16*INDEX(data!$AL:$AL,ROW())*INDEX(results!$I:$I,ROW())</f>
        <v>0.13999999999999999</v>
      </c>
      <c r="I16" s="31">
        <f>profiles!AG16*INDEX(data!$AL:$AL,ROW())*INDEX(results!$I:$I,ROW())</f>
        <v>0.13999999999999999</v>
      </c>
      <c r="J16" s="39">
        <f>profiles!AH16*INDEX(data!$AL:$AL,ROW())*INDEX(results!$I:$I,ROW())</f>
        <v>0.7</v>
      </c>
      <c r="K16" s="39">
        <f>profiles!AI16*INDEX(data!$AL:$AL,ROW())*INDEX(results!$I:$I,ROW())</f>
        <v>0.7</v>
      </c>
      <c r="L16" s="39">
        <f>profiles!AJ16*INDEX(data!$AL:$AL,ROW())*INDEX(results!$I:$I,ROW())</f>
        <v>0.7</v>
      </c>
      <c r="M16" s="39">
        <f>profiles!AK16*INDEX(data!$AL:$AL,ROW())*INDEX(results!$I:$I,ROW())</f>
        <v>0.7</v>
      </c>
      <c r="N16" s="39">
        <f>profiles!AL16*INDEX(data!$AL:$AL,ROW())*INDEX(results!$I:$I,ROW())</f>
        <v>0.7</v>
      </c>
      <c r="O16" s="39">
        <f>profiles!AM16*INDEX(data!$AL:$AL,ROW())*INDEX(results!$I:$I,ROW())</f>
        <v>1.4</v>
      </c>
      <c r="P16" s="39">
        <f>profiles!AN16*INDEX(data!$AL:$AL,ROW())*INDEX(results!$I:$I,ROW())</f>
        <v>0.7</v>
      </c>
      <c r="Q16" s="39">
        <f>profiles!AO16*INDEX(data!$AL:$AL,ROW())*INDEX(results!$I:$I,ROW())</f>
        <v>0.7</v>
      </c>
      <c r="R16" s="39">
        <f>profiles!AP16*INDEX(data!$AL:$AL,ROW())*INDEX(results!$I:$I,ROW())</f>
        <v>0.7</v>
      </c>
      <c r="S16" s="39">
        <f>profiles!AQ16*INDEX(data!$AL:$AL,ROW())*INDEX(results!$I:$I,ROW())</f>
        <v>0.7</v>
      </c>
      <c r="T16" s="39">
        <f>profiles!AR16*INDEX(data!$AL:$AL,ROW())*INDEX(results!$I:$I,ROW())</f>
        <v>0.7</v>
      </c>
      <c r="U16" s="31">
        <f>profiles!AS16*INDEX(data!$AL:$AL,ROW())*INDEX(results!$I:$I,ROW())</f>
        <v>0.13999999999999999</v>
      </c>
      <c r="V16" s="31">
        <f>profiles!AT16*INDEX(data!$AL:$AL,ROW())*INDEX(results!$I:$I,ROW())</f>
        <v>0.13999999999999999</v>
      </c>
      <c r="W16" s="31">
        <f>profiles!AU16*INDEX(data!$AL:$AL,ROW())*INDEX(results!$I:$I,ROW())</f>
        <v>0.13999999999999999</v>
      </c>
      <c r="X16" s="31">
        <f>profiles!AV16*INDEX(data!$AL:$AL,ROW())*INDEX(results!$I:$I,ROW())</f>
        <v>0.13999999999999999</v>
      </c>
      <c r="Y16" s="31">
        <f>profiles!AW16*INDEX(data!$AL:$AL,ROW())*INDEX(results!$I:$I,ROW())</f>
        <v>0.13999999999999999</v>
      </c>
      <c r="Z16" s="31">
        <f>profiles!AX16*INDEX(data!$AL:$AL,ROW())*INDEX(results!$I:$I,ROW())</f>
        <v>0.13999999999999999</v>
      </c>
      <c r="AA16" s="73">
        <f t="shared" si="1"/>
        <v>4</v>
      </c>
      <c r="AB16" s="31">
        <f>IF(INDEX(data!$AV:$AV,ROW())=3,0,CA16*INDEX(results!$R:$R,ROW()))*INDEX($BA:$BA,ROW())</f>
        <v>0</v>
      </c>
      <c r="AC16" s="31">
        <f>IF(INDEX(data!$AV:$AV,ROW())=3,0,CB16*INDEX(results!$R:$R,ROW()))*INDEX($BA:$BA,ROW())</f>
        <v>0</v>
      </c>
      <c r="AD16" s="31">
        <f>IF(INDEX(data!$AV:$AV,ROW())=3,0,CC16*INDEX(results!$R:$R,ROW()))*INDEX($BA:$BA,ROW())</f>
        <v>0</v>
      </c>
      <c r="AE16" s="31">
        <f>IF(INDEX(data!$AV:$AV,ROW())=3,0,CD16*INDEX(results!$R:$R,ROW()))*INDEX($BA:$BA,ROW())</f>
        <v>0</v>
      </c>
      <c r="AF16" s="31">
        <f>IF(INDEX(data!$AV:$AV,ROW())=3,0,CE16*INDEX(results!$R:$R,ROW()))*INDEX($BA:$BA,ROW())</f>
        <v>0</v>
      </c>
      <c r="AG16" s="31">
        <f>IF(INDEX(data!$AV:$AV,ROW())=3,0,CF16*INDEX(results!$R:$R,ROW()))*INDEX($BA:$BA,ROW())</f>
        <v>0</v>
      </c>
      <c r="AH16" s="31">
        <f>IF(INDEX(data!$AV:$AV,ROW())=3,0,CG16*INDEX(results!$R:$R,ROW()))*INDEX($BA:$BA,ROW())</f>
        <v>0</v>
      </c>
      <c r="AI16" s="90">
        <f>CH16*INDEX(results!$R:$R,ROW())*INDEX($BA:$BA,ROW())</f>
        <v>2.5778331193578254</v>
      </c>
      <c r="AJ16" s="90">
        <f>CI16*INDEX(results!$R:$R,ROW())*INDEX($BA:$BA,ROW())</f>
        <v>2.5778331193578254</v>
      </c>
      <c r="AK16" s="90">
        <f>CJ16*INDEX(results!$R:$R,ROW())*INDEX($BA:$BA,ROW())</f>
        <v>2.5778331193578254</v>
      </c>
      <c r="AL16" s="90">
        <f>CK16*INDEX(results!$R:$R,ROW())*INDEX($BA:$BA,ROW())</f>
        <v>2.5778331193578254</v>
      </c>
      <c r="AM16" s="90">
        <f>CL16*INDEX(results!$R:$R,ROW())*INDEX($BA:$BA,ROW())</f>
        <v>2.5778331193578254</v>
      </c>
      <c r="AN16" s="90">
        <f>CM16*INDEX(results!$R:$R,ROW())*INDEX($BA:$BA,ROW())</f>
        <v>2.5778331193578254</v>
      </c>
      <c r="AO16" s="90">
        <f>CN16*INDEX(results!$R:$R,ROW())*INDEX($BA:$BA,ROW())</f>
        <v>2.5778331193578254</v>
      </c>
      <c r="AP16" s="90">
        <f>CO16*INDEX(results!$R:$R,ROW())*INDEX($BA:$BA,ROW())</f>
        <v>2.5778331193578254</v>
      </c>
      <c r="AQ16" s="90">
        <f>CP16*INDEX(results!$R:$R,ROW())*INDEX($BA:$BA,ROW())</f>
        <v>2.5778331193578254</v>
      </c>
      <c r="AR16" s="90">
        <f>CQ16*INDEX(results!$R:$R,ROW())*INDEX($BA:$BA,ROW())</f>
        <v>2.5778331193578254</v>
      </c>
      <c r="AS16" s="90">
        <f>CR16*INDEX(results!$R:$R,ROW())*INDEX($BA:$BA,ROW())</f>
        <v>2.5778331193578254</v>
      </c>
      <c r="AT16" s="91">
        <f>IF(INDEX(data!$AV:$AV,ROW())=3,INDEX(results!$R:$R,ROW()), CS16*INDEX(results!$R:$R,ROW()))*INDEX($BA:$BA,ROW())</f>
        <v>0</v>
      </c>
      <c r="AU16" s="91">
        <f>IF(INDEX(data!$AV:$AV,ROW())=3,INDEX(results!$R:$R,ROW()), CT16*INDEX(results!$R:$R,ROW()))*INDEX($BA:$BA,ROW())</f>
        <v>0</v>
      </c>
      <c r="AV16" s="91">
        <f>IF(INDEX(data!$AV:$AV,ROW())=3,INDEX(results!$R:$R,ROW()), CU16*INDEX(results!$R:$R,ROW()))*INDEX($BA:$BA,ROW())</f>
        <v>0</v>
      </c>
      <c r="AW16" s="31">
        <f>IF(INDEX(data!$AV:$AV,ROW())=3,0,CV16*INDEX(results!$R:$R,ROW()))*INDEX($BA:$BA,ROW())</f>
        <v>0</v>
      </c>
      <c r="AX16" s="31">
        <f>IF(INDEX(data!$AV:$AV,ROW())=3,0,CW16*INDEX(results!$R:$R,ROW()))*INDEX($BA:$BA,ROW())</f>
        <v>0</v>
      </c>
      <c r="AY16" s="37">
        <f>IF(INDEX(data!$AV:$AV,ROW())=3,0,CX16*INDEX(results!$R:$R,ROW()))*INDEX($BA:$BA,ROW())</f>
        <v>0</v>
      </c>
      <c r="AZ16" s="17">
        <f t="shared" si="2"/>
        <v>10</v>
      </c>
      <c r="BA16" s="73">
        <f>IF((INDEX(data!$AU:$AU,ROW())+INDEX(data!$AV:$AV,ROW()))=0,0,INDEX(results!$T:$T,ROW())/(365*(INDEX(data!$AU:$AU,ROW())+INDEX(data!$AV:$AV,ROW()))+0.00001))</f>
        <v>0.37359900280548192</v>
      </c>
      <c r="BB16" s="39">
        <f>CA16*INDEX(data!$AX:$AX,ROW())*INDEX(results!$I:$I,ROW())</f>
        <v>0</v>
      </c>
      <c r="BC16" s="39">
        <f>CB16*INDEX(data!$AX:$AX,ROW())*INDEX(results!$I:$I,ROW())</f>
        <v>0</v>
      </c>
      <c r="BD16" s="39">
        <f>CC16*INDEX(data!$AX:$AX,ROW())*INDEX(results!$I:$I,ROW())</f>
        <v>0</v>
      </c>
      <c r="BE16" s="39">
        <f>CD16*INDEX(data!$AX:$AX,ROW())*INDEX(results!$I:$I,ROW())</f>
        <v>0</v>
      </c>
      <c r="BF16" s="39">
        <f>CE16*INDEX(data!$AX:$AX,ROW())*INDEX(results!$I:$I,ROW())</f>
        <v>0</v>
      </c>
      <c r="BG16" s="39">
        <f>CF16*INDEX(data!$AX:$AX,ROW())*INDEX(results!$I:$I,ROW())</f>
        <v>0</v>
      </c>
      <c r="BH16" s="39">
        <f>CG16*INDEX(data!$AX:$AX,ROW())*INDEX(results!$I:$I,ROW())</f>
        <v>0</v>
      </c>
      <c r="BI16" s="39">
        <f>CH16*INDEX(data!$AX:$AX,ROW())*INDEX(results!$I:$I,ROW())</f>
        <v>0</v>
      </c>
      <c r="BJ16" s="39">
        <f>CI16*INDEX(data!$AX:$AX,ROW())*INDEX(results!$I:$I,ROW())</f>
        <v>0</v>
      </c>
      <c r="BK16" s="39">
        <f>CJ16*INDEX(data!$AX:$AX,ROW())*INDEX(results!$I:$I,ROW())</f>
        <v>0</v>
      </c>
      <c r="BL16" s="39">
        <f>CK16*INDEX(data!$AX:$AX,ROW())*INDEX(results!$I:$I,ROW())</f>
        <v>0</v>
      </c>
      <c r="BM16" s="39">
        <f>CL16*INDEX(data!$AX:$AX,ROW())*INDEX(results!$I:$I,ROW())</f>
        <v>0</v>
      </c>
      <c r="BN16" s="39">
        <f>CM16*INDEX(data!$AX:$AX,ROW())*INDEX(results!$I:$I,ROW())</f>
        <v>0</v>
      </c>
      <c r="BO16" s="39">
        <f>CN16*INDEX(data!$AX:$AX,ROW())*INDEX(results!$I:$I,ROW())</f>
        <v>0</v>
      </c>
      <c r="BP16" s="39">
        <f>CO16*INDEX(data!$AX:$AX,ROW())*INDEX(results!$I:$I,ROW())</f>
        <v>0</v>
      </c>
      <c r="BQ16" s="39">
        <f>CP16*INDEX(data!$AX:$AX,ROW())*INDEX(results!$I:$I,ROW())</f>
        <v>0</v>
      </c>
      <c r="BR16" s="39">
        <f>CQ16*INDEX(data!$AX:$AX,ROW())*INDEX(results!$I:$I,ROW())</f>
        <v>0</v>
      </c>
      <c r="BS16" s="39">
        <f>CR16*INDEX(data!$AX:$AX,ROW())*INDEX(results!$I:$I,ROW())</f>
        <v>0</v>
      </c>
      <c r="BT16" s="39">
        <f>CS16*INDEX(data!$AX:$AX,ROW())*INDEX(results!$I:$I,ROW())</f>
        <v>0</v>
      </c>
      <c r="BU16" s="39">
        <f>CT16*INDEX(data!$AX:$AX,ROW())*INDEX(results!$I:$I,ROW())</f>
        <v>0</v>
      </c>
      <c r="BV16" s="39">
        <f>CU16*INDEX(data!$AX:$AX,ROW())*INDEX(results!$I:$I,ROW())</f>
        <v>0</v>
      </c>
      <c r="BW16" s="39">
        <f>CV16*INDEX(data!$AX:$AX,ROW())*INDEX(results!$I:$I,ROW())</f>
        <v>0</v>
      </c>
      <c r="BX16" s="39">
        <f>CW16*INDEX(data!$AX:$AX,ROW())*INDEX(results!$I:$I,ROW())</f>
        <v>0</v>
      </c>
      <c r="BY16" s="39">
        <f>CX16*INDEX(data!$AX:$AX,ROW())*INDEX(results!$I:$I,ROW())</f>
        <v>0</v>
      </c>
      <c r="BZ16" s="73">
        <f>ROUND(SUM(BB16:BY16)*INDEX(profiles!$BL:$BL,ROW())/1000,0)</f>
        <v>0</v>
      </c>
      <c r="CA16" s="82">
        <f>IF(profiles!C16&gt;0,1,0)</f>
        <v>0</v>
      </c>
      <c r="CB16" s="83">
        <f>IF(profiles!D16&gt;0,1,0)</f>
        <v>0</v>
      </c>
      <c r="CC16" s="83">
        <f>IF(profiles!E16&gt;0,1,0)</f>
        <v>0</v>
      </c>
      <c r="CD16" s="83">
        <f>IF(profiles!F16&gt;0,1,0)</f>
        <v>0</v>
      </c>
      <c r="CE16" s="83">
        <f>IF(profiles!G16&gt;0,1,0)</f>
        <v>0</v>
      </c>
      <c r="CF16" s="83">
        <f>IF(profiles!H16&gt;0,1,0)</f>
        <v>0</v>
      </c>
      <c r="CG16" s="83">
        <f>IF(profiles!I16&gt;0,1,0)</f>
        <v>0</v>
      </c>
      <c r="CH16" s="83">
        <f>IF(profiles!J16&gt;0,1,0)</f>
        <v>1</v>
      </c>
      <c r="CI16" s="83">
        <f>IF(profiles!K16&gt;0,1,0)</f>
        <v>1</v>
      </c>
      <c r="CJ16" s="83">
        <f>IF(profiles!L16&gt;0,1,0)</f>
        <v>1</v>
      </c>
      <c r="CK16" s="83">
        <f>IF(profiles!M16&gt;0,1,0)</f>
        <v>1</v>
      </c>
      <c r="CL16" s="83">
        <f>IF(profiles!N16&gt;0,1,0)</f>
        <v>1</v>
      </c>
      <c r="CM16" s="83">
        <f>IF(profiles!O16&gt;0,1,0)</f>
        <v>1</v>
      </c>
      <c r="CN16" s="83">
        <f>IF(profiles!P16&gt;0,1,0)</f>
        <v>1</v>
      </c>
      <c r="CO16" s="83">
        <f>IF(profiles!Q16&gt;0,1,0)</f>
        <v>1</v>
      </c>
      <c r="CP16" s="83">
        <f>IF(profiles!R16&gt;0,1,0)</f>
        <v>1</v>
      </c>
      <c r="CQ16" s="83">
        <f>IF(profiles!S16&gt;0,1,0)</f>
        <v>1</v>
      </c>
      <c r="CR16" s="83">
        <f>IF(profiles!T16&gt;0,1,0)</f>
        <v>1</v>
      </c>
      <c r="CS16" s="83">
        <f>IF(profiles!U16&gt;0,1,0)</f>
        <v>0</v>
      </c>
      <c r="CT16" s="83">
        <f>IF(profiles!V16&gt;0,1,0)</f>
        <v>0</v>
      </c>
      <c r="CU16" s="83">
        <f>IF(profiles!W16&gt;0,1,0)</f>
        <v>0</v>
      </c>
      <c r="CV16" s="83">
        <f>IF(profiles!X16&gt;0,1,0)</f>
        <v>0</v>
      </c>
      <c r="CW16" s="83">
        <f>IF(profiles!Y16&gt;0,1,0)</f>
        <v>0</v>
      </c>
      <c r="CX16" s="83">
        <f>IF(profiles!Z16&gt;0,1,0)</f>
        <v>0</v>
      </c>
      <c r="CY16" s="73">
        <f t="shared" si="3"/>
        <v>4</v>
      </c>
      <c r="CZ16" s="38">
        <f>profiles!C16*INDEX(results!$J:$J,ROW())*INDEX(results!$I:$I,ROW())</f>
        <v>0</v>
      </c>
      <c r="DA16" s="39">
        <f>profiles!D16*INDEX(results!$J:$J,ROW())*INDEX(results!$I:$I,ROW())</f>
        <v>0</v>
      </c>
      <c r="DB16" s="39">
        <f>profiles!E16*INDEX(results!$J:$J,ROW())*INDEX(results!$I:$I,ROW())</f>
        <v>0</v>
      </c>
      <c r="DC16" s="39">
        <f>profiles!F16*INDEX(results!$J:$J,ROW())*INDEX(results!$I:$I,ROW())</f>
        <v>0</v>
      </c>
      <c r="DD16" s="39">
        <f>profiles!G16*INDEX(results!$J:$J,ROW())*INDEX(results!$I:$I,ROW())</f>
        <v>0</v>
      </c>
      <c r="DE16" s="39">
        <f>profiles!H16*INDEX(results!$J:$J,ROW())*INDEX(results!$I:$I,ROW())</f>
        <v>0</v>
      </c>
      <c r="DF16" s="39">
        <f>profiles!I16*INDEX(results!$J:$J,ROW())*INDEX(results!$I:$I,ROW())</f>
        <v>0</v>
      </c>
      <c r="DG16" s="39">
        <f>profiles!J16*INDEX(results!$J:$J,ROW())*INDEX(results!$I:$I,ROW())</f>
        <v>5.88</v>
      </c>
      <c r="DH16" s="39">
        <f>profiles!K16*INDEX(results!$J:$J,ROW())*INDEX(results!$I:$I,ROW())</f>
        <v>5.88</v>
      </c>
      <c r="DI16" s="39">
        <f>profiles!L16*INDEX(results!$J:$J,ROW())*INDEX(results!$I:$I,ROW())</f>
        <v>5.88</v>
      </c>
      <c r="DJ16" s="39">
        <f>profiles!M16*INDEX(results!$J:$J,ROW())*INDEX(results!$I:$I,ROW())</f>
        <v>5.88</v>
      </c>
      <c r="DK16" s="39">
        <f>profiles!N16*INDEX(results!$J:$J,ROW())*INDEX(results!$I:$I,ROW())</f>
        <v>5.88</v>
      </c>
      <c r="DL16" s="39">
        <f>profiles!O16*INDEX(results!$J:$J,ROW())*INDEX(results!$I:$I,ROW())</f>
        <v>11.76</v>
      </c>
      <c r="DM16" s="39">
        <f>profiles!P16*INDEX(results!$J:$J,ROW())*INDEX(results!$I:$I,ROW())</f>
        <v>5.88</v>
      </c>
      <c r="DN16" s="39">
        <f>profiles!Q16*INDEX(results!$J:$J,ROW())*INDEX(results!$I:$I,ROW())</f>
        <v>5.88</v>
      </c>
      <c r="DO16" s="39">
        <f>profiles!R16*INDEX(results!$J:$J,ROW())*INDEX(results!$I:$I,ROW())</f>
        <v>5.88</v>
      </c>
      <c r="DP16" s="39">
        <f>profiles!S16*INDEX(results!$J:$J,ROW())*INDEX(results!$I:$I,ROW())</f>
        <v>5.88</v>
      </c>
      <c r="DQ16" s="39">
        <f>profiles!T16*INDEX(results!$J:$J,ROW())*INDEX(results!$I:$I,ROW())</f>
        <v>5.88</v>
      </c>
      <c r="DR16" s="39">
        <f>profiles!U16*INDEX(results!$J:$J,ROW())*INDEX(results!$I:$I,ROW())</f>
        <v>0</v>
      </c>
      <c r="DS16" s="39">
        <f>profiles!V16*INDEX(results!$J:$J,ROW())*INDEX(results!$I:$I,ROW())</f>
        <v>0</v>
      </c>
      <c r="DT16" s="39">
        <f>profiles!W16*INDEX(results!$J:$J,ROW())*INDEX(results!$I:$I,ROW())</f>
        <v>0</v>
      </c>
      <c r="DU16" s="39">
        <f>profiles!X16*INDEX(results!$J:$J,ROW())*INDEX(results!$I:$I,ROW())</f>
        <v>0</v>
      </c>
      <c r="DV16" s="39">
        <f>profiles!Y16*INDEX(results!$J:$J,ROW())*INDEX(results!$I:$I,ROW())</f>
        <v>0</v>
      </c>
      <c r="DW16" s="39">
        <f>profiles!Z16*INDEX(results!$J:$J,ROW())*INDEX(results!$I:$I,ROW())</f>
        <v>0</v>
      </c>
      <c r="DX16" s="73">
        <f t="shared" si="4"/>
        <v>26</v>
      </c>
      <c r="DY16" s="17">
        <f>EX16/MAX(INDEX($FV:$FV,ROW()),0.001)*(INDEX(data!$BT:$BT,ROW()))*(INDEX(results!$I:$I,ROW()))/MAX(INDEX(data!$AG:$AG,ROW()),0.001)</f>
        <v>0</v>
      </c>
      <c r="DZ16" s="31">
        <f>EY16/MAX(INDEX($FV:$FV,ROW()),0.001)*(INDEX(data!$BT:$BT,ROW()))*(INDEX(results!$I:$I,ROW()))/MAX(INDEX(data!$AG:$AG,ROW()),0.001)</f>
        <v>0</v>
      </c>
      <c r="EA16" s="31">
        <f>EZ16/MAX(INDEX($FV:$FV,ROW()),0.001)*(INDEX(data!$BT:$BT,ROW()))*(INDEX(results!$I:$I,ROW()))/MAX(INDEX(data!$AG:$AG,ROW()),0.001)</f>
        <v>0</v>
      </c>
      <c r="EB16" s="31">
        <f>FA16/MAX(INDEX($FV:$FV,ROW()),0.001)*(INDEX(data!$BT:$BT,ROW()))*(INDEX(results!$I:$I,ROW()))/MAX(INDEX(data!$AG:$AG,ROW()),0.001)</f>
        <v>0</v>
      </c>
      <c r="EC16" s="31">
        <f>FB16/MAX(INDEX($FV:$FV,ROW()),0.001)*(INDEX(data!$BT:$BT,ROW()))*(INDEX(results!$I:$I,ROW()))/MAX(INDEX(data!$AG:$AG,ROW()),0.001)</f>
        <v>0</v>
      </c>
      <c r="ED16" s="31">
        <f>FC16/MAX(INDEX($FV:$FV,ROW()),0.001)*(INDEX(data!$BT:$BT,ROW()))*(INDEX(results!$I:$I,ROW()))/MAX(INDEX(data!$AG:$AG,ROW()),0.001)</f>
        <v>0</v>
      </c>
      <c r="EE16" s="31">
        <f>FD16/MAX(INDEX($FV:$FV,ROW()),0.001)*(INDEX(data!$BT:$BT,ROW()))*(INDEX(results!$I:$I,ROW()))/MAX(INDEX(data!$AG:$AG,ROW()),0.001)</f>
        <v>0</v>
      </c>
      <c r="EF16" s="31">
        <f>FE16/MAX(INDEX($FV:$FV,ROW()),0.001)*(INDEX(data!$BT:$BT,ROW()))*(INDEX(results!$I:$I,ROW()))/MAX(INDEX(data!$AG:$AG,ROW()),0.001)</f>
        <v>0</v>
      </c>
      <c r="EG16" s="31">
        <f>FF16/MAX(INDEX($FV:$FV,ROW()),0.001)*(INDEX(data!$BT:$BT,ROW()))*(INDEX(results!$I:$I,ROW()))/MAX(INDEX(data!$AG:$AG,ROW()),0.001)</f>
        <v>0</v>
      </c>
      <c r="EH16" s="31">
        <f>FG16/MAX(INDEX($FV:$FV,ROW()),0.001)*(INDEX(data!$BT:$BT,ROW()))*(INDEX(results!$I:$I,ROW()))/MAX(INDEX(data!$AG:$AG,ROW()),0.001)</f>
        <v>0</v>
      </c>
      <c r="EI16" s="31">
        <f>FH16/MAX(INDEX($FV:$FV,ROW()),0.001)*(INDEX(data!$BT:$BT,ROW()))*(INDEX(results!$I:$I,ROW()))/MAX(INDEX(data!$AG:$AG,ROW()),0.001)</f>
        <v>0</v>
      </c>
      <c r="EJ16" s="31">
        <f>FI16/MAX(INDEX($FV:$FV,ROW()),0.001)*(INDEX(data!$BT:$BT,ROW()))*(INDEX(results!$I:$I,ROW()))/MAX(INDEX(data!$AG:$AG,ROW()),0.001)</f>
        <v>0</v>
      </c>
      <c r="EK16" s="31">
        <f>FJ16/MAX(INDEX($FV:$FV,ROW()),0.001)*(INDEX(data!$BT:$BT,ROW()))*(INDEX(results!$I:$I,ROW()))/MAX(INDEX(data!$AG:$AG,ROW()),0.001)</f>
        <v>0</v>
      </c>
      <c r="EL16" s="31">
        <f>FK16/MAX(INDEX($FV:$FV,ROW()),0.001)*(INDEX(data!$BT:$BT,ROW()))*(INDEX(results!$I:$I,ROW()))/MAX(INDEX(data!$AG:$AG,ROW()),0.001)</f>
        <v>0</v>
      </c>
      <c r="EM16" s="31">
        <f>FL16/MAX(INDEX($FV:$FV,ROW()),0.001)*(INDEX(data!$BT:$BT,ROW()))*(INDEX(results!$I:$I,ROW()))/MAX(INDEX(data!$AG:$AG,ROW()),0.001)</f>
        <v>0</v>
      </c>
      <c r="EN16" s="31">
        <f>FM16/MAX(INDEX($FV:$FV,ROW()),0.001)*(INDEX(data!$BT:$BT,ROW()))*(INDEX(results!$I:$I,ROW()))/MAX(INDEX(data!$AG:$AG,ROW()),0.001)</f>
        <v>0</v>
      </c>
      <c r="EO16" s="31">
        <f>FN16/MAX(INDEX($FV:$FV,ROW()),0.001)*(INDEX(data!$BT:$BT,ROW()))*(INDEX(results!$I:$I,ROW()))/MAX(INDEX(data!$AG:$AG,ROW()),0.001)</f>
        <v>0</v>
      </c>
      <c r="EP16" s="31">
        <f>FO16/MAX(INDEX($FV:$FV,ROW()),0.001)*(INDEX(data!$BT:$BT,ROW()))*(INDEX(results!$I:$I,ROW()))/MAX(INDEX(data!$AG:$AG,ROW()),0.001)</f>
        <v>0</v>
      </c>
      <c r="EQ16" s="31">
        <f>FP16/MAX(INDEX($FV:$FV,ROW()),0.001)*(INDEX(data!$BT:$BT,ROW()))*(INDEX(results!$I:$I,ROW()))/MAX(INDEX(data!$AG:$AG,ROW()),0.001)</f>
        <v>0</v>
      </c>
      <c r="ER16" s="31">
        <f>FQ16/MAX(INDEX($FV:$FV,ROW()),0.001)*(INDEX(data!$BT:$BT,ROW()))*(INDEX(results!$I:$I,ROW()))/MAX(INDEX(data!$AG:$AG,ROW()),0.001)</f>
        <v>0</v>
      </c>
      <c r="ES16" s="31">
        <f>FR16/MAX(INDEX($FV:$FV,ROW()),0.001)*(INDEX(data!$BT:$BT,ROW()))*(INDEX(results!$I:$I,ROW()))/MAX(INDEX(data!$AG:$AG,ROW()),0.001)</f>
        <v>0</v>
      </c>
      <c r="ET16" s="31">
        <f>FS16/MAX(INDEX($FV:$FV,ROW()),0.001)*(INDEX(data!$BT:$BT,ROW()))*(INDEX(results!$I:$I,ROW()))/MAX(INDEX(data!$AG:$AG,ROW()),0.001)</f>
        <v>0</v>
      </c>
      <c r="EU16" s="31">
        <f>FT16/MAX(INDEX($FV:$FV,ROW()),0.001)*(INDEX(data!$BT:$BT,ROW()))*(INDEX(results!$I:$I,ROW()))/MAX(INDEX(data!$AG:$AG,ROW()),0.001)</f>
        <v>0</v>
      </c>
      <c r="EV16" s="31">
        <f>FU16/MAX(INDEX($FV:$FV,ROW()),0.001)*(INDEX(data!$BT:$BT,ROW()))*(INDEX(results!$I:$I,ROW()))/MAX(INDEX(data!$AG:$AG,ROW()),0.001)</f>
        <v>0</v>
      </c>
      <c r="EW16" s="73">
        <f t="shared" si="5"/>
        <v>0</v>
      </c>
      <c r="EX16" s="17">
        <f t="shared" si="6"/>
        <v>0</v>
      </c>
      <c r="EY16" s="31">
        <f t="shared" si="7"/>
        <v>0</v>
      </c>
      <c r="EZ16" s="31">
        <f t="shared" si="8"/>
        <v>0</v>
      </c>
      <c r="FA16" s="31">
        <f t="shared" si="9"/>
        <v>0</v>
      </c>
      <c r="FB16" s="31">
        <f t="shared" si="10"/>
        <v>0</v>
      </c>
      <c r="FC16" s="31">
        <f t="shared" si="11"/>
        <v>0</v>
      </c>
      <c r="FD16" s="31">
        <f t="shared" si="12"/>
        <v>0</v>
      </c>
      <c r="FE16" s="31">
        <f t="shared" si="13"/>
        <v>0</v>
      </c>
      <c r="FF16" s="31">
        <f t="shared" si="14"/>
        <v>0</v>
      </c>
      <c r="FG16" s="31">
        <f t="shared" si="15"/>
        <v>0</v>
      </c>
      <c r="FH16" s="31">
        <f t="shared" si="16"/>
        <v>0</v>
      </c>
      <c r="FI16" s="31">
        <f t="shared" si="17"/>
        <v>0</v>
      </c>
      <c r="FJ16" s="31">
        <f t="shared" si="18"/>
        <v>1</v>
      </c>
      <c r="FK16" s="31">
        <f t="shared" si="19"/>
        <v>0</v>
      </c>
      <c r="FL16" s="31">
        <f t="shared" si="20"/>
        <v>0</v>
      </c>
      <c r="FM16" s="31">
        <f t="shared" si="21"/>
        <v>0</v>
      </c>
      <c r="FN16" s="31">
        <f t="shared" si="22"/>
        <v>0</v>
      </c>
      <c r="FO16" s="31">
        <f t="shared" si="23"/>
        <v>0</v>
      </c>
      <c r="FP16" s="31">
        <f t="shared" si="24"/>
        <v>0</v>
      </c>
      <c r="FQ16" s="31">
        <f t="shared" si="25"/>
        <v>0</v>
      </c>
      <c r="FR16" s="31">
        <f t="shared" si="26"/>
        <v>0</v>
      </c>
      <c r="FS16" s="31">
        <f t="shared" si="27"/>
        <v>0</v>
      </c>
      <c r="FT16" s="31">
        <f t="shared" si="28"/>
        <v>0</v>
      </c>
      <c r="FU16" s="37">
        <f t="shared" si="29"/>
        <v>0</v>
      </c>
      <c r="FV16" s="73">
        <f t="shared" si="30"/>
        <v>1</v>
      </c>
      <c r="FW16" s="39">
        <f>profiles!C16*profiles!AA16</f>
        <v>0</v>
      </c>
      <c r="FX16" s="39">
        <f>profiles!D16*profiles!AB16</f>
        <v>0</v>
      </c>
      <c r="FY16" s="39">
        <f>profiles!E16*profiles!AC16</f>
        <v>0</v>
      </c>
      <c r="FZ16" s="39">
        <f>profiles!F16*profiles!AD16</f>
        <v>0</v>
      </c>
      <c r="GA16" s="39">
        <f>profiles!G16*profiles!AE16</f>
        <v>0</v>
      </c>
      <c r="GB16" s="39">
        <f>profiles!H16*profiles!AF16</f>
        <v>0</v>
      </c>
      <c r="GC16" s="39">
        <f>profiles!I16*profiles!AG16</f>
        <v>0</v>
      </c>
      <c r="GD16" s="39">
        <f>profiles!J16*profiles!AH16</f>
        <v>0.25</v>
      </c>
      <c r="GE16" s="39">
        <f>profiles!K16*profiles!AI16</f>
        <v>0.25</v>
      </c>
      <c r="GF16" s="39">
        <f>profiles!L16*profiles!AJ16</f>
        <v>0.25</v>
      </c>
      <c r="GG16" s="39">
        <f>profiles!M16*profiles!AK16</f>
        <v>0.25</v>
      </c>
      <c r="GH16" s="39">
        <f>profiles!N16*profiles!AL16</f>
        <v>0.25</v>
      </c>
      <c r="GI16" s="39">
        <f>profiles!O16*profiles!AM16</f>
        <v>1</v>
      </c>
      <c r="GJ16" s="39">
        <f>profiles!P16*profiles!AN16</f>
        <v>0.25</v>
      </c>
      <c r="GK16" s="39">
        <f>profiles!Q16*profiles!AO16</f>
        <v>0.25</v>
      </c>
      <c r="GL16" s="39">
        <f>profiles!R16*profiles!AP16</f>
        <v>0.25</v>
      </c>
      <c r="GM16" s="39">
        <f>profiles!S16*profiles!AQ16</f>
        <v>0.25</v>
      </c>
      <c r="GN16" s="39">
        <f>profiles!T16*profiles!AR16</f>
        <v>0.25</v>
      </c>
      <c r="GO16" s="39">
        <f>profiles!U16*profiles!AS16</f>
        <v>0</v>
      </c>
      <c r="GP16" s="39">
        <f>profiles!V16*profiles!AT16</f>
        <v>0</v>
      </c>
      <c r="GQ16" s="39">
        <f>profiles!W16*profiles!AU16</f>
        <v>0</v>
      </c>
      <c r="GR16" s="39">
        <f>profiles!X16*profiles!AV16</f>
        <v>0</v>
      </c>
      <c r="GS16" s="39">
        <f>profiles!Y16*profiles!AW16</f>
        <v>0</v>
      </c>
      <c r="GT16" s="39">
        <f>profiles!Z16*profiles!AX16</f>
        <v>0</v>
      </c>
      <c r="GU16" s="73">
        <f t="shared" si="31"/>
        <v>0.25</v>
      </c>
      <c r="GV16" s="73">
        <v>99</v>
      </c>
      <c r="GW16" s="73">
        <f>INDEX(data!$C:$C,ROW())*INDEX(data!$E:$E,ROW())*(INDEX(data!$G:$G,ROW())/100)/0.85</f>
        <v>21.176470588235293</v>
      </c>
      <c r="GX16" s="73">
        <f>GW16*INDEX(data!$P:$P,ROW())*INDEX(data!$W:$W,ROW())/INDEX(results!$C:$C,ROW())</f>
        <v>6.6176470588235295E-2</v>
      </c>
      <c r="GY16" s="73">
        <f>IF(INDEX(data!$BM:$BM,ROW())="Climatisation",1,0)</f>
        <v>0</v>
      </c>
      <c r="GZ16" s="73">
        <f>data!BA16</f>
        <v>5.8</v>
      </c>
      <c r="HA16" s="73">
        <f>data!BB16</f>
        <v>0.2</v>
      </c>
      <c r="HB16" s="17">
        <f>profiles!C16</f>
        <v>0</v>
      </c>
      <c r="HC16" s="31">
        <f>profiles!D16</f>
        <v>0</v>
      </c>
      <c r="HD16" s="31">
        <f>profiles!E16</f>
        <v>0</v>
      </c>
      <c r="HE16" s="31">
        <f>profiles!F16</f>
        <v>0</v>
      </c>
      <c r="HF16" s="31">
        <f>profiles!G16</f>
        <v>0</v>
      </c>
      <c r="HG16" s="31">
        <f>profiles!H16</f>
        <v>0</v>
      </c>
      <c r="HH16" s="31">
        <f>profiles!I16</f>
        <v>0</v>
      </c>
      <c r="HI16" s="39">
        <f>profiles!J16</f>
        <v>0.5</v>
      </c>
      <c r="HJ16" s="39">
        <f>profiles!K16</f>
        <v>0.5</v>
      </c>
      <c r="HK16" s="39">
        <f>profiles!L16</f>
        <v>0.5</v>
      </c>
      <c r="HL16" s="39">
        <f>profiles!M16</f>
        <v>0.5</v>
      </c>
      <c r="HM16" s="39">
        <f>profiles!N16</f>
        <v>0.5</v>
      </c>
      <c r="HN16" s="39">
        <f>profiles!O16</f>
        <v>1</v>
      </c>
      <c r="HO16" s="39">
        <f>profiles!P16</f>
        <v>0.5</v>
      </c>
      <c r="HP16" s="39">
        <f>profiles!Q16</f>
        <v>0.5</v>
      </c>
      <c r="HQ16" s="39">
        <f>profiles!R16</f>
        <v>0.5</v>
      </c>
      <c r="HR16" s="39">
        <f>profiles!S16</f>
        <v>0.5</v>
      </c>
      <c r="HS16" s="39">
        <f>profiles!T16</f>
        <v>0.5</v>
      </c>
      <c r="HT16" s="31">
        <f>profiles!U16</f>
        <v>0</v>
      </c>
      <c r="HU16" s="31">
        <f>profiles!V16</f>
        <v>0</v>
      </c>
      <c r="HV16" s="31">
        <f>profiles!W16</f>
        <v>0</v>
      </c>
      <c r="HW16" s="31">
        <f>profiles!X16</f>
        <v>0</v>
      </c>
      <c r="HX16" s="31">
        <f>profiles!Y16</f>
        <v>0</v>
      </c>
      <c r="HY16" s="31">
        <f>profiles!Z16</f>
        <v>0</v>
      </c>
      <c r="HZ16" s="73">
        <f t="shared" si="32"/>
        <v>6</v>
      </c>
    </row>
    <row r="17" spans="1:234" x14ac:dyDescent="0.3">
      <c r="A17" s="17">
        <v>4.4000000000000004</v>
      </c>
      <c r="B17" s="4" t="s">
        <v>109</v>
      </c>
      <c r="C17" s="17">
        <f>profiles!AA17*INDEX(data!$AL:$AL,ROW())*INDEX(results!$I:$I,ROW())</f>
        <v>2.8</v>
      </c>
      <c r="D17" s="31">
        <f>profiles!AB17*INDEX(data!$AL:$AL,ROW())*INDEX(results!$I:$I,ROW())</f>
        <v>2.8</v>
      </c>
      <c r="E17" s="31">
        <f>profiles!AC17*INDEX(data!$AL:$AL,ROW())*INDEX(results!$I:$I,ROW())</f>
        <v>2.8</v>
      </c>
      <c r="F17" s="31">
        <f>profiles!AD17*INDEX(data!$AL:$AL,ROW())*INDEX(results!$I:$I,ROW())</f>
        <v>2.8</v>
      </c>
      <c r="G17" s="31">
        <f>profiles!AE17*INDEX(data!$AL:$AL,ROW())*INDEX(results!$I:$I,ROW())</f>
        <v>2.8</v>
      </c>
      <c r="H17" s="31">
        <f>profiles!AF17*INDEX(data!$AL:$AL,ROW())*INDEX(results!$I:$I,ROW())</f>
        <v>2.8</v>
      </c>
      <c r="I17" s="31">
        <f>profiles!AG17*INDEX(data!$AL:$AL,ROW())*INDEX(results!$I:$I,ROW())</f>
        <v>2.8</v>
      </c>
      <c r="J17" s="39">
        <f>profiles!AH17*INDEX(data!$AL:$AL,ROW())*INDEX(results!$I:$I,ROW())</f>
        <v>5.6</v>
      </c>
      <c r="K17" s="39">
        <f>profiles!AI17*INDEX(data!$AL:$AL,ROW())*INDEX(results!$I:$I,ROW())</f>
        <v>8.3999999999999986</v>
      </c>
      <c r="L17" s="39">
        <f>profiles!AJ17*INDEX(data!$AL:$AL,ROW())*INDEX(results!$I:$I,ROW())</f>
        <v>11.2</v>
      </c>
      <c r="M17" s="39">
        <f>profiles!AK17*INDEX(data!$AL:$AL,ROW())*INDEX(results!$I:$I,ROW())</f>
        <v>14</v>
      </c>
      <c r="N17" s="39">
        <f>profiles!AL17*INDEX(data!$AL:$AL,ROW())*INDEX(results!$I:$I,ROW())</f>
        <v>11.2</v>
      </c>
      <c r="O17" s="39">
        <f>profiles!AM17*INDEX(data!$AL:$AL,ROW())*INDEX(results!$I:$I,ROW())</f>
        <v>2.8</v>
      </c>
      <c r="P17" s="39">
        <f>profiles!AN17*INDEX(data!$AL:$AL,ROW())*INDEX(results!$I:$I,ROW())</f>
        <v>8.3999999999999986</v>
      </c>
      <c r="Q17" s="39">
        <f>profiles!AO17*INDEX(data!$AL:$AL,ROW())*INDEX(results!$I:$I,ROW())</f>
        <v>14</v>
      </c>
      <c r="R17" s="39">
        <f>profiles!AP17*INDEX(data!$AL:$AL,ROW())*INDEX(results!$I:$I,ROW())</f>
        <v>11.2</v>
      </c>
      <c r="S17" s="39">
        <f>profiles!AQ17*INDEX(data!$AL:$AL,ROW())*INDEX(results!$I:$I,ROW())</f>
        <v>11.2</v>
      </c>
      <c r="T17" s="39">
        <f>profiles!AR17*INDEX(data!$AL:$AL,ROW())*INDEX(results!$I:$I,ROW())</f>
        <v>5.6</v>
      </c>
      <c r="U17" s="31">
        <f>profiles!AS17*INDEX(data!$AL:$AL,ROW())*INDEX(results!$I:$I,ROW())</f>
        <v>2.8</v>
      </c>
      <c r="V17" s="31">
        <f>profiles!AT17*INDEX(data!$AL:$AL,ROW())*INDEX(results!$I:$I,ROW())</f>
        <v>2.8</v>
      </c>
      <c r="W17" s="31">
        <f>profiles!AU17*INDEX(data!$AL:$AL,ROW())*INDEX(results!$I:$I,ROW())</f>
        <v>2.8</v>
      </c>
      <c r="X17" s="31">
        <f>profiles!AV17*INDEX(data!$AL:$AL,ROW())*INDEX(results!$I:$I,ROW())</f>
        <v>2.8</v>
      </c>
      <c r="Y17" s="31">
        <f>profiles!AW17*INDEX(data!$AL:$AL,ROW())*INDEX(results!$I:$I,ROW())</f>
        <v>2.8</v>
      </c>
      <c r="Z17" s="31">
        <f>profiles!AX17*INDEX(data!$AL:$AL,ROW())*INDEX(results!$I:$I,ROW())</f>
        <v>2.8</v>
      </c>
      <c r="AA17" s="73">
        <f t="shared" si="1"/>
        <v>51</v>
      </c>
      <c r="AB17" s="31">
        <f>IF(INDEX(data!$AV:$AV,ROW())=3,0,CA17*INDEX(results!$R:$R,ROW()))*INDEX($BA:$BA,ROW())</f>
        <v>0</v>
      </c>
      <c r="AC17" s="31">
        <f>IF(INDEX(data!$AV:$AV,ROW())=3,0,CB17*INDEX(results!$R:$R,ROW()))*INDEX($BA:$BA,ROW())</f>
        <v>0</v>
      </c>
      <c r="AD17" s="31">
        <f>IF(INDEX(data!$AV:$AV,ROW())=3,0,CC17*INDEX(results!$R:$R,ROW()))*INDEX($BA:$BA,ROW())</f>
        <v>0</v>
      </c>
      <c r="AE17" s="31">
        <f>IF(INDEX(data!$AV:$AV,ROW())=3,0,CD17*INDEX(results!$R:$R,ROW()))*INDEX($BA:$BA,ROW())</f>
        <v>0</v>
      </c>
      <c r="AF17" s="31">
        <f>IF(INDEX(data!$AV:$AV,ROW())=3,0,CE17*INDEX(results!$R:$R,ROW()))*INDEX($BA:$BA,ROW())</f>
        <v>0</v>
      </c>
      <c r="AG17" s="31">
        <f>IF(INDEX(data!$AV:$AV,ROW())=3,0,CF17*INDEX(results!$R:$R,ROW()))*INDEX($BA:$BA,ROW())</f>
        <v>0</v>
      </c>
      <c r="AH17" s="31">
        <f>IF(INDEX(data!$AV:$AV,ROW())=3,0,CG17*INDEX(results!$R:$R,ROW()))*INDEX($BA:$BA,ROW())</f>
        <v>0</v>
      </c>
      <c r="AI17" s="90">
        <f>CH17*INDEX(results!$R:$R,ROW())*INDEX($BA:$BA,ROW())</f>
        <v>5.2926525397443278</v>
      </c>
      <c r="AJ17" s="90">
        <f>CI17*INDEX(results!$R:$R,ROW())*INDEX($BA:$BA,ROW())</f>
        <v>5.2926525397443278</v>
      </c>
      <c r="AK17" s="90">
        <f>CJ17*INDEX(results!$R:$R,ROW())*INDEX($BA:$BA,ROW())</f>
        <v>5.2926525397443278</v>
      </c>
      <c r="AL17" s="90">
        <f>CK17*INDEX(results!$R:$R,ROW())*INDEX($BA:$BA,ROW())</f>
        <v>5.2926525397443278</v>
      </c>
      <c r="AM17" s="90">
        <f>CL17*INDEX(results!$R:$R,ROW())*INDEX($BA:$BA,ROW())</f>
        <v>5.2926525397443278</v>
      </c>
      <c r="AN17" s="90">
        <f>CM17*INDEX(results!$R:$R,ROW())*INDEX($BA:$BA,ROW())</f>
        <v>5.2926525397443278</v>
      </c>
      <c r="AO17" s="90">
        <f>CN17*INDEX(results!$R:$R,ROW())*INDEX($BA:$BA,ROW())</f>
        <v>5.2926525397443278</v>
      </c>
      <c r="AP17" s="90">
        <f>CO17*INDEX(results!$R:$R,ROW())*INDEX($BA:$BA,ROW())</f>
        <v>5.2926525397443278</v>
      </c>
      <c r="AQ17" s="90">
        <f>CP17*INDEX(results!$R:$R,ROW())*INDEX($BA:$BA,ROW())</f>
        <v>5.2926525397443278</v>
      </c>
      <c r="AR17" s="90">
        <f>CQ17*INDEX(results!$R:$R,ROW())*INDEX($BA:$BA,ROW())</f>
        <v>5.2926525397443278</v>
      </c>
      <c r="AS17" s="90">
        <f>CR17*INDEX(results!$R:$R,ROW())*INDEX($BA:$BA,ROW())</f>
        <v>5.2926525397443278</v>
      </c>
      <c r="AT17" s="91">
        <f>IF(INDEX(data!$AV:$AV,ROW())=3,INDEX(results!$R:$R,ROW()), CS17*INDEX(results!$R:$R,ROW()))*INDEX($BA:$BA,ROW())</f>
        <v>0</v>
      </c>
      <c r="AU17" s="91">
        <f>IF(INDEX(data!$AV:$AV,ROW())=3,INDEX(results!$R:$R,ROW()), CT17*INDEX(results!$R:$R,ROW()))*INDEX($BA:$BA,ROW())</f>
        <v>0</v>
      </c>
      <c r="AV17" s="91">
        <f>IF(INDEX(data!$AV:$AV,ROW())=3,INDEX(results!$R:$R,ROW()), CU17*INDEX(results!$R:$R,ROW()))*INDEX($BA:$BA,ROW())</f>
        <v>0</v>
      </c>
      <c r="AW17" s="31">
        <f>IF(INDEX(data!$AV:$AV,ROW())=3,0,CV17*INDEX(results!$R:$R,ROW()))*INDEX($BA:$BA,ROW())</f>
        <v>0</v>
      </c>
      <c r="AX17" s="31">
        <f>IF(INDEX(data!$AV:$AV,ROW())=3,0,CW17*INDEX(results!$R:$R,ROW()))*INDEX($BA:$BA,ROW())</f>
        <v>0</v>
      </c>
      <c r="AY17" s="37">
        <f>IF(INDEX(data!$AV:$AV,ROW())=3,0,CX17*INDEX(results!$R:$R,ROW()))*INDEX($BA:$BA,ROW())</f>
        <v>0</v>
      </c>
      <c r="AZ17" s="17">
        <f t="shared" si="2"/>
        <v>21</v>
      </c>
      <c r="BA17" s="73">
        <f>IF((INDEX(data!$AU:$AU,ROW())+INDEX(data!$AV:$AV,ROW()))=0,0,INDEX(results!$T:$T,ROW())/(365*(INDEX(data!$AU:$AU,ROW())+INDEX(data!$AV:$AV,ROW()))+0.00001))</f>
        <v>0.4234122031795462</v>
      </c>
      <c r="BB17" s="39">
        <f>CA17*INDEX(data!$AX:$AX,ROW())*INDEX(results!$I:$I,ROW())</f>
        <v>0</v>
      </c>
      <c r="BC17" s="39">
        <f>CB17*INDEX(data!$AX:$AX,ROW())*INDEX(results!$I:$I,ROW())</f>
        <v>0</v>
      </c>
      <c r="BD17" s="39">
        <f>CC17*INDEX(data!$AX:$AX,ROW())*INDEX(results!$I:$I,ROW())</f>
        <v>0</v>
      </c>
      <c r="BE17" s="39">
        <f>CD17*INDEX(data!$AX:$AX,ROW())*INDEX(results!$I:$I,ROW())</f>
        <v>0</v>
      </c>
      <c r="BF17" s="39">
        <f>CE17*INDEX(data!$AX:$AX,ROW())*INDEX(results!$I:$I,ROW())</f>
        <v>0</v>
      </c>
      <c r="BG17" s="39">
        <f>CF17*INDEX(data!$AX:$AX,ROW())*INDEX(results!$I:$I,ROW())</f>
        <v>0</v>
      </c>
      <c r="BH17" s="39">
        <f>CG17*INDEX(data!$AX:$AX,ROW())*INDEX(results!$I:$I,ROW())</f>
        <v>0</v>
      </c>
      <c r="BI17" s="39">
        <f>CH17*INDEX(data!$AX:$AX,ROW())*INDEX(results!$I:$I,ROW())</f>
        <v>0</v>
      </c>
      <c r="BJ17" s="39">
        <f>CI17*INDEX(data!$AX:$AX,ROW())*INDEX(results!$I:$I,ROW())</f>
        <v>0</v>
      </c>
      <c r="BK17" s="39">
        <f>CJ17*INDEX(data!$AX:$AX,ROW())*INDEX(results!$I:$I,ROW())</f>
        <v>0</v>
      </c>
      <c r="BL17" s="39">
        <f>CK17*INDEX(data!$AX:$AX,ROW())*INDEX(results!$I:$I,ROW())</f>
        <v>0</v>
      </c>
      <c r="BM17" s="39">
        <f>CL17*INDEX(data!$AX:$AX,ROW())*INDEX(results!$I:$I,ROW())</f>
        <v>0</v>
      </c>
      <c r="BN17" s="39">
        <f>CM17*INDEX(data!$AX:$AX,ROW())*INDEX(results!$I:$I,ROW())</f>
        <v>0</v>
      </c>
      <c r="BO17" s="39">
        <f>CN17*INDEX(data!$AX:$AX,ROW())*INDEX(results!$I:$I,ROW())</f>
        <v>0</v>
      </c>
      <c r="BP17" s="39">
        <f>CO17*INDEX(data!$AX:$AX,ROW())*INDEX(results!$I:$I,ROW())</f>
        <v>0</v>
      </c>
      <c r="BQ17" s="39">
        <f>CP17*INDEX(data!$AX:$AX,ROW())*INDEX(results!$I:$I,ROW())</f>
        <v>0</v>
      </c>
      <c r="BR17" s="39">
        <f>CQ17*INDEX(data!$AX:$AX,ROW())*INDEX(results!$I:$I,ROW())</f>
        <v>0</v>
      </c>
      <c r="BS17" s="39">
        <f>CR17*INDEX(data!$AX:$AX,ROW())*INDEX(results!$I:$I,ROW())</f>
        <v>0</v>
      </c>
      <c r="BT17" s="39">
        <f>CS17*INDEX(data!$AX:$AX,ROW())*INDEX(results!$I:$I,ROW())</f>
        <v>0</v>
      </c>
      <c r="BU17" s="39">
        <f>CT17*INDEX(data!$AX:$AX,ROW())*INDEX(results!$I:$I,ROW())</f>
        <v>0</v>
      </c>
      <c r="BV17" s="39">
        <f>CU17*INDEX(data!$AX:$AX,ROW())*INDEX(results!$I:$I,ROW())</f>
        <v>0</v>
      </c>
      <c r="BW17" s="39">
        <f>CV17*INDEX(data!$AX:$AX,ROW())*INDEX(results!$I:$I,ROW())</f>
        <v>0</v>
      </c>
      <c r="BX17" s="39">
        <f>CW17*INDEX(data!$AX:$AX,ROW())*INDEX(results!$I:$I,ROW())</f>
        <v>0</v>
      </c>
      <c r="BY17" s="39">
        <f>CX17*INDEX(data!$AX:$AX,ROW())*INDEX(results!$I:$I,ROW())</f>
        <v>0</v>
      </c>
      <c r="BZ17" s="73">
        <f>ROUND(SUM(BB17:BY17)*INDEX(profiles!$BL:$BL,ROW())/1000,0)</f>
        <v>0</v>
      </c>
      <c r="CA17" s="82">
        <f>IF(profiles!C17&gt;0,1,0)</f>
        <v>0</v>
      </c>
      <c r="CB17" s="83">
        <f>IF(profiles!D17&gt;0,1,0)</f>
        <v>0</v>
      </c>
      <c r="CC17" s="83">
        <f>IF(profiles!E17&gt;0,1,0)</f>
        <v>0</v>
      </c>
      <c r="CD17" s="83">
        <f>IF(profiles!F17&gt;0,1,0)</f>
        <v>0</v>
      </c>
      <c r="CE17" s="83">
        <f>IF(profiles!G17&gt;0,1,0)</f>
        <v>0</v>
      </c>
      <c r="CF17" s="83">
        <f>IF(profiles!H17&gt;0,1,0)</f>
        <v>0</v>
      </c>
      <c r="CG17" s="83">
        <f>IF(profiles!I17&gt;0,1,0)</f>
        <v>0</v>
      </c>
      <c r="CH17" s="83">
        <f>IF(profiles!J17&gt;0,1,0)</f>
        <v>1</v>
      </c>
      <c r="CI17" s="83">
        <f>IF(profiles!K17&gt;0,1,0)</f>
        <v>1</v>
      </c>
      <c r="CJ17" s="83">
        <f>IF(profiles!L17&gt;0,1,0)</f>
        <v>1</v>
      </c>
      <c r="CK17" s="83">
        <f>IF(profiles!M17&gt;0,1,0)</f>
        <v>1</v>
      </c>
      <c r="CL17" s="83">
        <f>IF(profiles!N17&gt;0,1,0)</f>
        <v>1</v>
      </c>
      <c r="CM17" s="83">
        <f>IF(profiles!O17&gt;0,1,0)</f>
        <v>1</v>
      </c>
      <c r="CN17" s="83">
        <f>IF(profiles!P17&gt;0,1,0)</f>
        <v>1</v>
      </c>
      <c r="CO17" s="83">
        <f>IF(profiles!Q17&gt;0,1,0)</f>
        <v>1</v>
      </c>
      <c r="CP17" s="83">
        <f>IF(profiles!R17&gt;0,1,0)</f>
        <v>1</v>
      </c>
      <c r="CQ17" s="83">
        <f>IF(profiles!S17&gt;0,1,0)</f>
        <v>1</v>
      </c>
      <c r="CR17" s="83">
        <f>IF(profiles!T17&gt;0,1,0)</f>
        <v>1</v>
      </c>
      <c r="CS17" s="83">
        <f>IF(profiles!U17&gt;0,1,0)</f>
        <v>0</v>
      </c>
      <c r="CT17" s="83">
        <f>IF(profiles!V17&gt;0,1,0)</f>
        <v>0</v>
      </c>
      <c r="CU17" s="83">
        <f>IF(profiles!W17&gt;0,1,0)</f>
        <v>0</v>
      </c>
      <c r="CV17" s="83">
        <f>IF(profiles!X17&gt;0,1,0)</f>
        <v>0</v>
      </c>
      <c r="CW17" s="83">
        <f>IF(profiles!Y17&gt;0,1,0)</f>
        <v>0</v>
      </c>
      <c r="CX17" s="83">
        <f>IF(profiles!Z17&gt;0,1,0)</f>
        <v>0</v>
      </c>
      <c r="CY17" s="73">
        <f t="shared" si="3"/>
        <v>4</v>
      </c>
      <c r="CZ17" s="38">
        <f>profiles!C17*INDEX(results!$J:$J,ROW())*INDEX(results!$I:$I,ROW())</f>
        <v>0</v>
      </c>
      <c r="DA17" s="39">
        <f>profiles!D17*INDEX(results!$J:$J,ROW())*INDEX(results!$I:$I,ROW())</f>
        <v>0</v>
      </c>
      <c r="DB17" s="39">
        <f>profiles!E17*INDEX(results!$J:$J,ROW())*INDEX(results!$I:$I,ROW())</f>
        <v>0</v>
      </c>
      <c r="DC17" s="39">
        <f>profiles!F17*INDEX(results!$J:$J,ROW())*INDEX(results!$I:$I,ROW())</f>
        <v>0</v>
      </c>
      <c r="DD17" s="39">
        <f>profiles!G17*INDEX(results!$J:$J,ROW())*INDEX(results!$I:$I,ROW())</f>
        <v>0</v>
      </c>
      <c r="DE17" s="39">
        <f>profiles!H17*INDEX(results!$J:$J,ROW())*INDEX(results!$I:$I,ROW())</f>
        <v>0</v>
      </c>
      <c r="DF17" s="39">
        <f>profiles!I17*INDEX(results!$J:$J,ROW())*INDEX(results!$I:$I,ROW())</f>
        <v>0</v>
      </c>
      <c r="DG17" s="39">
        <f>profiles!J17*INDEX(results!$J:$J,ROW())*INDEX(results!$I:$I,ROW())</f>
        <v>7.84</v>
      </c>
      <c r="DH17" s="39">
        <f>profiles!K17*INDEX(results!$J:$J,ROW())*INDEX(results!$I:$I,ROW())</f>
        <v>11.76</v>
      </c>
      <c r="DI17" s="39">
        <f>profiles!L17*INDEX(results!$J:$J,ROW())*INDEX(results!$I:$I,ROW())</f>
        <v>19.599999999999998</v>
      </c>
      <c r="DJ17" s="39">
        <f>profiles!M17*INDEX(results!$J:$J,ROW())*INDEX(results!$I:$I,ROW())</f>
        <v>19.599999999999998</v>
      </c>
      <c r="DK17" s="39">
        <f>profiles!N17*INDEX(results!$J:$J,ROW())*INDEX(results!$I:$I,ROW())</f>
        <v>15.68</v>
      </c>
      <c r="DL17" s="39">
        <f>profiles!O17*INDEX(results!$J:$J,ROW())*INDEX(results!$I:$I,ROW())</f>
        <v>3.92</v>
      </c>
      <c r="DM17" s="39">
        <f>profiles!P17*INDEX(results!$J:$J,ROW())*INDEX(results!$I:$I,ROW())</f>
        <v>11.76</v>
      </c>
      <c r="DN17" s="39">
        <f>profiles!Q17*INDEX(results!$J:$J,ROW())*INDEX(results!$I:$I,ROW())</f>
        <v>19.599999999999998</v>
      </c>
      <c r="DO17" s="39">
        <f>profiles!R17*INDEX(results!$J:$J,ROW())*INDEX(results!$I:$I,ROW())</f>
        <v>15.68</v>
      </c>
      <c r="DP17" s="39">
        <f>profiles!S17*INDEX(results!$J:$J,ROW())*INDEX(results!$I:$I,ROW())</f>
        <v>15.68</v>
      </c>
      <c r="DQ17" s="39">
        <f>profiles!T17*INDEX(results!$J:$J,ROW())*INDEX(results!$I:$I,ROW())</f>
        <v>7.84</v>
      </c>
      <c r="DR17" s="39">
        <f>profiles!U17*INDEX(results!$J:$J,ROW())*INDEX(results!$I:$I,ROW())</f>
        <v>0</v>
      </c>
      <c r="DS17" s="39">
        <f>profiles!V17*INDEX(results!$J:$J,ROW())*INDEX(results!$I:$I,ROW())</f>
        <v>0</v>
      </c>
      <c r="DT17" s="39">
        <f>profiles!W17*INDEX(results!$J:$J,ROW())*INDEX(results!$I:$I,ROW())</f>
        <v>0</v>
      </c>
      <c r="DU17" s="39">
        <f>profiles!X17*INDEX(results!$J:$J,ROW())*INDEX(results!$I:$I,ROW())</f>
        <v>0</v>
      </c>
      <c r="DV17" s="39">
        <f>profiles!Y17*INDEX(results!$J:$J,ROW())*INDEX(results!$I:$I,ROW())</f>
        <v>0</v>
      </c>
      <c r="DW17" s="39">
        <f>profiles!Z17*INDEX(results!$J:$J,ROW())*INDEX(results!$I:$I,ROW())</f>
        <v>0</v>
      </c>
      <c r="DX17" s="73">
        <f t="shared" si="4"/>
        <v>54</v>
      </c>
      <c r="DY17" s="17">
        <f>EX17/MAX(INDEX($FV:$FV,ROW()),0.001)*(INDEX(data!$BT:$BT,ROW()))*(INDEX(results!$I:$I,ROW()))/MAX(INDEX(data!$AG:$AG,ROW()),0.001)</f>
        <v>0</v>
      </c>
      <c r="DZ17" s="31">
        <f>EY17/MAX(INDEX($FV:$FV,ROW()),0.001)*(INDEX(data!$BT:$BT,ROW()))*(INDEX(results!$I:$I,ROW()))/MAX(INDEX(data!$AG:$AG,ROW()),0.001)</f>
        <v>0</v>
      </c>
      <c r="EA17" s="31">
        <f>EZ17/MAX(INDEX($FV:$FV,ROW()),0.001)*(INDEX(data!$BT:$BT,ROW()))*(INDEX(results!$I:$I,ROW()))/MAX(INDEX(data!$AG:$AG,ROW()),0.001)</f>
        <v>0</v>
      </c>
      <c r="EB17" s="31">
        <f>FA17/MAX(INDEX($FV:$FV,ROW()),0.001)*(INDEX(data!$BT:$BT,ROW()))*(INDEX(results!$I:$I,ROW()))/MAX(INDEX(data!$AG:$AG,ROW()),0.001)</f>
        <v>0</v>
      </c>
      <c r="EC17" s="31">
        <f>FB17/MAX(INDEX($FV:$FV,ROW()),0.001)*(INDEX(data!$BT:$BT,ROW()))*(INDEX(results!$I:$I,ROW()))/MAX(INDEX(data!$AG:$AG,ROW()),0.001)</f>
        <v>0</v>
      </c>
      <c r="ED17" s="31">
        <f>FC17/MAX(INDEX($FV:$FV,ROW()),0.001)*(INDEX(data!$BT:$BT,ROW()))*(INDEX(results!$I:$I,ROW()))/MAX(INDEX(data!$AG:$AG,ROW()),0.001)</f>
        <v>0</v>
      </c>
      <c r="EE17" s="31">
        <f>FD17/MAX(INDEX($FV:$FV,ROW()),0.001)*(INDEX(data!$BT:$BT,ROW()))*(INDEX(results!$I:$I,ROW()))/MAX(INDEX(data!$AG:$AG,ROW()),0.001)</f>
        <v>0</v>
      </c>
      <c r="EF17" s="31">
        <f>FE17/MAX(INDEX($FV:$FV,ROW()),0.001)*(INDEX(data!$BT:$BT,ROW()))*(INDEX(results!$I:$I,ROW()))/MAX(INDEX(data!$AG:$AG,ROW()),0.001)</f>
        <v>0</v>
      </c>
      <c r="EG17" s="31">
        <f>FF17/MAX(INDEX($FV:$FV,ROW()),0.001)*(INDEX(data!$BT:$BT,ROW()))*(INDEX(results!$I:$I,ROW()))/MAX(INDEX(data!$AG:$AG,ROW()),0.001)</f>
        <v>0</v>
      </c>
      <c r="EH17" s="31">
        <f>FG17/MAX(INDEX($FV:$FV,ROW()),0.001)*(INDEX(data!$BT:$BT,ROW()))*(INDEX(results!$I:$I,ROW()))/MAX(INDEX(data!$AG:$AG,ROW()),0.001)</f>
        <v>9.9999999999999992E-2</v>
      </c>
      <c r="EI17" s="31">
        <f>FH17/MAX(INDEX($FV:$FV,ROW()),0.001)*(INDEX(data!$BT:$BT,ROW()))*(INDEX(results!$I:$I,ROW()))/MAX(INDEX(data!$AG:$AG,ROW()),0.001)</f>
        <v>0.12499999999999999</v>
      </c>
      <c r="EJ17" s="31">
        <f>FI17/MAX(INDEX($FV:$FV,ROW()),0.001)*(INDEX(data!$BT:$BT,ROW()))*(INDEX(results!$I:$I,ROW()))/MAX(INDEX(data!$AG:$AG,ROW()),0.001)</f>
        <v>0</v>
      </c>
      <c r="EK17" s="31">
        <f>FJ17/MAX(INDEX($FV:$FV,ROW()),0.001)*(INDEX(data!$BT:$BT,ROW()))*(INDEX(results!$I:$I,ROW()))/MAX(INDEX(data!$AG:$AG,ROW()),0.001)</f>
        <v>0</v>
      </c>
      <c r="EL17" s="31">
        <f>FK17/MAX(INDEX($FV:$FV,ROW()),0.001)*(INDEX(data!$BT:$BT,ROW()))*(INDEX(results!$I:$I,ROW()))/MAX(INDEX(data!$AG:$AG,ROW()),0.001)</f>
        <v>0</v>
      </c>
      <c r="EM17" s="31">
        <f>FL17/MAX(INDEX($FV:$FV,ROW()),0.001)*(INDEX(data!$BT:$BT,ROW()))*(INDEX(results!$I:$I,ROW()))/MAX(INDEX(data!$AG:$AG,ROW()),0.001)</f>
        <v>0.12499999999999999</v>
      </c>
      <c r="EN17" s="31">
        <f>FM17/MAX(INDEX($FV:$FV,ROW()),0.001)*(INDEX(data!$BT:$BT,ROW()))*(INDEX(results!$I:$I,ROW()))/MAX(INDEX(data!$AG:$AG,ROW()),0.001)</f>
        <v>0</v>
      </c>
      <c r="EO17" s="31">
        <f>FN17/MAX(INDEX($FV:$FV,ROW()),0.001)*(INDEX(data!$BT:$BT,ROW()))*(INDEX(results!$I:$I,ROW()))/MAX(INDEX(data!$AG:$AG,ROW()),0.001)</f>
        <v>0</v>
      </c>
      <c r="EP17" s="31">
        <f>FO17/MAX(INDEX($FV:$FV,ROW()),0.001)*(INDEX(data!$BT:$BT,ROW()))*(INDEX(results!$I:$I,ROW()))/MAX(INDEX(data!$AG:$AG,ROW()),0.001)</f>
        <v>0</v>
      </c>
      <c r="EQ17" s="31">
        <f>FP17/MAX(INDEX($FV:$FV,ROW()),0.001)*(INDEX(data!$BT:$BT,ROW()))*(INDEX(results!$I:$I,ROW()))/MAX(INDEX(data!$AG:$AG,ROW()),0.001)</f>
        <v>0</v>
      </c>
      <c r="ER17" s="31">
        <f>FQ17/MAX(INDEX($FV:$FV,ROW()),0.001)*(INDEX(data!$BT:$BT,ROW()))*(INDEX(results!$I:$I,ROW()))/MAX(INDEX(data!$AG:$AG,ROW()),0.001)</f>
        <v>0</v>
      </c>
      <c r="ES17" s="31">
        <f>FR17/MAX(INDEX($FV:$FV,ROW()),0.001)*(INDEX(data!$BT:$BT,ROW()))*(INDEX(results!$I:$I,ROW()))/MAX(INDEX(data!$AG:$AG,ROW()),0.001)</f>
        <v>0</v>
      </c>
      <c r="ET17" s="31">
        <f>FS17/MAX(INDEX($FV:$FV,ROW()),0.001)*(INDEX(data!$BT:$BT,ROW()))*(INDEX(results!$I:$I,ROW()))/MAX(INDEX(data!$AG:$AG,ROW()),0.001)</f>
        <v>0</v>
      </c>
      <c r="EU17" s="31">
        <f>FT17/MAX(INDEX($FV:$FV,ROW()),0.001)*(INDEX(data!$BT:$BT,ROW()))*(INDEX(results!$I:$I,ROW()))/MAX(INDEX(data!$AG:$AG,ROW()),0.001)</f>
        <v>0</v>
      </c>
      <c r="EV17" s="31">
        <f>FU17/MAX(INDEX($FV:$FV,ROW()),0.001)*(INDEX(data!$BT:$BT,ROW()))*(INDEX(results!$I:$I,ROW()))/MAX(INDEX(data!$AG:$AG,ROW()),0.001)</f>
        <v>0</v>
      </c>
      <c r="EW17" s="73">
        <f t="shared" si="5"/>
        <v>7.4</v>
      </c>
      <c r="EX17" s="17">
        <f t="shared" si="6"/>
        <v>0</v>
      </c>
      <c r="EY17" s="31">
        <f t="shared" si="7"/>
        <v>0</v>
      </c>
      <c r="EZ17" s="31">
        <f t="shared" si="8"/>
        <v>0</v>
      </c>
      <c r="FA17" s="31">
        <f t="shared" si="9"/>
        <v>0</v>
      </c>
      <c r="FB17" s="31">
        <f t="shared" si="10"/>
        <v>0</v>
      </c>
      <c r="FC17" s="31">
        <f t="shared" si="11"/>
        <v>0</v>
      </c>
      <c r="FD17" s="31">
        <f t="shared" si="12"/>
        <v>0</v>
      </c>
      <c r="FE17" s="31">
        <f t="shared" si="13"/>
        <v>0</v>
      </c>
      <c r="FF17" s="31">
        <f t="shared" si="14"/>
        <v>0</v>
      </c>
      <c r="FG17" s="31">
        <f t="shared" si="15"/>
        <v>0.8</v>
      </c>
      <c r="FH17" s="31">
        <f t="shared" si="16"/>
        <v>1</v>
      </c>
      <c r="FI17" s="31">
        <f t="shared" si="17"/>
        <v>0</v>
      </c>
      <c r="FJ17" s="31">
        <f t="shared" si="18"/>
        <v>0</v>
      </c>
      <c r="FK17" s="31">
        <f t="shared" si="19"/>
        <v>0</v>
      </c>
      <c r="FL17" s="31">
        <f t="shared" si="20"/>
        <v>1</v>
      </c>
      <c r="FM17" s="31">
        <f t="shared" si="21"/>
        <v>0</v>
      </c>
      <c r="FN17" s="31">
        <f t="shared" si="22"/>
        <v>0</v>
      </c>
      <c r="FO17" s="31">
        <f t="shared" si="23"/>
        <v>0</v>
      </c>
      <c r="FP17" s="31">
        <f t="shared" si="24"/>
        <v>0</v>
      </c>
      <c r="FQ17" s="31">
        <f t="shared" si="25"/>
        <v>0</v>
      </c>
      <c r="FR17" s="31">
        <f t="shared" si="26"/>
        <v>0</v>
      </c>
      <c r="FS17" s="31">
        <f t="shared" si="27"/>
        <v>0</v>
      </c>
      <c r="FT17" s="31">
        <f t="shared" si="28"/>
        <v>0</v>
      </c>
      <c r="FU17" s="37">
        <f t="shared" si="29"/>
        <v>0</v>
      </c>
      <c r="FV17" s="73">
        <f t="shared" si="30"/>
        <v>2.8</v>
      </c>
      <c r="FW17" s="39">
        <f>profiles!C17*profiles!AA17</f>
        <v>0</v>
      </c>
      <c r="FX17" s="39">
        <f>profiles!D17*profiles!AB17</f>
        <v>0</v>
      </c>
      <c r="FY17" s="39">
        <f>profiles!E17*profiles!AC17</f>
        <v>0</v>
      </c>
      <c r="FZ17" s="39">
        <f>profiles!F17*profiles!AD17</f>
        <v>0</v>
      </c>
      <c r="GA17" s="39">
        <f>profiles!G17*profiles!AE17</f>
        <v>0</v>
      </c>
      <c r="GB17" s="39">
        <f>profiles!H17*profiles!AF17</f>
        <v>0</v>
      </c>
      <c r="GC17" s="39">
        <f>profiles!I17*profiles!AG17</f>
        <v>0</v>
      </c>
      <c r="GD17" s="39">
        <f>profiles!J17*profiles!AH17</f>
        <v>0.16000000000000003</v>
      </c>
      <c r="GE17" s="39">
        <f>profiles!K17*profiles!AI17</f>
        <v>0.36</v>
      </c>
      <c r="GF17" s="39">
        <f>profiles!L17*profiles!AJ17</f>
        <v>0.8</v>
      </c>
      <c r="GG17" s="39">
        <f>profiles!M17*profiles!AK17</f>
        <v>1</v>
      </c>
      <c r="GH17" s="39">
        <f>profiles!N17*profiles!AL17</f>
        <v>0.64000000000000012</v>
      </c>
      <c r="GI17" s="39">
        <f>profiles!O17*profiles!AM17</f>
        <v>4.0000000000000008E-2</v>
      </c>
      <c r="GJ17" s="39">
        <f>profiles!P17*profiles!AN17</f>
        <v>0.36</v>
      </c>
      <c r="GK17" s="39">
        <f>profiles!Q17*profiles!AO17</f>
        <v>1</v>
      </c>
      <c r="GL17" s="39">
        <f>profiles!R17*profiles!AP17</f>
        <v>0.64000000000000012</v>
      </c>
      <c r="GM17" s="39">
        <f>profiles!S17*profiles!AQ17</f>
        <v>0.64000000000000012</v>
      </c>
      <c r="GN17" s="39">
        <f>profiles!T17*profiles!AR17</f>
        <v>0.16000000000000003</v>
      </c>
      <c r="GO17" s="39">
        <f>profiles!U17*profiles!AS17</f>
        <v>0</v>
      </c>
      <c r="GP17" s="39">
        <f>profiles!V17*profiles!AT17</f>
        <v>0</v>
      </c>
      <c r="GQ17" s="39">
        <f>profiles!W17*profiles!AU17</f>
        <v>0</v>
      </c>
      <c r="GR17" s="39">
        <f>profiles!X17*profiles!AV17</f>
        <v>0</v>
      </c>
      <c r="GS17" s="39">
        <f>profiles!Y17*profiles!AW17</f>
        <v>0</v>
      </c>
      <c r="GT17" s="39">
        <f>profiles!Z17*profiles!AX17</f>
        <v>0</v>
      </c>
      <c r="GU17" s="73">
        <f t="shared" si="31"/>
        <v>0.64000000000000012</v>
      </c>
      <c r="GV17" s="73">
        <v>99</v>
      </c>
      <c r="GW17" s="73">
        <f>INDEX(data!$C:$C,ROW())*INDEX(data!$E:$E,ROW())*(INDEX(data!$G:$G,ROW())/100)/0.85</f>
        <v>21.176470588235293</v>
      </c>
      <c r="GX17" s="73">
        <f>GW17*INDEX(data!$P:$P,ROW())*INDEX(data!$W:$W,ROW())/INDEX(results!$C:$C,ROW())</f>
        <v>6.6176470588235295E-2</v>
      </c>
      <c r="GY17" s="73">
        <f>IF(INDEX(data!$BM:$BM,ROW())="Climatisation",1,0)</f>
        <v>1</v>
      </c>
      <c r="GZ17" s="73">
        <f>data!BA17</f>
        <v>8.6999999999999993</v>
      </c>
      <c r="HA17" s="73">
        <f>data!BB17</f>
        <v>0.2</v>
      </c>
      <c r="HB17" s="17">
        <f>profiles!C17</f>
        <v>0</v>
      </c>
      <c r="HC17" s="31">
        <f>profiles!D17</f>
        <v>0</v>
      </c>
      <c r="HD17" s="31">
        <f>profiles!E17</f>
        <v>0</v>
      </c>
      <c r="HE17" s="31">
        <f>profiles!F17</f>
        <v>0</v>
      </c>
      <c r="HF17" s="31">
        <f>profiles!G17</f>
        <v>0</v>
      </c>
      <c r="HG17" s="31">
        <f>profiles!H17</f>
        <v>0</v>
      </c>
      <c r="HH17" s="31">
        <f>profiles!I17</f>
        <v>0</v>
      </c>
      <c r="HI17" s="39">
        <f>profiles!J17</f>
        <v>0.4</v>
      </c>
      <c r="HJ17" s="39">
        <f>profiles!K17</f>
        <v>0.6</v>
      </c>
      <c r="HK17" s="39">
        <f>profiles!L17</f>
        <v>1</v>
      </c>
      <c r="HL17" s="39">
        <f>profiles!M17</f>
        <v>1</v>
      </c>
      <c r="HM17" s="39">
        <f>profiles!N17</f>
        <v>0.8</v>
      </c>
      <c r="HN17" s="39">
        <f>profiles!O17</f>
        <v>0.2</v>
      </c>
      <c r="HO17" s="39">
        <f>profiles!P17</f>
        <v>0.6</v>
      </c>
      <c r="HP17" s="39">
        <f>profiles!Q17</f>
        <v>1</v>
      </c>
      <c r="HQ17" s="39">
        <f>profiles!R17</f>
        <v>0.8</v>
      </c>
      <c r="HR17" s="39">
        <f>profiles!S17</f>
        <v>0.8</v>
      </c>
      <c r="HS17" s="39">
        <f>profiles!T17</f>
        <v>0.4</v>
      </c>
      <c r="HT17" s="31">
        <f>profiles!U17</f>
        <v>0</v>
      </c>
      <c r="HU17" s="31">
        <f>profiles!V17</f>
        <v>0</v>
      </c>
      <c r="HV17" s="31">
        <f>profiles!W17</f>
        <v>0</v>
      </c>
      <c r="HW17" s="31">
        <f>profiles!X17</f>
        <v>0</v>
      </c>
      <c r="HX17" s="31">
        <f>profiles!Y17</f>
        <v>0</v>
      </c>
      <c r="HY17" s="31">
        <f>profiles!Z17</f>
        <v>0</v>
      </c>
      <c r="HZ17" s="73">
        <f t="shared" si="32"/>
        <v>8</v>
      </c>
    </row>
    <row r="18" spans="1:234" ht="15" thickBot="1" x14ac:dyDescent="0.35">
      <c r="A18" s="9">
        <v>4.5</v>
      </c>
      <c r="B18" s="6" t="s">
        <v>110</v>
      </c>
      <c r="C18" s="9">
        <f>profiles!AA18*INDEX(data!$AL:$AL,ROW())*INDEX(results!$I:$I,ROW())</f>
        <v>0.27999999999999997</v>
      </c>
      <c r="D18" s="28">
        <f>profiles!AB18*INDEX(data!$AL:$AL,ROW())*INDEX(results!$I:$I,ROW())</f>
        <v>0.27999999999999997</v>
      </c>
      <c r="E18" s="28">
        <f>profiles!AC18*INDEX(data!$AL:$AL,ROW())*INDEX(results!$I:$I,ROW())</f>
        <v>0.27999999999999997</v>
      </c>
      <c r="F18" s="28">
        <f>profiles!AD18*INDEX(data!$AL:$AL,ROW())*INDEX(results!$I:$I,ROW())</f>
        <v>0.27999999999999997</v>
      </c>
      <c r="G18" s="28">
        <f>profiles!AE18*INDEX(data!$AL:$AL,ROW())*INDEX(results!$I:$I,ROW())</f>
        <v>0.27999999999999997</v>
      </c>
      <c r="H18" s="28">
        <f>profiles!AF18*INDEX(data!$AL:$AL,ROW())*INDEX(results!$I:$I,ROW())</f>
        <v>0.27999999999999997</v>
      </c>
      <c r="I18" s="28">
        <f>profiles!AG18*INDEX(data!$AL:$AL,ROW())*INDEX(results!$I:$I,ROW())</f>
        <v>0.27999999999999997</v>
      </c>
      <c r="J18" s="28">
        <f>profiles!AH18*INDEX(data!$AL:$AL,ROW())*INDEX(results!$I:$I,ROW())</f>
        <v>1.1199999999999999</v>
      </c>
      <c r="K18" s="28">
        <f>profiles!AI18*INDEX(data!$AL:$AL,ROW())*INDEX(results!$I:$I,ROW())</f>
        <v>1.68</v>
      </c>
      <c r="L18" s="28">
        <f>profiles!AJ18*INDEX(data!$AL:$AL,ROW())*INDEX(results!$I:$I,ROW())</f>
        <v>2.2399999999999998</v>
      </c>
      <c r="M18" s="28">
        <f>profiles!AK18*INDEX(data!$AL:$AL,ROW())*INDEX(results!$I:$I,ROW())</f>
        <v>2.8</v>
      </c>
      <c r="N18" s="28">
        <f>profiles!AL18*INDEX(data!$AL:$AL,ROW())*INDEX(results!$I:$I,ROW())</f>
        <v>2.2399999999999998</v>
      </c>
      <c r="O18" s="28">
        <f>profiles!AM18*INDEX(data!$AL:$AL,ROW())*INDEX(results!$I:$I,ROW())</f>
        <v>0.55999999999999994</v>
      </c>
      <c r="P18" s="28">
        <f>profiles!AN18*INDEX(data!$AL:$AL,ROW())*INDEX(results!$I:$I,ROW())</f>
        <v>1.68</v>
      </c>
      <c r="Q18" s="28">
        <f>profiles!AO18*INDEX(data!$AL:$AL,ROW())*INDEX(results!$I:$I,ROW())</f>
        <v>2.8</v>
      </c>
      <c r="R18" s="28">
        <f>profiles!AP18*INDEX(data!$AL:$AL,ROW())*INDEX(results!$I:$I,ROW())</f>
        <v>2.2399999999999998</v>
      </c>
      <c r="S18" s="28">
        <f>profiles!AQ18*INDEX(data!$AL:$AL,ROW())*INDEX(results!$I:$I,ROW())</f>
        <v>2.2399999999999998</v>
      </c>
      <c r="T18" s="28">
        <f>profiles!AR18*INDEX(data!$AL:$AL,ROW())*INDEX(results!$I:$I,ROW())</f>
        <v>1.1199999999999999</v>
      </c>
      <c r="U18" s="28">
        <f>profiles!AS18*INDEX(data!$AL:$AL,ROW())*INDEX(results!$I:$I,ROW())</f>
        <v>0.27999999999999997</v>
      </c>
      <c r="V18" s="28">
        <f>profiles!AT18*INDEX(data!$AL:$AL,ROW())*INDEX(results!$I:$I,ROW())</f>
        <v>0.27999999999999997</v>
      </c>
      <c r="W18" s="28">
        <f>profiles!AU18*INDEX(data!$AL:$AL,ROW())*INDEX(results!$I:$I,ROW())</f>
        <v>0.27999999999999997</v>
      </c>
      <c r="X18" s="28">
        <f>profiles!AV18*INDEX(data!$AL:$AL,ROW())*INDEX(results!$I:$I,ROW())</f>
        <v>0.27999999999999997</v>
      </c>
      <c r="Y18" s="28">
        <f>profiles!AW18*INDEX(data!$AL:$AL,ROW())*INDEX(results!$I:$I,ROW())</f>
        <v>0.27999999999999997</v>
      </c>
      <c r="Z18" s="28">
        <f>profiles!AX18*INDEX(data!$AL:$AL,ROW())*INDEX(results!$I:$I,ROW())</f>
        <v>0.27999999999999997</v>
      </c>
      <c r="AA18" s="74">
        <f t="shared" si="1"/>
        <v>9</v>
      </c>
      <c r="AB18" s="28">
        <f>IF(INDEX(data!$AV:$AV,ROW())=3,0,CA18*INDEX(results!$R:$R,ROW()))*INDEX($BA:$BA,ROW())</f>
        <v>0</v>
      </c>
      <c r="AC18" s="28">
        <f>IF(INDEX(data!$AV:$AV,ROW())=3,0,CB18*INDEX(results!$R:$R,ROW()))*INDEX($BA:$BA,ROW())</f>
        <v>0</v>
      </c>
      <c r="AD18" s="28">
        <f>IF(INDEX(data!$AV:$AV,ROW())=3,0,CC18*INDEX(results!$R:$R,ROW()))*INDEX($BA:$BA,ROW())</f>
        <v>0</v>
      </c>
      <c r="AE18" s="28">
        <f>IF(INDEX(data!$AV:$AV,ROW())=3,0,CD18*INDEX(results!$R:$R,ROW()))*INDEX($BA:$BA,ROW())</f>
        <v>0</v>
      </c>
      <c r="AF18" s="28">
        <f>IF(INDEX(data!$AV:$AV,ROW())=3,0,CE18*INDEX(results!$R:$R,ROW()))*INDEX($BA:$BA,ROW())</f>
        <v>0</v>
      </c>
      <c r="AG18" s="28">
        <f>IF(INDEX(data!$AV:$AV,ROW())=3,0,CF18*INDEX(results!$R:$R,ROW()))*INDEX($BA:$BA,ROW())</f>
        <v>0</v>
      </c>
      <c r="AH18" s="28">
        <f>IF(INDEX(data!$AV:$AV,ROW())=3,0,CG18*INDEX(results!$R:$R,ROW()))*INDEX($BA:$BA,ROW())</f>
        <v>0</v>
      </c>
      <c r="AI18" s="88">
        <f>CH18*INDEX(results!$R:$R,ROW())*INDEX($BA:$BA,ROW())</f>
        <v>4.5330012340398467</v>
      </c>
      <c r="AJ18" s="88">
        <f>CI18*INDEX(results!$R:$R,ROW())*INDEX($BA:$BA,ROW())</f>
        <v>4.5330012340398467</v>
      </c>
      <c r="AK18" s="88">
        <f>CJ18*INDEX(results!$R:$R,ROW())*INDEX($BA:$BA,ROW())</f>
        <v>4.5330012340398467</v>
      </c>
      <c r="AL18" s="88">
        <f>CK18*INDEX(results!$R:$R,ROW())*INDEX($BA:$BA,ROW())</f>
        <v>4.5330012340398467</v>
      </c>
      <c r="AM18" s="88">
        <f>CL18*INDEX(results!$R:$R,ROW())*INDEX($BA:$BA,ROW())</f>
        <v>4.5330012340398467</v>
      </c>
      <c r="AN18" s="88">
        <f>CM18*INDEX(results!$R:$R,ROW())*INDEX($BA:$BA,ROW())</f>
        <v>4.5330012340398467</v>
      </c>
      <c r="AO18" s="88">
        <f>CN18*INDEX(results!$R:$R,ROW())*INDEX($BA:$BA,ROW())</f>
        <v>4.5330012340398467</v>
      </c>
      <c r="AP18" s="88">
        <f>CO18*INDEX(results!$R:$R,ROW())*INDEX($BA:$BA,ROW())</f>
        <v>4.5330012340398467</v>
      </c>
      <c r="AQ18" s="88">
        <f>CP18*INDEX(results!$R:$R,ROW())*INDEX($BA:$BA,ROW())</f>
        <v>4.5330012340398467</v>
      </c>
      <c r="AR18" s="88">
        <f>CQ18*INDEX(results!$R:$R,ROW())*INDEX($BA:$BA,ROW())</f>
        <v>4.5330012340398467</v>
      </c>
      <c r="AS18" s="88">
        <f>CR18*INDEX(results!$R:$R,ROW())*INDEX($BA:$BA,ROW())</f>
        <v>4.5330012340398467</v>
      </c>
      <c r="AT18" s="89">
        <f>IF(INDEX(data!$AV:$AV,ROW())=3,INDEX(results!$R:$R,ROW()), CS18*INDEX(results!$R:$R,ROW()))*INDEX($BA:$BA,ROW())</f>
        <v>0</v>
      </c>
      <c r="AU18" s="89">
        <f>IF(INDEX(data!$AV:$AV,ROW())=3,INDEX(results!$R:$R,ROW()), CT18*INDEX(results!$R:$R,ROW()))*INDEX($BA:$BA,ROW())</f>
        <v>0</v>
      </c>
      <c r="AV18" s="89">
        <f>IF(INDEX(data!$AV:$AV,ROW())=3,INDEX(results!$R:$R,ROW()), CU18*INDEX(results!$R:$R,ROW()))*INDEX($BA:$BA,ROW())</f>
        <v>0</v>
      </c>
      <c r="AW18" s="28">
        <f>IF(INDEX(data!$AV:$AV,ROW())=3,0,CV18*INDEX(results!$R:$R,ROW()))*INDEX($BA:$BA,ROW())</f>
        <v>0</v>
      </c>
      <c r="AX18" s="28">
        <f>IF(INDEX(data!$AV:$AV,ROW())=3,0,CW18*INDEX(results!$R:$R,ROW()))*INDEX($BA:$BA,ROW())</f>
        <v>0</v>
      </c>
      <c r="AY18" s="29">
        <f>IF(INDEX(data!$AV:$AV,ROW())=3,0,CX18*INDEX(results!$R:$R,ROW()))*INDEX($BA:$BA,ROW())</f>
        <v>0</v>
      </c>
      <c r="AZ18" s="9">
        <f t="shared" si="2"/>
        <v>18</v>
      </c>
      <c r="BA18" s="74">
        <f>IF((INDEX(data!$AU:$AU,ROW())+INDEX(data!$AV:$AV,ROW()))=0,0,INDEX(results!$T:$T,ROW())/(365*(INDEX(data!$AU:$AU,ROW())+INDEX(data!$AV:$AV,ROW()))+0.00001))</f>
        <v>0.32378580243141764</v>
      </c>
      <c r="BB18" s="27">
        <f>CA18*INDEX(data!$AX:$AX,ROW())*INDEX(results!$I:$I,ROW())</f>
        <v>0</v>
      </c>
      <c r="BC18" s="27">
        <f>CB18*INDEX(data!$AX:$AX,ROW())*INDEX(results!$I:$I,ROW())</f>
        <v>0</v>
      </c>
      <c r="BD18" s="27">
        <f>CC18*INDEX(data!$AX:$AX,ROW())*INDEX(results!$I:$I,ROW())</f>
        <v>0</v>
      </c>
      <c r="BE18" s="27">
        <f>CD18*INDEX(data!$AX:$AX,ROW())*INDEX(results!$I:$I,ROW())</f>
        <v>0</v>
      </c>
      <c r="BF18" s="27">
        <f>CE18*INDEX(data!$AX:$AX,ROW())*INDEX(results!$I:$I,ROW())</f>
        <v>0</v>
      </c>
      <c r="BG18" s="27">
        <f>CF18*INDEX(data!$AX:$AX,ROW())*INDEX(results!$I:$I,ROW())</f>
        <v>0</v>
      </c>
      <c r="BH18" s="27">
        <f>CG18*INDEX(data!$AX:$AX,ROW())*INDEX(results!$I:$I,ROW())</f>
        <v>0</v>
      </c>
      <c r="BI18" s="27">
        <f>CH18*INDEX(data!$AX:$AX,ROW())*INDEX(results!$I:$I,ROW())</f>
        <v>0</v>
      </c>
      <c r="BJ18" s="27">
        <f>CI18*INDEX(data!$AX:$AX,ROW())*INDEX(results!$I:$I,ROW())</f>
        <v>0</v>
      </c>
      <c r="BK18" s="27">
        <f>CJ18*INDEX(data!$AX:$AX,ROW())*INDEX(results!$I:$I,ROW())</f>
        <v>0</v>
      </c>
      <c r="BL18" s="27">
        <f>CK18*INDEX(data!$AX:$AX,ROW())*INDEX(results!$I:$I,ROW())</f>
        <v>0</v>
      </c>
      <c r="BM18" s="27">
        <f>CL18*INDEX(data!$AX:$AX,ROW())*INDEX(results!$I:$I,ROW())</f>
        <v>0</v>
      </c>
      <c r="BN18" s="27">
        <f>CM18*INDEX(data!$AX:$AX,ROW())*INDEX(results!$I:$I,ROW())</f>
        <v>0</v>
      </c>
      <c r="BO18" s="27">
        <f>CN18*INDEX(data!$AX:$AX,ROW())*INDEX(results!$I:$I,ROW())</f>
        <v>0</v>
      </c>
      <c r="BP18" s="27">
        <f>CO18*INDEX(data!$AX:$AX,ROW())*INDEX(results!$I:$I,ROW())</f>
        <v>0</v>
      </c>
      <c r="BQ18" s="27">
        <f>CP18*INDEX(data!$AX:$AX,ROW())*INDEX(results!$I:$I,ROW())</f>
        <v>0</v>
      </c>
      <c r="BR18" s="27">
        <f>CQ18*INDEX(data!$AX:$AX,ROW())*INDEX(results!$I:$I,ROW())</f>
        <v>0</v>
      </c>
      <c r="BS18" s="27">
        <f>CR18*INDEX(data!$AX:$AX,ROW())*INDEX(results!$I:$I,ROW())</f>
        <v>0</v>
      </c>
      <c r="BT18" s="27">
        <f>CS18*INDEX(data!$AX:$AX,ROW())*INDEX(results!$I:$I,ROW())</f>
        <v>0</v>
      </c>
      <c r="BU18" s="27">
        <f>CT18*INDEX(data!$AX:$AX,ROW())*INDEX(results!$I:$I,ROW())</f>
        <v>0</v>
      </c>
      <c r="BV18" s="27">
        <f>CU18*INDEX(data!$AX:$AX,ROW())*INDEX(results!$I:$I,ROW())</f>
        <v>0</v>
      </c>
      <c r="BW18" s="27">
        <f>CV18*INDEX(data!$AX:$AX,ROW())*INDEX(results!$I:$I,ROW())</f>
        <v>0</v>
      </c>
      <c r="BX18" s="27">
        <f>CW18*INDEX(data!$AX:$AX,ROW())*INDEX(results!$I:$I,ROW())</f>
        <v>0</v>
      </c>
      <c r="BY18" s="27">
        <f>CX18*INDEX(data!$AX:$AX,ROW())*INDEX(results!$I:$I,ROW())</f>
        <v>0</v>
      </c>
      <c r="BZ18" s="74">
        <f>ROUND(SUM(BB18:BY18)*INDEX(profiles!$BL:$BL,ROW())/1000,0)</f>
        <v>0</v>
      </c>
      <c r="CA18" s="79">
        <f>IF(profiles!C18&gt;0,1,0)</f>
        <v>0</v>
      </c>
      <c r="CB18" s="80">
        <f>IF(profiles!D18&gt;0,1,0)</f>
        <v>0</v>
      </c>
      <c r="CC18" s="80">
        <f>IF(profiles!E18&gt;0,1,0)</f>
        <v>0</v>
      </c>
      <c r="CD18" s="80">
        <f>IF(profiles!F18&gt;0,1,0)</f>
        <v>0</v>
      </c>
      <c r="CE18" s="80">
        <f>IF(profiles!G18&gt;0,1,0)</f>
        <v>0</v>
      </c>
      <c r="CF18" s="80">
        <f>IF(profiles!H18&gt;0,1,0)</f>
        <v>0</v>
      </c>
      <c r="CG18" s="80">
        <f>IF(profiles!I18&gt;0,1,0)</f>
        <v>0</v>
      </c>
      <c r="CH18" s="80">
        <f>IF(profiles!J18&gt;0,1,0)</f>
        <v>1</v>
      </c>
      <c r="CI18" s="80">
        <f>IF(profiles!K18&gt;0,1,0)</f>
        <v>1</v>
      </c>
      <c r="CJ18" s="80">
        <f>IF(profiles!L18&gt;0,1,0)</f>
        <v>1</v>
      </c>
      <c r="CK18" s="80">
        <f>IF(profiles!M18&gt;0,1,0)</f>
        <v>1</v>
      </c>
      <c r="CL18" s="80">
        <f>IF(profiles!N18&gt;0,1,0)</f>
        <v>1</v>
      </c>
      <c r="CM18" s="80">
        <f>IF(profiles!O18&gt;0,1,0)</f>
        <v>1</v>
      </c>
      <c r="CN18" s="80">
        <f>IF(profiles!P18&gt;0,1,0)</f>
        <v>1</v>
      </c>
      <c r="CO18" s="80">
        <f>IF(profiles!Q18&gt;0,1,0)</f>
        <v>1</v>
      </c>
      <c r="CP18" s="80">
        <f>IF(profiles!R18&gt;0,1,0)</f>
        <v>1</v>
      </c>
      <c r="CQ18" s="80">
        <f>IF(profiles!S18&gt;0,1,0)</f>
        <v>1</v>
      </c>
      <c r="CR18" s="80">
        <f>IF(profiles!T18&gt;0,1,0)</f>
        <v>1</v>
      </c>
      <c r="CS18" s="80">
        <f>IF(profiles!U18&gt;0,1,0)</f>
        <v>0</v>
      </c>
      <c r="CT18" s="80">
        <f>IF(profiles!V18&gt;0,1,0)</f>
        <v>0</v>
      </c>
      <c r="CU18" s="80">
        <f>IF(profiles!W18&gt;0,1,0)</f>
        <v>0</v>
      </c>
      <c r="CV18" s="80">
        <f>IF(profiles!X18&gt;0,1,0)</f>
        <v>0</v>
      </c>
      <c r="CW18" s="80">
        <f>IF(profiles!Y18&gt;0,1,0)</f>
        <v>0</v>
      </c>
      <c r="CX18" s="80">
        <f>IF(profiles!Z18&gt;0,1,0)</f>
        <v>0</v>
      </c>
      <c r="CY18" s="74">
        <f t="shared" si="3"/>
        <v>4</v>
      </c>
      <c r="CZ18" s="26">
        <f>profiles!C18*INDEX(results!$J:$J,ROW())*INDEX(results!$I:$I,ROW())</f>
        <v>0</v>
      </c>
      <c r="DA18" s="27">
        <f>profiles!D18*INDEX(results!$J:$J,ROW())*INDEX(results!$I:$I,ROW())</f>
        <v>0</v>
      </c>
      <c r="DB18" s="27">
        <f>profiles!E18*INDEX(results!$J:$J,ROW())*INDEX(results!$I:$I,ROW())</f>
        <v>0</v>
      </c>
      <c r="DC18" s="27">
        <f>profiles!F18*INDEX(results!$J:$J,ROW())*INDEX(results!$I:$I,ROW())</f>
        <v>0</v>
      </c>
      <c r="DD18" s="27">
        <f>profiles!G18*INDEX(results!$J:$J,ROW())*INDEX(results!$I:$I,ROW())</f>
        <v>0</v>
      </c>
      <c r="DE18" s="27">
        <f>profiles!H18*INDEX(results!$J:$J,ROW())*INDEX(results!$I:$I,ROW())</f>
        <v>0</v>
      </c>
      <c r="DF18" s="27">
        <f>profiles!I18*INDEX(results!$J:$J,ROW())*INDEX(results!$I:$I,ROW())</f>
        <v>0</v>
      </c>
      <c r="DG18" s="27">
        <f>profiles!J18*INDEX(results!$J:$J,ROW())*INDEX(results!$I:$I,ROW())</f>
        <v>4.7039999999999997</v>
      </c>
      <c r="DH18" s="27">
        <f>profiles!K18*INDEX(results!$J:$J,ROW())*INDEX(results!$I:$I,ROW())</f>
        <v>7.0559999999999992</v>
      </c>
      <c r="DI18" s="27">
        <f>profiles!L18*INDEX(results!$J:$J,ROW())*INDEX(results!$I:$I,ROW())</f>
        <v>11.76</v>
      </c>
      <c r="DJ18" s="27">
        <f>profiles!M18*INDEX(results!$J:$J,ROW())*INDEX(results!$I:$I,ROW())</f>
        <v>11.76</v>
      </c>
      <c r="DK18" s="27">
        <f>profiles!N18*INDEX(results!$J:$J,ROW())*INDEX(results!$I:$I,ROW())</f>
        <v>9.4079999999999995</v>
      </c>
      <c r="DL18" s="27">
        <f>profiles!O18*INDEX(results!$J:$J,ROW())*INDEX(results!$I:$I,ROW())</f>
        <v>2.3519999999999999</v>
      </c>
      <c r="DM18" s="27">
        <f>profiles!P18*INDEX(results!$J:$J,ROW())*INDEX(results!$I:$I,ROW())</f>
        <v>7.0559999999999992</v>
      </c>
      <c r="DN18" s="27">
        <f>profiles!Q18*INDEX(results!$J:$J,ROW())*INDEX(results!$I:$I,ROW())</f>
        <v>11.76</v>
      </c>
      <c r="DO18" s="27">
        <f>profiles!R18*INDEX(results!$J:$J,ROW())*INDEX(results!$I:$I,ROW())</f>
        <v>9.4079999999999995</v>
      </c>
      <c r="DP18" s="27">
        <f>profiles!S18*INDEX(results!$J:$J,ROW())*INDEX(results!$I:$I,ROW())</f>
        <v>9.4079999999999995</v>
      </c>
      <c r="DQ18" s="27">
        <f>profiles!T18*INDEX(results!$J:$J,ROW())*INDEX(results!$I:$I,ROW())</f>
        <v>4.7039999999999997</v>
      </c>
      <c r="DR18" s="27">
        <f>profiles!U18*INDEX(results!$J:$J,ROW())*INDEX(results!$I:$I,ROW())</f>
        <v>0</v>
      </c>
      <c r="DS18" s="27">
        <f>profiles!V18*INDEX(results!$J:$J,ROW())*INDEX(results!$I:$I,ROW())</f>
        <v>0</v>
      </c>
      <c r="DT18" s="27">
        <f>profiles!W18*INDEX(results!$J:$J,ROW())*INDEX(results!$I:$I,ROW())</f>
        <v>0</v>
      </c>
      <c r="DU18" s="27">
        <f>profiles!X18*INDEX(results!$J:$J,ROW())*INDEX(results!$I:$I,ROW())</f>
        <v>0</v>
      </c>
      <c r="DV18" s="27">
        <f>profiles!Y18*INDEX(results!$J:$J,ROW())*INDEX(results!$I:$I,ROW())</f>
        <v>0</v>
      </c>
      <c r="DW18" s="27">
        <f>profiles!Z18*INDEX(results!$J:$J,ROW())*INDEX(results!$I:$I,ROW())</f>
        <v>0</v>
      </c>
      <c r="DX18" s="74">
        <f t="shared" si="4"/>
        <v>33</v>
      </c>
      <c r="DY18" s="9">
        <f>EX18/MAX(INDEX($FV:$FV,ROW()),0.001)*(INDEX(data!$BT:$BT,ROW()))*(INDEX(results!$I:$I,ROW()))/MAX(INDEX(data!$AG:$AG,ROW()),0.001)</f>
        <v>0</v>
      </c>
      <c r="DZ18" s="28">
        <f>EY18/MAX(INDEX($FV:$FV,ROW()),0.001)*(INDEX(data!$BT:$BT,ROW()))*(INDEX(results!$I:$I,ROW()))/MAX(INDEX(data!$AG:$AG,ROW()),0.001)</f>
        <v>0</v>
      </c>
      <c r="EA18" s="28">
        <f>EZ18/MAX(INDEX($FV:$FV,ROW()),0.001)*(INDEX(data!$BT:$BT,ROW()))*(INDEX(results!$I:$I,ROW()))/MAX(INDEX(data!$AG:$AG,ROW()),0.001)</f>
        <v>0</v>
      </c>
      <c r="EB18" s="28">
        <f>FA18/MAX(INDEX($FV:$FV,ROW()),0.001)*(INDEX(data!$BT:$BT,ROW()))*(INDEX(results!$I:$I,ROW()))/MAX(INDEX(data!$AG:$AG,ROW()),0.001)</f>
        <v>0</v>
      </c>
      <c r="EC18" s="28">
        <f>FB18/MAX(INDEX($FV:$FV,ROW()),0.001)*(INDEX(data!$BT:$BT,ROW()))*(INDEX(results!$I:$I,ROW()))/MAX(INDEX(data!$AG:$AG,ROW()),0.001)</f>
        <v>0</v>
      </c>
      <c r="ED18" s="28">
        <f>FC18/MAX(INDEX($FV:$FV,ROW()),0.001)*(INDEX(data!$BT:$BT,ROW()))*(INDEX(results!$I:$I,ROW()))/MAX(INDEX(data!$AG:$AG,ROW()),0.001)</f>
        <v>0</v>
      </c>
      <c r="EE18" s="28">
        <f>FD18/MAX(INDEX($FV:$FV,ROW()),0.001)*(INDEX(data!$BT:$BT,ROW()))*(INDEX(results!$I:$I,ROW()))/MAX(INDEX(data!$AG:$AG,ROW()),0.001)</f>
        <v>0</v>
      </c>
      <c r="EF18" s="28">
        <f>FE18/MAX(INDEX($FV:$FV,ROW()),0.001)*(INDEX(data!$BT:$BT,ROW()))*(INDEX(results!$I:$I,ROW()))/MAX(INDEX(data!$AG:$AG,ROW()),0.001)</f>
        <v>0</v>
      </c>
      <c r="EG18" s="28">
        <f>FF18/MAX(INDEX($FV:$FV,ROW()),0.001)*(INDEX(data!$BT:$BT,ROW()))*(INDEX(results!$I:$I,ROW()))/MAX(INDEX(data!$AG:$AG,ROW()),0.001)</f>
        <v>0</v>
      </c>
      <c r="EH18" s="28">
        <f>FG18/MAX(INDEX($FV:$FV,ROW()),0.001)*(INDEX(data!$BT:$BT,ROW()))*(INDEX(results!$I:$I,ROW()))/MAX(INDEX(data!$AG:$AG,ROW()),0.001)</f>
        <v>0.06</v>
      </c>
      <c r="EI18" s="28">
        <f>FH18/MAX(INDEX($FV:$FV,ROW()),0.001)*(INDEX(data!$BT:$BT,ROW()))*(INDEX(results!$I:$I,ROW()))/MAX(INDEX(data!$AG:$AG,ROW()),0.001)</f>
        <v>7.4999999999999983E-2</v>
      </c>
      <c r="EJ18" s="28">
        <f>FI18/MAX(INDEX($FV:$FV,ROW()),0.001)*(INDEX(data!$BT:$BT,ROW()))*(INDEX(results!$I:$I,ROW()))/MAX(INDEX(data!$AG:$AG,ROW()),0.001)</f>
        <v>0</v>
      </c>
      <c r="EK18" s="28">
        <f>FJ18/MAX(INDEX($FV:$FV,ROW()),0.001)*(INDEX(data!$BT:$BT,ROW()))*(INDEX(results!$I:$I,ROW()))/MAX(INDEX(data!$AG:$AG,ROW()),0.001)</f>
        <v>0</v>
      </c>
      <c r="EL18" s="28">
        <f>FK18/MAX(INDEX($FV:$FV,ROW()),0.001)*(INDEX(data!$BT:$BT,ROW()))*(INDEX(results!$I:$I,ROW()))/MAX(INDEX(data!$AG:$AG,ROW()),0.001)</f>
        <v>0</v>
      </c>
      <c r="EM18" s="28">
        <f>FL18/MAX(INDEX($FV:$FV,ROW()),0.001)*(INDEX(data!$BT:$BT,ROW()))*(INDEX(results!$I:$I,ROW()))/MAX(INDEX(data!$AG:$AG,ROW()),0.001)</f>
        <v>7.4999999999999983E-2</v>
      </c>
      <c r="EN18" s="28">
        <f>FM18/MAX(INDEX($FV:$FV,ROW()),0.001)*(INDEX(data!$BT:$BT,ROW()))*(INDEX(results!$I:$I,ROW()))/MAX(INDEX(data!$AG:$AG,ROW()),0.001)</f>
        <v>0</v>
      </c>
      <c r="EO18" s="28">
        <f>FN18/MAX(INDEX($FV:$FV,ROW()),0.001)*(INDEX(data!$BT:$BT,ROW()))*(INDEX(results!$I:$I,ROW()))/MAX(INDEX(data!$AG:$AG,ROW()),0.001)</f>
        <v>0</v>
      </c>
      <c r="EP18" s="28">
        <f>FO18/MAX(INDEX($FV:$FV,ROW()),0.001)*(INDEX(data!$BT:$BT,ROW()))*(INDEX(results!$I:$I,ROW()))/MAX(INDEX(data!$AG:$AG,ROW()),0.001)</f>
        <v>0</v>
      </c>
      <c r="EQ18" s="28">
        <f>FP18/MAX(INDEX($FV:$FV,ROW()),0.001)*(INDEX(data!$BT:$BT,ROW()))*(INDEX(results!$I:$I,ROW()))/MAX(INDEX(data!$AG:$AG,ROW()),0.001)</f>
        <v>0</v>
      </c>
      <c r="ER18" s="28">
        <f>FQ18/MAX(INDEX($FV:$FV,ROW()),0.001)*(INDEX(data!$BT:$BT,ROW()))*(INDEX(results!$I:$I,ROW()))/MAX(INDEX(data!$AG:$AG,ROW()),0.001)</f>
        <v>0</v>
      </c>
      <c r="ES18" s="28">
        <f>FR18/MAX(INDEX($FV:$FV,ROW()),0.001)*(INDEX(data!$BT:$BT,ROW()))*(INDEX(results!$I:$I,ROW()))/MAX(INDEX(data!$AG:$AG,ROW()),0.001)</f>
        <v>0</v>
      </c>
      <c r="ET18" s="28">
        <f>FS18/MAX(INDEX($FV:$FV,ROW()),0.001)*(INDEX(data!$BT:$BT,ROW()))*(INDEX(results!$I:$I,ROW()))/MAX(INDEX(data!$AG:$AG,ROW()),0.001)</f>
        <v>0</v>
      </c>
      <c r="EU18" s="28">
        <f>FT18/MAX(INDEX($FV:$FV,ROW()),0.001)*(INDEX(data!$BT:$BT,ROW()))*(INDEX(results!$I:$I,ROW()))/MAX(INDEX(data!$AG:$AG,ROW()),0.001)</f>
        <v>0</v>
      </c>
      <c r="EV18" s="28">
        <f>FU18/MAX(INDEX($FV:$FV,ROW()),0.001)*(INDEX(data!$BT:$BT,ROW()))*(INDEX(results!$I:$I,ROW()))/MAX(INDEX(data!$AG:$AG,ROW()),0.001)</f>
        <v>0</v>
      </c>
      <c r="EW18" s="74">
        <f t="shared" si="5"/>
        <v>4.4000000000000004</v>
      </c>
      <c r="EX18" s="9">
        <f t="shared" si="6"/>
        <v>0</v>
      </c>
      <c r="EY18" s="28">
        <f t="shared" si="7"/>
        <v>0</v>
      </c>
      <c r="EZ18" s="28">
        <f t="shared" si="8"/>
        <v>0</v>
      </c>
      <c r="FA18" s="28">
        <f t="shared" si="9"/>
        <v>0</v>
      </c>
      <c r="FB18" s="28">
        <f t="shared" si="10"/>
        <v>0</v>
      </c>
      <c r="FC18" s="28">
        <f t="shared" si="11"/>
        <v>0</v>
      </c>
      <c r="FD18" s="28">
        <f t="shared" si="12"/>
        <v>0</v>
      </c>
      <c r="FE18" s="28">
        <f t="shared" si="13"/>
        <v>0</v>
      </c>
      <c r="FF18" s="28">
        <f t="shared" si="14"/>
        <v>0</v>
      </c>
      <c r="FG18" s="28">
        <f t="shared" si="15"/>
        <v>0.8</v>
      </c>
      <c r="FH18" s="28">
        <f t="shared" si="16"/>
        <v>1</v>
      </c>
      <c r="FI18" s="28">
        <f t="shared" si="17"/>
        <v>0</v>
      </c>
      <c r="FJ18" s="28">
        <f t="shared" si="18"/>
        <v>0</v>
      </c>
      <c r="FK18" s="28">
        <f t="shared" si="19"/>
        <v>0</v>
      </c>
      <c r="FL18" s="28">
        <f t="shared" si="20"/>
        <v>1</v>
      </c>
      <c r="FM18" s="28">
        <f t="shared" si="21"/>
        <v>0</v>
      </c>
      <c r="FN18" s="28">
        <f t="shared" si="22"/>
        <v>0</v>
      </c>
      <c r="FO18" s="28">
        <f t="shared" si="23"/>
        <v>0</v>
      </c>
      <c r="FP18" s="28">
        <f t="shared" si="24"/>
        <v>0</v>
      </c>
      <c r="FQ18" s="28">
        <f t="shared" si="25"/>
        <v>0</v>
      </c>
      <c r="FR18" s="28">
        <f t="shared" si="26"/>
        <v>0</v>
      </c>
      <c r="FS18" s="28">
        <f t="shared" si="27"/>
        <v>0</v>
      </c>
      <c r="FT18" s="28">
        <f t="shared" si="28"/>
        <v>0</v>
      </c>
      <c r="FU18" s="29">
        <f t="shared" si="29"/>
        <v>0</v>
      </c>
      <c r="FV18" s="74">
        <f t="shared" si="30"/>
        <v>2.8</v>
      </c>
      <c r="FW18" s="27">
        <f>profiles!C18*profiles!AA18</f>
        <v>0</v>
      </c>
      <c r="FX18" s="27">
        <f>profiles!D18*profiles!AB18</f>
        <v>0</v>
      </c>
      <c r="FY18" s="27">
        <f>profiles!E18*profiles!AC18</f>
        <v>0</v>
      </c>
      <c r="FZ18" s="27">
        <f>profiles!F18*profiles!AD18</f>
        <v>0</v>
      </c>
      <c r="GA18" s="27">
        <f>profiles!G18*profiles!AE18</f>
        <v>0</v>
      </c>
      <c r="GB18" s="27">
        <f>profiles!H18*profiles!AF18</f>
        <v>0</v>
      </c>
      <c r="GC18" s="27">
        <f>profiles!I18*profiles!AG18</f>
        <v>0</v>
      </c>
      <c r="GD18" s="27">
        <f>profiles!J18*profiles!AH18</f>
        <v>0.16000000000000003</v>
      </c>
      <c r="GE18" s="27">
        <f>profiles!K18*profiles!AI18</f>
        <v>0.36</v>
      </c>
      <c r="GF18" s="27">
        <f>profiles!L18*profiles!AJ18</f>
        <v>0.8</v>
      </c>
      <c r="GG18" s="27">
        <f>profiles!M18*profiles!AK18</f>
        <v>1</v>
      </c>
      <c r="GH18" s="27">
        <f>profiles!N18*profiles!AL18</f>
        <v>0.64000000000000012</v>
      </c>
      <c r="GI18" s="27">
        <f>profiles!O18*profiles!AM18</f>
        <v>4.0000000000000008E-2</v>
      </c>
      <c r="GJ18" s="27">
        <f>profiles!P18*profiles!AN18</f>
        <v>0.36</v>
      </c>
      <c r="GK18" s="27">
        <f>profiles!Q18*profiles!AO18</f>
        <v>1</v>
      </c>
      <c r="GL18" s="27">
        <f>profiles!R18*profiles!AP18</f>
        <v>0.64000000000000012</v>
      </c>
      <c r="GM18" s="27">
        <f>profiles!S18*profiles!AQ18</f>
        <v>0.64000000000000012</v>
      </c>
      <c r="GN18" s="27">
        <f>profiles!T18*profiles!AR18</f>
        <v>0.16000000000000003</v>
      </c>
      <c r="GO18" s="27">
        <f>profiles!U18*profiles!AS18</f>
        <v>0</v>
      </c>
      <c r="GP18" s="27">
        <f>profiles!V18*profiles!AT18</f>
        <v>0</v>
      </c>
      <c r="GQ18" s="27">
        <f>profiles!W18*profiles!AU18</f>
        <v>0</v>
      </c>
      <c r="GR18" s="27">
        <f>profiles!X18*profiles!AV18</f>
        <v>0</v>
      </c>
      <c r="GS18" s="27">
        <f>profiles!Y18*profiles!AW18</f>
        <v>0</v>
      </c>
      <c r="GT18" s="27">
        <f>profiles!Z18*profiles!AX18</f>
        <v>0</v>
      </c>
      <c r="GU18" s="74">
        <f t="shared" si="31"/>
        <v>0.64000000000000012</v>
      </c>
      <c r="GV18" s="73">
        <v>106</v>
      </c>
      <c r="GW18" s="73">
        <f>INDEX(data!$C:$C,ROW())*INDEX(data!$E:$E,ROW())*(INDEX(data!$G:$G,ROW())/100)/0.85</f>
        <v>17.647058823529413</v>
      </c>
      <c r="GX18" s="73">
        <f>GW18*INDEX(data!$P:$P,ROW())*INDEX(data!$W:$W,ROW())/INDEX(results!$C:$C,ROW())</f>
        <v>0.11344537815126052</v>
      </c>
      <c r="GY18" s="73">
        <f>IF(INDEX(data!$BM:$BM,ROW())="Climatisation",1,0)</f>
        <v>0</v>
      </c>
      <c r="GZ18" s="73">
        <f>data!BA18</f>
        <v>5.8</v>
      </c>
      <c r="HA18" s="73">
        <f>data!BB18</f>
        <v>0.2</v>
      </c>
      <c r="HB18" s="9">
        <f>profiles!C18</f>
        <v>0</v>
      </c>
      <c r="HC18" s="28">
        <f>profiles!D18</f>
        <v>0</v>
      </c>
      <c r="HD18" s="28">
        <f>profiles!E18</f>
        <v>0</v>
      </c>
      <c r="HE18" s="28">
        <f>profiles!F18</f>
        <v>0</v>
      </c>
      <c r="HF18" s="28">
        <f>profiles!G18</f>
        <v>0</v>
      </c>
      <c r="HG18" s="28">
        <f>profiles!H18</f>
        <v>0</v>
      </c>
      <c r="HH18" s="28">
        <f>profiles!I18</f>
        <v>0</v>
      </c>
      <c r="HI18" s="28">
        <f>profiles!J18</f>
        <v>0.4</v>
      </c>
      <c r="HJ18" s="28">
        <f>profiles!K18</f>
        <v>0.6</v>
      </c>
      <c r="HK18" s="28">
        <f>profiles!L18</f>
        <v>1</v>
      </c>
      <c r="HL18" s="28">
        <f>profiles!M18</f>
        <v>1</v>
      </c>
      <c r="HM18" s="28">
        <f>profiles!N18</f>
        <v>0.8</v>
      </c>
      <c r="HN18" s="28">
        <f>profiles!O18</f>
        <v>0.2</v>
      </c>
      <c r="HO18" s="28">
        <f>profiles!P18</f>
        <v>0.6</v>
      </c>
      <c r="HP18" s="28">
        <f>profiles!Q18</f>
        <v>1</v>
      </c>
      <c r="HQ18" s="28">
        <f>profiles!R18</f>
        <v>0.8</v>
      </c>
      <c r="HR18" s="28">
        <f>profiles!S18</f>
        <v>0.8</v>
      </c>
      <c r="HS18" s="28">
        <f>profiles!T18</f>
        <v>0.4</v>
      </c>
      <c r="HT18" s="28">
        <f>profiles!U18</f>
        <v>0</v>
      </c>
      <c r="HU18" s="28">
        <f>profiles!V18</f>
        <v>0</v>
      </c>
      <c r="HV18" s="28">
        <f>profiles!W18</f>
        <v>0</v>
      </c>
      <c r="HW18" s="28">
        <f>profiles!X18</f>
        <v>0</v>
      </c>
      <c r="HX18" s="28">
        <f>profiles!Y18</f>
        <v>0</v>
      </c>
      <c r="HY18" s="28">
        <f>profiles!Z18</f>
        <v>0</v>
      </c>
      <c r="HZ18" s="74">
        <f t="shared" si="32"/>
        <v>8</v>
      </c>
    </row>
    <row r="19" spans="1:234" x14ac:dyDescent="0.3">
      <c r="A19" s="7">
        <v>5.0999999999999996</v>
      </c>
      <c r="B19" s="8" t="s">
        <v>111</v>
      </c>
      <c r="C19" s="7">
        <f>profiles!AA19*INDEX(data!$AL:$AL,ROW())*INDEX(results!$I:$I,ROW())</f>
        <v>0.32000000000000006</v>
      </c>
      <c r="D19" s="24">
        <f>profiles!AB19*INDEX(data!$AL:$AL,ROW())*INDEX(results!$I:$I,ROW())</f>
        <v>0.32000000000000006</v>
      </c>
      <c r="E19" s="24">
        <f>profiles!AC19*INDEX(data!$AL:$AL,ROW())*INDEX(results!$I:$I,ROW())</f>
        <v>0.32000000000000006</v>
      </c>
      <c r="F19" s="24">
        <f>profiles!AD19*INDEX(data!$AL:$AL,ROW())*INDEX(results!$I:$I,ROW())</f>
        <v>0.32000000000000006</v>
      </c>
      <c r="G19" s="24">
        <f>profiles!AE19*INDEX(data!$AL:$AL,ROW())*INDEX(results!$I:$I,ROW())</f>
        <v>0.32000000000000006</v>
      </c>
      <c r="H19" s="24">
        <f>profiles!AF19*INDEX(data!$AL:$AL,ROW())*INDEX(results!$I:$I,ROW())</f>
        <v>0.32000000000000006</v>
      </c>
      <c r="I19" s="24">
        <f>profiles!AG19*INDEX(data!$AL:$AL,ROW())*INDEX(results!$I:$I,ROW())</f>
        <v>0.32000000000000006</v>
      </c>
      <c r="J19" s="24">
        <f>profiles!AH19*INDEX(data!$AL:$AL,ROW())*INDEX(results!$I:$I,ROW())</f>
        <v>1.6</v>
      </c>
      <c r="K19" s="24">
        <f>profiles!AI19*INDEX(data!$AL:$AL,ROW())*INDEX(results!$I:$I,ROW())</f>
        <v>1.6</v>
      </c>
      <c r="L19" s="24">
        <f>profiles!AJ19*INDEX(data!$AL:$AL,ROW())*INDEX(results!$I:$I,ROW())</f>
        <v>1.6</v>
      </c>
      <c r="M19" s="24">
        <f>profiles!AK19*INDEX(data!$AL:$AL,ROW())*INDEX(results!$I:$I,ROW())</f>
        <v>1.6</v>
      </c>
      <c r="N19" s="24">
        <f>profiles!AL19*INDEX(data!$AL:$AL,ROW())*INDEX(results!$I:$I,ROW())</f>
        <v>1.6</v>
      </c>
      <c r="O19" s="24">
        <f>profiles!AM19*INDEX(data!$AL:$AL,ROW())*INDEX(results!$I:$I,ROW())</f>
        <v>1.6</v>
      </c>
      <c r="P19" s="24">
        <f>profiles!AN19*INDEX(data!$AL:$AL,ROW())*INDEX(results!$I:$I,ROW())</f>
        <v>1.6</v>
      </c>
      <c r="Q19" s="24">
        <f>profiles!AO19*INDEX(data!$AL:$AL,ROW())*INDEX(results!$I:$I,ROW())</f>
        <v>1.6</v>
      </c>
      <c r="R19" s="24">
        <f>profiles!AP19*INDEX(data!$AL:$AL,ROW())*INDEX(results!$I:$I,ROW())</f>
        <v>1.6</v>
      </c>
      <c r="S19" s="24">
        <f>profiles!AQ19*INDEX(data!$AL:$AL,ROW())*INDEX(results!$I:$I,ROW())</f>
        <v>1.6</v>
      </c>
      <c r="T19" s="24">
        <f>profiles!AR19*INDEX(data!$AL:$AL,ROW())*INDEX(results!$I:$I,ROW())</f>
        <v>1.6</v>
      </c>
      <c r="U19" s="24">
        <f>profiles!AS19*INDEX(data!$AL:$AL,ROW())*INDEX(results!$I:$I,ROW())</f>
        <v>1.6</v>
      </c>
      <c r="V19" s="24">
        <f>profiles!AT19*INDEX(data!$AL:$AL,ROW())*INDEX(results!$I:$I,ROW())</f>
        <v>1.6</v>
      </c>
      <c r="W19" s="24">
        <f>profiles!AU19*INDEX(data!$AL:$AL,ROW())*INDEX(results!$I:$I,ROW())</f>
        <v>0.32000000000000006</v>
      </c>
      <c r="X19" s="24">
        <f>profiles!AV19*INDEX(data!$AL:$AL,ROW())*INDEX(results!$I:$I,ROW())</f>
        <v>0.32000000000000006</v>
      </c>
      <c r="Y19" s="24">
        <f>profiles!AW19*INDEX(data!$AL:$AL,ROW())*INDEX(results!$I:$I,ROW())</f>
        <v>0.32000000000000006</v>
      </c>
      <c r="Z19" s="24">
        <f>profiles!AX19*INDEX(data!$AL:$AL,ROW())*INDEX(results!$I:$I,ROW())</f>
        <v>0.32000000000000006</v>
      </c>
      <c r="AA19" s="72">
        <f t="shared" si="1"/>
        <v>9</v>
      </c>
      <c r="AB19" s="24">
        <f>IF(INDEX(data!$AV:$AV,ROW())=3,0,CA19*INDEX(results!$R:$R,ROW()))*INDEX($BA:$BA,ROW())</f>
        <v>0</v>
      </c>
      <c r="AC19" s="24">
        <f>IF(INDEX(data!$AV:$AV,ROW())=3,0,CB19*INDEX(results!$R:$R,ROW()))*INDEX($BA:$BA,ROW())</f>
        <v>0</v>
      </c>
      <c r="AD19" s="24">
        <f>IF(INDEX(data!$AV:$AV,ROW())=3,0,CC19*INDEX(results!$R:$R,ROW()))*INDEX($BA:$BA,ROW())</f>
        <v>0</v>
      </c>
      <c r="AE19" s="24">
        <f>IF(INDEX(data!$AV:$AV,ROW())=3,0,CD19*INDEX(results!$R:$R,ROW()))*INDEX($BA:$BA,ROW())</f>
        <v>0</v>
      </c>
      <c r="AF19" s="24">
        <f>IF(INDEX(data!$AV:$AV,ROW())=3,0,CE19*INDEX(results!$R:$R,ROW()))*INDEX($BA:$BA,ROW())</f>
        <v>0</v>
      </c>
      <c r="AG19" s="24">
        <f>IF(INDEX(data!$AV:$AV,ROW())=3,0,CF19*INDEX(results!$R:$R,ROW()))*INDEX($BA:$BA,ROW())</f>
        <v>0</v>
      </c>
      <c r="AH19" s="24">
        <f>IF(INDEX(data!$AV:$AV,ROW())=3,0,CG19*INDEX(results!$R:$R,ROW()))*INDEX($BA:$BA,ROW())</f>
        <v>7.8398313849529373</v>
      </c>
      <c r="AI19" s="86">
        <f>CH19*INDEX(results!$R:$R,ROW())*INDEX($BA:$BA,ROW())</f>
        <v>7.8398313849529373</v>
      </c>
      <c r="AJ19" s="86">
        <f>CI19*INDEX(results!$R:$R,ROW())*INDEX($BA:$BA,ROW())</f>
        <v>7.8398313849529373</v>
      </c>
      <c r="AK19" s="86">
        <f>CJ19*INDEX(results!$R:$R,ROW())*INDEX($BA:$BA,ROW())</f>
        <v>7.8398313849529373</v>
      </c>
      <c r="AL19" s="86">
        <f>CK19*INDEX(results!$R:$R,ROW())*INDEX($BA:$BA,ROW())</f>
        <v>7.8398313849529373</v>
      </c>
      <c r="AM19" s="86">
        <f>CL19*INDEX(results!$R:$R,ROW())*INDEX($BA:$BA,ROW())</f>
        <v>7.8398313849529373</v>
      </c>
      <c r="AN19" s="86">
        <f>CM19*INDEX(results!$R:$R,ROW())*INDEX($BA:$BA,ROW())</f>
        <v>7.8398313849529373</v>
      </c>
      <c r="AO19" s="86">
        <f>CN19*INDEX(results!$R:$R,ROW())*INDEX($BA:$BA,ROW())</f>
        <v>7.8398313849529373</v>
      </c>
      <c r="AP19" s="86">
        <f>CO19*INDEX(results!$R:$R,ROW())*INDEX($BA:$BA,ROW())</f>
        <v>7.8398313849529373</v>
      </c>
      <c r="AQ19" s="86">
        <f>CP19*INDEX(results!$R:$R,ROW())*INDEX($BA:$BA,ROW())</f>
        <v>7.8398313849529373</v>
      </c>
      <c r="AR19" s="86">
        <f>CQ19*INDEX(results!$R:$R,ROW())*INDEX($BA:$BA,ROW())</f>
        <v>7.8398313849529373</v>
      </c>
      <c r="AS19" s="86">
        <f>CR19*INDEX(results!$R:$R,ROW())*INDEX($BA:$BA,ROW())</f>
        <v>7.8398313849529373</v>
      </c>
      <c r="AT19" s="87">
        <f>IF(INDEX(data!$AV:$AV,ROW())=3,INDEX(results!$R:$R,ROW()), CS19*INDEX(results!$R:$R,ROW()))*INDEX($BA:$BA,ROW())</f>
        <v>7.8398313849529373</v>
      </c>
      <c r="AU19" s="87">
        <f>IF(INDEX(data!$AV:$AV,ROW())=3,INDEX(results!$R:$R,ROW()), CT19*INDEX(results!$R:$R,ROW()))*INDEX($BA:$BA,ROW())</f>
        <v>7.8398313849529373</v>
      </c>
      <c r="AV19" s="87">
        <f>IF(INDEX(data!$AV:$AV,ROW())=3,INDEX(results!$R:$R,ROW()), CU19*INDEX(results!$R:$R,ROW()))*INDEX($BA:$BA,ROW())</f>
        <v>7.8398313849529373</v>
      </c>
      <c r="AW19" s="24">
        <f>IF(INDEX(data!$AV:$AV,ROW())=3,0,CV19*INDEX(results!$R:$R,ROW()))*INDEX($BA:$BA,ROW())</f>
        <v>7.8398313849529373</v>
      </c>
      <c r="AX19" s="24">
        <f>IF(INDEX(data!$AV:$AV,ROW())=3,0,CW19*INDEX(results!$R:$R,ROW()))*INDEX($BA:$BA,ROW())</f>
        <v>0</v>
      </c>
      <c r="AY19" s="25">
        <f>IF(INDEX(data!$AV:$AV,ROW())=3,0,CX19*INDEX(results!$R:$R,ROW()))*INDEX($BA:$BA,ROW())</f>
        <v>0</v>
      </c>
      <c r="AZ19" s="7">
        <f t="shared" si="2"/>
        <v>46</v>
      </c>
      <c r="BA19" s="72">
        <f>IF((INDEX(data!$AU:$AU,ROW())+INDEX(data!$AV:$AV,ROW()))=0,0,INDEX(results!$T:$T,ROW())/(365*(INDEX(data!$AU:$AU,ROW())+INDEX(data!$AV:$AV,ROW()))+0.00001))</f>
        <v>0.84299262203795022</v>
      </c>
      <c r="BB19" s="23">
        <f>CA19*INDEX(data!$AX:$AX,ROW())*INDEX(results!$I:$I,ROW())</f>
        <v>0</v>
      </c>
      <c r="BC19" s="23">
        <f>CB19*INDEX(data!$AX:$AX,ROW())*INDEX(results!$I:$I,ROW())</f>
        <v>0</v>
      </c>
      <c r="BD19" s="23">
        <f>CC19*INDEX(data!$AX:$AX,ROW())*INDEX(results!$I:$I,ROW())</f>
        <v>0</v>
      </c>
      <c r="BE19" s="23">
        <f>CD19*INDEX(data!$AX:$AX,ROW())*INDEX(results!$I:$I,ROW())</f>
        <v>0</v>
      </c>
      <c r="BF19" s="23">
        <f>CE19*INDEX(data!$AX:$AX,ROW())*INDEX(results!$I:$I,ROW())</f>
        <v>0</v>
      </c>
      <c r="BG19" s="23">
        <f>CF19*INDEX(data!$AX:$AX,ROW())*INDEX(results!$I:$I,ROW())</f>
        <v>0</v>
      </c>
      <c r="BH19" s="23">
        <f>CG19*INDEX(data!$AX:$AX,ROW())*INDEX(results!$I:$I,ROW())</f>
        <v>9.6000000000000014</v>
      </c>
      <c r="BI19" s="23">
        <f>CH19*INDEX(data!$AX:$AX,ROW())*INDEX(results!$I:$I,ROW())</f>
        <v>9.6000000000000014</v>
      </c>
      <c r="BJ19" s="23">
        <f>CI19*INDEX(data!$AX:$AX,ROW())*INDEX(results!$I:$I,ROW())</f>
        <v>9.6000000000000014</v>
      </c>
      <c r="BK19" s="23">
        <f>CJ19*INDEX(data!$AX:$AX,ROW())*INDEX(results!$I:$I,ROW())</f>
        <v>9.6000000000000014</v>
      </c>
      <c r="BL19" s="23">
        <f>CK19*INDEX(data!$AX:$AX,ROW())*INDEX(results!$I:$I,ROW())</f>
        <v>9.6000000000000014</v>
      </c>
      <c r="BM19" s="23">
        <f>CL19*INDEX(data!$AX:$AX,ROW())*INDEX(results!$I:$I,ROW())</f>
        <v>9.6000000000000014</v>
      </c>
      <c r="BN19" s="23">
        <f>CM19*INDEX(data!$AX:$AX,ROW())*INDEX(results!$I:$I,ROW())</f>
        <v>9.6000000000000014</v>
      </c>
      <c r="BO19" s="23">
        <f>CN19*INDEX(data!$AX:$AX,ROW())*INDEX(results!$I:$I,ROW())</f>
        <v>9.6000000000000014</v>
      </c>
      <c r="BP19" s="23">
        <f>CO19*INDEX(data!$AX:$AX,ROW())*INDEX(results!$I:$I,ROW())</f>
        <v>9.6000000000000014</v>
      </c>
      <c r="BQ19" s="23">
        <f>CP19*INDEX(data!$AX:$AX,ROW())*INDEX(results!$I:$I,ROW())</f>
        <v>9.6000000000000014</v>
      </c>
      <c r="BR19" s="23">
        <f>CQ19*INDEX(data!$AX:$AX,ROW())*INDEX(results!$I:$I,ROW())</f>
        <v>9.6000000000000014</v>
      </c>
      <c r="BS19" s="23">
        <f>CR19*INDEX(data!$AX:$AX,ROW())*INDEX(results!$I:$I,ROW())</f>
        <v>9.6000000000000014</v>
      </c>
      <c r="BT19" s="23">
        <f>CS19*INDEX(data!$AX:$AX,ROW())*INDEX(results!$I:$I,ROW())</f>
        <v>9.6000000000000014</v>
      </c>
      <c r="BU19" s="23">
        <f>CT19*INDEX(data!$AX:$AX,ROW())*INDEX(results!$I:$I,ROW())</f>
        <v>9.6000000000000014</v>
      </c>
      <c r="BV19" s="23">
        <f>CU19*INDEX(data!$AX:$AX,ROW())*INDEX(results!$I:$I,ROW())</f>
        <v>9.6000000000000014</v>
      </c>
      <c r="BW19" s="23">
        <f>CV19*INDEX(data!$AX:$AX,ROW())*INDEX(results!$I:$I,ROW())</f>
        <v>9.6000000000000014</v>
      </c>
      <c r="BX19" s="23">
        <f>CW19*INDEX(data!$AX:$AX,ROW())*INDEX(results!$I:$I,ROW())</f>
        <v>0</v>
      </c>
      <c r="BY19" s="23">
        <f>CX19*INDEX(data!$AX:$AX,ROW())*INDEX(results!$I:$I,ROW())</f>
        <v>0</v>
      </c>
      <c r="BZ19" s="72">
        <f>ROUND(SUM(BB19:BY19)*INDEX(profiles!$BL:$BL,ROW())/1000,0)</f>
        <v>48</v>
      </c>
      <c r="CA19" s="81">
        <f>IF(profiles!C19&gt;0,1,0)</f>
        <v>0</v>
      </c>
      <c r="CB19" s="78">
        <f>IF(profiles!D19&gt;0,1,0)</f>
        <v>0</v>
      </c>
      <c r="CC19" s="78">
        <f>IF(profiles!E19&gt;0,1,0)</f>
        <v>0</v>
      </c>
      <c r="CD19" s="78">
        <f>IF(profiles!F19&gt;0,1,0)</f>
        <v>0</v>
      </c>
      <c r="CE19" s="78">
        <f>IF(profiles!G19&gt;0,1,0)</f>
        <v>0</v>
      </c>
      <c r="CF19" s="78">
        <f>IF(profiles!H19&gt;0,1,0)</f>
        <v>0</v>
      </c>
      <c r="CG19" s="78">
        <f>IF(profiles!I19&gt;0,1,0)</f>
        <v>1</v>
      </c>
      <c r="CH19" s="78">
        <f>IF(profiles!J19&gt;0,1,0)</f>
        <v>1</v>
      </c>
      <c r="CI19" s="78">
        <f>IF(profiles!K19&gt;0,1,0)</f>
        <v>1</v>
      </c>
      <c r="CJ19" s="78">
        <f>IF(profiles!L19&gt;0,1,0)</f>
        <v>1</v>
      </c>
      <c r="CK19" s="78">
        <f>IF(profiles!M19&gt;0,1,0)</f>
        <v>1</v>
      </c>
      <c r="CL19" s="78">
        <f>IF(profiles!N19&gt;0,1,0)</f>
        <v>1</v>
      </c>
      <c r="CM19" s="78">
        <f>IF(profiles!O19&gt;0,1,0)</f>
        <v>1</v>
      </c>
      <c r="CN19" s="78">
        <f>IF(profiles!P19&gt;0,1,0)</f>
        <v>1</v>
      </c>
      <c r="CO19" s="78">
        <f>IF(profiles!Q19&gt;0,1,0)</f>
        <v>1</v>
      </c>
      <c r="CP19" s="78">
        <f>IF(profiles!R19&gt;0,1,0)</f>
        <v>1</v>
      </c>
      <c r="CQ19" s="78">
        <f>IF(profiles!S19&gt;0,1,0)</f>
        <v>1</v>
      </c>
      <c r="CR19" s="78">
        <f>IF(profiles!T19&gt;0,1,0)</f>
        <v>1</v>
      </c>
      <c r="CS19" s="78">
        <f>IF(profiles!U19&gt;0,1,0)</f>
        <v>1</v>
      </c>
      <c r="CT19" s="78">
        <f>IF(profiles!V19&gt;0,1,0)</f>
        <v>1</v>
      </c>
      <c r="CU19" s="78">
        <f>IF(profiles!W19&gt;0,1,0)</f>
        <v>1</v>
      </c>
      <c r="CV19" s="78">
        <f>IF(profiles!X19&gt;0,1,0)</f>
        <v>1</v>
      </c>
      <c r="CW19" s="78">
        <f>IF(profiles!Y19&gt;0,1,0)</f>
        <v>0</v>
      </c>
      <c r="CX19" s="78">
        <f>IF(profiles!Z19&gt;0,1,0)</f>
        <v>0</v>
      </c>
      <c r="CY19" s="72">
        <f t="shared" si="3"/>
        <v>6</v>
      </c>
      <c r="CZ19" s="22">
        <f>profiles!C19*INDEX(results!$J:$J,ROW())*INDEX(results!$I:$I,ROW())</f>
        <v>0</v>
      </c>
      <c r="DA19" s="23">
        <f>profiles!D19*INDEX(results!$J:$J,ROW())*INDEX(results!$I:$I,ROW())</f>
        <v>0</v>
      </c>
      <c r="DB19" s="23">
        <f>profiles!E19*INDEX(results!$J:$J,ROW())*INDEX(results!$I:$I,ROW())</f>
        <v>0</v>
      </c>
      <c r="DC19" s="23">
        <f>profiles!F19*INDEX(results!$J:$J,ROW())*INDEX(results!$I:$I,ROW())</f>
        <v>0</v>
      </c>
      <c r="DD19" s="23">
        <f>profiles!G19*INDEX(results!$J:$J,ROW())*INDEX(results!$I:$I,ROW())</f>
        <v>0</v>
      </c>
      <c r="DE19" s="23">
        <f>profiles!H19*INDEX(results!$J:$J,ROW())*INDEX(results!$I:$I,ROW())</f>
        <v>0</v>
      </c>
      <c r="DF19" s="23">
        <f>profiles!I19*INDEX(results!$J:$J,ROW())*INDEX(results!$I:$I,ROW())</f>
        <v>1.6800000000000002</v>
      </c>
      <c r="DG19" s="23">
        <f>profiles!J19*INDEX(results!$J:$J,ROW())*INDEX(results!$I:$I,ROW())</f>
        <v>1.6800000000000002</v>
      </c>
      <c r="DH19" s="23">
        <f>profiles!K19*INDEX(results!$J:$J,ROW())*INDEX(results!$I:$I,ROW())</f>
        <v>3.3600000000000003</v>
      </c>
      <c r="DI19" s="23">
        <f>profiles!L19*INDEX(results!$J:$J,ROW())*INDEX(results!$I:$I,ROW())</f>
        <v>3.3600000000000003</v>
      </c>
      <c r="DJ19" s="23">
        <f>profiles!M19*INDEX(results!$J:$J,ROW())*INDEX(results!$I:$I,ROW())</f>
        <v>3.3600000000000003</v>
      </c>
      <c r="DK19" s="23">
        <f>profiles!N19*INDEX(results!$J:$J,ROW())*INDEX(results!$I:$I,ROW())</f>
        <v>8.4</v>
      </c>
      <c r="DL19" s="23">
        <f>profiles!O19*INDEX(results!$J:$J,ROW())*INDEX(results!$I:$I,ROW())</f>
        <v>8.4</v>
      </c>
      <c r="DM19" s="23">
        <f>profiles!P19*INDEX(results!$J:$J,ROW())*INDEX(results!$I:$I,ROW())</f>
        <v>5.04</v>
      </c>
      <c r="DN19" s="23">
        <f>profiles!Q19*INDEX(results!$J:$J,ROW())*INDEX(results!$I:$I,ROW())</f>
        <v>3.3600000000000003</v>
      </c>
      <c r="DO19" s="23">
        <f>profiles!R19*INDEX(results!$J:$J,ROW())*INDEX(results!$I:$I,ROW())</f>
        <v>3.3600000000000003</v>
      </c>
      <c r="DP19" s="23">
        <f>profiles!S19*INDEX(results!$J:$J,ROW())*INDEX(results!$I:$I,ROW())</f>
        <v>5.04</v>
      </c>
      <c r="DQ19" s="23">
        <f>profiles!T19*INDEX(results!$J:$J,ROW())*INDEX(results!$I:$I,ROW())</f>
        <v>8.4</v>
      </c>
      <c r="DR19" s="23">
        <f>profiles!U19*INDEX(results!$J:$J,ROW())*INDEX(results!$I:$I,ROW())</f>
        <v>8.4</v>
      </c>
      <c r="DS19" s="23">
        <f>profiles!V19*INDEX(results!$J:$J,ROW())*INDEX(results!$I:$I,ROW())</f>
        <v>5.04</v>
      </c>
      <c r="DT19" s="23">
        <f>profiles!W19*INDEX(results!$J:$J,ROW())*INDEX(results!$I:$I,ROW())</f>
        <v>3.3600000000000003</v>
      </c>
      <c r="DU19" s="23">
        <f>profiles!X19*INDEX(results!$J:$J,ROW())*INDEX(results!$I:$I,ROW())</f>
        <v>1.6800000000000002</v>
      </c>
      <c r="DV19" s="23">
        <f>profiles!Y19*INDEX(results!$J:$J,ROW())*INDEX(results!$I:$I,ROW())</f>
        <v>0</v>
      </c>
      <c r="DW19" s="23">
        <f>profiles!Z19*INDEX(results!$J:$J,ROW())*INDEX(results!$I:$I,ROW())</f>
        <v>0</v>
      </c>
      <c r="DX19" s="72">
        <f t="shared" si="4"/>
        <v>27</v>
      </c>
      <c r="DY19" s="7">
        <f>EX19/MAX(INDEX($FV:$FV,ROW()),0.001)*(INDEX(data!$BT:$BT,ROW()))*(INDEX(results!$I:$I,ROW()))/MAX(INDEX(data!$AG:$AG,ROW()),0.001)</f>
        <v>0</v>
      </c>
      <c r="DZ19" s="24">
        <f>EY19/MAX(INDEX($FV:$FV,ROW()),0.001)*(INDEX(data!$BT:$BT,ROW()))*(INDEX(results!$I:$I,ROW()))/MAX(INDEX(data!$AG:$AG,ROW()),0.001)</f>
        <v>0</v>
      </c>
      <c r="EA19" s="24">
        <f>EZ19/MAX(INDEX($FV:$FV,ROW()),0.001)*(INDEX(data!$BT:$BT,ROW()))*(INDEX(results!$I:$I,ROW()))/MAX(INDEX(data!$AG:$AG,ROW()),0.001)</f>
        <v>0</v>
      </c>
      <c r="EB19" s="24">
        <f>FA19/MAX(INDEX($FV:$FV,ROW()),0.001)*(INDEX(data!$BT:$BT,ROW()))*(INDEX(results!$I:$I,ROW()))/MAX(INDEX(data!$AG:$AG,ROW()),0.001)</f>
        <v>0</v>
      </c>
      <c r="EC19" s="24">
        <f>FB19/MAX(INDEX($FV:$FV,ROW()),0.001)*(INDEX(data!$BT:$BT,ROW()))*(INDEX(results!$I:$I,ROW()))/MAX(INDEX(data!$AG:$AG,ROW()),0.001)</f>
        <v>0</v>
      </c>
      <c r="ED19" s="24">
        <f>FC19/MAX(INDEX($FV:$FV,ROW()),0.001)*(INDEX(data!$BT:$BT,ROW()))*(INDEX(results!$I:$I,ROW()))/MAX(INDEX(data!$AG:$AG,ROW()),0.001)</f>
        <v>0</v>
      </c>
      <c r="EE19" s="24">
        <f>FD19/MAX(INDEX($FV:$FV,ROW()),0.001)*(INDEX(data!$BT:$BT,ROW()))*(INDEX(results!$I:$I,ROW()))/MAX(INDEX(data!$AG:$AG,ROW()),0.001)</f>
        <v>0</v>
      </c>
      <c r="EF19" s="24">
        <f>FE19/MAX(INDEX($FV:$FV,ROW()),0.001)*(INDEX(data!$BT:$BT,ROW()))*(INDEX(results!$I:$I,ROW()))/MAX(INDEX(data!$AG:$AG,ROW()),0.001)</f>
        <v>0</v>
      </c>
      <c r="EG19" s="24">
        <f>FF19/MAX(INDEX($FV:$FV,ROW()),0.001)*(INDEX(data!$BT:$BT,ROW()))*(INDEX(results!$I:$I,ROW()))/MAX(INDEX(data!$AG:$AG,ROW()),0.001)</f>
        <v>0</v>
      </c>
      <c r="EH19" s="24">
        <f>FG19/MAX(INDEX($FV:$FV,ROW()),0.001)*(INDEX(data!$BT:$BT,ROW()))*(INDEX(results!$I:$I,ROW()))/MAX(INDEX(data!$AG:$AG,ROW()),0.001)</f>
        <v>0</v>
      </c>
      <c r="EI19" s="24">
        <f>FH19/MAX(INDEX($FV:$FV,ROW()),0.001)*(INDEX(data!$BT:$BT,ROW()))*(INDEX(results!$I:$I,ROW()))/MAX(INDEX(data!$AG:$AG,ROW()),0.001)</f>
        <v>0</v>
      </c>
      <c r="EJ19" s="24">
        <f>FI19/MAX(INDEX($FV:$FV,ROW()),0.001)*(INDEX(data!$BT:$BT,ROW()))*(INDEX(results!$I:$I,ROW()))/MAX(INDEX(data!$AG:$AG,ROW()),0.001)</f>
        <v>3.7500000000000006E-2</v>
      </c>
      <c r="EK19" s="24">
        <f>FJ19/MAX(INDEX($FV:$FV,ROW()),0.001)*(INDEX(data!$BT:$BT,ROW()))*(INDEX(results!$I:$I,ROW()))/MAX(INDEX(data!$AG:$AG,ROW()),0.001)</f>
        <v>3.7500000000000006E-2</v>
      </c>
      <c r="EL19" s="24">
        <f>FK19/MAX(INDEX($FV:$FV,ROW()),0.001)*(INDEX(data!$BT:$BT,ROW()))*(INDEX(results!$I:$I,ROW()))/MAX(INDEX(data!$AG:$AG,ROW()),0.001)</f>
        <v>0</v>
      </c>
      <c r="EM19" s="24">
        <f>FL19/MAX(INDEX($FV:$FV,ROW()),0.001)*(INDEX(data!$BT:$BT,ROW()))*(INDEX(results!$I:$I,ROW()))/MAX(INDEX(data!$AG:$AG,ROW()),0.001)</f>
        <v>0</v>
      </c>
      <c r="EN19" s="24">
        <f>FM19/MAX(INDEX($FV:$FV,ROW()),0.001)*(INDEX(data!$BT:$BT,ROW()))*(INDEX(results!$I:$I,ROW()))/MAX(INDEX(data!$AG:$AG,ROW()),0.001)</f>
        <v>0</v>
      </c>
      <c r="EO19" s="24">
        <f>FN19/MAX(INDEX($FV:$FV,ROW()),0.001)*(INDEX(data!$BT:$BT,ROW()))*(INDEX(results!$I:$I,ROW()))/MAX(INDEX(data!$AG:$AG,ROW()),0.001)</f>
        <v>0</v>
      </c>
      <c r="EP19" s="24">
        <f>FO19/MAX(INDEX($FV:$FV,ROW()),0.001)*(INDEX(data!$BT:$BT,ROW()))*(INDEX(results!$I:$I,ROW()))/MAX(INDEX(data!$AG:$AG,ROW()),0.001)</f>
        <v>3.7500000000000006E-2</v>
      </c>
      <c r="EQ19" s="24">
        <f>FP19/MAX(INDEX($FV:$FV,ROW()),0.001)*(INDEX(data!$BT:$BT,ROW()))*(INDEX(results!$I:$I,ROW()))/MAX(INDEX(data!$AG:$AG,ROW()),0.001)</f>
        <v>3.7500000000000006E-2</v>
      </c>
      <c r="ER19" s="24">
        <f>FQ19/MAX(INDEX($FV:$FV,ROW()),0.001)*(INDEX(data!$BT:$BT,ROW()))*(INDEX(results!$I:$I,ROW()))/MAX(INDEX(data!$AG:$AG,ROW()),0.001)</f>
        <v>0</v>
      </c>
      <c r="ES19" s="24">
        <f>FR19/MAX(INDEX($FV:$FV,ROW()),0.001)*(INDEX(data!$BT:$BT,ROW()))*(INDEX(results!$I:$I,ROW()))/MAX(INDEX(data!$AG:$AG,ROW()),0.001)</f>
        <v>0</v>
      </c>
      <c r="ET19" s="24">
        <f>FS19/MAX(INDEX($FV:$FV,ROW()),0.001)*(INDEX(data!$BT:$BT,ROW()))*(INDEX(results!$I:$I,ROW()))/MAX(INDEX(data!$AG:$AG,ROW()),0.001)</f>
        <v>0</v>
      </c>
      <c r="EU19" s="24">
        <f>FT19/MAX(INDEX($FV:$FV,ROW()),0.001)*(INDEX(data!$BT:$BT,ROW()))*(INDEX(results!$I:$I,ROW()))/MAX(INDEX(data!$AG:$AG,ROW()),0.001)</f>
        <v>0</v>
      </c>
      <c r="EV19" s="24">
        <f>FU19/MAX(INDEX($FV:$FV,ROW()),0.001)*(INDEX(data!$BT:$BT,ROW()))*(INDEX(results!$I:$I,ROW()))/MAX(INDEX(data!$AG:$AG,ROW()),0.001)</f>
        <v>0</v>
      </c>
      <c r="EW19" s="72">
        <f t="shared" si="5"/>
        <v>3.2</v>
      </c>
      <c r="EX19" s="7">
        <f t="shared" si="6"/>
        <v>0</v>
      </c>
      <c r="EY19" s="24">
        <f t="shared" si="7"/>
        <v>0</v>
      </c>
      <c r="EZ19" s="24">
        <f t="shared" si="8"/>
        <v>0</v>
      </c>
      <c r="FA19" s="24">
        <f t="shared" si="9"/>
        <v>0</v>
      </c>
      <c r="FB19" s="24">
        <f t="shared" si="10"/>
        <v>0</v>
      </c>
      <c r="FC19" s="24">
        <f t="shared" si="11"/>
        <v>0</v>
      </c>
      <c r="FD19" s="24">
        <f t="shared" si="12"/>
        <v>0</v>
      </c>
      <c r="FE19" s="24">
        <f t="shared" si="13"/>
        <v>0</v>
      </c>
      <c r="FF19" s="24">
        <f t="shared" si="14"/>
        <v>0</v>
      </c>
      <c r="FG19" s="24">
        <f t="shared" si="15"/>
        <v>0</v>
      </c>
      <c r="FH19" s="24">
        <f t="shared" si="16"/>
        <v>0</v>
      </c>
      <c r="FI19" s="24">
        <f t="shared" si="17"/>
        <v>1</v>
      </c>
      <c r="FJ19" s="24">
        <f t="shared" si="18"/>
        <v>1</v>
      </c>
      <c r="FK19" s="24">
        <f t="shared" si="19"/>
        <v>0</v>
      </c>
      <c r="FL19" s="24">
        <f t="shared" si="20"/>
        <v>0</v>
      </c>
      <c r="FM19" s="24">
        <f t="shared" si="21"/>
        <v>0</v>
      </c>
      <c r="FN19" s="24">
        <f t="shared" si="22"/>
        <v>0</v>
      </c>
      <c r="FO19" s="24">
        <f t="shared" si="23"/>
        <v>1</v>
      </c>
      <c r="FP19" s="24">
        <f t="shared" si="24"/>
        <v>1</v>
      </c>
      <c r="FQ19" s="24">
        <f t="shared" si="25"/>
        <v>0</v>
      </c>
      <c r="FR19" s="24">
        <f t="shared" si="26"/>
        <v>0</v>
      </c>
      <c r="FS19" s="24">
        <f t="shared" si="27"/>
        <v>0</v>
      </c>
      <c r="FT19" s="24">
        <f t="shared" si="28"/>
        <v>0</v>
      </c>
      <c r="FU19" s="25">
        <f t="shared" si="29"/>
        <v>0</v>
      </c>
      <c r="FV19" s="72">
        <f t="shared" si="30"/>
        <v>4</v>
      </c>
      <c r="FW19" s="23">
        <f>profiles!C19*profiles!AA19</f>
        <v>0</v>
      </c>
      <c r="FX19" s="23">
        <f>profiles!D19*profiles!AB19</f>
        <v>0</v>
      </c>
      <c r="FY19" s="23">
        <f>profiles!E19*profiles!AC19</f>
        <v>0</v>
      </c>
      <c r="FZ19" s="23">
        <f>profiles!F19*profiles!AD19</f>
        <v>0</v>
      </c>
      <c r="GA19" s="23">
        <f>profiles!G19*profiles!AE19</f>
        <v>0</v>
      </c>
      <c r="GB19" s="23">
        <f>profiles!H19*profiles!AF19</f>
        <v>0</v>
      </c>
      <c r="GC19" s="23">
        <f>profiles!I19*profiles!AG19</f>
        <v>4.0000000000000008E-2</v>
      </c>
      <c r="GD19" s="23">
        <f>profiles!J19*profiles!AH19</f>
        <v>0.2</v>
      </c>
      <c r="GE19" s="23">
        <f>profiles!K19*profiles!AI19</f>
        <v>0.4</v>
      </c>
      <c r="GF19" s="23">
        <f>profiles!L19*profiles!AJ19</f>
        <v>0.4</v>
      </c>
      <c r="GG19" s="23">
        <f>profiles!M19*profiles!AK19</f>
        <v>0.4</v>
      </c>
      <c r="GH19" s="23">
        <f>profiles!N19*profiles!AL19</f>
        <v>1</v>
      </c>
      <c r="GI19" s="23">
        <f>profiles!O19*profiles!AM19</f>
        <v>1</v>
      </c>
      <c r="GJ19" s="23">
        <f>profiles!P19*profiles!AN19</f>
        <v>0.6</v>
      </c>
      <c r="GK19" s="23">
        <f>profiles!Q19*profiles!AO19</f>
        <v>0.4</v>
      </c>
      <c r="GL19" s="23">
        <f>profiles!R19*profiles!AP19</f>
        <v>0.4</v>
      </c>
      <c r="GM19" s="23">
        <f>profiles!S19*profiles!AQ19</f>
        <v>0.6</v>
      </c>
      <c r="GN19" s="23">
        <f>profiles!T19*profiles!AR19</f>
        <v>1</v>
      </c>
      <c r="GO19" s="23">
        <f>profiles!U19*profiles!AS19</f>
        <v>1</v>
      </c>
      <c r="GP19" s="23">
        <f>profiles!V19*profiles!AT19</f>
        <v>0.6</v>
      </c>
      <c r="GQ19" s="23">
        <f>profiles!W19*profiles!AU19</f>
        <v>8.0000000000000016E-2</v>
      </c>
      <c r="GR19" s="23">
        <f>profiles!X19*profiles!AV19</f>
        <v>4.0000000000000008E-2</v>
      </c>
      <c r="GS19" s="23">
        <f>profiles!Y19*profiles!AW19</f>
        <v>0</v>
      </c>
      <c r="GT19" s="23">
        <f>profiles!Z19*profiles!AX19</f>
        <v>0</v>
      </c>
      <c r="GU19" s="72">
        <f t="shared" si="31"/>
        <v>0.82000000000000028</v>
      </c>
      <c r="GV19" s="72">
        <v>97</v>
      </c>
      <c r="GW19" s="72">
        <f>INDEX(data!$C:$C,ROW())*INDEX(data!$E:$E,ROW())*(INDEX(data!$G:$G,ROW())/100)/0.85</f>
        <v>47.058823529411768</v>
      </c>
      <c r="GX19" s="72">
        <f>GW19*INDEX(data!$P:$P,ROW())*INDEX(data!$W:$W,ROW())/INDEX(results!$C:$C,ROW())</f>
        <v>5.2941176470588241E-2</v>
      </c>
      <c r="GY19" s="72">
        <f>IF(INDEX(data!$BM:$BM,ROW())="Climatisation",1,0)</f>
        <v>1</v>
      </c>
      <c r="GZ19" s="72">
        <f>data!BA19</f>
        <v>3.6</v>
      </c>
      <c r="HA19" s="72">
        <f>data!BB19</f>
        <v>0.2</v>
      </c>
      <c r="HB19" s="7">
        <f>profiles!C19</f>
        <v>0</v>
      </c>
      <c r="HC19" s="24">
        <f>profiles!D19</f>
        <v>0</v>
      </c>
      <c r="HD19" s="24">
        <f>profiles!E19</f>
        <v>0</v>
      </c>
      <c r="HE19" s="24">
        <f>profiles!F19</f>
        <v>0</v>
      </c>
      <c r="HF19" s="24">
        <f>profiles!G19</f>
        <v>0</v>
      </c>
      <c r="HG19" s="24">
        <f>profiles!H19</f>
        <v>0</v>
      </c>
      <c r="HH19" s="24">
        <f>profiles!I19</f>
        <v>0.2</v>
      </c>
      <c r="HI19" s="24">
        <f>profiles!J19</f>
        <v>0.2</v>
      </c>
      <c r="HJ19" s="24">
        <f>profiles!K19</f>
        <v>0.4</v>
      </c>
      <c r="HK19" s="24">
        <f>profiles!L19</f>
        <v>0.4</v>
      </c>
      <c r="HL19" s="24">
        <f>profiles!M19</f>
        <v>0.4</v>
      </c>
      <c r="HM19" s="24">
        <f>profiles!N19</f>
        <v>1</v>
      </c>
      <c r="HN19" s="24">
        <f>profiles!O19</f>
        <v>1</v>
      </c>
      <c r="HO19" s="24">
        <f>profiles!P19</f>
        <v>0.6</v>
      </c>
      <c r="HP19" s="24">
        <f>profiles!Q19</f>
        <v>0.4</v>
      </c>
      <c r="HQ19" s="24">
        <f>profiles!R19</f>
        <v>0.4</v>
      </c>
      <c r="HR19" s="24">
        <f>profiles!S19</f>
        <v>0.6</v>
      </c>
      <c r="HS19" s="24">
        <f>profiles!T19</f>
        <v>1</v>
      </c>
      <c r="HT19" s="24">
        <f>profiles!U19</f>
        <v>1</v>
      </c>
      <c r="HU19" s="24">
        <f>profiles!V19</f>
        <v>0.6</v>
      </c>
      <c r="HV19" s="24">
        <f>profiles!W19</f>
        <v>0.4</v>
      </c>
      <c r="HW19" s="24">
        <f>profiles!X19</f>
        <v>0.2</v>
      </c>
      <c r="HX19" s="24">
        <f>profiles!Y19</f>
        <v>0</v>
      </c>
      <c r="HY19" s="24">
        <f>profiles!Z19</f>
        <v>0</v>
      </c>
      <c r="HZ19" s="72">
        <f t="shared" si="32"/>
        <v>9</v>
      </c>
    </row>
    <row r="20" spans="1:234" x14ac:dyDescent="0.3">
      <c r="A20" s="17">
        <v>5.2</v>
      </c>
      <c r="B20" s="4" t="s">
        <v>112</v>
      </c>
      <c r="C20" s="17">
        <f>profiles!AA20*INDEX(data!$AL:$AL,ROW())*INDEX(results!$I:$I,ROW())</f>
        <v>0.16000000000000003</v>
      </c>
      <c r="D20" s="31">
        <f>profiles!AB20*INDEX(data!$AL:$AL,ROW())*INDEX(results!$I:$I,ROW())</f>
        <v>0.16000000000000003</v>
      </c>
      <c r="E20" s="31">
        <f>profiles!AC20*INDEX(data!$AL:$AL,ROW())*INDEX(results!$I:$I,ROW())</f>
        <v>0.16000000000000003</v>
      </c>
      <c r="F20" s="31">
        <f>profiles!AD20*INDEX(data!$AL:$AL,ROW())*INDEX(results!$I:$I,ROW())</f>
        <v>0.16000000000000003</v>
      </c>
      <c r="G20" s="31">
        <f>profiles!AE20*INDEX(data!$AL:$AL,ROW())*INDEX(results!$I:$I,ROW())</f>
        <v>0.16000000000000003</v>
      </c>
      <c r="H20" s="31">
        <f>profiles!AF20*INDEX(data!$AL:$AL,ROW())*INDEX(results!$I:$I,ROW())</f>
        <v>0.16000000000000003</v>
      </c>
      <c r="I20" s="31">
        <f>profiles!AG20*INDEX(data!$AL:$AL,ROW())*INDEX(results!$I:$I,ROW())</f>
        <v>0.16000000000000003</v>
      </c>
      <c r="J20" s="31">
        <f>profiles!AH20*INDEX(data!$AL:$AL,ROW())*INDEX(results!$I:$I,ROW())</f>
        <v>1.6</v>
      </c>
      <c r="K20" s="31">
        <f>profiles!AI20*INDEX(data!$AL:$AL,ROW())*INDEX(results!$I:$I,ROW())</f>
        <v>1.6</v>
      </c>
      <c r="L20" s="31">
        <f>profiles!AJ20*INDEX(data!$AL:$AL,ROW())*INDEX(results!$I:$I,ROW())</f>
        <v>1.6</v>
      </c>
      <c r="M20" s="31">
        <f>profiles!AK20*INDEX(data!$AL:$AL,ROW())*INDEX(results!$I:$I,ROW())</f>
        <v>1.6</v>
      </c>
      <c r="N20" s="31">
        <f>profiles!AL20*INDEX(data!$AL:$AL,ROW())*INDEX(results!$I:$I,ROW())</f>
        <v>1.6</v>
      </c>
      <c r="O20" s="31">
        <f>profiles!AM20*INDEX(data!$AL:$AL,ROW())*INDEX(results!$I:$I,ROW())</f>
        <v>1.6</v>
      </c>
      <c r="P20" s="31">
        <f>profiles!AN20*INDEX(data!$AL:$AL,ROW())*INDEX(results!$I:$I,ROW())</f>
        <v>1.6</v>
      </c>
      <c r="Q20" s="31">
        <f>profiles!AO20*INDEX(data!$AL:$AL,ROW())*INDEX(results!$I:$I,ROW())</f>
        <v>1.6</v>
      </c>
      <c r="R20" s="31">
        <f>profiles!AP20*INDEX(data!$AL:$AL,ROW())*INDEX(results!$I:$I,ROW())</f>
        <v>1.6</v>
      </c>
      <c r="S20" s="31">
        <f>profiles!AQ20*INDEX(data!$AL:$AL,ROW())*INDEX(results!$I:$I,ROW())</f>
        <v>1.6</v>
      </c>
      <c r="T20" s="31">
        <f>profiles!AR20*INDEX(data!$AL:$AL,ROW())*INDEX(results!$I:$I,ROW())</f>
        <v>1.6</v>
      </c>
      <c r="U20" s="31">
        <f>profiles!AS20*INDEX(data!$AL:$AL,ROW())*INDEX(results!$I:$I,ROW())</f>
        <v>1.6</v>
      </c>
      <c r="V20" s="31">
        <f>profiles!AT20*INDEX(data!$AL:$AL,ROW())*INDEX(results!$I:$I,ROW())</f>
        <v>1.6</v>
      </c>
      <c r="W20" s="31">
        <f>profiles!AU20*INDEX(data!$AL:$AL,ROW())*INDEX(results!$I:$I,ROW())</f>
        <v>0.16000000000000003</v>
      </c>
      <c r="X20" s="31">
        <f>profiles!AV20*INDEX(data!$AL:$AL,ROW())*INDEX(results!$I:$I,ROW())</f>
        <v>0.16000000000000003</v>
      </c>
      <c r="Y20" s="31">
        <f>profiles!AW20*INDEX(data!$AL:$AL,ROW())*INDEX(results!$I:$I,ROW())</f>
        <v>0.16000000000000003</v>
      </c>
      <c r="Z20" s="31">
        <f>profiles!AX20*INDEX(data!$AL:$AL,ROW())*INDEX(results!$I:$I,ROW())</f>
        <v>0.16000000000000003</v>
      </c>
      <c r="AA20" s="73">
        <f t="shared" si="1"/>
        <v>8</v>
      </c>
      <c r="AB20" s="31">
        <f>IF(INDEX(data!$AV:$AV,ROW())=3,0,CA20*INDEX(results!$R:$R,ROW()))*INDEX($BA:$BA,ROW())</f>
        <v>0</v>
      </c>
      <c r="AC20" s="31">
        <f>IF(INDEX(data!$AV:$AV,ROW())=3,0,CB20*INDEX(results!$R:$R,ROW()))*INDEX($BA:$BA,ROW())</f>
        <v>0</v>
      </c>
      <c r="AD20" s="31">
        <f>IF(INDEX(data!$AV:$AV,ROW())=3,0,CC20*INDEX(results!$R:$R,ROW()))*INDEX($BA:$BA,ROW())</f>
        <v>0</v>
      </c>
      <c r="AE20" s="31">
        <f>IF(INDEX(data!$AV:$AV,ROW())=3,0,CD20*INDEX(results!$R:$R,ROW()))*INDEX($BA:$BA,ROW())</f>
        <v>0</v>
      </c>
      <c r="AF20" s="31">
        <f>IF(INDEX(data!$AV:$AV,ROW())=3,0,CE20*INDEX(results!$R:$R,ROW()))*INDEX($BA:$BA,ROW())</f>
        <v>0</v>
      </c>
      <c r="AG20" s="31">
        <f>IF(INDEX(data!$AV:$AV,ROW())=3,0,CF20*INDEX(results!$R:$R,ROW()))*INDEX($BA:$BA,ROW())</f>
        <v>0</v>
      </c>
      <c r="AH20" s="31">
        <f>IF(INDEX(data!$AV:$AV,ROW())=3,0,CG20*INDEX(results!$R:$R,ROW()))*INDEX($BA:$BA,ROW())</f>
        <v>7.8398313849529373</v>
      </c>
      <c r="AI20" s="90">
        <f>CH20*INDEX(results!$R:$R,ROW())*INDEX($BA:$BA,ROW())</f>
        <v>7.8398313849529373</v>
      </c>
      <c r="AJ20" s="90">
        <f>CI20*INDEX(results!$R:$R,ROW())*INDEX($BA:$BA,ROW())</f>
        <v>7.8398313849529373</v>
      </c>
      <c r="AK20" s="90">
        <f>CJ20*INDEX(results!$R:$R,ROW())*INDEX($BA:$BA,ROW())</f>
        <v>7.8398313849529373</v>
      </c>
      <c r="AL20" s="90">
        <f>CK20*INDEX(results!$R:$R,ROW())*INDEX($BA:$BA,ROW())</f>
        <v>7.8398313849529373</v>
      </c>
      <c r="AM20" s="90">
        <f>CL20*INDEX(results!$R:$R,ROW())*INDEX($BA:$BA,ROW())</f>
        <v>7.8398313849529373</v>
      </c>
      <c r="AN20" s="90">
        <f>CM20*INDEX(results!$R:$R,ROW())*INDEX($BA:$BA,ROW())</f>
        <v>7.8398313849529373</v>
      </c>
      <c r="AO20" s="90">
        <f>CN20*INDEX(results!$R:$R,ROW())*INDEX($BA:$BA,ROW())</f>
        <v>7.8398313849529373</v>
      </c>
      <c r="AP20" s="90">
        <f>CO20*INDEX(results!$R:$R,ROW())*INDEX($BA:$BA,ROW())</f>
        <v>7.8398313849529373</v>
      </c>
      <c r="AQ20" s="90">
        <f>CP20*INDEX(results!$R:$R,ROW())*INDEX($BA:$BA,ROW())</f>
        <v>7.8398313849529373</v>
      </c>
      <c r="AR20" s="90">
        <f>CQ20*INDEX(results!$R:$R,ROW())*INDEX($BA:$BA,ROW())</f>
        <v>7.8398313849529373</v>
      </c>
      <c r="AS20" s="90">
        <f>CR20*INDEX(results!$R:$R,ROW())*INDEX($BA:$BA,ROW())</f>
        <v>7.8398313849529373</v>
      </c>
      <c r="AT20" s="91">
        <f>IF(INDEX(data!$AV:$AV,ROW())=3,INDEX(results!$R:$R,ROW()), CS20*INDEX(results!$R:$R,ROW()))*INDEX($BA:$BA,ROW())</f>
        <v>7.8398313849529373</v>
      </c>
      <c r="AU20" s="91">
        <f>IF(INDEX(data!$AV:$AV,ROW())=3,INDEX(results!$R:$R,ROW()), CT20*INDEX(results!$R:$R,ROW()))*INDEX($BA:$BA,ROW())</f>
        <v>7.8398313849529373</v>
      </c>
      <c r="AV20" s="91">
        <f>IF(INDEX(data!$AV:$AV,ROW())=3,INDEX(results!$R:$R,ROW()), CU20*INDEX(results!$R:$R,ROW()))*INDEX($BA:$BA,ROW())</f>
        <v>7.8398313849529373</v>
      </c>
      <c r="AW20" s="31">
        <f>IF(INDEX(data!$AV:$AV,ROW())=3,0,CV20*INDEX(results!$R:$R,ROW()))*INDEX($BA:$BA,ROW())</f>
        <v>7.8398313849529373</v>
      </c>
      <c r="AX20" s="31">
        <f>IF(INDEX(data!$AV:$AV,ROW())=3,0,CW20*INDEX(results!$R:$R,ROW()))*INDEX($BA:$BA,ROW())</f>
        <v>0</v>
      </c>
      <c r="AY20" s="37">
        <f>IF(INDEX(data!$AV:$AV,ROW())=3,0,CX20*INDEX(results!$R:$R,ROW()))*INDEX($BA:$BA,ROW())</f>
        <v>0</v>
      </c>
      <c r="AZ20" s="17">
        <f t="shared" si="2"/>
        <v>46</v>
      </c>
      <c r="BA20" s="73">
        <f>IF((INDEX(data!$AU:$AU,ROW())+INDEX(data!$AV:$AV,ROW()))=0,0,INDEX(results!$T:$T,ROW())/(365*(INDEX(data!$AU:$AU,ROW())+INDEX(data!$AV:$AV,ROW()))+0.00001))</f>
        <v>0.84299262203795022</v>
      </c>
      <c r="BB20" s="39">
        <f>CA20*INDEX(data!$AX:$AX,ROW())*INDEX(results!$I:$I,ROW())</f>
        <v>0</v>
      </c>
      <c r="BC20" s="39">
        <f>CB20*INDEX(data!$AX:$AX,ROW())*INDEX(results!$I:$I,ROW())</f>
        <v>0</v>
      </c>
      <c r="BD20" s="39">
        <f>CC20*INDEX(data!$AX:$AX,ROW())*INDEX(results!$I:$I,ROW())</f>
        <v>0</v>
      </c>
      <c r="BE20" s="39">
        <f>CD20*INDEX(data!$AX:$AX,ROW())*INDEX(results!$I:$I,ROW())</f>
        <v>0</v>
      </c>
      <c r="BF20" s="39">
        <f>CE20*INDEX(data!$AX:$AX,ROW())*INDEX(results!$I:$I,ROW())</f>
        <v>0</v>
      </c>
      <c r="BG20" s="39">
        <f>CF20*INDEX(data!$AX:$AX,ROW())*INDEX(results!$I:$I,ROW())</f>
        <v>0</v>
      </c>
      <c r="BH20" s="39">
        <f>CG20*INDEX(data!$AX:$AX,ROW())*INDEX(results!$I:$I,ROW())</f>
        <v>19.200000000000003</v>
      </c>
      <c r="BI20" s="39">
        <f>CH20*INDEX(data!$AX:$AX,ROW())*INDEX(results!$I:$I,ROW())</f>
        <v>19.200000000000003</v>
      </c>
      <c r="BJ20" s="39">
        <f>CI20*INDEX(data!$AX:$AX,ROW())*INDEX(results!$I:$I,ROW())</f>
        <v>19.200000000000003</v>
      </c>
      <c r="BK20" s="39">
        <f>CJ20*INDEX(data!$AX:$AX,ROW())*INDEX(results!$I:$I,ROW())</f>
        <v>19.200000000000003</v>
      </c>
      <c r="BL20" s="39">
        <f>CK20*INDEX(data!$AX:$AX,ROW())*INDEX(results!$I:$I,ROW())</f>
        <v>19.200000000000003</v>
      </c>
      <c r="BM20" s="39">
        <f>CL20*INDEX(data!$AX:$AX,ROW())*INDEX(results!$I:$I,ROW())</f>
        <v>19.200000000000003</v>
      </c>
      <c r="BN20" s="39">
        <f>CM20*INDEX(data!$AX:$AX,ROW())*INDEX(results!$I:$I,ROW())</f>
        <v>19.200000000000003</v>
      </c>
      <c r="BO20" s="39">
        <f>CN20*INDEX(data!$AX:$AX,ROW())*INDEX(results!$I:$I,ROW())</f>
        <v>19.200000000000003</v>
      </c>
      <c r="BP20" s="39">
        <f>CO20*INDEX(data!$AX:$AX,ROW())*INDEX(results!$I:$I,ROW())</f>
        <v>19.200000000000003</v>
      </c>
      <c r="BQ20" s="39">
        <f>CP20*INDEX(data!$AX:$AX,ROW())*INDEX(results!$I:$I,ROW())</f>
        <v>19.200000000000003</v>
      </c>
      <c r="BR20" s="39">
        <f>CQ20*INDEX(data!$AX:$AX,ROW())*INDEX(results!$I:$I,ROW())</f>
        <v>19.200000000000003</v>
      </c>
      <c r="BS20" s="39">
        <f>CR20*INDEX(data!$AX:$AX,ROW())*INDEX(results!$I:$I,ROW())</f>
        <v>19.200000000000003</v>
      </c>
      <c r="BT20" s="39">
        <f>CS20*INDEX(data!$AX:$AX,ROW())*INDEX(results!$I:$I,ROW())</f>
        <v>19.200000000000003</v>
      </c>
      <c r="BU20" s="39">
        <f>CT20*INDEX(data!$AX:$AX,ROW())*INDEX(results!$I:$I,ROW())</f>
        <v>19.200000000000003</v>
      </c>
      <c r="BV20" s="39">
        <f>CU20*INDEX(data!$AX:$AX,ROW())*INDEX(results!$I:$I,ROW())</f>
        <v>19.200000000000003</v>
      </c>
      <c r="BW20" s="39">
        <f>CV20*INDEX(data!$AX:$AX,ROW())*INDEX(results!$I:$I,ROW())</f>
        <v>19.200000000000003</v>
      </c>
      <c r="BX20" s="39">
        <f>CW20*INDEX(data!$AX:$AX,ROW())*INDEX(results!$I:$I,ROW())</f>
        <v>0</v>
      </c>
      <c r="BY20" s="39">
        <f>CX20*INDEX(data!$AX:$AX,ROW())*INDEX(results!$I:$I,ROW())</f>
        <v>0</v>
      </c>
      <c r="BZ20" s="73">
        <f>ROUND(SUM(BB20:BY20)*INDEX(profiles!$BL:$BL,ROW())/1000,0)</f>
        <v>96</v>
      </c>
      <c r="CA20" s="82">
        <f>IF(profiles!C20&gt;0,1,0)</f>
        <v>0</v>
      </c>
      <c r="CB20" s="83">
        <f>IF(profiles!D20&gt;0,1,0)</f>
        <v>0</v>
      </c>
      <c r="CC20" s="83">
        <f>IF(profiles!E20&gt;0,1,0)</f>
        <v>0</v>
      </c>
      <c r="CD20" s="83">
        <f>IF(profiles!F20&gt;0,1,0)</f>
        <v>0</v>
      </c>
      <c r="CE20" s="83">
        <f>IF(profiles!G20&gt;0,1,0)</f>
        <v>0</v>
      </c>
      <c r="CF20" s="83">
        <f>IF(profiles!H20&gt;0,1,0)</f>
        <v>0</v>
      </c>
      <c r="CG20" s="83">
        <f>IF(profiles!I20&gt;0,1,0)</f>
        <v>1</v>
      </c>
      <c r="CH20" s="83">
        <f>IF(profiles!J20&gt;0,1,0)</f>
        <v>1</v>
      </c>
      <c r="CI20" s="83">
        <f>IF(profiles!K20&gt;0,1,0)</f>
        <v>1</v>
      </c>
      <c r="CJ20" s="83">
        <f>IF(profiles!L20&gt;0,1,0)</f>
        <v>1</v>
      </c>
      <c r="CK20" s="83">
        <f>IF(profiles!M20&gt;0,1,0)</f>
        <v>1</v>
      </c>
      <c r="CL20" s="83">
        <f>IF(profiles!N20&gt;0,1,0)</f>
        <v>1</v>
      </c>
      <c r="CM20" s="83">
        <f>IF(profiles!O20&gt;0,1,0)</f>
        <v>1</v>
      </c>
      <c r="CN20" s="83">
        <f>IF(profiles!P20&gt;0,1,0)</f>
        <v>1</v>
      </c>
      <c r="CO20" s="83">
        <f>IF(profiles!Q20&gt;0,1,0)</f>
        <v>1</v>
      </c>
      <c r="CP20" s="83">
        <f>IF(profiles!R20&gt;0,1,0)</f>
        <v>1</v>
      </c>
      <c r="CQ20" s="83">
        <f>IF(profiles!S20&gt;0,1,0)</f>
        <v>1</v>
      </c>
      <c r="CR20" s="83">
        <f>IF(profiles!T20&gt;0,1,0)</f>
        <v>1</v>
      </c>
      <c r="CS20" s="83">
        <f>IF(profiles!U20&gt;0,1,0)</f>
        <v>1</v>
      </c>
      <c r="CT20" s="83">
        <f>IF(profiles!V20&gt;0,1,0)</f>
        <v>1</v>
      </c>
      <c r="CU20" s="83">
        <f>IF(profiles!W20&gt;0,1,0)</f>
        <v>1</v>
      </c>
      <c r="CV20" s="83">
        <f>IF(profiles!X20&gt;0,1,0)</f>
        <v>1</v>
      </c>
      <c r="CW20" s="83">
        <f>IF(profiles!Y20&gt;0,1,0)</f>
        <v>0</v>
      </c>
      <c r="CX20" s="83">
        <f>IF(profiles!Z20&gt;0,1,0)</f>
        <v>0</v>
      </c>
      <c r="CY20" s="73">
        <f t="shared" si="3"/>
        <v>6</v>
      </c>
      <c r="CZ20" s="38">
        <f>profiles!C20*INDEX(results!$J:$J,ROW())*INDEX(results!$I:$I,ROW())</f>
        <v>0</v>
      </c>
      <c r="DA20" s="39">
        <f>profiles!D20*INDEX(results!$J:$J,ROW())*INDEX(results!$I:$I,ROW())</f>
        <v>0</v>
      </c>
      <c r="DB20" s="39">
        <f>profiles!E20*INDEX(results!$J:$J,ROW())*INDEX(results!$I:$I,ROW())</f>
        <v>0</v>
      </c>
      <c r="DC20" s="39">
        <f>profiles!F20*INDEX(results!$J:$J,ROW())*INDEX(results!$I:$I,ROW())</f>
        <v>0</v>
      </c>
      <c r="DD20" s="39">
        <f>profiles!G20*INDEX(results!$J:$J,ROW())*INDEX(results!$I:$I,ROW())</f>
        <v>0</v>
      </c>
      <c r="DE20" s="39">
        <f>profiles!H20*INDEX(results!$J:$J,ROW())*INDEX(results!$I:$I,ROW())</f>
        <v>0</v>
      </c>
      <c r="DF20" s="39">
        <f>profiles!I20*INDEX(results!$J:$J,ROW())*INDEX(results!$I:$I,ROW())</f>
        <v>1.6800000000000002</v>
      </c>
      <c r="DG20" s="39">
        <f>profiles!J20*INDEX(results!$J:$J,ROW())*INDEX(results!$I:$I,ROW())</f>
        <v>1.6800000000000002</v>
      </c>
      <c r="DH20" s="39">
        <f>profiles!K20*INDEX(results!$J:$J,ROW())*INDEX(results!$I:$I,ROW())</f>
        <v>3.3600000000000003</v>
      </c>
      <c r="DI20" s="39">
        <f>profiles!L20*INDEX(results!$J:$J,ROW())*INDEX(results!$I:$I,ROW())</f>
        <v>3.3600000000000003</v>
      </c>
      <c r="DJ20" s="39">
        <f>profiles!M20*INDEX(results!$J:$J,ROW())*INDEX(results!$I:$I,ROW())</f>
        <v>3.3600000000000003</v>
      </c>
      <c r="DK20" s="39">
        <f>profiles!N20*INDEX(results!$J:$J,ROW())*INDEX(results!$I:$I,ROW())</f>
        <v>8.4</v>
      </c>
      <c r="DL20" s="39">
        <f>profiles!O20*INDEX(results!$J:$J,ROW())*INDEX(results!$I:$I,ROW())</f>
        <v>8.4</v>
      </c>
      <c r="DM20" s="39">
        <f>profiles!P20*INDEX(results!$J:$J,ROW())*INDEX(results!$I:$I,ROW())</f>
        <v>5.04</v>
      </c>
      <c r="DN20" s="39">
        <f>profiles!Q20*INDEX(results!$J:$J,ROW())*INDEX(results!$I:$I,ROW())</f>
        <v>3.3600000000000003</v>
      </c>
      <c r="DO20" s="39">
        <f>profiles!R20*INDEX(results!$J:$J,ROW())*INDEX(results!$I:$I,ROW())</f>
        <v>3.3600000000000003</v>
      </c>
      <c r="DP20" s="39">
        <f>profiles!S20*INDEX(results!$J:$J,ROW())*INDEX(results!$I:$I,ROW())</f>
        <v>5.04</v>
      </c>
      <c r="DQ20" s="39">
        <f>profiles!T20*INDEX(results!$J:$J,ROW())*INDEX(results!$I:$I,ROW())</f>
        <v>8.4</v>
      </c>
      <c r="DR20" s="39">
        <f>profiles!U20*INDEX(results!$J:$J,ROW())*INDEX(results!$I:$I,ROW())</f>
        <v>8.4</v>
      </c>
      <c r="DS20" s="39">
        <f>profiles!V20*INDEX(results!$J:$J,ROW())*INDEX(results!$I:$I,ROW())</f>
        <v>5.04</v>
      </c>
      <c r="DT20" s="39">
        <f>profiles!W20*INDEX(results!$J:$J,ROW())*INDEX(results!$I:$I,ROW())</f>
        <v>3.3600000000000003</v>
      </c>
      <c r="DU20" s="39">
        <f>profiles!X20*INDEX(results!$J:$J,ROW())*INDEX(results!$I:$I,ROW())</f>
        <v>1.6800000000000002</v>
      </c>
      <c r="DV20" s="39">
        <f>profiles!Y20*INDEX(results!$J:$J,ROW())*INDEX(results!$I:$I,ROW())</f>
        <v>0</v>
      </c>
      <c r="DW20" s="39">
        <f>profiles!Z20*INDEX(results!$J:$J,ROW())*INDEX(results!$I:$I,ROW())</f>
        <v>0</v>
      </c>
      <c r="DX20" s="73">
        <f t="shared" si="4"/>
        <v>27</v>
      </c>
      <c r="DY20" s="17">
        <f>EX20/MAX(INDEX($FV:$FV,ROW()),0.001)*(INDEX(data!$BT:$BT,ROW()))*(INDEX(results!$I:$I,ROW()))/MAX(INDEX(data!$AG:$AG,ROW()),0.001)</f>
        <v>0</v>
      </c>
      <c r="DZ20" s="31">
        <f>EY20/MAX(INDEX($FV:$FV,ROW()),0.001)*(INDEX(data!$BT:$BT,ROW()))*(INDEX(results!$I:$I,ROW()))/MAX(INDEX(data!$AG:$AG,ROW()),0.001)</f>
        <v>0</v>
      </c>
      <c r="EA20" s="31">
        <f>EZ20/MAX(INDEX($FV:$FV,ROW()),0.001)*(INDEX(data!$BT:$BT,ROW()))*(INDEX(results!$I:$I,ROW()))/MAX(INDEX(data!$AG:$AG,ROW()),0.001)</f>
        <v>0</v>
      </c>
      <c r="EB20" s="31">
        <f>FA20/MAX(INDEX($FV:$FV,ROW()),0.001)*(INDEX(data!$BT:$BT,ROW()))*(INDEX(results!$I:$I,ROW()))/MAX(INDEX(data!$AG:$AG,ROW()),0.001)</f>
        <v>0</v>
      </c>
      <c r="EC20" s="31">
        <f>FB20/MAX(INDEX($FV:$FV,ROW()),0.001)*(INDEX(data!$BT:$BT,ROW()))*(INDEX(results!$I:$I,ROW()))/MAX(INDEX(data!$AG:$AG,ROW()),0.001)</f>
        <v>0</v>
      </c>
      <c r="ED20" s="31">
        <f>FC20/MAX(INDEX($FV:$FV,ROW()),0.001)*(INDEX(data!$BT:$BT,ROW()))*(INDEX(results!$I:$I,ROW()))/MAX(INDEX(data!$AG:$AG,ROW()),0.001)</f>
        <v>0</v>
      </c>
      <c r="EE20" s="31">
        <f>FD20/MAX(INDEX($FV:$FV,ROW()),0.001)*(INDEX(data!$BT:$BT,ROW()))*(INDEX(results!$I:$I,ROW()))/MAX(INDEX(data!$AG:$AG,ROW()),0.001)</f>
        <v>0</v>
      </c>
      <c r="EF20" s="31">
        <f>FE20/MAX(INDEX($FV:$FV,ROW()),0.001)*(INDEX(data!$BT:$BT,ROW()))*(INDEX(results!$I:$I,ROW()))/MAX(INDEX(data!$AG:$AG,ROW()),0.001)</f>
        <v>0</v>
      </c>
      <c r="EG20" s="31">
        <f>FF20/MAX(INDEX($FV:$FV,ROW()),0.001)*(INDEX(data!$BT:$BT,ROW()))*(INDEX(results!$I:$I,ROW()))/MAX(INDEX(data!$AG:$AG,ROW()),0.001)</f>
        <v>0</v>
      </c>
      <c r="EH20" s="31">
        <f>FG20/MAX(INDEX($FV:$FV,ROW()),0.001)*(INDEX(data!$BT:$BT,ROW()))*(INDEX(results!$I:$I,ROW()))/MAX(INDEX(data!$AG:$AG,ROW()),0.001)</f>
        <v>0</v>
      </c>
      <c r="EI20" s="31">
        <f>FH20/MAX(INDEX($FV:$FV,ROW()),0.001)*(INDEX(data!$BT:$BT,ROW()))*(INDEX(results!$I:$I,ROW()))/MAX(INDEX(data!$AG:$AG,ROW()),0.001)</f>
        <v>0</v>
      </c>
      <c r="EJ20" s="31">
        <f>FI20/MAX(INDEX($FV:$FV,ROW()),0.001)*(INDEX(data!$BT:$BT,ROW()))*(INDEX(results!$I:$I,ROW()))/MAX(INDEX(data!$AG:$AG,ROW()),0.001)</f>
        <v>3.7500000000000006E-2</v>
      </c>
      <c r="EK20" s="31">
        <f>FJ20/MAX(INDEX($FV:$FV,ROW()),0.001)*(INDEX(data!$BT:$BT,ROW()))*(INDEX(results!$I:$I,ROW()))/MAX(INDEX(data!$AG:$AG,ROW()),0.001)</f>
        <v>3.7500000000000006E-2</v>
      </c>
      <c r="EL20" s="31">
        <f>FK20/MAX(INDEX($FV:$FV,ROW()),0.001)*(INDEX(data!$BT:$BT,ROW()))*(INDEX(results!$I:$I,ROW()))/MAX(INDEX(data!$AG:$AG,ROW()),0.001)</f>
        <v>0</v>
      </c>
      <c r="EM20" s="31">
        <f>FL20/MAX(INDEX($FV:$FV,ROW()),0.001)*(INDEX(data!$BT:$BT,ROW()))*(INDEX(results!$I:$I,ROW()))/MAX(INDEX(data!$AG:$AG,ROW()),0.001)</f>
        <v>0</v>
      </c>
      <c r="EN20" s="31">
        <f>FM20/MAX(INDEX($FV:$FV,ROW()),0.001)*(INDEX(data!$BT:$BT,ROW()))*(INDEX(results!$I:$I,ROW()))/MAX(INDEX(data!$AG:$AG,ROW()),0.001)</f>
        <v>0</v>
      </c>
      <c r="EO20" s="31">
        <f>FN20/MAX(INDEX($FV:$FV,ROW()),0.001)*(INDEX(data!$BT:$BT,ROW()))*(INDEX(results!$I:$I,ROW()))/MAX(INDEX(data!$AG:$AG,ROW()),0.001)</f>
        <v>0</v>
      </c>
      <c r="EP20" s="31">
        <f>FO20/MAX(INDEX($FV:$FV,ROW()),0.001)*(INDEX(data!$BT:$BT,ROW()))*(INDEX(results!$I:$I,ROW()))/MAX(INDEX(data!$AG:$AG,ROW()),0.001)</f>
        <v>3.7500000000000006E-2</v>
      </c>
      <c r="EQ20" s="31">
        <f>FP20/MAX(INDEX($FV:$FV,ROW()),0.001)*(INDEX(data!$BT:$BT,ROW()))*(INDEX(results!$I:$I,ROW()))/MAX(INDEX(data!$AG:$AG,ROW()),0.001)</f>
        <v>3.7500000000000006E-2</v>
      </c>
      <c r="ER20" s="31">
        <f>FQ20/MAX(INDEX($FV:$FV,ROW()),0.001)*(INDEX(data!$BT:$BT,ROW()))*(INDEX(results!$I:$I,ROW()))/MAX(INDEX(data!$AG:$AG,ROW()),0.001)</f>
        <v>0</v>
      </c>
      <c r="ES20" s="31">
        <f>FR20/MAX(INDEX($FV:$FV,ROW()),0.001)*(INDEX(data!$BT:$BT,ROW()))*(INDEX(results!$I:$I,ROW()))/MAX(INDEX(data!$AG:$AG,ROW()),0.001)</f>
        <v>0</v>
      </c>
      <c r="ET20" s="31">
        <f>FS20/MAX(INDEX($FV:$FV,ROW()),0.001)*(INDEX(data!$BT:$BT,ROW()))*(INDEX(results!$I:$I,ROW()))/MAX(INDEX(data!$AG:$AG,ROW()),0.001)</f>
        <v>0</v>
      </c>
      <c r="EU20" s="31">
        <f>FT20/MAX(INDEX($FV:$FV,ROW()),0.001)*(INDEX(data!$BT:$BT,ROW()))*(INDEX(results!$I:$I,ROW()))/MAX(INDEX(data!$AG:$AG,ROW()),0.001)</f>
        <v>0</v>
      </c>
      <c r="EV20" s="31">
        <f>FU20/MAX(INDEX($FV:$FV,ROW()),0.001)*(INDEX(data!$BT:$BT,ROW()))*(INDEX(results!$I:$I,ROW()))/MAX(INDEX(data!$AG:$AG,ROW()),0.001)</f>
        <v>0</v>
      </c>
      <c r="EW20" s="73">
        <f t="shared" si="5"/>
        <v>3.2</v>
      </c>
      <c r="EX20" s="17">
        <f t="shared" si="6"/>
        <v>0</v>
      </c>
      <c r="EY20" s="31">
        <f t="shared" si="7"/>
        <v>0</v>
      </c>
      <c r="EZ20" s="31">
        <f t="shared" si="8"/>
        <v>0</v>
      </c>
      <c r="FA20" s="31">
        <f t="shared" si="9"/>
        <v>0</v>
      </c>
      <c r="FB20" s="31">
        <f t="shared" si="10"/>
        <v>0</v>
      </c>
      <c r="FC20" s="31">
        <f t="shared" si="11"/>
        <v>0</v>
      </c>
      <c r="FD20" s="31">
        <f t="shared" si="12"/>
        <v>0</v>
      </c>
      <c r="FE20" s="31">
        <f t="shared" si="13"/>
        <v>0</v>
      </c>
      <c r="FF20" s="31">
        <f t="shared" si="14"/>
        <v>0</v>
      </c>
      <c r="FG20" s="31">
        <f t="shared" si="15"/>
        <v>0</v>
      </c>
      <c r="FH20" s="31">
        <f t="shared" si="16"/>
        <v>0</v>
      </c>
      <c r="FI20" s="31">
        <f t="shared" si="17"/>
        <v>1</v>
      </c>
      <c r="FJ20" s="31">
        <f t="shared" si="18"/>
        <v>1</v>
      </c>
      <c r="FK20" s="31">
        <f t="shared" si="19"/>
        <v>0</v>
      </c>
      <c r="FL20" s="31">
        <f t="shared" si="20"/>
        <v>0</v>
      </c>
      <c r="FM20" s="31">
        <f t="shared" si="21"/>
        <v>0</v>
      </c>
      <c r="FN20" s="31">
        <f t="shared" si="22"/>
        <v>0</v>
      </c>
      <c r="FO20" s="31">
        <f t="shared" si="23"/>
        <v>1</v>
      </c>
      <c r="FP20" s="31">
        <f t="shared" si="24"/>
        <v>1</v>
      </c>
      <c r="FQ20" s="31">
        <f t="shared" si="25"/>
        <v>0</v>
      </c>
      <c r="FR20" s="31">
        <f t="shared" si="26"/>
        <v>0</v>
      </c>
      <c r="FS20" s="31">
        <f t="shared" si="27"/>
        <v>0</v>
      </c>
      <c r="FT20" s="31">
        <f t="shared" si="28"/>
        <v>0</v>
      </c>
      <c r="FU20" s="37">
        <f t="shared" si="29"/>
        <v>0</v>
      </c>
      <c r="FV20" s="73">
        <f t="shared" si="30"/>
        <v>4</v>
      </c>
      <c r="FW20" s="39">
        <f>profiles!C20*profiles!AA20</f>
        <v>0</v>
      </c>
      <c r="FX20" s="39">
        <f>profiles!D20*profiles!AB20</f>
        <v>0</v>
      </c>
      <c r="FY20" s="39">
        <f>profiles!E20*profiles!AC20</f>
        <v>0</v>
      </c>
      <c r="FZ20" s="39">
        <f>profiles!F20*profiles!AD20</f>
        <v>0</v>
      </c>
      <c r="GA20" s="39">
        <f>profiles!G20*profiles!AE20</f>
        <v>0</v>
      </c>
      <c r="GB20" s="39">
        <f>profiles!H20*profiles!AF20</f>
        <v>0</v>
      </c>
      <c r="GC20" s="39">
        <f>profiles!I20*profiles!AG20</f>
        <v>2.0000000000000004E-2</v>
      </c>
      <c r="GD20" s="39">
        <f>profiles!J20*profiles!AH20</f>
        <v>0.2</v>
      </c>
      <c r="GE20" s="39">
        <f>profiles!K20*profiles!AI20</f>
        <v>0.4</v>
      </c>
      <c r="GF20" s="39">
        <f>profiles!L20*profiles!AJ20</f>
        <v>0.4</v>
      </c>
      <c r="GG20" s="39">
        <f>profiles!M20*profiles!AK20</f>
        <v>0.4</v>
      </c>
      <c r="GH20" s="39">
        <f>profiles!N20*profiles!AL20</f>
        <v>1</v>
      </c>
      <c r="GI20" s="39">
        <f>profiles!O20*profiles!AM20</f>
        <v>1</v>
      </c>
      <c r="GJ20" s="39">
        <f>profiles!P20*profiles!AN20</f>
        <v>0.6</v>
      </c>
      <c r="GK20" s="39">
        <f>profiles!Q20*profiles!AO20</f>
        <v>0.4</v>
      </c>
      <c r="GL20" s="39">
        <f>profiles!R20*profiles!AP20</f>
        <v>0.4</v>
      </c>
      <c r="GM20" s="39">
        <f>profiles!S20*profiles!AQ20</f>
        <v>0.6</v>
      </c>
      <c r="GN20" s="39">
        <f>profiles!T20*profiles!AR20</f>
        <v>1</v>
      </c>
      <c r="GO20" s="39">
        <f>profiles!U20*profiles!AS20</f>
        <v>1</v>
      </c>
      <c r="GP20" s="39">
        <f>profiles!V20*profiles!AT20</f>
        <v>0.6</v>
      </c>
      <c r="GQ20" s="39">
        <f>profiles!W20*profiles!AU20</f>
        <v>4.0000000000000008E-2</v>
      </c>
      <c r="GR20" s="39">
        <f>profiles!X20*profiles!AV20</f>
        <v>2.0000000000000004E-2</v>
      </c>
      <c r="GS20" s="39">
        <f>profiles!Y20*profiles!AW20</f>
        <v>0</v>
      </c>
      <c r="GT20" s="39">
        <f>profiles!Z20*profiles!AX20</f>
        <v>0</v>
      </c>
      <c r="GU20" s="73">
        <f t="shared" si="31"/>
        <v>0.82000000000000028</v>
      </c>
      <c r="GV20" s="73">
        <v>97</v>
      </c>
      <c r="GW20" s="73">
        <f>INDEX(data!$C:$C,ROW())*INDEX(data!$E:$E,ROW())*(INDEX(data!$G:$G,ROW())/100)/0.85</f>
        <v>47.058823529411768</v>
      </c>
      <c r="GX20" s="73">
        <f>GW20*INDEX(data!$P:$P,ROW())*INDEX(data!$W:$W,ROW())/INDEX(results!$C:$C,ROW())</f>
        <v>5.2941176470588241E-2</v>
      </c>
      <c r="GY20" s="73">
        <f>IF(INDEX(data!$BM:$BM,ROW())="Climatisation",1,0)</f>
        <v>1</v>
      </c>
      <c r="GZ20" s="73">
        <f>data!BA20</f>
        <v>3.6</v>
      </c>
      <c r="HA20" s="73">
        <f>data!BB20</f>
        <v>0.2</v>
      </c>
      <c r="HB20" s="17">
        <f>profiles!C20</f>
        <v>0</v>
      </c>
      <c r="HC20" s="31">
        <f>profiles!D20</f>
        <v>0</v>
      </c>
      <c r="HD20" s="31">
        <f>profiles!E20</f>
        <v>0</v>
      </c>
      <c r="HE20" s="31">
        <f>profiles!F20</f>
        <v>0</v>
      </c>
      <c r="HF20" s="31">
        <f>profiles!G20</f>
        <v>0</v>
      </c>
      <c r="HG20" s="31">
        <f>profiles!H20</f>
        <v>0</v>
      </c>
      <c r="HH20" s="31">
        <f>profiles!I20</f>
        <v>0.2</v>
      </c>
      <c r="HI20" s="31">
        <f>profiles!J20</f>
        <v>0.2</v>
      </c>
      <c r="HJ20" s="31">
        <f>profiles!K20</f>
        <v>0.4</v>
      </c>
      <c r="HK20" s="31">
        <f>profiles!L20</f>
        <v>0.4</v>
      </c>
      <c r="HL20" s="31">
        <f>profiles!M20</f>
        <v>0.4</v>
      </c>
      <c r="HM20" s="31">
        <f>profiles!N20</f>
        <v>1</v>
      </c>
      <c r="HN20" s="31">
        <f>profiles!O20</f>
        <v>1</v>
      </c>
      <c r="HO20" s="31">
        <f>profiles!P20</f>
        <v>0.6</v>
      </c>
      <c r="HP20" s="31">
        <f>profiles!Q20</f>
        <v>0.4</v>
      </c>
      <c r="HQ20" s="31">
        <f>profiles!R20</f>
        <v>0.4</v>
      </c>
      <c r="HR20" s="31">
        <f>profiles!S20</f>
        <v>0.6</v>
      </c>
      <c r="HS20" s="31">
        <f>profiles!T20</f>
        <v>1</v>
      </c>
      <c r="HT20" s="31">
        <f>profiles!U20</f>
        <v>1</v>
      </c>
      <c r="HU20" s="31">
        <f>profiles!V20</f>
        <v>0.6</v>
      </c>
      <c r="HV20" s="31">
        <f>profiles!W20</f>
        <v>0.4</v>
      </c>
      <c r="HW20" s="31">
        <f>profiles!X20</f>
        <v>0.2</v>
      </c>
      <c r="HX20" s="31">
        <f>profiles!Y20</f>
        <v>0</v>
      </c>
      <c r="HY20" s="31">
        <f>profiles!Z20</f>
        <v>0</v>
      </c>
      <c r="HZ20" s="73">
        <f t="shared" si="32"/>
        <v>9</v>
      </c>
    </row>
    <row r="21" spans="1:234" ht="15" thickBot="1" x14ac:dyDescent="0.35">
      <c r="A21" s="9">
        <v>5.3</v>
      </c>
      <c r="B21" s="6" t="s">
        <v>113</v>
      </c>
      <c r="C21" s="9">
        <f>profiles!AA21*INDEX(data!$AL:$AL,ROW())*INDEX(results!$I:$I,ROW())</f>
        <v>0.16000000000000003</v>
      </c>
      <c r="D21" s="28">
        <f>profiles!AB21*INDEX(data!$AL:$AL,ROW())*INDEX(results!$I:$I,ROW())</f>
        <v>0.16000000000000003</v>
      </c>
      <c r="E21" s="28">
        <f>profiles!AC21*INDEX(data!$AL:$AL,ROW())*INDEX(results!$I:$I,ROW())</f>
        <v>0.16000000000000003</v>
      </c>
      <c r="F21" s="28">
        <f>profiles!AD21*INDEX(data!$AL:$AL,ROW())*INDEX(results!$I:$I,ROW())</f>
        <v>0.16000000000000003</v>
      </c>
      <c r="G21" s="28">
        <f>profiles!AE21*INDEX(data!$AL:$AL,ROW())*INDEX(results!$I:$I,ROW())</f>
        <v>0.16000000000000003</v>
      </c>
      <c r="H21" s="28">
        <f>profiles!AF21*INDEX(data!$AL:$AL,ROW())*INDEX(results!$I:$I,ROW())</f>
        <v>0.16000000000000003</v>
      </c>
      <c r="I21" s="28">
        <f>profiles!AG21*INDEX(data!$AL:$AL,ROW())*INDEX(results!$I:$I,ROW())</f>
        <v>0.16000000000000003</v>
      </c>
      <c r="J21" s="28">
        <f>profiles!AH21*INDEX(data!$AL:$AL,ROW())*INDEX(results!$I:$I,ROW())</f>
        <v>1.6</v>
      </c>
      <c r="K21" s="28">
        <f>profiles!AI21*INDEX(data!$AL:$AL,ROW())*INDEX(results!$I:$I,ROW())</f>
        <v>1.6</v>
      </c>
      <c r="L21" s="28">
        <f>profiles!AJ21*INDEX(data!$AL:$AL,ROW())*INDEX(results!$I:$I,ROW())</f>
        <v>1.6</v>
      </c>
      <c r="M21" s="28">
        <f>profiles!AK21*INDEX(data!$AL:$AL,ROW())*INDEX(results!$I:$I,ROW())</f>
        <v>1.6</v>
      </c>
      <c r="N21" s="28">
        <f>profiles!AL21*INDEX(data!$AL:$AL,ROW())*INDEX(results!$I:$I,ROW())</f>
        <v>1.6</v>
      </c>
      <c r="O21" s="28">
        <f>profiles!AM21*INDEX(data!$AL:$AL,ROW())*INDEX(results!$I:$I,ROW())</f>
        <v>1.6</v>
      </c>
      <c r="P21" s="28">
        <f>profiles!AN21*INDEX(data!$AL:$AL,ROW())*INDEX(results!$I:$I,ROW())</f>
        <v>1.6</v>
      </c>
      <c r="Q21" s="28">
        <f>profiles!AO21*INDEX(data!$AL:$AL,ROW())*INDEX(results!$I:$I,ROW())</f>
        <v>1.6</v>
      </c>
      <c r="R21" s="28">
        <f>profiles!AP21*INDEX(data!$AL:$AL,ROW())*INDEX(results!$I:$I,ROW())</f>
        <v>1.6</v>
      </c>
      <c r="S21" s="28">
        <f>profiles!AQ21*INDEX(data!$AL:$AL,ROW())*INDEX(results!$I:$I,ROW())</f>
        <v>1.6</v>
      </c>
      <c r="T21" s="28">
        <f>profiles!AR21*INDEX(data!$AL:$AL,ROW())*INDEX(results!$I:$I,ROW())</f>
        <v>1.6</v>
      </c>
      <c r="U21" s="28">
        <f>profiles!AS21*INDEX(data!$AL:$AL,ROW())*INDEX(results!$I:$I,ROW())</f>
        <v>1.6</v>
      </c>
      <c r="V21" s="28">
        <f>profiles!AT21*INDEX(data!$AL:$AL,ROW())*INDEX(results!$I:$I,ROW())</f>
        <v>0.16000000000000003</v>
      </c>
      <c r="W21" s="28">
        <f>profiles!AU21*INDEX(data!$AL:$AL,ROW())*INDEX(results!$I:$I,ROW())</f>
        <v>0.16000000000000003</v>
      </c>
      <c r="X21" s="28">
        <f>profiles!AV21*INDEX(data!$AL:$AL,ROW())*INDEX(results!$I:$I,ROW())</f>
        <v>0.16000000000000003</v>
      </c>
      <c r="Y21" s="28">
        <f>profiles!AW21*INDEX(data!$AL:$AL,ROW())*INDEX(results!$I:$I,ROW())</f>
        <v>0.16000000000000003</v>
      </c>
      <c r="Z21" s="28">
        <f>profiles!AX21*INDEX(data!$AL:$AL,ROW())*INDEX(results!$I:$I,ROW())</f>
        <v>0.16000000000000003</v>
      </c>
      <c r="AA21" s="74">
        <f t="shared" si="1"/>
        <v>8</v>
      </c>
      <c r="AB21" s="28">
        <f>IF(INDEX(data!$AV:$AV,ROW())=3,0,CA21*INDEX(results!$R:$R,ROW()))*INDEX($BA:$BA,ROW())</f>
        <v>0</v>
      </c>
      <c r="AC21" s="28">
        <f>IF(INDEX(data!$AV:$AV,ROW())=3,0,CB21*INDEX(results!$R:$R,ROW()))*INDEX($BA:$BA,ROW())</f>
        <v>0</v>
      </c>
      <c r="AD21" s="28">
        <f>IF(INDEX(data!$AV:$AV,ROW())=3,0,CC21*INDEX(results!$R:$R,ROW()))*INDEX($BA:$BA,ROW())</f>
        <v>0</v>
      </c>
      <c r="AE21" s="28">
        <f>IF(INDEX(data!$AV:$AV,ROW())=3,0,CD21*INDEX(results!$R:$R,ROW()))*INDEX($BA:$BA,ROW())</f>
        <v>0</v>
      </c>
      <c r="AF21" s="28">
        <f>IF(INDEX(data!$AV:$AV,ROW())=3,0,CE21*INDEX(results!$R:$R,ROW()))*INDEX($BA:$BA,ROW())</f>
        <v>0</v>
      </c>
      <c r="AG21" s="28">
        <f>IF(INDEX(data!$AV:$AV,ROW())=3,0,CF21*INDEX(results!$R:$R,ROW()))*INDEX($BA:$BA,ROW())</f>
        <v>0</v>
      </c>
      <c r="AH21" s="28">
        <f>IF(INDEX(data!$AV:$AV,ROW())=3,0,CG21*INDEX(results!$R:$R,ROW()))*INDEX($BA:$BA,ROW())</f>
        <v>8.4931506655407532</v>
      </c>
      <c r="AI21" s="88">
        <f>CH21*INDEX(results!$R:$R,ROW())*INDEX($BA:$BA,ROW())</f>
        <v>8.4931506655407532</v>
      </c>
      <c r="AJ21" s="88">
        <f>CI21*INDEX(results!$R:$R,ROW())*INDEX($BA:$BA,ROW())</f>
        <v>8.4931506655407532</v>
      </c>
      <c r="AK21" s="88">
        <f>CJ21*INDEX(results!$R:$R,ROW())*INDEX($BA:$BA,ROW())</f>
        <v>8.4931506655407532</v>
      </c>
      <c r="AL21" s="88">
        <f>CK21*INDEX(results!$R:$R,ROW())*INDEX($BA:$BA,ROW())</f>
        <v>8.4931506655407532</v>
      </c>
      <c r="AM21" s="88">
        <f>CL21*INDEX(results!$R:$R,ROW())*INDEX($BA:$BA,ROW())</f>
        <v>8.4931506655407532</v>
      </c>
      <c r="AN21" s="88">
        <f>CM21*INDEX(results!$R:$R,ROW())*INDEX($BA:$BA,ROW())</f>
        <v>8.4931506655407532</v>
      </c>
      <c r="AO21" s="88">
        <f>CN21*INDEX(results!$R:$R,ROW())*INDEX($BA:$BA,ROW())</f>
        <v>8.4931506655407532</v>
      </c>
      <c r="AP21" s="88">
        <f>CO21*INDEX(results!$R:$R,ROW())*INDEX($BA:$BA,ROW())</f>
        <v>8.4931506655407532</v>
      </c>
      <c r="AQ21" s="88">
        <f>CP21*INDEX(results!$R:$R,ROW())*INDEX($BA:$BA,ROW())</f>
        <v>8.4931506655407532</v>
      </c>
      <c r="AR21" s="88">
        <f>CQ21*INDEX(results!$R:$R,ROW())*INDEX($BA:$BA,ROW())</f>
        <v>8.4931506655407532</v>
      </c>
      <c r="AS21" s="88">
        <f>CR21*INDEX(results!$R:$R,ROW())*INDEX($BA:$BA,ROW())</f>
        <v>8.4931506655407532</v>
      </c>
      <c r="AT21" s="89">
        <f>IF(INDEX(data!$AV:$AV,ROW())=3,INDEX(results!$R:$R,ROW()), CS21*INDEX(results!$R:$R,ROW()))*INDEX($BA:$BA,ROW())</f>
        <v>8.4931506655407532</v>
      </c>
      <c r="AU21" s="89">
        <f>IF(INDEX(data!$AV:$AV,ROW())=3,INDEX(results!$R:$R,ROW()), CT21*INDEX(results!$R:$R,ROW()))*INDEX($BA:$BA,ROW())</f>
        <v>8.4931506655407532</v>
      </c>
      <c r="AV21" s="89">
        <f>IF(INDEX(data!$AV:$AV,ROW())=3,INDEX(results!$R:$R,ROW()), CU21*INDEX(results!$R:$R,ROW()))*INDEX($BA:$BA,ROW())</f>
        <v>8.4931506655407532</v>
      </c>
      <c r="AW21" s="28">
        <f>IF(INDEX(data!$AV:$AV,ROW())=3,0,CV21*INDEX(results!$R:$R,ROW()))*INDEX($BA:$BA,ROW())</f>
        <v>8.4931506655407532</v>
      </c>
      <c r="AX21" s="28">
        <f>IF(INDEX(data!$AV:$AV,ROW())=3,0,CW21*INDEX(results!$R:$R,ROW()))*INDEX($BA:$BA,ROW())</f>
        <v>0</v>
      </c>
      <c r="AY21" s="29">
        <f>IF(INDEX(data!$AV:$AV,ROW())=3,0,CX21*INDEX(results!$R:$R,ROW()))*INDEX($BA:$BA,ROW())</f>
        <v>0</v>
      </c>
      <c r="AZ21" s="9">
        <f t="shared" si="2"/>
        <v>50</v>
      </c>
      <c r="BA21" s="74">
        <f>IF((INDEX(data!$AU:$AU,ROW())+INDEX(data!$AV:$AV,ROW()))=0,0,INDEX(results!$T:$T,ROW())/(365*(INDEX(data!$AU:$AU,ROW())+INDEX(data!$AV:$AV,ROW()))+0.00001))</f>
        <v>0.91324200704739278</v>
      </c>
      <c r="BB21" s="27">
        <f>CA21*INDEX(data!$AX:$AX,ROW())*INDEX(results!$I:$I,ROW())</f>
        <v>0</v>
      </c>
      <c r="BC21" s="27">
        <f>CB21*INDEX(data!$AX:$AX,ROW())*INDEX(results!$I:$I,ROW())</f>
        <v>0</v>
      </c>
      <c r="BD21" s="27">
        <f>CC21*INDEX(data!$AX:$AX,ROW())*INDEX(results!$I:$I,ROW())</f>
        <v>0</v>
      </c>
      <c r="BE21" s="27">
        <f>CD21*INDEX(data!$AX:$AX,ROW())*INDEX(results!$I:$I,ROW())</f>
        <v>0</v>
      </c>
      <c r="BF21" s="27">
        <f>CE21*INDEX(data!$AX:$AX,ROW())*INDEX(results!$I:$I,ROW())</f>
        <v>0</v>
      </c>
      <c r="BG21" s="27">
        <f>CF21*INDEX(data!$AX:$AX,ROW())*INDEX(results!$I:$I,ROW())</f>
        <v>0</v>
      </c>
      <c r="BH21" s="27">
        <f>CG21*INDEX(data!$AX:$AX,ROW())*INDEX(results!$I:$I,ROW())</f>
        <v>9.6000000000000014</v>
      </c>
      <c r="BI21" s="27">
        <f>CH21*INDEX(data!$AX:$AX,ROW())*INDEX(results!$I:$I,ROW())</f>
        <v>9.6000000000000014</v>
      </c>
      <c r="BJ21" s="27">
        <f>CI21*INDEX(data!$AX:$AX,ROW())*INDEX(results!$I:$I,ROW())</f>
        <v>9.6000000000000014</v>
      </c>
      <c r="BK21" s="27">
        <f>CJ21*INDEX(data!$AX:$AX,ROW())*INDEX(results!$I:$I,ROW())</f>
        <v>9.6000000000000014</v>
      </c>
      <c r="BL21" s="27">
        <f>CK21*INDEX(data!$AX:$AX,ROW())*INDEX(results!$I:$I,ROW())</f>
        <v>9.6000000000000014</v>
      </c>
      <c r="BM21" s="27">
        <f>CL21*INDEX(data!$AX:$AX,ROW())*INDEX(results!$I:$I,ROW())</f>
        <v>9.6000000000000014</v>
      </c>
      <c r="BN21" s="27">
        <f>CM21*INDEX(data!$AX:$AX,ROW())*INDEX(results!$I:$I,ROW())</f>
        <v>9.6000000000000014</v>
      </c>
      <c r="BO21" s="27">
        <f>CN21*INDEX(data!$AX:$AX,ROW())*INDEX(results!$I:$I,ROW())</f>
        <v>9.6000000000000014</v>
      </c>
      <c r="BP21" s="27">
        <f>CO21*INDEX(data!$AX:$AX,ROW())*INDEX(results!$I:$I,ROW())</f>
        <v>9.6000000000000014</v>
      </c>
      <c r="BQ21" s="27">
        <f>CP21*INDEX(data!$AX:$AX,ROW())*INDEX(results!$I:$I,ROW())</f>
        <v>9.6000000000000014</v>
      </c>
      <c r="BR21" s="27">
        <f>CQ21*INDEX(data!$AX:$AX,ROW())*INDEX(results!$I:$I,ROW())</f>
        <v>9.6000000000000014</v>
      </c>
      <c r="BS21" s="27">
        <f>CR21*INDEX(data!$AX:$AX,ROW())*INDEX(results!$I:$I,ROW())</f>
        <v>9.6000000000000014</v>
      </c>
      <c r="BT21" s="27">
        <f>CS21*INDEX(data!$AX:$AX,ROW())*INDEX(results!$I:$I,ROW())</f>
        <v>9.6000000000000014</v>
      </c>
      <c r="BU21" s="27">
        <f>CT21*INDEX(data!$AX:$AX,ROW())*INDEX(results!$I:$I,ROW())</f>
        <v>9.6000000000000014</v>
      </c>
      <c r="BV21" s="27">
        <f>CU21*INDEX(data!$AX:$AX,ROW())*INDEX(results!$I:$I,ROW())</f>
        <v>9.6000000000000014</v>
      </c>
      <c r="BW21" s="27">
        <f>CV21*INDEX(data!$AX:$AX,ROW())*INDEX(results!$I:$I,ROW())</f>
        <v>9.6000000000000014</v>
      </c>
      <c r="BX21" s="27">
        <f>CW21*INDEX(data!$AX:$AX,ROW())*INDEX(results!$I:$I,ROW())</f>
        <v>0</v>
      </c>
      <c r="BY21" s="27">
        <f>CX21*INDEX(data!$AX:$AX,ROW())*INDEX(results!$I:$I,ROW())</f>
        <v>0</v>
      </c>
      <c r="BZ21" s="74">
        <f>ROUND(SUM(BB21:BY21)*INDEX(profiles!$BL:$BL,ROW())/1000,0)</f>
        <v>48</v>
      </c>
      <c r="CA21" s="79">
        <f>IF(profiles!C21&gt;0,1,0)</f>
        <v>0</v>
      </c>
      <c r="CB21" s="80">
        <f>IF(profiles!D21&gt;0,1,0)</f>
        <v>0</v>
      </c>
      <c r="CC21" s="80">
        <f>IF(profiles!E21&gt;0,1,0)</f>
        <v>0</v>
      </c>
      <c r="CD21" s="80">
        <f>IF(profiles!F21&gt;0,1,0)</f>
        <v>0</v>
      </c>
      <c r="CE21" s="80">
        <f>IF(profiles!G21&gt;0,1,0)</f>
        <v>0</v>
      </c>
      <c r="CF21" s="80">
        <f>IF(profiles!H21&gt;0,1,0)</f>
        <v>0</v>
      </c>
      <c r="CG21" s="80">
        <f>IF(profiles!I21&gt;0,1,0)</f>
        <v>1</v>
      </c>
      <c r="CH21" s="80">
        <f>IF(profiles!J21&gt;0,1,0)</f>
        <v>1</v>
      </c>
      <c r="CI21" s="80">
        <f>IF(profiles!K21&gt;0,1,0)</f>
        <v>1</v>
      </c>
      <c r="CJ21" s="80">
        <f>IF(profiles!L21&gt;0,1,0)</f>
        <v>1</v>
      </c>
      <c r="CK21" s="80">
        <f>IF(profiles!M21&gt;0,1,0)</f>
        <v>1</v>
      </c>
      <c r="CL21" s="80">
        <f>IF(profiles!N21&gt;0,1,0)</f>
        <v>1</v>
      </c>
      <c r="CM21" s="80">
        <f>IF(profiles!O21&gt;0,1,0)</f>
        <v>1</v>
      </c>
      <c r="CN21" s="80">
        <f>IF(profiles!P21&gt;0,1,0)</f>
        <v>1</v>
      </c>
      <c r="CO21" s="80">
        <f>IF(profiles!Q21&gt;0,1,0)</f>
        <v>1</v>
      </c>
      <c r="CP21" s="80">
        <f>IF(profiles!R21&gt;0,1,0)</f>
        <v>1</v>
      </c>
      <c r="CQ21" s="80">
        <f>IF(profiles!S21&gt;0,1,0)</f>
        <v>1</v>
      </c>
      <c r="CR21" s="80">
        <f>IF(profiles!T21&gt;0,1,0)</f>
        <v>1</v>
      </c>
      <c r="CS21" s="80">
        <f>IF(profiles!U21&gt;0,1,0)</f>
        <v>1</v>
      </c>
      <c r="CT21" s="80">
        <f>IF(profiles!V21&gt;0,1,0)</f>
        <v>1</v>
      </c>
      <c r="CU21" s="80">
        <f>IF(profiles!W21&gt;0,1,0)</f>
        <v>1</v>
      </c>
      <c r="CV21" s="80">
        <f>IF(profiles!X21&gt;0,1,0)</f>
        <v>1</v>
      </c>
      <c r="CW21" s="80">
        <f>IF(profiles!Y21&gt;0,1,0)</f>
        <v>0</v>
      </c>
      <c r="CX21" s="80">
        <f>IF(profiles!Z21&gt;0,1,0)</f>
        <v>0</v>
      </c>
      <c r="CY21" s="74">
        <f t="shared" si="3"/>
        <v>6</v>
      </c>
      <c r="CZ21" s="26">
        <f>profiles!C21*INDEX(results!$J:$J,ROW())*INDEX(results!$I:$I,ROW())</f>
        <v>0</v>
      </c>
      <c r="DA21" s="27">
        <f>profiles!D21*INDEX(results!$J:$J,ROW())*INDEX(results!$I:$I,ROW())</f>
        <v>0</v>
      </c>
      <c r="DB21" s="27">
        <f>profiles!E21*INDEX(results!$J:$J,ROW())*INDEX(results!$I:$I,ROW())</f>
        <v>0</v>
      </c>
      <c r="DC21" s="27">
        <f>profiles!F21*INDEX(results!$J:$J,ROW())*INDEX(results!$I:$I,ROW())</f>
        <v>0</v>
      </c>
      <c r="DD21" s="27">
        <f>profiles!G21*INDEX(results!$J:$J,ROW())*INDEX(results!$I:$I,ROW())</f>
        <v>0</v>
      </c>
      <c r="DE21" s="27">
        <f>profiles!H21*INDEX(results!$J:$J,ROW())*INDEX(results!$I:$I,ROW())</f>
        <v>0</v>
      </c>
      <c r="DF21" s="27">
        <f>profiles!I21*INDEX(results!$J:$J,ROW())*INDEX(results!$I:$I,ROW())</f>
        <v>0.89599999999999991</v>
      </c>
      <c r="DG21" s="27">
        <f>profiles!J21*INDEX(results!$J:$J,ROW())*INDEX(results!$I:$I,ROW())</f>
        <v>0.89599999999999991</v>
      </c>
      <c r="DH21" s="27">
        <f>profiles!K21*INDEX(results!$J:$J,ROW())*INDEX(results!$I:$I,ROW())</f>
        <v>1.7919999999999998</v>
      </c>
      <c r="DI21" s="27">
        <f>profiles!L21*INDEX(results!$J:$J,ROW())*INDEX(results!$I:$I,ROW())</f>
        <v>1.7919999999999998</v>
      </c>
      <c r="DJ21" s="27">
        <f>profiles!M21*INDEX(results!$J:$J,ROW())*INDEX(results!$I:$I,ROW())</f>
        <v>1.7919999999999998</v>
      </c>
      <c r="DK21" s="27">
        <f>profiles!N21*INDEX(results!$J:$J,ROW())*INDEX(results!$I:$I,ROW())</f>
        <v>4.4799999999999995</v>
      </c>
      <c r="DL21" s="27">
        <f>profiles!O21*INDEX(results!$J:$J,ROW())*INDEX(results!$I:$I,ROW())</f>
        <v>4.4799999999999995</v>
      </c>
      <c r="DM21" s="27">
        <f>profiles!P21*INDEX(results!$J:$J,ROW())*INDEX(results!$I:$I,ROW())</f>
        <v>2.6880000000000002</v>
      </c>
      <c r="DN21" s="27">
        <f>profiles!Q21*INDEX(results!$J:$J,ROW())*INDEX(results!$I:$I,ROW())</f>
        <v>1.7919999999999998</v>
      </c>
      <c r="DO21" s="27">
        <f>profiles!R21*INDEX(results!$J:$J,ROW())*INDEX(results!$I:$I,ROW())</f>
        <v>1.7919999999999998</v>
      </c>
      <c r="DP21" s="27">
        <f>profiles!S21*INDEX(results!$J:$J,ROW())*INDEX(results!$I:$I,ROW())</f>
        <v>2.6880000000000002</v>
      </c>
      <c r="DQ21" s="27">
        <f>profiles!T21*INDEX(results!$J:$J,ROW())*INDEX(results!$I:$I,ROW())</f>
        <v>4.4799999999999995</v>
      </c>
      <c r="DR21" s="27">
        <f>profiles!U21*INDEX(results!$J:$J,ROW())*INDEX(results!$I:$I,ROW())</f>
        <v>4.4799999999999995</v>
      </c>
      <c r="DS21" s="27">
        <f>profiles!V21*INDEX(results!$J:$J,ROW())*INDEX(results!$I:$I,ROW())</f>
        <v>2.6880000000000002</v>
      </c>
      <c r="DT21" s="27">
        <f>profiles!W21*INDEX(results!$J:$J,ROW())*INDEX(results!$I:$I,ROW())</f>
        <v>1.7919999999999998</v>
      </c>
      <c r="DU21" s="27">
        <f>profiles!X21*INDEX(results!$J:$J,ROW())*INDEX(results!$I:$I,ROW())</f>
        <v>0.89599999999999991</v>
      </c>
      <c r="DV21" s="27">
        <f>profiles!Y21*INDEX(results!$J:$J,ROW())*INDEX(results!$I:$I,ROW())</f>
        <v>0</v>
      </c>
      <c r="DW21" s="27">
        <f>profiles!Z21*INDEX(results!$J:$J,ROW())*INDEX(results!$I:$I,ROW())</f>
        <v>0</v>
      </c>
      <c r="DX21" s="74">
        <f t="shared" si="4"/>
        <v>14</v>
      </c>
      <c r="DY21" s="9">
        <f>EX21/MAX(INDEX($FV:$FV,ROW()),0.001)*(INDEX(data!$BT:$BT,ROW()))*(INDEX(results!$I:$I,ROW()))/MAX(INDEX(data!$AG:$AG,ROW()),0.001)</f>
        <v>0</v>
      </c>
      <c r="DZ21" s="28">
        <f>EY21/MAX(INDEX($FV:$FV,ROW()),0.001)*(INDEX(data!$BT:$BT,ROW()))*(INDEX(results!$I:$I,ROW()))/MAX(INDEX(data!$AG:$AG,ROW()),0.001)</f>
        <v>0</v>
      </c>
      <c r="EA21" s="28">
        <f>EZ21/MAX(INDEX($FV:$FV,ROW()),0.001)*(INDEX(data!$BT:$BT,ROW()))*(INDEX(results!$I:$I,ROW()))/MAX(INDEX(data!$AG:$AG,ROW()),0.001)</f>
        <v>0</v>
      </c>
      <c r="EB21" s="28">
        <f>FA21/MAX(INDEX($FV:$FV,ROW()),0.001)*(INDEX(data!$BT:$BT,ROW()))*(INDEX(results!$I:$I,ROW()))/MAX(INDEX(data!$AG:$AG,ROW()),0.001)</f>
        <v>0</v>
      </c>
      <c r="EC21" s="28">
        <f>FB21/MAX(INDEX($FV:$FV,ROW()),0.001)*(INDEX(data!$BT:$BT,ROW()))*(INDEX(results!$I:$I,ROW()))/MAX(INDEX(data!$AG:$AG,ROW()),0.001)</f>
        <v>0</v>
      </c>
      <c r="ED21" s="28">
        <f>FC21/MAX(INDEX($FV:$FV,ROW()),0.001)*(INDEX(data!$BT:$BT,ROW()))*(INDEX(results!$I:$I,ROW()))/MAX(INDEX(data!$AG:$AG,ROW()),0.001)</f>
        <v>0</v>
      </c>
      <c r="EE21" s="28">
        <f>FD21/MAX(INDEX($FV:$FV,ROW()),0.001)*(INDEX(data!$BT:$BT,ROW()))*(INDEX(results!$I:$I,ROW()))/MAX(INDEX(data!$AG:$AG,ROW()),0.001)</f>
        <v>0</v>
      </c>
      <c r="EF21" s="28">
        <f>FE21/MAX(INDEX($FV:$FV,ROW()),0.001)*(INDEX(data!$BT:$BT,ROW()))*(INDEX(results!$I:$I,ROW()))/MAX(INDEX(data!$AG:$AG,ROW()),0.001)</f>
        <v>0</v>
      </c>
      <c r="EG21" s="28">
        <f>FF21/MAX(INDEX($FV:$FV,ROW()),0.001)*(INDEX(data!$BT:$BT,ROW()))*(INDEX(results!$I:$I,ROW()))/MAX(INDEX(data!$AG:$AG,ROW()),0.001)</f>
        <v>0</v>
      </c>
      <c r="EH21" s="28">
        <f>FG21/MAX(INDEX($FV:$FV,ROW()),0.001)*(INDEX(data!$BT:$BT,ROW()))*(INDEX(results!$I:$I,ROW()))/MAX(INDEX(data!$AG:$AG,ROW()),0.001)</f>
        <v>0</v>
      </c>
      <c r="EI21" s="28">
        <f>FH21/MAX(INDEX($FV:$FV,ROW()),0.001)*(INDEX(data!$BT:$BT,ROW()))*(INDEX(results!$I:$I,ROW()))/MAX(INDEX(data!$AG:$AG,ROW()),0.001)</f>
        <v>0</v>
      </c>
      <c r="EJ21" s="28">
        <f>FI21/MAX(INDEX($FV:$FV,ROW()),0.001)*(INDEX(data!$BT:$BT,ROW()))*(INDEX(results!$I:$I,ROW()))/MAX(INDEX(data!$AG:$AG,ROW()),0.001)</f>
        <v>2.0000000000000004E-2</v>
      </c>
      <c r="EK21" s="28">
        <f>FJ21/MAX(INDEX($FV:$FV,ROW()),0.001)*(INDEX(data!$BT:$BT,ROW()))*(INDEX(results!$I:$I,ROW()))/MAX(INDEX(data!$AG:$AG,ROW()),0.001)</f>
        <v>2.0000000000000004E-2</v>
      </c>
      <c r="EL21" s="28">
        <f>FK21/MAX(INDEX($FV:$FV,ROW()),0.001)*(INDEX(data!$BT:$BT,ROW()))*(INDEX(results!$I:$I,ROW()))/MAX(INDEX(data!$AG:$AG,ROW()),0.001)</f>
        <v>0</v>
      </c>
      <c r="EM21" s="28">
        <f>FL21/MAX(INDEX($FV:$FV,ROW()),0.001)*(INDEX(data!$BT:$BT,ROW()))*(INDEX(results!$I:$I,ROW()))/MAX(INDEX(data!$AG:$AG,ROW()),0.001)</f>
        <v>0</v>
      </c>
      <c r="EN21" s="28">
        <f>FM21/MAX(INDEX($FV:$FV,ROW()),0.001)*(INDEX(data!$BT:$BT,ROW()))*(INDEX(results!$I:$I,ROW()))/MAX(INDEX(data!$AG:$AG,ROW()),0.001)</f>
        <v>0</v>
      </c>
      <c r="EO21" s="28">
        <f>FN21/MAX(INDEX($FV:$FV,ROW()),0.001)*(INDEX(data!$BT:$BT,ROW()))*(INDEX(results!$I:$I,ROW()))/MAX(INDEX(data!$AG:$AG,ROW()),0.001)</f>
        <v>0</v>
      </c>
      <c r="EP21" s="28">
        <f>FO21/MAX(INDEX($FV:$FV,ROW()),0.001)*(INDEX(data!$BT:$BT,ROW()))*(INDEX(results!$I:$I,ROW()))/MAX(INDEX(data!$AG:$AG,ROW()),0.001)</f>
        <v>2.0000000000000004E-2</v>
      </c>
      <c r="EQ21" s="28">
        <f>FP21/MAX(INDEX($FV:$FV,ROW()),0.001)*(INDEX(data!$BT:$BT,ROW()))*(INDEX(results!$I:$I,ROW()))/MAX(INDEX(data!$AG:$AG,ROW()),0.001)</f>
        <v>2.0000000000000004E-2</v>
      </c>
      <c r="ER21" s="28">
        <f>FQ21/MAX(INDEX($FV:$FV,ROW()),0.001)*(INDEX(data!$BT:$BT,ROW()))*(INDEX(results!$I:$I,ROW()))/MAX(INDEX(data!$AG:$AG,ROW()),0.001)</f>
        <v>0</v>
      </c>
      <c r="ES21" s="28">
        <f>FR21/MAX(INDEX($FV:$FV,ROW()),0.001)*(INDEX(data!$BT:$BT,ROW()))*(INDEX(results!$I:$I,ROW()))/MAX(INDEX(data!$AG:$AG,ROW()),0.001)</f>
        <v>0</v>
      </c>
      <c r="ET21" s="28">
        <f>FS21/MAX(INDEX($FV:$FV,ROW()),0.001)*(INDEX(data!$BT:$BT,ROW()))*(INDEX(results!$I:$I,ROW()))/MAX(INDEX(data!$AG:$AG,ROW()),0.001)</f>
        <v>0</v>
      </c>
      <c r="EU21" s="28">
        <f>FT21/MAX(INDEX($FV:$FV,ROW()),0.001)*(INDEX(data!$BT:$BT,ROW()))*(INDEX(results!$I:$I,ROW()))/MAX(INDEX(data!$AG:$AG,ROW()),0.001)</f>
        <v>0</v>
      </c>
      <c r="EV21" s="28">
        <f>FU21/MAX(INDEX($FV:$FV,ROW()),0.001)*(INDEX(data!$BT:$BT,ROW()))*(INDEX(results!$I:$I,ROW()))/MAX(INDEX(data!$AG:$AG,ROW()),0.001)</f>
        <v>0</v>
      </c>
      <c r="EW21" s="74">
        <f t="shared" si="5"/>
        <v>1.7</v>
      </c>
      <c r="EX21" s="9">
        <f t="shared" si="6"/>
        <v>0</v>
      </c>
      <c r="EY21" s="28">
        <f t="shared" si="7"/>
        <v>0</v>
      </c>
      <c r="EZ21" s="28">
        <f t="shared" si="8"/>
        <v>0</v>
      </c>
      <c r="FA21" s="28">
        <f t="shared" si="9"/>
        <v>0</v>
      </c>
      <c r="FB21" s="28">
        <f t="shared" si="10"/>
        <v>0</v>
      </c>
      <c r="FC21" s="28">
        <f t="shared" si="11"/>
        <v>0</v>
      </c>
      <c r="FD21" s="28">
        <f t="shared" si="12"/>
        <v>0</v>
      </c>
      <c r="FE21" s="28">
        <f t="shared" si="13"/>
        <v>0</v>
      </c>
      <c r="FF21" s="28">
        <f t="shared" si="14"/>
        <v>0</v>
      </c>
      <c r="FG21" s="28">
        <f t="shared" si="15"/>
        <v>0</v>
      </c>
      <c r="FH21" s="28">
        <f t="shared" si="16"/>
        <v>0</v>
      </c>
      <c r="FI21" s="28">
        <f t="shared" si="17"/>
        <v>1</v>
      </c>
      <c r="FJ21" s="28">
        <f t="shared" si="18"/>
        <v>1</v>
      </c>
      <c r="FK21" s="28">
        <f t="shared" si="19"/>
        <v>0</v>
      </c>
      <c r="FL21" s="28">
        <f t="shared" si="20"/>
        <v>0</v>
      </c>
      <c r="FM21" s="28">
        <f t="shared" si="21"/>
        <v>0</v>
      </c>
      <c r="FN21" s="28">
        <f t="shared" si="22"/>
        <v>0</v>
      </c>
      <c r="FO21" s="28">
        <f t="shared" si="23"/>
        <v>1</v>
      </c>
      <c r="FP21" s="28">
        <f t="shared" si="24"/>
        <v>1</v>
      </c>
      <c r="FQ21" s="28">
        <f t="shared" si="25"/>
        <v>0</v>
      </c>
      <c r="FR21" s="28">
        <f t="shared" si="26"/>
        <v>0</v>
      </c>
      <c r="FS21" s="28">
        <f t="shared" si="27"/>
        <v>0</v>
      </c>
      <c r="FT21" s="28">
        <f t="shared" si="28"/>
        <v>0</v>
      </c>
      <c r="FU21" s="29">
        <f t="shared" si="29"/>
        <v>0</v>
      </c>
      <c r="FV21" s="74">
        <f t="shared" si="30"/>
        <v>4</v>
      </c>
      <c r="FW21" s="27">
        <f>profiles!C21*profiles!AA21</f>
        <v>0</v>
      </c>
      <c r="FX21" s="27">
        <f>profiles!D21*profiles!AB21</f>
        <v>0</v>
      </c>
      <c r="FY21" s="27">
        <f>profiles!E21*profiles!AC21</f>
        <v>0</v>
      </c>
      <c r="FZ21" s="27">
        <f>profiles!F21*profiles!AD21</f>
        <v>0</v>
      </c>
      <c r="GA21" s="27">
        <f>profiles!G21*profiles!AE21</f>
        <v>0</v>
      </c>
      <c r="GB21" s="27">
        <f>profiles!H21*profiles!AF21</f>
        <v>0</v>
      </c>
      <c r="GC21" s="27">
        <f>profiles!I21*profiles!AG21</f>
        <v>2.0000000000000004E-2</v>
      </c>
      <c r="GD21" s="27">
        <f>profiles!J21*profiles!AH21</f>
        <v>0.2</v>
      </c>
      <c r="GE21" s="27">
        <f>profiles!K21*profiles!AI21</f>
        <v>0.4</v>
      </c>
      <c r="GF21" s="27">
        <f>profiles!L21*profiles!AJ21</f>
        <v>0.4</v>
      </c>
      <c r="GG21" s="27">
        <f>profiles!M21*profiles!AK21</f>
        <v>0.4</v>
      </c>
      <c r="GH21" s="27">
        <f>profiles!N21*profiles!AL21</f>
        <v>1</v>
      </c>
      <c r="GI21" s="27">
        <f>profiles!O21*profiles!AM21</f>
        <v>1</v>
      </c>
      <c r="GJ21" s="27">
        <f>profiles!P21*profiles!AN21</f>
        <v>0.6</v>
      </c>
      <c r="GK21" s="27">
        <f>profiles!Q21*profiles!AO21</f>
        <v>0.4</v>
      </c>
      <c r="GL21" s="27">
        <f>profiles!R21*profiles!AP21</f>
        <v>0.4</v>
      </c>
      <c r="GM21" s="27">
        <f>profiles!S21*profiles!AQ21</f>
        <v>0.6</v>
      </c>
      <c r="GN21" s="27">
        <f>profiles!T21*profiles!AR21</f>
        <v>1</v>
      </c>
      <c r="GO21" s="27">
        <f>profiles!U21*profiles!AS21</f>
        <v>1</v>
      </c>
      <c r="GP21" s="27">
        <f>profiles!V21*profiles!AT21</f>
        <v>0.06</v>
      </c>
      <c r="GQ21" s="27">
        <f>profiles!W21*profiles!AU21</f>
        <v>4.0000000000000008E-2</v>
      </c>
      <c r="GR21" s="27">
        <f>profiles!X21*profiles!AV21</f>
        <v>2.0000000000000004E-2</v>
      </c>
      <c r="GS21" s="27">
        <f>profiles!Y21*profiles!AW21</f>
        <v>0</v>
      </c>
      <c r="GT21" s="27">
        <f>profiles!Z21*profiles!AX21</f>
        <v>0</v>
      </c>
      <c r="GU21" s="74">
        <f t="shared" si="31"/>
        <v>0.82000000000000028</v>
      </c>
      <c r="GV21" s="74">
        <v>97</v>
      </c>
      <c r="GW21" s="74">
        <f>INDEX(data!$C:$C,ROW())*INDEX(data!$E:$E,ROW())*(INDEX(data!$G:$G,ROW())/100)/0.85</f>
        <v>47.058823529411768</v>
      </c>
      <c r="GX21" s="74">
        <f>GW21*INDEX(data!$P:$P,ROW())*INDEX(data!$W:$W,ROW())/INDEX(results!$C:$C,ROW())</f>
        <v>5.2941176470588241E-2</v>
      </c>
      <c r="GY21" s="74">
        <f>IF(INDEX(data!$BM:$BM,ROW())="Climatisation",1,0)</f>
        <v>1</v>
      </c>
      <c r="GZ21" s="74">
        <f>data!BA21</f>
        <v>1.9</v>
      </c>
      <c r="HA21" s="74">
        <f>data!BB21</f>
        <v>0.2</v>
      </c>
      <c r="HB21" s="9">
        <f>profiles!C21</f>
        <v>0</v>
      </c>
      <c r="HC21" s="28">
        <f>profiles!D21</f>
        <v>0</v>
      </c>
      <c r="HD21" s="28">
        <f>profiles!E21</f>
        <v>0</v>
      </c>
      <c r="HE21" s="28">
        <f>profiles!F21</f>
        <v>0</v>
      </c>
      <c r="HF21" s="28">
        <f>profiles!G21</f>
        <v>0</v>
      </c>
      <c r="HG21" s="28">
        <f>profiles!H21</f>
        <v>0</v>
      </c>
      <c r="HH21" s="28">
        <f>profiles!I21</f>
        <v>0.2</v>
      </c>
      <c r="HI21" s="28">
        <f>profiles!J21</f>
        <v>0.2</v>
      </c>
      <c r="HJ21" s="28">
        <f>profiles!K21</f>
        <v>0.4</v>
      </c>
      <c r="HK21" s="28">
        <f>profiles!L21</f>
        <v>0.4</v>
      </c>
      <c r="HL21" s="28">
        <f>profiles!M21</f>
        <v>0.4</v>
      </c>
      <c r="HM21" s="28">
        <f>profiles!N21</f>
        <v>1</v>
      </c>
      <c r="HN21" s="28">
        <f>profiles!O21</f>
        <v>1</v>
      </c>
      <c r="HO21" s="28">
        <f>profiles!P21</f>
        <v>0.6</v>
      </c>
      <c r="HP21" s="28">
        <f>profiles!Q21</f>
        <v>0.4</v>
      </c>
      <c r="HQ21" s="28">
        <f>profiles!R21</f>
        <v>0.4</v>
      </c>
      <c r="HR21" s="28">
        <f>profiles!S21</f>
        <v>0.6</v>
      </c>
      <c r="HS21" s="28">
        <f>profiles!T21</f>
        <v>1</v>
      </c>
      <c r="HT21" s="28">
        <f>profiles!U21</f>
        <v>1</v>
      </c>
      <c r="HU21" s="28">
        <f>profiles!V21</f>
        <v>0.6</v>
      </c>
      <c r="HV21" s="28">
        <f>profiles!W21</f>
        <v>0.4</v>
      </c>
      <c r="HW21" s="28">
        <f>profiles!X21</f>
        <v>0.2</v>
      </c>
      <c r="HX21" s="28">
        <f>profiles!Y21</f>
        <v>0</v>
      </c>
      <c r="HY21" s="28">
        <f>profiles!Z21</f>
        <v>0</v>
      </c>
      <c r="HZ21" s="74">
        <f t="shared" si="32"/>
        <v>9</v>
      </c>
    </row>
    <row r="22" spans="1:234" x14ac:dyDescent="0.3">
      <c r="A22" s="7">
        <v>6.1</v>
      </c>
      <c r="B22" s="8" t="s">
        <v>114</v>
      </c>
      <c r="C22" s="7">
        <f>profiles!AA22*INDEX(data!$AL:$AL,ROW())*INDEX(results!$I:$I,ROW())</f>
        <v>0.16000000000000003</v>
      </c>
      <c r="D22" s="24">
        <f>profiles!AB22*INDEX(data!$AL:$AL,ROW())*INDEX(results!$I:$I,ROW())</f>
        <v>0.16000000000000003</v>
      </c>
      <c r="E22" s="24">
        <f>profiles!AC22*INDEX(data!$AL:$AL,ROW())*INDEX(results!$I:$I,ROW())</f>
        <v>0.16000000000000003</v>
      </c>
      <c r="F22" s="24">
        <f>profiles!AD22*INDEX(data!$AL:$AL,ROW())*INDEX(results!$I:$I,ROW())</f>
        <v>0.16000000000000003</v>
      </c>
      <c r="G22" s="24">
        <f>profiles!AE22*INDEX(data!$AL:$AL,ROW())*INDEX(results!$I:$I,ROW())</f>
        <v>0.16000000000000003</v>
      </c>
      <c r="H22" s="24">
        <f>profiles!AF22*INDEX(data!$AL:$AL,ROW())*INDEX(results!$I:$I,ROW())</f>
        <v>0.16000000000000003</v>
      </c>
      <c r="I22" s="24">
        <f>profiles!AG22*INDEX(data!$AL:$AL,ROW())*INDEX(results!$I:$I,ROW())</f>
        <v>0.16000000000000003</v>
      </c>
      <c r="J22" s="24">
        <f>profiles!AH22*INDEX(data!$AL:$AL,ROW())*INDEX(results!$I:$I,ROW())</f>
        <v>0.16000000000000003</v>
      </c>
      <c r="K22" s="24">
        <f>profiles!AI22*INDEX(data!$AL:$AL,ROW())*INDEX(results!$I:$I,ROW())</f>
        <v>0.64000000000000012</v>
      </c>
      <c r="L22" s="24">
        <f>profiles!AJ22*INDEX(data!$AL:$AL,ROW())*INDEX(results!$I:$I,ROW())</f>
        <v>0.64000000000000012</v>
      </c>
      <c r="M22" s="24">
        <f>profiles!AK22*INDEX(data!$AL:$AL,ROW())*INDEX(results!$I:$I,ROW())</f>
        <v>0.64000000000000012</v>
      </c>
      <c r="N22" s="24">
        <f>profiles!AL22*INDEX(data!$AL:$AL,ROW())*INDEX(results!$I:$I,ROW())</f>
        <v>0.96</v>
      </c>
      <c r="O22" s="24">
        <f>profiles!AM22*INDEX(data!$AL:$AL,ROW())*INDEX(results!$I:$I,ROW())</f>
        <v>1.6</v>
      </c>
      <c r="P22" s="24">
        <f>profiles!AN22*INDEX(data!$AL:$AL,ROW())*INDEX(results!$I:$I,ROW())</f>
        <v>1.6</v>
      </c>
      <c r="Q22" s="24">
        <f>profiles!AO22*INDEX(data!$AL:$AL,ROW())*INDEX(results!$I:$I,ROW())</f>
        <v>0.16000000000000003</v>
      </c>
      <c r="R22" s="24">
        <f>profiles!AP22*INDEX(data!$AL:$AL,ROW())*INDEX(results!$I:$I,ROW())</f>
        <v>0.16000000000000003</v>
      </c>
      <c r="S22" s="24">
        <f>profiles!AQ22*INDEX(data!$AL:$AL,ROW())*INDEX(results!$I:$I,ROW())</f>
        <v>0.16000000000000003</v>
      </c>
      <c r="T22" s="24">
        <f>profiles!AR22*INDEX(data!$AL:$AL,ROW())*INDEX(results!$I:$I,ROW())</f>
        <v>0.16000000000000003</v>
      </c>
      <c r="U22" s="24">
        <f>profiles!AS22*INDEX(data!$AL:$AL,ROW())*INDEX(results!$I:$I,ROW())</f>
        <v>0.64000000000000012</v>
      </c>
      <c r="V22" s="24">
        <f>profiles!AT22*INDEX(data!$AL:$AL,ROW())*INDEX(results!$I:$I,ROW())</f>
        <v>0.64000000000000012</v>
      </c>
      <c r="W22" s="24">
        <f>profiles!AU22*INDEX(data!$AL:$AL,ROW())*INDEX(results!$I:$I,ROW())</f>
        <v>0.96</v>
      </c>
      <c r="X22" s="24">
        <f>profiles!AV22*INDEX(data!$AL:$AL,ROW())*INDEX(results!$I:$I,ROW())</f>
        <v>1.6</v>
      </c>
      <c r="Y22" s="24">
        <f>profiles!AW22*INDEX(data!$AL:$AL,ROW())*INDEX(results!$I:$I,ROW())</f>
        <v>1.2800000000000002</v>
      </c>
      <c r="Z22" s="24">
        <f>profiles!AX22*INDEX(data!$AL:$AL,ROW())*INDEX(results!$I:$I,ROW())</f>
        <v>0.64000000000000012</v>
      </c>
      <c r="AA22" s="72">
        <f t="shared" si="1"/>
        <v>5</v>
      </c>
      <c r="AB22" s="24">
        <f>IF(INDEX(data!$AV:$AV,ROW())=3,0,CA22*INDEX(results!$R:$R,ROW()))*INDEX($BA:$BA,ROW())</f>
        <v>0</v>
      </c>
      <c r="AC22" s="24">
        <f>IF(INDEX(data!$AV:$AV,ROW())=3,0,CB22*INDEX(results!$R:$R,ROW()))*INDEX($BA:$BA,ROW())</f>
        <v>0</v>
      </c>
      <c r="AD22" s="24">
        <f>IF(INDEX(data!$AV:$AV,ROW())=3,0,CC22*INDEX(results!$R:$R,ROW()))*INDEX($BA:$BA,ROW())</f>
        <v>0</v>
      </c>
      <c r="AE22" s="24">
        <f>IF(INDEX(data!$AV:$AV,ROW())=3,0,CD22*INDEX(results!$R:$R,ROW()))*INDEX($BA:$BA,ROW())</f>
        <v>0</v>
      </c>
      <c r="AF22" s="24">
        <f>IF(INDEX(data!$AV:$AV,ROW())=3,0,CE22*INDEX(results!$R:$R,ROW()))*INDEX($BA:$BA,ROW())</f>
        <v>0</v>
      </c>
      <c r="AG22" s="24">
        <f>IF(INDEX(data!$AV:$AV,ROW())=3,0,CF22*INDEX(results!$R:$R,ROW()))*INDEX($BA:$BA,ROW())</f>
        <v>0</v>
      </c>
      <c r="AH22" s="24">
        <f>IF(INDEX(data!$AV:$AV,ROW())=3,0,CG22*INDEX(results!$R:$R,ROW()))*INDEX($BA:$BA,ROW())</f>
        <v>0</v>
      </c>
      <c r="AI22" s="86">
        <f>CH22*INDEX(results!$R:$R,ROW())*INDEX($BA:$BA,ROW())</f>
        <v>0</v>
      </c>
      <c r="AJ22" s="86">
        <f>CI22*INDEX(results!$R:$R,ROW())*INDEX($BA:$BA,ROW())</f>
        <v>4.1746575247153936</v>
      </c>
      <c r="AK22" s="86">
        <f>CJ22*INDEX(results!$R:$R,ROW())*INDEX($BA:$BA,ROW())</f>
        <v>4.1746575247153936</v>
      </c>
      <c r="AL22" s="86">
        <f>CK22*INDEX(results!$R:$R,ROW())*INDEX($BA:$BA,ROW())</f>
        <v>4.1746575247153936</v>
      </c>
      <c r="AM22" s="86">
        <f>CL22*INDEX(results!$R:$R,ROW())*INDEX($BA:$BA,ROW())</f>
        <v>4.1746575247153936</v>
      </c>
      <c r="AN22" s="86">
        <f>CM22*INDEX(results!$R:$R,ROW())*INDEX($BA:$BA,ROW())</f>
        <v>4.1746575247153936</v>
      </c>
      <c r="AO22" s="86">
        <f>CN22*INDEX(results!$R:$R,ROW())*INDEX($BA:$BA,ROW())</f>
        <v>4.1746575247153936</v>
      </c>
      <c r="AP22" s="86">
        <f>CO22*INDEX(results!$R:$R,ROW())*INDEX($BA:$BA,ROW())</f>
        <v>0</v>
      </c>
      <c r="AQ22" s="86">
        <f>CP22*INDEX(results!$R:$R,ROW())*INDEX($BA:$BA,ROW())</f>
        <v>0</v>
      </c>
      <c r="AR22" s="86">
        <f>CQ22*INDEX(results!$R:$R,ROW())*INDEX($BA:$BA,ROW())</f>
        <v>0</v>
      </c>
      <c r="AS22" s="86">
        <f>CR22*INDEX(results!$R:$R,ROW())*INDEX($BA:$BA,ROW())</f>
        <v>0</v>
      </c>
      <c r="AT22" s="87">
        <f>IF(INDEX(data!$AV:$AV,ROW())=3,INDEX(results!$R:$R,ROW()), CS22*INDEX(results!$R:$R,ROW()))*INDEX($BA:$BA,ROW())</f>
        <v>4.1746575247153936</v>
      </c>
      <c r="AU22" s="87">
        <f>IF(INDEX(data!$AV:$AV,ROW())=3,INDEX(results!$R:$R,ROW()), CT22*INDEX(results!$R:$R,ROW()))*INDEX($BA:$BA,ROW())</f>
        <v>4.1746575247153936</v>
      </c>
      <c r="AV22" s="87">
        <f>IF(INDEX(data!$AV:$AV,ROW())=3,INDEX(results!$R:$R,ROW()), CU22*INDEX(results!$R:$R,ROW()))*INDEX($BA:$BA,ROW())</f>
        <v>4.1746575247153936</v>
      </c>
      <c r="AW22" s="24">
        <f>IF(INDEX(data!$AV:$AV,ROW())=3,0,CV22*INDEX(results!$R:$R,ROW()))*INDEX($BA:$BA,ROW())</f>
        <v>4.1746575247153936</v>
      </c>
      <c r="AX22" s="24">
        <f>IF(INDEX(data!$AV:$AV,ROW())=3,0,CW22*INDEX(results!$R:$R,ROW()))*INDEX($BA:$BA,ROW())</f>
        <v>4.1746575247153936</v>
      </c>
      <c r="AY22" s="25">
        <f>IF(INDEX(data!$AV:$AV,ROW())=3,0,CX22*INDEX(results!$R:$R,ROW()))*INDEX($BA:$BA,ROW())</f>
        <v>4.1746575247153936</v>
      </c>
      <c r="AZ22" s="7">
        <f t="shared" si="2"/>
        <v>18</v>
      </c>
      <c r="BA22" s="72">
        <f>IF((INDEX(data!$AU:$AU,ROW())+INDEX(data!$AV:$AV,ROW()))=0,0,INDEX(results!$T:$T,ROW())/(365*(INDEX(data!$AU:$AU,ROW())+INDEX(data!$AV:$AV,ROW()))+0.00001))</f>
        <v>0.60502282966889764</v>
      </c>
      <c r="BB22" s="23">
        <f>CA22*INDEX(data!$AX:$AX,ROW())*INDEX(results!$I:$I,ROW())</f>
        <v>0</v>
      </c>
      <c r="BC22" s="23">
        <f>CB22*INDEX(data!$AX:$AX,ROW())*INDEX(results!$I:$I,ROW())</f>
        <v>0</v>
      </c>
      <c r="BD22" s="23">
        <f>CC22*INDEX(data!$AX:$AX,ROW())*INDEX(results!$I:$I,ROW())</f>
        <v>0</v>
      </c>
      <c r="BE22" s="23">
        <f>CD22*INDEX(data!$AX:$AX,ROW())*INDEX(results!$I:$I,ROW())</f>
        <v>0</v>
      </c>
      <c r="BF22" s="23">
        <f>CE22*INDEX(data!$AX:$AX,ROW())*INDEX(results!$I:$I,ROW())</f>
        <v>0</v>
      </c>
      <c r="BG22" s="23">
        <f>CF22*INDEX(data!$AX:$AX,ROW())*INDEX(results!$I:$I,ROW())</f>
        <v>0</v>
      </c>
      <c r="BH22" s="23">
        <f>CG22*INDEX(data!$AX:$AX,ROW())*INDEX(results!$I:$I,ROW())</f>
        <v>0</v>
      </c>
      <c r="BI22" s="23">
        <f>CH22*INDEX(data!$AX:$AX,ROW())*INDEX(results!$I:$I,ROW())</f>
        <v>0</v>
      </c>
      <c r="BJ22" s="23">
        <f>CI22*INDEX(data!$AX:$AX,ROW())*INDEX(results!$I:$I,ROW())</f>
        <v>0</v>
      </c>
      <c r="BK22" s="23">
        <f>CJ22*INDEX(data!$AX:$AX,ROW())*INDEX(results!$I:$I,ROW())</f>
        <v>0</v>
      </c>
      <c r="BL22" s="23">
        <f>CK22*INDEX(data!$AX:$AX,ROW())*INDEX(results!$I:$I,ROW())</f>
        <v>0</v>
      </c>
      <c r="BM22" s="23">
        <f>CL22*INDEX(data!$AX:$AX,ROW())*INDEX(results!$I:$I,ROW())</f>
        <v>0</v>
      </c>
      <c r="BN22" s="23">
        <f>CM22*INDEX(data!$AX:$AX,ROW())*INDEX(results!$I:$I,ROW())</f>
        <v>0</v>
      </c>
      <c r="BO22" s="23">
        <f>CN22*INDEX(data!$AX:$AX,ROW())*INDEX(results!$I:$I,ROW())</f>
        <v>0</v>
      </c>
      <c r="BP22" s="23">
        <f>CO22*INDEX(data!$AX:$AX,ROW())*INDEX(results!$I:$I,ROW())</f>
        <v>0</v>
      </c>
      <c r="BQ22" s="23">
        <f>CP22*INDEX(data!$AX:$AX,ROW())*INDEX(results!$I:$I,ROW())</f>
        <v>0</v>
      </c>
      <c r="BR22" s="23">
        <f>CQ22*INDEX(data!$AX:$AX,ROW())*INDEX(results!$I:$I,ROW())</f>
        <v>0</v>
      </c>
      <c r="BS22" s="23">
        <f>CR22*INDEX(data!$AX:$AX,ROW())*INDEX(results!$I:$I,ROW())</f>
        <v>0</v>
      </c>
      <c r="BT22" s="23">
        <f>CS22*INDEX(data!$AX:$AX,ROW())*INDEX(results!$I:$I,ROW())</f>
        <v>0</v>
      </c>
      <c r="BU22" s="23">
        <f>CT22*INDEX(data!$AX:$AX,ROW())*INDEX(results!$I:$I,ROW())</f>
        <v>0</v>
      </c>
      <c r="BV22" s="23">
        <f>CU22*INDEX(data!$AX:$AX,ROW())*INDEX(results!$I:$I,ROW())</f>
        <v>0</v>
      </c>
      <c r="BW22" s="23">
        <f>CV22*INDEX(data!$AX:$AX,ROW())*INDEX(results!$I:$I,ROW())</f>
        <v>0</v>
      </c>
      <c r="BX22" s="23">
        <f>CW22*INDEX(data!$AX:$AX,ROW())*INDEX(results!$I:$I,ROW())</f>
        <v>0</v>
      </c>
      <c r="BY22" s="23">
        <f>CX22*INDEX(data!$AX:$AX,ROW())*INDEX(results!$I:$I,ROW())</f>
        <v>0</v>
      </c>
      <c r="BZ22" s="72">
        <f>ROUND(SUM(BB22:BY22)*INDEX(profiles!$BL:$BL,ROW())/1000,0)</f>
        <v>0</v>
      </c>
      <c r="CA22" s="81">
        <f>IF(profiles!C22&gt;0,1,0)</f>
        <v>0</v>
      </c>
      <c r="CB22" s="78">
        <f>IF(profiles!D22&gt;0,1,0)</f>
        <v>0</v>
      </c>
      <c r="CC22" s="78">
        <f>IF(profiles!E22&gt;0,1,0)</f>
        <v>0</v>
      </c>
      <c r="CD22" s="78">
        <f>IF(profiles!F22&gt;0,1,0)</f>
        <v>0</v>
      </c>
      <c r="CE22" s="78">
        <f>IF(profiles!G22&gt;0,1,0)</f>
        <v>0</v>
      </c>
      <c r="CF22" s="78">
        <f>IF(profiles!H22&gt;0,1,0)</f>
        <v>0</v>
      </c>
      <c r="CG22" s="78">
        <f>IF(profiles!I22&gt;0,1,0)</f>
        <v>0</v>
      </c>
      <c r="CH22" s="78">
        <f>IF(profiles!J22&gt;0,1,0)</f>
        <v>0</v>
      </c>
      <c r="CI22" s="78">
        <f>IF(profiles!K22&gt;0,1,0)</f>
        <v>1</v>
      </c>
      <c r="CJ22" s="78">
        <f>IF(profiles!L22&gt;0,1,0)</f>
        <v>1</v>
      </c>
      <c r="CK22" s="78">
        <f>IF(profiles!M22&gt;0,1,0)</f>
        <v>1</v>
      </c>
      <c r="CL22" s="78">
        <f>IF(profiles!N22&gt;0,1,0)</f>
        <v>1</v>
      </c>
      <c r="CM22" s="78">
        <f>IF(profiles!O22&gt;0,1,0)</f>
        <v>1</v>
      </c>
      <c r="CN22" s="78">
        <f>IF(profiles!P22&gt;0,1,0)</f>
        <v>1</v>
      </c>
      <c r="CO22" s="78">
        <f>IF(profiles!Q22&gt;0,1,0)</f>
        <v>0</v>
      </c>
      <c r="CP22" s="78">
        <f>IF(profiles!R22&gt;0,1,0)</f>
        <v>0</v>
      </c>
      <c r="CQ22" s="78">
        <f>IF(profiles!S22&gt;0,1,0)</f>
        <v>0</v>
      </c>
      <c r="CR22" s="78">
        <f>IF(profiles!T22&gt;0,1,0)</f>
        <v>0</v>
      </c>
      <c r="CS22" s="78">
        <f>IF(profiles!U22&gt;0,1,0)</f>
        <v>1</v>
      </c>
      <c r="CT22" s="78">
        <f>IF(profiles!V22&gt;0,1,0)</f>
        <v>1</v>
      </c>
      <c r="CU22" s="78">
        <f>IF(profiles!W22&gt;0,1,0)</f>
        <v>1</v>
      </c>
      <c r="CV22" s="78">
        <f>IF(profiles!X22&gt;0,1,0)</f>
        <v>1</v>
      </c>
      <c r="CW22" s="78">
        <f>IF(profiles!Y22&gt;0,1,0)</f>
        <v>1</v>
      </c>
      <c r="CX22" s="78">
        <f>IF(profiles!Z22&gt;0,1,0)</f>
        <v>1</v>
      </c>
      <c r="CY22" s="72">
        <f t="shared" si="3"/>
        <v>4</v>
      </c>
      <c r="CZ22" s="22">
        <f>profiles!C22*INDEX(results!$J:$J,ROW())*INDEX(results!$I:$I,ROW())</f>
        <v>0</v>
      </c>
      <c r="DA22" s="23">
        <f>profiles!D22*INDEX(results!$J:$J,ROW())*INDEX(results!$I:$I,ROW())</f>
        <v>0</v>
      </c>
      <c r="DB22" s="23">
        <f>profiles!E22*INDEX(results!$J:$J,ROW())*INDEX(results!$I:$I,ROW())</f>
        <v>0</v>
      </c>
      <c r="DC22" s="23">
        <f>profiles!F22*INDEX(results!$J:$J,ROW())*INDEX(results!$I:$I,ROW())</f>
        <v>0</v>
      </c>
      <c r="DD22" s="23">
        <f>profiles!G22*INDEX(results!$J:$J,ROW())*INDEX(results!$I:$I,ROW())</f>
        <v>0</v>
      </c>
      <c r="DE22" s="23">
        <f>profiles!H22*INDEX(results!$J:$J,ROW())*INDEX(results!$I:$I,ROW())</f>
        <v>0</v>
      </c>
      <c r="DF22" s="23">
        <f>profiles!I22*INDEX(results!$J:$J,ROW())*INDEX(results!$I:$I,ROW())</f>
        <v>0</v>
      </c>
      <c r="DG22" s="23">
        <f>profiles!J22*INDEX(results!$J:$J,ROW())*INDEX(results!$I:$I,ROW())</f>
        <v>0</v>
      </c>
      <c r="DH22" s="23">
        <f>profiles!K22*INDEX(results!$J:$J,ROW())*INDEX(results!$I:$I,ROW())</f>
        <v>6.7200000000000006</v>
      </c>
      <c r="DI22" s="23">
        <f>profiles!L22*INDEX(results!$J:$J,ROW())*INDEX(results!$I:$I,ROW())</f>
        <v>6.7200000000000006</v>
      </c>
      <c r="DJ22" s="23">
        <f>profiles!M22*INDEX(results!$J:$J,ROW())*INDEX(results!$I:$I,ROW())</f>
        <v>6.7200000000000006</v>
      </c>
      <c r="DK22" s="23">
        <f>profiles!N22*INDEX(results!$J:$J,ROW())*INDEX(results!$I:$I,ROW())</f>
        <v>20.16</v>
      </c>
      <c r="DL22" s="23">
        <f>profiles!O22*INDEX(results!$J:$J,ROW())*INDEX(results!$I:$I,ROW())</f>
        <v>33.6</v>
      </c>
      <c r="DM22" s="23">
        <f>profiles!P22*INDEX(results!$J:$J,ROW())*INDEX(results!$I:$I,ROW())</f>
        <v>20.16</v>
      </c>
      <c r="DN22" s="23">
        <f>profiles!Q22*INDEX(results!$J:$J,ROW())*INDEX(results!$I:$I,ROW())</f>
        <v>0</v>
      </c>
      <c r="DO22" s="23">
        <f>profiles!R22*INDEX(results!$J:$J,ROW())*INDEX(results!$I:$I,ROW())</f>
        <v>0</v>
      </c>
      <c r="DP22" s="23">
        <f>profiles!S22*INDEX(results!$J:$J,ROW())*INDEX(results!$I:$I,ROW())</f>
        <v>0</v>
      </c>
      <c r="DQ22" s="23">
        <f>profiles!T22*INDEX(results!$J:$J,ROW())*INDEX(results!$I:$I,ROW())</f>
        <v>0</v>
      </c>
      <c r="DR22" s="23">
        <f>profiles!U22*INDEX(results!$J:$J,ROW())*INDEX(results!$I:$I,ROW())</f>
        <v>6.7200000000000006</v>
      </c>
      <c r="DS22" s="23">
        <f>profiles!V22*INDEX(results!$J:$J,ROW())*INDEX(results!$I:$I,ROW())</f>
        <v>6.7200000000000006</v>
      </c>
      <c r="DT22" s="23">
        <f>profiles!W22*INDEX(results!$J:$J,ROW())*INDEX(results!$I:$I,ROW())</f>
        <v>20.16</v>
      </c>
      <c r="DU22" s="23">
        <f>profiles!X22*INDEX(results!$J:$J,ROW())*INDEX(results!$I:$I,ROW())</f>
        <v>33.6</v>
      </c>
      <c r="DV22" s="23">
        <f>profiles!Y22*INDEX(results!$J:$J,ROW())*INDEX(results!$I:$I,ROW())</f>
        <v>6.7200000000000006</v>
      </c>
      <c r="DW22" s="23">
        <f>profiles!Z22*INDEX(results!$J:$J,ROW())*INDEX(results!$I:$I,ROW())</f>
        <v>6.7200000000000006</v>
      </c>
      <c r="DX22" s="72">
        <f t="shared" si="4"/>
        <v>64</v>
      </c>
      <c r="DY22" s="7">
        <f>EX22/MAX(INDEX($FV:$FV,ROW()),0.001)*(INDEX(data!$BT:$BT,ROW()))*(INDEX(results!$I:$I,ROW()))/MAX(INDEX(data!$AG:$AG,ROW()),0.001)</f>
        <v>0</v>
      </c>
      <c r="DZ22" s="24">
        <f>EY22/MAX(INDEX($FV:$FV,ROW()),0.001)*(INDEX(data!$BT:$BT,ROW()))*(INDEX(results!$I:$I,ROW()))/MAX(INDEX(data!$AG:$AG,ROW()),0.001)</f>
        <v>0</v>
      </c>
      <c r="EA22" s="24">
        <f>EZ22/MAX(INDEX($FV:$FV,ROW()),0.001)*(INDEX(data!$BT:$BT,ROW()))*(INDEX(results!$I:$I,ROW()))/MAX(INDEX(data!$AG:$AG,ROW()),0.001)</f>
        <v>0</v>
      </c>
      <c r="EB22" s="24">
        <f>FA22/MAX(INDEX($FV:$FV,ROW()),0.001)*(INDEX(data!$BT:$BT,ROW()))*(INDEX(results!$I:$I,ROW()))/MAX(INDEX(data!$AG:$AG,ROW()),0.001)</f>
        <v>0</v>
      </c>
      <c r="EC22" s="24">
        <f>FB22/MAX(INDEX($FV:$FV,ROW()),0.001)*(INDEX(data!$BT:$BT,ROW()))*(INDEX(results!$I:$I,ROW()))/MAX(INDEX(data!$AG:$AG,ROW()),0.001)</f>
        <v>0</v>
      </c>
      <c r="ED22" s="24">
        <f>FC22/MAX(INDEX($FV:$FV,ROW()),0.001)*(INDEX(data!$BT:$BT,ROW()))*(INDEX(results!$I:$I,ROW()))/MAX(INDEX(data!$AG:$AG,ROW()),0.001)</f>
        <v>0</v>
      </c>
      <c r="EE22" s="24">
        <f>FD22/MAX(INDEX($FV:$FV,ROW()),0.001)*(INDEX(data!$BT:$BT,ROW()))*(INDEX(results!$I:$I,ROW()))/MAX(INDEX(data!$AG:$AG,ROW()),0.001)</f>
        <v>0</v>
      </c>
      <c r="EF22" s="24">
        <f>FE22/MAX(INDEX($FV:$FV,ROW()),0.001)*(INDEX(data!$BT:$BT,ROW()))*(INDEX(results!$I:$I,ROW()))/MAX(INDEX(data!$AG:$AG,ROW()),0.001)</f>
        <v>0</v>
      </c>
      <c r="EG22" s="24">
        <f>FF22/MAX(INDEX($FV:$FV,ROW()),0.001)*(INDEX(data!$BT:$BT,ROW()))*(INDEX(results!$I:$I,ROW()))/MAX(INDEX(data!$AG:$AG,ROW()),0.001)</f>
        <v>0</v>
      </c>
      <c r="EH22" s="24">
        <f>FG22/MAX(INDEX($FV:$FV,ROW()),0.001)*(INDEX(data!$BT:$BT,ROW()))*(INDEX(results!$I:$I,ROW()))/MAX(INDEX(data!$AG:$AG,ROW()),0.001)</f>
        <v>0</v>
      </c>
      <c r="EI22" s="24">
        <f>FH22/MAX(INDEX($FV:$FV,ROW()),0.001)*(INDEX(data!$BT:$BT,ROW()))*(INDEX(results!$I:$I,ROW()))/MAX(INDEX(data!$AG:$AG,ROW()),0.001)</f>
        <v>0</v>
      </c>
      <c r="EJ22" s="24">
        <f>FI22/MAX(INDEX($FV:$FV,ROW()),0.001)*(INDEX(data!$BT:$BT,ROW()))*(INDEX(results!$I:$I,ROW()))/MAX(INDEX(data!$AG:$AG,ROW()),0.001)</f>
        <v>0</v>
      </c>
      <c r="EK22" s="24">
        <f>FJ22/MAX(INDEX($FV:$FV,ROW()),0.001)*(INDEX(data!$BT:$BT,ROW()))*(INDEX(results!$I:$I,ROW()))/MAX(INDEX(data!$AG:$AG,ROW()),0.001)</f>
        <v>2.3076923076923075</v>
      </c>
      <c r="EL22" s="24">
        <f>FK22/MAX(INDEX($FV:$FV,ROW()),0.001)*(INDEX(data!$BT:$BT,ROW()))*(INDEX(results!$I:$I,ROW()))/MAX(INDEX(data!$AG:$AG,ROW()),0.001)</f>
        <v>1.3846153846153846</v>
      </c>
      <c r="EM22" s="24">
        <f>FL22/MAX(INDEX($FV:$FV,ROW()),0.001)*(INDEX(data!$BT:$BT,ROW()))*(INDEX(results!$I:$I,ROW()))/MAX(INDEX(data!$AG:$AG,ROW()),0.001)</f>
        <v>0</v>
      </c>
      <c r="EN22" s="24">
        <f>FM22/MAX(INDEX($FV:$FV,ROW()),0.001)*(INDEX(data!$BT:$BT,ROW()))*(INDEX(results!$I:$I,ROW()))/MAX(INDEX(data!$AG:$AG,ROW()),0.001)</f>
        <v>0</v>
      </c>
      <c r="EO22" s="24">
        <f>FN22/MAX(INDEX($FV:$FV,ROW()),0.001)*(INDEX(data!$BT:$BT,ROW()))*(INDEX(results!$I:$I,ROW()))/MAX(INDEX(data!$AG:$AG,ROW()),0.001)</f>
        <v>0</v>
      </c>
      <c r="EP22" s="24">
        <f>FO22/MAX(INDEX($FV:$FV,ROW()),0.001)*(INDEX(data!$BT:$BT,ROW()))*(INDEX(results!$I:$I,ROW()))/MAX(INDEX(data!$AG:$AG,ROW()),0.001)</f>
        <v>0</v>
      </c>
      <c r="EQ22" s="24">
        <f>FP22/MAX(INDEX($FV:$FV,ROW()),0.001)*(INDEX(data!$BT:$BT,ROW()))*(INDEX(results!$I:$I,ROW()))/MAX(INDEX(data!$AG:$AG,ROW()),0.001)</f>
        <v>0</v>
      </c>
      <c r="ER22" s="24">
        <f>FQ22/MAX(INDEX($FV:$FV,ROW()),0.001)*(INDEX(data!$BT:$BT,ROW()))*(INDEX(results!$I:$I,ROW()))/MAX(INDEX(data!$AG:$AG,ROW()),0.001)</f>
        <v>0</v>
      </c>
      <c r="ES22" s="24">
        <f>FR22/MAX(INDEX($FV:$FV,ROW()),0.001)*(INDEX(data!$BT:$BT,ROW()))*(INDEX(results!$I:$I,ROW()))/MAX(INDEX(data!$AG:$AG,ROW()),0.001)</f>
        <v>0</v>
      </c>
      <c r="ET22" s="24">
        <f>FS22/MAX(INDEX($FV:$FV,ROW()),0.001)*(INDEX(data!$BT:$BT,ROW()))*(INDEX(results!$I:$I,ROW()))/MAX(INDEX(data!$AG:$AG,ROW()),0.001)</f>
        <v>2.3076923076923075</v>
      </c>
      <c r="EU22" s="24">
        <f>FT22/MAX(INDEX($FV:$FV,ROW()),0.001)*(INDEX(data!$BT:$BT,ROW()))*(INDEX(results!$I:$I,ROW()))/MAX(INDEX(data!$AG:$AG,ROW()),0.001)</f>
        <v>0</v>
      </c>
      <c r="EV22" s="24">
        <f>FU22/MAX(INDEX($FV:$FV,ROW()),0.001)*(INDEX(data!$BT:$BT,ROW()))*(INDEX(results!$I:$I,ROW()))/MAX(INDEX(data!$AG:$AG,ROW()),0.001)</f>
        <v>0</v>
      </c>
      <c r="EW22" s="72">
        <f t="shared" si="5"/>
        <v>127</v>
      </c>
      <c r="EX22" s="7">
        <f t="shared" si="6"/>
        <v>0</v>
      </c>
      <c r="EY22" s="24">
        <f t="shared" si="7"/>
        <v>0</v>
      </c>
      <c r="EZ22" s="24">
        <f t="shared" si="8"/>
        <v>0</v>
      </c>
      <c r="FA22" s="24">
        <f t="shared" si="9"/>
        <v>0</v>
      </c>
      <c r="FB22" s="24">
        <f t="shared" si="10"/>
        <v>0</v>
      </c>
      <c r="FC22" s="24">
        <f t="shared" si="11"/>
        <v>0</v>
      </c>
      <c r="FD22" s="24">
        <f t="shared" si="12"/>
        <v>0</v>
      </c>
      <c r="FE22" s="24">
        <f t="shared" si="13"/>
        <v>0</v>
      </c>
      <c r="FF22" s="24">
        <f t="shared" si="14"/>
        <v>0</v>
      </c>
      <c r="FG22" s="24">
        <f t="shared" si="15"/>
        <v>0</v>
      </c>
      <c r="FH22" s="24">
        <f t="shared" si="16"/>
        <v>0</v>
      </c>
      <c r="FI22" s="24">
        <f t="shared" si="17"/>
        <v>0</v>
      </c>
      <c r="FJ22" s="24">
        <f t="shared" si="18"/>
        <v>1</v>
      </c>
      <c r="FK22" s="24">
        <f t="shared" si="19"/>
        <v>0.6</v>
      </c>
      <c r="FL22" s="24">
        <f t="shared" si="20"/>
        <v>0</v>
      </c>
      <c r="FM22" s="24">
        <f t="shared" si="21"/>
        <v>0</v>
      </c>
      <c r="FN22" s="24">
        <f t="shared" si="22"/>
        <v>0</v>
      </c>
      <c r="FO22" s="24">
        <f t="shared" si="23"/>
        <v>0</v>
      </c>
      <c r="FP22" s="24">
        <f t="shared" si="24"/>
        <v>0</v>
      </c>
      <c r="FQ22" s="24">
        <f t="shared" si="25"/>
        <v>0</v>
      </c>
      <c r="FR22" s="24">
        <f t="shared" si="26"/>
        <v>0</v>
      </c>
      <c r="FS22" s="24">
        <f t="shared" si="27"/>
        <v>1</v>
      </c>
      <c r="FT22" s="24">
        <f t="shared" si="28"/>
        <v>0</v>
      </c>
      <c r="FU22" s="25">
        <f t="shared" si="29"/>
        <v>0</v>
      </c>
      <c r="FV22" s="72">
        <f t="shared" si="30"/>
        <v>2.6</v>
      </c>
      <c r="FW22" s="23">
        <f>profiles!C22*profiles!AA22</f>
        <v>0</v>
      </c>
      <c r="FX22" s="23">
        <f>profiles!D22*profiles!AB22</f>
        <v>0</v>
      </c>
      <c r="FY22" s="23">
        <f>profiles!E22*profiles!AC22</f>
        <v>0</v>
      </c>
      <c r="FZ22" s="23">
        <f>profiles!F22*profiles!AD22</f>
        <v>0</v>
      </c>
      <c r="GA22" s="23">
        <f>profiles!G22*profiles!AE22</f>
        <v>0</v>
      </c>
      <c r="GB22" s="23">
        <f>profiles!H22*profiles!AF22</f>
        <v>0</v>
      </c>
      <c r="GC22" s="23">
        <f>profiles!I22*profiles!AG22</f>
        <v>0</v>
      </c>
      <c r="GD22" s="23">
        <f>profiles!J22*profiles!AH22</f>
        <v>0</v>
      </c>
      <c r="GE22" s="23">
        <f>profiles!K22*profiles!AI22</f>
        <v>8.0000000000000016E-2</v>
      </c>
      <c r="GF22" s="23">
        <f>profiles!L22*profiles!AJ22</f>
        <v>8.0000000000000016E-2</v>
      </c>
      <c r="GG22" s="23">
        <f>profiles!M22*profiles!AK22</f>
        <v>8.0000000000000016E-2</v>
      </c>
      <c r="GH22" s="23">
        <f>profiles!N22*profiles!AL22</f>
        <v>0.36</v>
      </c>
      <c r="GI22" s="23">
        <f>profiles!O22*profiles!AM22</f>
        <v>1</v>
      </c>
      <c r="GJ22" s="23">
        <f>profiles!P22*profiles!AN22</f>
        <v>0.6</v>
      </c>
      <c r="GK22" s="23">
        <f>profiles!Q22*profiles!AO22</f>
        <v>0</v>
      </c>
      <c r="GL22" s="23">
        <f>profiles!R22*profiles!AP22</f>
        <v>0</v>
      </c>
      <c r="GM22" s="23">
        <f>profiles!S22*profiles!AQ22</f>
        <v>0</v>
      </c>
      <c r="GN22" s="23">
        <f>profiles!T22*profiles!AR22</f>
        <v>0</v>
      </c>
      <c r="GO22" s="23">
        <f>profiles!U22*profiles!AS22</f>
        <v>8.0000000000000016E-2</v>
      </c>
      <c r="GP22" s="23">
        <f>profiles!V22*profiles!AT22</f>
        <v>8.0000000000000016E-2</v>
      </c>
      <c r="GQ22" s="23">
        <f>profiles!W22*profiles!AU22</f>
        <v>0.36</v>
      </c>
      <c r="GR22" s="23">
        <f>profiles!X22*profiles!AV22</f>
        <v>1</v>
      </c>
      <c r="GS22" s="23">
        <f>profiles!Y22*profiles!AW22</f>
        <v>0.16000000000000003</v>
      </c>
      <c r="GT22" s="23">
        <f>profiles!Z22*profiles!AX22</f>
        <v>8.0000000000000016E-2</v>
      </c>
      <c r="GU22" s="72">
        <f t="shared" si="31"/>
        <v>0.36</v>
      </c>
      <c r="GV22" s="73">
        <v>101</v>
      </c>
      <c r="GW22" s="73">
        <f>INDEX(data!$C:$C,ROW())*INDEX(data!$E:$E,ROW())*(INDEX(data!$G:$G,ROW())/100)/0.85</f>
        <v>21.176470588235293</v>
      </c>
      <c r="GX22" s="73">
        <f>GW22*INDEX(data!$P:$P,ROW())*INDEX(data!$W:$W,ROW())/INDEX(results!$C:$C,ROW())</f>
        <v>6.6176470588235295E-2</v>
      </c>
      <c r="GY22" s="73">
        <f>IF(INDEX(data!$BM:$BM,ROW())="Climatisation",1,0)</f>
        <v>1</v>
      </c>
      <c r="GZ22" s="73">
        <f>data!BA22</f>
        <v>14.5</v>
      </c>
      <c r="HA22" s="73">
        <f>data!BB22</f>
        <v>0.2</v>
      </c>
      <c r="HB22" s="7">
        <f>profiles!C22</f>
        <v>0</v>
      </c>
      <c r="HC22" s="24">
        <f>profiles!D22</f>
        <v>0</v>
      </c>
      <c r="HD22" s="24">
        <f>profiles!E22</f>
        <v>0</v>
      </c>
      <c r="HE22" s="24">
        <f>profiles!F22</f>
        <v>0</v>
      </c>
      <c r="HF22" s="24">
        <f>profiles!G22</f>
        <v>0</v>
      </c>
      <c r="HG22" s="24">
        <f>profiles!H22</f>
        <v>0</v>
      </c>
      <c r="HH22" s="24">
        <f>profiles!I22</f>
        <v>0</v>
      </c>
      <c r="HI22" s="24">
        <f>profiles!J22</f>
        <v>0</v>
      </c>
      <c r="HJ22" s="24">
        <f>profiles!K22</f>
        <v>0.2</v>
      </c>
      <c r="HK22" s="24">
        <f>profiles!L22</f>
        <v>0.2</v>
      </c>
      <c r="HL22" s="24">
        <f>profiles!M22</f>
        <v>0.2</v>
      </c>
      <c r="HM22" s="24">
        <f>profiles!N22</f>
        <v>0.6</v>
      </c>
      <c r="HN22" s="24">
        <f>profiles!O22</f>
        <v>1</v>
      </c>
      <c r="HO22" s="24">
        <f>profiles!P22</f>
        <v>0.6</v>
      </c>
      <c r="HP22" s="24">
        <f>profiles!Q22</f>
        <v>0</v>
      </c>
      <c r="HQ22" s="24">
        <f>profiles!R22</f>
        <v>0</v>
      </c>
      <c r="HR22" s="24">
        <f>profiles!S22</f>
        <v>0</v>
      </c>
      <c r="HS22" s="24">
        <f>profiles!T22</f>
        <v>0</v>
      </c>
      <c r="HT22" s="24">
        <f>profiles!U22</f>
        <v>0.2</v>
      </c>
      <c r="HU22" s="24">
        <f>profiles!V22</f>
        <v>0.2</v>
      </c>
      <c r="HV22" s="24">
        <f>profiles!W22</f>
        <v>0.6</v>
      </c>
      <c r="HW22" s="24">
        <f>profiles!X22</f>
        <v>1</v>
      </c>
      <c r="HX22" s="24">
        <f>profiles!Y22</f>
        <v>0.2</v>
      </c>
      <c r="HY22" s="24">
        <f>profiles!Z22</f>
        <v>0.2</v>
      </c>
      <c r="HZ22" s="72">
        <f t="shared" si="32"/>
        <v>5</v>
      </c>
    </row>
    <row r="23" spans="1:234" x14ac:dyDescent="0.3">
      <c r="A23" s="17">
        <v>6.2</v>
      </c>
      <c r="B23" s="4" t="s">
        <v>115</v>
      </c>
      <c r="C23" s="17">
        <f>profiles!AA23*INDEX(data!$AL:$AL,ROW())*INDEX(results!$I:$I,ROW())</f>
        <v>0.16000000000000003</v>
      </c>
      <c r="D23" s="31">
        <f>profiles!AB23*INDEX(data!$AL:$AL,ROW())*INDEX(results!$I:$I,ROW())</f>
        <v>0.16000000000000003</v>
      </c>
      <c r="E23" s="31">
        <f>profiles!AC23*INDEX(data!$AL:$AL,ROW())*INDEX(results!$I:$I,ROW())</f>
        <v>0.16000000000000003</v>
      </c>
      <c r="F23" s="31">
        <f>profiles!AD23*INDEX(data!$AL:$AL,ROW())*INDEX(results!$I:$I,ROW())</f>
        <v>0.16000000000000003</v>
      </c>
      <c r="G23" s="31">
        <f>profiles!AE23*INDEX(data!$AL:$AL,ROW())*INDEX(results!$I:$I,ROW())</f>
        <v>0.16000000000000003</v>
      </c>
      <c r="H23" s="31">
        <f>profiles!AF23*INDEX(data!$AL:$AL,ROW())*INDEX(results!$I:$I,ROW())</f>
        <v>0.16000000000000003</v>
      </c>
      <c r="I23" s="31">
        <f>profiles!AG23*INDEX(data!$AL:$AL,ROW())*INDEX(results!$I:$I,ROW())</f>
        <v>0.16000000000000003</v>
      </c>
      <c r="J23" s="31">
        <f>profiles!AH23*INDEX(data!$AL:$AL,ROW())*INDEX(results!$I:$I,ROW())</f>
        <v>0.64000000000000012</v>
      </c>
      <c r="K23" s="31">
        <f>profiles!AI23*INDEX(data!$AL:$AL,ROW())*INDEX(results!$I:$I,ROW())</f>
        <v>0.64000000000000012</v>
      </c>
      <c r="L23" s="31">
        <f>profiles!AJ23*INDEX(data!$AL:$AL,ROW())*INDEX(results!$I:$I,ROW())</f>
        <v>0.64000000000000012</v>
      </c>
      <c r="M23" s="31">
        <f>profiles!AK23*INDEX(data!$AL:$AL,ROW())*INDEX(results!$I:$I,ROW())</f>
        <v>0.96</v>
      </c>
      <c r="N23" s="31">
        <f>profiles!AL23*INDEX(data!$AL:$AL,ROW())*INDEX(results!$I:$I,ROW())</f>
        <v>1.6</v>
      </c>
      <c r="O23" s="31">
        <f>profiles!AM23*INDEX(data!$AL:$AL,ROW())*INDEX(results!$I:$I,ROW())</f>
        <v>1.6</v>
      </c>
      <c r="P23" s="31">
        <f>profiles!AN23*INDEX(data!$AL:$AL,ROW())*INDEX(results!$I:$I,ROW())</f>
        <v>1.2800000000000002</v>
      </c>
      <c r="Q23" s="31">
        <f>profiles!AO23*INDEX(data!$AL:$AL,ROW())*INDEX(results!$I:$I,ROW())</f>
        <v>0.64000000000000012</v>
      </c>
      <c r="R23" s="31">
        <f>profiles!AP23*INDEX(data!$AL:$AL,ROW())*INDEX(results!$I:$I,ROW())</f>
        <v>0.16000000000000003</v>
      </c>
      <c r="S23" s="31">
        <f>profiles!AQ23*INDEX(data!$AL:$AL,ROW())*INDEX(results!$I:$I,ROW())</f>
        <v>0.16000000000000003</v>
      </c>
      <c r="T23" s="31">
        <f>profiles!AR23*INDEX(data!$AL:$AL,ROW())*INDEX(results!$I:$I,ROW())</f>
        <v>0.16000000000000003</v>
      </c>
      <c r="U23" s="31">
        <f>profiles!AS23*INDEX(data!$AL:$AL,ROW())*INDEX(results!$I:$I,ROW())</f>
        <v>0.16000000000000003</v>
      </c>
      <c r="V23" s="31">
        <f>profiles!AT23*INDEX(data!$AL:$AL,ROW())*INDEX(results!$I:$I,ROW())</f>
        <v>0.16000000000000003</v>
      </c>
      <c r="W23" s="31">
        <f>profiles!AU23*INDEX(data!$AL:$AL,ROW())*INDEX(results!$I:$I,ROW())</f>
        <v>0.16000000000000003</v>
      </c>
      <c r="X23" s="31">
        <f>profiles!AV23*INDEX(data!$AL:$AL,ROW())*INDEX(results!$I:$I,ROW())</f>
        <v>0.16000000000000003</v>
      </c>
      <c r="Y23" s="31">
        <f>profiles!AW23*INDEX(data!$AL:$AL,ROW())*INDEX(results!$I:$I,ROW())</f>
        <v>0.16000000000000003</v>
      </c>
      <c r="Z23" s="31">
        <f>profiles!AX23*INDEX(data!$AL:$AL,ROW())*INDEX(results!$I:$I,ROW())</f>
        <v>0.16000000000000003</v>
      </c>
      <c r="AA23" s="73">
        <f t="shared" si="1"/>
        <v>4</v>
      </c>
      <c r="AB23" s="31">
        <f>IF(INDEX(data!$AV:$AV,ROW())=3,0,CA23*INDEX(results!$R:$R,ROW()))*INDEX($BA:$BA,ROW())</f>
        <v>0</v>
      </c>
      <c r="AC23" s="31">
        <f>IF(INDEX(data!$AV:$AV,ROW())=3,0,CB23*INDEX(results!$R:$R,ROW()))*INDEX($BA:$BA,ROW())</f>
        <v>0</v>
      </c>
      <c r="AD23" s="31">
        <f>IF(INDEX(data!$AV:$AV,ROW())=3,0,CC23*INDEX(results!$R:$R,ROW()))*INDEX($BA:$BA,ROW())</f>
        <v>0</v>
      </c>
      <c r="AE23" s="31">
        <f>IF(INDEX(data!$AV:$AV,ROW())=3,0,CD23*INDEX(results!$R:$R,ROW()))*INDEX($BA:$BA,ROW())</f>
        <v>0</v>
      </c>
      <c r="AF23" s="31">
        <f>IF(INDEX(data!$AV:$AV,ROW())=3,0,CE23*INDEX(results!$R:$R,ROW()))*INDEX($BA:$BA,ROW())</f>
        <v>0</v>
      </c>
      <c r="AG23" s="31">
        <f>IF(INDEX(data!$AV:$AV,ROW())=3,0,CF23*INDEX(results!$R:$R,ROW()))*INDEX($BA:$BA,ROW())</f>
        <v>0</v>
      </c>
      <c r="AH23" s="31">
        <f>IF(INDEX(data!$AV:$AV,ROW())=3,0,CG23*INDEX(results!$R:$R,ROW()))*INDEX($BA:$BA,ROW())</f>
        <v>0</v>
      </c>
      <c r="AI23" s="90">
        <f>CH23*INDEX(results!$R:$R,ROW())*INDEX($BA:$BA,ROW())</f>
        <v>0</v>
      </c>
      <c r="AJ23" s="90">
        <f>CI23*INDEX(results!$R:$R,ROW())*INDEX($BA:$BA,ROW())</f>
        <v>3.7005870696650209</v>
      </c>
      <c r="AK23" s="90">
        <f>CJ23*INDEX(results!$R:$R,ROW())*INDEX($BA:$BA,ROW())</f>
        <v>3.7005870696650209</v>
      </c>
      <c r="AL23" s="90">
        <f>CK23*INDEX(results!$R:$R,ROW())*INDEX($BA:$BA,ROW())</f>
        <v>3.7005870696650209</v>
      </c>
      <c r="AM23" s="90">
        <f>CL23*INDEX(results!$R:$R,ROW())*INDEX($BA:$BA,ROW())</f>
        <v>3.7005870696650209</v>
      </c>
      <c r="AN23" s="90">
        <f>CM23*INDEX(results!$R:$R,ROW())*INDEX($BA:$BA,ROW())</f>
        <v>3.7005870696650209</v>
      </c>
      <c r="AO23" s="90">
        <f>CN23*INDEX(results!$R:$R,ROW())*INDEX($BA:$BA,ROW())</f>
        <v>3.7005870696650209</v>
      </c>
      <c r="AP23" s="90">
        <f>CO23*INDEX(results!$R:$R,ROW())*INDEX($BA:$BA,ROW())</f>
        <v>3.7005870696650209</v>
      </c>
      <c r="AQ23" s="90">
        <f>CP23*INDEX(results!$R:$R,ROW())*INDEX($BA:$BA,ROW())</f>
        <v>0</v>
      </c>
      <c r="AR23" s="90">
        <f>CQ23*INDEX(results!$R:$R,ROW())*INDEX($BA:$BA,ROW())</f>
        <v>0</v>
      </c>
      <c r="AS23" s="90">
        <f>CR23*INDEX(results!$R:$R,ROW())*INDEX($BA:$BA,ROW())</f>
        <v>0</v>
      </c>
      <c r="AT23" s="91">
        <f>IF(INDEX(data!$AV:$AV,ROW())=3,INDEX(results!$R:$R,ROW()), CS23*INDEX(results!$R:$R,ROW()))*INDEX($BA:$BA,ROW())</f>
        <v>0</v>
      </c>
      <c r="AU23" s="91">
        <f>IF(INDEX(data!$AV:$AV,ROW())=3,INDEX(results!$R:$R,ROW()), CT23*INDEX(results!$R:$R,ROW()))*INDEX($BA:$BA,ROW())</f>
        <v>0</v>
      </c>
      <c r="AV23" s="91">
        <f>IF(INDEX(data!$AV:$AV,ROW())=3,INDEX(results!$R:$R,ROW()), CU23*INDEX(results!$R:$R,ROW()))*INDEX($BA:$BA,ROW())</f>
        <v>0</v>
      </c>
      <c r="AW23" s="31">
        <f>IF(INDEX(data!$AV:$AV,ROW())=3,0,CV23*INDEX(results!$R:$R,ROW()))*INDEX($BA:$BA,ROW())</f>
        <v>0</v>
      </c>
      <c r="AX23" s="31">
        <f>IF(INDEX(data!$AV:$AV,ROW())=3,0,CW23*INDEX(results!$R:$R,ROW()))*INDEX($BA:$BA,ROW())</f>
        <v>0</v>
      </c>
      <c r="AY23" s="37">
        <f>IF(INDEX(data!$AV:$AV,ROW())=3,0,CX23*INDEX(results!$R:$R,ROW()))*INDEX($BA:$BA,ROW())</f>
        <v>0</v>
      </c>
      <c r="AZ23" s="17">
        <f t="shared" si="2"/>
        <v>9</v>
      </c>
      <c r="BA23" s="73">
        <f>IF((INDEX(data!$AU:$AU,ROW())+INDEX(data!$AV:$AV,ROW()))=0,0,INDEX(results!$T:$T,ROW())/(365*(INDEX(data!$AU:$AU,ROW())+INDEX(data!$AV:$AV,ROW()))+0.00001))</f>
        <v>0.60665361797787232</v>
      </c>
      <c r="BB23" s="39">
        <f>CA23*INDEX(data!$AX:$AX,ROW())*INDEX(results!$I:$I,ROW())</f>
        <v>0</v>
      </c>
      <c r="BC23" s="39">
        <f>CB23*INDEX(data!$AX:$AX,ROW())*INDEX(results!$I:$I,ROW())</f>
        <v>0</v>
      </c>
      <c r="BD23" s="39">
        <f>CC23*INDEX(data!$AX:$AX,ROW())*INDEX(results!$I:$I,ROW())</f>
        <v>0</v>
      </c>
      <c r="BE23" s="39">
        <f>CD23*INDEX(data!$AX:$AX,ROW())*INDEX(results!$I:$I,ROW())</f>
        <v>0</v>
      </c>
      <c r="BF23" s="39">
        <f>CE23*INDEX(data!$AX:$AX,ROW())*INDEX(results!$I:$I,ROW())</f>
        <v>0</v>
      </c>
      <c r="BG23" s="39">
        <f>CF23*INDEX(data!$AX:$AX,ROW())*INDEX(results!$I:$I,ROW())</f>
        <v>0</v>
      </c>
      <c r="BH23" s="39">
        <f>CG23*INDEX(data!$AX:$AX,ROW())*INDEX(results!$I:$I,ROW())</f>
        <v>0</v>
      </c>
      <c r="BI23" s="39">
        <f>CH23*INDEX(data!$AX:$AX,ROW())*INDEX(results!$I:$I,ROW())</f>
        <v>0</v>
      </c>
      <c r="BJ23" s="39">
        <f>CI23*INDEX(data!$AX:$AX,ROW())*INDEX(results!$I:$I,ROW())</f>
        <v>0</v>
      </c>
      <c r="BK23" s="39">
        <f>CJ23*INDEX(data!$AX:$AX,ROW())*INDEX(results!$I:$I,ROW())</f>
        <v>0</v>
      </c>
      <c r="BL23" s="39">
        <f>CK23*INDEX(data!$AX:$AX,ROW())*INDEX(results!$I:$I,ROW())</f>
        <v>0</v>
      </c>
      <c r="BM23" s="39">
        <f>CL23*INDEX(data!$AX:$AX,ROW())*INDEX(results!$I:$I,ROW())</f>
        <v>0</v>
      </c>
      <c r="BN23" s="39">
        <f>CM23*INDEX(data!$AX:$AX,ROW())*INDEX(results!$I:$I,ROW())</f>
        <v>0</v>
      </c>
      <c r="BO23" s="39">
        <f>CN23*INDEX(data!$AX:$AX,ROW())*INDEX(results!$I:$I,ROW())</f>
        <v>0</v>
      </c>
      <c r="BP23" s="39">
        <f>CO23*INDEX(data!$AX:$AX,ROW())*INDEX(results!$I:$I,ROW())</f>
        <v>0</v>
      </c>
      <c r="BQ23" s="39">
        <f>CP23*INDEX(data!$AX:$AX,ROW())*INDEX(results!$I:$I,ROW())</f>
        <v>0</v>
      </c>
      <c r="BR23" s="39">
        <f>CQ23*INDEX(data!$AX:$AX,ROW())*INDEX(results!$I:$I,ROW())</f>
        <v>0</v>
      </c>
      <c r="BS23" s="39">
        <f>CR23*INDEX(data!$AX:$AX,ROW())*INDEX(results!$I:$I,ROW())</f>
        <v>0</v>
      </c>
      <c r="BT23" s="39">
        <f>CS23*INDEX(data!$AX:$AX,ROW())*INDEX(results!$I:$I,ROW())</f>
        <v>0</v>
      </c>
      <c r="BU23" s="39">
        <f>CT23*INDEX(data!$AX:$AX,ROW())*INDEX(results!$I:$I,ROW())</f>
        <v>0</v>
      </c>
      <c r="BV23" s="39">
        <f>CU23*INDEX(data!$AX:$AX,ROW())*INDEX(results!$I:$I,ROW())</f>
        <v>0</v>
      </c>
      <c r="BW23" s="39">
        <f>CV23*INDEX(data!$AX:$AX,ROW())*INDEX(results!$I:$I,ROW())</f>
        <v>0</v>
      </c>
      <c r="BX23" s="39">
        <f>CW23*INDEX(data!$AX:$AX,ROW())*INDEX(results!$I:$I,ROW())</f>
        <v>0</v>
      </c>
      <c r="BY23" s="39">
        <f>CX23*INDEX(data!$AX:$AX,ROW())*INDEX(results!$I:$I,ROW())</f>
        <v>0</v>
      </c>
      <c r="BZ23" s="73">
        <f>ROUND(SUM(BB23:BY23)*INDEX(profiles!$BL:$BL,ROW())/1000,0)</f>
        <v>0</v>
      </c>
      <c r="CA23" s="82">
        <f>IF(profiles!C23&gt;0,1,0)</f>
        <v>0</v>
      </c>
      <c r="CB23" s="83">
        <f>IF(profiles!D23&gt;0,1,0)</f>
        <v>0</v>
      </c>
      <c r="CC23" s="83">
        <f>IF(profiles!E23&gt;0,1,0)</f>
        <v>0</v>
      </c>
      <c r="CD23" s="83">
        <f>IF(profiles!F23&gt;0,1,0)</f>
        <v>0</v>
      </c>
      <c r="CE23" s="83">
        <f>IF(profiles!G23&gt;0,1,0)</f>
        <v>0</v>
      </c>
      <c r="CF23" s="83">
        <f>IF(profiles!H23&gt;0,1,0)</f>
        <v>0</v>
      </c>
      <c r="CG23" s="83">
        <f>IF(profiles!I23&gt;0,1,0)</f>
        <v>0</v>
      </c>
      <c r="CH23" s="83">
        <f>IF(profiles!J23&gt;0,1,0)</f>
        <v>0</v>
      </c>
      <c r="CI23" s="83">
        <f>IF(profiles!K23&gt;0,1,0)</f>
        <v>1</v>
      </c>
      <c r="CJ23" s="83">
        <f>IF(profiles!L23&gt;0,1,0)</f>
        <v>1</v>
      </c>
      <c r="CK23" s="83">
        <f>IF(profiles!M23&gt;0,1,0)</f>
        <v>1</v>
      </c>
      <c r="CL23" s="83">
        <f>IF(profiles!N23&gt;0,1,0)</f>
        <v>1</v>
      </c>
      <c r="CM23" s="83">
        <f>IF(profiles!O23&gt;0,1,0)</f>
        <v>1</v>
      </c>
      <c r="CN23" s="83">
        <f>IF(profiles!P23&gt;0,1,0)</f>
        <v>1</v>
      </c>
      <c r="CO23" s="83">
        <f>IF(profiles!Q23&gt;0,1,0)</f>
        <v>1</v>
      </c>
      <c r="CP23" s="83">
        <f>IF(profiles!R23&gt;0,1,0)</f>
        <v>0</v>
      </c>
      <c r="CQ23" s="83">
        <f>IF(profiles!S23&gt;0,1,0)</f>
        <v>0</v>
      </c>
      <c r="CR23" s="83">
        <f>IF(profiles!T23&gt;0,1,0)</f>
        <v>0</v>
      </c>
      <c r="CS23" s="83">
        <f>IF(profiles!U23&gt;0,1,0)</f>
        <v>0</v>
      </c>
      <c r="CT23" s="83">
        <f>IF(profiles!V23&gt;0,1,0)</f>
        <v>0</v>
      </c>
      <c r="CU23" s="83">
        <f>IF(profiles!W23&gt;0,1,0)</f>
        <v>0</v>
      </c>
      <c r="CV23" s="83">
        <f>IF(profiles!X23&gt;0,1,0)</f>
        <v>0</v>
      </c>
      <c r="CW23" s="83">
        <f>IF(profiles!Y23&gt;0,1,0)</f>
        <v>0</v>
      </c>
      <c r="CX23" s="83">
        <f>IF(profiles!Z23&gt;0,1,0)</f>
        <v>0</v>
      </c>
      <c r="CY23" s="73">
        <f t="shared" si="3"/>
        <v>3</v>
      </c>
      <c r="CZ23" s="38">
        <f>profiles!C23*INDEX(results!$J:$J,ROW())*INDEX(results!$I:$I,ROW())</f>
        <v>0</v>
      </c>
      <c r="DA23" s="39">
        <f>profiles!D23*INDEX(results!$J:$J,ROW())*INDEX(results!$I:$I,ROW())</f>
        <v>0</v>
      </c>
      <c r="DB23" s="39">
        <f>profiles!E23*INDEX(results!$J:$J,ROW())*INDEX(results!$I:$I,ROW())</f>
        <v>0</v>
      </c>
      <c r="DC23" s="39">
        <f>profiles!F23*INDEX(results!$J:$J,ROW())*INDEX(results!$I:$I,ROW())</f>
        <v>0</v>
      </c>
      <c r="DD23" s="39">
        <f>profiles!G23*INDEX(results!$J:$J,ROW())*INDEX(results!$I:$I,ROW())</f>
        <v>0</v>
      </c>
      <c r="DE23" s="39">
        <f>profiles!H23*INDEX(results!$J:$J,ROW())*INDEX(results!$I:$I,ROW())</f>
        <v>0</v>
      </c>
      <c r="DF23" s="39">
        <f>profiles!I23*INDEX(results!$J:$J,ROW())*INDEX(results!$I:$I,ROW())</f>
        <v>0</v>
      </c>
      <c r="DG23" s="39">
        <f>profiles!J23*INDEX(results!$J:$J,ROW())*INDEX(results!$I:$I,ROW())</f>
        <v>0</v>
      </c>
      <c r="DH23" s="39">
        <f>profiles!K23*INDEX(results!$J:$J,ROW())*INDEX(results!$I:$I,ROW())</f>
        <v>13.440000000000001</v>
      </c>
      <c r="DI23" s="39">
        <f>profiles!L23*INDEX(results!$J:$J,ROW())*INDEX(results!$I:$I,ROW())</f>
        <v>6.7200000000000006</v>
      </c>
      <c r="DJ23" s="39">
        <f>profiles!M23*INDEX(results!$J:$J,ROW())*INDEX(results!$I:$I,ROW())</f>
        <v>13.440000000000001</v>
      </c>
      <c r="DK23" s="39">
        <f>profiles!N23*INDEX(results!$J:$J,ROW())*INDEX(results!$I:$I,ROW())</f>
        <v>33.6</v>
      </c>
      <c r="DL23" s="39">
        <f>profiles!O23*INDEX(results!$J:$J,ROW())*INDEX(results!$I:$I,ROW())</f>
        <v>13.440000000000001</v>
      </c>
      <c r="DM23" s="39">
        <f>profiles!P23*INDEX(results!$J:$J,ROW())*INDEX(results!$I:$I,ROW())</f>
        <v>6.7200000000000006</v>
      </c>
      <c r="DN23" s="39">
        <f>profiles!Q23*INDEX(results!$J:$J,ROW())*INDEX(results!$I:$I,ROW())</f>
        <v>13.440000000000001</v>
      </c>
      <c r="DO23" s="39">
        <f>profiles!R23*INDEX(results!$J:$J,ROW())*INDEX(results!$I:$I,ROW())</f>
        <v>0</v>
      </c>
      <c r="DP23" s="39">
        <f>profiles!S23*INDEX(results!$J:$J,ROW())*INDEX(results!$I:$I,ROW())</f>
        <v>0</v>
      </c>
      <c r="DQ23" s="39">
        <f>profiles!T23*INDEX(results!$J:$J,ROW())*INDEX(results!$I:$I,ROW())</f>
        <v>0</v>
      </c>
      <c r="DR23" s="39">
        <f>profiles!U23*INDEX(results!$J:$J,ROW())*INDEX(results!$I:$I,ROW())</f>
        <v>0</v>
      </c>
      <c r="DS23" s="39">
        <f>profiles!V23*INDEX(results!$J:$J,ROW())*INDEX(results!$I:$I,ROW())</f>
        <v>0</v>
      </c>
      <c r="DT23" s="39">
        <f>profiles!W23*INDEX(results!$J:$J,ROW())*INDEX(results!$I:$I,ROW())</f>
        <v>0</v>
      </c>
      <c r="DU23" s="39">
        <f>profiles!X23*INDEX(results!$J:$J,ROW())*INDEX(results!$I:$I,ROW())</f>
        <v>0</v>
      </c>
      <c r="DV23" s="39">
        <f>profiles!Y23*INDEX(results!$J:$J,ROW())*INDEX(results!$I:$I,ROW())</f>
        <v>0</v>
      </c>
      <c r="DW23" s="39">
        <f>profiles!Z23*INDEX(results!$J:$J,ROW())*INDEX(results!$I:$I,ROW())</f>
        <v>0</v>
      </c>
      <c r="DX23" s="73">
        <f t="shared" si="4"/>
        <v>37</v>
      </c>
      <c r="DY23" s="17">
        <f>EX23/MAX(INDEX($FV:$FV,ROW()),0.001)*(INDEX(data!$BT:$BT,ROW()))*(INDEX(results!$I:$I,ROW()))/MAX(INDEX(data!$AG:$AG,ROW()),0.001)</f>
        <v>0</v>
      </c>
      <c r="DZ23" s="31">
        <f>EY23/MAX(INDEX($FV:$FV,ROW()),0.001)*(INDEX(data!$BT:$BT,ROW()))*(INDEX(results!$I:$I,ROW()))/MAX(INDEX(data!$AG:$AG,ROW()),0.001)</f>
        <v>0</v>
      </c>
      <c r="EA23" s="31">
        <f>EZ23/MAX(INDEX($FV:$FV,ROW()),0.001)*(INDEX(data!$BT:$BT,ROW()))*(INDEX(results!$I:$I,ROW()))/MAX(INDEX(data!$AG:$AG,ROW()),0.001)</f>
        <v>0</v>
      </c>
      <c r="EB23" s="31">
        <f>FA23/MAX(INDEX($FV:$FV,ROW()),0.001)*(INDEX(data!$BT:$BT,ROW()))*(INDEX(results!$I:$I,ROW()))/MAX(INDEX(data!$AG:$AG,ROW()),0.001)</f>
        <v>0</v>
      </c>
      <c r="EC23" s="31">
        <f>FB23/MAX(INDEX($FV:$FV,ROW()),0.001)*(INDEX(data!$BT:$BT,ROW()))*(INDEX(results!$I:$I,ROW()))/MAX(INDEX(data!$AG:$AG,ROW()),0.001)</f>
        <v>0</v>
      </c>
      <c r="ED23" s="31">
        <f>FC23/MAX(INDEX($FV:$FV,ROW()),0.001)*(INDEX(data!$BT:$BT,ROW()))*(INDEX(results!$I:$I,ROW()))/MAX(INDEX(data!$AG:$AG,ROW()),0.001)</f>
        <v>0</v>
      </c>
      <c r="EE23" s="31">
        <f>FD23/MAX(INDEX($FV:$FV,ROW()),0.001)*(INDEX(data!$BT:$BT,ROW()))*(INDEX(results!$I:$I,ROW()))/MAX(INDEX(data!$AG:$AG,ROW()),0.001)</f>
        <v>0</v>
      </c>
      <c r="EF23" s="31">
        <f>FE23/MAX(INDEX($FV:$FV,ROW()),0.001)*(INDEX(data!$BT:$BT,ROW()))*(INDEX(results!$I:$I,ROW()))/MAX(INDEX(data!$AG:$AG,ROW()),0.001)</f>
        <v>0</v>
      </c>
      <c r="EG23" s="31">
        <f>FF23/MAX(INDEX($FV:$FV,ROW()),0.001)*(INDEX(data!$BT:$BT,ROW()))*(INDEX(results!$I:$I,ROW()))/MAX(INDEX(data!$AG:$AG,ROW()),0.001)</f>
        <v>0</v>
      </c>
      <c r="EH23" s="31">
        <f>FG23/MAX(INDEX($FV:$FV,ROW()),0.001)*(INDEX(data!$BT:$BT,ROW()))*(INDEX(results!$I:$I,ROW()))/MAX(INDEX(data!$AG:$AG,ROW()),0.001)</f>
        <v>0</v>
      </c>
      <c r="EI23" s="31">
        <f>FH23/MAX(INDEX($FV:$FV,ROW()),0.001)*(INDEX(data!$BT:$BT,ROW()))*(INDEX(results!$I:$I,ROW()))/MAX(INDEX(data!$AG:$AG,ROW()),0.001)</f>
        <v>0.87804878048780477</v>
      </c>
      <c r="EJ23" s="31">
        <f>FI23/MAX(INDEX($FV:$FV,ROW()),0.001)*(INDEX(data!$BT:$BT,ROW()))*(INDEX(results!$I:$I,ROW()))/MAX(INDEX(data!$AG:$AG,ROW()),0.001)</f>
        <v>3.6585365853658538</v>
      </c>
      <c r="EK23" s="31">
        <f>FJ23/MAX(INDEX($FV:$FV,ROW()),0.001)*(INDEX(data!$BT:$BT,ROW()))*(INDEX(results!$I:$I,ROW()))/MAX(INDEX(data!$AG:$AG,ROW()),0.001)</f>
        <v>1.4634146341463414</v>
      </c>
      <c r="EL23" s="31">
        <f>FK23/MAX(INDEX($FV:$FV,ROW()),0.001)*(INDEX(data!$BT:$BT,ROW()))*(INDEX(results!$I:$I,ROW()))/MAX(INDEX(data!$AG:$AG,ROW()),0.001)</f>
        <v>0</v>
      </c>
      <c r="EM23" s="31">
        <f>FL23/MAX(INDEX($FV:$FV,ROW()),0.001)*(INDEX(data!$BT:$BT,ROW()))*(INDEX(results!$I:$I,ROW()))/MAX(INDEX(data!$AG:$AG,ROW()),0.001)</f>
        <v>0</v>
      </c>
      <c r="EN23" s="31">
        <f>FM23/MAX(INDEX($FV:$FV,ROW()),0.001)*(INDEX(data!$BT:$BT,ROW()))*(INDEX(results!$I:$I,ROW()))/MAX(INDEX(data!$AG:$AG,ROW()),0.001)</f>
        <v>0</v>
      </c>
      <c r="EO23" s="31">
        <f>FN23/MAX(INDEX($FV:$FV,ROW()),0.001)*(INDEX(data!$BT:$BT,ROW()))*(INDEX(results!$I:$I,ROW()))/MAX(INDEX(data!$AG:$AG,ROW()),0.001)</f>
        <v>0</v>
      </c>
      <c r="EP23" s="31">
        <f>FO23/MAX(INDEX($FV:$FV,ROW()),0.001)*(INDEX(data!$BT:$BT,ROW()))*(INDEX(results!$I:$I,ROW()))/MAX(INDEX(data!$AG:$AG,ROW()),0.001)</f>
        <v>0</v>
      </c>
      <c r="EQ23" s="31">
        <f>FP23/MAX(INDEX($FV:$FV,ROW()),0.001)*(INDEX(data!$BT:$BT,ROW()))*(INDEX(results!$I:$I,ROW()))/MAX(INDEX(data!$AG:$AG,ROW()),0.001)</f>
        <v>0</v>
      </c>
      <c r="ER23" s="31">
        <f>FQ23/MAX(INDEX($FV:$FV,ROW()),0.001)*(INDEX(data!$BT:$BT,ROW()))*(INDEX(results!$I:$I,ROW()))/MAX(INDEX(data!$AG:$AG,ROW()),0.001)</f>
        <v>0</v>
      </c>
      <c r="ES23" s="31">
        <f>FR23/MAX(INDEX($FV:$FV,ROW()),0.001)*(INDEX(data!$BT:$BT,ROW()))*(INDEX(results!$I:$I,ROW()))/MAX(INDEX(data!$AG:$AG,ROW()),0.001)</f>
        <v>0</v>
      </c>
      <c r="ET23" s="31">
        <f>FS23/MAX(INDEX($FV:$FV,ROW()),0.001)*(INDEX(data!$BT:$BT,ROW()))*(INDEX(results!$I:$I,ROW()))/MAX(INDEX(data!$AG:$AG,ROW()),0.001)</f>
        <v>0</v>
      </c>
      <c r="EU23" s="31">
        <f>FT23/MAX(INDEX($FV:$FV,ROW()),0.001)*(INDEX(data!$BT:$BT,ROW()))*(INDEX(results!$I:$I,ROW()))/MAX(INDEX(data!$AG:$AG,ROW()),0.001)</f>
        <v>0</v>
      </c>
      <c r="EV23" s="31">
        <f>FU23/MAX(INDEX($FV:$FV,ROW()),0.001)*(INDEX(data!$BT:$BT,ROW()))*(INDEX(results!$I:$I,ROW()))/MAX(INDEX(data!$AG:$AG,ROW()),0.001)</f>
        <v>0</v>
      </c>
      <c r="EW23" s="73">
        <f t="shared" si="5"/>
        <v>127</v>
      </c>
      <c r="EX23" s="17">
        <f t="shared" si="6"/>
        <v>0</v>
      </c>
      <c r="EY23" s="31">
        <f t="shared" si="7"/>
        <v>0</v>
      </c>
      <c r="EZ23" s="31">
        <f t="shared" si="8"/>
        <v>0</v>
      </c>
      <c r="FA23" s="31">
        <f t="shared" si="9"/>
        <v>0</v>
      </c>
      <c r="FB23" s="31">
        <f t="shared" si="10"/>
        <v>0</v>
      </c>
      <c r="FC23" s="31">
        <f t="shared" si="11"/>
        <v>0</v>
      </c>
      <c r="FD23" s="31">
        <f t="shared" si="12"/>
        <v>0</v>
      </c>
      <c r="FE23" s="31">
        <f t="shared" si="13"/>
        <v>0</v>
      </c>
      <c r="FF23" s="31">
        <f t="shared" si="14"/>
        <v>0</v>
      </c>
      <c r="FG23" s="31">
        <f t="shared" si="15"/>
        <v>0</v>
      </c>
      <c r="FH23" s="31">
        <f t="shared" si="16"/>
        <v>0.24</v>
      </c>
      <c r="FI23" s="31">
        <f t="shared" si="17"/>
        <v>1</v>
      </c>
      <c r="FJ23" s="31">
        <f t="shared" si="18"/>
        <v>0.4</v>
      </c>
      <c r="FK23" s="31">
        <f t="shared" si="19"/>
        <v>0</v>
      </c>
      <c r="FL23" s="31">
        <f t="shared" si="20"/>
        <v>0</v>
      </c>
      <c r="FM23" s="31">
        <f t="shared" si="21"/>
        <v>0</v>
      </c>
      <c r="FN23" s="31">
        <f t="shared" si="22"/>
        <v>0</v>
      </c>
      <c r="FO23" s="31">
        <f t="shared" si="23"/>
        <v>0</v>
      </c>
      <c r="FP23" s="31">
        <f t="shared" si="24"/>
        <v>0</v>
      </c>
      <c r="FQ23" s="31">
        <f t="shared" si="25"/>
        <v>0</v>
      </c>
      <c r="FR23" s="31">
        <f t="shared" si="26"/>
        <v>0</v>
      </c>
      <c r="FS23" s="31">
        <f t="shared" si="27"/>
        <v>0</v>
      </c>
      <c r="FT23" s="31">
        <f t="shared" si="28"/>
        <v>0</v>
      </c>
      <c r="FU23" s="37">
        <f t="shared" si="29"/>
        <v>0</v>
      </c>
      <c r="FV23" s="73">
        <f t="shared" si="30"/>
        <v>1.6400000000000001</v>
      </c>
      <c r="FW23" s="39">
        <f>profiles!C23*profiles!AA23</f>
        <v>0</v>
      </c>
      <c r="FX23" s="39">
        <f>profiles!D23*profiles!AB23</f>
        <v>0</v>
      </c>
      <c r="FY23" s="39">
        <f>profiles!E23*profiles!AC23</f>
        <v>0</v>
      </c>
      <c r="FZ23" s="39">
        <f>profiles!F23*profiles!AD23</f>
        <v>0</v>
      </c>
      <c r="GA23" s="39">
        <f>profiles!G23*profiles!AE23</f>
        <v>0</v>
      </c>
      <c r="GB23" s="39">
        <f>profiles!H23*profiles!AF23</f>
        <v>0</v>
      </c>
      <c r="GC23" s="39">
        <f>profiles!I23*profiles!AG23</f>
        <v>0</v>
      </c>
      <c r="GD23" s="39">
        <f>profiles!J23*profiles!AH23</f>
        <v>0</v>
      </c>
      <c r="GE23" s="39">
        <f>profiles!K23*profiles!AI23</f>
        <v>0.16000000000000003</v>
      </c>
      <c r="GF23" s="39">
        <f>profiles!L23*profiles!AJ23</f>
        <v>8.0000000000000016E-2</v>
      </c>
      <c r="GG23" s="39">
        <f>profiles!M23*profiles!AK23</f>
        <v>0.24</v>
      </c>
      <c r="GH23" s="39">
        <f>profiles!N23*profiles!AL23</f>
        <v>1</v>
      </c>
      <c r="GI23" s="39">
        <f>profiles!O23*profiles!AM23</f>
        <v>0.4</v>
      </c>
      <c r="GJ23" s="39">
        <f>profiles!P23*profiles!AN23</f>
        <v>0.16000000000000003</v>
      </c>
      <c r="GK23" s="39">
        <f>profiles!Q23*profiles!AO23</f>
        <v>0.16000000000000003</v>
      </c>
      <c r="GL23" s="39">
        <f>profiles!R23*profiles!AP23</f>
        <v>0</v>
      </c>
      <c r="GM23" s="39">
        <f>profiles!S23*profiles!AQ23</f>
        <v>0</v>
      </c>
      <c r="GN23" s="39">
        <f>profiles!T23*profiles!AR23</f>
        <v>0</v>
      </c>
      <c r="GO23" s="39">
        <f>profiles!U23*profiles!AS23</f>
        <v>0</v>
      </c>
      <c r="GP23" s="39">
        <f>profiles!V23*profiles!AT23</f>
        <v>0</v>
      </c>
      <c r="GQ23" s="39">
        <f>profiles!W23*profiles!AU23</f>
        <v>0</v>
      </c>
      <c r="GR23" s="39">
        <f>profiles!X23*profiles!AV23</f>
        <v>0</v>
      </c>
      <c r="GS23" s="39">
        <f>profiles!Y23*profiles!AW23</f>
        <v>0</v>
      </c>
      <c r="GT23" s="39">
        <f>profiles!Z23*profiles!AX23</f>
        <v>0</v>
      </c>
      <c r="GU23" s="73">
        <f t="shared" si="31"/>
        <v>0.16000000000000003</v>
      </c>
      <c r="GV23" s="73">
        <v>93</v>
      </c>
      <c r="GW23" s="73">
        <f>INDEX(data!$C:$C,ROW())*INDEX(data!$E:$E,ROW())*(INDEX(data!$G:$G,ROW())/100)/0.85</f>
        <v>35.294117647058826</v>
      </c>
      <c r="GX23" s="73">
        <f>GW23*INDEX(data!$P:$P,ROW())*INDEX(data!$W:$W,ROW())/INDEX(results!$C:$C,ROW())</f>
        <v>3.9705882352941181E-2</v>
      </c>
      <c r="GY23" s="73">
        <f>IF(INDEX(data!$BM:$BM,ROW())="Climatisation",1,0)</f>
        <v>1</v>
      </c>
      <c r="GZ23" s="73">
        <f>data!BA23</f>
        <v>14.5</v>
      </c>
      <c r="HA23" s="73">
        <f>data!BB23</f>
        <v>0.2</v>
      </c>
      <c r="HB23" s="17">
        <f>profiles!C23</f>
        <v>0</v>
      </c>
      <c r="HC23" s="31">
        <f>profiles!D23</f>
        <v>0</v>
      </c>
      <c r="HD23" s="31">
        <f>profiles!E23</f>
        <v>0</v>
      </c>
      <c r="HE23" s="31">
        <f>profiles!F23</f>
        <v>0</v>
      </c>
      <c r="HF23" s="31">
        <f>profiles!G23</f>
        <v>0</v>
      </c>
      <c r="HG23" s="31">
        <f>profiles!H23</f>
        <v>0</v>
      </c>
      <c r="HH23" s="31">
        <f>profiles!I23</f>
        <v>0</v>
      </c>
      <c r="HI23" s="31">
        <f>profiles!J23</f>
        <v>0</v>
      </c>
      <c r="HJ23" s="31">
        <f>profiles!K23</f>
        <v>0.4</v>
      </c>
      <c r="HK23" s="31">
        <f>profiles!L23</f>
        <v>0.2</v>
      </c>
      <c r="HL23" s="31">
        <f>profiles!M23</f>
        <v>0.4</v>
      </c>
      <c r="HM23" s="31">
        <f>profiles!N23</f>
        <v>1</v>
      </c>
      <c r="HN23" s="31">
        <f>profiles!O23</f>
        <v>0.4</v>
      </c>
      <c r="HO23" s="31">
        <f>profiles!P23</f>
        <v>0.2</v>
      </c>
      <c r="HP23" s="31">
        <f>profiles!Q23</f>
        <v>0.4</v>
      </c>
      <c r="HQ23" s="31">
        <f>profiles!R23</f>
        <v>0</v>
      </c>
      <c r="HR23" s="31">
        <f>profiles!S23</f>
        <v>0</v>
      </c>
      <c r="HS23" s="31">
        <f>profiles!T23</f>
        <v>0</v>
      </c>
      <c r="HT23" s="31">
        <f>profiles!U23</f>
        <v>0</v>
      </c>
      <c r="HU23" s="31">
        <f>profiles!V23</f>
        <v>0</v>
      </c>
      <c r="HV23" s="31">
        <f>profiles!W23</f>
        <v>0</v>
      </c>
      <c r="HW23" s="31">
        <f>profiles!X23</f>
        <v>0</v>
      </c>
      <c r="HX23" s="31">
        <f>profiles!Y23</f>
        <v>0</v>
      </c>
      <c r="HY23" s="31">
        <f>profiles!Z23</f>
        <v>0</v>
      </c>
      <c r="HZ23" s="73">
        <f t="shared" si="32"/>
        <v>3</v>
      </c>
    </row>
    <row r="24" spans="1:234" x14ac:dyDescent="0.3">
      <c r="A24" s="17">
        <v>6.3</v>
      </c>
      <c r="B24" s="4" t="s">
        <v>116</v>
      </c>
      <c r="C24" s="17">
        <f>profiles!AA24*INDEX(data!$AL:$AL,ROW())*INDEX(results!$I:$I,ROW())</f>
        <v>0.8</v>
      </c>
      <c r="D24" s="31">
        <f>profiles!AB24*INDEX(data!$AL:$AL,ROW())*INDEX(results!$I:$I,ROW())</f>
        <v>0.8</v>
      </c>
      <c r="E24" s="31">
        <f>profiles!AC24*INDEX(data!$AL:$AL,ROW())*INDEX(results!$I:$I,ROW())</f>
        <v>0.8</v>
      </c>
      <c r="F24" s="31">
        <f>profiles!AD24*INDEX(data!$AL:$AL,ROW())*INDEX(results!$I:$I,ROW())</f>
        <v>0.8</v>
      </c>
      <c r="G24" s="31">
        <f>profiles!AE24*INDEX(data!$AL:$AL,ROW())*INDEX(results!$I:$I,ROW())</f>
        <v>0.8</v>
      </c>
      <c r="H24" s="31">
        <f>profiles!AF24*INDEX(data!$AL:$AL,ROW())*INDEX(results!$I:$I,ROW())</f>
        <v>0.8</v>
      </c>
      <c r="I24" s="31">
        <f>profiles!AG24*INDEX(data!$AL:$AL,ROW())*INDEX(results!$I:$I,ROW())</f>
        <v>0.8</v>
      </c>
      <c r="J24" s="31">
        <f>profiles!AH24*INDEX(data!$AL:$AL,ROW())*INDEX(results!$I:$I,ROW())</f>
        <v>0.8</v>
      </c>
      <c r="K24" s="31">
        <f>profiles!AI24*INDEX(data!$AL:$AL,ROW())*INDEX(results!$I:$I,ROW())</f>
        <v>3.2</v>
      </c>
      <c r="L24" s="31">
        <f>profiles!AJ24*INDEX(data!$AL:$AL,ROW())*INDEX(results!$I:$I,ROW())</f>
        <v>4.8000000000000007</v>
      </c>
      <c r="M24" s="31">
        <f>profiles!AK24*INDEX(data!$AL:$AL,ROW())*INDEX(results!$I:$I,ROW())</f>
        <v>6.4</v>
      </c>
      <c r="N24" s="31">
        <f>profiles!AL24*INDEX(data!$AL:$AL,ROW())*INDEX(results!$I:$I,ROW())</f>
        <v>8</v>
      </c>
      <c r="O24" s="31">
        <f>profiles!AM24*INDEX(data!$AL:$AL,ROW())*INDEX(results!$I:$I,ROW())</f>
        <v>8</v>
      </c>
      <c r="P24" s="31">
        <f>profiles!AN24*INDEX(data!$AL:$AL,ROW())*INDEX(results!$I:$I,ROW())</f>
        <v>4.8000000000000007</v>
      </c>
      <c r="Q24" s="31">
        <f>profiles!AO24*INDEX(data!$AL:$AL,ROW())*INDEX(results!$I:$I,ROW())</f>
        <v>3.2</v>
      </c>
      <c r="R24" s="31">
        <f>profiles!AP24*INDEX(data!$AL:$AL,ROW())*INDEX(results!$I:$I,ROW())</f>
        <v>0.8</v>
      </c>
      <c r="S24" s="31">
        <f>profiles!AQ24*INDEX(data!$AL:$AL,ROW())*INDEX(results!$I:$I,ROW())</f>
        <v>0.8</v>
      </c>
      <c r="T24" s="31">
        <f>profiles!AR24*INDEX(data!$AL:$AL,ROW())*INDEX(results!$I:$I,ROW())</f>
        <v>3.2</v>
      </c>
      <c r="U24" s="31">
        <f>profiles!AS24*INDEX(data!$AL:$AL,ROW())*INDEX(results!$I:$I,ROW())</f>
        <v>6.4</v>
      </c>
      <c r="V24" s="31">
        <f>profiles!AT24*INDEX(data!$AL:$AL,ROW())*INDEX(results!$I:$I,ROW())</f>
        <v>8</v>
      </c>
      <c r="W24" s="31">
        <f>profiles!AU24*INDEX(data!$AL:$AL,ROW())*INDEX(results!$I:$I,ROW())</f>
        <v>8</v>
      </c>
      <c r="X24" s="31">
        <f>profiles!AV24*INDEX(data!$AL:$AL,ROW())*INDEX(results!$I:$I,ROW())</f>
        <v>3.2</v>
      </c>
      <c r="Y24" s="31">
        <f>profiles!AW24*INDEX(data!$AL:$AL,ROW())*INDEX(results!$I:$I,ROW())</f>
        <v>1.6</v>
      </c>
      <c r="Z24" s="31">
        <f>profiles!AX24*INDEX(data!$AL:$AL,ROW())*INDEX(results!$I:$I,ROW())</f>
        <v>0.8</v>
      </c>
      <c r="AA24" s="73">
        <f t="shared" si="1"/>
        <v>28</v>
      </c>
      <c r="AB24" s="31">
        <f>IF(INDEX(data!$AV:$AV,ROW())=3,0,CA24*INDEX(results!$R:$R,ROW()))*INDEX($BA:$BA,ROW())</f>
        <v>0</v>
      </c>
      <c r="AC24" s="31">
        <f>IF(INDEX(data!$AV:$AV,ROW())=3,0,CB24*INDEX(results!$R:$R,ROW()))*INDEX($BA:$BA,ROW())</f>
        <v>0</v>
      </c>
      <c r="AD24" s="31">
        <f>IF(INDEX(data!$AV:$AV,ROW())=3,0,CC24*INDEX(results!$R:$R,ROW()))*INDEX($BA:$BA,ROW())</f>
        <v>0</v>
      </c>
      <c r="AE24" s="31">
        <f>IF(INDEX(data!$AV:$AV,ROW())=3,0,CD24*INDEX(results!$R:$R,ROW()))*INDEX($BA:$BA,ROW())</f>
        <v>0</v>
      </c>
      <c r="AF24" s="31">
        <f>IF(INDEX(data!$AV:$AV,ROW())=3,0,CE24*INDEX(results!$R:$R,ROW()))*INDEX($BA:$BA,ROW())</f>
        <v>0</v>
      </c>
      <c r="AG24" s="31">
        <f>IF(INDEX(data!$AV:$AV,ROW())=3,0,CF24*INDEX(results!$R:$R,ROW()))*INDEX($BA:$BA,ROW())</f>
        <v>0</v>
      </c>
      <c r="AH24" s="31">
        <f>IF(INDEX(data!$AV:$AV,ROW())=3,0,CG24*INDEX(results!$R:$R,ROW()))*INDEX($BA:$BA,ROW())</f>
        <v>0</v>
      </c>
      <c r="AI24" s="90">
        <f>CH24*INDEX(results!$R:$R,ROW())*INDEX($BA:$BA,ROW())</f>
        <v>0</v>
      </c>
      <c r="AJ24" s="90">
        <f>CI24*INDEX(results!$R:$R,ROW())*INDEX($BA:$BA,ROW())</f>
        <v>8.209694397872088</v>
      </c>
      <c r="AK24" s="90">
        <f>CJ24*INDEX(results!$R:$R,ROW())*INDEX($BA:$BA,ROW())</f>
        <v>8.209694397872088</v>
      </c>
      <c r="AL24" s="90">
        <f>CK24*INDEX(results!$R:$R,ROW())*INDEX($BA:$BA,ROW())</f>
        <v>8.209694397872088</v>
      </c>
      <c r="AM24" s="90">
        <f>CL24*INDEX(results!$R:$R,ROW())*INDEX($BA:$BA,ROW())</f>
        <v>8.209694397872088</v>
      </c>
      <c r="AN24" s="90">
        <f>CM24*INDEX(results!$R:$R,ROW())*INDEX($BA:$BA,ROW())</f>
        <v>8.209694397872088</v>
      </c>
      <c r="AO24" s="90">
        <f>CN24*INDEX(results!$R:$R,ROW())*INDEX($BA:$BA,ROW())</f>
        <v>8.209694397872088</v>
      </c>
      <c r="AP24" s="90">
        <f>CO24*INDEX(results!$R:$R,ROW())*INDEX($BA:$BA,ROW())</f>
        <v>8.209694397872088</v>
      </c>
      <c r="AQ24" s="90">
        <f>CP24*INDEX(results!$R:$R,ROW())*INDEX($BA:$BA,ROW())</f>
        <v>0</v>
      </c>
      <c r="AR24" s="90">
        <f>CQ24*INDEX(results!$R:$R,ROW())*INDEX($BA:$BA,ROW())</f>
        <v>0</v>
      </c>
      <c r="AS24" s="90">
        <f>CR24*INDEX(results!$R:$R,ROW())*INDEX($BA:$BA,ROW())</f>
        <v>8.209694397872088</v>
      </c>
      <c r="AT24" s="91">
        <f>IF(INDEX(data!$AV:$AV,ROW())=3,INDEX(results!$R:$R,ROW()), CS24*INDEX(results!$R:$R,ROW()))*INDEX($BA:$BA,ROW())</f>
        <v>8.209694397872088</v>
      </c>
      <c r="AU24" s="91">
        <f>IF(INDEX(data!$AV:$AV,ROW())=3,INDEX(results!$R:$R,ROW()), CT24*INDEX(results!$R:$R,ROW()))*INDEX($BA:$BA,ROW())</f>
        <v>8.209694397872088</v>
      </c>
      <c r="AV24" s="91">
        <f>IF(INDEX(data!$AV:$AV,ROW())=3,INDEX(results!$R:$R,ROW()), CU24*INDEX(results!$R:$R,ROW()))*INDEX($BA:$BA,ROW())</f>
        <v>8.209694397872088</v>
      </c>
      <c r="AW24" s="31">
        <f>IF(INDEX(data!$AV:$AV,ROW())=3,0,CV24*INDEX(results!$R:$R,ROW()))*INDEX($BA:$BA,ROW())</f>
        <v>8.209694397872088</v>
      </c>
      <c r="AX24" s="31">
        <f>IF(INDEX(data!$AV:$AV,ROW())=3,0,CW24*INDEX(results!$R:$R,ROW()))*INDEX($BA:$BA,ROW())</f>
        <v>8.209694397872088</v>
      </c>
      <c r="AY24" s="37">
        <f>IF(INDEX(data!$AV:$AV,ROW())=3,0,CX24*INDEX(results!$R:$R,ROW()))*INDEX($BA:$BA,ROW())</f>
        <v>0</v>
      </c>
      <c r="AZ24" s="17">
        <f t="shared" si="2"/>
        <v>39</v>
      </c>
      <c r="BA24" s="73">
        <f>IF((INDEX(data!$AU:$AU,ROW())+INDEX(data!$AV:$AV,ROW()))=0,0,INDEX(results!$T:$T,ROW())/(365*(INDEX(data!$AU:$AU,ROW())+INDEX(data!$AV:$AV,ROW()))+0.00001))</f>
        <v>0.51633298099824454</v>
      </c>
      <c r="BB24" s="39">
        <f>CA24*INDEX(data!$AX:$AX,ROW())*INDEX(results!$I:$I,ROW())</f>
        <v>0</v>
      </c>
      <c r="BC24" s="39">
        <f>CB24*INDEX(data!$AX:$AX,ROW())*INDEX(results!$I:$I,ROW())</f>
        <v>0</v>
      </c>
      <c r="BD24" s="39">
        <f>CC24*INDEX(data!$AX:$AX,ROW())*INDEX(results!$I:$I,ROW())</f>
        <v>0</v>
      </c>
      <c r="BE24" s="39">
        <f>CD24*INDEX(data!$AX:$AX,ROW())*INDEX(results!$I:$I,ROW())</f>
        <v>0</v>
      </c>
      <c r="BF24" s="39">
        <f>CE24*INDEX(data!$AX:$AX,ROW())*INDEX(results!$I:$I,ROW())</f>
        <v>0</v>
      </c>
      <c r="BG24" s="39">
        <f>CF24*INDEX(data!$AX:$AX,ROW())*INDEX(results!$I:$I,ROW())</f>
        <v>0</v>
      </c>
      <c r="BH24" s="39">
        <f>CG24*INDEX(data!$AX:$AX,ROW())*INDEX(results!$I:$I,ROW())</f>
        <v>0</v>
      </c>
      <c r="BI24" s="39">
        <f>CH24*INDEX(data!$AX:$AX,ROW())*INDEX(results!$I:$I,ROW())</f>
        <v>0</v>
      </c>
      <c r="BJ24" s="39">
        <f>CI24*INDEX(data!$AX:$AX,ROW())*INDEX(results!$I:$I,ROW())</f>
        <v>0</v>
      </c>
      <c r="BK24" s="39">
        <f>CJ24*INDEX(data!$AX:$AX,ROW())*INDEX(results!$I:$I,ROW())</f>
        <v>0</v>
      </c>
      <c r="BL24" s="39">
        <f>CK24*INDEX(data!$AX:$AX,ROW())*INDEX(results!$I:$I,ROW())</f>
        <v>0</v>
      </c>
      <c r="BM24" s="39">
        <f>CL24*INDEX(data!$AX:$AX,ROW())*INDEX(results!$I:$I,ROW())</f>
        <v>0</v>
      </c>
      <c r="BN24" s="39">
        <f>CM24*INDEX(data!$AX:$AX,ROW())*INDEX(results!$I:$I,ROW())</f>
        <v>0</v>
      </c>
      <c r="BO24" s="39">
        <f>CN24*INDEX(data!$AX:$AX,ROW())*INDEX(results!$I:$I,ROW())</f>
        <v>0</v>
      </c>
      <c r="BP24" s="39">
        <f>CO24*INDEX(data!$AX:$AX,ROW())*INDEX(results!$I:$I,ROW())</f>
        <v>0</v>
      </c>
      <c r="BQ24" s="39">
        <f>CP24*INDEX(data!$AX:$AX,ROW())*INDEX(results!$I:$I,ROW())</f>
        <v>0</v>
      </c>
      <c r="BR24" s="39">
        <f>CQ24*INDEX(data!$AX:$AX,ROW())*INDEX(results!$I:$I,ROW())</f>
        <v>0</v>
      </c>
      <c r="BS24" s="39">
        <f>CR24*INDEX(data!$AX:$AX,ROW())*INDEX(results!$I:$I,ROW())</f>
        <v>0</v>
      </c>
      <c r="BT24" s="39">
        <f>CS24*INDEX(data!$AX:$AX,ROW())*INDEX(results!$I:$I,ROW())</f>
        <v>0</v>
      </c>
      <c r="BU24" s="39">
        <f>CT24*INDEX(data!$AX:$AX,ROW())*INDEX(results!$I:$I,ROW())</f>
        <v>0</v>
      </c>
      <c r="BV24" s="39">
        <f>CU24*INDEX(data!$AX:$AX,ROW())*INDEX(results!$I:$I,ROW())</f>
        <v>0</v>
      </c>
      <c r="BW24" s="39">
        <f>CV24*INDEX(data!$AX:$AX,ROW())*INDEX(results!$I:$I,ROW())</f>
        <v>0</v>
      </c>
      <c r="BX24" s="39">
        <f>CW24*INDEX(data!$AX:$AX,ROW())*INDEX(results!$I:$I,ROW())</f>
        <v>0</v>
      </c>
      <c r="BY24" s="39">
        <f>CX24*INDEX(data!$AX:$AX,ROW())*INDEX(results!$I:$I,ROW())</f>
        <v>0</v>
      </c>
      <c r="BZ24" s="73">
        <f>ROUND(SUM(BB24:BY24)*INDEX(profiles!$BL:$BL,ROW())/1000,0)</f>
        <v>0</v>
      </c>
      <c r="CA24" s="82">
        <f>IF(profiles!C24&gt;0,1,0)</f>
        <v>0</v>
      </c>
      <c r="CB24" s="83">
        <f>IF(profiles!D24&gt;0,1,0)</f>
        <v>0</v>
      </c>
      <c r="CC24" s="83">
        <f>IF(profiles!E24&gt;0,1,0)</f>
        <v>0</v>
      </c>
      <c r="CD24" s="83">
        <f>IF(profiles!F24&gt;0,1,0)</f>
        <v>0</v>
      </c>
      <c r="CE24" s="83">
        <f>IF(profiles!G24&gt;0,1,0)</f>
        <v>0</v>
      </c>
      <c r="CF24" s="83">
        <f>IF(profiles!H24&gt;0,1,0)</f>
        <v>0</v>
      </c>
      <c r="CG24" s="83">
        <f>IF(profiles!I24&gt;0,1,0)</f>
        <v>0</v>
      </c>
      <c r="CH24" s="83">
        <f>IF(profiles!J24&gt;0,1,0)</f>
        <v>0</v>
      </c>
      <c r="CI24" s="83">
        <f>IF(profiles!K24&gt;0,1,0)</f>
        <v>1</v>
      </c>
      <c r="CJ24" s="83">
        <f>IF(profiles!L24&gt;0,1,0)</f>
        <v>1</v>
      </c>
      <c r="CK24" s="83">
        <f>IF(profiles!M24&gt;0,1,0)</f>
        <v>1</v>
      </c>
      <c r="CL24" s="83">
        <f>IF(profiles!N24&gt;0,1,0)</f>
        <v>1</v>
      </c>
      <c r="CM24" s="83">
        <f>IF(profiles!O24&gt;0,1,0)</f>
        <v>1</v>
      </c>
      <c r="CN24" s="83">
        <f>IF(profiles!P24&gt;0,1,0)</f>
        <v>1</v>
      </c>
      <c r="CO24" s="83">
        <f>IF(profiles!Q24&gt;0,1,0)</f>
        <v>1</v>
      </c>
      <c r="CP24" s="83">
        <f>IF(profiles!R24&gt;0,1,0)</f>
        <v>0</v>
      </c>
      <c r="CQ24" s="83">
        <f>IF(profiles!S24&gt;0,1,0)</f>
        <v>0</v>
      </c>
      <c r="CR24" s="83">
        <f>IF(profiles!T24&gt;0,1,0)</f>
        <v>1</v>
      </c>
      <c r="CS24" s="83">
        <f>IF(profiles!U24&gt;0,1,0)</f>
        <v>1</v>
      </c>
      <c r="CT24" s="83">
        <f>IF(profiles!V24&gt;0,1,0)</f>
        <v>1</v>
      </c>
      <c r="CU24" s="83">
        <f>IF(profiles!W24&gt;0,1,0)</f>
        <v>1</v>
      </c>
      <c r="CV24" s="83">
        <f>IF(profiles!X24&gt;0,1,0)</f>
        <v>1</v>
      </c>
      <c r="CW24" s="83">
        <f>IF(profiles!Y24&gt;0,1,0)</f>
        <v>1</v>
      </c>
      <c r="CX24" s="83">
        <f>IF(profiles!Z24&gt;0,1,0)</f>
        <v>0</v>
      </c>
      <c r="CY24" s="73">
        <f t="shared" si="3"/>
        <v>5</v>
      </c>
      <c r="CZ24" s="38">
        <f>profiles!C24*INDEX(results!$J:$J,ROW())*INDEX(results!$I:$I,ROW())</f>
        <v>0</v>
      </c>
      <c r="DA24" s="39">
        <f>profiles!D24*INDEX(results!$J:$J,ROW())*INDEX(results!$I:$I,ROW())</f>
        <v>0</v>
      </c>
      <c r="DB24" s="39">
        <f>profiles!E24*INDEX(results!$J:$J,ROW())*INDEX(results!$I:$I,ROW())</f>
        <v>0</v>
      </c>
      <c r="DC24" s="39">
        <f>profiles!F24*INDEX(results!$J:$J,ROW())*INDEX(results!$I:$I,ROW())</f>
        <v>0</v>
      </c>
      <c r="DD24" s="39">
        <f>profiles!G24*INDEX(results!$J:$J,ROW())*INDEX(results!$I:$I,ROW())</f>
        <v>0</v>
      </c>
      <c r="DE24" s="39">
        <f>profiles!H24*INDEX(results!$J:$J,ROW())*INDEX(results!$I:$I,ROW())</f>
        <v>0</v>
      </c>
      <c r="DF24" s="39">
        <f>profiles!I24*INDEX(results!$J:$J,ROW())*INDEX(results!$I:$I,ROW())</f>
        <v>0</v>
      </c>
      <c r="DG24" s="39">
        <f>profiles!J24*INDEX(results!$J:$J,ROW())*INDEX(results!$I:$I,ROW())</f>
        <v>0</v>
      </c>
      <c r="DH24" s="39">
        <f>profiles!K24*INDEX(results!$J:$J,ROW())*INDEX(results!$I:$I,ROW())</f>
        <v>3.2640000000000002</v>
      </c>
      <c r="DI24" s="39">
        <f>profiles!L24*INDEX(results!$J:$J,ROW())*INDEX(results!$I:$I,ROW())</f>
        <v>4.8959999999999999</v>
      </c>
      <c r="DJ24" s="39">
        <f>profiles!M24*INDEX(results!$J:$J,ROW())*INDEX(results!$I:$I,ROW())</f>
        <v>6.5280000000000005</v>
      </c>
      <c r="DK24" s="39">
        <f>profiles!N24*INDEX(results!$J:$J,ROW())*INDEX(results!$I:$I,ROW())</f>
        <v>8.16</v>
      </c>
      <c r="DL24" s="39">
        <f>profiles!O24*INDEX(results!$J:$J,ROW())*INDEX(results!$I:$I,ROW())</f>
        <v>8.16</v>
      </c>
      <c r="DM24" s="39">
        <f>profiles!P24*INDEX(results!$J:$J,ROW())*INDEX(results!$I:$I,ROW())</f>
        <v>4.8959999999999999</v>
      </c>
      <c r="DN24" s="39">
        <f>profiles!Q24*INDEX(results!$J:$J,ROW())*INDEX(results!$I:$I,ROW())</f>
        <v>3.2640000000000002</v>
      </c>
      <c r="DO24" s="39">
        <f>profiles!R24*INDEX(results!$J:$J,ROW())*INDEX(results!$I:$I,ROW())</f>
        <v>0</v>
      </c>
      <c r="DP24" s="39">
        <f>profiles!S24*INDEX(results!$J:$J,ROW())*INDEX(results!$I:$I,ROW())</f>
        <v>0</v>
      </c>
      <c r="DQ24" s="39">
        <f>profiles!T24*INDEX(results!$J:$J,ROW())*INDEX(results!$I:$I,ROW())</f>
        <v>3.2640000000000002</v>
      </c>
      <c r="DR24" s="39">
        <f>profiles!U24*INDEX(results!$J:$J,ROW())*INDEX(results!$I:$I,ROW())</f>
        <v>6.5280000000000005</v>
      </c>
      <c r="DS24" s="39">
        <f>profiles!V24*INDEX(results!$J:$J,ROW())*INDEX(results!$I:$I,ROW())</f>
        <v>8.16</v>
      </c>
      <c r="DT24" s="39">
        <f>profiles!W24*INDEX(results!$J:$J,ROW())*INDEX(results!$I:$I,ROW())</f>
        <v>8.16</v>
      </c>
      <c r="DU24" s="39">
        <f>profiles!X24*INDEX(results!$J:$J,ROW())*INDEX(results!$I:$I,ROW())</f>
        <v>3.2640000000000002</v>
      </c>
      <c r="DV24" s="39">
        <f>profiles!Y24*INDEX(results!$J:$J,ROW())*INDEX(results!$I:$I,ROW())</f>
        <v>1.6320000000000001</v>
      </c>
      <c r="DW24" s="39">
        <f>profiles!Z24*INDEX(results!$J:$J,ROW())*INDEX(results!$I:$I,ROW())</f>
        <v>0</v>
      </c>
      <c r="DX24" s="73">
        <f t="shared" si="4"/>
        <v>26</v>
      </c>
      <c r="DY24" s="17">
        <f>EX24/MAX(INDEX($FV:$FV,ROW()),0.001)*(INDEX(data!$BT:$BT,ROW()))*(INDEX(results!$I:$I,ROW()))/MAX(INDEX(data!$AG:$AG,ROW()),0.001)</f>
        <v>0</v>
      </c>
      <c r="DZ24" s="31">
        <f>EY24/MAX(INDEX($FV:$FV,ROW()),0.001)*(INDEX(data!$BT:$BT,ROW()))*(INDEX(results!$I:$I,ROW()))/MAX(INDEX(data!$AG:$AG,ROW()),0.001)</f>
        <v>0</v>
      </c>
      <c r="EA24" s="31">
        <f>EZ24/MAX(INDEX($FV:$FV,ROW()),0.001)*(INDEX(data!$BT:$BT,ROW()))*(INDEX(results!$I:$I,ROW()))/MAX(INDEX(data!$AG:$AG,ROW()),0.001)</f>
        <v>0</v>
      </c>
      <c r="EB24" s="31">
        <f>FA24/MAX(INDEX($FV:$FV,ROW()),0.001)*(INDEX(data!$BT:$BT,ROW()))*(INDEX(results!$I:$I,ROW()))/MAX(INDEX(data!$AG:$AG,ROW()),0.001)</f>
        <v>0</v>
      </c>
      <c r="EC24" s="31">
        <f>FB24/MAX(INDEX($FV:$FV,ROW()),0.001)*(INDEX(data!$BT:$BT,ROW()))*(INDEX(results!$I:$I,ROW()))/MAX(INDEX(data!$AG:$AG,ROW()),0.001)</f>
        <v>0</v>
      </c>
      <c r="ED24" s="31">
        <f>FC24/MAX(INDEX($FV:$FV,ROW()),0.001)*(INDEX(data!$BT:$BT,ROW()))*(INDEX(results!$I:$I,ROW()))/MAX(INDEX(data!$AG:$AG,ROW()),0.001)</f>
        <v>0</v>
      </c>
      <c r="EE24" s="31">
        <f>FD24/MAX(INDEX($FV:$FV,ROW()),0.001)*(INDEX(data!$BT:$BT,ROW()))*(INDEX(results!$I:$I,ROW()))/MAX(INDEX(data!$AG:$AG,ROW()),0.001)</f>
        <v>0</v>
      </c>
      <c r="EF24" s="31">
        <f>FE24/MAX(INDEX($FV:$FV,ROW()),0.001)*(INDEX(data!$BT:$BT,ROW()))*(INDEX(results!$I:$I,ROW()))/MAX(INDEX(data!$AG:$AG,ROW()),0.001)</f>
        <v>0</v>
      </c>
      <c r="EG24" s="31">
        <f>FF24/MAX(INDEX($FV:$FV,ROW()),0.001)*(INDEX(data!$BT:$BT,ROW()))*(INDEX(results!$I:$I,ROW()))/MAX(INDEX(data!$AG:$AG,ROW()),0.001)</f>
        <v>0</v>
      </c>
      <c r="EH24" s="31">
        <f>FG24/MAX(INDEX($FV:$FV,ROW()),0.001)*(INDEX(data!$BT:$BT,ROW()))*(INDEX(results!$I:$I,ROW()))/MAX(INDEX(data!$AG:$AG,ROW()),0.001)</f>
        <v>0</v>
      </c>
      <c r="EI24" s="31">
        <f>FH24/MAX(INDEX($FV:$FV,ROW()),0.001)*(INDEX(data!$BT:$BT,ROW()))*(INDEX(results!$I:$I,ROW()))/MAX(INDEX(data!$AG:$AG,ROW()),0.001)</f>
        <v>0</v>
      </c>
      <c r="EJ24" s="31">
        <f>FI24/MAX(INDEX($FV:$FV,ROW()),0.001)*(INDEX(data!$BT:$BT,ROW()))*(INDEX(results!$I:$I,ROW()))/MAX(INDEX(data!$AG:$AG,ROW()),0.001)</f>
        <v>0</v>
      </c>
      <c r="EK24" s="31">
        <f>FJ24/MAX(INDEX($FV:$FV,ROW()),0.001)*(INDEX(data!$BT:$BT,ROW()))*(INDEX(results!$I:$I,ROW()))/MAX(INDEX(data!$AG:$AG,ROW()),0.001)</f>
        <v>0</v>
      </c>
      <c r="EL24" s="31">
        <f>FK24/MAX(INDEX($FV:$FV,ROW()),0.001)*(INDEX(data!$BT:$BT,ROW()))*(INDEX(results!$I:$I,ROW()))/MAX(INDEX(data!$AG:$AG,ROW()),0.001)</f>
        <v>0</v>
      </c>
      <c r="EM24" s="31">
        <f>FL24/MAX(INDEX($FV:$FV,ROW()),0.001)*(INDEX(data!$BT:$BT,ROW()))*(INDEX(results!$I:$I,ROW()))/MAX(INDEX(data!$AG:$AG,ROW()),0.001)</f>
        <v>0</v>
      </c>
      <c r="EN24" s="31">
        <f>FM24/MAX(INDEX($FV:$FV,ROW()),0.001)*(INDEX(data!$BT:$BT,ROW()))*(INDEX(results!$I:$I,ROW()))/MAX(INDEX(data!$AG:$AG,ROW()),0.001)</f>
        <v>0</v>
      </c>
      <c r="EO24" s="31">
        <f>FN24/MAX(INDEX($FV:$FV,ROW()),0.001)*(INDEX(data!$BT:$BT,ROW()))*(INDEX(results!$I:$I,ROW()))/MAX(INDEX(data!$AG:$AG,ROW()),0.001)</f>
        <v>0</v>
      </c>
      <c r="EP24" s="31">
        <f>FO24/MAX(INDEX($FV:$FV,ROW()),0.001)*(INDEX(data!$BT:$BT,ROW()))*(INDEX(results!$I:$I,ROW()))/MAX(INDEX(data!$AG:$AG,ROW()),0.001)</f>
        <v>0</v>
      </c>
      <c r="EQ24" s="31">
        <f>FP24/MAX(INDEX($FV:$FV,ROW()),0.001)*(INDEX(data!$BT:$BT,ROW()))*(INDEX(results!$I:$I,ROW()))/MAX(INDEX(data!$AG:$AG,ROW()),0.001)</f>
        <v>0</v>
      </c>
      <c r="ER24" s="31">
        <f>FQ24/MAX(INDEX($FV:$FV,ROW()),0.001)*(INDEX(data!$BT:$BT,ROW()))*(INDEX(results!$I:$I,ROW()))/MAX(INDEX(data!$AG:$AG,ROW()),0.001)</f>
        <v>0</v>
      </c>
      <c r="ES24" s="31">
        <f>FR24/MAX(INDEX($FV:$FV,ROW()),0.001)*(INDEX(data!$BT:$BT,ROW()))*(INDEX(results!$I:$I,ROW()))/MAX(INDEX(data!$AG:$AG,ROW()),0.001)</f>
        <v>0</v>
      </c>
      <c r="ET24" s="31">
        <f>FS24/MAX(INDEX($FV:$FV,ROW()),0.001)*(INDEX(data!$BT:$BT,ROW()))*(INDEX(results!$I:$I,ROW()))/MAX(INDEX(data!$AG:$AG,ROW()),0.001)</f>
        <v>0</v>
      </c>
      <c r="EU24" s="31">
        <f>FT24/MAX(INDEX($FV:$FV,ROW()),0.001)*(INDEX(data!$BT:$BT,ROW()))*(INDEX(results!$I:$I,ROW()))/MAX(INDEX(data!$AG:$AG,ROW()),0.001)</f>
        <v>0</v>
      </c>
      <c r="EV24" s="31">
        <f>FU24/MAX(INDEX($FV:$FV,ROW()),0.001)*(INDEX(data!$BT:$BT,ROW()))*(INDEX(results!$I:$I,ROW()))/MAX(INDEX(data!$AG:$AG,ROW()),0.001)</f>
        <v>0</v>
      </c>
      <c r="EW24" s="73">
        <f t="shared" si="5"/>
        <v>0</v>
      </c>
      <c r="EX24" s="17">
        <f t="shared" si="6"/>
        <v>0</v>
      </c>
      <c r="EY24" s="31">
        <f t="shared" si="7"/>
        <v>0</v>
      </c>
      <c r="EZ24" s="31">
        <f t="shared" si="8"/>
        <v>0</v>
      </c>
      <c r="FA24" s="31">
        <f t="shared" si="9"/>
        <v>0</v>
      </c>
      <c r="FB24" s="31">
        <f t="shared" si="10"/>
        <v>0</v>
      </c>
      <c r="FC24" s="31">
        <f t="shared" si="11"/>
        <v>0</v>
      </c>
      <c r="FD24" s="31">
        <f t="shared" si="12"/>
        <v>0</v>
      </c>
      <c r="FE24" s="31">
        <f t="shared" si="13"/>
        <v>0</v>
      </c>
      <c r="FF24" s="31">
        <f t="shared" si="14"/>
        <v>0</v>
      </c>
      <c r="FG24" s="31">
        <f t="shared" si="15"/>
        <v>0</v>
      </c>
      <c r="FH24" s="31">
        <f t="shared" si="16"/>
        <v>0</v>
      </c>
      <c r="FI24" s="31">
        <f t="shared" si="17"/>
        <v>1</v>
      </c>
      <c r="FJ24" s="31">
        <f t="shared" si="18"/>
        <v>1</v>
      </c>
      <c r="FK24" s="31">
        <f t="shared" si="19"/>
        <v>0</v>
      </c>
      <c r="FL24" s="31">
        <f t="shared" si="20"/>
        <v>0</v>
      </c>
      <c r="FM24" s="31">
        <f t="shared" si="21"/>
        <v>0</v>
      </c>
      <c r="FN24" s="31">
        <f t="shared" si="22"/>
        <v>0</v>
      </c>
      <c r="FO24" s="31">
        <f t="shared" si="23"/>
        <v>0</v>
      </c>
      <c r="FP24" s="31">
        <f t="shared" si="24"/>
        <v>0</v>
      </c>
      <c r="FQ24" s="31">
        <f t="shared" si="25"/>
        <v>1</v>
      </c>
      <c r="FR24" s="31">
        <f t="shared" si="26"/>
        <v>1</v>
      </c>
      <c r="FS24" s="31">
        <f t="shared" si="27"/>
        <v>0</v>
      </c>
      <c r="FT24" s="31">
        <f t="shared" si="28"/>
        <v>0</v>
      </c>
      <c r="FU24" s="37">
        <f t="shared" si="29"/>
        <v>0</v>
      </c>
      <c r="FV24" s="73">
        <f t="shared" si="30"/>
        <v>4</v>
      </c>
      <c r="FW24" s="39">
        <f>profiles!C24*profiles!AA24</f>
        <v>0</v>
      </c>
      <c r="FX24" s="39">
        <f>profiles!D24*profiles!AB24</f>
        <v>0</v>
      </c>
      <c r="FY24" s="39">
        <f>profiles!E24*profiles!AC24</f>
        <v>0</v>
      </c>
      <c r="FZ24" s="39">
        <f>profiles!F24*profiles!AD24</f>
        <v>0</v>
      </c>
      <c r="GA24" s="39">
        <f>profiles!G24*profiles!AE24</f>
        <v>0</v>
      </c>
      <c r="GB24" s="39">
        <f>profiles!H24*profiles!AF24</f>
        <v>0</v>
      </c>
      <c r="GC24" s="39">
        <f>profiles!I24*profiles!AG24</f>
        <v>0</v>
      </c>
      <c r="GD24" s="39">
        <f>profiles!J24*profiles!AH24</f>
        <v>0</v>
      </c>
      <c r="GE24" s="39">
        <f>profiles!K24*profiles!AI24</f>
        <v>0.16000000000000003</v>
      </c>
      <c r="GF24" s="39">
        <f>profiles!L24*profiles!AJ24</f>
        <v>0.36</v>
      </c>
      <c r="GG24" s="39">
        <f>profiles!M24*profiles!AK24</f>
        <v>0.64000000000000012</v>
      </c>
      <c r="GH24" s="39">
        <f>profiles!N24*profiles!AL24</f>
        <v>1</v>
      </c>
      <c r="GI24" s="39">
        <f>profiles!O24*profiles!AM24</f>
        <v>1</v>
      </c>
      <c r="GJ24" s="39">
        <f>profiles!P24*profiles!AN24</f>
        <v>0.36</v>
      </c>
      <c r="GK24" s="39">
        <f>profiles!Q24*profiles!AO24</f>
        <v>0.16000000000000003</v>
      </c>
      <c r="GL24" s="39">
        <f>profiles!R24*profiles!AP24</f>
        <v>0</v>
      </c>
      <c r="GM24" s="39">
        <f>profiles!S24*profiles!AQ24</f>
        <v>0</v>
      </c>
      <c r="GN24" s="39">
        <f>profiles!T24*profiles!AR24</f>
        <v>0.16000000000000003</v>
      </c>
      <c r="GO24" s="39">
        <f>profiles!U24*profiles!AS24</f>
        <v>0.64000000000000012</v>
      </c>
      <c r="GP24" s="39">
        <f>profiles!V24*profiles!AT24</f>
        <v>1</v>
      </c>
      <c r="GQ24" s="39">
        <f>profiles!W24*profiles!AU24</f>
        <v>1</v>
      </c>
      <c r="GR24" s="39">
        <f>profiles!X24*profiles!AV24</f>
        <v>0.16000000000000003</v>
      </c>
      <c r="GS24" s="39">
        <f>profiles!Y24*profiles!AW24</f>
        <v>4.0000000000000008E-2</v>
      </c>
      <c r="GT24" s="39">
        <f>profiles!Z24*profiles!AX24</f>
        <v>0</v>
      </c>
      <c r="GU24" s="73">
        <f t="shared" si="31"/>
        <v>0.8380000000000003</v>
      </c>
      <c r="GV24" s="73">
        <v>116</v>
      </c>
      <c r="GW24" s="73">
        <f>INDEX(data!$C:$C,ROW())*INDEX(data!$E:$E,ROW())*(INDEX(data!$G:$G,ROW())/100)/0.85</f>
        <v>10.588235294117647</v>
      </c>
      <c r="GX24" s="73">
        <f>GW24*INDEX(data!$P:$P,ROW())*INDEX(data!$W:$W,ROW())/INDEX(results!$C:$C,ROW())</f>
        <v>0.13235294117647059</v>
      </c>
      <c r="GY24" s="73">
        <f>IF(INDEX(data!$BM:$BM,ROW())="Climatisation",1,0)</f>
        <v>1</v>
      </c>
      <c r="GZ24" s="73">
        <f>data!BA24</f>
        <v>9.6999999999999993</v>
      </c>
      <c r="HA24" s="73">
        <f>data!BB24</f>
        <v>0.2</v>
      </c>
      <c r="HB24" s="17">
        <f>profiles!C24</f>
        <v>0</v>
      </c>
      <c r="HC24" s="31">
        <f>profiles!D24</f>
        <v>0</v>
      </c>
      <c r="HD24" s="31">
        <f>profiles!E24</f>
        <v>0</v>
      </c>
      <c r="HE24" s="31">
        <f>profiles!F24</f>
        <v>0</v>
      </c>
      <c r="HF24" s="31">
        <f>profiles!G24</f>
        <v>0</v>
      </c>
      <c r="HG24" s="31">
        <f>profiles!H24</f>
        <v>0</v>
      </c>
      <c r="HH24" s="31">
        <f>profiles!I24</f>
        <v>0</v>
      </c>
      <c r="HI24" s="31">
        <f>profiles!J24</f>
        <v>0</v>
      </c>
      <c r="HJ24" s="31">
        <f>profiles!K24</f>
        <v>0.4</v>
      </c>
      <c r="HK24" s="31">
        <f>profiles!L24</f>
        <v>0.6</v>
      </c>
      <c r="HL24" s="31">
        <f>profiles!M24</f>
        <v>0.8</v>
      </c>
      <c r="HM24" s="31">
        <f>profiles!N24</f>
        <v>1</v>
      </c>
      <c r="HN24" s="31">
        <f>profiles!O24</f>
        <v>1</v>
      </c>
      <c r="HO24" s="31">
        <f>profiles!P24</f>
        <v>0.6</v>
      </c>
      <c r="HP24" s="31">
        <f>profiles!Q24</f>
        <v>0.4</v>
      </c>
      <c r="HQ24" s="31">
        <f>profiles!R24</f>
        <v>0</v>
      </c>
      <c r="HR24" s="31">
        <f>profiles!S24</f>
        <v>0</v>
      </c>
      <c r="HS24" s="31">
        <f>profiles!T24</f>
        <v>0.4</v>
      </c>
      <c r="HT24" s="31">
        <f>profiles!U24</f>
        <v>0.8</v>
      </c>
      <c r="HU24" s="31">
        <f>profiles!V24</f>
        <v>1</v>
      </c>
      <c r="HV24" s="31">
        <f>profiles!W24</f>
        <v>1</v>
      </c>
      <c r="HW24" s="31">
        <f>profiles!X24</f>
        <v>0.4</v>
      </c>
      <c r="HX24" s="31">
        <f>profiles!Y24</f>
        <v>0.2</v>
      </c>
      <c r="HY24" s="31">
        <f>profiles!Z24</f>
        <v>0</v>
      </c>
      <c r="HZ24" s="73">
        <f t="shared" si="32"/>
        <v>9</v>
      </c>
    </row>
    <row r="25" spans="1:234" ht="15" thickBot="1" x14ac:dyDescent="0.35">
      <c r="A25" s="9">
        <v>6.4</v>
      </c>
      <c r="B25" s="6" t="s">
        <v>117</v>
      </c>
      <c r="C25" s="9">
        <f>profiles!AA25*INDEX(data!$AL:$AL,ROW())*INDEX(results!$I:$I,ROW())</f>
        <v>0.8</v>
      </c>
      <c r="D25" s="28">
        <f>profiles!AB25*INDEX(data!$AL:$AL,ROW())*INDEX(results!$I:$I,ROW())</f>
        <v>0.8</v>
      </c>
      <c r="E25" s="28">
        <f>profiles!AC25*INDEX(data!$AL:$AL,ROW())*INDEX(results!$I:$I,ROW())</f>
        <v>0.8</v>
      </c>
      <c r="F25" s="28">
        <f>profiles!AD25*INDEX(data!$AL:$AL,ROW())*INDEX(results!$I:$I,ROW())</f>
        <v>0.8</v>
      </c>
      <c r="G25" s="28">
        <f>profiles!AE25*INDEX(data!$AL:$AL,ROW())*INDEX(results!$I:$I,ROW())</f>
        <v>0.8</v>
      </c>
      <c r="H25" s="28">
        <f>profiles!AF25*INDEX(data!$AL:$AL,ROW())*INDEX(results!$I:$I,ROW())</f>
        <v>0.8</v>
      </c>
      <c r="I25" s="28">
        <f>profiles!AG25*INDEX(data!$AL:$AL,ROW())*INDEX(results!$I:$I,ROW())</f>
        <v>0.8</v>
      </c>
      <c r="J25" s="28">
        <f>profiles!AH25*INDEX(data!$AL:$AL,ROW())*INDEX(results!$I:$I,ROW())</f>
        <v>3.2</v>
      </c>
      <c r="K25" s="28">
        <f>profiles!AI25*INDEX(data!$AL:$AL,ROW())*INDEX(results!$I:$I,ROW())</f>
        <v>3.2</v>
      </c>
      <c r="L25" s="28">
        <f>profiles!AJ25*INDEX(data!$AL:$AL,ROW())*INDEX(results!$I:$I,ROW())</f>
        <v>6.4</v>
      </c>
      <c r="M25" s="28">
        <f>profiles!AK25*INDEX(data!$AL:$AL,ROW())*INDEX(results!$I:$I,ROW())</f>
        <v>8</v>
      </c>
      <c r="N25" s="28">
        <f>profiles!AL25*INDEX(data!$AL:$AL,ROW())*INDEX(results!$I:$I,ROW())</f>
        <v>8</v>
      </c>
      <c r="O25" s="28">
        <f>profiles!AM25*INDEX(data!$AL:$AL,ROW())*INDEX(results!$I:$I,ROW())</f>
        <v>4.8000000000000007</v>
      </c>
      <c r="P25" s="28">
        <f>profiles!AN25*INDEX(data!$AL:$AL,ROW())*INDEX(results!$I:$I,ROW())</f>
        <v>3.2</v>
      </c>
      <c r="Q25" s="28">
        <f>profiles!AO25*INDEX(data!$AL:$AL,ROW())*INDEX(results!$I:$I,ROW())</f>
        <v>1.6</v>
      </c>
      <c r="R25" s="28">
        <f>profiles!AP25*INDEX(data!$AL:$AL,ROW())*INDEX(results!$I:$I,ROW())</f>
        <v>1.6</v>
      </c>
      <c r="S25" s="28">
        <f>profiles!AQ25*INDEX(data!$AL:$AL,ROW())*INDEX(results!$I:$I,ROW())</f>
        <v>0.8</v>
      </c>
      <c r="T25" s="28">
        <f>profiles!AR25*INDEX(data!$AL:$AL,ROW())*INDEX(results!$I:$I,ROW())</f>
        <v>0.8</v>
      </c>
      <c r="U25" s="28">
        <f>profiles!AS25*INDEX(data!$AL:$AL,ROW())*INDEX(results!$I:$I,ROW())</f>
        <v>0.8</v>
      </c>
      <c r="V25" s="28">
        <f>profiles!AT25*INDEX(data!$AL:$AL,ROW())*INDEX(results!$I:$I,ROW())</f>
        <v>0.8</v>
      </c>
      <c r="W25" s="28">
        <f>profiles!AU25*INDEX(data!$AL:$AL,ROW())*INDEX(results!$I:$I,ROW())</f>
        <v>0.8</v>
      </c>
      <c r="X25" s="28">
        <f>profiles!AV25*INDEX(data!$AL:$AL,ROW())*INDEX(results!$I:$I,ROW())</f>
        <v>0.8</v>
      </c>
      <c r="Y25" s="28">
        <f>profiles!AW25*INDEX(data!$AL:$AL,ROW())*INDEX(results!$I:$I,ROW())</f>
        <v>0.8</v>
      </c>
      <c r="Z25" s="28">
        <f>profiles!AX25*INDEX(data!$AL:$AL,ROW())*INDEX(results!$I:$I,ROW())</f>
        <v>0.8</v>
      </c>
      <c r="AA25" s="74">
        <f t="shared" si="1"/>
        <v>19</v>
      </c>
      <c r="AB25" s="28">
        <f>IF(INDEX(data!$AV:$AV,ROW())=3,0,CA25*INDEX(results!$R:$R,ROW()))*INDEX($BA:$BA,ROW())</f>
        <v>0</v>
      </c>
      <c r="AC25" s="28">
        <f>IF(INDEX(data!$AV:$AV,ROW())=3,0,CB25*INDEX(results!$R:$R,ROW()))*INDEX($BA:$BA,ROW())</f>
        <v>0</v>
      </c>
      <c r="AD25" s="28">
        <f>IF(INDEX(data!$AV:$AV,ROW())=3,0,CC25*INDEX(results!$R:$R,ROW()))*INDEX($BA:$BA,ROW())</f>
        <v>0</v>
      </c>
      <c r="AE25" s="28">
        <f>IF(INDEX(data!$AV:$AV,ROW())=3,0,CD25*INDEX(results!$R:$R,ROW()))*INDEX($BA:$BA,ROW())</f>
        <v>0</v>
      </c>
      <c r="AF25" s="28">
        <f>IF(INDEX(data!$AV:$AV,ROW())=3,0,CE25*INDEX(results!$R:$R,ROW()))*INDEX($BA:$BA,ROW())</f>
        <v>0</v>
      </c>
      <c r="AG25" s="28">
        <f>IF(INDEX(data!$AV:$AV,ROW())=3,0,CF25*INDEX(results!$R:$R,ROW()))*INDEX($BA:$BA,ROW())</f>
        <v>0</v>
      </c>
      <c r="AH25" s="28">
        <f>IF(INDEX(data!$AV:$AV,ROW())=3,0,CG25*INDEX(results!$R:$R,ROW()))*INDEX($BA:$BA,ROW())</f>
        <v>0</v>
      </c>
      <c r="AI25" s="88">
        <f>CH25*INDEX(results!$R:$R,ROW())*INDEX($BA:$BA,ROW())</f>
        <v>3.8051750264682647</v>
      </c>
      <c r="AJ25" s="88">
        <f>CI25*INDEX(results!$R:$R,ROW())*INDEX($BA:$BA,ROW())</f>
        <v>3.8051750264682647</v>
      </c>
      <c r="AK25" s="88">
        <f>CJ25*INDEX(results!$R:$R,ROW())*INDEX($BA:$BA,ROW())</f>
        <v>3.8051750264682647</v>
      </c>
      <c r="AL25" s="88">
        <f>CK25*INDEX(results!$R:$R,ROW())*INDEX($BA:$BA,ROW())</f>
        <v>3.8051750264682647</v>
      </c>
      <c r="AM25" s="88">
        <f>CL25*INDEX(results!$R:$R,ROW())*INDEX($BA:$BA,ROW())</f>
        <v>3.8051750264682647</v>
      </c>
      <c r="AN25" s="88">
        <f>CM25*INDEX(results!$R:$R,ROW())*INDEX($BA:$BA,ROW())</f>
        <v>3.8051750264682647</v>
      </c>
      <c r="AO25" s="88">
        <f>CN25*INDEX(results!$R:$R,ROW())*INDEX($BA:$BA,ROW())</f>
        <v>3.8051750264682647</v>
      </c>
      <c r="AP25" s="88">
        <f>CO25*INDEX(results!$R:$R,ROW())*INDEX($BA:$BA,ROW())</f>
        <v>3.8051750264682647</v>
      </c>
      <c r="AQ25" s="88">
        <f>CP25*INDEX(results!$R:$R,ROW())*INDEX($BA:$BA,ROW())</f>
        <v>3.8051750264682647</v>
      </c>
      <c r="AR25" s="88">
        <f>CQ25*INDEX(results!$R:$R,ROW())*INDEX($BA:$BA,ROW())</f>
        <v>0</v>
      </c>
      <c r="AS25" s="88">
        <f>CR25*INDEX(results!$R:$R,ROW())*INDEX($BA:$BA,ROW())</f>
        <v>0</v>
      </c>
      <c r="AT25" s="89">
        <f>IF(INDEX(data!$AV:$AV,ROW())=3,INDEX(results!$R:$R,ROW()), CS25*INDEX(results!$R:$R,ROW()))*INDEX($BA:$BA,ROW())</f>
        <v>0</v>
      </c>
      <c r="AU25" s="89">
        <f>IF(INDEX(data!$AV:$AV,ROW())=3,INDEX(results!$R:$R,ROW()), CT25*INDEX(results!$R:$R,ROW()))*INDEX($BA:$BA,ROW())</f>
        <v>0</v>
      </c>
      <c r="AV25" s="89">
        <f>IF(INDEX(data!$AV:$AV,ROW())=3,INDEX(results!$R:$R,ROW()), CU25*INDEX(results!$R:$R,ROW()))*INDEX($BA:$BA,ROW())</f>
        <v>0</v>
      </c>
      <c r="AW25" s="28">
        <f>IF(INDEX(data!$AV:$AV,ROW())=3,0,CV25*INDEX(results!$R:$R,ROW()))*INDEX($BA:$BA,ROW())</f>
        <v>0</v>
      </c>
      <c r="AX25" s="28">
        <f>IF(INDEX(data!$AV:$AV,ROW())=3,0,CW25*INDEX(results!$R:$R,ROW()))*INDEX($BA:$BA,ROW())</f>
        <v>0</v>
      </c>
      <c r="AY25" s="29">
        <f>IF(INDEX(data!$AV:$AV,ROW())=3,0,CX25*INDEX(results!$R:$R,ROW()))*INDEX($BA:$BA,ROW())</f>
        <v>0</v>
      </c>
      <c r="AZ25" s="9">
        <f t="shared" si="2"/>
        <v>12</v>
      </c>
      <c r="BA25" s="74">
        <f>IF((INDEX(data!$AU:$AU,ROW())+INDEX(data!$AV:$AV,ROW()))=0,0,INDEX(results!$T:$T,ROW())/(365*(INDEX(data!$AU:$AU,ROW())+INDEX(data!$AV:$AV,ROW()))+0.00001))</f>
        <v>0.30441400211746117</v>
      </c>
      <c r="BB25" s="27">
        <f>CA25*INDEX(data!$AX:$AX,ROW())*INDEX(results!$I:$I,ROW())</f>
        <v>0</v>
      </c>
      <c r="BC25" s="27">
        <f>CB25*INDEX(data!$AX:$AX,ROW())*INDEX(results!$I:$I,ROW())</f>
        <v>0</v>
      </c>
      <c r="BD25" s="27">
        <f>CC25*INDEX(data!$AX:$AX,ROW())*INDEX(results!$I:$I,ROW())</f>
        <v>0</v>
      </c>
      <c r="BE25" s="27">
        <f>CD25*INDEX(data!$AX:$AX,ROW())*INDEX(results!$I:$I,ROW())</f>
        <v>0</v>
      </c>
      <c r="BF25" s="27">
        <f>CE25*INDEX(data!$AX:$AX,ROW())*INDEX(results!$I:$I,ROW())</f>
        <v>0</v>
      </c>
      <c r="BG25" s="27">
        <f>CF25*INDEX(data!$AX:$AX,ROW())*INDEX(results!$I:$I,ROW())</f>
        <v>0</v>
      </c>
      <c r="BH25" s="27">
        <f>CG25*INDEX(data!$AX:$AX,ROW())*INDEX(results!$I:$I,ROW())</f>
        <v>0</v>
      </c>
      <c r="BI25" s="27">
        <f>CH25*INDEX(data!$AX:$AX,ROW())*INDEX(results!$I:$I,ROW())</f>
        <v>0</v>
      </c>
      <c r="BJ25" s="27">
        <f>CI25*INDEX(data!$AX:$AX,ROW())*INDEX(results!$I:$I,ROW())</f>
        <v>0</v>
      </c>
      <c r="BK25" s="27">
        <f>CJ25*INDEX(data!$AX:$AX,ROW())*INDEX(results!$I:$I,ROW())</f>
        <v>0</v>
      </c>
      <c r="BL25" s="27">
        <f>CK25*INDEX(data!$AX:$AX,ROW())*INDEX(results!$I:$I,ROW())</f>
        <v>0</v>
      </c>
      <c r="BM25" s="27">
        <f>CL25*INDEX(data!$AX:$AX,ROW())*INDEX(results!$I:$I,ROW())</f>
        <v>0</v>
      </c>
      <c r="BN25" s="27">
        <f>CM25*INDEX(data!$AX:$AX,ROW())*INDEX(results!$I:$I,ROW())</f>
        <v>0</v>
      </c>
      <c r="BO25" s="27">
        <f>CN25*INDEX(data!$AX:$AX,ROW())*INDEX(results!$I:$I,ROW())</f>
        <v>0</v>
      </c>
      <c r="BP25" s="27">
        <f>CO25*INDEX(data!$AX:$AX,ROW())*INDEX(results!$I:$I,ROW())</f>
        <v>0</v>
      </c>
      <c r="BQ25" s="27">
        <f>CP25*INDEX(data!$AX:$AX,ROW())*INDEX(results!$I:$I,ROW())</f>
        <v>0</v>
      </c>
      <c r="BR25" s="27">
        <f>CQ25*INDEX(data!$AX:$AX,ROW())*INDEX(results!$I:$I,ROW())</f>
        <v>0</v>
      </c>
      <c r="BS25" s="27">
        <f>CR25*INDEX(data!$AX:$AX,ROW())*INDEX(results!$I:$I,ROW())</f>
        <v>0</v>
      </c>
      <c r="BT25" s="27">
        <f>CS25*INDEX(data!$AX:$AX,ROW())*INDEX(results!$I:$I,ROW())</f>
        <v>0</v>
      </c>
      <c r="BU25" s="27">
        <f>CT25*INDEX(data!$AX:$AX,ROW())*INDEX(results!$I:$I,ROW())</f>
        <v>0</v>
      </c>
      <c r="BV25" s="27">
        <f>CU25*INDEX(data!$AX:$AX,ROW())*INDEX(results!$I:$I,ROW())</f>
        <v>0</v>
      </c>
      <c r="BW25" s="27">
        <f>CV25*INDEX(data!$AX:$AX,ROW())*INDEX(results!$I:$I,ROW())</f>
        <v>0</v>
      </c>
      <c r="BX25" s="27">
        <f>CW25*INDEX(data!$AX:$AX,ROW())*INDEX(results!$I:$I,ROW())</f>
        <v>0</v>
      </c>
      <c r="BY25" s="27">
        <f>CX25*INDEX(data!$AX:$AX,ROW())*INDEX(results!$I:$I,ROW())</f>
        <v>0</v>
      </c>
      <c r="BZ25" s="74">
        <f>ROUND(SUM(BB25:BY25)*INDEX(profiles!$BL:$BL,ROW())/1000,0)</f>
        <v>0</v>
      </c>
      <c r="CA25" s="79">
        <f>IF(profiles!C25&gt;0,1,0)</f>
        <v>0</v>
      </c>
      <c r="CB25" s="80">
        <f>IF(profiles!D25&gt;0,1,0)</f>
        <v>0</v>
      </c>
      <c r="CC25" s="80">
        <f>IF(profiles!E25&gt;0,1,0)</f>
        <v>0</v>
      </c>
      <c r="CD25" s="80">
        <f>IF(profiles!F25&gt;0,1,0)</f>
        <v>0</v>
      </c>
      <c r="CE25" s="80">
        <f>IF(profiles!G25&gt;0,1,0)</f>
        <v>0</v>
      </c>
      <c r="CF25" s="80">
        <f>IF(profiles!H25&gt;0,1,0)</f>
        <v>0</v>
      </c>
      <c r="CG25" s="80">
        <f>IF(profiles!I25&gt;0,1,0)</f>
        <v>0</v>
      </c>
      <c r="CH25" s="80">
        <f>IF(profiles!J25&gt;0,1,0)</f>
        <v>1</v>
      </c>
      <c r="CI25" s="80">
        <f>IF(profiles!K25&gt;0,1,0)</f>
        <v>1</v>
      </c>
      <c r="CJ25" s="80">
        <f>IF(profiles!L25&gt;0,1,0)</f>
        <v>1</v>
      </c>
      <c r="CK25" s="80">
        <f>IF(profiles!M25&gt;0,1,0)</f>
        <v>1</v>
      </c>
      <c r="CL25" s="80">
        <f>IF(profiles!N25&gt;0,1,0)</f>
        <v>1</v>
      </c>
      <c r="CM25" s="80">
        <f>IF(profiles!O25&gt;0,1,0)</f>
        <v>1</v>
      </c>
      <c r="CN25" s="80">
        <f>IF(profiles!P25&gt;0,1,0)</f>
        <v>1</v>
      </c>
      <c r="CO25" s="80">
        <f>IF(profiles!Q25&gt;0,1,0)</f>
        <v>1</v>
      </c>
      <c r="CP25" s="80">
        <f>IF(profiles!R25&gt;0,1,0)</f>
        <v>1</v>
      </c>
      <c r="CQ25" s="80">
        <f>IF(profiles!S25&gt;0,1,0)</f>
        <v>0</v>
      </c>
      <c r="CR25" s="80">
        <f>IF(profiles!T25&gt;0,1,0)</f>
        <v>0</v>
      </c>
      <c r="CS25" s="80">
        <f>IF(profiles!U25&gt;0,1,0)</f>
        <v>0</v>
      </c>
      <c r="CT25" s="80">
        <f>IF(profiles!V25&gt;0,1,0)</f>
        <v>0</v>
      </c>
      <c r="CU25" s="80">
        <f>IF(profiles!W25&gt;0,1,0)</f>
        <v>0</v>
      </c>
      <c r="CV25" s="80">
        <f>IF(profiles!X25&gt;0,1,0)</f>
        <v>0</v>
      </c>
      <c r="CW25" s="80">
        <f>IF(profiles!Y25&gt;0,1,0)</f>
        <v>0</v>
      </c>
      <c r="CX25" s="80">
        <f>IF(profiles!Z25&gt;0,1,0)</f>
        <v>0</v>
      </c>
      <c r="CY25" s="74">
        <f t="shared" si="3"/>
        <v>3</v>
      </c>
      <c r="CZ25" s="26">
        <f>profiles!C25*INDEX(results!$J:$J,ROW())*INDEX(results!$I:$I,ROW())</f>
        <v>0</v>
      </c>
      <c r="DA25" s="27">
        <f>profiles!D25*INDEX(results!$J:$J,ROW())*INDEX(results!$I:$I,ROW())</f>
        <v>0</v>
      </c>
      <c r="DB25" s="27">
        <f>profiles!E25*INDEX(results!$J:$J,ROW())*INDEX(results!$I:$I,ROW())</f>
        <v>0</v>
      </c>
      <c r="DC25" s="27">
        <f>profiles!F25*INDEX(results!$J:$J,ROW())*INDEX(results!$I:$I,ROW())</f>
        <v>0</v>
      </c>
      <c r="DD25" s="27">
        <f>profiles!G25*INDEX(results!$J:$J,ROW())*INDEX(results!$I:$I,ROW())</f>
        <v>0</v>
      </c>
      <c r="DE25" s="27">
        <f>profiles!H25*INDEX(results!$J:$J,ROW())*INDEX(results!$I:$I,ROW())</f>
        <v>0</v>
      </c>
      <c r="DF25" s="27">
        <f>profiles!I25*INDEX(results!$J:$J,ROW())*INDEX(results!$I:$I,ROW())</f>
        <v>0</v>
      </c>
      <c r="DG25" s="27">
        <f>profiles!J25*INDEX(results!$J:$J,ROW())*INDEX(results!$I:$I,ROW())</f>
        <v>3.2640000000000002</v>
      </c>
      <c r="DH25" s="27">
        <f>profiles!K25*INDEX(results!$J:$J,ROW())*INDEX(results!$I:$I,ROW())</f>
        <v>3.2640000000000002</v>
      </c>
      <c r="DI25" s="27">
        <f>profiles!L25*INDEX(results!$J:$J,ROW())*INDEX(results!$I:$I,ROW())</f>
        <v>6.5280000000000005</v>
      </c>
      <c r="DJ25" s="27">
        <f>profiles!M25*INDEX(results!$J:$J,ROW())*INDEX(results!$I:$I,ROW())</f>
        <v>8.16</v>
      </c>
      <c r="DK25" s="27">
        <f>profiles!N25*INDEX(results!$J:$J,ROW())*INDEX(results!$I:$I,ROW())</f>
        <v>8.16</v>
      </c>
      <c r="DL25" s="27">
        <f>profiles!O25*INDEX(results!$J:$J,ROW())*INDEX(results!$I:$I,ROW())</f>
        <v>4.8959999999999999</v>
      </c>
      <c r="DM25" s="27">
        <f>profiles!P25*INDEX(results!$J:$J,ROW())*INDEX(results!$I:$I,ROW())</f>
        <v>3.2640000000000002</v>
      </c>
      <c r="DN25" s="27">
        <f>profiles!Q25*INDEX(results!$J:$J,ROW())*INDEX(results!$I:$I,ROW())</f>
        <v>1.6320000000000001</v>
      </c>
      <c r="DO25" s="27">
        <f>profiles!R25*INDEX(results!$J:$J,ROW())*INDEX(results!$I:$I,ROW())</f>
        <v>1.6320000000000001</v>
      </c>
      <c r="DP25" s="27">
        <f>profiles!S25*INDEX(results!$J:$J,ROW())*INDEX(results!$I:$I,ROW())</f>
        <v>0</v>
      </c>
      <c r="DQ25" s="27">
        <f>profiles!T25*INDEX(results!$J:$J,ROW())*INDEX(results!$I:$I,ROW())</f>
        <v>0</v>
      </c>
      <c r="DR25" s="27">
        <f>profiles!U25*INDEX(results!$J:$J,ROW())*INDEX(results!$I:$I,ROW())</f>
        <v>0</v>
      </c>
      <c r="DS25" s="27">
        <f>profiles!V25*INDEX(results!$J:$J,ROW())*INDEX(results!$I:$I,ROW())</f>
        <v>0</v>
      </c>
      <c r="DT25" s="27">
        <f>profiles!W25*INDEX(results!$J:$J,ROW())*INDEX(results!$I:$I,ROW())</f>
        <v>0</v>
      </c>
      <c r="DU25" s="27">
        <f>profiles!X25*INDEX(results!$J:$J,ROW())*INDEX(results!$I:$I,ROW())</f>
        <v>0</v>
      </c>
      <c r="DV25" s="27">
        <f>profiles!Y25*INDEX(results!$J:$J,ROW())*INDEX(results!$I:$I,ROW())</f>
        <v>0</v>
      </c>
      <c r="DW25" s="27">
        <f>profiles!Z25*INDEX(results!$J:$J,ROW())*INDEX(results!$I:$I,ROW())</f>
        <v>0</v>
      </c>
      <c r="DX25" s="74">
        <f t="shared" si="4"/>
        <v>15</v>
      </c>
      <c r="DY25" s="9">
        <f>EX25/MAX(INDEX($FV:$FV,ROW()),0.001)*(INDEX(data!$BT:$BT,ROW()))*(INDEX(results!$I:$I,ROW()))/MAX(INDEX(data!$AG:$AG,ROW()),0.001)</f>
        <v>0</v>
      </c>
      <c r="DZ25" s="28">
        <f>EY25/MAX(INDEX($FV:$FV,ROW()),0.001)*(INDEX(data!$BT:$BT,ROW()))*(INDEX(results!$I:$I,ROW()))/MAX(INDEX(data!$AG:$AG,ROW()),0.001)</f>
        <v>0</v>
      </c>
      <c r="EA25" s="28">
        <f>EZ25/MAX(INDEX($FV:$FV,ROW()),0.001)*(INDEX(data!$BT:$BT,ROW()))*(INDEX(results!$I:$I,ROW()))/MAX(INDEX(data!$AG:$AG,ROW()),0.001)</f>
        <v>0</v>
      </c>
      <c r="EB25" s="28">
        <f>FA25/MAX(INDEX($FV:$FV,ROW()),0.001)*(INDEX(data!$BT:$BT,ROW()))*(INDEX(results!$I:$I,ROW()))/MAX(INDEX(data!$AG:$AG,ROW()),0.001)</f>
        <v>0</v>
      </c>
      <c r="EC25" s="28">
        <f>FB25/MAX(INDEX($FV:$FV,ROW()),0.001)*(INDEX(data!$BT:$BT,ROW()))*(INDEX(results!$I:$I,ROW()))/MAX(INDEX(data!$AG:$AG,ROW()),0.001)</f>
        <v>0</v>
      </c>
      <c r="ED25" s="28">
        <f>FC25/MAX(INDEX($FV:$FV,ROW()),0.001)*(INDEX(data!$BT:$BT,ROW()))*(INDEX(results!$I:$I,ROW()))/MAX(INDEX(data!$AG:$AG,ROW()),0.001)</f>
        <v>0</v>
      </c>
      <c r="EE25" s="28">
        <f>FD25/MAX(INDEX($FV:$FV,ROW()),0.001)*(INDEX(data!$BT:$BT,ROW()))*(INDEX(results!$I:$I,ROW()))/MAX(INDEX(data!$AG:$AG,ROW()),0.001)</f>
        <v>0</v>
      </c>
      <c r="EF25" s="28">
        <f>FE25/MAX(INDEX($FV:$FV,ROW()),0.001)*(INDEX(data!$BT:$BT,ROW()))*(INDEX(results!$I:$I,ROW()))/MAX(INDEX(data!$AG:$AG,ROW()),0.001)</f>
        <v>0</v>
      </c>
      <c r="EG25" s="28">
        <f>FF25/MAX(INDEX($FV:$FV,ROW()),0.001)*(INDEX(data!$BT:$BT,ROW()))*(INDEX(results!$I:$I,ROW()))/MAX(INDEX(data!$AG:$AG,ROW()),0.001)</f>
        <v>0</v>
      </c>
      <c r="EH25" s="28">
        <f>FG25/MAX(INDEX($FV:$FV,ROW()),0.001)*(INDEX(data!$BT:$BT,ROW()))*(INDEX(results!$I:$I,ROW()))/MAX(INDEX(data!$AG:$AG,ROW()),0.001)</f>
        <v>0</v>
      </c>
      <c r="EI25" s="28">
        <f>FH25/MAX(INDEX($FV:$FV,ROW()),0.001)*(INDEX(data!$BT:$BT,ROW()))*(INDEX(results!$I:$I,ROW()))/MAX(INDEX(data!$AG:$AG,ROW()),0.001)</f>
        <v>0</v>
      </c>
      <c r="EJ25" s="28">
        <f>FI25/MAX(INDEX($FV:$FV,ROW()),0.001)*(INDEX(data!$BT:$BT,ROW()))*(INDEX(results!$I:$I,ROW()))/MAX(INDEX(data!$AG:$AG,ROW()),0.001)</f>
        <v>0</v>
      </c>
      <c r="EK25" s="28">
        <f>FJ25/MAX(INDEX($FV:$FV,ROW()),0.001)*(INDEX(data!$BT:$BT,ROW()))*(INDEX(results!$I:$I,ROW()))/MAX(INDEX(data!$AG:$AG,ROW()),0.001)</f>
        <v>0</v>
      </c>
      <c r="EL25" s="28">
        <f>FK25/MAX(INDEX($FV:$FV,ROW()),0.001)*(INDEX(data!$BT:$BT,ROW()))*(INDEX(results!$I:$I,ROW()))/MAX(INDEX(data!$AG:$AG,ROW()),0.001)</f>
        <v>0</v>
      </c>
      <c r="EM25" s="28">
        <f>FL25/MAX(INDEX($FV:$FV,ROW()),0.001)*(INDEX(data!$BT:$BT,ROW()))*(INDEX(results!$I:$I,ROW()))/MAX(INDEX(data!$AG:$AG,ROW()),0.001)</f>
        <v>0</v>
      </c>
      <c r="EN25" s="28">
        <f>FM25/MAX(INDEX($FV:$FV,ROW()),0.001)*(INDEX(data!$BT:$BT,ROW()))*(INDEX(results!$I:$I,ROW()))/MAX(INDEX(data!$AG:$AG,ROW()),0.001)</f>
        <v>0</v>
      </c>
      <c r="EO25" s="28">
        <f>FN25/MAX(INDEX($FV:$FV,ROW()),0.001)*(INDEX(data!$BT:$BT,ROW()))*(INDEX(results!$I:$I,ROW()))/MAX(INDEX(data!$AG:$AG,ROW()),0.001)</f>
        <v>0</v>
      </c>
      <c r="EP25" s="28">
        <f>FO25/MAX(INDEX($FV:$FV,ROW()),0.001)*(INDEX(data!$BT:$BT,ROW()))*(INDEX(results!$I:$I,ROW()))/MAX(INDEX(data!$AG:$AG,ROW()),0.001)</f>
        <v>0</v>
      </c>
      <c r="EQ25" s="28">
        <f>FP25/MAX(INDEX($FV:$FV,ROW()),0.001)*(INDEX(data!$BT:$BT,ROW()))*(INDEX(results!$I:$I,ROW()))/MAX(INDEX(data!$AG:$AG,ROW()),0.001)</f>
        <v>0</v>
      </c>
      <c r="ER25" s="28">
        <f>FQ25/MAX(INDEX($FV:$FV,ROW()),0.001)*(INDEX(data!$BT:$BT,ROW()))*(INDEX(results!$I:$I,ROW()))/MAX(INDEX(data!$AG:$AG,ROW()),0.001)</f>
        <v>0</v>
      </c>
      <c r="ES25" s="28">
        <f>FR25/MAX(INDEX($FV:$FV,ROW()),0.001)*(INDEX(data!$BT:$BT,ROW()))*(INDEX(results!$I:$I,ROW()))/MAX(INDEX(data!$AG:$AG,ROW()),0.001)</f>
        <v>0</v>
      </c>
      <c r="ET25" s="28">
        <f>FS25/MAX(INDEX($FV:$FV,ROW()),0.001)*(INDEX(data!$BT:$BT,ROW()))*(INDEX(results!$I:$I,ROW()))/MAX(INDEX(data!$AG:$AG,ROW()),0.001)</f>
        <v>0</v>
      </c>
      <c r="EU25" s="28">
        <f>FT25/MAX(INDEX($FV:$FV,ROW()),0.001)*(INDEX(data!$BT:$BT,ROW()))*(INDEX(results!$I:$I,ROW()))/MAX(INDEX(data!$AG:$AG,ROW()),0.001)</f>
        <v>0</v>
      </c>
      <c r="EV25" s="28">
        <f>FU25/MAX(INDEX($FV:$FV,ROW()),0.001)*(INDEX(data!$BT:$BT,ROW()))*(INDEX(results!$I:$I,ROW()))/MAX(INDEX(data!$AG:$AG,ROW()),0.001)</f>
        <v>0</v>
      </c>
      <c r="EW25" s="74">
        <f t="shared" si="5"/>
        <v>0</v>
      </c>
      <c r="EX25" s="9">
        <f t="shared" si="6"/>
        <v>0</v>
      </c>
      <c r="EY25" s="28">
        <f t="shared" si="7"/>
        <v>0</v>
      </c>
      <c r="EZ25" s="28">
        <f t="shared" si="8"/>
        <v>0</v>
      </c>
      <c r="FA25" s="28">
        <f t="shared" si="9"/>
        <v>0</v>
      </c>
      <c r="FB25" s="28">
        <f t="shared" si="10"/>
        <v>0</v>
      </c>
      <c r="FC25" s="28">
        <f t="shared" si="11"/>
        <v>0</v>
      </c>
      <c r="FD25" s="28">
        <f t="shared" si="12"/>
        <v>0</v>
      </c>
      <c r="FE25" s="28">
        <f t="shared" si="13"/>
        <v>0</v>
      </c>
      <c r="FF25" s="28">
        <f t="shared" si="14"/>
        <v>0</v>
      </c>
      <c r="FG25" s="28">
        <f t="shared" si="15"/>
        <v>0.64000000000000012</v>
      </c>
      <c r="FH25" s="28">
        <f t="shared" si="16"/>
        <v>1</v>
      </c>
      <c r="FI25" s="28">
        <f t="shared" si="17"/>
        <v>1</v>
      </c>
      <c r="FJ25" s="28">
        <f t="shared" si="18"/>
        <v>0.36</v>
      </c>
      <c r="FK25" s="28">
        <f t="shared" si="19"/>
        <v>0</v>
      </c>
      <c r="FL25" s="28">
        <f t="shared" si="20"/>
        <v>0</v>
      </c>
      <c r="FM25" s="28">
        <f t="shared" si="21"/>
        <v>0</v>
      </c>
      <c r="FN25" s="28">
        <f t="shared" si="22"/>
        <v>0</v>
      </c>
      <c r="FO25" s="28">
        <f t="shared" si="23"/>
        <v>0</v>
      </c>
      <c r="FP25" s="28">
        <f t="shared" si="24"/>
        <v>0</v>
      </c>
      <c r="FQ25" s="28">
        <f t="shared" si="25"/>
        <v>0</v>
      </c>
      <c r="FR25" s="28">
        <f t="shared" si="26"/>
        <v>0</v>
      </c>
      <c r="FS25" s="28">
        <f t="shared" si="27"/>
        <v>0</v>
      </c>
      <c r="FT25" s="28">
        <f t="shared" si="28"/>
        <v>0</v>
      </c>
      <c r="FU25" s="29">
        <f t="shared" si="29"/>
        <v>0</v>
      </c>
      <c r="FV25" s="74">
        <f t="shared" si="30"/>
        <v>3</v>
      </c>
      <c r="FW25" s="27">
        <f>profiles!C25*profiles!AA25</f>
        <v>0</v>
      </c>
      <c r="FX25" s="27">
        <f>profiles!D25*profiles!AB25</f>
        <v>0</v>
      </c>
      <c r="FY25" s="27">
        <f>profiles!E25*profiles!AC25</f>
        <v>0</v>
      </c>
      <c r="FZ25" s="27">
        <f>profiles!F25*profiles!AD25</f>
        <v>0</v>
      </c>
      <c r="GA25" s="27">
        <f>profiles!G25*profiles!AE25</f>
        <v>0</v>
      </c>
      <c r="GB25" s="27">
        <f>profiles!H25*profiles!AF25</f>
        <v>0</v>
      </c>
      <c r="GC25" s="27">
        <f>profiles!I25*profiles!AG25</f>
        <v>0</v>
      </c>
      <c r="GD25" s="27">
        <f>profiles!J25*profiles!AH25</f>
        <v>0.16000000000000003</v>
      </c>
      <c r="GE25" s="27">
        <f>profiles!K25*profiles!AI25</f>
        <v>0.16000000000000003</v>
      </c>
      <c r="GF25" s="27">
        <f>profiles!L25*profiles!AJ25</f>
        <v>0.64000000000000012</v>
      </c>
      <c r="GG25" s="27">
        <f>profiles!M25*profiles!AK25</f>
        <v>1</v>
      </c>
      <c r="GH25" s="27">
        <f>profiles!N25*profiles!AL25</f>
        <v>1</v>
      </c>
      <c r="GI25" s="27">
        <f>profiles!O25*profiles!AM25</f>
        <v>0.36</v>
      </c>
      <c r="GJ25" s="27">
        <f>profiles!P25*profiles!AN25</f>
        <v>0.16000000000000003</v>
      </c>
      <c r="GK25" s="27">
        <f>profiles!Q25*profiles!AO25</f>
        <v>4.0000000000000008E-2</v>
      </c>
      <c r="GL25" s="27">
        <f>profiles!R25*profiles!AP25</f>
        <v>4.0000000000000008E-2</v>
      </c>
      <c r="GM25" s="27">
        <f>profiles!S25*profiles!AQ25</f>
        <v>0</v>
      </c>
      <c r="GN25" s="27">
        <f>profiles!T25*profiles!AR25</f>
        <v>0</v>
      </c>
      <c r="GO25" s="27">
        <f>profiles!U25*profiles!AS25</f>
        <v>0</v>
      </c>
      <c r="GP25" s="27">
        <f>profiles!V25*profiles!AT25</f>
        <v>0</v>
      </c>
      <c r="GQ25" s="27">
        <f>profiles!W25*profiles!AU25</f>
        <v>0</v>
      </c>
      <c r="GR25" s="27">
        <f>profiles!X25*profiles!AV25</f>
        <v>0</v>
      </c>
      <c r="GS25" s="27">
        <f>profiles!Y25*profiles!AW25</f>
        <v>0</v>
      </c>
      <c r="GT25" s="27">
        <f>profiles!Z25*profiles!AX25</f>
        <v>0</v>
      </c>
      <c r="GU25" s="74">
        <f t="shared" si="31"/>
        <v>0.27000000000000013</v>
      </c>
      <c r="GV25" s="73">
        <v>99</v>
      </c>
      <c r="GW25" s="73">
        <f>INDEX(data!$C:$C,ROW())*INDEX(data!$E:$E,ROW())*(INDEX(data!$G:$G,ROW())/100)/0.85</f>
        <v>21.176470588235293</v>
      </c>
      <c r="GX25" s="73">
        <f>GW25*INDEX(data!$P:$P,ROW())*INDEX(data!$W:$W,ROW())/INDEX(results!$C:$C,ROW())</f>
        <v>6.6176470588235295E-2</v>
      </c>
      <c r="GY25" s="73">
        <f>IF(INDEX(data!$BM:$BM,ROW())="Climatisation",1,0)</f>
        <v>1</v>
      </c>
      <c r="GZ25" s="73">
        <f>data!BA25</f>
        <v>9.6999999999999993</v>
      </c>
      <c r="HA25" s="73">
        <f>data!BB25</f>
        <v>0.2</v>
      </c>
      <c r="HB25" s="9">
        <f>profiles!C25</f>
        <v>0</v>
      </c>
      <c r="HC25" s="28">
        <f>profiles!D25</f>
        <v>0</v>
      </c>
      <c r="HD25" s="28">
        <f>profiles!E25</f>
        <v>0</v>
      </c>
      <c r="HE25" s="28">
        <f>profiles!F25</f>
        <v>0</v>
      </c>
      <c r="HF25" s="28">
        <f>profiles!G25</f>
        <v>0</v>
      </c>
      <c r="HG25" s="28">
        <f>profiles!H25</f>
        <v>0</v>
      </c>
      <c r="HH25" s="28">
        <f>profiles!I25</f>
        <v>0</v>
      </c>
      <c r="HI25" s="28">
        <f>profiles!J25</f>
        <v>0.4</v>
      </c>
      <c r="HJ25" s="28">
        <f>profiles!K25</f>
        <v>0.4</v>
      </c>
      <c r="HK25" s="28">
        <f>profiles!L25</f>
        <v>0.8</v>
      </c>
      <c r="HL25" s="28">
        <f>profiles!M25</f>
        <v>1</v>
      </c>
      <c r="HM25" s="28">
        <f>profiles!N25</f>
        <v>1</v>
      </c>
      <c r="HN25" s="28">
        <f>profiles!O25</f>
        <v>0.6</v>
      </c>
      <c r="HO25" s="28">
        <f>profiles!P25</f>
        <v>0.4</v>
      </c>
      <c r="HP25" s="28">
        <f>profiles!Q25</f>
        <v>0.2</v>
      </c>
      <c r="HQ25" s="28">
        <f>profiles!R25</f>
        <v>0.2</v>
      </c>
      <c r="HR25" s="28">
        <f>profiles!S25</f>
        <v>0</v>
      </c>
      <c r="HS25" s="28">
        <f>profiles!T25</f>
        <v>0</v>
      </c>
      <c r="HT25" s="28">
        <f>profiles!U25</f>
        <v>0</v>
      </c>
      <c r="HU25" s="28">
        <f>profiles!V25</f>
        <v>0</v>
      </c>
      <c r="HV25" s="28">
        <f>profiles!W25</f>
        <v>0</v>
      </c>
      <c r="HW25" s="28">
        <f>profiles!X25</f>
        <v>0</v>
      </c>
      <c r="HX25" s="28">
        <f>profiles!Y25</f>
        <v>0</v>
      </c>
      <c r="HY25" s="28">
        <f>profiles!Z25</f>
        <v>0</v>
      </c>
      <c r="HZ25" s="74">
        <f t="shared" si="32"/>
        <v>5</v>
      </c>
    </row>
    <row r="26" spans="1:234" x14ac:dyDescent="0.3">
      <c r="A26" s="7">
        <v>7.1</v>
      </c>
      <c r="B26" s="8" t="s">
        <v>118</v>
      </c>
      <c r="C26" s="7">
        <f>profiles!AA26*INDEX(data!$AL:$AL,ROW())*INDEX(results!$I:$I,ROW())</f>
        <v>0.16000000000000003</v>
      </c>
      <c r="D26" s="24">
        <f>profiles!AB26*INDEX(data!$AL:$AL,ROW())*INDEX(results!$I:$I,ROW())</f>
        <v>0.16000000000000003</v>
      </c>
      <c r="E26" s="24">
        <f>profiles!AC26*INDEX(data!$AL:$AL,ROW())*INDEX(results!$I:$I,ROW())</f>
        <v>0.16000000000000003</v>
      </c>
      <c r="F26" s="24">
        <f>profiles!AD26*INDEX(data!$AL:$AL,ROW())*INDEX(results!$I:$I,ROW())</f>
        <v>0.16000000000000003</v>
      </c>
      <c r="G26" s="24">
        <f>profiles!AE26*INDEX(data!$AL:$AL,ROW())*INDEX(results!$I:$I,ROW())</f>
        <v>0.16000000000000003</v>
      </c>
      <c r="H26" s="24">
        <f>profiles!AF26*INDEX(data!$AL:$AL,ROW())*INDEX(results!$I:$I,ROW())</f>
        <v>0.16000000000000003</v>
      </c>
      <c r="I26" s="24">
        <f>profiles!AG26*INDEX(data!$AL:$AL,ROW())*INDEX(results!$I:$I,ROW())</f>
        <v>0.16000000000000003</v>
      </c>
      <c r="J26" s="24">
        <f>profiles!AH26*INDEX(data!$AL:$AL,ROW())*INDEX(results!$I:$I,ROW())</f>
        <v>0.16000000000000003</v>
      </c>
      <c r="K26" s="24">
        <f>profiles!AI26*INDEX(data!$AL:$AL,ROW())*INDEX(results!$I:$I,ROW())</f>
        <v>0.16000000000000003</v>
      </c>
      <c r="L26" s="24">
        <f>profiles!AJ26*INDEX(data!$AL:$AL,ROW())*INDEX(results!$I:$I,ROW())</f>
        <v>0.16000000000000003</v>
      </c>
      <c r="M26" s="24">
        <f>profiles!AK26*INDEX(data!$AL:$AL,ROW())*INDEX(results!$I:$I,ROW())</f>
        <v>0.16000000000000003</v>
      </c>
      <c r="N26" s="24">
        <f>profiles!AL26*INDEX(data!$AL:$AL,ROW())*INDEX(results!$I:$I,ROW())</f>
        <v>0.16000000000000003</v>
      </c>
      <c r="O26" s="24">
        <f>profiles!AM26*INDEX(data!$AL:$AL,ROW())*INDEX(results!$I:$I,ROW())</f>
        <v>0.32000000000000006</v>
      </c>
      <c r="P26" s="24">
        <f>profiles!AN26*INDEX(data!$AL:$AL,ROW())*INDEX(results!$I:$I,ROW())</f>
        <v>0.96</v>
      </c>
      <c r="Q26" s="24">
        <f>profiles!AO26*INDEX(data!$AL:$AL,ROW())*INDEX(results!$I:$I,ROW())</f>
        <v>0.96</v>
      </c>
      <c r="R26" s="24">
        <f>profiles!AP26*INDEX(data!$AL:$AL,ROW())*INDEX(results!$I:$I,ROW())</f>
        <v>0.96</v>
      </c>
      <c r="S26" s="24">
        <f>profiles!AQ26*INDEX(data!$AL:$AL,ROW())*INDEX(results!$I:$I,ROW())</f>
        <v>0.96</v>
      </c>
      <c r="T26" s="24">
        <f>profiles!AR26*INDEX(data!$AL:$AL,ROW())*INDEX(results!$I:$I,ROW())</f>
        <v>0.96</v>
      </c>
      <c r="U26" s="24">
        <f>profiles!AS26*INDEX(data!$AL:$AL,ROW())*INDEX(results!$I:$I,ROW())</f>
        <v>0.96</v>
      </c>
      <c r="V26" s="24">
        <f>profiles!AT26*INDEX(data!$AL:$AL,ROW())*INDEX(results!$I:$I,ROW())</f>
        <v>1.6</v>
      </c>
      <c r="W26" s="24">
        <f>profiles!AU26*INDEX(data!$AL:$AL,ROW())*INDEX(results!$I:$I,ROW())</f>
        <v>1.6</v>
      </c>
      <c r="X26" s="24">
        <f>profiles!AV26*INDEX(data!$AL:$AL,ROW())*INDEX(results!$I:$I,ROW())</f>
        <v>1.6</v>
      </c>
      <c r="Y26" s="24">
        <f>profiles!AW26*INDEX(data!$AL:$AL,ROW())*INDEX(results!$I:$I,ROW())</f>
        <v>0.96</v>
      </c>
      <c r="Z26" s="24">
        <f>profiles!AX26*INDEX(data!$AL:$AL,ROW())*INDEX(results!$I:$I,ROW())</f>
        <v>0.32000000000000006</v>
      </c>
      <c r="AA26" s="73">
        <f t="shared" si="1"/>
        <v>5</v>
      </c>
      <c r="AB26" s="31">
        <f>IF(INDEX(data!$AV:$AV,ROW())=3,0,CA26*INDEX(results!$R:$R,ROW()))*INDEX($BA:$BA,ROW())</f>
        <v>0</v>
      </c>
      <c r="AC26" s="31">
        <f>IF(INDEX(data!$AV:$AV,ROW())=3,0,CB26*INDEX(results!$R:$R,ROW()))*INDEX($BA:$BA,ROW())</f>
        <v>0</v>
      </c>
      <c r="AD26" s="31">
        <f>IF(INDEX(data!$AV:$AV,ROW())=3,0,CC26*INDEX(results!$R:$R,ROW()))*INDEX($BA:$BA,ROW())</f>
        <v>0</v>
      </c>
      <c r="AE26" s="31">
        <f>IF(INDEX(data!$AV:$AV,ROW())=3,0,CD26*INDEX(results!$R:$R,ROW()))*INDEX($BA:$BA,ROW())</f>
        <v>0</v>
      </c>
      <c r="AF26" s="31">
        <f>IF(INDEX(data!$AV:$AV,ROW())=3,0,CE26*INDEX(results!$R:$R,ROW()))*INDEX($BA:$BA,ROW())</f>
        <v>0</v>
      </c>
      <c r="AG26" s="31">
        <f>IF(INDEX(data!$AV:$AV,ROW())=3,0,CF26*INDEX(results!$R:$R,ROW()))*INDEX($BA:$BA,ROW())</f>
        <v>0</v>
      </c>
      <c r="AH26" s="31">
        <f>IF(INDEX(data!$AV:$AV,ROW())=3,0,CG26*INDEX(results!$R:$R,ROW()))*INDEX($BA:$BA,ROW())</f>
        <v>0</v>
      </c>
      <c r="AI26" s="90">
        <f>CH26*INDEX(results!$R:$R,ROW())*INDEX($BA:$BA,ROW())</f>
        <v>0</v>
      </c>
      <c r="AJ26" s="90">
        <f>CI26*INDEX(results!$R:$R,ROW())*INDEX($BA:$BA,ROW())</f>
        <v>0</v>
      </c>
      <c r="AK26" s="90">
        <f>CJ26*INDEX(results!$R:$R,ROW())*INDEX($BA:$BA,ROW())</f>
        <v>0</v>
      </c>
      <c r="AL26" s="90">
        <f>CK26*INDEX(results!$R:$R,ROW())*INDEX($BA:$BA,ROW())</f>
        <v>0</v>
      </c>
      <c r="AM26" s="90">
        <f>CL26*INDEX(results!$R:$R,ROW())*INDEX($BA:$BA,ROW())</f>
        <v>0</v>
      </c>
      <c r="AN26" s="90">
        <f>CM26*INDEX(results!$R:$R,ROW())*INDEX($BA:$BA,ROW())</f>
        <v>7.3972602570838824</v>
      </c>
      <c r="AO26" s="90">
        <f>CN26*INDEX(results!$R:$R,ROW())*INDEX($BA:$BA,ROW())</f>
        <v>7.3972602570838824</v>
      </c>
      <c r="AP26" s="90">
        <f>CO26*INDEX(results!$R:$R,ROW())*INDEX($BA:$BA,ROW())</f>
        <v>7.3972602570838824</v>
      </c>
      <c r="AQ26" s="90">
        <f>CP26*INDEX(results!$R:$R,ROW())*INDEX($BA:$BA,ROW())</f>
        <v>7.3972602570838824</v>
      </c>
      <c r="AR26" s="90">
        <f>CQ26*INDEX(results!$R:$R,ROW())*INDEX($BA:$BA,ROW())</f>
        <v>7.3972602570838824</v>
      </c>
      <c r="AS26" s="90">
        <f>CR26*INDEX(results!$R:$R,ROW())*INDEX($BA:$BA,ROW())</f>
        <v>7.3972602570838824</v>
      </c>
      <c r="AT26" s="91">
        <f>IF(INDEX(data!$AV:$AV,ROW())=3,INDEX(results!$R:$R,ROW()), CS26*INDEX(results!$R:$R,ROW()))*INDEX($BA:$BA,ROW())</f>
        <v>7.3972602570838824</v>
      </c>
      <c r="AU26" s="91">
        <f>IF(INDEX(data!$AV:$AV,ROW())=3,INDEX(results!$R:$R,ROW()), CT26*INDEX(results!$R:$R,ROW()))*INDEX($BA:$BA,ROW())</f>
        <v>7.3972602570838824</v>
      </c>
      <c r="AV26" s="91">
        <f>IF(INDEX(data!$AV:$AV,ROW())=3,INDEX(results!$R:$R,ROW()), CU26*INDEX(results!$R:$R,ROW()))*INDEX($BA:$BA,ROW())</f>
        <v>7.3972602570838824</v>
      </c>
      <c r="AW26" s="31">
        <f>IF(INDEX(data!$AV:$AV,ROW())=3,0,CV26*INDEX(results!$R:$R,ROW()))*INDEX($BA:$BA,ROW())</f>
        <v>7.3972602570838824</v>
      </c>
      <c r="AX26" s="31">
        <f>IF(INDEX(data!$AV:$AV,ROW())=3,0,CW26*INDEX(results!$R:$R,ROW()))*INDEX($BA:$BA,ROW())</f>
        <v>7.3972602570838824</v>
      </c>
      <c r="AY26" s="37">
        <f>IF(INDEX(data!$AV:$AV,ROW())=3,0,CX26*INDEX(results!$R:$R,ROW()))*INDEX($BA:$BA,ROW())</f>
        <v>7.3972602570838824</v>
      </c>
      <c r="AZ26" s="17">
        <f t="shared" si="2"/>
        <v>32</v>
      </c>
      <c r="BA26" s="73">
        <f>IF((INDEX(data!$AU:$AU,ROW())+INDEX(data!$AV:$AV,ROW()))=0,0,INDEX(results!$T:$T,ROW())/(365*(INDEX(data!$AU:$AU,ROW())+INDEX(data!$AV:$AV,ROW()))+0.00001))</f>
        <v>0.68493150528554458</v>
      </c>
      <c r="BB26" s="23">
        <f>CA26*INDEX(data!$AX:$AX,ROW())*INDEX(results!$I:$I,ROW())</f>
        <v>0</v>
      </c>
      <c r="BC26" s="23">
        <f>CB26*INDEX(data!$AX:$AX,ROW())*INDEX(results!$I:$I,ROW())</f>
        <v>0</v>
      </c>
      <c r="BD26" s="23">
        <f>CC26*INDEX(data!$AX:$AX,ROW())*INDEX(results!$I:$I,ROW())</f>
        <v>0</v>
      </c>
      <c r="BE26" s="23">
        <f>CD26*INDEX(data!$AX:$AX,ROW())*INDEX(results!$I:$I,ROW())</f>
        <v>0</v>
      </c>
      <c r="BF26" s="23">
        <f>CE26*INDEX(data!$AX:$AX,ROW())*INDEX(results!$I:$I,ROW())</f>
        <v>0</v>
      </c>
      <c r="BG26" s="23">
        <f>CF26*INDEX(data!$AX:$AX,ROW())*INDEX(results!$I:$I,ROW())</f>
        <v>0</v>
      </c>
      <c r="BH26" s="23">
        <f>CG26*INDEX(data!$AX:$AX,ROW())*INDEX(results!$I:$I,ROW())</f>
        <v>0</v>
      </c>
      <c r="BI26" s="23">
        <f>CH26*INDEX(data!$AX:$AX,ROW())*INDEX(results!$I:$I,ROW())</f>
        <v>0</v>
      </c>
      <c r="BJ26" s="23">
        <f>CI26*INDEX(data!$AX:$AX,ROW())*INDEX(results!$I:$I,ROW())</f>
        <v>0</v>
      </c>
      <c r="BK26" s="23">
        <f>CJ26*INDEX(data!$AX:$AX,ROW())*INDEX(results!$I:$I,ROW())</f>
        <v>0</v>
      </c>
      <c r="BL26" s="23">
        <f>CK26*INDEX(data!$AX:$AX,ROW())*INDEX(results!$I:$I,ROW())</f>
        <v>0</v>
      </c>
      <c r="BM26" s="23">
        <f>CL26*INDEX(data!$AX:$AX,ROW())*INDEX(results!$I:$I,ROW())</f>
        <v>0</v>
      </c>
      <c r="BN26" s="23">
        <f>CM26*INDEX(data!$AX:$AX,ROW())*INDEX(results!$I:$I,ROW())</f>
        <v>0</v>
      </c>
      <c r="BO26" s="23">
        <f>CN26*INDEX(data!$AX:$AX,ROW())*INDEX(results!$I:$I,ROW())</f>
        <v>0</v>
      </c>
      <c r="BP26" s="23">
        <f>CO26*INDEX(data!$AX:$AX,ROW())*INDEX(results!$I:$I,ROW())</f>
        <v>0</v>
      </c>
      <c r="BQ26" s="23">
        <f>CP26*INDEX(data!$AX:$AX,ROW())*INDEX(results!$I:$I,ROW())</f>
        <v>0</v>
      </c>
      <c r="BR26" s="23">
        <f>CQ26*INDEX(data!$AX:$AX,ROW())*INDEX(results!$I:$I,ROW())</f>
        <v>0</v>
      </c>
      <c r="BS26" s="23">
        <f>CR26*INDEX(data!$AX:$AX,ROW())*INDEX(results!$I:$I,ROW())</f>
        <v>0</v>
      </c>
      <c r="BT26" s="23">
        <f>CS26*INDEX(data!$AX:$AX,ROW())*INDEX(results!$I:$I,ROW())</f>
        <v>0</v>
      </c>
      <c r="BU26" s="23">
        <f>CT26*INDEX(data!$AX:$AX,ROW())*INDEX(results!$I:$I,ROW())</f>
        <v>0</v>
      </c>
      <c r="BV26" s="23">
        <f>CU26*INDEX(data!$AX:$AX,ROW())*INDEX(results!$I:$I,ROW())</f>
        <v>0</v>
      </c>
      <c r="BW26" s="23">
        <f>CV26*INDEX(data!$AX:$AX,ROW())*INDEX(results!$I:$I,ROW())</f>
        <v>0</v>
      </c>
      <c r="BX26" s="23">
        <f>CW26*INDEX(data!$AX:$AX,ROW())*INDEX(results!$I:$I,ROW())</f>
        <v>0</v>
      </c>
      <c r="BY26" s="23">
        <f>CX26*INDEX(data!$AX:$AX,ROW())*INDEX(results!$I:$I,ROW())</f>
        <v>0</v>
      </c>
      <c r="BZ26" s="73">
        <f>ROUND(SUM(BB26:BY26)*INDEX(profiles!$BL:$BL,ROW())/1000,0)</f>
        <v>0</v>
      </c>
      <c r="CA26" s="81">
        <f>IF(profiles!C26&gt;0,1,0)</f>
        <v>0</v>
      </c>
      <c r="CB26" s="78">
        <f>IF(profiles!D26&gt;0,1,0)</f>
        <v>0</v>
      </c>
      <c r="CC26" s="78">
        <f>IF(profiles!E26&gt;0,1,0)</f>
        <v>0</v>
      </c>
      <c r="CD26" s="78">
        <f>IF(profiles!F26&gt;0,1,0)</f>
        <v>0</v>
      </c>
      <c r="CE26" s="78">
        <f>IF(profiles!G26&gt;0,1,0)</f>
        <v>0</v>
      </c>
      <c r="CF26" s="78">
        <f>IF(profiles!H26&gt;0,1,0)</f>
        <v>0</v>
      </c>
      <c r="CG26" s="78">
        <f>IF(profiles!I26&gt;0,1,0)</f>
        <v>0</v>
      </c>
      <c r="CH26" s="78">
        <f>IF(profiles!J26&gt;0,1,0)</f>
        <v>0</v>
      </c>
      <c r="CI26" s="78">
        <f>IF(profiles!K26&gt;0,1,0)</f>
        <v>0</v>
      </c>
      <c r="CJ26" s="78">
        <f>IF(profiles!L26&gt;0,1,0)</f>
        <v>0</v>
      </c>
      <c r="CK26" s="78">
        <f>IF(profiles!M26&gt;0,1,0)</f>
        <v>0</v>
      </c>
      <c r="CL26" s="78">
        <f>IF(profiles!N26&gt;0,1,0)</f>
        <v>0</v>
      </c>
      <c r="CM26" s="78">
        <f>IF(profiles!O26&gt;0,1,0)</f>
        <v>1</v>
      </c>
      <c r="CN26" s="78">
        <f>IF(profiles!P26&gt;0,1,0)</f>
        <v>1</v>
      </c>
      <c r="CO26" s="78">
        <f>IF(profiles!Q26&gt;0,1,0)</f>
        <v>1</v>
      </c>
      <c r="CP26" s="78">
        <f>IF(profiles!R26&gt;0,1,0)</f>
        <v>1</v>
      </c>
      <c r="CQ26" s="78">
        <f>IF(profiles!S26&gt;0,1,0)</f>
        <v>1</v>
      </c>
      <c r="CR26" s="78">
        <f>IF(profiles!T26&gt;0,1,0)</f>
        <v>1</v>
      </c>
      <c r="CS26" s="78">
        <f>IF(profiles!U26&gt;0,1,0)</f>
        <v>1</v>
      </c>
      <c r="CT26" s="78">
        <f>IF(profiles!V26&gt;0,1,0)</f>
        <v>1</v>
      </c>
      <c r="CU26" s="78">
        <f>IF(profiles!W26&gt;0,1,0)</f>
        <v>1</v>
      </c>
      <c r="CV26" s="78">
        <f>IF(profiles!X26&gt;0,1,0)</f>
        <v>1</v>
      </c>
      <c r="CW26" s="78">
        <f>IF(profiles!Y26&gt;0,1,0)</f>
        <v>1</v>
      </c>
      <c r="CX26" s="78">
        <f>IF(profiles!Z26&gt;0,1,0)</f>
        <v>1</v>
      </c>
      <c r="CY26" s="73">
        <f t="shared" si="3"/>
        <v>4</v>
      </c>
      <c r="CZ26" s="22">
        <f>profiles!C26*INDEX(results!$J:$J,ROW())*INDEX(results!$I:$I,ROW())</f>
        <v>0</v>
      </c>
      <c r="DA26" s="23">
        <f>profiles!D26*INDEX(results!$J:$J,ROW())*INDEX(results!$I:$I,ROW())</f>
        <v>0</v>
      </c>
      <c r="DB26" s="23">
        <f>profiles!E26*INDEX(results!$J:$J,ROW())*INDEX(results!$I:$I,ROW())</f>
        <v>0</v>
      </c>
      <c r="DC26" s="23">
        <f>profiles!F26*INDEX(results!$J:$J,ROW())*INDEX(results!$I:$I,ROW())</f>
        <v>0</v>
      </c>
      <c r="DD26" s="23">
        <f>profiles!G26*INDEX(results!$J:$J,ROW())*INDEX(results!$I:$I,ROW())</f>
        <v>0</v>
      </c>
      <c r="DE26" s="23">
        <f>profiles!H26*INDEX(results!$J:$J,ROW())*INDEX(results!$I:$I,ROW())</f>
        <v>0</v>
      </c>
      <c r="DF26" s="23">
        <f>profiles!I26*INDEX(results!$J:$J,ROW())*INDEX(results!$I:$I,ROW())</f>
        <v>0</v>
      </c>
      <c r="DG26" s="23">
        <f>profiles!J26*INDEX(results!$J:$J,ROW())*INDEX(results!$I:$I,ROW())</f>
        <v>0</v>
      </c>
      <c r="DH26" s="23">
        <f>profiles!K26*INDEX(results!$J:$J,ROW())*INDEX(results!$I:$I,ROW())</f>
        <v>0</v>
      </c>
      <c r="DI26" s="23">
        <f>profiles!L26*INDEX(results!$J:$J,ROW())*INDEX(results!$I:$I,ROW())</f>
        <v>0</v>
      </c>
      <c r="DJ26" s="23">
        <f>profiles!M26*INDEX(results!$J:$J,ROW())*INDEX(results!$I:$I,ROW())</f>
        <v>0</v>
      </c>
      <c r="DK26" s="23">
        <f>profiles!N26*INDEX(results!$J:$J,ROW())*INDEX(results!$I:$I,ROW())</f>
        <v>0</v>
      </c>
      <c r="DL26" s="23">
        <f>profiles!O26*INDEX(results!$J:$J,ROW())*INDEX(results!$I:$I,ROW())</f>
        <v>4.4800000000000004</v>
      </c>
      <c r="DM26" s="23">
        <f>profiles!P26*INDEX(results!$J:$J,ROW())*INDEX(results!$I:$I,ROW())</f>
        <v>13.440000000000001</v>
      </c>
      <c r="DN26" s="23">
        <f>profiles!Q26*INDEX(results!$J:$J,ROW())*INDEX(results!$I:$I,ROW())</f>
        <v>13.440000000000001</v>
      </c>
      <c r="DO26" s="23">
        <f>profiles!R26*INDEX(results!$J:$J,ROW())*INDEX(results!$I:$I,ROW())</f>
        <v>13.440000000000001</v>
      </c>
      <c r="DP26" s="23">
        <f>profiles!S26*INDEX(results!$J:$J,ROW())*INDEX(results!$I:$I,ROW())</f>
        <v>13.440000000000001</v>
      </c>
      <c r="DQ26" s="23">
        <f>profiles!T26*INDEX(results!$J:$J,ROW())*INDEX(results!$I:$I,ROW())</f>
        <v>13.440000000000001</v>
      </c>
      <c r="DR26" s="23">
        <f>profiles!U26*INDEX(results!$J:$J,ROW())*INDEX(results!$I:$I,ROW())</f>
        <v>13.440000000000001</v>
      </c>
      <c r="DS26" s="23">
        <f>profiles!V26*INDEX(results!$J:$J,ROW())*INDEX(results!$I:$I,ROW())</f>
        <v>22.400000000000002</v>
      </c>
      <c r="DT26" s="23">
        <f>profiles!W26*INDEX(results!$J:$J,ROW())*INDEX(results!$I:$I,ROW())</f>
        <v>22.400000000000002</v>
      </c>
      <c r="DU26" s="23">
        <f>profiles!X26*INDEX(results!$J:$J,ROW())*INDEX(results!$I:$I,ROW())</f>
        <v>22.400000000000002</v>
      </c>
      <c r="DV26" s="23">
        <f>profiles!Y26*INDEX(results!$J:$J,ROW())*INDEX(results!$I:$I,ROW())</f>
        <v>13.440000000000001</v>
      </c>
      <c r="DW26" s="23">
        <f>profiles!Z26*INDEX(results!$J:$J,ROW())*INDEX(results!$I:$I,ROW())</f>
        <v>4.4800000000000004</v>
      </c>
      <c r="DX26" s="73">
        <f t="shared" si="4"/>
        <v>62</v>
      </c>
      <c r="DY26" s="7">
        <f>EX26/MAX(INDEX($FV:$FV,ROW()),0.001)*(INDEX(data!$BT:$BT,ROW()))*(INDEX(results!$I:$I,ROW()))/MAX(INDEX(data!$AG:$AG,ROW()),0.001)</f>
        <v>0</v>
      </c>
      <c r="DZ26" s="24">
        <f>EY26/MAX(INDEX($FV:$FV,ROW()),0.001)*(INDEX(data!$BT:$BT,ROW()))*(INDEX(results!$I:$I,ROW()))/MAX(INDEX(data!$AG:$AG,ROW()),0.001)</f>
        <v>0</v>
      </c>
      <c r="EA26" s="24">
        <f>EZ26/MAX(INDEX($FV:$FV,ROW()),0.001)*(INDEX(data!$BT:$BT,ROW()))*(INDEX(results!$I:$I,ROW()))/MAX(INDEX(data!$AG:$AG,ROW()),0.001)</f>
        <v>0</v>
      </c>
      <c r="EB26" s="24">
        <f>FA26/MAX(INDEX($FV:$FV,ROW()),0.001)*(INDEX(data!$BT:$BT,ROW()))*(INDEX(results!$I:$I,ROW()))/MAX(INDEX(data!$AG:$AG,ROW()),0.001)</f>
        <v>0</v>
      </c>
      <c r="EC26" s="24">
        <f>FB26/MAX(INDEX($FV:$FV,ROW()),0.001)*(INDEX(data!$BT:$BT,ROW()))*(INDEX(results!$I:$I,ROW()))/MAX(INDEX(data!$AG:$AG,ROW()),0.001)</f>
        <v>0</v>
      </c>
      <c r="ED26" s="24">
        <f>FC26/MAX(INDEX($FV:$FV,ROW()),0.001)*(INDEX(data!$BT:$BT,ROW()))*(INDEX(results!$I:$I,ROW()))/MAX(INDEX(data!$AG:$AG,ROW()),0.001)</f>
        <v>0</v>
      </c>
      <c r="EE26" s="24">
        <f>FD26/MAX(INDEX($FV:$FV,ROW()),0.001)*(INDEX(data!$BT:$BT,ROW()))*(INDEX(results!$I:$I,ROW()))/MAX(INDEX(data!$AG:$AG,ROW()),0.001)</f>
        <v>0</v>
      </c>
      <c r="EF26" s="24">
        <f>FE26/MAX(INDEX($FV:$FV,ROW()),0.001)*(INDEX(data!$BT:$BT,ROW()))*(INDEX(results!$I:$I,ROW()))/MAX(INDEX(data!$AG:$AG,ROW()),0.001)</f>
        <v>0</v>
      </c>
      <c r="EG26" s="24">
        <f>FF26/MAX(INDEX($FV:$FV,ROW()),0.001)*(INDEX(data!$BT:$BT,ROW()))*(INDEX(results!$I:$I,ROW()))/MAX(INDEX(data!$AG:$AG,ROW()),0.001)</f>
        <v>0</v>
      </c>
      <c r="EH26" s="24">
        <f>FG26/MAX(INDEX($FV:$FV,ROW()),0.001)*(INDEX(data!$BT:$BT,ROW()))*(INDEX(results!$I:$I,ROW()))/MAX(INDEX(data!$AG:$AG,ROW()),0.001)</f>
        <v>0</v>
      </c>
      <c r="EI26" s="24">
        <f>FH26/MAX(INDEX($FV:$FV,ROW()),0.001)*(INDEX(data!$BT:$BT,ROW()))*(INDEX(results!$I:$I,ROW()))/MAX(INDEX(data!$AG:$AG,ROW()),0.001)</f>
        <v>0</v>
      </c>
      <c r="EJ26" s="24">
        <f>FI26/MAX(INDEX($FV:$FV,ROW()),0.001)*(INDEX(data!$BT:$BT,ROW()))*(INDEX(results!$I:$I,ROW()))/MAX(INDEX(data!$AG:$AG,ROW()),0.001)</f>
        <v>0</v>
      </c>
      <c r="EK26" s="24">
        <f>FJ26/MAX(INDEX($FV:$FV,ROW()),0.001)*(INDEX(data!$BT:$BT,ROW()))*(INDEX(results!$I:$I,ROW()))/MAX(INDEX(data!$AG:$AG,ROW()),0.001)</f>
        <v>0</v>
      </c>
      <c r="EL26" s="24">
        <f>FK26/MAX(INDEX($FV:$FV,ROW()),0.001)*(INDEX(data!$BT:$BT,ROW()))*(INDEX(results!$I:$I,ROW()))/MAX(INDEX(data!$AG:$AG,ROW()),0.001)</f>
        <v>0</v>
      </c>
      <c r="EM26" s="24">
        <f>FL26/MAX(INDEX($FV:$FV,ROW()),0.001)*(INDEX(data!$BT:$BT,ROW()))*(INDEX(results!$I:$I,ROW()))/MAX(INDEX(data!$AG:$AG,ROW()),0.001)</f>
        <v>0</v>
      </c>
      <c r="EN26" s="24">
        <f>FM26/MAX(INDEX($FV:$FV,ROW()),0.001)*(INDEX(data!$BT:$BT,ROW()))*(INDEX(results!$I:$I,ROW()))/MAX(INDEX(data!$AG:$AG,ROW()),0.001)</f>
        <v>0</v>
      </c>
      <c r="EO26" s="24">
        <f>FN26/MAX(INDEX($FV:$FV,ROW()),0.001)*(INDEX(data!$BT:$BT,ROW()))*(INDEX(results!$I:$I,ROW()))/MAX(INDEX(data!$AG:$AG,ROW()),0.001)</f>
        <v>0</v>
      </c>
      <c r="EP26" s="24">
        <f>FO26/MAX(INDEX($FV:$FV,ROW()),0.001)*(INDEX(data!$BT:$BT,ROW()))*(INDEX(results!$I:$I,ROW()))/MAX(INDEX(data!$AG:$AG,ROW()),0.001)</f>
        <v>0</v>
      </c>
      <c r="EQ26" s="24">
        <f>FP26/MAX(INDEX($FV:$FV,ROW()),0.001)*(INDEX(data!$BT:$BT,ROW()))*(INDEX(results!$I:$I,ROW()))/MAX(INDEX(data!$AG:$AG,ROW()),0.001)</f>
        <v>0</v>
      </c>
      <c r="ER26" s="24">
        <f>FQ26/MAX(INDEX($FV:$FV,ROW()),0.001)*(INDEX(data!$BT:$BT,ROW()))*(INDEX(results!$I:$I,ROW()))/MAX(INDEX(data!$AG:$AG,ROW()),0.001)</f>
        <v>0.13333333333333333</v>
      </c>
      <c r="ES26" s="24">
        <f>FR26/MAX(INDEX($FV:$FV,ROW()),0.001)*(INDEX(data!$BT:$BT,ROW()))*(INDEX(results!$I:$I,ROW()))/MAX(INDEX(data!$AG:$AG,ROW()),0.001)</f>
        <v>0.13333333333333333</v>
      </c>
      <c r="ET26" s="24">
        <f>FS26/MAX(INDEX($FV:$FV,ROW()),0.001)*(INDEX(data!$BT:$BT,ROW()))*(INDEX(results!$I:$I,ROW()))/MAX(INDEX(data!$AG:$AG,ROW()),0.001)</f>
        <v>0.13333333333333333</v>
      </c>
      <c r="EU26" s="24">
        <f>FT26/MAX(INDEX($FV:$FV,ROW()),0.001)*(INDEX(data!$BT:$BT,ROW()))*(INDEX(results!$I:$I,ROW()))/MAX(INDEX(data!$AG:$AG,ROW()),0.001)</f>
        <v>0</v>
      </c>
      <c r="EV26" s="24">
        <f>FU26/MAX(INDEX($FV:$FV,ROW()),0.001)*(INDEX(data!$BT:$BT,ROW()))*(INDEX(results!$I:$I,ROW()))/MAX(INDEX(data!$AG:$AG,ROW()),0.001)</f>
        <v>0</v>
      </c>
      <c r="EW26" s="73">
        <f t="shared" si="5"/>
        <v>8.5</v>
      </c>
      <c r="EX26" s="7">
        <f t="shared" si="6"/>
        <v>0</v>
      </c>
      <c r="EY26" s="24">
        <f t="shared" si="7"/>
        <v>0</v>
      </c>
      <c r="EZ26" s="24">
        <f t="shared" si="8"/>
        <v>0</v>
      </c>
      <c r="FA26" s="24">
        <f t="shared" si="9"/>
        <v>0</v>
      </c>
      <c r="FB26" s="24">
        <f t="shared" si="10"/>
        <v>0</v>
      </c>
      <c r="FC26" s="24">
        <f t="shared" si="11"/>
        <v>0</v>
      </c>
      <c r="FD26" s="24">
        <f t="shared" si="12"/>
        <v>0</v>
      </c>
      <c r="FE26" s="24">
        <f t="shared" si="13"/>
        <v>0</v>
      </c>
      <c r="FF26" s="24">
        <f t="shared" si="14"/>
        <v>0</v>
      </c>
      <c r="FG26" s="24">
        <f t="shared" si="15"/>
        <v>0</v>
      </c>
      <c r="FH26" s="24">
        <f t="shared" si="16"/>
        <v>0</v>
      </c>
      <c r="FI26" s="24">
        <f t="shared" si="17"/>
        <v>0</v>
      </c>
      <c r="FJ26" s="24">
        <f t="shared" si="18"/>
        <v>0</v>
      </c>
      <c r="FK26" s="24">
        <f t="shared" si="19"/>
        <v>0</v>
      </c>
      <c r="FL26" s="24">
        <f t="shared" si="20"/>
        <v>0</v>
      </c>
      <c r="FM26" s="24">
        <f t="shared" si="21"/>
        <v>0</v>
      </c>
      <c r="FN26" s="24">
        <f t="shared" si="22"/>
        <v>0</v>
      </c>
      <c r="FO26" s="24">
        <f t="shared" si="23"/>
        <v>0</v>
      </c>
      <c r="FP26" s="24">
        <f t="shared" si="24"/>
        <v>0</v>
      </c>
      <c r="FQ26" s="24">
        <f t="shared" si="25"/>
        <v>1</v>
      </c>
      <c r="FR26" s="24">
        <f t="shared" si="26"/>
        <v>1</v>
      </c>
      <c r="FS26" s="24">
        <f t="shared" si="27"/>
        <v>1</v>
      </c>
      <c r="FT26" s="24">
        <f t="shared" si="28"/>
        <v>0</v>
      </c>
      <c r="FU26" s="25">
        <f t="shared" si="29"/>
        <v>0</v>
      </c>
      <c r="FV26" s="73">
        <f t="shared" si="30"/>
        <v>3</v>
      </c>
      <c r="FW26" s="23">
        <f>profiles!C26*profiles!AA26</f>
        <v>0</v>
      </c>
      <c r="FX26" s="23">
        <f>profiles!D26*profiles!AB26</f>
        <v>0</v>
      </c>
      <c r="FY26" s="23">
        <f>profiles!E26*profiles!AC26</f>
        <v>0</v>
      </c>
      <c r="FZ26" s="23">
        <f>profiles!F26*profiles!AD26</f>
        <v>0</v>
      </c>
      <c r="GA26" s="23">
        <f>profiles!G26*profiles!AE26</f>
        <v>0</v>
      </c>
      <c r="GB26" s="23">
        <f>profiles!H26*profiles!AF26</f>
        <v>0</v>
      </c>
      <c r="GC26" s="23">
        <f>profiles!I26*profiles!AG26</f>
        <v>0</v>
      </c>
      <c r="GD26" s="23">
        <f>profiles!J26*profiles!AH26</f>
        <v>0</v>
      </c>
      <c r="GE26" s="23">
        <f>profiles!K26*profiles!AI26</f>
        <v>0</v>
      </c>
      <c r="GF26" s="23">
        <f>profiles!L26*profiles!AJ26</f>
        <v>0</v>
      </c>
      <c r="GG26" s="23">
        <f>profiles!M26*profiles!AK26</f>
        <v>0</v>
      </c>
      <c r="GH26" s="23">
        <f>profiles!N26*profiles!AL26</f>
        <v>0</v>
      </c>
      <c r="GI26" s="23">
        <f>profiles!O26*profiles!AM26</f>
        <v>4.0000000000000008E-2</v>
      </c>
      <c r="GJ26" s="23">
        <f>profiles!P26*profiles!AN26</f>
        <v>0.36</v>
      </c>
      <c r="GK26" s="23">
        <f>profiles!Q26*profiles!AO26</f>
        <v>0.36</v>
      </c>
      <c r="GL26" s="23">
        <f>profiles!R26*profiles!AP26</f>
        <v>0.36</v>
      </c>
      <c r="GM26" s="23">
        <f>profiles!S26*profiles!AQ26</f>
        <v>0.36</v>
      </c>
      <c r="GN26" s="23">
        <f>profiles!T26*profiles!AR26</f>
        <v>0.36</v>
      </c>
      <c r="GO26" s="23">
        <f>profiles!U26*profiles!AS26</f>
        <v>0.36</v>
      </c>
      <c r="GP26" s="23">
        <f>profiles!V26*profiles!AT26</f>
        <v>1</v>
      </c>
      <c r="GQ26" s="23">
        <f>profiles!W26*profiles!AU26</f>
        <v>1</v>
      </c>
      <c r="GR26" s="23">
        <f>profiles!X26*profiles!AV26</f>
        <v>1</v>
      </c>
      <c r="GS26" s="23">
        <f>profiles!Y26*profiles!AW26</f>
        <v>0.36</v>
      </c>
      <c r="GT26" s="23">
        <f>profiles!Z26*profiles!AX26</f>
        <v>4.0000000000000008E-2</v>
      </c>
      <c r="GU26" s="73">
        <f t="shared" si="31"/>
        <v>0.36</v>
      </c>
      <c r="GV26" s="72">
        <v>111</v>
      </c>
      <c r="GW26" s="72">
        <f>INDEX(data!$C:$C,ROW())*INDEX(data!$E:$E,ROW())*(INDEX(data!$G:$G,ROW())/100)/0.85</f>
        <v>0</v>
      </c>
      <c r="GX26" s="72">
        <f>GW26*INDEX(data!$P:$P,ROW())*INDEX(data!$W:$W,ROW())/INDEX(results!$C:$C,ROW())</f>
        <v>0</v>
      </c>
      <c r="GY26" s="72">
        <f>IF(INDEX(data!$BM:$BM,ROW())="Climatisation",1,0)</f>
        <v>1</v>
      </c>
      <c r="GZ26" s="72">
        <f>data!BA26</f>
        <v>9.6999999999999993</v>
      </c>
      <c r="HA26" s="72">
        <f>data!BB26</f>
        <v>0.2</v>
      </c>
      <c r="HB26" s="7">
        <f>profiles!C26</f>
        <v>0</v>
      </c>
      <c r="HC26" s="24">
        <f>profiles!D26</f>
        <v>0</v>
      </c>
      <c r="HD26" s="24">
        <f>profiles!E26</f>
        <v>0</v>
      </c>
      <c r="HE26" s="24">
        <f>profiles!F26</f>
        <v>0</v>
      </c>
      <c r="HF26" s="24">
        <f>profiles!G26</f>
        <v>0</v>
      </c>
      <c r="HG26" s="24">
        <f>profiles!H26</f>
        <v>0</v>
      </c>
      <c r="HH26" s="24">
        <f>profiles!I26</f>
        <v>0</v>
      </c>
      <c r="HI26" s="24">
        <f>profiles!J26</f>
        <v>0</v>
      </c>
      <c r="HJ26" s="24">
        <f>profiles!K26</f>
        <v>0</v>
      </c>
      <c r="HK26" s="24">
        <f>profiles!L26</f>
        <v>0</v>
      </c>
      <c r="HL26" s="24">
        <f>profiles!M26</f>
        <v>0</v>
      </c>
      <c r="HM26" s="24">
        <f>profiles!N26</f>
        <v>0</v>
      </c>
      <c r="HN26" s="24">
        <f>profiles!O26</f>
        <v>0.2</v>
      </c>
      <c r="HO26" s="24">
        <f>profiles!P26</f>
        <v>0.6</v>
      </c>
      <c r="HP26" s="24">
        <f>profiles!Q26</f>
        <v>0.6</v>
      </c>
      <c r="HQ26" s="24">
        <f>profiles!R26</f>
        <v>0.6</v>
      </c>
      <c r="HR26" s="24">
        <f>profiles!S26</f>
        <v>0.6</v>
      </c>
      <c r="HS26" s="24">
        <f>profiles!T26</f>
        <v>0.6</v>
      </c>
      <c r="HT26" s="24">
        <f>profiles!U26</f>
        <v>0.6</v>
      </c>
      <c r="HU26" s="24">
        <f>profiles!V26</f>
        <v>1</v>
      </c>
      <c r="HV26" s="24">
        <f>profiles!W26</f>
        <v>1</v>
      </c>
      <c r="HW26" s="24">
        <f>profiles!X26</f>
        <v>1</v>
      </c>
      <c r="HX26" s="24">
        <f>profiles!Y26</f>
        <v>0.6</v>
      </c>
      <c r="HY26" s="24">
        <f>profiles!Z26</f>
        <v>0.2</v>
      </c>
      <c r="HZ26" s="73">
        <f t="shared" si="32"/>
        <v>8</v>
      </c>
    </row>
    <row r="27" spans="1:234" x14ac:dyDescent="0.3">
      <c r="A27" s="17">
        <v>7.2</v>
      </c>
      <c r="B27" s="4" t="s">
        <v>119</v>
      </c>
      <c r="C27" s="17">
        <f>profiles!AA27*INDEX(data!$AL:$AL,ROW())*INDEX(results!$I:$I,ROW())</f>
        <v>0.32000000000000006</v>
      </c>
      <c r="D27" s="31">
        <f>profiles!AB27*INDEX(data!$AL:$AL,ROW())*INDEX(results!$I:$I,ROW())</f>
        <v>0.32000000000000006</v>
      </c>
      <c r="E27" s="31">
        <f>profiles!AC27*INDEX(data!$AL:$AL,ROW())*INDEX(results!$I:$I,ROW())</f>
        <v>0.32000000000000006</v>
      </c>
      <c r="F27" s="31">
        <f>profiles!AD27*INDEX(data!$AL:$AL,ROW())*INDEX(results!$I:$I,ROW())</f>
        <v>0.32000000000000006</v>
      </c>
      <c r="G27" s="31">
        <f>profiles!AE27*INDEX(data!$AL:$AL,ROW())*INDEX(results!$I:$I,ROW())</f>
        <v>0.32000000000000006</v>
      </c>
      <c r="H27" s="31">
        <f>profiles!AF27*INDEX(data!$AL:$AL,ROW())*INDEX(results!$I:$I,ROW())</f>
        <v>0.32000000000000006</v>
      </c>
      <c r="I27" s="31">
        <f>profiles!AG27*INDEX(data!$AL:$AL,ROW())*INDEX(results!$I:$I,ROW())</f>
        <v>0.32000000000000006</v>
      </c>
      <c r="J27" s="31">
        <f>profiles!AH27*INDEX(data!$AL:$AL,ROW())*INDEX(results!$I:$I,ROW())</f>
        <v>0.64000000000000012</v>
      </c>
      <c r="K27" s="31">
        <f>profiles!AI27*INDEX(data!$AL:$AL,ROW())*INDEX(results!$I:$I,ROW())</f>
        <v>1.92</v>
      </c>
      <c r="L27" s="31">
        <f>profiles!AJ27*INDEX(data!$AL:$AL,ROW())*INDEX(results!$I:$I,ROW())</f>
        <v>3.2</v>
      </c>
      <c r="M27" s="31">
        <f>profiles!AK27*INDEX(data!$AL:$AL,ROW())*INDEX(results!$I:$I,ROW())</f>
        <v>3.2</v>
      </c>
      <c r="N27" s="31">
        <f>profiles!AL27*INDEX(data!$AL:$AL,ROW())*INDEX(results!$I:$I,ROW())</f>
        <v>0.64000000000000012</v>
      </c>
      <c r="O27" s="31">
        <f>profiles!AM27*INDEX(data!$AL:$AL,ROW())*INDEX(results!$I:$I,ROW())</f>
        <v>0.64000000000000012</v>
      </c>
      <c r="P27" s="31">
        <f>profiles!AN27*INDEX(data!$AL:$AL,ROW())*INDEX(results!$I:$I,ROW())</f>
        <v>3.2</v>
      </c>
      <c r="Q27" s="31">
        <f>profiles!AO27*INDEX(data!$AL:$AL,ROW())*INDEX(results!$I:$I,ROW())</f>
        <v>3.2</v>
      </c>
      <c r="R27" s="31">
        <f>profiles!AP27*INDEX(data!$AL:$AL,ROW())*INDEX(results!$I:$I,ROW())</f>
        <v>1.92</v>
      </c>
      <c r="S27" s="31">
        <f>profiles!AQ27*INDEX(data!$AL:$AL,ROW())*INDEX(results!$I:$I,ROW())</f>
        <v>1.92</v>
      </c>
      <c r="T27" s="31">
        <f>profiles!AR27*INDEX(data!$AL:$AL,ROW())*INDEX(results!$I:$I,ROW())</f>
        <v>1.92</v>
      </c>
      <c r="U27" s="31">
        <f>profiles!AS27*INDEX(data!$AL:$AL,ROW())*INDEX(results!$I:$I,ROW())</f>
        <v>1.92</v>
      </c>
      <c r="V27" s="31">
        <f>profiles!AT27*INDEX(data!$AL:$AL,ROW())*INDEX(results!$I:$I,ROW())</f>
        <v>3.2</v>
      </c>
      <c r="W27" s="31">
        <f>profiles!AU27*INDEX(data!$AL:$AL,ROW())*INDEX(results!$I:$I,ROW())</f>
        <v>3.2</v>
      </c>
      <c r="X27" s="31">
        <f>profiles!AV27*INDEX(data!$AL:$AL,ROW())*INDEX(results!$I:$I,ROW())</f>
        <v>1.92</v>
      </c>
      <c r="Y27" s="31">
        <f>profiles!AW27*INDEX(data!$AL:$AL,ROW())*INDEX(results!$I:$I,ROW())</f>
        <v>0.64000000000000012</v>
      </c>
      <c r="Z27" s="31">
        <f>profiles!AX27*INDEX(data!$AL:$AL,ROW())*INDEX(results!$I:$I,ROW())</f>
        <v>0.32000000000000006</v>
      </c>
      <c r="AA27" s="73">
        <f t="shared" si="1"/>
        <v>13</v>
      </c>
      <c r="AB27" s="31">
        <f>IF(INDEX(data!$AV:$AV,ROW())=3,0,CA27*INDEX(results!$R:$R,ROW()))*INDEX($BA:$BA,ROW())</f>
        <v>0</v>
      </c>
      <c r="AC27" s="31">
        <f>IF(INDEX(data!$AV:$AV,ROW())=3,0,CB27*INDEX(results!$R:$R,ROW()))*INDEX($BA:$BA,ROW())</f>
        <v>0</v>
      </c>
      <c r="AD27" s="31">
        <f>IF(INDEX(data!$AV:$AV,ROW())=3,0,CC27*INDEX(results!$R:$R,ROW()))*INDEX($BA:$BA,ROW())</f>
        <v>0</v>
      </c>
      <c r="AE27" s="31">
        <f>IF(INDEX(data!$AV:$AV,ROW())=3,0,CD27*INDEX(results!$R:$R,ROW()))*INDEX($BA:$BA,ROW())</f>
        <v>0</v>
      </c>
      <c r="AF27" s="31">
        <f>IF(INDEX(data!$AV:$AV,ROW())=3,0,CE27*INDEX(results!$R:$R,ROW()))*INDEX($BA:$BA,ROW())</f>
        <v>0</v>
      </c>
      <c r="AG27" s="31">
        <f>IF(INDEX(data!$AV:$AV,ROW())=3,0,CF27*INDEX(results!$R:$R,ROW()))*INDEX($BA:$BA,ROW())</f>
        <v>0</v>
      </c>
      <c r="AH27" s="31">
        <f>IF(INDEX(data!$AV:$AV,ROW())=3,0,CG27*INDEX(results!$R:$R,ROW()))*INDEX($BA:$BA,ROW())</f>
        <v>0</v>
      </c>
      <c r="AI27" s="90">
        <f>CH27*INDEX(results!$R:$R,ROW())*INDEX($BA:$BA,ROW())</f>
        <v>5.4554794427132203</v>
      </c>
      <c r="AJ27" s="90">
        <f>CI27*INDEX(results!$R:$R,ROW())*INDEX($BA:$BA,ROW())</f>
        <v>5.4554794427132203</v>
      </c>
      <c r="AK27" s="90">
        <f>CJ27*INDEX(results!$R:$R,ROW())*INDEX($BA:$BA,ROW())</f>
        <v>5.4554794427132203</v>
      </c>
      <c r="AL27" s="90">
        <f>CK27*INDEX(results!$R:$R,ROW())*INDEX($BA:$BA,ROW())</f>
        <v>5.4554794427132203</v>
      </c>
      <c r="AM27" s="90">
        <f>CL27*INDEX(results!$R:$R,ROW())*INDEX($BA:$BA,ROW())</f>
        <v>5.4554794427132203</v>
      </c>
      <c r="AN27" s="90">
        <f>CM27*INDEX(results!$R:$R,ROW())*INDEX($BA:$BA,ROW())</f>
        <v>5.4554794427132203</v>
      </c>
      <c r="AO27" s="90">
        <f>CN27*INDEX(results!$R:$R,ROW())*INDEX($BA:$BA,ROW())</f>
        <v>5.4554794427132203</v>
      </c>
      <c r="AP27" s="90">
        <f>CO27*INDEX(results!$R:$R,ROW())*INDEX($BA:$BA,ROW())</f>
        <v>5.4554794427132203</v>
      </c>
      <c r="AQ27" s="90">
        <f>CP27*INDEX(results!$R:$R,ROW())*INDEX($BA:$BA,ROW())</f>
        <v>5.4554794427132203</v>
      </c>
      <c r="AR27" s="90">
        <f>CQ27*INDEX(results!$R:$R,ROW())*INDEX($BA:$BA,ROW())</f>
        <v>5.4554794427132203</v>
      </c>
      <c r="AS27" s="90">
        <f>CR27*INDEX(results!$R:$R,ROW())*INDEX($BA:$BA,ROW())</f>
        <v>5.4554794427132203</v>
      </c>
      <c r="AT27" s="91">
        <f>IF(INDEX(data!$AV:$AV,ROW())=3,INDEX(results!$R:$R,ROW()), CS27*INDEX(results!$R:$R,ROW()))*INDEX($BA:$BA,ROW())</f>
        <v>5.4554794427132203</v>
      </c>
      <c r="AU27" s="91">
        <f>IF(INDEX(data!$AV:$AV,ROW())=3,INDEX(results!$R:$R,ROW()), CT27*INDEX(results!$R:$R,ROW()))*INDEX($BA:$BA,ROW())</f>
        <v>5.4554794427132203</v>
      </c>
      <c r="AV27" s="91">
        <f>IF(INDEX(data!$AV:$AV,ROW())=3,INDEX(results!$R:$R,ROW()), CU27*INDEX(results!$R:$R,ROW()))*INDEX($BA:$BA,ROW())</f>
        <v>5.4554794427132203</v>
      </c>
      <c r="AW27" s="31">
        <f>IF(INDEX(data!$AV:$AV,ROW())=3,0,CV27*INDEX(results!$R:$R,ROW()))*INDEX($BA:$BA,ROW())</f>
        <v>5.4554794427132203</v>
      </c>
      <c r="AX27" s="31">
        <f>IF(INDEX(data!$AV:$AV,ROW())=3,0,CW27*INDEX(results!$R:$R,ROW()))*INDEX($BA:$BA,ROW())</f>
        <v>5.4554794427132203</v>
      </c>
      <c r="AY27" s="37">
        <f>IF(INDEX(data!$AV:$AV,ROW())=3,0,CX27*INDEX(results!$R:$R,ROW()))*INDEX($BA:$BA,ROW())</f>
        <v>0</v>
      </c>
      <c r="AZ27" s="17">
        <f t="shared" si="2"/>
        <v>32</v>
      </c>
      <c r="BA27" s="73">
        <f>IF((INDEX(data!$AU:$AU,ROW())+INDEX(data!$AV:$AV,ROW()))=0,0,INDEX(results!$T:$T,ROW())/(365*(INDEX(data!$AU:$AU,ROW())+INDEX(data!$AV:$AV,ROW()))+0.00001))</f>
        <v>0.50513698543640928</v>
      </c>
      <c r="BB27" s="39">
        <f>CA27*INDEX(data!$AX:$AX,ROW())*INDEX(results!$I:$I,ROW())</f>
        <v>0</v>
      </c>
      <c r="BC27" s="39">
        <f>CB27*INDEX(data!$AX:$AX,ROW())*INDEX(results!$I:$I,ROW())</f>
        <v>0</v>
      </c>
      <c r="BD27" s="39">
        <f>CC27*INDEX(data!$AX:$AX,ROW())*INDEX(results!$I:$I,ROW())</f>
        <v>0</v>
      </c>
      <c r="BE27" s="39">
        <f>CD27*INDEX(data!$AX:$AX,ROW())*INDEX(results!$I:$I,ROW())</f>
        <v>0</v>
      </c>
      <c r="BF27" s="39">
        <f>CE27*INDEX(data!$AX:$AX,ROW())*INDEX(results!$I:$I,ROW())</f>
        <v>0</v>
      </c>
      <c r="BG27" s="39">
        <f>CF27*INDEX(data!$AX:$AX,ROW())*INDEX(results!$I:$I,ROW())</f>
        <v>0</v>
      </c>
      <c r="BH27" s="39">
        <f>CG27*INDEX(data!$AX:$AX,ROW())*INDEX(results!$I:$I,ROW())</f>
        <v>0</v>
      </c>
      <c r="BI27" s="39">
        <f>CH27*INDEX(data!$AX:$AX,ROW())*INDEX(results!$I:$I,ROW())</f>
        <v>0</v>
      </c>
      <c r="BJ27" s="39">
        <f>CI27*INDEX(data!$AX:$AX,ROW())*INDEX(results!$I:$I,ROW())</f>
        <v>0</v>
      </c>
      <c r="BK27" s="39">
        <f>CJ27*INDEX(data!$AX:$AX,ROW())*INDEX(results!$I:$I,ROW())</f>
        <v>0</v>
      </c>
      <c r="BL27" s="39">
        <f>CK27*INDEX(data!$AX:$AX,ROW())*INDEX(results!$I:$I,ROW())</f>
        <v>0</v>
      </c>
      <c r="BM27" s="39">
        <f>CL27*INDEX(data!$AX:$AX,ROW())*INDEX(results!$I:$I,ROW())</f>
        <v>0</v>
      </c>
      <c r="BN27" s="39">
        <f>CM27*INDEX(data!$AX:$AX,ROW())*INDEX(results!$I:$I,ROW())</f>
        <v>0</v>
      </c>
      <c r="BO27" s="39">
        <f>CN27*INDEX(data!$AX:$AX,ROW())*INDEX(results!$I:$I,ROW())</f>
        <v>0</v>
      </c>
      <c r="BP27" s="39">
        <f>CO27*INDEX(data!$AX:$AX,ROW())*INDEX(results!$I:$I,ROW())</f>
        <v>0</v>
      </c>
      <c r="BQ27" s="39">
        <f>CP27*INDEX(data!$AX:$AX,ROW())*INDEX(results!$I:$I,ROW())</f>
        <v>0</v>
      </c>
      <c r="BR27" s="39">
        <f>CQ27*INDEX(data!$AX:$AX,ROW())*INDEX(results!$I:$I,ROW())</f>
        <v>0</v>
      </c>
      <c r="BS27" s="39">
        <f>CR27*INDEX(data!$AX:$AX,ROW())*INDEX(results!$I:$I,ROW())</f>
        <v>0</v>
      </c>
      <c r="BT27" s="39">
        <f>CS27*INDEX(data!$AX:$AX,ROW())*INDEX(results!$I:$I,ROW())</f>
        <v>0</v>
      </c>
      <c r="BU27" s="39">
        <f>CT27*INDEX(data!$AX:$AX,ROW())*INDEX(results!$I:$I,ROW())</f>
        <v>0</v>
      </c>
      <c r="BV27" s="39">
        <f>CU27*INDEX(data!$AX:$AX,ROW())*INDEX(results!$I:$I,ROW())</f>
        <v>0</v>
      </c>
      <c r="BW27" s="39">
        <f>CV27*INDEX(data!$AX:$AX,ROW())*INDEX(results!$I:$I,ROW())</f>
        <v>0</v>
      </c>
      <c r="BX27" s="39">
        <f>CW27*INDEX(data!$AX:$AX,ROW())*INDEX(results!$I:$I,ROW())</f>
        <v>0</v>
      </c>
      <c r="BY27" s="39">
        <f>CX27*INDEX(data!$AX:$AX,ROW())*INDEX(results!$I:$I,ROW())</f>
        <v>0</v>
      </c>
      <c r="BZ27" s="73">
        <f>ROUND(SUM(BB27:BY27)*INDEX(profiles!$BL:$BL,ROW())/1000,0)</f>
        <v>0</v>
      </c>
      <c r="CA27" s="82">
        <f>IF(profiles!C27&gt;0,1,0)</f>
        <v>0</v>
      </c>
      <c r="CB27" s="83">
        <f>IF(profiles!D27&gt;0,1,0)</f>
        <v>0</v>
      </c>
      <c r="CC27" s="83">
        <f>IF(profiles!E27&gt;0,1,0)</f>
        <v>0</v>
      </c>
      <c r="CD27" s="83">
        <f>IF(profiles!F27&gt;0,1,0)</f>
        <v>0</v>
      </c>
      <c r="CE27" s="83">
        <f>IF(profiles!G27&gt;0,1,0)</f>
        <v>0</v>
      </c>
      <c r="CF27" s="83">
        <f>IF(profiles!H27&gt;0,1,0)</f>
        <v>0</v>
      </c>
      <c r="CG27" s="83">
        <f>IF(profiles!I27&gt;0,1,0)</f>
        <v>0</v>
      </c>
      <c r="CH27" s="83">
        <f>IF(profiles!J27&gt;0,1,0)</f>
        <v>1</v>
      </c>
      <c r="CI27" s="83">
        <f>IF(profiles!K27&gt;0,1,0)</f>
        <v>1</v>
      </c>
      <c r="CJ27" s="83">
        <f>IF(profiles!L27&gt;0,1,0)</f>
        <v>1</v>
      </c>
      <c r="CK27" s="83">
        <f>IF(profiles!M27&gt;0,1,0)</f>
        <v>1</v>
      </c>
      <c r="CL27" s="83">
        <f>IF(profiles!N27&gt;0,1,0)</f>
        <v>1</v>
      </c>
      <c r="CM27" s="83">
        <f>IF(profiles!O27&gt;0,1,0)</f>
        <v>1</v>
      </c>
      <c r="CN27" s="83">
        <f>IF(profiles!P27&gt;0,1,0)</f>
        <v>1</v>
      </c>
      <c r="CO27" s="83">
        <f>IF(profiles!Q27&gt;0,1,0)</f>
        <v>1</v>
      </c>
      <c r="CP27" s="83">
        <f>IF(profiles!R27&gt;0,1,0)</f>
        <v>1</v>
      </c>
      <c r="CQ27" s="83">
        <f>IF(profiles!S27&gt;0,1,0)</f>
        <v>1</v>
      </c>
      <c r="CR27" s="83">
        <f>IF(profiles!T27&gt;0,1,0)</f>
        <v>1</v>
      </c>
      <c r="CS27" s="83">
        <f>IF(profiles!U27&gt;0,1,0)</f>
        <v>1</v>
      </c>
      <c r="CT27" s="83">
        <f>IF(profiles!V27&gt;0,1,0)</f>
        <v>1</v>
      </c>
      <c r="CU27" s="83">
        <f>IF(profiles!W27&gt;0,1,0)</f>
        <v>1</v>
      </c>
      <c r="CV27" s="83">
        <f>IF(profiles!X27&gt;0,1,0)</f>
        <v>1</v>
      </c>
      <c r="CW27" s="83">
        <f>IF(profiles!Y27&gt;0,1,0)</f>
        <v>1</v>
      </c>
      <c r="CX27" s="83">
        <f>IF(profiles!Z27&gt;0,1,0)</f>
        <v>0</v>
      </c>
      <c r="CY27" s="73">
        <f t="shared" si="3"/>
        <v>6</v>
      </c>
      <c r="CZ27" s="38">
        <f>profiles!C27*INDEX(results!$J:$J,ROW())*INDEX(results!$I:$I,ROW())</f>
        <v>0</v>
      </c>
      <c r="DA27" s="39">
        <f>profiles!D27*INDEX(results!$J:$J,ROW())*INDEX(results!$I:$I,ROW())</f>
        <v>0</v>
      </c>
      <c r="DB27" s="39">
        <f>profiles!E27*INDEX(results!$J:$J,ROW())*INDEX(results!$I:$I,ROW())</f>
        <v>0</v>
      </c>
      <c r="DC27" s="39">
        <f>profiles!F27*INDEX(results!$J:$J,ROW())*INDEX(results!$I:$I,ROW())</f>
        <v>0</v>
      </c>
      <c r="DD27" s="39">
        <f>profiles!G27*INDEX(results!$J:$J,ROW())*INDEX(results!$I:$I,ROW())</f>
        <v>0</v>
      </c>
      <c r="DE27" s="39">
        <f>profiles!H27*INDEX(results!$J:$J,ROW())*INDEX(results!$I:$I,ROW())</f>
        <v>0</v>
      </c>
      <c r="DF27" s="39">
        <f>profiles!I27*INDEX(results!$J:$J,ROW())*INDEX(results!$I:$I,ROW())</f>
        <v>0</v>
      </c>
      <c r="DG27" s="39">
        <f>profiles!J27*INDEX(results!$J:$J,ROW())*INDEX(results!$I:$I,ROW())</f>
        <v>4.4800000000000004</v>
      </c>
      <c r="DH27" s="39">
        <f>profiles!K27*INDEX(results!$J:$J,ROW())*INDEX(results!$I:$I,ROW())</f>
        <v>13.440000000000001</v>
      </c>
      <c r="DI27" s="39">
        <f>profiles!L27*INDEX(results!$J:$J,ROW())*INDEX(results!$I:$I,ROW())</f>
        <v>22.400000000000002</v>
      </c>
      <c r="DJ27" s="39">
        <f>profiles!M27*INDEX(results!$J:$J,ROW())*INDEX(results!$I:$I,ROW())</f>
        <v>22.400000000000002</v>
      </c>
      <c r="DK27" s="39">
        <f>profiles!N27*INDEX(results!$J:$J,ROW())*INDEX(results!$I:$I,ROW())</f>
        <v>4.4800000000000004</v>
      </c>
      <c r="DL27" s="39">
        <f>profiles!O27*INDEX(results!$J:$J,ROW())*INDEX(results!$I:$I,ROW())</f>
        <v>4.4800000000000004</v>
      </c>
      <c r="DM27" s="39">
        <f>profiles!P27*INDEX(results!$J:$J,ROW())*INDEX(results!$I:$I,ROW())</f>
        <v>22.400000000000002</v>
      </c>
      <c r="DN27" s="39">
        <f>profiles!Q27*INDEX(results!$J:$J,ROW())*INDEX(results!$I:$I,ROW())</f>
        <v>22.400000000000002</v>
      </c>
      <c r="DO27" s="39">
        <f>profiles!R27*INDEX(results!$J:$J,ROW())*INDEX(results!$I:$I,ROW())</f>
        <v>13.440000000000001</v>
      </c>
      <c r="DP27" s="39">
        <f>profiles!S27*INDEX(results!$J:$J,ROW())*INDEX(results!$I:$I,ROW())</f>
        <v>13.440000000000001</v>
      </c>
      <c r="DQ27" s="39">
        <f>profiles!T27*INDEX(results!$J:$J,ROW())*INDEX(results!$I:$I,ROW())</f>
        <v>13.440000000000001</v>
      </c>
      <c r="DR27" s="39">
        <f>profiles!U27*INDEX(results!$J:$J,ROW())*INDEX(results!$I:$I,ROW())</f>
        <v>13.440000000000001</v>
      </c>
      <c r="DS27" s="39">
        <f>profiles!V27*INDEX(results!$J:$J,ROW())*INDEX(results!$I:$I,ROW())</f>
        <v>22.400000000000002</v>
      </c>
      <c r="DT27" s="39">
        <f>profiles!W27*INDEX(results!$J:$J,ROW())*INDEX(results!$I:$I,ROW())</f>
        <v>22.400000000000002</v>
      </c>
      <c r="DU27" s="39">
        <f>profiles!X27*INDEX(results!$J:$J,ROW())*INDEX(results!$I:$I,ROW())</f>
        <v>13.440000000000001</v>
      </c>
      <c r="DV27" s="39">
        <f>profiles!Y27*INDEX(results!$J:$J,ROW())*INDEX(results!$I:$I,ROW())</f>
        <v>4.4800000000000004</v>
      </c>
      <c r="DW27" s="39">
        <f>profiles!Z27*INDEX(results!$J:$J,ROW())*INDEX(results!$I:$I,ROW())</f>
        <v>0</v>
      </c>
      <c r="DX27" s="73">
        <f t="shared" si="4"/>
        <v>85</v>
      </c>
      <c r="DY27" s="17">
        <f>EX27/MAX(INDEX($FV:$FV,ROW()),0.001)*(INDEX(data!$BT:$BT,ROW()))*(INDEX(results!$I:$I,ROW()))/MAX(INDEX(data!$AG:$AG,ROW()),0.001)</f>
        <v>0</v>
      </c>
      <c r="DZ27" s="31">
        <f>EY27/MAX(INDEX($FV:$FV,ROW()),0.001)*(INDEX(data!$BT:$BT,ROW()))*(INDEX(results!$I:$I,ROW()))/MAX(INDEX(data!$AG:$AG,ROW()),0.001)</f>
        <v>0</v>
      </c>
      <c r="EA27" s="31">
        <f>EZ27/MAX(INDEX($FV:$FV,ROW()),0.001)*(INDEX(data!$BT:$BT,ROW()))*(INDEX(results!$I:$I,ROW()))/MAX(INDEX(data!$AG:$AG,ROW()),0.001)</f>
        <v>0</v>
      </c>
      <c r="EB27" s="31">
        <f>FA27/MAX(INDEX($FV:$FV,ROW()),0.001)*(INDEX(data!$BT:$BT,ROW()))*(INDEX(results!$I:$I,ROW()))/MAX(INDEX(data!$AG:$AG,ROW()),0.001)</f>
        <v>0</v>
      </c>
      <c r="EC27" s="31">
        <f>FB27/MAX(INDEX($FV:$FV,ROW()),0.001)*(INDEX(data!$BT:$BT,ROW()))*(INDEX(results!$I:$I,ROW()))/MAX(INDEX(data!$AG:$AG,ROW()),0.001)</f>
        <v>0</v>
      </c>
      <c r="ED27" s="31">
        <f>FC27/MAX(INDEX($FV:$FV,ROW()),0.001)*(INDEX(data!$BT:$BT,ROW()))*(INDEX(results!$I:$I,ROW()))/MAX(INDEX(data!$AG:$AG,ROW()),0.001)</f>
        <v>0</v>
      </c>
      <c r="EE27" s="31">
        <f>FD27/MAX(INDEX($FV:$FV,ROW()),0.001)*(INDEX(data!$BT:$BT,ROW()))*(INDEX(results!$I:$I,ROW()))/MAX(INDEX(data!$AG:$AG,ROW()),0.001)</f>
        <v>0</v>
      </c>
      <c r="EF27" s="31">
        <f>FE27/MAX(INDEX($FV:$FV,ROW()),0.001)*(INDEX(data!$BT:$BT,ROW()))*(INDEX(results!$I:$I,ROW()))/MAX(INDEX(data!$AG:$AG,ROW()),0.001)</f>
        <v>0</v>
      </c>
      <c r="EG27" s="31">
        <f>FF27/MAX(INDEX($FV:$FV,ROW()),0.001)*(INDEX(data!$BT:$BT,ROW()))*(INDEX(results!$I:$I,ROW()))/MAX(INDEX(data!$AG:$AG,ROW()),0.001)</f>
        <v>0</v>
      </c>
      <c r="EH27" s="31">
        <f>FG27/MAX(INDEX($FV:$FV,ROW()),0.001)*(INDEX(data!$BT:$BT,ROW()))*(INDEX(results!$I:$I,ROW()))/MAX(INDEX(data!$AG:$AG,ROW()),0.001)</f>
        <v>0</v>
      </c>
      <c r="EI27" s="31">
        <f>FH27/MAX(INDEX($FV:$FV,ROW()),0.001)*(INDEX(data!$BT:$BT,ROW()))*(INDEX(results!$I:$I,ROW()))/MAX(INDEX(data!$AG:$AG,ROW()),0.001)</f>
        <v>0</v>
      </c>
      <c r="EJ27" s="31">
        <f>FI27/MAX(INDEX($FV:$FV,ROW()),0.001)*(INDEX(data!$BT:$BT,ROW()))*(INDEX(results!$I:$I,ROW()))/MAX(INDEX(data!$AG:$AG,ROW()),0.001)</f>
        <v>0</v>
      </c>
      <c r="EK27" s="31">
        <f>FJ27/MAX(INDEX($FV:$FV,ROW()),0.001)*(INDEX(data!$BT:$BT,ROW()))*(INDEX(results!$I:$I,ROW()))/MAX(INDEX(data!$AG:$AG,ROW()),0.001)</f>
        <v>0</v>
      </c>
      <c r="EL27" s="31">
        <f>FK27/MAX(INDEX($FV:$FV,ROW()),0.001)*(INDEX(data!$BT:$BT,ROW()))*(INDEX(results!$I:$I,ROW()))/MAX(INDEX(data!$AG:$AG,ROW()),0.001)</f>
        <v>0</v>
      </c>
      <c r="EM27" s="31">
        <f>FL27/MAX(INDEX($FV:$FV,ROW()),0.001)*(INDEX(data!$BT:$BT,ROW()))*(INDEX(results!$I:$I,ROW()))/MAX(INDEX(data!$AG:$AG,ROW()),0.001)</f>
        <v>0</v>
      </c>
      <c r="EN27" s="31">
        <f>FM27/MAX(INDEX($FV:$FV,ROW()),0.001)*(INDEX(data!$BT:$BT,ROW()))*(INDEX(results!$I:$I,ROW()))/MAX(INDEX(data!$AG:$AG,ROW()),0.001)</f>
        <v>0</v>
      </c>
      <c r="EO27" s="31">
        <f>FN27/MAX(INDEX($FV:$FV,ROW()),0.001)*(INDEX(data!$BT:$BT,ROW()))*(INDEX(results!$I:$I,ROW()))/MAX(INDEX(data!$AG:$AG,ROW()),0.001)</f>
        <v>0</v>
      </c>
      <c r="EP27" s="31">
        <f>FO27/MAX(INDEX($FV:$FV,ROW()),0.001)*(INDEX(data!$BT:$BT,ROW()))*(INDEX(results!$I:$I,ROW()))/MAX(INDEX(data!$AG:$AG,ROW()),0.001)</f>
        <v>0</v>
      </c>
      <c r="EQ27" s="31">
        <f>FP27/MAX(INDEX($FV:$FV,ROW()),0.001)*(INDEX(data!$BT:$BT,ROW()))*(INDEX(results!$I:$I,ROW()))/MAX(INDEX(data!$AG:$AG,ROW()),0.001)</f>
        <v>0</v>
      </c>
      <c r="ER27" s="31">
        <f>FQ27/MAX(INDEX($FV:$FV,ROW()),0.001)*(INDEX(data!$BT:$BT,ROW()))*(INDEX(results!$I:$I,ROW()))/MAX(INDEX(data!$AG:$AG,ROW()),0.001)</f>
        <v>0</v>
      </c>
      <c r="ES27" s="31">
        <f>FR27/MAX(INDEX($FV:$FV,ROW()),0.001)*(INDEX(data!$BT:$BT,ROW()))*(INDEX(results!$I:$I,ROW()))/MAX(INDEX(data!$AG:$AG,ROW()),0.001)</f>
        <v>0</v>
      </c>
      <c r="ET27" s="31">
        <f>FS27/MAX(INDEX($FV:$FV,ROW()),0.001)*(INDEX(data!$BT:$BT,ROW()))*(INDEX(results!$I:$I,ROW()))/MAX(INDEX(data!$AG:$AG,ROW()),0.001)</f>
        <v>0</v>
      </c>
      <c r="EU27" s="31">
        <f>FT27/MAX(INDEX($FV:$FV,ROW()),0.001)*(INDEX(data!$BT:$BT,ROW()))*(INDEX(results!$I:$I,ROW()))/MAX(INDEX(data!$AG:$AG,ROW()),0.001)</f>
        <v>0</v>
      </c>
      <c r="EV27" s="31">
        <f>FU27/MAX(INDEX($FV:$FV,ROW()),0.001)*(INDEX(data!$BT:$BT,ROW()))*(INDEX(results!$I:$I,ROW()))/MAX(INDEX(data!$AG:$AG,ROW()),0.001)</f>
        <v>0</v>
      </c>
      <c r="EW27" s="73">
        <f t="shared" si="5"/>
        <v>0</v>
      </c>
      <c r="EX27" s="17">
        <f t="shared" si="6"/>
        <v>0</v>
      </c>
      <c r="EY27" s="31">
        <f t="shared" si="7"/>
        <v>0</v>
      </c>
      <c r="EZ27" s="31">
        <f t="shared" si="8"/>
        <v>0</v>
      </c>
      <c r="FA27" s="31">
        <f t="shared" si="9"/>
        <v>0</v>
      </c>
      <c r="FB27" s="31">
        <f t="shared" si="10"/>
        <v>0</v>
      </c>
      <c r="FC27" s="31">
        <f t="shared" si="11"/>
        <v>0</v>
      </c>
      <c r="FD27" s="31">
        <f t="shared" si="12"/>
        <v>0</v>
      </c>
      <c r="FE27" s="31">
        <f t="shared" si="13"/>
        <v>0</v>
      </c>
      <c r="FF27" s="31">
        <f t="shared" si="14"/>
        <v>0</v>
      </c>
      <c r="FG27" s="31">
        <f t="shared" si="15"/>
        <v>0</v>
      </c>
      <c r="FH27" s="31">
        <f t="shared" si="16"/>
        <v>0</v>
      </c>
      <c r="FI27" s="31">
        <f t="shared" si="17"/>
        <v>0</v>
      </c>
      <c r="FJ27" s="31">
        <f t="shared" si="18"/>
        <v>0</v>
      </c>
      <c r="FK27" s="31">
        <f t="shared" si="19"/>
        <v>0</v>
      </c>
      <c r="FL27" s="31">
        <f t="shared" si="20"/>
        <v>0</v>
      </c>
      <c r="FM27" s="31">
        <f t="shared" si="21"/>
        <v>0</v>
      </c>
      <c r="FN27" s="31">
        <f t="shared" si="22"/>
        <v>0</v>
      </c>
      <c r="FO27" s="31">
        <f t="shared" si="23"/>
        <v>0</v>
      </c>
      <c r="FP27" s="31">
        <f t="shared" si="24"/>
        <v>0</v>
      </c>
      <c r="FQ27" s="31">
        <f t="shared" si="25"/>
        <v>0</v>
      </c>
      <c r="FR27" s="31">
        <f t="shared" si="26"/>
        <v>0</v>
      </c>
      <c r="FS27" s="31">
        <f t="shared" si="27"/>
        <v>0</v>
      </c>
      <c r="FT27" s="31">
        <f t="shared" si="28"/>
        <v>0</v>
      </c>
      <c r="FU27" s="37">
        <f t="shared" si="29"/>
        <v>0</v>
      </c>
      <c r="FV27" s="73">
        <f t="shared" si="30"/>
        <v>0</v>
      </c>
      <c r="FW27" s="39">
        <f>profiles!C27*profiles!AA27</f>
        <v>0</v>
      </c>
      <c r="FX27" s="39">
        <f>profiles!D27*profiles!AB27</f>
        <v>0</v>
      </c>
      <c r="FY27" s="39">
        <f>profiles!E27*profiles!AC27</f>
        <v>0</v>
      </c>
      <c r="FZ27" s="39">
        <f>profiles!F27*profiles!AD27</f>
        <v>0</v>
      </c>
      <c r="GA27" s="39">
        <f>profiles!G27*profiles!AE27</f>
        <v>0</v>
      </c>
      <c r="GB27" s="39">
        <f>profiles!H27*profiles!AF27</f>
        <v>0</v>
      </c>
      <c r="GC27" s="39">
        <f>profiles!I27*profiles!AG27</f>
        <v>0</v>
      </c>
      <c r="GD27" s="39">
        <f>profiles!J27*profiles!AH27</f>
        <v>4.0000000000000008E-2</v>
      </c>
      <c r="GE27" s="39">
        <f>profiles!K27*profiles!AI27</f>
        <v>0.36</v>
      </c>
      <c r="GF27" s="39">
        <f>profiles!L27*profiles!AJ27</f>
        <v>1</v>
      </c>
      <c r="GG27" s="39">
        <f>profiles!M27*profiles!AK27</f>
        <v>1</v>
      </c>
      <c r="GH27" s="39">
        <f>profiles!N27*profiles!AL27</f>
        <v>4.0000000000000008E-2</v>
      </c>
      <c r="GI27" s="39">
        <f>profiles!O27*profiles!AM27</f>
        <v>4.0000000000000008E-2</v>
      </c>
      <c r="GJ27" s="39">
        <f>profiles!P27*profiles!AN27</f>
        <v>1</v>
      </c>
      <c r="GK27" s="39">
        <f>profiles!Q27*profiles!AO27</f>
        <v>1</v>
      </c>
      <c r="GL27" s="39">
        <f>profiles!R27*profiles!AP27</f>
        <v>0.36</v>
      </c>
      <c r="GM27" s="39">
        <f>profiles!S27*profiles!AQ27</f>
        <v>0.36</v>
      </c>
      <c r="GN27" s="39">
        <f>profiles!T27*profiles!AR27</f>
        <v>0.36</v>
      </c>
      <c r="GO27" s="39">
        <f>profiles!U27*profiles!AS27</f>
        <v>0.36</v>
      </c>
      <c r="GP27" s="39">
        <f>profiles!V27*profiles!AT27</f>
        <v>1</v>
      </c>
      <c r="GQ27" s="39">
        <f>profiles!W27*profiles!AU27</f>
        <v>1</v>
      </c>
      <c r="GR27" s="39">
        <f>profiles!X27*profiles!AV27</f>
        <v>0.36</v>
      </c>
      <c r="GS27" s="39">
        <f>profiles!Y27*profiles!AW27</f>
        <v>4.0000000000000008E-2</v>
      </c>
      <c r="GT27" s="39">
        <f>profiles!Z27*profiles!AX27</f>
        <v>0</v>
      </c>
      <c r="GU27" s="73">
        <f t="shared" si="31"/>
        <v>1</v>
      </c>
      <c r="GV27" s="73">
        <v>106</v>
      </c>
      <c r="GW27" s="73">
        <f>INDEX(data!$C:$C,ROW())*INDEX(data!$E:$E,ROW())*(INDEX(data!$G:$G,ROW())/100)/0.85</f>
        <v>82.352941176470594</v>
      </c>
      <c r="GX27" s="73">
        <f>GW27*INDEX(data!$P:$P,ROW())*INDEX(data!$W:$W,ROW())/INDEX(results!$C:$C,ROW())</f>
        <v>9.2647058823529416E-2</v>
      </c>
      <c r="GY27" s="73">
        <f>IF(INDEX(data!$BM:$BM,ROW())="Climatisation",1,0)</f>
        <v>1</v>
      </c>
      <c r="GZ27" s="73">
        <f>data!BA27</f>
        <v>9.6999999999999993</v>
      </c>
      <c r="HA27" s="73">
        <f>data!BB27</f>
        <v>0.2</v>
      </c>
      <c r="HB27" s="17">
        <f>profiles!C27</f>
        <v>0</v>
      </c>
      <c r="HC27" s="31">
        <f>profiles!D27</f>
        <v>0</v>
      </c>
      <c r="HD27" s="31">
        <f>profiles!E27</f>
        <v>0</v>
      </c>
      <c r="HE27" s="31">
        <f>profiles!F27</f>
        <v>0</v>
      </c>
      <c r="HF27" s="31">
        <f>profiles!G27</f>
        <v>0</v>
      </c>
      <c r="HG27" s="31">
        <f>profiles!H27</f>
        <v>0</v>
      </c>
      <c r="HH27" s="31">
        <f>profiles!I27</f>
        <v>0</v>
      </c>
      <c r="HI27" s="31">
        <f>profiles!J27</f>
        <v>0.2</v>
      </c>
      <c r="HJ27" s="31">
        <f>profiles!K27</f>
        <v>0.6</v>
      </c>
      <c r="HK27" s="31">
        <f>profiles!L27</f>
        <v>1</v>
      </c>
      <c r="HL27" s="31">
        <f>profiles!M27</f>
        <v>1</v>
      </c>
      <c r="HM27" s="31">
        <f>profiles!N27</f>
        <v>0.2</v>
      </c>
      <c r="HN27" s="31">
        <f>profiles!O27</f>
        <v>0.2</v>
      </c>
      <c r="HO27" s="31">
        <f>profiles!P27</f>
        <v>1</v>
      </c>
      <c r="HP27" s="31">
        <f>profiles!Q27</f>
        <v>1</v>
      </c>
      <c r="HQ27" s="31">
        <f>profiles!R27</f>
        <v>0.6</v>
      </c>
      <c r="HR27" s="31">
        <f>profiles!S27</f>
        <v>0.6</v>
      </c>
      <c r="HS27" s="31">
        <f>profiles!T27</f>
        <v>0.6</v>
      </c>
      <c r="HT27" s="31">
        <f>profiles!U27</f>
        <v>0.6</v>
      </c>
      <c r="HU27" s="31">
        <f>profiles!V27</f>
        <v>1</v>
      </c>
      <c r="HV27" s="31">
        <f>profiles!W27</f>
        <v>1</v>
      </c>
      <c r="HW27" s="31">
        <f>profiles!X27</f>
        <v>0.6</v>
      </c>
      <c r="HX27" s="31">
        <f>profiles!Y27</f>
        <v>0.2</v>
      </c>
      <c r="HY27" s="31">
        <f>profiles!Z27</f>
        <v>0</v>
      </c>
      <c r="HZ27" s="73">
        <f t="shared" si="32"/>
        <v>10</v>
      </c>
    </row>
    <row r="28" spans="1:234" ht="15" thickBot="1" x14ac:dyDescent="0.35">
      <c r="A28" s="9">
        <v>7.3</v>
      </c>
      <c r="B28" s="6" t="s">
        <v>120</v>
      </c>
      <c r="C28" s="9">
        <f>profiles!AA28*INDEX(data!$AL:$AL,ROW())*INDEX(results!$I:$I,ROW())</f>
        <v>0.56000000000000005</v>
      </c>
      <c r="D28" s="28">
        <f>profiles!AB28*INDEX(data!$AL:$AL,ROW())*INDEX(results!$I:$I,ROW())</f>
        <v>0.56000000000000005</v>
      </c>
      <c r="E28" s="28">
        <f>profiles!AC28*INDEX(data!$AL:$AL,ROW())*INDEX(results!$I:$I,ROW())</f>
        <v>0.56000000000000005</v>
      </c>
      <c r="F28" s="28">
        <f>profiles!AD28*INDEX(data!$AL:$AL,ROW())*INDEX(results!$I:$I,ROW())</f>
        <v>0.56000000000000005</v>
      </c>
      <c r="G28" s="28">
        <f>profiles!AE28*INDEX(data!$AL:$AL,ROW())*INDEX(results!$I:$I,ROW())</f>
        <v>0.56000000000000005</v>
      </c>
      <c r="H28" s="28">
        <f>profiles!AF28*INDEX(data!$AL:$AL,ROW())*INDEX(results!$I:$I,ROW())</f>
        <v>0.56000000000000005</v>
      </c>
      <c r="I28" s="28">
        <f>profiles!AG28*INDEX(data!$AL:$AL,ROW())*INDEX(results!$I:$I,ROW())</f>
        <v>0.56000000000000005</v>
      </c>
      <c r="J28" s="31">
        <f>profiles!AH28*INDEX(data!$AL:$AL,ROW())*INDEX(results!$I:$I,ROW())</f>
        <v>1.1200000000000001</v>
      </c>
      <c r="K28" s="31">
        <f>profiles!AI28*INDEX(data!$AL:$AL,ROW())*INDEX(results!$I:$I,ROW())</f>
        <v>3.3600000000000003</v>
      </c>
      <c r="L28" s="31">
        <f>profiles!AJ28*INDEX(data!$AL:$AL,ROW())*INDEX(results!$I:$I,ROW())</f>
        <v>5.6000000000000005</v>
      </c>
      <c r="M28" s="31">
        <f>profiles!AK28*INDEX(data!$AL:$AL,ROW())*INDEX(results!$I:$I,ROW())</f>
        <v>5.6000000000000005</v>
      </c>
      <c r="N28" s="31">
        <f>profiles!AL28*INDEX(data!$AL:$AL,ROW())*INDEX(results!$I:$I,ROW())</f>
        <v>1.1200000000000001</v>
      </c>
      <c r="O28" s="31">
        <f>profiles!AM28*INDEX(data!$AL:$AL,ROW())*INDEX(results!$I:$I,ROW())</f>
        <v>1.1200000000000001</v>
      </c>
      <c r="P28" s="31">
        <f>profiles!AN28*INDEX(data!$AL:$AL,ROW())*INDEX(results!$I:$I,ROW())</f>
        <v>5.6000000000000005</v>
      </c>
      <c r="Q28" s="31">
        <f>profiles!AO28*INDEX(data!$AL:$AL,ROW())*INDEX(results!$I:$I,ROW())</f>
        <v>5.6000000000000005</v>
      </c>
      <c r="R28" s="31">
        <f>profiles!AP28*INDEX(data!$AL:$AL,ROW())*INDEX(results!$I:$I,ROW())</f>
        <v>3.3600000000000003</v>
      </c>
      <c r="S28" s="31">
        <f>profiles!AQ28*INDEX(data!$AL:$AL,ROW())*INDEX(results!$I:$I,ROW())</f>
        <v>3.3600000000000003</v>
      </c>
      <c r="T28" s="31">
        <f>profiles!AR28*INDEX(data!$AL:$AL,ROW())*INDEX(results!$I:$I,ROW())</f>
        <v>3.3600000000000003</v>
      </c>
      <c r="U28" s="31">
        <f>profiles!AS28*INDEX(data!$AL:$AL,ROW())*INDEX(results!$I:$I,ROW())</f>
        <v>3.3600000000000003</v>
      </c>
      <c r="V28" s="31">
        <f>profiles!AT28*INDEX(data!$AL:$AL,ROW())*INDEX(results!$I:$I,ROW())</f>
        <v>5.6000000000000005</v>
      </c>
      <c r="W28" s="31">
        <f>profiles!AU28*INDEX(data!$AL:$AL,ROW())*INDEX(results!$I:$I,ROW())</f>
        <v>5.6000000000000005</v>
      </c>
      <c r="X28" s="31">
        <f>profiles!AV28*INDEX(data!$AL:$AL,ROW())*INDEX(results!$I:$I,ROW())</f>
        <v>3.3600000000000003</v>
      </c>
      <c r="Y28" s="28">
        <f>profiles!AW28*INDEX(data!$AL:$AL,ROW())*INDEX(results!$I:$I,ROW())</f>
        <v>1.1200000000000001</v>
      </c>
      <c r="Z28" s="28">
        <f>profiles!AX28*INDEX(data!$AL:$AL,ROW())*INDEX(results!$I:$I,ROW())</f>
        <v>0.56000000000000005</v>
      </c>
      <c r="AA28" s="73">
        <f t="shared" si="1"/>
        <v>23</v>
      </c>
      <c r="AB28" s="31">
        <f>IF(INDEX(data!$AV:$AV,ROW())=3,0,CA28*INDEX(results!$R:$R,ROW()))*INDEX($BA:$BA,ROW())</f>
        <v>0</v>
      </c>
      <c r="AC28" s="31">
        <f>IF(INDEX(data!$AV:$AV,ROW())=3,0,CB28*INDEX(results!$R:$R,ROW()))*INDEX($BA:$BA,ROW())</f>
        <v>0</v>
      </c>
      <c r="AD28" s="31">
        <f>IF(INDEX(data!$AV:$AV,ROW())=3,0,CC28*INDEX(results!$R:$R,ROW()))*INDEX($BA:$BA,ROW())</f>
        <v>0</v>
      </c>
      <c r="AE28" s="31">
        <f>IF(INDEX(data!$AV:$AV,ROW())=3,0,CD28*INDEX(results!$R:$R,ROW()))*INDEX($BA:$BA,ROW())</f>
        <v>0</v>
      </c>
      <c r="AF28" s="31">
        <f>IF(INDEX(data!$AV:$AV,ROW())=3,0,CE28*INDEX(results!$R:$R,ROW()))*INDEX($BA:$BA,ROW())</f>
        <v>0</v>
      </c>
      <c r="AG28" s="31">
        <f>IF(INDEX(data!$AV:$AV,ROW())=3,0,CF28*INDEX(results!$R:$R,ROW()))*INDEX($BA:$BA,ROW())</f>
        <v>0</v>
      </c>
      <c r="AH28" s="31">
        <f>IF(INDEX(data!$AV:$AV,ROW())=3,0,CG28*INDEX(results!$R:$R,ROW()))*INDEX($BA:$BA,ROW())</f>
        <v>0</v>
      </c>
      <c r="AI28" s="88">
        <f>CH28*INDEX(results!$R:$R,ROW())*INDEX($BA:$BA,ROW())</f>
        <v>6.2876712221101529</v>
      </c>
      <c r="AJ28" s="88">
        <f>CI28*INDEX(results!$R:$R,ROW())*INDEX($BA:$BA,ROW())</f>
        <v>6.2876712221101529</v>
      </c>
      <c r="AK28" s="88">
        <f>CJ28*INDEX(results!$R:$R,ROW())*INDEX($BA:$BA,ROW())</f>
        <v>6.2876712221101529</v>
      </c>
      <c r="AL28" s="88">
        <f>CK28*INDEX(results!$R:$R,ROW())*INDEX($BA:$BA,ROW())</f>
        <v>6.2876712221101529</v>
      </c>
      <c r="AM28" s="88">
        <f>CL28*INDEX(results!$R:$R,ROW())*INDEX($BA:$BA,ROW())</f>
        <v>6.2876712221101529</v>
      </c>
      <c r="AN28" s="88">
        <f>CM28*INDEX(results!$R:$R,ROW())*INDEX($BA:$BA,ROW())</f>
        <v>6.2876712221101529</v>
      </c>
      <c r="AO28" s="88">
        <f>CN28*INDEX(results!$R:$R,ROW())*INDEX($BA:$BA,ROW())</f>
        <v>6.2876712221101529</v>
      </c>
      <c r="AP28" s="88">
        <f>CO28*INDEX(results!$R:$R,ROW())*INDEX($BA:$BA,ROW())</f>
        <v>6.2876712221101529</v>
      </c>
      <c r="AQ28" s="88">
        <f>CP28*INDEX(results!$R:$R,ROW())*INDEX($BA:$BA,ROW())</f>
        <v>6.2876712221101529</v>
      </c>
      <c r="AR28" s="88">
        <f>CQ28*INDEX(results!$R:$R,ROW())*INDEX($BA:$BA,ROW())</f>
        <v>6.2876712221101529</v>
      </c>
      <c r="AS28" s="88">
        <f>CR28*INDEX(results!$R:$R,ROW())*INDEX($BA:$BA,ROW())</f>
        <v>6.2876712221101529</v>
      </c>
      <c r="AT28" s="89">
        <f>IF(INDEX(data!$AV:$AV,ROW())=3,INDEX(results!$R:$R,ROW()), CS28*INDEX(results!$R:$R,ROW()))*INDEX($BA:$BA,ROW())</f>
        <v>6.2876712221101529</v>
      </c>
      <c r="AU28" s="89">
        <f>IF(INDEX(data!$AV:$AV,ROW())=3,INDEX(results!$R:$R,ROW()), CT28*INDEX(results!$R:$R,ROW()))*INDEX($BA:$BA,ROW())</f>
        <v>6.2876712221101529</v>
      </c>
      <c r="AV28" s="89">
        <f>IF(INDEX(data!$AV:$AV,ROW())=3,INDEX(results!$R:$R,ROW()), CU28*INDEX(results!$R:$R,ROW()))*INDEX($BA:$BA,ROW())</f>
        <v>6.2876712221101529</v>
      </c>
      <c r="AW28" s="28">
        <f>IF(INDEX(data!$AV:$AV,ROW())=3,0,CV28*INDEX(results!$R:$R,ROW()))*INDEX($BA:$BA,ROW())</f>
        <v>6.2876712221101529</v>
      </c>
      <c r="AX28" s="28">
        <f>IF(INDEX(data!$AV:$AV,ROW())=3,0,CW28*INDEX(results!$R:$R,ROW()))*INDEX($BA:$BA,ROW())</f>
        <v>6.2876712221101529</v>
      </c>
      <c r="AY28" s="29">
        <f>IF(INDEX(data!$AV:$AV,ROW())=3,0,CX28*INDEX(results!$R:$R,ROW()))*INDEX($BA:$BA,ROW())</f>
        <v>0</v>
      </c>
      <c r="AZ28" s="17">
        <f t="shared" si="2"/>
        <v>37</v>
      </c>
      <c r="BA28" s="73">
        <f>IF((INDEX(data!$AU:$AU,ROW())+INDEX(data!$AV:$AV,ROW()))=0,0,INDEX(results!$T:$T,ROW())/(365*(INDEX(data!$AU:$AU,ROW())+INDEX(data!$AV:$AV,ROW()))+0.00001))</f>
        <v>0.58219177982501413</v>
      </c>
      <c r="BB28" s="27">
        <f>CA28*INDEX(data!$AX:$AX,ROW())*INDEX(results!$I:$I,ROW())</f>
        <v>0</v>
      </c>
      <c r="BC28" s="27">
        <f>CB28*INDEX(data!$AX:$AX,ROW())*INDEX(results!$I:$I,ROW())</f>
        <v>0</v>
      </c>
      <c r="BD28" s="27">
        <f>CC28*INDEX(data!$AX:$AX,ROW())*INDEX(results!$I:$I,ROW())</f>
        <v>0</v>
      </c>
      <c r="BE28" s="27">
        <f>CD28*INDEX(data!$AX:$AX,ROW())*INDEX(results!$I:$I,ROW())</f>
        <v>0</v>
      </c>
      <c r="BF28" s="27">
        <f>CE28*INDEX(data!$AX:$AX,ROW())*INDEX(results!$I:$I,ROW())</f>
        <v>0</v>
      </c>
      <c r="BG28" s="27">
        <f>CF28*INDEX(data!$AX:$AX,ROW())*INDEX(results!$I:$I,ROW())</f>
        <v>0</v>
      </c>
      <c r="BH28" s="27">
        <f>CG28*INDEX(data!$AX:$AX,ROW())*INDEX(results!$I:$I,ROW())</f>
        <v>0</v>
      </c>
      <c r="BI28" s="39">
        <f>CH28*INDEX(data!$AX:$AX,ROW())*INDEX(results!$I:$I,ROW())</f>
        <v>0</v>
      </c>
      <c r="BJ28" s="39">
        <f>CI28*INDEX(data!$AX:$AX,ROW())*INDEX(results!$I:$I,ROW())</f>
        <v>0</v>
      </c>
      <c r="BK28" s="39">
        <f>CJ28*INDEX(data!$AX:$AX,ROW())*INDEX(results!$I:$I,ROW())</f>
        <v>0</v>
      </c>
      <c r="BL28" s="39">
        <f>CK28*INDEX(data!$AX:$AX,ROW())*INDEX(results!$I:$I,ROW())</f>
        <v>0</v>
      </c>
      <c r="BM28" s="39">
        <f>CL28*INDEX(data!$AX:$AX,ROW())*INDEX(results!$I:$I,ROW())</f>
        <v>0</v>
      </c>
      <c r="BN28" s="39">
        <f>CM28*INDEX(data!$AX:$AX,ROW())*INDEX(results!$I:$I,ROW())</f>
        <v>0</v>
      </c>
      <c r="BO28" s="39">
        <f>CN28*INDEX(data!$AX:$AX,ROW())*INDEX(results!$I:$I,ROW())</f>
        <v>0</v>
      </c>
      <c r="BP28" s="39">
        <f>CO28*INDEX(data!$AX:$AX,ROW())*INDEX(results!$I:$I,ROW())</f>
        <v>0</v>
      </c>
      <c r="BQ28" s="39">
        <f>CP28*INDEX(data!$AX:$AX,ROW())*INDEX(results!$I:$I,ROW())</f>
        <v>0</v>
      </c>
      <c r="BR28" s="39">
        <f>CQ28*INDEX(data!$AX:$AX,ROW())*INDEX(results!$I:$I,ROW())</f>
        <v>0</v>
      </c>
      <c r="BS28" s="39">
        <f>CR28*INDEX(data!$AX:$AX,ROW())*INDEX(results!$I:$I,ROW())</f>
        <v>0</v>
      </c>
      <c r="BT28" s="39">
        <f>CS28*INDEX(data!$AX:$AX,ROW())*INDEX(results!$I:$I,ROW())</f>
        <v>0</v>
      </c>
      <c r="BU28" s="39">
        <f>CT28*INDEX(data!$AX:$AX,ROW())*INDEX(results!$I:$I,ROW())</f>
        <v>0</v>
      </c>
      <c r="BV28" s="39">
        <f>CU28*INDEX(data!$AX:$AX,ROW())*INDEX(results!$I:$I,ROW())</f>
        <v>0</v>
      </c>
      <c r="BW28" s="39">
        <f>CV28*INDEX(data!$AX:$AX,ROW())*INDEX(results!$I:$I,ROW())</f>
        <v>0</v>
      </c>
      <c r="BX28" s="27">
        <f>CW28*INDEX(data!$AX:$AX,ROW())*INDEX(results!$I:$I,ROW())</f>
        <v>0</v>
      </c>
      <c r="BY28" s="27">
        <f>CX28*INDEX(data!$AX:$AX,ROW())*INDEX(results!$I:$I,ROW())</f>
        <v>0</v>
      </c>
      <c r="BZ28" s="73">
        <f>ROUND(SUM(BB28:BY28)*INDEX(profiles!$BL:$BL,ROW())/1000,0)</f>
        <v>0</v>
      </c>
      <c r="CA28" s="79">
        <f>IF(profiles!C28&gt;0,1,0)</f>
        <v>0</v>
      </c>
      <c r="CB28" s="80">
        <f>IF(profiles!D28&gt;0,1,0)</f>
        <v>0</v>
      </c>
      <c r="CC28" s="80">
        <f>IF(profiles!E28&gt;0,1,0)</f>
        <v>0</v>
      </c>
      <c r="CD28" s="80">
        <f>IF(profiles!F28&gt;0,1,0)</f>
        <v>0</v>
      </c>
      <c r="CE28" s="80">
        <f>IF(profiles!G28&gt;0,1,0)</f>
        <v>0</v>
      </c>
      <c r="CF28" s="80">
        <f>IF(profiles!H28&gt;0,1,0)</f>
        <v>0</v>
      </c>
      <c r="CG28" s="80">
        <f>IF(profiles!I28&gt;0,1,0)</f>
        <v>0</v>
      </c>
      <c r="CH28" s="83">
        <f>IF(profiles!J28&gt;0,1,0)</f>
        <v>1</v>
      </c>
      <c r="CI28" s="83">
        <f>IF(profiles!K28&gt;0,1,0)</f>
        <v>1</v>
      </c>
      <c r="CJ28" s="83">
        <f>IF(profiles!L28&gt;0,1,0)</f>
        <v>1</v>
      </c>
      <c r="CK28" s="83">
        <f>IF(profiles!M28&gt;0,1,0)</f>
        <v>1</v>
      </c>
      <c r="CL28" s="83">
        <f>IF(profiles!N28&gt;0,1,0)</f>
        <v>1</v>
      </c>
      <c r="CM28" s="83">
        <f>IF(profiles!O28&gt;0,1,0)</f>
        <v>1</v>
      </c>
      <c r="CN28" s="83">
        <f>IF(profiles!P28&gt;0,1,0)</f>
        <v>1</v>
      </c>
      <c r="CO28" s="83">
        <f>IF(profiles!Q28&gt;0,1,0)</f>
        <v>1</v>
      </c>
      <c r="CP28" s="83">
        <f>IF(profiles!R28&gt;0,1,0)</f>
        <v>1</v>
      </c>
      <c r="CQ28" s="83">
        <f>IF(profiles!S28&gt;0,1,0)</f>
        <v>1</v>
      </c>
      <c r="CR28" s="83">
        <f>IF(profiles!T28&gt;0,1,0)</f>
        <v>1</v>
      </c>
      <c r="CS28" s="83">
        <f>IF(profiles!U28&gt;0,1,0)</f>
        <v>1</v>
      </c>
      <c r="CT28" s="83">
        <f>IF(profiles!V28&gt;0,1,0)</f>
        <v>1</v>
      </c>
      <c r="CU28" s="83">
        <f>IF(profiles!W28&gt;0,1,0)</f>
        <v>1</v>
      </c>
      <c r="CV28" s="83">
        <f>IF(profiles!X28&gt;0,1,0)</f>
        <v>1</v>
      </c>
      <c r="CW28" s="80">
        <f>IF(profiles!Y28&gt;0,1,0)</f>
        <v>1</v>
      </c>
      <c r="CX28" s="80">
        <f>IF(profiles!Z28&gt;0,1,0)</f>
        <v>0</v>
      </c>
      <c r="CY28" s="73">
        <f t="shared" si="3"/>
        <v>6</v>
      </c>
      <c r="CZ28" s="26">
        <f>profiles!C28*INDEX(results!$J:$J,ROW())*INDEX(results!$I:$I,ROW())</f>
        <v>0</v>
      </c>
      <c r="DA28" s="27">
        <f>profiles!D28*INDEX(results!$J:$J,ROW())*INDEX(results!$I:$I,ROW())</f>
        <v>0</v>
      </c>
      <c r="DB28" s="27">
        <f>profiles!E28*INDEX(results!$J:$J,ROW())*INDEX(results!$I:$I,ROW())</f>
        <v>0</v>
      </c>
      <c r="DC28" s="27">
        <f>profiles!F28*INDEX(results!$J:$J,ROW())*INDEX(results!$I:$I,ROW())</f>
        <v>0</v>
      </c>
      <c r="DD28" s="27">
        <f>profiles!G28*INDEX(results!$J:$J,ROW())*INDEX(results!$I:$I,ROW())</f>
        <v>0</v>
      </c>
      <c r="DE28" s="27">
        <f>profiles!H28*INDEX(results!$J:$J,ROW())*INDEX(results!$I:$I,ROW())</f>
        <v>0</v>
      </c>
      <c r="DF28" s="27">
        <f>profiles!I28*INDEX(results!$J:$J,ROW())*INDEX(results!$I:$I,ROW())</f>
        <v>0</v>
      </c>
      <c r="DG28" s="39">
        <f>profiles!J28*INDEX(results!$J:$J,ROW())*INDEX(results!$I:$I,ROW())</f>
        <v>4.4800000000000004</v>
      </c>
      <c r="DH28" s="39">
        <f>profiles!K28*INDEX(results!$J:$J,ROW())*INDEX(results!$I:$I,ROW())</f>
        <v>13.440000000000001</v>
      </c>
      <c r="DI28" s="39">
        <f>profiles!L28*INDEX(results!$J:$J,ROW())*INDEX(results!$I:$I,ROW())</f>
        <v>22.400000000000002</v>
      </c>
      <c r="DJ28" s="39">
        <f>profiles!M28*INDEX(results!$J:$J,ROW())*INDEX(results!$I:$I,ROW())</f>
        <v>22.400000000000002</v>
      </c>
      <c r="DK28" s="39">
        <f>profiles!N28*INDEX(results!$J:$J,ROW())*INDEX(results!$I:$I,ROW())</f>
        <v>4.4800000000000004</v>
      </c>
      <c r="DL28" s="39">
        <f>profiles!O28*INDEX(results!$J:$J,ROW())*INDEX(results!$I:$I,ROW())</f>
        <v>4.4800000000000004</v>
      </c>
      <c r="DM28" s="39">
        <f>profiles!P28*INDEX(results!$J:$J,ROW())*INDEX(results!$I:$I,ROW())</f>
        <v>22.400000000000002</v>
      </c>
      <c r="DN28" s="39">
        <f>profiles!Q28*INDEX(results!$J:$J,ROW())*INDEX(results!$I:$I,ROW())</f>
        <v>22.400000000000002</v>
      </c>
      <c r="DO28" s="39">
        <f>profiles!R28*INDEX(results!$J:$J,ROW())*INDEX(results!$I:$I,ROW())</f>
        <v>13.440000000000001</v>
      </c>
      <c r="DP28" s="39">
        <f>profiles!S28*INDEX(results!$J:$J,ROW())*INDEX(results!$I:$I,ROW())</f>
        <v>13.440000000000001</v>
      </c>
      <c r="DQ28" s="39">
        <f>profiles!T28*INDEX(results!$J:$J,ROW())*INDEX(results!$I:$I,ROW())</f>
        <v>13.440000000000001</v>
      </c>
      <c r="DR28" s="39">
        <f>profiles!U28*INDEX(results!$J:$J,ROW())*INDEX(results!$I:$I,ROW())</f>
        <v>13.440000000000001</v>
      </c>
      <c r="DS28" s="39">
        <f>profiles!V28*INDEX(results!$J:$J,ROW())*INDEX(results!$I:$I,ROW())</f>
        <v>22.400000000000002</v>
      </c>
      <c r="DT28" s="39">
        <f>profiles!W28*INDEX(results!$J:$J,ROW())*INDEX(results!$I:$I,ROW())</f>
        <v>22.400000000000002</v>
      </c>
      <c r="DU28" s="39">
        <f>profiles!X28*INDEX(results!$J:$J,ROW())*INDEX(results!$I:$I,ROW())</f>
        <v>13.440000000000001</v>
      </c>
      <c r="DV28" s="27">
        <f>profiles!Y28*INDEX(results!$J:$J,ROW())*INDEX(results!$I:$I,ROW())</f>
        <v>4.4800000000000004</v>
      </c>
      <c r="DW28" s="27">
        <f>profiles!Z28*INDEX(results!$J:$J,ROW())*INDEX(results!$I:$I,ROW())</f>
        <v>0</v>
      </c>
      <c r="DX28" s="73">
        <f t="shared" si="4"/>
        <v>85</v>
      </c>
      <c r="DY28" s="9">
        <f>EX28/MAX(INDEX($FV:$FV,ROW()),0.001)*(INDEX(data!$BT:$BT,ROW()))*(INDEX(results!$I:$I,ROW()))/MAX(INDEX(data!$AG:$AG,ROW()),0.001)</f>
        <v>0</v>
      </c>
      <c r="DZ28" s="28">
        <f>EY28/MAX(INDEX($FV:$FV,ROW()),0.001)*(INDEX(data!$BT:$BT,ROW()))*(INDEX(results!$I:$I,ROW()))/MAX(INDEX(data!$AG:$AG,ROW()),0.001)</f>
        <v>0</v>
      </c>
      <c r="EA28" s="28">
        <f>EZ28/MAX(INDEX($FV:$FV,ROW()),0.001)*(INDEX(data!$BT:$BT,ROW()))*(INDEX(results!$I:$I,ROW()))/MAX(INDEX(data!$AG:$AG,ROW()),0.001)</f>
        <v>0</v>
      </c>
      <c r="EB28" s="28">
        <f>FA28/MAX(INDEX($FV:$FV,ROW()),0.001)*(INDEX(data!$BT:$BT,ROW()))*(INDEX(results!$I:$I,ROW()))/MAX(INDEX(data!$AG:$AG,ROW()),0.001)</f>
        <v>0</v>
      </c>
      <c r="EC28" s="28">
        <f>FB28/MAX(INDEX($FV:$FV,ROW()),0.001)*(INDEX(data!$BT:$BT,ROW()))*(INDEX(results!$I:$I,ROW()))/MAX(INDEX(data!$AG:$AG,ROW()),0.001)</f>
        <v>0</v>
      </c>
      <c r="ED28" s="28">
        <f>FC28/MAX(INDEX($FV:$FV,ROW()),0.001)*(INDEX(data!$BT:$BT,ROW()))*(INDEX(results!$I:$I,ROW()))/MAX(INDEX(data!$AG:$AG,ROW()),0.001)</f>
        <v>0</v>
      </c>
      <c r="EE28" s="28">
        <f>FD28/MAX(INDEX($FV:$FV,ROW()),0.001)*(INDEX(data!$BT:$BT,ROW()))*(INDEX(results!$I:$I,ROW()))/MAX(INDEX(data!$AG:$AG,ROW()),0.001)</f>
        <v>0</v>
      </c>
      <c r="EF28" s="31">
        <f>FE28/MAX(INDEX($FV:$FV,ROW()),0.001)*(INDEX(data!$BT:$BT,ROW()))*(INDEX(results!$I:$I,ROW()))/MAX(INDEX(data!$AG:$AG,ROW()),0.001)</f>
        <v>0</v>
      </c>
      <c r="EG28" s="31">
        <f>FF28/MAX(INDEX($FV:$FV,ROW()),0.001)*(INDEX(data!$BT:$BT,ROW()))*(INDEX(results!$I:$I,ROW()))/MAX(INDEX(data!$AG:$AG,ROW()),0.001)</f>
        <v>0</v>
      </c>
      <c r="EH28" s="31">
        <f>FG28/MAX(INDEX($FV:$FV,ROW()),0.001)*(INDEX(data!$BT:$BT,ROW()))*(INDEX(results!$I:$I,ROW()))/MAX(INDEX(data!$AG:$AG,ROW()),0.001)</f>
        <v>0</v>
      </c>
      <c r="EI28" s="31">
        <f>FH28/MAX(INDEX($FV:$FV,ROW()),0.001)*(INDEX(data!$BT:$BT,ROW()))*(INDEX(results!$I:$I,ROW()))/MAX(INDEX(data!$AG:$AG,ROW()),0.001)</f>
        <v>0</v>
      </c>
      <c r="EJ28" s="31">
        <f>FI28/MAX(INDEX($FV:$FV,ROW()),0.001)*(INDEX(data!$BT:$BT,ROW()))*(INDEX(results!$I:$I,ROW()))/MAX(INDEX(data!$AG:$AG,ROW()),0.001)</f>
        <v>0</v>
      </c>
      <c r="EK28" s="31">
        <f>FJ28/MAX(INDEX($FV:$FV,ROW()),0.001)*(INDEX(data!$BT:$BT,ROW()))*(INDEX(results!$I:$I,ROW()))/MAX(INDEX(data!$AG:$AG,ROW()),0.001)</f>
        <v>0</v>
      </c>
      <c r="EL28" s="31">
        <f>FK28/MAX(INDEX($FV:$FV,ROW()),0.001)*(INDEX(data!$BT:$BT,ROW()))*(INDEX(results!$I:$I,ROW()))/MAX(INDEX(data!$AG:$AG,ROW()),0.001)</f>
        <v>0</v>
      </c>
      <c r="EM28" s="31">
        <f>FL28/MAX(INDEX($FV:$FV,ROW()),0.001)*(INDEX(data!$BT:$BT,ROW()))*(INDEX(results!$I:$I,ROW()))/MAX(INDEX(data!$AG:$AG,ROW()),0.001)</f>
        <v>0</v>
      </c>
      <c r="EN28" s="31">
        <f>FM28/MAX(INDEX($FV:$FV,ROW()),0.001)*(INDEX(data!$BT:$BT,ROW()))*(INDEX(results!$I:$I,ROW()))/MAX(INDEX(data!$AG:$AG,ROW()),0.001)</f>
        <v>0</v>
      </c>
      <c r="EO28" s="31">
        <f>FN28/MAX(INDEX($FV:$FV,ROW()),0.001)*(INDEX(data!$BT:$BT,ROW()))*(INDEX(results!$I:$I,ROW()))/MAX(INDEX(data!$AG:$AG,ROW()),0.001)</f>
        <v>0</v>
      </c>
      <c r="EP28" s="31">
        <f>FO28/MAX(INDEX($FV:$FV,ROW()),0.001)*(INDEX(data!$BT:$BT,ROW()))*(INDEX(results!$I:$I,ROW()))/MAX(INDEX(data!$AG:$AG,ROW()),0.001)</f>
        <v>0</v>
      </c>
      <c r="EQ28" s="31">
        <f>FP28/MAX(INDEX($FV:$FV,ROW()),0.001)*(INDEX(data!$BT:$BT,ROW()))*(INDEX(results!$I:$I,ROW()))/MAX(INDEX(data!$AG:$AG,ROW()),0.001)</f>
        <v>0</v>
      </c>
      <c r="ER28" s="31">
        <f>FQ28/MAX(INDEX($FV:$FV,ROW()),0.001)*(INDEX(data!$BT:$BT,ROW()))*(INDEX(results!$I:$I,ROW()))/MAX(INDEX(data!$AG:$AG,ROW()),0.001)</f>
        <v>0</v>
      </c>
      <c r="ES28" s="31">
        <f>FR28/MAX(INDEX($FV:$FV,ROW()),0.001)*(INDEX(data!$BT:$BT,ROW()))*(INDEX(results!$I:$I,ROW()))/MAX(INDEX(data!$AG:$AG,ROW()),0.001)</f>
        <v>0</v>
      </c>
      <c r="ET28" s="31">
        <f>FS28/MAX(INDEX($FV:$FV,ROW()),0.001)*(INDEX(data!$BT:$BT,ROW()))*(INDEX(results!$I:$I,ROW()))/MAX(INDEX(data!$AG:$AG,ROW()),0.001)</f>
        <v>0</v>
      </c>
      <c r="EU28" s="28">
        <f>FT28/MAX(INDEX($FV:$FV,ROW()),0.001)*(INDEX(data!$BT:$BT,ROW()))*(INDEX(results!$I:$I,ROW()))/MAX(INDEX(data!$AG:$AG,ROW()),0.001)</f>
        <v>0</v>
      </c>
      <c r="EV28" s="28">
        <f>FU28/MAX(INDEX($FV:$FV,ROW()),0.001)*(INDEX(data!$BT:$BT,ROW()))*(INDEX(results!$I:$I,ROW()))/MAX(INDEX(data!$AG:$AG,ROW()),0.001)</f>
        <v>0</v>
      </c>
      <c r="EW28" s="73">
        <f t="shared" si="5"/>
        <v>0</v>
      </c>
      <c r="EX28" s="9">
        <f t="shared" si="6"/>
        <v>0</v>
      </c>
      <c r="EY28" s="28">
        <f t="shared" si="7"/>
        <v>0</v>
      </c>
      <c r="EZ28" s="28">
        <f t="shared" si="8"/>
        <v>0</v>
      </c>
      <c r="FA28" s="28">
        <f t="shared" si="9"/>
        <v>0</v>
      </c>
      <c r="FB28" s="28">
        <f t="shared" si="10"/>
        <v>0</v>
      </c>
      <c r="FC28" s="28">
        <f t="shared" si="11"/>
        <v>0</v>
      </c>
      <c r="FD28" s="28">
        <f t="shared" si="12"/>
        <v>0</v>
      </c>
      <c r="FE28" s="31">
        <f t="shared" si="13"/>
        <v>0</v>
      </c>
      <c r="FF28" s="31">
        <f t="shared" si="14"/>
        <v>0</v>
      </c>
      <c r="FG28" s="31">
        <f t="shared" si="15"/>
        <v>0</v>
      </c>
      <c r="FH28" s="31">
        <f t="shared" si="16"/>
        <v>0</v>
      </c>
      <c r="FI28" s="31">
        <f t="shared" si="17"/>
        <v>0</v>
      </c>
      <c r="FJ28" s="31">
        <f t="shared" si="18"/>
        <v>0</v>
      </c>
      <c r="FK28" s="31">
        <f t="shared" si="19"/>
        <v>0</v>
      </c>
      <c r="FL28" s="31">
        <f t="shared" si="20"/>
        <v>0</v>
      </c>
      <c r="FM28" s="31">
        <f t="shared" si="21"/>
        <v>0</v>
      </c>
      <c r="FN28" s="31">
        <f t="shared" si="22"/>
        <v>0</v>
      </c>
      <c r="FO28" s="31">
        <f t="shared" si="23"/>
        <v>0</v>
      </c>
      <c r="FP28" s="31">
        <f t="shared" si="24"/>
        <v>0</v>
      </c>
      <c r="FQ28" s="31">
        <f t="shared" si="25"/>
        <v>0</v>
      </c>
      <c r="FR28" s="31">
        <f t="shared" si="26"/>
        <v>0</v>
      </c>
      <c r="FS28" s="31">
        <f t="shared" si="27"/>
        <v>0</v>
      </c>
      <c r="FT28" s="28">
        <f t="shared" si="28"/>
        <v>0</v>
      </c>
      <c r="FU28" s="29">
        <f t="shared" si="29"/>
        <v>0</v>
      </c>
      <c r="FV28" s="73">
        <f t="shared" si="30"/>
        <v>0</v>
      </c>
      <c r="FW28" s="27">
        <f>profiles!C28*profiles!AA28</f>
        <v>0</v>
      </c>
      <c r="FX28" s="27">
        <f>profiles!D28*profiles!AB28</f>
        <v>0</v>
      </c>
      <c r="FY28" s="27">
        <f>profiles!E28*profiles!AC28</f>
        <v>0</v>
      </c>
      <c r="FZ28" s="27">
        <f>profiles!F28*profiles!AD28</f>
        <v>0</v>
      </c>
      <c r="GA28" s="27">
        <f>profiles!G28*profiles!AE28</f>
        <v>0</v>
      </c>
      <c r="GB28" s="27">
        <f>profiles!H28*profiles!AF28</f>
        <v>0</v>
      </c>
      <c r="GC28" s="27">
        <f>profiles!I28*profiles!AG28</f>
        <v>0</v>
      </c>
      <c r="GD28" s="39">
        <f>profiles!J28*profiles!AH28</f>
        <v>4.0000000000000008E-2</v>
      </c>
      <c r="GE28" s="39">
        <f>profiles!K28*profiles!AI28</f>
        <v>0.36</v>
      </c>
      <c r="GF28" s="39">
        <f>profiles!L28*profiles!AJ28</f>
        <v>1</v>
      </c>
      <c r="GG28" s="39">
        <f>profiles!M28*profiles!AK28</f>
        <v>1</v>
      </c>
      <c r="GH28" s="39">
        <f>profiles!N28*profiles!AL28</f>
        <v>4.0000000000000008E-2</v>
      </c>
      <c r="GI28" s="39">
        <f>profiles!O28*profiles!AM28</f>
        <v>4.0000000000000008E-2</v>
      </c>
      <c r="GJ28" s="39">
        <f>profiles!P28*profiles!AN28</f>
        <v>1</v>
      </c>
      <c r="GK28" s="39">
        <f>profiles!Q28*profiles!AO28</f>
        <v>1</v>
      </c>
      <c r="GL28" s="39">
        <f>profiles!R28*profiles!AP28</f>
        <v>0.36</v>
      </c>
      <c r="GM28" s="39">
        <f>profiles!S28*profiles!AQ28</f>
        <v>0.36</v>
      </c>
      <c r="GN28" s="39">
        <f>profiles!T28*profiles!AR28</f>
        <v>0.36</v>
      </c>
      <c r="GO28" s="39">
        <f>profiles!U28*profiles!AS28</f>
        <v>0.36</v>
      </c>
      <c r="GP28" s="39">
        <f>profiles!V28*profiles!AT28</f>
        <v>1</v>
      </c>
      <c r="GQ28" s="39">
        <f>profiles!W28*profiles!AU28</f>
        <v>1</v>
      </c>
      <c r="GR28" s="39">
        <f>profiles!X28*profiles!AV28</f>
        <v>0.36</v>
      </c>
      <c r="GS28" s="27">
        <f>profiles!Y28*profiles!AW28</f>
        <v>4.0000000000000008E-2</v>
      </c>
      <c r="GT28" s="27">
        <f>profiles!Z28*profiles!AX28</f>
        <v>0</v>
      </c>
      <c r="GU28" s="73">
        <f t="shared" si="31"/>
        <v>1</v>
      </c>
      <c r="GV28" s="74">
        <v>106</v>
      </c>
      <c r="GW28" s="74">
        <f>INDEX(data!$C:$C,ROW())*INDEX(data!$E:$E,ROW())*(INDEX(data!$G:$G,ROW())/100)/0.85</f>
        <v>82.352941176470594</v>
      </c>
      <c r="GX28" s="74">
        <f>GW28*INDEX(data!$P:$P,ROW())*INDEX(data!$W:$W,ROW())/INDEX(results!$C:$C,ROW())</f>
        <v>9.2647058823529416E-2</v>
      </c>
      <c r="GY28" s="74">
        <f>IF(INDEX(data!$BM:$BM,ROW())="Climatisation",1,0)</f>
        <v>1</v>
      </c>
      <c r="GZ28" s="74">
        <f>data!BA28</f>
        <v>9.6999999999999993</v>
      </c>
      <c r="HA28" s="74">
        <f>data!BB28</f>
        <v>0.2</v>
      </c>
      <c r="HB28" s="9">
        <f>profiles!C28</f>
        <v>0</v>
      </c>
      <c r="HC28" s="28">
        <f>profiles!D28</f>
        <v>0</v>
      </c>
      <c r="HD28" s="28">
        <f>profiles!E28</f>
        <v>0</v>
      </c>
      <c r="HE28" s="28">
        <f>profiles!F28</f>
        <v>0</v>
      </c>
      <c r="HF28" s="28">
        <f>profiles!G28</f>
        <v>0</v>
      </c>
      <c r="HG28" s="28">
        <f>profiles!H28</f>
        <v>0</v>
      </c>
      <c r="HH28" s="28">
        <f>profiles!I28</f>
        <v>0</v>
      </c>
      <c r="HI28" s="31">
        <f>profiles!J28</f>
        <v>0.2</v>
      </c>
      <c r="HJ28" s="31">
        <f>profiles!K28</f>
        <v>0.6</v>
      </c>
      <c r="HK28" s="31">
        <f>profiles!L28</f>
        <v>1</v>
      </c>
      <c r="HL28" s="31">
        <f>profiles!M28</f>
        <v>1</v>
      </c>
      <c r="HM28" s="31">
        <f>profiles!N28</f>
        <v>0.2</v>
      </c>
      <c r="HN28" s="31">
        <f>profiles!O28</f>
        <v>0.2</v>
      </c>
      <c r="HO28" s="31">
        <f>profiles!P28</f>
        <v>1</v>
      </c>
      <c r="HP28" s="31">
        <f>profiles!Q28</f>
        <v>1</v>
      </c>
      <c r="HQ28" s="31">
        <f>profiles!R28</f>
        <v>0.6</v>
      </c>
      <c r="HR28" s="31">
        <f>profiles!S28</f>
        <v>0.6</v>
      </c>
      <c r="HS28" s="31">
        <f>profiles!T28</f>
        <v>0.6</v>
      </c>
      <c r="HT28" s="31">
        <f>profiles!U28</f>
        <v>0.6</v>
      </c>
      <c r="HU28" s="31">
        <f>profiles!V28</f>
        <v>1</v>
      </c>
      <c r="HV28" s="31">
        <f>profiles!W28</f>
        <v>1</v>
      </c>
      <c r="HW28" s="31">
        <f>profiles!X28</f>
        <v>0.6</v>
      </c>
      <c r="HX28" s="28">
        <f>profiles!Y28</f>
        <v>0.2</v>
      </c>
      <c r="HY28" s="28">
        <f>profiles!Z28</f>
        <v>0</v>
      </c>
      <c r="HZ28" s="73">
        <f t="shared" si="32"/>
        <v>10</v>
      </c>
    </row>
    <row r="29" spans="1:234" x14ac:dyDescent="0.3">
      <c r="A29" s="7">
        <v>8.1</v>
      </c>
      <c r="B29" s="8" t="s">
        <v>121</v>
      </c>
      <c r="C29" s="7">
        <f>profiles!AA29*INDEX(data!$AL:$AL,ROW())*INDEX(results!$I:$I,ROW())</f>
        <v>0.96000000000000019</v>
      </c>
      <c r="D29" s="24">
        <f>profiles!AB29*INDEX(data!$AL:$AL,ROW())*INDEX(results!$I:$I,ROW())</f>
        <v>0.96000000000000019</v>
      </c>
      <c r="E29" s="24">
        <f>profiles!AC29*INDEX(data!$AL:$AL,ROW())*INDEX(results!$I:$I,ROW())</f>
        <v>0.96000000000000019</v>
      </c>
      <c r="F29" s="24">
        <f>profiles!AD29*INDEX(data!$AL:$AL,ROW())*INDEX(results!$I:$I,ROW())</f>
        <v>0.96000000000000019</v>
      </c>
      <c r="G29" s="24">
        <f>profiles!AE29*INDEX(data!$AL:$AL,ROW())*INDEX(results!$I:$I,ROW())</f>
        <v>0.96000000000000019</v>
      </c>
      <c r="H29" s="24">
        <f>profiles!AF29*INDEX(data!$AL:$AL,ROW())*INDEX(results!$I:$I,ROW())</f>
        <v>0.96000000000000019</v>
      </c>
      <c r="I29" s="24">
        <f>profiles!AG29*INDEX(data!$AL:$AL,ROW())*INDEX(results!$I:$I,ROW())</f>
        <v>0.96000000000000019</v>
      </c>
      <c r="J29" s="24">
        <f>profiles!AH29*INDEX(data!$AL:$AL,ROW())*INDEX(results!$I:$I,ROW())</f>
        <v>0.96000000000000019</v>
      </c>
      <c r="K29" s="24">
        <f>profiles!AI29*INDEX(data!$AL:$AL,ROW())*INDEX(results!$I:$I,ROW())</f>
        <v>0.96000000000000019</v>
      </c>
      <c r="L29" s="24">
        <f>profiles!AJ29*INDEX(data!$AL:$AL,ROW())*INDEX(results!$I:$I,ROW())</f>
        <v>0.96000000000000019</v>
      </c>
      <c r="M29" s="24">
        <f>profiles!AK29*INDEX(data!$AL:$AL,ROW())*INDEX(results!$I:$I,ROW())</f>
        <v>0.96000000000000019</v>
      </c>
      <c r="N29" s="24">
        <f>profiles!AL29*INDEX(data!$AL:$AL,ROW())*INDEX(results!$I:$I,ROW())</f>
        <v>0.96000000000000019</v>
      </c>
      <c r="O29" s="24">
        <f>profiles!AM29*INDEX(data!$AL:$AL,ROW())*INDEX(results!$I:$I,ROW())</f>
        <v>0.96000000000000019</v>
      </c>
      <c r="P29" s="24">
        <f>profiles!AN29*INDEX(data!$AL:$AL,ROW())*INDEX(results!$I:$I,ROW())</f>
        <v>0.96000000000000019</v>
      </c>
      <c r="Q29" s="24">
        <f>profiles!AO29*INDEX(data!$AL:$AL,ROW())*INDEX(results!$I:$I,ROW())</f>
        <v>0.96000000000000019</v>
      </c>
      <c r="R29" s="24">
        <f>profiles!AP29*INDEX(data!$AL:$AL,ROW())*INDEX(results!$I:$I,ROW())</f>
        <v>0.96000000000000019</v>
      </c>
      <c r="S29" s="24">
        <f>profiles!AQ29*INDEX(data!$AL:$AL,ROW())*INDEX(results!$I:$I,ROW())</f>
        <v>0.96000000000000019</v>
      </c>
      <c r="T29" s="24">
        <f>profiles!AR29*INDEX(data!$AL:$AL,ROW())*INDEX(results!$I:$I,ROW())</f>
        <v>0.96000000000000019</v>
      </c>
      <c r="U29" s="24">
        <f>profiles!AS29*INDEX(data!$AL:$AL,ROW())*INDEX(results!$I:$I,ROW())</f>
        <v>0.96000000000000019</v>
      </c>
      <c r="V29" s="24">
        <f>profiles!AT29*INDEX(data!$AL:$AL,ROW())*INDEX(results!$I:$I,ROW())</f>
        <v>3.8400000000000007</v>
      </c>
      <c r="W29" s="24">
        <f>profiles!AU29*INDEX(data!$AL:$AL,ROW())*INDEX(results!$I:$I,ROW())</f>
        <v>2.88</v>
      </c>
      <c r="X29" s="24">
        <f>profiles!AV29*INDEX(data!$AL:$AL,ROW())*INDEX(results!$I:$I,ROW())</f>
        <v>1.9200000000000004</v>
      </c>
      <c r="Y29" s="24">
        <f>profiles!AW29*INDEX(data!$AL:$AL,ROW())*INDEX(results!$I:$I,ROW())</f>
        <v>0.96000000000000019</v>
      </c>
      <c r="Z29" s="24">
        <f>profiles!AX29*INDEX(data!$AL:$AL,ROW())*INDEX(results!$I:$I,ROW())</f>
        <v>0.96000000000000019</v>
      </c>
      <c r="AA29" s="72">
        <f t="shared" si="1"/>
        <v>11</v>
      </c>
      <c r="AB29" s="24">
        <f>IF(INDEX(data!$AV:$AV,ROW())=3,0,CA29*INDEX(results!$R:$R,ROW()))*INDEX($BA:$BA,ROW())</f>
        <v>0</v>
      </c>
      <c r="AC29" s="24">
        <f>IF(INDEX(data!$AV:$AV,ROW())=3,0,CB29*INDEX(results!$R:$R,ROW()))*INDEX($BA:$BA,ROW())</f>
        <v>0</v>
      </c>
      <c r="AD29" s="24">
        <f>IF(INDEX(data!$AV:$AV,ROW())=3,0,CC29*INDEX(results!$R:$R,ROW()))*INDEX($BA:$BA,ROW())</f>
        <v>0</v>
      </c>
      <c r="AE29" s="24">
        <f>IF(INDEX(data!$AV:$AV,ROW())=3,0,CD29*INDEX(results!$R:$R,ROW()))*INDEX($BA:$BA,ROW())</f>
        <v>0</v>
      </c>
      <c r="AF29" s="24">
        <f>IF(INDEX(data!$AV:$AV,ROW())=3,0,CE29*INDEX(results!$R:$R,ROW()))*INDEX($BA:$BA,ROW())</f>
        <v>0</v>
      </c>
      <c r="AG29" s="24">
        <f>IF(INDEX(data!$AV:$AV,ROW())=3,0,CF29*INDEX(results!$R:$R,ROW()))*INDEX($BA:$BA,ROW())</f>
        <v>0</v>
      </c>
      <c r="AH29" s="24">
        <f>IF(INDEX(data!$AV:$AV,ROW())=3,0,CG29*INDEX(results!$R:$R,ROW()))*INDEX($BA:$BA,ROW())</f>
        <v>0</v>
      </c>
      <c r="AI29" s="86">
        <f>CH29*INDEX(results!$R:$R,ROW())*INDEX($BA:$BA,ROW())</f>
        <v>1.3649706431213882</v>
      </c>
      <c r="AJ29" s="86">
        <f>CI29*INDEX(results!$R:$R,ROW())*INDEX($BA:$BA,ROW())</f>
        <v>1.3649706431213882</v>
      </c>
      <c r="AK29" s="86">
        <f>CJ29*INDEX(results!$R:$R,ROW())*INDEX($BA:$BA,ROW())</f>
        <v>1.3649706431213882</v>
      </c>
      <c r="AL29" s="86">
        <f>CK29*INDEX(results!$R:$R,ROW())*INDEX($BA:$BA,ROW())</f>
        <v>1.3649706431213882</v>
      </c>
      <c r="AM29" s="86">
        <f>CL29*INDEX(results!$R:$R,ROW())*INDEX($BA:$BA,ROW())</f>
        <v>1.3649706431213882</v>
      </c>
      <c r="AN29" s="86">
        <f>CM29*INDEX(results!$R:$R,ROW())*INDEX($BA:$BA,ROW())</f>
        <v>1.3649706431213882</v>
      </c>
      <c r="AO29" s="86">
        <f>CN29*INDEX(results!$R:$R,ROW())*INDEX($BA:$BA,ROW())</f>
        <v>1.3649706431213882</v>
      </c>
      <c r="AP29" s="86">
        <f>CO29*INDEX(results!$R:$R,ROW())*INDEX($BA:$BA,ROW())</f>
        <v>1.3649706431213882</v>
      </c>
      <c r="AQ29" s="86">
        <f>CP29*INDEX(results!$R:$R,ROW())*INDEX($BA:$BA,ROW())</f>
        <v>1.3649706431213882</v>
      </c>
      <c r="AR29" s="86">
        <f>CQ29*INDEX(results!$R:$R,ROW())*INDEX($BA:$BA,ROW())</f>
        <v>1.3649706431213882</v>
      </c>
      <c r="AS29" s="86">
        <f>CR29*INDEX(results!$R:$R,ROW())*INDEX($BA:$BA,ROW())</f>
        <v>1.3649706431213882</v>
      </c>
      <c r="AT29" s="87">
        <f>IF(INDEX(data!$AV:$AV,ROW())=3,INDEX(results!$R:$R,ROW()), CS29*INDEX(results!$R:$R,ROW()))*INDEX($BA:$BA,ROW())</f>
        <v>1.3649706431213882</v>
      </c>
      <c r="AU29" s="87">
        <f>IF(INDEX(data!$AV:$AV,ROW())=3,INDEX(results!$R:$R,ROW()), CT29*INDEX(results!$R:$R,ROW()))*INDEX($BA:$BA,ROW())</f>
        <v>1.3649706431213882</v>
      </c>
      <c r="AV29" s="87">
        <f>IF(INDEX(data!$AV:$AV,ROW())=3,INDEX(results!$R:$R,ROW()), CU29*INDEX(results!$R:$R,ROW()))*INDEX($BA:$BA,ROW())</f>
        <v>1.3649706431213882</v>
      </c>
      <c r="AW29" s="24">
        <f>IF(INDEX(data!$AV:$AV,ROW())=3,0,CV29*INDEX(results!$R:$R,ROW()))*INDEX($BA:$BA,ROW())</f>
        <v>0</v>
      </c>
      <c r="AX29" s="24">
        <f>IF(INDEX(data!$AV:$AV,ROW())=3,0,CW29*INDEX(results!$R:$R,ROW()))*INDEX($BA:$BA,ROW())</f>
        <v>0</v>
      </c>
      <c r="AY29" s="25">
        <f>IF(INDEX(data!$AV:$AV,ROW())=3,0,CX29*INDEX(results!$R:$R,ROW()))*INDEX($BA:$BA,ROW())</f>
        <v>0</v>
      </c>
      <c r="AZ29" s="7">
        <f t="shared" si="2"/>
        <v>7</v>
      </c>
      <c r="BA29" s="72">
        <f>IF((INDEX(data!$AU:$AU,ROW())+INDEX(data!$AV:$AV,ROW()))=0,0,INDEX(results!$T:$T,ROW())/(365*(INDEX(data!$AU:$AU,ROW())+INDEX(data!$AV:$AV,ROW()))+0.00001))</f>
        <v>0.30332680958253072</v>
      </c>
      <c r="BB29" s="23">
        <f>CA29*INDEX(data!$AX:$AX,ROW())*INDEX(results!$I:$I,ROW())</f>
        <v>0</v>
      </c>
      <c r="BC29" s="23">
        <f>CB29*INDEX(data!$AX:$AX,ROW())*INDEX(results!$I:$I,ROW())</f>
        <v>0</v>
      </c>
      <c r="BD29" s="23">
        <f>CC29*INDEX(data!$AX:$AX,ROW())*INDEX(results!$I:$I,ROW())</f>
        <v>0</v>
      </c>
      <c r="BE29" s="23">
        <f>CD29*INDEX(data!$AX:$AX,ROW())*INDEX(results!$I:$I,ROW())</f>
        <v>0</v>
      </c>
      <c r="BF29" s="23">
        <f>CE29*INDEX(data!$AX:$AX,ROW())*INDEX(results!$I:$I,ROW())</f>
        <v>0</v>
      </c>
      <c r="BG29" s="23">
        <f>CF29*INDEX(data!$AX:$AX,ROW())*INDEX(results!$I:$I,ROW())</f>
        <v>0</v>
      </c>
      <c r="BH29" s="23">
        <f>CG29*INDEX(data!$AX:$AX,ROW())*INDEX(results!$I:$I,ROW())</f>
        <v>0</v>
      </c>
      <c r="BI29" s="23">
        <f>CH29*INDEX(data!$AX:$AX,ROW())*INDEX(results!$I:$I,ROW())</f>
        <v>0</v>
      </c>
      <c r="BJ29" s="23">
        <f>CI29*INDEX(data!$AX:$AX,ROW())*INDEX(results!$I:$I,ROW())</f>
        <v>0</v>
      </c>
      <c r="BK29" s="23">
        <f>CJ29*INDEX(data!$AX:$AX,ROW())*INDEX(results!$I:$I,ROW())</f>
        <v>0</v>
      </c>
      <c r="BL29" s="23">
        <f>CK29*INDEX(data!$AX:$AX,ROW())*INDEX(results!$I:$I,ROW())</f>
        <v>0</v>
      </c>
      <c r="BM29" s="23">
        <f>CL29*INDEX(data!$AX:$AX,ROW())*INDEX(results!$I:$I,ROW())</f>
        <v>0</v>
      </c>
      <c r="BN29" s="23">
        <f>CM29*INDEX(data!$AX:$AX,ROW())*INDEX(results!$I:$I,ROW())</f>
        <v>0</v>
      </c>
      <c r="BO29" s="23">
        <f>CN29*INDEX(data!$AX:$AX,ROW())*INDEX(results!$I:$I,ROW())</f>
        <v>0</v>
      </c>
      <c r="BP29" s="23">
        <f>CO29*INDEX(data!$AX:$AX,ROW())*INDEX(results!$I:$I,ROW())</f>
        <v>0</v>
      </c>
      <c r="BQ29" s="23">
        <f>CP29*INDEX(data!$AX:$AX,ROW())*INDEX(results!$I:$I,ROW())</f>
        <v>0</v>
      </c>
      <c r="BR29" s="23">
        <f>CQ29*INDEX(data!$AX:$AX,ROW())*INDEX(results!$I:$I,ROW())</f>
        <v>0</v>
      </c>
      <c r="BS29" s="23">
        <f>CR29*INDEX(data!$AX:$AX,ROW())*INDEX(results!$I:$I,ROW())</f>
        <v>0</v>
      </c>
      <c r="BT29" s="23">
        <f>CS29*INDEX(data!$AX:$AX,ROW())*INDEX(results!$I:$I,ROW())</f>
        <v>0</v>
      </c>
      <c r="BU29" s="23">
        <f>CT29*INDEX(data!$AX:$AX,ROW())*INDEX(results!$I:$I,ROW())</f>
        <v>0</v>
      </c>
      <c r="BV29" s="23">
        <f>CU29*INDEX(data!$AX:$AX,ROW())*INDEX(results!$I:$I,ROW())</f>
        <v>0</v>
      </c>
      <c r="BW29" s="23">
        <f>CV29*INDEX(data!$AX:$AX,ROW())*INDEX(results!$I:$I,ROW())</f>
        <v>0</v>
      </c>
      <c r="BX29" s="23">
        <f>CW29*INDEX(data!$AX:$AX,ROW())*INDEX(results!$I:$I,ROW())</f>
        <v>0</v>
      </c>
      <c r="BY29" s="23">
        <f>CX29*INDEX(data!$AX:$AX,ROW())*INDEX(results!$I:$I,ROW())</f>
        <v>0</v>
      </c>
      <c r="BZ29" s="72">
        <f>ROUND(SUM(BB29:BY29)*INDEX(profiles!$BL:$BL,ROW())/1000,0)</f>
        <v>0</v>
      </c>
      <c r="CA29" s="81">
        <f>IF(profiles!C29&gt;0,1,0)</f>
        <v>1</v>
      </c>
      <c r="CB29" s="78">
        <f>IF(profiles!D29&gt;0,1,0)</f>
        <v>1</v>
      </c>
      <c r="CC29" s="78">
        <f>IF(profiles!E29&gt;0,1,0)</f>
        <v>1</v>
      </c>
      <c r="CD29" s="78">
        <f>IF(profiles!F29&gt;0,1,0)</f>
        <v>1</v>
      </c>
      <c r="CE29" s="78">
        <f>IF(profiles!G29&gt;0,1,0)</f>
        <v>1</v>
      </c>
      <c r="CF29" s="78">
        <f>IF(profiles!H29&gt;0,1,0)</f>
        <v>1</v>
      </c>
      <c r="CG29" s="78">
        <f>IF(profiles!I29&gt;0,1,0)</f>
        <v>1</v>
      </c>
      <c r="CH29" s="78">
        <f>IF(profiles!J29&gt;0,1,0)</f>
        <v>1</v>
      </c>
      <c r="CI29" s="78">
        <f>IF(profiles!K29&gt;0,1,0)</f>
        <v>1</v>
      </c>
      <c r="CJ29" s="78">
        <f>IF(profiles!L29&gt;0,1,0)</f>
        <v>1</v>
      </c>
      <c r="CK29" s="78">
        <f>IF(profiles!M29&gt;0,1,0)</f>
        <v>1</v>
      </c>
      <c r="CL29" s="78">
        <f>IF(profiles!N29&gt;0,1,0)</f>
        <v>1</v>
      </c>
      <c r="CM29" s="78">
        <f>IF(profiles!O29&gt;0,1,0)</f>
        <v>1</v>
      </c>
      <c r="CN29" s="78">
        <f>IF(profiles!P29&gt;0,1,0)</f>
        <v>1</v>
      </c>
      <c r="CO29" s="78">
        <f>IF(profiles!Q29&gt;0,1,0)</f>
        <v>1</v>
      </c>
      <c r="CP29" s="78">
        <f>IF(profiles!R29&gt;0,1,0)</f>
        <v>1</v>
      </c>
      <c r="CQ29" s="78">
        <f>IF(profiles!S29&gt;0,1,0)</f>
        <v>1</v>
      </c>
      <c r="CR29" s="78">
        <f>IF(profiles!T29&gt;0,1,0)</f>
        <v>1</v>
      </c>
      <c r="CS29" s="78">
        <f>IF(profiles!U29&gt;0,1,0)</f>
        <v>1</v>
      </c>
      <c r="CT29" s="78">
        <f>IF(profiles!V29&gt;0,1,0)</f>
        <v>1</v>
      </c>
      <c r="CU29" s="78">
        <f>IF(profiles!W29&gt;0,1,0)</f>
        <v>1</v>
      </c>
      <c r="CV29" s="78">
        <f>IF(profiles!X29&gt;0,1,0)</f>
        <v>1</v>
      </c>
      <c r="CW29" s="78">
        <f>IF(profiles!Y29&gt;0,1,0)</f>
        <v>1</v>
      </c>
      <c r="CX29" s="78">
        <f>IF(profiles!Z29&gt;0,1,0)</f>
        <v>1</v>
      </c>
      <c r="CY29" s="72">
        <f t="shared" si="3"/>
        <v>9</v>
      </c>
      <c r="CZ29" s="22">
        <f>profiles!C29*INDEX(results!$J:$J,ROW())*INDEX(results!$I:$I,ROW())</f>
        <v>4.4799999999999995</v>
      </c>
      <c r="DA29" s="23">
        <f>profiles!D29*INDEX(results!$J:$J,ROW())*INDEX(results!$I:$I,ROW())</f>
        <v>4.4799999999999995</v>
      </c>
      <c r="DB29" s="23">
        <f>profiles!E29*INDEX(results!$J:$J,ROW())*INDEX(results!$I:$I,ROW())</f>
        <v>4.4799999999999995</v>
      </c>
      <c r="DC29" s="23">
        <f>profiles!F29*INDEX(results!$J:$J,ROW())*INDEX(results!$I:$I,ROW())</f>
        <v>4.4799999999999995</v>
      </c>
      <c r="DD29" s="23">
        <f>profiles!G29*INDEX(results!$J:$J,ROW())*INDEX(results!$I:$I,ROW())</f>
        <v>4.4799999999999995</v>
      </c>
      <c r="DE29" s="23">
        <f>profiles!H29*INDEX(results!$J:$J,ROW())*INDEX(results!$I:$I,ROW())</f>
        <v>4.4799999999999995</v>
      </c>
      <c r="DF29" s="23">
        <f>profiles!I29*INDEX(results!$J:$J,ROW())*INDEX(results!$I:$I,ROW())</f>
        <v>4.4799999999999995</v>
      </c>
      <c r="DG29" s="23">
        <f>profiles!J29*INDEX(results!$J:$J,ROW())*INDEX(results!$I:$I,ROW())</f>
        <v>4.4799999999999995</v>
      </c>
      <c r="DH29" s="23">
        <f>profiles!K29*INDEX(results!$J:$J,ROW())*INDEX(results!$I:$I,ROW())</f>
        <v>4.4799999999999995</v>
      </c>
      <c r="DI29" s="23">
        <f>profiles!L29*INDEX(results!$J:$J,ROW())*INDEX(results!$I:$I,ROW())</f>
        <v>4.4799999999999995</v>
      </c>
      <c r="DJ29" s="23">
        <f>profiles!M29*INDEX(results!$J:$J,ROW())*INDEX(results!$I:$I,ROW())</f>
        <v>4.4799999999999995</v>
      </c>
      <c r="DK29" s="23">
        <f>profiles!N29*INDEX(results!$J:$J,ROW())*INDEX(results!$I:$I,ROW())</f>
        <v>4.4799999999999995</v>
      </c>
      <c r="DL29" s="23">
        <f>profiles!O29*INDEX(results!$J:$J,ROW())*INDEX(results!$I:$I,ROW())</f>
        <v>4.4799999999999995</v>
      </c>
      <c r="DM29" s="23">
        <f>profiles!P29*INDEX(results!$J:$J,ROW())*INDEX(results!$I:$I,ROW())</f>
        <v>4.4799999999999995</v>
      </c>
      <c r="DN29" s="23">
        <f>profiles!Q29*INDEX(results!$J:$J,ROW())*INDEX(results!$I:$I,ROW())</f>
        <v>4.4799999999999995</v>
      </c>
      <c r="DO29" s="23">
        <f>profiles!R29*INDEX(results!$J:$J,ROW())*INDEX(results!$I:$I,ROW())</f>
        <v>4.4799999999999995</v>
      </c>
      <c r="DP29" s="23">
        <f>profiles!S29*INDEX(results!$J:$J,ROW())*INDEX(results!$I:$I,ROW())</f>
        <v>4.4799999999999995</v>
      </c>
      <c r="DQ29" s="23">
        <f>profiles!T29*INDEX(results!$J:$J,ROW())*INDEX(results!$I:$I,ROW())</f>
        <v>4.4799999999999995</v>
      </c>
      <c r="DR29" s="23">
        <f>profiles!U29*INDEX(results!$J:$J,ROW())*INDEX(results!$I:$I,ROW())</f>
        <v>4.4799999999999995</v>
      </c>
      <c r="DS29" s="23">
        <f>profiles!V29*INDEX(results!$J:$J,ROW())*INDEX(results!$I:$I,ROW())</f>
        <v>4.4799999999999995</v>
      </c>
      <c r="DT29" s="23">
        <f>profiles!W29*INDEX(results!$J:$J,ROW())*INDEX(results!$I:$I,ROW())</f>
        <v>4.4799999999999995</v>
      </c>
      <c r="DU29" s="23">
        <f>profiles!X29*INDEX(results!$J:$J,ROW())*INDEX(results!$I:$I,ROW())</f>
        <v>4.4799999999999995</v>
      </c>
      <c r="DV29" s="23">
        <f>profiles!Y29*INDEX(results!$J:$J,ROW())*INDEX(results!$I:$I,ROW())</f>
        <v>4.4799999999999995</v>
      </c>
      <c r="DW29" s="23">
        <f>profiles!Z29*INDEX(results!$J:$J,ROW())*INDEX(results!$I:$I,ROW())</f>
        <v>4.4799999999999995</v>
      </c>
      <c r="DX29" s="72">
        <f t="shared" si="4"/>
        <v>39</v>
      </c>
      <c r="DY29" s="7">
        <f>EX29/MAX(INDEX($FV:$FV,ROW()),0.001)*(INDEX(data!$BT:$BT,ROW()))*(INDEX(results!$I:$I,ROW()))/MAX(INDEX(data!$AG:$AG,ROW()),0.001)</f>
        <v>0</v>
      </c>
      <c r="DZ29" s="24">
        <f>EY29/MAX(INDEX($FV:$FV,ROW()),0.001)*(INDEX(data!$BT:$BT,ROW()))*(INDEX(results!$I:$I,ROW()))/MAX(INDEX(data!$AG:$AG,ROW()),0.001)</f>
        <v>0</v>
      </c>
      <c r="EA29" s="24">
        <f>EZ29/MAX(INDEX($FV:$FV,ROW()),0.001)*(INDEX(data!$BT:$BT,ROW()))*(INDEX(results!$I:$I,ROW()))/MAX(INDEX(data!$AG:$AG,ROW()),0.001)</f>
        <v>0</v>
      </c>
      <c r="EB29" s="24">
        <f>FA29/MAX(INDEX($FV:$FV,ROW()),0.001)*(INDEX(data!$BT:$BT,ROW()))*(INDEX(results!$I:$I,ROW()))/MAX(INDEX(data!$AG:$AG,ROW()),0.001)</f>
        <v>0</v>
      </c>
      <c r="EC29" s="24">
        <f>FB29/MAX(INDEX($FV:$FV,ROW()),0.001)*(INDEX(data!$BT:$BT,ROW()))*(INDEX(results!$I:$I,ROW()))/MAX(INDEX(data!$AG:$AG,ROW()),0.001)</f>
        <v>0</v>
      </c>
      <c r="ED29" s="24">
        <f>FC29/MAX(INDEX($FV:$FV,ROW()),0.001)*(INDEX(data!$BT:$BT,ROW()))*(INDEX(results!$I:$I,ROW()))/MAX(INDEX(data!$AG:$AG,ROW()),0.001)</f>
        <v>0</v>
      </c>
      <c r="EE29" s="24">
        <f>FD29/MAX(INDEX($FV:$FV,ROW()),0.001)*(INDEX(data!$BT:$BT,ROW()))*(INDEX(results!$I:$I,ROW()))/MAX(INDEX(data!$AG:$AG,ROW()),0.001)</f>
        <v>0</v>
      </c>
      <c r="EF29" s="24">
        <f>FE29/MAX(INDEX($FV:$FV,ROW()),0.001)*(INDEX(data!$BT:$BT,ROW()))*(INDEX(results!$I:$I,ROW()))/MAX(INDEX(data!$AG:$AG,ROW()),0.001)</f>
        <v>0</v>
      </c>
      <c r="EG29" s="24">
        <f>FF29/MAX(INDEX($FV:$FV,ROW()),0.001)*(INDEX(data!$BT:$BT,ROW()))*(INDEX(results!$I:$I,ROW()))/MAX(INDEX(data!$AG:$AG,ROW()),0.001)</f>
        <v>0</v>
      </c>
      <c r="EH29" s="24">
        <f>FG29/MAX(INDEX($FV:$FV,ROW()),0.001)*(INDEX(data!$BT:$BT,ROW()))*(INDEX(results!$I:$I,ROW()))/MAX(INDEX(data!$AG:$AG,ROW()),0.001)</f>
        <v>0</v>
      </c>
      <c r="EI29" s="24">
        <f>FH29/MAX(INDEX($FV:$FV,ROW()),0.001)*(INDEX(data!$BT:$BT,ROW()))*(INDEX(results!$I:$I,ROW()))/MAX(INDEX(data!$AG:$AG,ROW()),0.001)</f>
        <v>0</v>
      </c>
      <c r="EJ29" s="24">
        <f>FI29/MAX(INDEX($FV:$FV,ROW()),0.001)*(INDEX(data!$BT:$BT,ROW()))*(INDEX(results!$I:$I,ROW()))/MAX(INDEX(data!$AG:$AG,ROW()),0.001)</f>
        <v>0</v>
      </c>
      <c r="EK29" s="24">
        <f>FJ29/MAX(INDEX($FV:$FV,ROW()),0.001)*(INDEX(data!$BT:$BT,ROW()))*(INDEX(results!$I:$I,ROW()))/MAX(INDEX(data!$AG:$AG,ROW()),0.001)</f>
        <v>0</v>
      </c>
      <c r="EL29" s="24">
        <f>FK29/MAX(INDEX($FV:$FV,ROW()),0.001)*(INDEX(data!$BT:$BT,ROW()))*(INDEX(results!$I:$I,ROW()))/MAX(INDEX(data!$AG:$AG,ROW()),0.001)</f>
        <v>0</v>
      </c>
      <c r="EM29" s="24">
        <f>FL29/MAX(INDEX($FV:$FV,ROW()),0.001)*(INDEX(data!$BT:$BT,ROW()))*(INDEX(results!$I:$I,ROW()))/MAX(INDEX(data!$AG:$AG,ROW()),0.001)</f>
        <v>0</v>
      </c>
      <c r="EN29" s="24">
        <f>FM29/MAX(INDEX($FV:$FV,ROW()),0.001)*(INDEX(data!$BT:$BT,ROW()))*(INDEX(results!$I:$I,ROW()))/MAX(INDEX(data!$AG:$AG,ROW()),0.001)</f>
        <v>0</v>
      </c>
      <c r="EO29" s="24">
        <f>FN29/MAX(INDEX($FV:$FV,ROW()),0.001)*(INDEX(data!$BT:$BT,ROW()))*(INDEX(results!$I:$I,ROW()))/MAX(INDEX(data!$AG:$AG,ROW()),0.001)</f>
        <v>0</v>
      </c>
      <c r="EP29" s="24">
        <f>FO29/MAX(INDEX($FV:$FV,ROW()),0.001)*(INDEX(data!$BT:$BT,ROW()))*(INDEX(results!$I:$I,ROW()))/MAX(INDEX(data!$AG:$AG,ROW()),0.001)</f>
        <v>0</v>
      </c>
      <c r="EQ29" s="24">
        <f>FP29/MAX(INDEX($FV:$FV,ROW()),0.001)*(INDEX(data!$BT:$BT,ROW()))*(INDEX(results!$I:$I,ROW()))/MAX(INDEX(data!$AG:$AG,ROW()),0.001)</f>
        <v>0</v>
      </c>
      <c r="ER29" s="24">
        <f>FQ29/MAX(INDEX($FV:$FV,ROW()),0.001)*(INDEX(data!$BT:$BT,ROW()))*(INDEX(results!$I:$I,ROW()))/MAX(INDEX(data!$AG:$AG,ROW()),0.001)</f>
        <v>1.4222222222222227</v>
      </c>
      <c r="ES29" s="24">
        <f>FR29/MAX(INDEX($FV:$FV,ROW()),0.001)*(INDEX(data!$BT:$BT,ROW()))*(INDEX(results!$I:$I,ROW()))/MAX(INDEX(data!$AG:$AG,ROW()),0.001)</f>
        <v>1.0666666666666669</v>
      </c>
      <c r="ET29" s="24">
        <f>FS29/MAX(INDEX($FV:$FV,ROW()),0.001)*(INDEX(data!$BT:$BT,ROW()))*(INDEX(results!$I:$I,ROW()))/MAX(INDEX(data!$AG:$AG,ROW()),0.001)</f>
        <v>0.71111111111111136</v>
      </c>
      <c r="EU29" s="24">
        <f>FT29/MAX(INDEX($FV:$FV,ROW()),0.001)*(INDEX(data!$BT:$BT,ROW()))*(INDEX(results!$I:$I,ROW()))/MAX(INDEX(data!$AG:$AG,ROW()),0.001)</f>
        <v>0</v>
      </c>
      <c r="EV29" s="24">
        <f>FU29/MAX(INDEX($FV:$FV,ROW()),0.001)*(INDEX(data!$BT:$BT,ROW()))*(INDEX(results!$I:$I,ROW()))/MAX(INDEX(data!$AG:$AG,ROW()),0.001)</f>
        <v>0</v>
      </c>
      <c r="EW29" s="72">
        <f t="shared" si="5"/>
        <v>67.7</v>
      </c>
      <c r="EX29" s="7">
        <f t="shared" si="6"/>
        <v>0</v>
      </c>
      <c r="EY29" s="24">
        <f t="shared" si="7"/>
        <v>0</v>
      </c>
      <c r="EZ29" s="24">
        <f t="shared" si="8"/>
        <v>0</v>
      </c>
      <c r="FA29" s="24">
        <f t="shared" si="9"/>
        <v>0</v>
      </c>
      <c r="FB29" s="24">
        <f t="shared" si="10"/>
        <v>0</v>
      </c>
      <c r="FC29" s="24">
        <f t="shared" si="11"/>
        <v>0</v>
      </c>
      <c r="FD29" s="24">
        <f t="shared" si="12"/>
        <v>0</v>
      </c>
      <c r="FE29" s="24">
        <f t="shared" si="13"/>
        <v>0</v>
      </c>
      <c r="FF29" s="24">
        <f t="shared" si="14"/>
        <v>0</v>
      </c>
      <c r="FG29" s="24">
        <f t="shared" si="15"/>
        <v>0</v>
      </c>
      <c r="FH29" s="24">
        <f t="shared" si="16"/>
        <v>0</v>
      </c>
      <c r="FI29" s="24">
        <f t="shared" si="17"/>
        <v>0</v>
      </c>
      <c r="FJ29" s="24">
        <f t="shared" si="18"/>
        <v>0</v>
      </c>
      <c r="FK29" s="24">
        <f t="shared" si="19"/>
        <v>0</v>
      </c>
      <c r="FL29" s="24">
        <f t="shared" si="20"/>
        <v>0</v>
      </c>
      <c r="FM29" s="24">
        <f t="shared" si="21"/>
        <v>0</v>
      </c>
      <c r="FN29" s="24">
        <f t="shared" si="22"/>
        <v>0</v>
      </c>
      <c r="FO29" s="24">
        <f t="shared" si="23"/>
        <v>0</v>
      </c>
      <c r="FP29" s="24">
        <f t="shared" si="24"/>
        <v>0</v>
      </c>
      <c r="FQ29" s="24">
        <f t="shared" si="25"/>
        <v>0.8</v>
      </c>
      <c r="FR29" s="24">
        <f t="shared" si="26"/>
        <v>0.6</v>
      </c>
      <c r="FS29" s="24">
        <f t="shared" si="27"/>
        <v>0.4</v>
      </c>
      <c r="FT29" s="24">
        <f t="shared" si="28"/>
        <v>0</v>
      </c>
      <c r="FU29" s="25">
        <f t="shared" si="29"/>
        <v>0</v>
      </c>
      <c r="FV29" s="72">
        <f t="shared" si="30"/>
        <v>1.7999999999999998</v>
      </c>
      <c r="FW29" s="23">
        <f>profiles!C29*profiles!AA29</f>
        <v>0.2</v>
      </c>
      <c r="FX29" s="23">
        <f>profiles!D29*profiles!AB29</f>
        <v>0.2</v>
      </c>
      <c r="FY29" s="23">
        <f>profiles!E29*profiles!AC29</f>
        <v>0.2</v>
      </c>
      <c r="FZ29" s="23">
        <f>profiles!F29*profiles!AD29</f>
        <v>0.2</v>
      </c>
      <c r="GA29" s="23">
        <f>profiles!G29*profiles!AE29</f>
        <v>0.2</v>
      </c>
      <c r="GB29" s="23">
        <f>profiles!H29*profiles!AF29</f>
        <v>0.2</v>
      </c>
      <c r="GC29" s="23">
        <f>profiles!I29*profiles!AG29</f>
        <v>0.2</v>
      </c>
      <c r="GD29" s="23">
        <f>profiles!J29*profiles!AH29</f>
        <v>0.2</v>
      </c>
      <c r="GE29" s="23">
        <f>profiles!K29*profiles!AI29</f>
        <v>0.2</v>
      </c>
      <c r="GF29" s="23">
        <f>profiles!L29*profiles!AJ29</f>
        <v>0.2</v>
      </c>
      <c r="GG29" s="23">
        <f>profiles!M29*profiles!AK29</f>
        <v>0.2</v>
      </c>
      <c r="GH29" s="23">
        <f>profiles!N29*profiles!AL29</f>
        <v>0.2</v>
      </c>
      <c r="GI29" s="23">
        <f>profiles!O29*profiles!AM29</f>
        <v>0.2</v>
      </c>
      <c r="GJ29" s="23">
        <f>profiles!P29*profiles!AN29</f>
        <v>0.2</v>
      </c>
      <c r="GK29" s="23">
        <f>profiles!Q29*profiles!AO29</f>
        <v>0.2</v>
      </c>
      <c r="GL29" s="23">
        <f>profiles!R29*profiles!AP29</f>
        <v>0.2</v>
      </c>
      <c r="GM29" s="23">
        <f>profiles!S29*profiles!AQ29</f>
        <v>0.2</v>
      </c>
      <c r="GN29" s="23">
        <f>profiles!T29*profiles!AR29</f>
        <v>0.2</v>
      </c>
      <c r="GO29" s="23">
        <f>profiles!U29*profiles!AS29</f>
        <v>0.2</v>
      </c>
      <c r="GP29" s="23">
        <f>profiles!V29*profiles!AT29</f>
        <v>0.8</v>
      </c>
      <c r="GQ29" s="23">
        <f>profiles!W29*profiles!AU29</f>
        <v>0.6</v>
      </c>
      <c r="GR29" s="23">
        <f>profiles!X29*profiles!AV29</f>
        <v>0.4</v>
      </c>
      <c r="GS29" s="23">
        <f>profiles!Y29*profiles!AW29</f>
        <v>0.2</v>
      </c>
      <c r="GT29" s="23">
        <f>profiles!Z29*profiles!AX29</f>
        <v>0.2</v>
      </c>
      <c r="GU29" s="72">
        <f t="shared" si="31"/>
        <v>0.2</v>
      </c>
      <c r="GV29" s="73">
        <v>107</v>
      </c>
      <c r="GW29" s="73">
        <f>INDEX(data!$C:$C,ROW())*INDEX(data!$E:$E,ROW())*(INDEX(data!$G:$G,ROW())/100)/0.85</f>
        <v>8.8235294117647065</v>
      </c>
      <c r="GX29" s="73">
        <f>GW29*INDEX(data!$P:$P,ROW())*INDEX(data!$W:$W,ROW())/INDEX(results!$C:$C,ROW())</f>
        <v>0.11029411764705883</v>
      </c>
      <c r="GY29" s="73">
        <f>IF(INDEX(data!$BM:$BM,ROW())="Climatisation",1,0)</f>
        <v>1</v>
      </c>
      <c r="GZ29" s="73">
        <f>data!BA29</f>
        <v>1.9</v>
      </c>
      <c r="HA29" s="73">
        <f>data!BB29</f>
        <v>0.2</v>
      </c>
      <c r="HB29" s="7">
        <f>profiles!C29</f>
        <v>1</v>
      </c>
      <c r="HC29" s="24">
        <f>profiles!D29</f>
        <v>1</v>
      </c>
      <c r="HD29" s="24">
        <f>profiles!E29</f>
        <v>1</v>
      </c>
      <c r="HE29" s="24">
        <f>profiles!F29</f>
        <v>1</v>
      </c>
      <c r="HF29" s="24">
        <f>profiles!G29</f>
        <v>1</v>
      </c>
      <c r="HG29" s="24">
        <f>profiles!H29</f>
        <v>1</v>
      </c>
      <c r="HH29" s="24">
        <f>profiles!I29</f>
        <v>1</v>
      </c>
      <c r="HI29" s="24">
        <f>profiles!J29</f>
        <v>1</v>
      </c>
      <c r="HJ29" s="24">
        <f>profiles!K29</f>
        <v>1</v>
      </c>
      <c r="HK29" s="24">
        <f>profiles!L29</f>
        <v>1</v>
      </c>
      <c r="HL29" s="24">
        <f>profiles!M29</f>
        <v>1</v>
      </c>
      <c r="HM29" s="24">
        <f>profiles!N29</f>
        <v>1</v>
      </c>
      <c r="HN29" s="24">
        <f>profiles!O29</f>
        <v>1</v>
      </c>
      <c r="HO29" s="24">
        <f>profiles!P29</f>
        <v>1</v>
      </c>
      <c r="HP29" s="24">
        <f>profiles!Q29</f>
        <v>1</v>
      </c>
      <c r="HQ29" s="24">
        <f>profiles!R29</f>
        <v>1</v>
      </c>
      <c r="HR29" s="24">
        <f>profiles!S29</f>
        <v>1</v>
      </c>
      <c r="HS29" s="24">
        <f>profiles!T29</f>
        <v>1</v>
      </c>
      <c r="HT29" s="24">
        <f>profiles!U29</f>
        <v>1</v>
      </c>
      <c r="HU29" s="24">
        <f>profiles!V29</f>
        <v>1</v>
      </c>
      <c r="HV29" s="24">
        <f>profiles!W29</f>
        <v>1</v>
      </c>
      <c r="HW29" s="24">
        <f>profiles!X29</f>
        <v>1</v>
      </c>
      <c r="HX29" s="24">
        <f>profiles!Y29</f>
        <v>1</v>
      </c>
      <c r="HY29" s="24">
        <f>profiles!Z29</f>
        <v>1</v>
      </c>
      <c r="HZ29" s="72">
        <f t="shared" si="32"/>
        <v>24</v>
      </c>
    </row>
    <row r="30" spans="1:234" x14ac:dyDescent="0.3">
      <c r="A30" s="17">
        <v>8.1999999999999993</v>
      </c>
      <c r="B30" s="4" t="s">
        <v>122</v>
      </c>
      <c r="C30" s="17">
        <f>profiles!AA30*INDEX(data!$AL:$AL,ROW())*INDEX(results!$I:$I,ROW())</f>
        <v>1.6</v>
      </c>
      <c r="D30" s="31">
        <f>profiles!AB30*INDEX(data!$AL:$AL,ROW())*INDEX(results!$I:$I,ROW())</f>
        <v>1.6</v>
      </c>
      <c r="E30" s="31">
        <f>profiles!AC30*INDEX(data!$AL:$AL,ROW())*INDEX(results!$I:$I,ROW())</f>
        <v>1.6</v>
      </c>
      <c r="F30" s="31">
        <f>profiles!AD30*INDEX(data!$AL:$AL,ROW())*INDEX(results!$I:$I,ROW())</f>
        <v>1.6</v>
      </c>
      <c r="G30" s="31">
        <f>profiles!AE30*INDEX(data!$AL:$AL,ROW())*INDEX(results!$I:$I,ROW())</f>
        <v>1.6</v>
      </c>
      <c r="H30" s="31">
        <f>profiles!AF30*INDEX(data!$AL:$AL,ROW())*INDEX(results!$I:$I,ROW())</f>
        <v>1.6</v>
      </c>
      <c r="I30" s="31">
        <f>profiles!AG30*INDEX(data!$AL:$AL,ROW())*INDEX(results!$I:$I,ROW())</f>
        <v>3.2</v>
      </c>
      <c r="J30" s="31">
        <f>profiles!AH30*INDEX(data!$AL:$AL,ROW())*INDEX(results!$I:$I,ROW())</f>
        <v>8</v>
      </c>
      <c r="K30" s="31">
        <f>profiles!AI30*INDEX(data!$AL:$AL,ROW())*INDEX(results!$I:$I,ROW())</f>
        <v>4.8000000000000007</v>
      </c>
      <c r="L30" s="31">
        <f>profiles!AJ30*INDEX(data!$AL:$AL,ROW())*INDEX(results!$I:$I,ROW())</f>
        <v>4.8000000000000007</v>
      </c>
      <c r="M30" s="31">
        <f>profiles!AK30*INDEX(data!$AL:$AL,ROW())*INDEX(results!$I:$I,ROW())</f>
        <v>4.8000000000000007</v>
      </c>
      <c r="N30" s="31">
        <f>profiles!AL30*INDEX(data!$AL:$AL,ROW())*INDEX(results!$I:$I,ROW())</f>
        <v>4.8000000000000007</v>
      </c>
      <c r="O30" s="31">
        <f>profiles!AM30*INDEX(data!$AL:$AL,ROW())*INDEX(results!$I:$I,ROW())</f>
        <v>8</v>
      </c>
      <c r="P30" s="31">
        <f>profiles!AN30*INDEX(data!$AL:$AL,ROW())*INDEX(results!$I:$I,ROW())</f>
        <v>4.8000000000000007</v>
      </c>
      <c r="Q30" s="31">
        <f>profiles!AO30*INDEX(data!$AL:$AL,ROW())*INDEX(results!$I:$I,ROW())</f>
        <v>4.8000000000000007</v>
      </c>
      <c r="R30" s="31">
        <f>profiles!AP30*INDEX(data!$AL:$AL,ROW())*INDEX(results!$I:$I,ROW())</f>
        <v>4.8000000000000007</v>
      </c>
      <c r="S30" s="31">
        <f>profiles!AQ30*INDEX(data!$AL:$AL,ROW())*INDEX(results!$I:$I,ROW())</f>
        <v>4.8000000000000007</v>
      </c>
      <c r="T30" s="31">
        <f>profiles!AR30*INDEX(data!$AL:$AL,ROW())*INDEX(results!$I:$I,ROW())</f>
        <v>8</v>
      </c>
      <c r="U30" s="31">
        <f>profiles!AS30*INDEX(data!$AL:$AL,ROW())*INDEX(results!$I:$I,ROW())</f>
        <v>3.2</v>
      </c>
      <c r="V30" s="31">
        <f>profiles!AT30*INDEX(data!$AL:$AL,ROW())*INDEX(results!$I:$I,ROW())</f>
        <v>1.6</v>
      </c>
      <c r="W30" s="31">
        <f>profiles!AU30*INDEX(data!$AL:$AL,ROW())*INDEX(results!$I:$I,ROW())</f>
        <v>1.6</v>
      </c>
      <c r="X30" s="31">
        <f>profiles!AV30*INDEX(data!$AL:$AL,ROW())*INDEX(results!$I:$I,ROW())</f>
        <v>1.6</v>
      </c>
      <c r="Y30" s="31">
        <f>profiles!AW30*INDEX(data!$AL:$AL,ROW())*INDEX(results!$I:$I,ROW())</f>
        <v>1.6</v>
      </c>
      <c r="Z30" s="31">
        <f>profiles!AX30*INDEX(data!$AL:$AL,ROW())*INDEX(results!$I:$I,ROW())</f>
        <v>1.6</v>
      </c>
      <c r="AA30" s="73">
        <f t="shared" si="1"/>
        <v>32</v>
      </c>
      <c r="AB30" s="31">
        <f>IF(INDEX(data!$AV:$AV,ROW())=3,0,CA30*INDEX(results!$R:$R,ROW()))*INDEX($BA:$BA,ROW())</f>
        <v>10.436643823702463</v>
      </c>
      <c r="AC30" s="31">
        <f>IF(INDEX(data!$AV:$AV,ROW())=3,0,CB30*INDEX(results!$R:$R,ROW()))*INDEX($BA:$BA,ROW())</f>
        <v>10.436643823702463</v>
      </c>
      <c r="AD30" s="31">
        <f>IF(INDEX(data!$AV:$AV,ROW())=3,0,CC30*INDEX(results!$R:$R,ROW()))*INDEX($BA:$BA,ROW())</f>
        <v>10.436643823702463</v>
      </c>
      <c r="AE30" s="31">
        <f>IF(INDEX(data!$AV:$AV,ROW())=3,0,CD30*INDEX(results!$R:$R,ROW()))*INDEX($BA:$BA,ROW())</f>
        <v>10.436643823702463</v>
      </c>
      <c r="AF30" s="31">
        <f>IF(INDEX(data!$AV:$AV,ROW())=3,0,CE30*INDEX(results!$R:$R,ROW()))*INDEX($BA:$BA,ROW())</f>
        <v>10.436643823702463</v>
      </c>
      <c r="AG30" s="31">
        <f>IF(INDEX(data!$AV:$AV,ROW())=3,0,CF30*INDEX(results!$R:$R,ROW()))*INDEX($BA:$BA,ROW())</f>
        <v>10.436643823702463</v>
      </c>
      <c r="AH30" s="31">
        <f>IF(INDEX(data!$AV:$AV,ROW())=3,0,CG30*INDEX(results!$R:$R,ROW()))*INDEX($BA:$BA,ROW())</f>
        <v>10.436643823702463</v>
      </c>
      <c r="AI30" s="90">
        <f>CH30*INDEX(results!$R:$R,ROW())*INDEX($BA:$BA,ROW())</f>
        <v>10.436643823702463</v>
      </c>
      <c r="AJ30" s="90">
        <f>CI30*INDEX(results!$R:$R,ROW())*INDEX($BA:$BA,ROW())</f>
        <v>10.436643823702463</v>
      </c>
      <c r="AK30" s="90">
        <f>CJ30*INDEX(results!$R:$R,ROW())*INDEX($BA:$BA,ROW())</f>
        <v>10.436643823702463</v>
      </c>
      <c r="AL30" s="90">
        <f>CK30*INDEX(results!$R:$R,ROW())*INDEX($BA:$BA,ROW())</f>
        <v>10.436643823702463</v>
      </c>
      <c r="AM30" s="90">
        <f>CL30*INDEX(results!$R:$R,ROW())*INDEX($BA:$BA,ROW())</f>
        <v>10.436643823702463</v>
      </c>
      <c r="AN30" s="90">
        <f>CM30*INDEX(results!$R:$R,ROW())*INDEX($BA:$BA,ROW())</f>
        <v>10.436643823702463</v>
      </c>
      <c r="AO30" s="90">
        <f>CN30*INDEX(results!$R:$R,ROW())*INDEX($BA:$BA,ROW())</f>
        <v>10.436643823702463</v>
      </c>
      <c r="AP30" s="90">
        <f>CO30*INDEX(results!$R:$R,ROW())*INDEX($BA:$BA,ROW())</f>
        <v>10.436643823702463</v>
      </c>
      <c r="AQ30" s="90">
        <f>CP30*INDEX(results!$R:$R,ROW())*INDEX($BA:$BA,ROW())</f>
        <v>10.436643823702463</v>
      </c>
      <c r="AR30" s="90">
        <f>CQ30*INDEX(results!$R:$R,ROW())*INDEX($BA:$BA,ROW())</f>
        <v>10.436643823702463</v>
      </c>
      <c r="AS30" s="90">
        <f>CR30*INDEX(results!$R:$R,ROW())*INDEX($BA:$BA,ROW())</f>
        <v>10.436643823702463</v>
      </c>
      <c r="AT30" s="91">
        <f>IF(INDEX(data!$AV:$AV,ROW())=3,INDEX(results!$R:$R,ROW()), CS30*INDEX(results!$R:$R,ROW()))*INDEX($BA:$BA,ROW())</f>
        <v>10.436643823702463</v>
      </c>
      <c r="AU30" s="91">
        <f>IF(INDEX(data!$AV:$AV,ROW())=3,INDEX(results!$R:$R,ROW()), CT30*INDEX(results!$R:$R,ROW()))*INDEX($BA:$BA,ROW())</f>
        <v>10.436643823702463</v>
      </c>
      <c r="AV30" s="91">
        <f>IF(INDEX(data!$AV:$AV,ROW())=3,INDEX(results!$R:$R,ROW()), CU30*INDEX(results!$R:$R,ROW()))*INDEX($BA:$BA,ROW())</f>
        <v>10.436643823702463</v>
      </c>
      <c r="AW30" s="31">
        <f>IF(INDEX(data!$AV:$AV,ROW())=3,0,CV30*INDEX(results!$R:$R,ROW()))*INDEX($BA:$BA,ROW())</f>
        <v>10.436643823702463</v>
      </c>
      <c r="AX30" s="31">
        <f>IF(INDEX(data!$AV:$AV,ROW())=3,0,CW30*INDEX(results!$R:$R,ROW()))*INDEX($BA:$BA,ROW())</f>
        <v>10.436643823702463</v>
      </c>
      <c r="AY30" s="37">
        <f>IF(INDEX(data!$AV:$AV,ROW())=3,0,CX30*INDEX(results!$R:$R,ROW()))*INDEX($BA:$BA,ROW())</f>
        <v>10.436643823702463</v>
      </c>
      <c r="AZ30" s="17">
        <f t="shared" si="2"/>
        <v>91</v>
      </c>
      <c r="BA30" s="73">
        <f>IF((INDEX(data!$AU:$AU,ROW())+INDEX(data!$AV:$AV,ROW()))=0,0,INDEX(results!$T:$T,ROW())/(365*(INDEX(data!$AU:$AU,ROW())+INDEX(data!$AV:$AV,ROW()))+0.00001))</f>
        <v>0.65639269331462025</v>
      </c>
      <c r="BB30" s="39">
        <f>CA30*INDEX(data!$AX:$AX,ROW())*INDEX(results!$I:$I,ROW())</f>
        <v>0</v>
      </c>
      <c r="BC30" s="39">
        <f>CB30*INDEX(data!$AX:$AX,ROW())*INDEX(results!$I:$I,ROW())</f>
        <v>0</v>
      </c>
      <c r="BD30" s="39">
        <f>CC30*INDEX(data!$AX:$AX,ROW())*INDEX(results!$I:$I,ROW())</f>
        <v>0</v>
      </c>
      <c r="BE30" s="39">
        <f>CD30*INDEX(data!$AX:$AX,ROW())*INDEX(results!$I:$I,ROW())</f>
        <v>0</v>
      </c>
      <c r="BF30" s="39">
        <f>CE30*INDEX(data!$AX:$AX,ROW())*INDEX(results!$I:$I,ROW())</f>
        <v>0</v>
      </c>
      <c r="BG30" s="39">
        <f>CF30*INDEX(data!$AX:$AX,ROW())*INDEX(results!$I:$I,ROW())</f>
        <v>0</v>
      </c>
      <c r="BH30" s="39">
        <f>CG30*INDEX(data!$AX:$AX,ROW())*INDEX(results!$I:$I,ROW())</f>
        <v>0</v>
      </c>
      <c r="BI30" s="39">
        <f>CH30*INDEX(data!$AX:$AX,ROW())*INDEX(results!$I:$I,ROW())</f>
        <v>0</v>
      </c>
      <c r="BJ30" s="39">
        <f>CI30*INDEX(data!$AX:$AX,ROW())*INDEX(results!$I:$I,ROW())</f>
        <v>0</v>
      </c>
      <c r="BK30" s="39">
        <f>CJ30*INDEX(data!$AX:$AX,ROW())*INDEX(results!$I:$I,ROW())</f>
        <v>0</v>
      </c>
      <c r="BL30" s="39">
        <f>CK30*INDEX(data!$AX:$AX,ROW())*INDEX(results!$I:$I,ROW())</f>
        <v>0</v>
      </c>
      <c r="BM30" s="39">
        <f>CL30*INDEX(data!$AX:$AX,ROW())*INDEX(results!$I:$I,ROW())</f>
        <v>0</v>
      </c>
      <c r="BN30" s="39">
        <f>CM30*INDEX(data!$AX:$AX,ROW())*INDEX(results!$I:$I,ROW())</f>
        <v>0</v>
      </c>
      <c r="BO30" s="39">
        <f>CN30*INDEX(data!$AX:$AX,ROW())*INDEX(results!$I:$I,ROW())</f>
        <v>0</v>
      </c>
      <c r="BP30" s="39">
        <f>CO30*INDEX(data!$AX:$AX,ROW())*INDEX(results!$I:$I,ROW())</f>
        <v>0</v>
      </c>
      <c r="BQ30" s="39">
        <f>CP30*INDEX(data!$AX:$AX,ROW())*INDEX(results!$I:$I,ROW())</f>
        <v>0</v>
      </c>
      <c r="BR30" s="39">
        <f>CQ30*INDEX(data!$AX:$AX,ROW())*INDEX(results!$I:$I,ROW())</f>
        <v>0</v>
      </c>
      <c r="BS30" s="39">
        <f>CR30*INDEX(data!$AX:$AX,ROW())*INDEX(results!$I:$I,ROW())</f>
        <v>0</v>
      </c>
      <c r="BT30" s="39">
        <f>CS30*INDEX(data!$AX:$AX,ROW())*INDEX(results!$I:$I,ROW())</f>
        <v>0</v>
      </c>
      <c r="BU30" s="39">
        <f>CT30*INDEX(data!$AX:$AX,ROW())*INDEX(results!$I:$I,ROW())</f>
        <v>0</v>
      </c>
      <c r="BV30" s="39">
        <f>CU30*INDEX(data!$AX:$AX,ROW())*INDEX(results!$I:$I,ROW())</f>
        <v>0</v>
      </c>
      <c r="BW30" s="39">
        <f>CV30*INDEX(data!$AX:$AX,ROW())*INDEX(results!$I:$I,ROW())</f>
        <v>0</v>
      </c>
      <c r="BX30" s="39">
        <f>CW30*INDEX(data!$AX:$AX,ROW())*INDEX(results!$I:$I,ROW())</f>
        <v>0</v>
      </c>
      <c r="BY30" s="39">
        <f>CX30*INDEX(data!$AX:$AX,ROW())*INDEX(results!$I:$I,ROW())</f>
        <v>0</v>
      </c>
      <c r="BZ30" s="73">
        <f>ROUND(SUM(BB30:BY30)*INDEX(profiles!$BL:$BL,ROW())/1000,0)</f>
        <v>0</v>
      </c>
      <c r="CA30" s="82">
        <f>IF(profiles!C30&gt;0,1,0)</f>
        <v>1</v>
      </c>
      <c r="CB30" s="83">
        <f>IF(profiles!D30&gt;0,1,0)</f>
        <v>1</v>
      </c>
      <c r="CC30" s="83">
        <f>IF(profiles!E30&gt;0,1,0)</f>
        <v>1</v>
      </c>
      <c r="CD30" s="83">
        <f>IF(profiles!F30&gt;0,1,0)</f>
        <v>1</v>
      </c>
      <c r="CE30" s="83">
        <f>IF(profiles!G30&gt;0,1,0)</f>
        <v>1</v>
      </c>
      <c r="CF30" s="83">
        <f>IF(profiles!H30&gt;0,1,0)</f>
        <v>1</v>
      </c>
      <c r="CG30" s="83">
        <f>IF(profiles!I30&gt;0,1,0)</f>
        <v>1</v>
      </c>
      <c r="CH30" s="83">
        <f>IF(profiles!J30&gt;0,1,0)</f>
        <v>1</v>
      </c>
      <c r="CI30" s="83">
        <f>IF(profiles!K30&gt;0,1,0)</f>
        <v>1</v>
      </c>
      <c r="CJ30" s="83">
        <f>IF(profiles!L30&gt;0,1,0)</f>
        <v>1</v>
      </c>
      <c r="CK30" s="83">
        <f>IF(profiles!M30&gt;0,1,0)</f>
        <v>1</v>
      </c>
      <c r="CL30" s="83">
        <f>IF(profiles!N30&gt;0,1,0)</f>
        <v>1</v>
      </c>
      <c r="CM30" s="83">
        <f>IF(profiles!O30&gt;0,1,0)</f>
        <v>1</v>
      </c>
      <c r="CN30" s="83">
        <f>IF(profiles!P30&gt;0,1,0)</f>
        <v>1</v>
      </c>
      <c r="CO30" s="83">
        <f>IF(profiles!Q30&gt;0,1,0)</f>
        <v>1</v>
      </c>
      <c r="CP30" s="83">
        <f>IF(profiles!R30&gt;0,1,0)</f>
        <v>1</v>
      </c>
      <c r="CQ30" s="83">
        <f>IF(profiles!S30&gt;0,1,0)</f>
        <v>1</v>
      </c>
      <c r="CR30" s="83">
        <f>IF(profiles!T30&gt;0,1,0)</f>
        <v>1</v>
      </c>
      <c r="CS30" s="83">
        <f>IF(profiles!U30&gt;0,1,0)</f>
        <v>1</v>
      </c>
      <c r="CT30" s="83">
        <f>IF(profiles!V30&gt;0,1,0)</f>
        <v>1</v>
      </c>
      <c r="CU30" s="83">
        <f>IF(profiles!W30&gt;0,1,0)</f>
        <v>1</v>
      </c>
      <c r="CV30" s="83">
        <f>IF(profiles!X30&gt;0,1,0)</f>
        <v>1</v>
      </c>
      <c r="CW30" s="83">
        <f>IF(profiles!Y30&gt;0,1,0)</f>
        <v>1</v>
      </c>
      <c r="CX30" s="83">
        <f>IF(profiles!Z30&gt;0,1,0)</f>
        <v>1</v>
      </c>
      <c r="CY30" s="73">
        <f t="shared" si="3"/>
        <v>9</v>
      </c>
      <c r="CZ30" s="38">
        <f>profiles!C30*INDEX(results!$J:$J,ROW())*INDEX(results!$I:$I,ROW())</f>
        <v>4.4800000000000004</v>
      </c>
      <c r="DA30" s="39">
        <f>profiles!D30*INDEX(results!$J:$J,ROW())*INDEX(results!$I:$I,ROW())</f>
        <v>4.4800000000000004</v>
      </c>
      <c r="DB30" s="39">
        <f>profiles!E30*INDEX(results!$J:$J,ROW())*INDEX(results!$I:$I,ROW())</f>
        <v>4.4800000000000004</v>
      </c>
      <c r="DC30" s="39">
        <f>profiles!F30*INDEX(results!$J:$J,ROW())*INDEX(results!$I:$I,ROW())</f>
        <v>4.4800000000000004</v>
      </c>
      <c r="DD30" s="39">
        <f>profiles!G30*INDEX(results!$J:$J,ROW())*INDEX(results!$I:$I,ROW())</f>
        <v>4.4800000000000004</v>
      </c>
      <c r="DE30" s="39">
        <f>profiles!H30*INDEX(results!$J:$J,ROW())*INDEX(results!$I:$I,ROW())</f>
        <v>4.4800000000000004</v>
      </c>
      <c r="DF30" s="39">
        <f>profiles!I30*INDEX(results!$J:$J,ROW())*INDEX(results!$I:$I,ROW())</f>
        <v>8.9600000000000009</v>
      </c>
      <c r="DG30" s="39">
        <f>profiles!J30*INDEX(results!$J:$J,ROW())*INDEX(results!$I:$I,ROW())</f>
        <v>22.400000000000002</v>
      </c>
      <c r="DH30" s="39">
        <f>profiles!K30*INDEX(results!$J:$J,ROW())*INDEX(results!$I:$I,ROW())</f>
        <v>13.440000000000001</v>
      </c>
      <c r="DI30" s="39">
        <f>profiles!L30*INDEX(results!$J:$J,ROW())*INDEX(results!$I:$I,ROW())</f>
        <v>13.440000000000001</v>
      </c>
      <c r="DJ30" s="39">
        <f>profiles!M30*INDEX(results!$J:$J,ROW())*INDEX(results!$I:$I,ROW())</f>
        <v>13.440000000000001</v>
      </c>
      <c r="DK30" s="39">
        <f>profiles!N30*INDEX(results!$J:$J,ROW())*INDEX(results!$I:$I,ROW())</f>
        <v>13.440000000000001</v>
      </c>
      <c r="DL30" s="39">
        <f>profiles!O30*INDEX(results!$J:$J,ROW())*INDEX(results!$I:$I,ROW())</f>
        <v>22.400000000000002</v>
      </c>
      <c r="DM30" s="39">
        <f>profiles!P30*INDEX(results!$J:$J,ROW())*INDEX(results!$I:$I,ROW())</f>
        <v>13.440000000000001</v>
      </c>
      <c r="DN30" s="39">
        <f>profiles!Q30*INDEX(results!$J:$J,ROW())*INDEX(results!$I:$I,ROW())</f>
        <v>13.440000000000001</v>
      </c>
      <c r="DO30" s="39">
        <f>profiles!R30*INDEX(results!$J:$J,ROW())*INDEX(results!$I:$I,ROW())</f>
        <v>13.440000000000001</v>
      </c>
      <c r="DP30" s="39">
        <f>profiles!S30*INDEX(results!$J:$J,ROW())*INDEX(results!$I:$I,ROW())</f>
        <v>13.440000000000001</v>
      </c>
      <c r="DQ30" s="39">
        <f>profiles!T30*INDEX(results!$J:$J,ROW())*INDEX(results!$I:$I,ROW())</f>
        <v>22.400000000000002</v>
      </c>
      <c r="DR30" s="39">
        <f>profiles!U30*INDEX(results!$J:$J,ROW())*INDEX(results!$I:$I,ROW())</f>
        <v>8.9600000000000009</v>
      </c>
      <c r="DS30" s="39">
        <f>profiles!V30*INDEX(results!$J:$J,ROW())*INDEX(results!$I:$I,ROW())</f>
        <v>4.4800000000000004</v>
      </c>
      <c r="DT30" s="39">
        <f>profiles!W30*INDEX(results!$J:$J,ROW())*INDEX(results!$I:$I,ROW())</f>
        <v>4.4800000000000004</v>
      </c>
      <c r="DU30" s="39">
        <f>profiles!X30*INDEX(results!$J:$J,ROW())*INDEX(results!$I:$I,ROW())</f>
        <v>4.4800000000000004</v>
      </c>
      <c r="DV30" s="39">
        <f>profiles!Y30*INDEX(results!$J:$J,ROW())*INDEX(results!$I:$I,ROW())</f>
        <v>4.4800000000000004</v>
      </c>
      <c r="DW30" s="39">
        <f>profiles!Z30*INDEX(results!$J:$J,ROW())*INDEX(results!$I:$I,ROW())</f>
        <v>4.4800000000000004</v>
      </c>
      <c r="DX30" s="73">
        <f t="shared" si="4"/>
        <v>88</v>
      </c>
      <c r="DY30" s="17">
        <f>EX30/MAX(INDEX($FV:$FV,ROW()),0.001)*(INDEX(data!$BT:$BT,ROW()))*(INDEX(results!$I:$I,ROW()))/MAX(INDEX(data!$AG:$AG,ROW()),0.001)</f>
        <v>0</v>
      </c>
      <c r="DZ30" s="31">
        <f>EY30/MAX(INDEX($FV:$FV,ROW()),0.001)*(INDEX(data!$BT:$BT,ROW()))*(INDEX(results!$I:$I,ROW()))/MAX(INDEX(data!$AG:$AG,ROW()),0.001)</f>
        <v>0</v>
      </c>
      <c r="EA30" s="31">
        <f>EZ30/MAX(INDEX($FV:$FV,ROW()),0.001)*(INDEX(data!$BT:$BT,ROW()))*(INDEX(results!$I:$I,ROW()))/MAX(INDEX(data!$AG:$AG,ROW()),0.001)</f>
        <v>0</v>
      </c>
      <c r="EB30" s="31">
        <f>FA30/MAX(INDEX($FV:$FV,ROW()),0.001)*(INDEX(data!$BT:$BT,ROW()))*(INDEX(results!$I:$I,ROW()))/MAX(INDEX(data!$AG:$AG,ROW()),0.001)</f>
        <v>0</v>
      </c>
      <c r="EC30" s="31">
        <f>FB30/MAX(INDEX($FV:$FV,ROW()),0.001)*(INDEX(data!$BT:$BT,ROW()))*(INDEX(results!$I:$I,ROW()))/MAX(INDEX(data!$AG:$AG,ROW()),0.001)</f>
        <v>0</v>
      </c>
      <c r="ED30" s="31">
        <f>FC30/MAX(INDEX($FV:$FV,ROW()),0.001)*(INDEX(data!$BT:$BT,ROW()))*(INDEX(results!$I:$I,ROW()))/MAX(INDEX(data!$AG:$AG,ROW()),0.001)</f>
        <v>0</v>
      </c>
      <c r="EE30" s="31">
        <f>FD30/MAX(INDEX($FV:$FV,ROW()),0.001)*(INDEX(data!$BT:$BT,ROW()))*(INDEX(results!$I:$I,ROW()))/MAX(INDEX(data!$AG:$AG,ROW()),0.001)</f>
        <v>0</v>
      </c>
      <c r="EF30" s="31">
        <f>FE30/MAX(INDEX($FV:$FV,ROW()),0.001)*(INDEX(data!$BT:$BT,ROW()))*(INDEX(results!$I:$I,ROW()))/MAX(INDEX(data!$AG:$AG,ROW()),0.001)</f>
        <v>0</v>
      </c>
      <c r="EG30" s="31">
        <f>FF30/MAX(INDEX($FV:$FV,ROW()),0.001)*(INDEX(data!$BT:$BT,ROW()))*(INDEX(results!$I:$I,ROW()))/MAX(INDEX(data!$AG:$AG,ROW()),0.001)</f>
        <v>0</v>
      </c>
      <c r="EH30" s="31">
        <f>FG30/MAX(INDEX($FV:$FV,ROW()),0.001)*(INDEX(data!$BT:$BT,ROW()))*(INDEX(results!$I:$I,ROW()))/MAX(INDEX(data!$AG:$AG,ROW()),0.001)</f>
        <v>0</v>
      </c>
      <c r="EI30" s="31">
        <f>FH30/MAX(INDEX($FV:$FV,ROW()),0.001)*(INDEX(data!$BT:$BT,ROW()))*(INDEX(results!$I:$I,ROW()))/MAX(INDEX(data!$AG:$AG,ROW()),0.001)</f>
        <v>0</v>
      </c>
      <c r="EJ30" s="31">
        <f>FI30/MAX(INDEX($FV:$FV,ROW()),0.001)*(INDEX(data!$BT:$BT,ROW()))*(INDEX(results!$I:$I,ROW()))/MAX(INDEX(data!$AG:$AG,ROW()),0.001)</f>
        <v>0</v>
      </c>
      <c r="EK30" s="31">
        <f>FJ30/MAX(INDEX($FV:$FV,ROW()),0.001)*(INDEX(data!$BT:$BT,ROW()))*(INDEX(results!$I:$I,ROW()))/MAX(INDEX(data!$AG:$AG,ROW()),0.001)</f>
        <v>0</v>
      </c>
      <c r="EL30" s="31">
        <f>FK30/MAX(INDEX($FV:$FV,ROW()),0.001)*(INDEX(data!$BT:$BT,ROW()))*(INDEX(results!$I:$I,ROW()))/MAX(INDEX(data!$AG:$AG,ROW()),0.001)</f>
        <v>0</v>
      </c>
      <c r="EM30" s="31">
        <f>FL30/MAX(INDEX($FV:$FV,ROW()),0.001)*(INDEX(data!$BT:$BT,ROW()))*(INDEX(results!$I:$I,ROW()))/MAX(INDEX(data!$AG:$AG,ROW()),0.001)</f>
        <v>0</v>
      </c>
      <c r="EN30" s="31">
        <f>FM30/MAX(INDEX($FV:$FV,ROW()),0.001)*(INDEX(data!$BT:$BT,ROW()))*(INDEX(results!$I:$I,ROW()))/MAX(INDEX(data!$AG:$AG,ROW()),0.001)</f>
        <v>0</v>
      </c>
      <c r="EO30" s="31">
        <f>FN30/MAX(INDEX($FV:$FV,ROW()),0.001)*(INDEX(data!$BT:$BT,ROW()))*(INDEX(results!$I:$I,ROW()))/MAX(INDEX(data!$AG:$AG,ROW()),0.001)</f>
        <v>0</v>
      </c>
      <c r="EP30" s="31">
        <f>FO30/MAX(INDEX($FV:$FV,ROW()),0.001)*(INDEX(data!$BT:$BT,ROW()))*(INDEX(results!$I:$I,ROW()))/MAX(INDEX(data!$AG:$AG,ROW()),0.001)</f>
        <v>0</v>
      </c>
      <c r="EQ30" s="31">
        <f>FP30/MAX(INDEX($FV:$FV,ROW()),0.001)*(INDEX(data!$BT:$BT,ROW()))*(INDEX(results!$I:$I,ROW()))/MAX(INDEX(data!$AG:$AG,ROW()),0.001)</f>
        <v>0</v>
      </c>
      <c r="ER30" s="31">
        <f>FQ30/MAX(INDEX($FV:$FV,ROW()),0.001)*(INDEX(data!$BT:$BT,ROW()))*(INDEX(results!$I:$I,ROW()))/MAX(INDEX(data!$AG:$AG,ROW()),0.001)</f>
        <v>0</v>
      </c>
      <c r="ES30" s="31">
        <f>FR30/MAX(INDEX($FV:$FV,ROW()),0.001)*(INDEX(data!$BT:$BT,ROW()))*(INDEX(results!$I:$I,ROW()))/MAX(INDEX(data!$AG:$AG,ROW()),0.001)</f>
        <v>0</v>
      </c>
      <c r="ET30" s="31">
        <f>FS30/MAX(INDEX($FV:$FV,ROW()),0.001)*(INDEX(data!$BT:$BT,ROW()))*(INDEX(results!$I:$I,ROW()))/MAX(INDEX(data!$AG:$AG,ROW()),0.001)</f>
        <v>0</v>
      </c>
      <c r="EU30" s="31">
        <f>FT30/MAX(INDEX($FV:$FV,ROW()),0.001)*(INDEX(data!$BT:$BT,ROW()))*(INDEX(results!$I:$I,ROW()))/MAX(INDEX(data!$AG:$AG,ROW()),0.001)</f>
        <v>0</v>
      </c>
      <c r="EV30" s="31">
        <f>FU30/MAX(INDEX($FV:$FV,ROW()),0.001)*(INDEX(data!$BT:$BT,ROW()))*(INDEX(results!$I:$I,ROW()))/MAX(INDEX(data!$AG:$AG,ROW()),0.001)</f>
        <v>0</v>
      </c>
      <c r="EW30" s="73">
        <f t="shared" si="5"/>
        <v>0</v>
      </c>
      <c r="EX30" s="17">
        <f t="shared" si="6"/>
        <v>0</v>
      </c>
      <c r="EY30" s="31">
        <f t="shared" si="7"/>
        <v>0</v>
      </c>
      <c r="EZ30" s="31">
        <f t="shared" si="8"/>
        <v>0</v>
      </c>
      <c r="FA30" s="31">
        <f t="shared" si="9"/>
        <v>0</v>
      </c>
      <c r="FB30" s="31">
        <f t="shared" si="10"/>
        <v>0</v>
      </c>
      <c r="FC30" s="31">
        <f t="shared" si="11"/>
        <v>0</v>
      </c>
      <c r="FD30" s="31">
        <f t="shared" si="12"/>
        <v>0</v>
      </c>
      <c r="FE30" s="31">
        <f t="shared" si="13"/>
        <v>1</v>
      </c>
      <c r="FF30" s="31">
        <f t="shared" si="14"/>
        <v>0</v>
      </c>
      <c r="FG30" s="31">
        <f t="shared" si="15"/>
        <v>0</v>
      </c>
      <c r="FH30" s="31">
        <f t="shared" si="16"/>
        <v>0</v>
      </c>
      <c r="FI30" s="31">
        <f t="shared" si="17"/>
        <v>0</v>
      </c>
      <c r="FJ30" s="31">
        <f t="shared" si="18"/>
        <v>1</v>
      </c>
      <c r="FK30" s="31">
        <f t="shared" si="19"/>
        <v>0</v>
      </c>
      <c r="FL30" s="31">
        <f t="shared" si="20"/>
        <v>0</v>
      </c>
      <c r="FM30" s="31">
        <f t="shared" si="21"/>
        <v>0</v>
      </c>
      <c r="FN30" s="31">
        <f t="shared" si="22"/>
        <v>0</v>
      </c>
      <c r="FO30" s="31">
        <f t="shared" si="23"/>
        <v>1</v>
      </c>
      <c r="FP30" s="31">
        <f t="shared" si="24"/>
        <v>0</v>
      </c>
      <c r="FQ30" s="31">
        <f t="shared" si="25"/>
        <v>0</v>
      </c>
      <c r="FR30" s="31">
        <f t="shared" si="26"/>
        <v>0</v>
      </c>
      <c r="FS30" s="31">
        <f t="shared" si="27"/>
        <v>0</v>
      </c>
      <c r="FT30" s="31">
        <f t="shared" si="28"/>
        <v>0</v>
      </c>
      <c r="FU30" s="37">
        <f t="shared" si="29"/>
        <v>0</v>
      </c>
      <c r="FV30" s="73">
        <f t="shared" si="30"/>
        <v>3</v>
      </c>
      <c r="FW30" s="39">
        <f>profiles!C30*profiles!AA30</f>
        <v>4.0000000000000008E-2</v>
      </c>
      <c r="FX30" s="39">
        <f>profiles!D30*profiles!AB30</f>
        <v>4.0000000000000008E-2</v>
      </c>
      <c r="FY30" s="39">
        <f>profiles!E30*profiles!AC30</f>
        <v>4.0000000000000008E-2</v>
      </c>
      <c r="FZ30" s="39">
        <f>profiles!F30*profiles!AD30</f>
        <v>4.0000000000000008E-2</v>
      </c>
      <c r="GA30" s="39">
        <f>profiles!G30*profiles!AE30</f>
        <v>4.0000000000000008E-2</v>
      </c>
      <c r="GB30" s="39">
        <f>profiles!H30*profiles!AF30</f>
        <v>4.0000000000000008E-2</v>
      </c>
      <c r="GC30" s="39">
        <f>profiles!I30*profiles!AG30</f>
        <v>0.16000000000000003</v>
      </c>
      <c r="GD30" s="39">
        <f>profiles!J30*profiles!AH30</f>
        <v>1</v>
      </c>
      <c r="GE30" s="39">
        <f>profiles!K30*profiles!AI30</f>
        <v>0.36</v>
      </c>
      <c r="GF30" s="39">
        <f>profiles!L30*profiles!AJ30</f>
        <v>0.36</v>
      </c>
      <c r="GG30" s="39">
        <f>profiles!M30*profiles!AK30</f>
        <v>0.36</v>
      </c>
      <c r="GH30" s="39">
        <f>profiles!N30*profiles!AL30</f>
        <v>0.36</v>
      </c>
      <c r="GI30" s="39">
        <f>profiles!O30*profiles!AM30</f>
        <v>1</v>
      </c>
      <c r="GJ30" s="39">
        <f>profiles!P30*profiles!AN30</f>
        <v>0.36</v>
      </c>
      <c r="GK30" s="39">
        <f>profiles!Q30*profiles!AO30</f>
        <v>0.36</v>
      </c>
      <c r="GL30" s="39">
        <f>profiles!R30*profiles!AP30</f>
        <v>0.36</v>
      </c>
      <c r="GM30" s="39">
        <f>profiles!S30*profiles!AQ30</f>
        <v>0.36</v>
      </c>
      <c r="GN30" s="39">
        <f>profiles!T30*profiles!AR30</f>
        <v>1</v>
      </c>
      <c r="GO30" s="39">
        <f>profiles!U30*profiles!AS30</f>
        <v>0.16000000000000003</v>
      </c>
      <c r="GP30" s="39">
        <f>profiles!V30*profiles!AT30</f>
        <v>4.0000000000000008E-2</v>
      </c>
      <c r="GQ30" s="39">
        <f>profiles!W30*profiles!AU30</f>
        <v>4.0000000000000008E-2</v>
      </c>
      <c r="GR30" s="39">
        <f>profiles!X30*profiles!AV30</f>
        <v>4.0000000000000008E-2</v>
      </c>
      <c r="GS30" s="39">
        <f>profiles!Y30*profiles!AW30</f>
        <v>4.0000000000000008E-2</v>
      </c>
      <c r="GT30" s="39">
        <f>profiles!Z30*profiles!AX30</f>
        <v>4.0000000000000008E-2</v>
      </c>
      <c r="GU30" s="73">
        <f t="shared" si="31"/>
        <v>0.36</v>
      </c>
      <c r="GV30" s="73">
        <v>107</v>
      </c>
      <c r="GW30" s="73">
        <f>INDEX(data!$C:$C,ROW())*INDEX(data!$E:$E,ROW())*(INDEX(data!$G:$G,ROW())/100)/0.85</f>
        <v>10.588235294117647</v>
      </c>
      <c r="GX30" s="73">
        <f>GW30*INDEX(data!$P:$P,ROW())*INDEX(data!$W:$W,ROW())/INDEX(results!$C:$C,ROW())</f>
        <v>0.13235294117647059</v>
      </c>
      <c r="GY30" s="73">
        <f>IF(INDEX(data!$BM:$BM,ROW())="Climatisation",1,0)</f>
        <v>1</v>
      </c>
      <c r="GZ30" s="73">
        <f>data!BA30</f>
        <v>9.6999999999999993</v>
      </c>
      <c r="HA30" s="73">
        <f>data!BB30</f>
        <v>0.2</v>
      </c>
      <c r="HB30" s="17">
        <f>profiles!C30</f>
        <v>0.2</v>
      </c>
      <c r="HC30" s="31">
        <f>profiles!D30</f>
        <v>0.2</v>
      </c>
      <c r="HD30" s="31">
        <f>profiles!E30</f>
        <v>0.2</v>
      </c>
      <c r="HE30" s="31">
        <f>profiles!F30</f>
        <v>0.2</v>
      </c>
      <c r="HF30" s="31">
        <f>profiles!G30</f>
        <v>0.2</v>
      </c>
      <c r="HG30" s="31">
        <f>profiles!H30</f>
        <v>0.2</v>
      </c>
      <c r="HH30" s="31">
        <f>profiles!I30</f>
        <v>0.4</v>
      </c>
      <c r="HI30" s="31">
        <f>profiles!J30</f>
        <v>1</v>
      </c>
      <c r="HJ30" s="31">
        <f>profiles!K30</f>
        <v>0.6</v>
      </c>
      <c r="HK30" s="31">
        <f>profiles!L30</f>
        <v>0.6</v>
      </c>
      <c r="HL30" s="31">
        <f>profiles!M30</f>
        <v>0.6</v>
      </c>
      <c r="HM30" s="31">
        <f>profiles!N30</f>
        <v>0.6</v>
      </c>
      <c r="HN30" s="31">
        <f>profiles!O30</f>
        <v>1</v>
      </c>
      <c r="HO30" s="31">
        <f>profiles!P30</f>
        <v>0.6</v>
      </c>
      <c r="HP30" s="31">
        <f>profiles!Q30</f>
        <v>0.6</v>
      </c>
      <c r="HQ30" s="31">
        <f>profiles!R30</f>
        <v>0.6</v>
      </c>
      <c r="HR30" s="31">
        <f>profiles!S30</f>
        <v>0.6</v>
      </c>
      <c r="HS30" s="31">
        <f>profiles!T30</f>
        <v>1</v>
      </c>
      <c r="HT30" s="31">
        <f>profiles!U30</f>
        <v>0.4</v>
      </c>
      <c r="HU30" s="31">
        <f>profiles!V30</f>
        <v>0.2</v>
      </c>
      <c r="HV30" s="31">
        <f>profiles!W30</f>
        <v>0.2</v>
      </c>
      <c r="HW30" s="31">
        <f>profiles!X30</f>
        <v>0.2</v>
      </c>
      <c r="HX30" s="31">
        <f>profiles!Y30</f>
        <v>0.2</v>
      </c>
      <c r="HY30" s="31">
        <f>profiles!Z30</f>
        <v>0.2</v>
      </c>
      <c r="HZ30" s="73">
        <f t="shared" si="32"/>
        <v>11</v>
      </c>
    </row>
    <row r="31" spans="1:234" ht="15" thickBot="1" x14ac:dyDescent="0.35">
      <c r="A31" s="9">
        <v>8.3000000000000007</v>
      </c>
      <c r="B31" s="6" t="s">
        <v>123</v>
      </c>
      <c r="C31" s="17">
        <f>profiles!AA31*INDEX(data!$AL:$AL,ROW())*INDEX(results!$I:$I,ROW())</f>
        <v>1.2000000000000002</v>
      </c>
      <c r="D31" s="31">
        <f>profiles!AB31*INDEX(data!$AL:$AL,ROW())*INDEX(results!$I:$I,ROW())</f>
        <v>1.2000000000000002</v>
      </c>
      <c r="E31" s="31">
        <f>profiles!AC31*INDEX(data!$AL:$AL,ROW())*INDEX(results!$I:$I,ROW())</f>
        <v>1.2000000000000002</v>
      </c>
      <c r="F31" s="31">
        <f>profiles!AD31*INDEX(data!$AL:$AL,ROW())*INDEX(results!$I:$I,ROW())</f>
        <v>1.2000000000000002</v>
      </c>
      <c r="G31" s="31">
        <f>profiles!AE31*INDEX(data!$AL:$AL,ROW())*INDEX(results!$I:$I,ROW())</f>
        <v>1.2000000000000002</v>
      </c>
      <c r="H31" s="31">
        <f>profiles!AF31*INDEX(data!$AL:$AL,ROW())*INDEX(results!$I:$I,ROW())</f>
        <v>1.2000000000000002</v>
      </c>
      <c r="I31" s="31">
        <f>profiles!AG31*INDEX(data!$AL:$AL,ROW())*INDEX(results!$I:$I,ROW())</f>
        <v>1.2000000000000002</v>
      </c>
      <c r="J31" s="31">
        <f>profiles!AH31*INDEX(data!$AL:$AL,ROW())*INDEX(results!$I:$I,ROW())</f>
        <v>1.2000000000000002</v>
      </c>
      <c r="K31" s="31">
        <f>profiles!AI31*INDEX(data!$AL:$AL,ROW())*INDEX(results!$I:$I,ROW())</f>
        <v>2.4000000000000004</v>
      </c>
      <c r="L31" s="31">
        <f>profiles!AJ31*INDEX(data!$AL:$AL,ROW())*INDEX(results!$I:$I,ROW())</f>
        <v>7.2</v>
      </c>
      <c r="M31" s="31">
        <f>profiles!AK31*INDEX(data!$AL:$AL,ROW())*INDEX(results!$I:$I,ROW())</f>
        <v>9.6000000000000014</v>
      </c>
      <c r="N31" s="31">
        <f>profiles!AL31*INDEX(data!$AL:$AL,ROW())*INDEX(results!$I:$I,ROW())</f>
        <v>12</v>
      </c>
      <c r="O31" s="31">
        <f>profiles!AM31*INDEX(data!$AL:$AL,ROW())*INDEX(results!$I:$I,ROW())</f>
        <v>9.6000000000000014</v>
      </c>
      <c r="P31" s="31">
        <f>profiles!AN31*INDEX(data!$AL:$AL,ROW())*INDEX(results!$I:$I,ROW())</f>
        <v>4.8000000000000007</v>
      </c>
      <c r="Q31" s="31">
        <f>profiles!AO31*INDEX(data!$AL:$AL,ROW())*INDEX(results!$I:$I,ROW())</f>
        <v>7.2</v>
      </c>
      <c r="R31" s="31">
        <f>profiles!AP31*INDEX(data!$AL:$AL,ROW())*INDEX(results!$I:$I,ROW())</f>
        <v>12</v>
      </c>
      <c r="S31" s="31">
        <f>profiles!AQ31*INDEX(data!$AL:$AL,ROW())*INDEX(results!$I:$I,ROW())</f>
        <v>9.6000000000000014</v>
      </c>
      <c r="T31" s="31">
        <f>profiles!AR31*INDEX(data!$AL:$AL,ROW())*INDEX(results!$I:$I,ROW())</f>
        <v>7.2</v>
      </c>
      <c r="U31" s="31">
        <f>profiles!AS31*INDEX(data!$AL:$AL,ROW())*INDEX(results!$I:$I,ROW())</f>
        <v>2.4000000000000004</v>
      </c>
      <c r="V31" s="31">
        <f>profiles!AT31*INDEX(data!$AL:$AL,ROW())*INDEX(results!$I:$I,ROW())</f>
        <v>1.2000000000000002</v>
      </c>
      <c r="W31" s="31">
        <f>profiles!AU31*INDEX(data!$AL:$AL,ROW())*INDEX(results!$I:$I,ROW())</f>
        <v>1.2000000000000002</v>
      </c>
      <c r="X31" s="31">
        <f>profiles!AV31*INDEX(data!$AL:$AL,ROW())*INDEX(results!$I:$I,ROW())</f>
        <v>1.2000000000000002</v>
      </c>
      <c r="Y31" s="31">
        <f>profiles!AW31*INDEX(data!$AL:$AL,ROW())*INDEX(results!$I:$I,ROW())</f>
        <v>1.2000000000000002</v>
      </c>
      <c r="Z31" s="31">
        <f>profiles!AX31*INDEX(data!$AL:$AL,ROW())*INDEX(results!$I:$I,ROW())</f>
        <v>1.2000000000000002</v>
      </c>
      <c r="AA31" s="73">
        <f t="shared" si="1"/>
        <v>36</v>
      </c>
      <c r="AB31" s="28">
        <f>IF(INDEX(data!$AV:$AV,ROW())=3,0,CA31*INDEX(results!$R:$R,ROW()))*INDEX($BA:$BA,ROW())</f>
        <v>0</v>
      </c>
      <c r="AC31" s="28">
        <f>IF(INDEX(data!$AV:$AV,ROW())=3,0,CB31*INDEX(results!$R:$R,ROW()))*INDEX($BA:$BA,ROW())</f>
        <v>0</v>
      </c>
      <c r="AD31" s="28">
        <f>IF(INDEX(data!$AV:$AV,ROW())=3,0,CC31*INDEX(results!$R:$R,ROW()))*INDEX($BA:$BA,ROW())</f>
        <v>0</v>
      </c>
      <c r="AE31" s="28">
        <f>IF(INDEX(data!$AV:$AV,ROW())=3,0,CD31*INDEX(results!$R:$R,ROW()))*INDEX($BA:$BA,ROW())</f>
        <v>0</v>
      </c>
      <c r="AF31" s="28">
        <f>IF(INDEX(data!$AV:$AV,ROW())=3,0,CE31*INDEX(results!$R:$R,ROW()))*INDEX($BA:$BA,ROW())</f>
        <v>0</v>
      </c>
      <c r="AG31" s="28">
        <f>IF(INDEX(data!$AV:$AV,ROW())=3,0,CF31*INDEX(results!$R:$R,ROW()))*INDEX($BA:$BA,ROW())</f>
        <v>0</v>
      </c>
      <c r="AH31" s="28">
        <f>IF(INDEX(data!$AV:$AV,ROW())=3,0,CG31*INDEX(results!$R:$R,ROW()))*INDEX($BA:$BA,ROW())</f>
        <v>0</v>
      </c>
      <c r="AI31" s="88">
        <f>CH31*INDEX(results!$R:$R,ROW())*INDEX($BA:$BA,ROW())</f>
        <v>7.524283916502406</v>
      </c>
      <c r="AJ31" s="88">
        <f>CI31*INDEX(results!$R:$R,ROW())*INDEX($BA:$BA,ROW())</f>
        <v>7.524283916502406</v>
      </c>
      <c r="AK31" s="88">
        <f>CJ31*INDEX(results!$R:$R,ROW())*INDEX($BA:$BA,ROW())</f>
        <v>7.524283916502406</v>
      </c>
      <c r="AL31" s="88">
        <f>CK31*INDEX(results!$R:$R,ROW())*INDEX($BA:$BA,ROW())</f>
        <v>7.524283916502406</v>
      </c>
      <c r="AM31" s="88">
        <f>CL31*INDEX(results!$R:$R,ROW())*INDEX($BA:$BA,ROW())</f>
        <v>7.524283916502406</v>
      </c>
      <c r="AN31" s="88">
        <f>CM31*INDEX(results!$R:$R,ROW())*INDEX($BA:$BA,ROW())</f>
        <v>7.524283916502406</v>
      </c>
      <c r="AO31" s="88">
        <f>CN31*INDEX(results!$R:$R,ROW())*INDEX($BA:$BA,ROW())</f>
        <v>7.524283916502406</v>
      </c>
      <c r="AP31" s="88">
        <f>CO31*INDEX(results!$R:$R,ROW())*INDEX($BA:$BA,ROW())</f>
        <v>7.524283916502406</v>
      </c>
      <c r="AQ31" s="88">
        <f>CP31*INDEX(results!$R:$R,ROW())*INDEX($BA:$BA,ROW())</f>
        <v>7.524283916502406</v>
      </c>
      <c r="AR31" s="88">
        <f>CQ31*INDEX(results!$R:$R,ROW())*INDEX($BA:$BA,ROW())</f>
        <v>7.524283916502406</v>
      </c>
      <c r="AS31" s="88">
        <f>CR31*INDEX(results!$R:$R,ROW())*INDEX($BA:$BA,ROW())</f>
        <v>7.524283916502406</v>
      </c>
      <c r="AT31" s="89">
        <f>IF(INDEX(data!$AV:$AV,ROW())=3,INDEX(results!$R:$R,ROW()), CS31*INDEX(results!$R:$R,ROW()))*INDEX($BA:$BA,ROW())</f>
        <v>0</v>
      </c>
      <c r="AU31" s="89">
        <f>IF(INDEX(data!$AV:$AV,ROW())=3,INDEX(results!$R:$R,ROW()), CT31*INDEX(results!$R:$R,ROW()))*INDEX($BA:$BA,ROW())</f>
        <v>0</v>
      </c>
      <c r="AV31" s="89">
        <f>IF(INDEX(data!$AV:$AV,ROW())=3,INDEX(results!$R:$R,ROW()), CU31*INDEX(results!$R:$R,ROW()))*INDEX($BA:$BA,ROW())</f>
        <v>0</v>
      </c>
      <c r="AW31" s="28">
        <f>IF(INDEX(data!$AV:$AV,ROW())=3,0,CV31*INDEX(results!$R:$R,ROW()))*INDEX($BA:$BA,ROW())</f>
        <v>0</v>
      </c>
      <c r="AX31" s="28">
        <f>IF(INDEX(data!$AV:$AV,ROW())=3,0,CW31*INDEX(results!$R:$R,ROW()))*INDEX($BA:$BA,ROW())</f>
        <v>0</v>
      </c>
      <c r="AY31" s="29">
        <f>IF(INDEX(data!$AV:$AV,ROW())=3,0,CX31*INDEX(results!$R:$R,ROW()))*INDEX($BA:$BA,ROW())</f>
        <v>0</v>
      </c>
      <c r="AZ31" s="17">
        <f t="shared" si="2"/>
        <v>30</v>
      </c>
      <c r="BA31" s="73">
        <f>IF((INDEX(data!$AU:$AU,ROW())+INDEX(data!$AV:$AV,ROW()))=0,0,INDEX(results!$T:$T,ROW())/(365*(INDEX(data!$AU:$AU,ROW())+INDEX(data!$AV:$AV,ROW()))+0.00001))</f>
        <v>0.47322540355361042</v>
      </c>
      <c r="BB31" s="39">
        <f>CA31*INDEX(data!$AX:$AX,ROW())*INDEX(results!$I:$I,ROW())</f>
        <v>0</v>
      </c>
      <c r="BC31" s="39">
        <f>CB31*INDEX(data!$AX:$AX,ROW())*INDEX(results!$I:$I,ROW())</f>
        <v>0</v>
      </c>
      <c r="BD31" s="39">
        <f>CC31*INDEX(data!$AX:$AX,ROW())*INDEX(results!$I:$I,ROW())</f>
        <v>0</v>
      </c>
      <c r="BE31" s="39">
        <f>CD31*INDEX(data!$AX:$AX,ROW())*INDEX(results!$I:$I,ROW())</f>
        <v>0</v>
      </c>
      <c r="BF31" s="39">
        <f>CE31*INDEX(data!$AX:$AX,ROW())*INDEX(results!$I:$I,ROW())</f>
        <v>0</v>
      </c>
      <c r="BG31" s="39">
        <f>CF31*INDEX(data!$AX:$AX,ROW())*INDEX(results!$I:$I,ROW())</f>
        <v>0</v>
      </c>
      <c r="BH31" s="39">
        <f>CG31*INDEX(data!$AX:$AX,ROW())*INDEX(results!$I:$I,ROW())</f>
        <v>0</v>
      </c>
      <c r="BI31" s="39">
        <f>CH31*INDEX(data!$AX:$AX,ROW())*INDEX(results!$I:$I,ROW())</f>
        <v>0</v>
      </c>
      <c r="BJ31" s="39">
        <f>CI31*INDEX(data!$AX:$AX,ROW())*INDEX(results!$I:$I,ROW())</f>
        <v>0</v>
      </c>
      <c r="BK31" s="39">
        <f>CJ31*INDEX(data!$AX:$AX,ROW())*INDEX(results!$I:$I,ROW())</f>
        <v>0</v>
      </c>
      <c r="BL31" s="39">
        <f>CK31*INDEX(data!$AX:$AX,ROW())*INDEX(results!$I:$I,ROW())</f>
        <v>0</v>
      </c>
      <c r="BM31" s="39">
        <f>CL31*INDEX(data!$AX:$AX,ROW())*INDEX(results!$I:$I,ROW())</f>
        <v>0</v>
      </c>
      <c r="BN31" s="39">
        <f>CM31*INDEX(data!$AX:$AX,ROW())*INDEX(results!$I:$I,ROW())</f>
        <v>0</v>
      </c>
      <c r="BO31" s="39">
        <f>CN31*INDEX(data!$AX:$AX,ROW())*INDEX(results!$I:$I,ROW())</f>
        <v>0</v>
      </c>
      <c r="BP31" s="39">
        <f>CO31*INDEX(data!$AX:$AX,ROW())*INDEX(results!$I:$I,ROW())</f>
        <v>0</v>
      </c>
      <c r="BQ31" s="39">
        <f>CP31*INDEX(data!$AX:$AX,ROW())*INDEX(results!$I:$I,ROW())</f>
        <v>0</v>
      </c>
      <c r="BR31" s="39">
        <f>CQ31*INDEX(data!$AX:$AX,ROW())*INDEX(results!$I:$I,ROW())</f>
        <v>0</v>
      </c>
      <c r="BS31" s="39">
        <f>CR31*INDEX(data!$AX:$AX,ROW())*INDEX(results!$I:$I,ROW())</f>
        <v>0</v>
      </c>
      <c r="BT31" s="39">
        <f>CS31*INDEX(data!$AX:$AX,ROW())*INDEX(results!$I:$I,ROW())</f>
        <v>0</v>
      </c>
      <c r="BU31" s="39">
        <f>CT31*INDEX(data!$AX:$AX,ROW())*INDEX(results!$I:$I,ROW())</f>
        <v>0</v>
      </c>
      <c r="BV31" s="39">
        <f>CU31*INDEX(data!$AX:$AX,ROW())*INDEX(results!$I:$I,ROW())</f>
        <v>0</v>
      </c>
      <c r="BW31" s="39">
        <f>CV31*INDEX(data!$AX:$AX,ROW())*INDEX(results!$I:$I,ROW())</f>
        <v>0</v>
      </c>
      <c r="BX31" s="39">
        <f>CW31*INDEX(data!$AX:$AX,ROW())*INDEX(results!$I:$I,ROW())</f>
        <v>0</v>
      </c>
      <c r="BY31" s="39">
        <f>CX31*INDEX(data!$AX:$AX,ROW())*INDEX(results!$I:$I,ROW())</f>
        <v>0</v>
      </c>
      <c r="BZ31" s="73">
        <f>ROUND(SUM(BB31:BY31)*INDEX(profiles!$BL:$BL,ROW())/1000,0)</f>
        <v>0</v>
      </c>
      <c r="CA31" s="82">
        <f>IF(profiles!C31&gt;0,1,0)</f>
        <v>0</v>
      </c>
      <c r="CB31" s="83">
        <f>IF(profiles!D31&gt;0,1,0)</f>
        <v>0</v>
      </c>
      <c r="CC31" s="83">
        <f>IF(profiles!E31&gt;0,1,0)</f>
        <v>0</v>
      </c>
      <c r="CD31" s="83">
        <f>IF(profiles!F31&gt;0,1,0)</f>
        <v>0</v>
      </c>
      <c r="CE31" s="83">
        <f>IF(profiles!G31&gt;0,1,0)</f>
        <v>0</v>
      </c>
      <c r="CF31" s="83">
        <f>IF(profiles!H31&gt;0,1,0)</f>
        <v>0</v>
      </c>
      <c r="CG31" s="83">
        <f>IF(profiles!I31&gt;0,1,0)</f>
        <v>0</v>
      </c>
      <c r="CH31" s="83">
        <f>IF(profiles!J31&gt;0,1,0)</f>
        <v>1</v>
      </c>
      <c r="CI31" s="83">
        <f>IF(profiles!K31&gt;0,1,0)</f>
        <v>1</v>
      </c>
      <c r="CJ31" s="83">
        <f>IF(profiles!L31&gt;0,1,0)</f>
        <v>1</v>
      </c>
      <c r="CK31" s="83">
        <f>IF(profiles!M31&gt;0,1,0)</f>
        <v>1</v>
      </c>
      <c r="CL31" s="83">
        <f>IF(profiles!N31&gt;0,1,0)</f>
        <v>1</v>
      </c>
      <c r="CM31" s="83">
        <f>IF(profiles!O31&gt;0,1,0)</f>
        <v>1</v>
      </c>
      <c r="CN31" s="83">
        <f>IF(profiles!P31&gt;0,1,0)</f>
        <v>1</v>
      </c>
      <c r="CO31" s="83">
        <f>IF(profiles!Q31&gt;0,1,0)</f>
        <v>1</v>
      </c>
      <c r="CP31" s="83">
        <f>IF(profiles!R31&gt;0,1,0)</f>
        <v>1</v>
      </c>
      <c r="CQ31" s="83">
        <f>IF(profiles!S31&gt;0,1,0)</f>
        <v>1</v>
      </c>
      <c r="CR31" s="83">
        <f>IF(profiles!T31&gt;0,1,0)</f>
        <v>1</v>
      </c>
      <c r="CS31" s="83">
        <f>IF(profiles!U31&gt;0,1,0)</f>
        <v>0</v>
      </c>
      <c r="CT31" s="83">
        <f>IF(profiles!V31&gt;0,1,0)</f>
        <v>0</v>
      </c>
      <c r="CU31" s="83">
        <f>IF(profiles!W31&gt;0,1,0)</f>
        <v>0</v>
      </c>
      <c r="CV31" s="83">
        <f>IF(profiles!X31&gt;0,1,0)</f>
        <v>0</v>
      </c>
      <c r="CW31" s="83">
        <f>IF(profiles!Y31&gt;0,1,0)</f>
        <v>0</v>
      </c>
      <c r="CX31" s="83">
        <f>IF(profiles!Z31&gt;0,1,0)</f>
        <v>0</v>
      </c>
      <c r="CY31" s="73">
        <f t="shared" si="3"/>
        <v>4</v>
      </c>
      <c r="CZ31" s="38">
        <f>profiles!C31*INDEX(results!$J:$J,ROW())*INDEX(results!$I:$I,ROW())</f>
        <v>0</v>
      </c>
      <c r="DA31" s="39">
        <f>profiles!D31*INDEX(results!$J:$J,ROW())*INDEX(results!$I:$I,ROW())</f>
        <v>0</v>
      </c>
      <c r="DB31" s="39">
        <f>profiles!E31*INDEX(results!$J:$J,ROW())*INDEX(results!$I:$I,ROW())</f>
        <v>0</v>
      </c>
      <c r="DC31" s="39">
        <f>profiles!F31*INDEX(results!$J:$J,ROW())*INDEX(results!$I:$I,ROW())</f>
        <v>0</v>
      </c>
      <c r="DD31" s="39">
        <f>profiles!G31*INDEX(results!$J:$J,ROW())*INDEX(results!$I:$I,ROW())</f>
        <v>0</v>
      </c>
      <c r="DE31" s="39">
        <f>profiles!H31*INDEX(results!$J:$J,ROW())*INDEX(results!$I:$I,ROW())</f>
        <v>0</v>
      </c>
      <c r="DF31" s="39">
        <f>profiles!I31*INDEX(results!$J:$J,ROW())*INDEX(results!$I:$I,ROW())</f>
        <v>0</v>
      </c>
      <c r="DG31" s="39">
        <f>profiles!J31*INDEX(results!$J:$J,ROW())*INDEX(results!$I:$I,ROW())</f>
        <v>2.6880000000000006</v>
      </c>
      <c r="DH31" s="39">
        <f>profiles!K31*INDEX(results!$J:$J,ROW())*INDEX(results!$I:$I,ROW())</f>
        <v>8.0640000000000001</v>
      </c>
      <c r="DI31" s="39">
        <f>profiles!L31*INDEX(results!$J:$J,ROW())*INDEX(results!$I:$I,ROW())</f>
        <v>13.440000000000001</v>
      </c>
      <c r="DJ31" s="39">
        <f>profiles!M31*INDEX(results!$J:$J,ROW())*INDEX(results!$I:$I,ROW())</f>
        <v>13.440000000000001</v>
      </c>
      <c r="DK31" s="39">
        <f>profiles!N31*INDEX(results!$J:$J,ROW())*INDEX(results!$I:$I,ROW())</f>
        <v>10.752000000000002</v>
      </c>
      <c r="DL31" s="39">
        <f>profiles!O31*INDEX(results!$J:$J,ROW())*INDEX(results!$I:$I,ROW())</f>
        <v>5.3760000000000012</v>
      </c>
      <c r="DM31" s="39">
        <f>profiles!P31*INDEX(results!$J:$J,ROW())*INDEX(results!$I:$I,ROW())</f>
        <v>8.0640000000000001</v>
      </c>
      <c r="DN31" s="39">
        <f>profiles!Q31*INDEX(results!$J:$J,ROW())*INDEX(results!$I:$I,ROW())</f>
        <v>13.440000000000001</v>
      </c>
      <c r="DO31" s="39">
        <f>profiles!R31*INDEX(results!$J:$J,ROW())*INDEX(results!$I:$I,ROW())</f>
        <v>10.752000000000002</v>
      </c>
      <c r="DP31" s="39">
        <f>profiles!S31*INDEX(results!$J:$J,ROW())*INDEX(results!$I:$I,ROW())</f>
        <v>8.0640000000000001</v>
      </c>
      <c r="DQ31" s="39">
        <f>profiles!T31*INDEX(results!$J:$J,ROW())*INDEX(results!$I:$I,ROW())</f>
        <v>2.6880000000000006</v>
      </c>
      <c r="DR31" s="39">
        <f>profiles!U31*INDEX(results!$J:$J,ROW())*INDEX(results!$I:$I,ROW())</f>
        <v>0</v>
      </c>
      <c r="DS31" s="39">
        <f>profiles!V31*INDEX(results!$J:$J,ROW())*INDEX(results!$I:$I,ROW())</f>
        <v>0</v>
      </c>
      <c r="DT31" s="39">
        <f>profiles!W31*INDEX(results!$J:$J,ROW())*INDEX(results!$I:$I,ROW())</f>
        <v>0</v>
      </c>
      <c r="DU31" s="39">
        <f>profiles!X31*INDEX(results!$J:$J,ROW())*INDEX(results!$I:$I,ROW())</f>
        <v>0</v>
      </c>
      <c r="DV31" s="39">
        <f>profiles!Y31*INDEX(results!$J:$J,ROW())*INDEX(results!$I:$I,ROW())</f>
        <v>0</v>
      </c>
      <c r="DW31" s="39">
        <f>profiles!Z31*INDEX(results!$J:$J,ROW())*INDEX(results!$I:$I,ROW())</f>
        <v>0</v>
      </c>
      <c r="DX31" s="73">
        <f t="shared" si="4"/>
        <v>35</v>
      </c>
      <c r="DY31" s="17">
        <f>EX31/MAX(INDEX($FV:$FV,ROW()),0.001)*(INDEX(data!$BT:$BT,ROW()))*(INDEX(results!$I:$I,ROW()))/MAX(INDEX(data!$AG:$AG,ROW()),0.001)</f>
        <v>0</v>
      </c>
      <c r="DZ31" s="31">
        <f>EY31/MAX(INDEX($FV:$FV,ROW()),0.001)*(INDEX(data!$BT:$BT,ROW()))*(INDEX(results!$I:$I,ROW()))/MAX(INDEX(data!$AG:$AG,ROW()),0.001)</f>
        <v>0</v>
      </c>
      <c r="EA31" s="31">
        <f>EZ31/MAX(INDEX($FV:$FV,ROW()),0.001)*(INDEX(data!$BT:$BT,ROW()))*(INDEX(results!$I:$I,ROW()))/MAX(INDEX(data!$AG:$AG,ROW()),0.001)</f>
        <v>0</v>
      </c>
      <c r="EB31" s="31">
        <f>FA31/MAX(INDEX($FV:$FV,ROW()),0.001)*(INDEX(data!$BT:$BT,ROW()))*(INDEX(results!$I:$I,ROW()))/MAX(INDEX(data!$AG:$AG,ROW()),0.001)</f>
        <v>0</v>
      </c>
      <c r="EC31" s="31">
        <f>FB31/MAX(INDEX($FV:$FV,ROW()),0.001)*(INDEX(data!$BT:$BT,ROW()))*(INDEX(results!$I:$I,ROW()))/MAX(INDEX(data!$AG:$AG,ROW()),0.001)</f>
        <v>0</v>
      </c>
      <c r="ED31" s="31">
        <f>FC31/MAX(INDEX($FV:$FV,ROW()),0.001)*(INDEX(data!$BT:$BT,ROW()))*(INDEX(results!$I:$I,ROW()))/MAX(INDEX(data!$AG:$AG,ROW()),0.001)</f>
        <v>0</v>
      </c>
      <c r="EE31" s="31">
        <f>FD31/MAX(INDEX($FV:$FV,ROW()),0.001)*(INDEX(data!$BT:$BT,ROW()))*(INDEX(results!$I:$I,ROW()))/MAX(INDEX(data!$AG:$AG,ROW()),0.001)</f>
        <v>0</v>
      </c>
      <c r="EF31" s="31">
        <f>FE31/MAX(INDEX($FV:$FV,ROW()),0.001)*(INDEX(data!$BT:$BT,ROW()))*(INDEX(results!$I:$I,ROW()))/MAX(INDEX(data!$AG:$AG,ROW()),0.001)</f>
        <v>0</v>
      </c>
      <c r="EG31" s="31">
        <f>FF31/MAX(INDEX($FV:$FV,ROW()),0.001)*(INDEX(data!$BT:$BT,ROW()))*(INDEX(results!$I:$I,ROW()))/MAX(INDEX(data!$AG:$AG,ROW()),0.001)</f>
        <v>0</v>
      </c>
      <c r="EH31" s="31">
        <f>FG31/MAX(INDEX($FV:$FV,ROW()),0.001)*(INDEX(data!$BT:$BT,ROW()))*(INDEX(results!$I:$I,ROW()))/MAX(INDEX(data!$AG:$AG,ROW()),0.001)</f>
        <v>0</v>
      </c>
      <c r="EI31" s="31">
        <f>FH31/MAX(INDEX($FV:$FV,ROW()),0.001)*(INDEX(data!$BT:$BT,ROW()))*(INDEX(results!$I:$I,ROW()))/MAX(INDEX(data!$AG:$AG,ROW()),0.001)</f>
        <v>0</v>
      </c>
      <c r="EJ31" s="31">
        <f>FI31/MAX(INDEX($FV:$FV,ROW()),0.001)*(INDEX(data!$BT:$BT,ROW()))*(INDEX(results!$I:$I,ROW()))/MAX(INDEX(data!$AG:$AG,ROW()),0.001)</f>
        <v>0</v>
      </c>
      <c r="EK31" s="31">
        <f>FJ31/MAX(INDEX($FV:$FV,ROW()),0.001)*(INDEX(data!$BT:$BT,ROW()))*(INDEX(results!$I:$I,ROW()))/MAX(INDEX(data!$AG:$AG,ROW()),0.001)</f>
        <v>0</v>
      </c>
      <c r="EL31" s="31">
        <f>FK31/MAX(INDEX($FV:$FV,ROW()),0.001)*(INDEX(data!$BT:$BT,ROW()))*(INDEX(results!$I:$I,ROW()))/MAX(INDEX(data!$AG:$AG,ROW()),0.001)</f>
        <v>0</v>
      </c>
      <c r="EM31" s="31">
        <f>FL31/MAX(INDEX($FV:$FV,ROW()),0.001)*(INDEX(data!$BT:$BT,ROW()))*(INDEX(results!$I:$I,ROW()))/MAX(INDEX(data!$AG:$AG,ROW()),0.001)</f>
        <v>0</v>
      </c>
      <c r="EN31" s="31">
        <f>FM31/MAX(INDEX($FV:$FV,ROW()),0.001)*(INDEX(data!$BT:$BT,ROW()))*(INDEX(results!$I:$I,ROW()))/MAX(INDEX(data!$AG:$AG,ROW()),0.001)</f>
        <v>0</v>
      </c>
      <c r="EO31" s="31">
        <f>FN31/MAX(INDEX($FV:$FV,ROW()),0.001)*(INDEX(data!$BT:$BT,ROW()))*(INDEX(results!$I:$I,ROW()))/MAX(INDEX(data!$AG:$AG,ROW()),0.001)</f>
        <v>0</v>
      </c>
      <c r="EP31" s="31">
        <f>FO31/MAX(INDEX($FV:$FV,ROW()),0.001)*(INDEX(data!$BT:$BT,ROW()))*(INDEX(results!$I:$I,ROW()))/MAX(INDEX(data!$AG:$AG,ROW()),0.001)</f>
        <v>0</v>
      </c>
      <c r="EQ31" s="31">
        <f>FP31/MAX(INDEX($FV:$FV,ROW()),0.001)*(INDEX(data!$BT:$BT,ROW()))*(INDEX(results!$I:$I,ROW()))/MAX(INDEX(data!$AG:$AG,ROW()),0.001)</f>
        <v>0</v>
      </c>
      <c r="ER31" s="31">
        <f>FQ31/MAX(INDEX($FV:$FV,ROW()),0.001)*(INDEX(data!$BT:$BT,ROW()))*(INDEX(results!$I:$I,ROW()))/MAX(INDEX(data!$AG:$AG,ROW()),0.001)</f>
        <v>0</v>
      </c>
      <c r="ES31" s="31">
        <f>FR31/MAX(INDEX($FV:$FV,ROW()),0.001)*(INDEX(data!$BT:$BT,ROW()))*(INDEX(results!$I:$I,ROW()))/MAX(INDEX(data!$AG:$AG,ROW()),0.001)</f>
        <v>0</v>
      </c>
      <c r="ET31" s="31">
        <f>FS31/MAX(INDEX($FV:$FV,ROW()),0.001)*(INDEX(data!$BT:$BT,ROW()))*(INDEX(results!$I:$I,ROW()))/MAX(INDEX(data!$AG:$AG,ROW()),0.001)</f>
        <v>0</v>
      </c>
      <c r="EU31" s="31">
        <f>FT31/MAX(INDEX($FV:$FV,ROW()),0.001)*(INDEX(data!$BT:$BT,ROW()))*(INDEX(results!$I:$I,ROW()))/MAX(INDEX(data!$AG:$AG,ROW()),0.001)</f>
        <v>0</v>
      </c>
      <c r="EV31" s="31">
        <f>FU31/MAX(INDEX($FV:$FV,ROW()),0.001)*(INDEX(data!$BT:$BT,ROW()))*(INDEX(results!$I:$I,ROW()))/MAX(INDEX(data!$AG:$AG,ROW()),0.001)</f>
        <v>0</v>
      </c>
      <c r="EW31" s="73">
        <f t="shared" si="5"/>
        <v>0</v>
      </c>
      <c r="EX31" s="17">
        <f t="shared" si="6"/>
        <v>0</v>
      </c>
      <c r="EY31" s="31">
        <f t="shared" si="7"/>
        <v>0</v>
      </c>
      <c r="EZ31" s="31">
        <f t="shared" si="8"/>
        <v>0</v>
      </c>
      <c r="FA31" s="31">
        <f t="shared" si="9"/>
        <v>0</v>
      </c>
      <c r="FB31" s="31">
        <f t="shared" si="10"/>
        <v>0</v>
      </c>
      <c r="FC31" s="31">
        <f t="shared" si="11"/>
        <v>0</v>
      </c>
      <c r="FD31" s="31">
        <f t="shared" si="12"/>
        <v>0</v>
      </c>
      <c r="FE31" s="31">
        <f t="shared" si="13"/>
        <v>0</v>
      </c>
      <c r="FF31" s="31">
        <f t="shared" si="14"/>
        <v>0</v>
      </c>
      <c r="FG31" s="31">
        <f t="shared" si="15"/>
        <v>0</v>
      </c>
      <c r="FH31" s="31">
        <f t="shared" si="16"/>
        <v>0.8</v>
      </c>
      <c r="FI31" s="31">
        <f t="shared" si="17"/>
        <v>0.8</v>
      </c>
      <c r="FJ31" s="31">
        <f t="shared" si="18"/>
        <v>0</v>
      </c>
      <c r="FK31" s="31">
        <f t="shared" si="19"/>
        <v>0</v>
      </c>
      <c r="FL31" s="31">
        <f t="shared" si="20"/>
        <v>0</v>
      </c>
      <c r="FM31" s="31">
        <f t="shared" si="21"/>
        <v>0.8</v>
      </c>
      <c r="FN31" s="31">
        <f t="shared" si="22"/>
        <v>0</v>
      </c>
      <c r="FO31" s="31">
        <f t="shared" si="23"/>
        <v>0</v>
      </c>
      <c r="FP31" s="31">
        <f t="shared" si="24"/>
        <v>0</v>
      </c>
      <c r="FQ31" s="31">
        <f t="shared" si="25"/>
        <v>0</v>
      </c>
      <c r="FR31" s="31">
        <f t="shared" si="26"/>
        <v>0</v>
      </c>
      <c r="FS31" s="31">
        <f t="shared" si="27"/>
        <v>0</v>
      </c>
      <c r="FT31" s="31">
        <f t="shared" si="28"/>
        <v>0</v>
      </c>
      <c r="FU31" s="37">
        <f t="shared" si="29"/>
        <v>0</v>
      </c>
      <c r="FV31" s="73">
        <f t="shared" si="30"/>
        <v>2.4000000000000004</v>
      </c>
      <c r="FW31" s="39">
        <f>profiles!C31*profiles!AA31</f>
        <v>0</v>
      </c>
      <c r="FX31" s="39">
        <f>profiles!D31*profiles!AB31</f>
        <v>0</v>
      </c>
      <c r="FY31" s="39">
        <f>profiles!E31*profiles!AC31</f>
        <v>0</v>
      </c>
      <c r="FZ31" s="39">
        <f>profiles!F31*profiles!AD31</f>
        <v>0</v>
      </c>
      <c r="GA31" s="39">
        <f>profiles!G31*profiles!AE31</f>
        <v>0</v>
      </c>
      <c r="GB31" s="39">
        <f>profiles!H31*profiles!AF31</f>
        <v>0</v>
      </c>
      <c r="GC31" s="39">
        <f>profiles!I31*profiles!AG31</f>
        <v>0</v>
      </c>
      <c r="GD31" s="39">
        <f>profiles!J31*profiles!AH31</f>
        <v>2.0000000000000004E-2</v>
      </c>
      <c r="GE31" s="39">
        <f>profiles!K31*profiles!AI31</f>
        <v>0.12</v>
      </c>
      <c r="GF31" s="39">
        <f>profiles!L31*profiles!AJ31</f>
        <v>0.6</v>
      </c>
      <c r="GG31" s="39">
        <f>profiles!M31*profiles!AK31</f>
        <v>0.8</v>
      </c>
      <c r="GH31" s="39">
        <f>profiles!N31*profiles!AL31</f>
        <v>0.8</v>
      </c>
      <c r="GI31" s="39">
        <f>profiles!O31*profiles!AM31</f>
        <v>0.32000000000000006</v>
      </c>
      <c r="GJ31" s="39">
        <f>profiles!P31*profiles!AN31</f>
        <v>0.24</v>
      </c>
      <c r="GK31" s="39">
        <f>profiles!Q31*profiles!AO31</f>
        <v>0.6</v>
      </c>
      <c r="GL31" s="39">
        <f>profiles!R31*profiles!AP31</f>
        <v>0.8</v>
      </c>
      <c r="GM31" s="39">
        <f>profiles!S31*profiles!AQ31</f>
        <v>0.48</v>
      </c>
      <c r="GN31" s="39">
        <f>profiles!T31*profiles!AR31</f>
        <v>0.12</v>
      </c>
      <c r="GO31" s="39">
        <f>profiles!U31*profiles!AS31</f>
        <v>0</v>
      </c>
      <c r="GP31" s="39">
        <f>profiles!V31*profiles!AT31</f>
        <v>0</v>
      </c>
      <c r="GQ31" s="39">
        <f>profiles!W31*profiles!AU31</f>
        <v>0</v>
      </c>
      <c r="GR31" s="39">
        <f>profiles!X31*profiles!AV31</f>
        <v>0</v>
      </c>
      <c r="GS31" s="39">
        <f>profiles!Y31*profiles!AW31</f>
        <v>0</v>
      </c>
      <c r="GT31" s="39">
        <f>profiles!Z31*profiles!AX31</f>
        <v>0</v>
      </c>
      <c r="GU31" s="73">
        <f t="shared" si="31"/>
        <v>0.6</v>
      </c>
      <c r="GV31" s="73">
        <v>112</v>
      </c>
      <c r="GW31" s="73">
        <f>INDEX(data!$C:$C,ROW())*INDEX(data!$E:$E,ROW())*(INDEX(data!$G:$G,ROW())/100)/0.85</f>
        <v>10.588235294117647</v>
      </c>
      <c r="GX31" s="73">
        <f>GW31*INDEX(data!$P:$P,ROW())*INDEX(data!$W:$W,ROW())/INDEX(results!$C:$C,ROW())</f>
        <v>0.13235294117647059</v>
      </c>
      <c r="GY31" s="73">
        <f>IF(INDEX(data!$BM:$BM,ROW())="Climatisation",1,0)</f>
        <v>1</v>
      </c>
      <c r="GZ31" s="73">
        <f>data!BA31</f>
        <v>5.8</v>
      </c>
      <c r="HA31" s="73">
        <f>data!BB31</f>
        <v>0.2</v>
      </c>
      <c r="HB31" s="17">
        <f>profiles!C31</f>
        <v>0</v>
      </c>
      <c r="HC31" s="31">
        <f>profiles!D31</f>
        <v>0</v>
      </c>
      <c r="HD31" s="31">
        <f>profiles!E31</f>
        <v>0</v>
      </c>
      <c r="HE31" s="31">
        <f>profiles!F31</f>
        <v>0</v>
      </c>
      <c r="HF31" s="31">
        <f>profiles!G31</f>
        <v>0</v>
      </c>
      <c r="HG31" s="31">
        <f>profiles!H31</f>
        <v>0</v>
      </c>
      <c r="HH31" s="31">
        <f>profiles!I31</f>
        <v>0</v>
      </c>
      <c r="HI31" s="31">
        <f>profiles!J31</f>
        <v>0.2</v>
      </c>
      <c r="HJ31" s="31">
        <f>profiles!K31</f>
        <v>0.6</v>
      </c>
      <c r="HK31" s="31">
        <f>profiles!L31</f>
        <v>1</v>
      </c>
      <c r="HL31" s="31">
        <f>profiles!M31</f>
        <v>1</v>
      </c>
      <c r="HM31" s="31">
        <f>profiles!N31</f>
        <v>0.8</v>
      </c>
      <c r="HN31" s="31">
        <f>profiles!O31</f>
        <v>0.4</v>
      </c>
      <c r="HO31" s="31">
        <f>profiles!P31</f>
        <v>0.6</v>
      </c>
      <c r="HP31" s="31">
        <f>profiles!Q31</f>
        <v>1</v>
      </c>
      <c r="HQ31" s="31">
        <f>profiles!R31</f>
        <v>0.8</v>
      </c>
      <c r="HR31" s="31">
        <f>profiles!S31</f>
        <v>0.6</v>
      </c>
      <c r="HS31" s="31">
        <f>profiles!T31</f>
        <v>0.2</v>
      </c>
      <c r="HT31" s="31">
        <f>profiles!U31</f>
        <v>0</v>
      </c>
      <c r="HU31" s="31">
        <f>profiles!V31</f>
        <v>0</v>
      </c>
      <c r="HV31" s="31">
        <f>profiles!W31</f>
        <v>0</v>
      </c>
      <c r="HW31" s="31">
        <f>profiles!X31</f>
        <v>0</v>
      </c>
      <c r="HX31" s="31">
        <f>profiles!Y31</f>
        <v>0</v>
      </c>
      <c r="HY31" s="31">
        <f>profiles!Z31</f>
        <v>0</v>
      </c>
      <c r="HZ31" s="73">
        <f t="shared" si="32"/>
        <v>7</v>
      </c>
    </row>
    <row r="32" spans="1:234" x14ac:dyDescent="0.3">
      <c r="A32" s="7">
        <v>9.1</v>
      </c>
      <c r="B32" s="14" t="s">
        <v>124</v>
      </c>
      <c r="C32" s="7">
        <f>profiles!AA32*INDEX(data!$AL:$AL,ROW())*INDEX(results!$I:$I,ROW())</f>
        <v>0.8</v>
      </c>
      <c r="D32" s="24">
        <f>profiles!AB32*INDEX(data!$AL:$AL,ROW())*INDEX(results!$I:$I,ROW())</f>
        <v>0.8</v>
      </c>
      <c r="E32" s="24">
        <f>profiles!AC32*INDEX(data!$AL:$AL,ROW())*INDEX(results!$I:$I,ROW())</f>
        <v>0.8</v>
      </c>
      <c r="F32" s="24">
        <f>profiles!AD32*INDEX(data!$AL:$AL,ROW())*INDEX(results!$I:$I,ROW())</f>
        <v>0.8</v>
      </c>
      <c r="G32" s="24">
        <f>profiles!AE32*INDEX(data!$AL:$AL,ROW())*INDEX(results!$I:$I,ROW())</f>
        <v>0.8</v>
      </c>
      <c r="H32" s="24">
        <f>profiles!AF32*INDEX(data!$AL:$AL,ROW())*INDEX(results!$I:$I,ROW())</f>
        <v>2</v>
      </c>
      <c r="I32" s="24">
        <f>profiles!AG32*INDEX(data!$AL:$AL,ROW())*INDEX(results!$I:$I,ROW())</f>
        <v>3.2</v>
      </c>
      <c r="J32" s="24">
        <f>profiles!AH32*INDEX(data!$AL:$AL,ROW())*INDEX(results!$I:$I,ROW())</f>
        <v>4</v>
      </c>
      <c r="K32" s="24">
        <f>profiles!AI32*INDEX(data!$AL:$AL,ROW())*INDEX(results!$I:$I,ROW())</f>
        <v>4</v>
      </c>
      <c r="L32" s="24">
        <f>profiles!AJ32*INDEX(data!$AL:$AL,ROW())*INDEX(results!$I:$I,ROW())</f>
        <v>3.2</v>
      </c>
      <c r="M32" s="24">
        <f>profiles!AK32*INDEX(data!$AL:$AL,ROW())*INDEX(results!$I:$I,ROW())</f>
        <v>4</v>
      </c>
      <c r="N32" s="24">
        <f>profiles!AL32*INDEX(data!$AL:$AL,ROW())*INDEX(results!$I:$I,ROW())</f>
        <v>2</v>
      </c>
      <c r="O32" s="24">
        <f>profiles!AM32*INDEX(data!$AL:$AL,ROW())*INDEX(results!$I:$I,ROW())</f>
        <v>3.2</v>
      </c>
      <c r="P32" s="24">
        <f>profiles!AN32*INDEX(data!$AL:$AL,ROW())*INDEX(results!$I:$I,ROW())</f>
        <v>4</v>
      </c>
      <c r="Q32" s="24">
        <f>profiles!AO32*INDEX(data!$AL:$AL,ROW())*INDEX(results!$I:$I,ROW())</f>
        <v>4</v>
      </c>
      <c r="R32" s="24">
        <f>profiles!AP32*INDEX(data!$AL:$AL,ROW())*INDEX(results!$I:$I,ROW())</f>
        <v>3.2</v>
      </c>
      <c r="S32" s="24">
        <f>profiles!AQ32*INDEX(data!$AL:$AL,ROW())*INDEX(results!$I:$I,ROW())</f>
        <v>3.2</v>
      </c>
      <c r="T32" s="24">
        <f>profiles!AR32*INDEX(data!$AL:$AL,ROW())*INDEX(results!$I:$I,ROW())</f>
        <v>3.2</v>
      </c>
      <c r="U32" s="24">
        <f>profiles!AS32*INDEX(data!$AL:$AL,ROW())*INDEX(results!$I:$I,ROW())</f>
        <v>2</v>
      </c>
      <c r="V32" s="24">
        <f>profiles!AT32*INDEX(data!$AL:$AL,ROW())*INDEX(results!$I:$I,ROW())</f>
        <v>2</v>
      </c>
      <c r="W32" s="24">
        <f>profiles!AU32*INDEX(data!$AL:$AL,ROW())*INDEX(results!$I:$I,ROW())</f>
        <v>2</v>
      </c>
      <c r="X32" s="24">
        <f>profiles!AV32*INDEX(data!$AL:$AL,ROW())*INDEX(results!$I:$I,ROW())</f>
        <v>2</v>
      </c>
      <c r="Y32" s="24">
        <f>profiles!AW32*INDEX(data!$AL:$AL,ROW())*INDEX(results!$I:$I,ROW())</f>
        <v>0.8</v>
      </c>
      <c r="Z32" s="24">
        <f>profiles!AX32*INDEX(data!$AL:$AL,ROW())*INDEX(results!$I:$I,ROW())</f>
        <v>0.8</v>
      </c>
      <c r="AA32" s="72">
        <f t="shared" si="1"/>
        <v>21</v>
      </c>
      <c r="AB32" s="24">
        <f>IF(INDEX(data!$AV:$AV,ROW())=3,0,CA32*INDEX(results!$R:$R,ROW()))*INDEX($BA:$BA,ROW())</f>
        <v>5.1164383503237012</v>
      </c>
      <c r="AC32" s="24">
        <f>IF(INDEX(data!$AV:$AV,ROW())=3,0,CB32*INDEX(results!$R:$R,ROW()))*INDEX($BA:$BA,ROW())</f>
        <v>5.1164383503237012</v>
      </c>
      <c r="AD32" s="24">
        <f>IF(INDEX(data!$AV:$AV,ROW())=3,0,CC32*INDEX(results!$R:$R,ROW()))*INDEX($BA:$BA,ROW())</f>
        <v>5.1164383503237012</v>
      </c>
      <c r="AE32" s="24">
        <f>IF(INDEX(data!$AV:$AV,ROW())=3,0,CD32*INDEX(results!$R:$R,ROW()))*INDEX($BA:$BA,ROW())</f>
        <v>5.1164383503237012</v>
      </c>
      <c r="AF32" s="24">
        <f>IF(INDEX(data!$AV:$AV,ROW())=3,0,CE32*INDEX(results!$R:$R,ROW()))*INDEX($BA:$BA,ROW())</f>
        <v>5.1164383503237012</v>
      </c>
      <c r="AG32" s="24">
        <f>IF(INDEX(data!$AV:$AV,ROW())=3,0,CF32*INDEX(results!$R:$R,ROW()))*INDEX($BA:$BA,ROW())</f>
        <v>5.1164383503237012</v>
      </c>
      <c r="AH32" s="24">
        <f>IF(INDEX(data!$AV:$AV,ROW())=3,0,CG32*INDEX(results!$R:$R,ROW()))*INDEX($BA:$BA,ROW())</f>
        <v>5.1164383503237012</v>
      </c>
      <c r="AI32" s="86">
        <f>CH32*INDEX(results!$R:$R,ROW())*INDEX($BA:$BA,ROW())</f>
        <v>5.1164383503237012</v>
      </c>
      <c r="AJ32" s="86">
        <f>CI32*INDEX(results!$R:$R,ROW())*INDEX($BA:$BA,ROW())</f>
        <v>5.1164383503237012</v>
      </c>
      <c r="AK32" s="86">
        <f>CJ32*INDEX(results!$R:$R,ROW())*INDEX($BA:$BA,ROW())</f>
        <v>5.1164383503237012</v>
      </c>
      <c r="AL32" s="86">
        <f>CK32*INDEX(results!$R:$R,ROW())*INDEX($BA:$BA,ROW())</f>
        <v>5.1164383503237012</v>
      </c>
      <c r="AM32" s="86">
        <f>CL32*INDEX(results!$R:$R,ROW())*INDEX($BA:$BA,ROW())</f>
        <v>5.1164383503237012</v>
      </c>
      <c r="AN32" s="86">
        <f>CM32*INDEX(results!$R:$R,ROW())*INDEX($BA:$BA,ROW())</f>
        <v>5.1164383503237012</v>
      </c>
      <c r="AO32" s="86">
        <f>CN32*INDEX(results!$R:$R,ROW())*INDEX($BA:$BA,ROW())</f>
        <v>5.1164383503237012</v>
      </c>
      <c r="AP32" s="86">
        <f>CO32*INDEX(results!$R:$R,ROW())*INDEX($BA:$BA,ROW())</f>
        <v>5.1164383503237012</v>
      </c>
      <c r="AQ32" s="86">
        <f>CP32*INDEX(results!$R:$R,ROW())*INDEX($BA:$BA,ROW())</f>
        <v>5.1164383503237012</v>
      </c>
      <c r="AR32" s="86">
        <f>CQ32*INDEX(results!$R:$R,ROW())*INDEX($BA:$BA,ROW())</f>
        <v>5.1164383503237012</v>
      </c>
      <c r="AS32" s="86">
        <f>CR32*INDEX(results!$R:$R,ROW())*INDEX($BA:$BA,ROW())</f>
        <v>5.1164383503237012</v>
      </c>
      <c r="AT32" s="87">
        <f>IF(INDEX(data!$AV:$AV,ROW())=3,INDEX(results!$R:$R,ROW()), CS32*INDEX(results!$R:$R,ROW()))*INDEX($BA:$BA,ROW())</f>
        <v>5.1164383503237012</v>
      </c>
      <c r="AU32" s="87">
        <f>IF(INDEX(data!$AV:$AV,ROW())=3,INDEX(results!$R:$R,ROW()), CT32*INDEX(results!$R:$R,ROW()))*INDEX($BA:$BA,ROW())</f>
        <v>5.1164383503237012</v>
      </c>
      <c r="AV32" s="87">
        <f>IF(INDEX(data!$AV:$AV,ROW())=3,INDEX(results!$R:$R,ROW()), CU32*INDEX(results!$R:$R,ROW()))*INDEX($BA:$BA,ROW())</f>
        <v>5.1164383503237012</v>
      </c>
      <c r="AW32" s="24">
        <f>IF(INDEX(data!$AV:$AV,ROW())=3,0,CV32*INDEX(results!$R:$R,ROW()))*INDEX($BA:$BA,ROW())</f>
        <v>5.1164383503237012</v>
      </c>
      <c r="AX32" s="24">
        <f>IF(INDEX(data!$AV:$AV,ROW())=3,0,CW32*INDEX(results!$R:$R,ROW()))*INDEX($BA:$BA,ROW())</f>
        <v>5.1164383503237012</v>
      </c>
      <c r="AY32" s="25">
        <f>IF(INDEX(data!$AV:$AV,ROW())=3,0,CX32*INDEX(results!$R:$R,ROW()))*INDEX($BA:$BA,ROW())</f>
        <v>5.1164383503237012</v>
      </c>
      <c r="AZ32" s="7">
        <f t="shared" si="2"/>
        <v>45</v>
      </c>
      <c r="BA32" s="72">
        <f>IF((INDEX(data!$AU:$AU,ROW())+INDEX(data!$AV:$AV,ROW()))=0,0,INDEX(results!$T:$T,ROW())/(365*(INDEX(data!$AU:$AU,ROW())+INDEX(data!$AV:$AV,ROW()))+0.00001))</f>
        <v>0.47374429169663895</v>
      </c>
      <c r="BB32" s="23">
        <f>CA32*INDEX(data!$AX:$AX,ROW())*INDEX(results!$I:$I,ROW())</f>
        <v>0</v>
      </c>
      <c r="BC32" s="23">
        <f>CB32*INDEX(data!$AX:$AX,ROW())*INDEX(results!$I:$I,ROW())</f>
        <v>0</v>
      </c>
      <c r="BD32" s="23">
        <f>CC32*INDEX(data!$AX:$AX,ROW())*INDEX(results!$I:$I,ROW())</f>
        <v>0</v>
      </c>
      <c r="BE32" s="23">
        <f>CD32*INDEX(data!$AX:$AX,ROW())*INDEX(results!$I:$I,ROW())</f>
        <v>0</v>
      </c>
      <c r="BF32" s="23">
        <f>CE32*INDEX(data!$AX:$AX,ROW())*INDEX(results!$I:$I,ROW())</f>
        <v>0</v>
      </c>
      <c r="BG32" s="23">
        <f>CF32*INDEX(data!$AX:$AX,ROW())*INDEX(results!$I:$I,ROW())</f>
        <v>0</v>
      </c>
      <c r="BH32" s="23">
        <f>CG32*INDEX(data!$AX:$AX,ROW())*INDEX(results!$I:$I,ROW())</f>
        <v>0</v>
      </c>
      <c r="BI32" s="23">
        <f>CH32*INDEX(data!$AX:$AX,ROW())*INDEX(results!$I:$I,ROW())</f>
        <v>0</v>
      </c>
      <c r="BJ32" s="23">
        <f>CI32*INDEX(data!$AX:$AX,ROW())*INDEX(results!$I:$I,ROW())</f>
        <v>0</v>
      </c>
      <c r="BK32" s="23">
        <f>CJ32*INDEX(data!$AX:$AX,ROW())*INDEX(results!$I:$I,ROW())</f>
        <v>0</v>
      </c>
      <c r="BL32" s="23">
        <f>CK32*INDEX(data!$AX:$AX,ROW())*INDEX(results!$I:$I,ROW())</f>
        <v>0</v>
      </c>
      <c r="BM32" s="23">
        <f>CL32*INDEX(data!$AX:$AX,ROW())*INDEX(results!$I:$I,ROW())</f>
        <v>0</v>
      </c>
      <c r="BN32" s="23">
        <f>CM32*INDEX(data!$AX:$AX,ROW())*INDEX(results!$I:$I,ROW())</f>
        <v>0</v>
      </c>
      <c r="BO32" s="23">
        <f>CN32*INDEX(data!$AX:$AX,ROW())*INDEX(results!$I:$I,ROW())</f>
        <v>0</v>
      </c>
      <c r="BP32" s="23">
        <f>CO32*INDEX(data!$AX:$AX,ROW())*INDEX(results!$I:$I,ROW())</f>
        <v>0</v>
      </c>
      <c r="BQ32" s="23">
        <f>CP32*INDEX(data!$AX:$AX,ROW())*INDEX(results!$I:$I,ROW())</f>
        <v>0</v>
      </c>
      <c r="BR32" s="23">
        <f>CQ32*INDEX(data!$AX:$AX,ROW())*INDEX(results!$I:$I,ROW())</f>
        <v>0</v>
      </c>
      <c r="BS32" s="23">
        <f>CR32*INDEX(data!$AX:$AX,ROW())*INDEX(results!$I:$I,ROW())</f>
        <v>0</v>
      </c>
      <c r="BT32" s="23">
        <f>CS32*INDEX(data!$AX:$AX,ROW())*INDEX(results!$I:$I,ROW())</f>
        <v>0</v>
      </c>
      <c r="BU32" s="23">
        <f>CT32*INDEX(data!$AX:$AX,ROW())*INDEX(results!$I:$I,ROW())</f>
        <v>0</v>
      </c>
      <c r="BV32" s="23">
        <f>CU32*INDEX(data!$AX:$AX,ROW())*INDEX(results!$I:$I,ROW())</f>
        <v>0</v>
      </c>
      <c r="BW32" s="23">
        <f>CV32*INDEX(data!$AX:$AX,ROW())*INDEX(results!$I:$I,ROW())</f>
        <v>0</v>
      </c>
      <c r="BX32" s="23">
        <f>CW32*INDEX(data!$AX:$AX,ROW())*INDEX(results!$I:$I,ROW())</f>
        <v>0</v>
      </c>
      <c r="BY32" s="23">
        <f>CX32*INDEX(data!$AX:$AX,ROW())*INDEX(results!$I:$I,ROW())</f>
        <v>0</v>
      </c>
      <c r="BZ32" s="72">
        <f>ROUND(SUM(BB32:BY32)*INDEX(profiles!$BL:$BL,ROW())/1000,0)</f>
        <v>0</v>
      </c>
      <c r="CA32" s="81">
        <f>IF(profiles!C32&gt;0,1,0)</f>
        <v>1</v>
      </c>
      <c r="CB32" s="78">
        <f>IF(profiles!D32&gt;0,1,0)</f>
        <v>1</v>
      </c>
      <c r="CC32" s="78">
        <f>IF(profiles!E32&gt;0,1,0)</f>
        <v>1</v>
      </c>
      <c r="CD32" s="78">
        <f>IF(profiles!F32&gt;0,1,0)</f>
        <v>1</v>
      </c>
      <c r="CE32" s="78">
        <f>IF(profiles!G32&gt;0,1,0)</f>
        <v>1</v>
      </c>
      <c r="CF32" s="78">
        <f>IF(profiles!H32&gt;0,1,0)</f>
        <v>1</v>
      </c>
      <c r="CG32" s="78">
        <f>IF(profiles!I32&gt;0,1,0)</f>
        <v>1</v>
      </c>
      <c r="CH32" s="78">
        <f>IF(profiles!J32&gt;0,1,0)</f>
        <v>1</v>
      </c>
      <c r="CI32" s="78">
        <f>IF(profiles!K32&gt;0,1,0)</f>
        <v>1</v>
      </c>
      <c r="CJ32" s="78">
        <f>IF(profiles!L32&gt;0,1,0)</f>
        <v>1</v>
      </c>
      <c r="CK32" s="78">
        <f>IF(profiles!M32&gt;0,1,0)</f>
        <v>1</v>
      </c>
      <c r="CL32" s="78">
        <f>IF(profiles!N32&gt;0,1,0)</f>
        <v>1</v>
      </c>
      <c r="CM32" s="78">
        <f>IF(profiles!O32&gt;0,1,0)</f>
        <v>1</v>
      </c>
      <c r="CN32" s="78">
        <f>IF(profiles!P32&gt;0,1,0)</f>
        <v>1</v>
      </c>
      <c r="CO32" s="78">
        <f>IF(profiles!Q32&gt;0,1,0)</f>
        <v>1</v>
      </c>
      <c r="CP32" s="78">
        <f>IF(profiles!R32&gt;0,1,0)</f>
        <v>1</v>
      </c>
      <c r="CQ32" s="78">
        <f>IF(profiles!S32&gt;0,1,0)</f>
        <v>1</v>
      </c>
      <c r="CR32" s="78">
        <f>IF(profiles!T32&gt;0,1,0)</f>
        <v>1</v>
      </c>
      <c r="CS32" s="78">
        <f>IF(profiles!U32&gt;0,1,0)</f>
        <v>1</v>
      </c>
      <c r="CT32" s="78">
        <f>IF(profiles!V32&gt;0,1,0)</f>
        <v>1</v>
      </c>
      <c r="CU32" s="78">
        <f>IF(profiles!W32&gt;0,1,0)</f>
        <v>1</v>
      </c>
      <c r="CV32" s="78">
        <f>IF(profiles!X32&gt;0,1,0)</f>
        <v>1</v>
      </c>
      <c r="CW32" s="78">
        <f>IF(profiles!Y32&gt;0,1,0)</f>
        <v>1</v>
      </c>
      <c r="CX32" s="78">
        <f>IF(profiles!Z32&gt;0,1,0)</f>
        <v>1</v>
      </c>
      <c r="CY32" s="72">
        <f t="shared" si="3"/>
        <v>9</v>
      </c>
      <c r="CZ32" s="22">
        <f>profiles!C32*INDEX(results!$J:$J,ROW())*INDEX(results!$I:$I,ROW())</f>
        <v>0.30400000000000005</v>
      </c>
      <c r="DA32" s="23">
        <f>profiles!D32*INDEX(results!$J:$J,ROW())*INDEX(results!$I:$I,ROW())</f>
        <v>0.30400000000000005</v>
      </c>
      <c r="DB32" s="23">
        <f>profiles!E32*INDEX(results!$J:$J,ROW())*INDEX(results!$I:$I,ROW())</f>
        <v>0.30400000000000005</v>
      </c>
      <c r="DC32" s="23">
        <f>profiles!F32*INDEX(results!$J:$J,ROW())*INDEX(results!$I:$I,ROW())</f>
        <v>0.30400000000000005</v>
      </c>
      <c r="DD32" s="23">
        <f>profiles!G32*INDEX(results!$J:$J,ROW())*INDEX(results!$I:$I,ROW())</f>
        <v>0.30400000000000005</v>
      </c>
      <c r="DE32" s="23">
        <f>profiles!H32*INDEX(results!$J:$J,ROW())*INDEX(results!$I:$I,ROW())</f>
        <v>0.76</v>
      </c>
      <c r="DF32" s="23">
        <f>profiles!I32*INDEX(results!$J:$J,ROW())*INDEX(results!$I:$I,ROW())</f>
        <v>1.2160000000000002</v>
      </c>
      <c r="DG32" s="23">
        <f>profiles!J32*INDEX(results!$J:$J,ROW())*INDEX(results!$I:$I,ROW())</f>
        <v>1.52</v>
      </c>
      <c r="DH32" s="23">
        <f>profiles!K32*INDEX(results!$J:$J,ROW())*INDEX(results!$I:$I,ROW())</f>
        <v>1.52</v>
      </c>
      <c r="DI32" s="23">
        <f>profiles!L32*INDEX(results!$J:$J,ROW())*INDEX(results!$I:$I,ROW())</f>
        <v>1.2160000000000002</v>
      </c>
      <c r="DJ32" s="23">
        <f>profiles!M32*INDEX(results!$J:$J,ROW())*INDEX(results!$I:$I,ROW())</f>
        <v>1.52</v>
      </c>
      <c r="DK32" s="23">
        <f>profiles!N32*INDEX(results!$J:$J,ROW())*INDEX(results!$I:$I,ROW())</f>
        <v>0.76</v>
      </c>
      <c r="DL32" s="23">
        <f>profiles!O32*INDEX(results!$J:$J,ROW())*INDEX(results!$I:$I,ROW())</f>
        <v>1.2160000000000002</v>
      </c>
      <c r="DM32" s="23">
        <f>profiles!P32*INDEX(results!$J:$J,ROW())*INDEX(results!$I:$I,ROW())</f>
        <v>1.52</v>
      </c>
      <c r="DN32" s="23">
        <f>profiles!Q32*INDEX(results!$J:$J,ROW())*INDEX(results!$I:$I,ROW())</f>
        <v>1.52</v>
      </c>
      <c r="DO32" s="23">
        <f>profiles!R32*INDEX(results!$J:$J,ROW())*INDEX(results!$I:$I,ROW())</f>
        <v>1.2160000000000002</v>
      </c>
      <c r="DP32" s="23">
        <f>profiles!S32*INDEX(results!$J:$J,ROW())*INDEX(results!$I:$I,ROW())</f>
        <v>1.2160000000000002</v>
      </c>
      <c r="DQ32" s="23">
        <f>profiles!T32*INDEX(results!$J:$J,ROW())*INDEX(results!$I:$I,ROW())</f>
        <v>1.2160000000000002</v>
      </c>
      <c r="DR32" s="23">
        <f>profiles!U32*INDEX(results!$J:$J,ROW())*INDEX(results!$I:$I,ROW())</f>
        <v>0.76</v>
      </c>
      <c r="DS32" s="23">
        <f>profiles!V32*INDEX(results!$J:$J,ROW())*INDEX(results!$I:$I,ROW())</f>
        <v>0.76</v>
      </c>
      <c r="DT32" s="23">
        <f>profiles!W32*INDEX(results!$J:$J,ROW())*INDEX(results!$I:$I,ROW())</f>
        <v>0.76</v>
      </c>
      <c r="DU32" s="23">
        <f>profiles!X32*INDEX(results!$J:$J,ROW())*INDEX(results!$I:$I,ROW())</f>
        <v>0.76</v>
      </c>
      <c r="DV32" s="23">
        <f>profiles!Y32*INDEX(results!$J:$J,ROW())*INDEX(results!$I:$I,ROW())</f>
        <v>0.30400000000000005</v>
      </c>
      <c r="DW32" s="23">
        <f>profiles!Z32*INDEX(results!$J:$J,ROW())*INDEX(results!$I:$I,ROW())</f>
        <v>0.30400000000000005</v>
      </c>
      <c r="DX32" s="72">
        <f t="shared" si="4"/>
        <v>8</v>
      </c>
      <c r="DY32" s="7">
        <f>EX32/MAX(INDEX($FV:$FV,ROW()),0.001)*(INDEX(data!$BT:$BT,ROW()))*(INDEX(results!$I:$I,ROW()))/MAX(INDEX(data!$AG:$AG,ROW()),0.001)</f>
        <v>0</v>
      </c>
      <c r="DZ32" s="24">
        <f>EY32/MAX(INDEX($FV:$FV,ROW()),0.001)*(INDEX(data!$BT:$BT,ROW()))*(INDEX(results!$I:$I,ROW()))/MAX(INDEX(data!$AG:$AG,ROW()),0.001)</f>
        <v>0</v>
      </c>
      <c r="EA32" s="24">
        <f>EZ32/MAX(INDEX($FV:$FV,ROW()),0.001)*(INDEX(data!$BT:$BT,ROW()))*(INDEX(results!$I:$I,ROW()))/MAX(INDEX(data!$AG:$AG,ROW()),0.001)</f>
        <v>0</v>
      </c>
      <c r="EB32" s="24">
        <f>FA32/MAX(INDEX($FV:$FV,ROW()),0.001)*(INDEX(data!$BT:$BT,ROW()))*(INDEX(results!$I:$I,ROW()))/MAX(INDEX(data!$AG:$AG,ROW()),0.001)</f>
        <v>0</v>
      </c>
      <c r="EC32" s="24">
        <f>FB32/MAX(INDEX($FV:$FV,ROW()),0.001)*(INDEX(data!$BT:$BT,ROW()))*(INDEX(results!$I:$I,ROW()))/MAX(INDEX(data!$AG:$AG,ROW()),0.001)</f>
        <v>0</v>
      </c>
      <c r="ED32" s="24">
        <f>FC32/MAX(INDEX($FV:$FV,ROW()),0.001)*(INDEX(data!$BT:$BT,ROW()))*(INDEX(results!$I:$I,ROW()))/MAX(INDEX(data!$AG:$AG,ROW()),0.001)</f>
        <v>0</v>
      </c>
      <c r="EE32" s="24">
        <f>FD32/MAX(INDEX($FV:$FV,ROW()),0.001)*(INDEX(data!$BT:$BT,ROW()))*(INDEX(results!$I:$I,ROW()))/MAX(INDEX(data!$AG:$AG,ROW()),0.001)</f>
        <v>0</v>
      </c>
      <c r="EF32" s="24">
        <f>FE32/MAX(INDEX($FV:$FV,ROW()),0.001)*(INDEX(data!$BT:$BT,ROW()))*(INDEX(results!$I:$I,ROW()))/MAX(INDEX(data!$AG:$AG,ROW()),0.001)</f>
        <v>0</v>
      </c>
      <c r="EG32" s="24">
        <f>FF32/MAX(INDEX($FV:$FV,ROW()),0.001)*(INDEX(data!$BT:$BT,ROW()))*(INDEX(results!$I:$I,ROW()))/MAX(INDEX(data!$AG:$AG,ROW()),0.001)</f>
        <v>0</v>
      </c>
      <c r="EH32" s="24">
        <f>FG32/MAX(INDEX($FV:$FV,ROW()),0.001)*(INDEX(data!$BT:$BT,ROW()))*(INDEX(results!$I:$I,ROW()))/MAX(INDEX(data!$AG:$AG,ROW()),0.001)</f>
        <v>0</v>
      </c>
      <c r="EI32" s="24">
        <f>FH32/MAX(INDEX($FV:$FV,ROW()),0.001)*(INDEX(data!$BT:$BT,ROW()))*(INDEX(results!$I:$I,ROW()))/MAX(INDEX(data!$AG:$AG,ROW()),0.001)</f>
        <v>0</v>
      </c>
      <c r="EJ32" s="24">
        <f>FI32/MAX(INDEX($FV:$FV,ROW()),0.001)*(INDEX(data!$BT:$BT,ROW()))*(INDEX(results!$I:$I,ROW()))/MAX(INDEX(data!$AG:$AG,ROW()),0.001)</f>
        <v>0</v>
      </c>
      <c r="EK32" s="24">
        <f>FJ32/MAX(INDEX($FV:$FV,ROW()),0.001)*(INDEX(data!$BT:$BT,ROW()))*(INDEX(results!$I:$I,ROW()))/MAX(INDEX(data!$AG:$AG,ROW()),0.001)</f>
        <v>0</v>
      </c>
      <c r="EL32" s="24">
        <f>FK32/MAX(INDEX($FV:$FV,ROW()),0.001)*(INDEX(data!$BT:$BT,ROW()))*(INDEX(results!$I:$I,ROW()))/MAX(INDEX(data!$AG:$AG,ROW()),0.001)</f>
        <v>0</v>
      </c>
      <c r="EM32" s="24">
        <f>FL32/MAX(INDEX($FV:$FV,ROW()),0.001)*(INDEX(data!$BT:$BT,ROW()))*(INDEX(results!$I:$I,ROW()))/MAX(INDEX(data!$AG:$AG,ROW()),0.001)</f>
        <v>0</v>
      </c>
      <c r="EN32" s="24">
        <f>FM32/MAX(INDEX($FV:$FV,ROW()),0.001)*(INDEX(data!$BT:$BT,ROW()))*(INDEX(results!$I:$I,ROW()))/MAX(INDEX(data!$AG:$AG,ROW()),0.001)</f>
        <v>0</v>
      </c>
      <c r="EO32" s="24">
        <f>FN32/MAX(INDEX($FV:$FV,ROW()),0.001)*(INDEX(data!$BT:$BT,ROW()))*(INDEX(results!$I:$I,ROW()))/MAX(INDEX(data!$AG:$AG,ROW()),0.001)</f>
        <v>0</v>
      </c>
      <c r="EP32" s="24">
        <f>FO32/MAX(INDEX($FV:$FV,ROW()),0.001)*(INDEX(data!$BT:$BT,ROW()))*(INDEX(results!$I:$I,ROW()))/MAX(INDEX(data!$AG:$AG,ROW()),0.001)</f>
        <v>0</v>
      </c>
      <c r="EQ32" s="24">
        <f>FP32/MAX(INDEX($FV:$FV,ROW()),0.001)*(INDEX(data!$BT:$BT,ROW()))*(INDEX(results!$I:$I,ROW()))/MAX(INDEX(data!$AG:$AG,ROW()),0.001)</f>
        <v>0</v>
      </c>
      <c r="ER32" s="24">
        <f>FQ32/MAX(INDEX($FV:$FV,ROW()),0.001)*(INDEX(data!$BT:$BT,ROW()))*(INDEX(results!$I:$I,ROW()))/MAX(INDEX(data!$AG:$AG,ROW()),0.001)</f>
        <v>0</v>
      </c>
      <c r="ES32" s="24">
        <f>FR32/MAX(INDEX($FV:$FV,ROW()),0.001)*(INDEX(data!$BT:$BT,ROW()))*(INDEX(results!$I:$I,ROW()))/MAX(INDEX(data!$AG:$AG,ROW()),0.001)</f>
        <v>0</v>
      </c>
      <c r="ET32" s="24">
        <f>FS32/MAX(INDEX($FV:$FV,ROW()),0.001)*(INDEX(data!$BT:$BT,ROW()))*(INDEX(results!$I:$I,ROW()))/MAX(INDEX(data!$AG:$AG,ROW()),0.001)</f>
        <v>0</v>
      </c>
      <c r="EU32" s="24">
        <f>FT32/MAX(INDEX($FV:$FV,ROW()),0.001)*(INDEX(data!$BT:$BT,ROW()))*(INDEX(results!$I:$I,ROW()))/MAX(INDEX(data!$AG:$AG,ROW()),0.001)</f>
        <v>0</v>
      </c>
      <c r="EV32" s="24">
        <f>FU32/MAX(INDEX($FV:$FV,ROW()),0.001)*(INDEX(data!$BT:$BT,ROW()))*(INDEX(results!$I:$I,ROW()))/MAX(INDEX(data!$AG:$AG,ROW()),0.001)</f>
        <v>0</v>
      </c>
      <c r="EW32" s="72">
        <f t="shared" si="5"/>
        <v>0</v>
      </c>
      <c r="EX32" s="7">
        <f t="shared" si="6"/>
        <v>0</v>
      </c>
      <c r="EY32" s="24">
        <f t="shared" si="7"/>
        <v>0</v>
      </c>
      <c r="EZ32" s="24">
        <f t="shared" si="8"/>
        <v>0</v>
      </c>
      <c r="FA32" s="24">
        <f t="shared" si="9"/>
        <v>0</v>
      </c>
      <c r="FB32" s="24">
        <f t="shared" si="10"/>
        <v>0</v>
      </c>
      <c r="FC32" s="24">
        <f t="shared" si="11"/>
        <v>0</v>
      </c>
      <c r="FD32" s="24">
        <f t="shared" si="12"/>
        <v>0</v>
      </c>
      <c r="FE32" s="24">
        <f t="shared" si="13"/>
        <v>0</v>
      </c>
      <c r="FF32" s="24">
        <f t="shared" si="14"/>
        <v>0</v>
      </c>
      <c r="FG32" s="24">
        <f t="shared" si="15"/>
        <v>0</v>
      </c>
      <c r="FH32" s="24">
        <f t="shared" si="16"/>
        <v>0</v>
      </c>
      <c r="FI32" s="24">
        <f t="shared" si="17"/>
        <v>0</v>
      </c>
      <c r="FJ32" s="24">
        <f t="shared" si="18"/>
        <v>0</v>
      </c>
      <c r="FK32" s="24">
        <f t="shared" si="19"/>
        <v>0</v>
      </c>
      <c r="FL32" s="24">
        <f t="shared" si="20"/>
        <v>0</v>
      </c>
      <c r="FM32" s="24">
        <f t="shared" si="21"/>
        <v>0</v>
      </c>
      <c r="FN32" s="24">
        <f t="shared" si="22"/>
        <v>0</v>
      </c>
      <c r="FO32" s="24">
        <f t="shared" si="23"/>
        <v>0</v>
      </c>
      <c r="FP32" s="24">
        <f t="shared" si="24"/>
        <v>0</v>
      </c>
      <c r="FQ32" s="24">
        <f t="shared" si="25"/>
        <v>0</v>
      </c>
      <c r="FR32" s="24">
        <f t="shared" si="26"/>
        <v>0</v>
      </c>
      <c r="FS32" s="24">
        <f t="shared" si="27"/>
        <v>0</v>
      </c>
      <c r="FT32" s="24">
        <f t="shared" si="28"/>
        <v>0</v>
      </c>
      <c r="FU32" s="25">
        <f t="shared" si="29"/>
        <v>0</v>
      </c>
      <c r="FV32" s="72">
        <f t="shared" si="30"/>
        <v>0</v>
      </c>
      <c r="FW32" s="23">
        <f>profiles!C32*profiles!AA32</f>
        <v>4.0000000000000008E-2</v>
      </c>
      <c r="FX32" s="23">
        <f>profiles!D32*profiles!AB32</f>
        <v>4.0000000000000008E-2</v>
      </c>
      <c r="FY32" s="23">
        <f>profiles!E32*profiles!AC32</f>
        <v>4.0000000000000008E-2</v>
      </c>
      <c r="FZ32" s="23">
        <f>profiles!F32*profiles!AD32</f>
        <v>4.0000000000000008E-2</v>
      </c>
      <c r="GA32" s="23">
        <f>profiles!G32*profiles!AE32</f>
        <v>4.0000000000000008E-2</v>
      </c>
      <c r="GB32" s="23">
        <f>profiles!H32*profiles!AF32</f>
        <v>0.25</v>
      </c>
      <c r="GC32" s="23">
        <f>profiles!I32*profiles!AG32</f>
        <v>0.64000000000000012</v>
      </c>
      <c r="GD32" s="23">
        <f>profiles!J32*profiles!AH32</f>
        <v>1</v>
      </c>
      <c r="GE32" s="23">
        <f>profiles!K32*profiles!AI32</f>
        <v>1</v>
      </c>
      <c r="GF32" s="23">
        <f>profiles!L32*profiles!AJ32</f>
        <v>0.64000000000000012</v>
      </c>
      <c r="GG32" s="23">
        <f>profiles!M32*profiles!AK32</f>
        <v>1</v>
      </c>
      <c r="GH32" s="23">
        <f>profiles!N32*profiles!AL32</f>
        <v>0.25</v>
      </c>
      <c r="GI32" s="23">
        <f>profiles!O32*profiles!AM32</f>
        <v>0.64000000000000012</v>
      </c>
      <c r="GJ32" s="23">
        <f>profiles!P32*profiles!AN32</f>
        <v>1</v>
      </c>
      <c r="GK32" s="23">
        <f>profiles!Q32*profiles!AO32</f>
        <v>1</v>
      </c>
      <c r="GL32" s="23">
        <f>profiles!R32*profiles!AP32</f>
        <v>0.64000000000000012</v>
      </c>
      <c r="GM32" s="23">
        <f>profiles!S32*profiles!AQ32</f>
        <v>0.64000000000000012</v>
      </c>
      <c r="GN32" s="23">
        <f>profiles!T32*profiles!AR32</f>
        <v>0.64000000000000012</v>
      </c>
      <c r="GO32" s="23">
        <f>profiles!U32*profiles!AS32</f>
        <v>0.25</v>
      </c>
      <c r="GP32" s="23">
        <f>profiles!V32*profiles!AT32</f>
        <v>0.25</v>
      </c>
      <c r="GQ32" s="23">
        <f>profiles!W32*profiles!AU32</f>
        <v>0.25</v>
      </c>
      <c r="GR32" s="23">
        <f>profiles!X32*profiles!AV32</f>
        <v>0.25</v>
      </c>
      <c r="GS32" s="23">
        <f>profiles!Y32*profiles!AW32</f>
        <v>4.0000000000000008E-2</v>
      </c>
      <c r="GT32" s="23">
        <f>profiles!Z32*profiles!AX32</f>
        <v>4.0000000000000008E-2</v>
      </c>
      <c r="GU32" s="72">
        <f t="shared" si="31"/>
        <v>1</v>
      </c>
      <c r="GV32" s="72">
        <v>106</v>
      </c>
      <c r="GW32" s="72">
        <f>INDEX(data!$C:$C,ROW())*INDEX(data!$E:$E,ROW())*(INDEX(data!$G:$G,ROW())/100)/0.85</f>
        <v>82.352941176470594</v>
      </c>
      <c r="GX32" s="72">
        <f>GW32*INDEX(data!$P:$P,ROW())*INDEX(data!$W:$W,ROW())/INDEX(results!$C:$C,ROW())</f>
        <v>9.2647058823529416E-2</v>
      </c>
      <c r="GY32" s="72">
        <f>IF(INDEX(data!$BM:$BM,ROW())="Climatisation",1,0)</f>
        <v>1</v>
      </c>
      <c r="GZ32" s="72">
        <f>data!BA32</f>
        <v>3.2</v>
      </c>
      <c r="HA32" s="72">
        <f>data!BB32</f>
        <v>0.2</v>
      </c>
      <c r="HB32" s="7">
        <f>profiles!C32</f>
        <v>0.2</v>
      </c>
      <c r="HC32" s="24">
        <f>profiles!D32</f>
        <v>0.2</v>
      </c>
      <c r="HD32" s="24">
        <f>profiles!E32</f>
        <v>0.2</v>
      </c>
      <c r="HE32" s="24">
        <f>profiles!F32</f>
        <v>0.2</v>
      </c>
      <c r="HF32" s="24">
        <f>profiles!G32</f>
        <v>0.2</v>
      </c>
      <c r="HG32" s="24">
        <f>profiles!H32</f>
        <v>0.5</v>
      </c>
      <c r="HH32" s="24">
        <f>profiles!I32</f>
        <v>0.8</v>
      </c>
      <c r="HI32" s="24">
        <f>profiles!J32</f>
        <v>1</v>
      </c>
      <c r="HJ32" s="24">
        <f>profiles!K32</f>
        <v>1</v>
      </c>
      <c r="HK32" s="24">
        <f>profiles!L32</f>
        <v>0.8</v>
      </c>
      <c r="HL32" s="24">
        <f>profiles!M32</f>
        <v>1</v>
      </c>
      <c r="HM32" s="24">
        <f>profiles!N32</f>
        <v>0.5</v>
      </c>
      <c r="HN32" s="24">
        <f>profiles!O32</f>
        <v>0.8</v>
      </c>
      <c r="HO32" s="24">
        <f>profiles!P32</f>
        <v>1</v>
      </c>
      <c r="HP32" s="24">
        <f>profiles!Q32</f>
        <v>1</v>
      </c>
      <c r="HQ32" s="24">
        <f>profiles!R32</f>
        <v>0.8</v>
      </c>
      <c r="HR32" s="24">
        <f>profiles!S32</f>
        <v>0.8</v>
      </c>
      <c r="HS32" s="24">
        <f>profiles!T32</f>
        <v>0.8</v>
      </c>
      <c r="HT32" s="24">
        <f>profiles!U32</f>
        <v>0.5</v>
      </c>
      <c r="HU32" s="24">
        <f>profiles!V32</f>
        <v>0.5</v>
      </c>
      <c r="HV32" s="24">
        <f>profiles!W32</f>
        <v>0.5</v>
      </c>
      <c r="HW32" s="24">
        <f>profiles!X32</f>
        <v>0.5</v>
      </c>
      <c r="HX32" s="24">
        <f>profiles!Y32</f>
        <v>0.2</v>
      </c>
      <c r="HY32" s="24">
        <f>profiles!Z32</f>
        <v>0.2</v>
      </c>
      <c r="HZ32" s="72">
        <f t="shared" si="32"/>
        <v>14</v>
      </c>
    </row>
    <row r="33" spans="1:234" x14ac:dyDescent="0.3">
      <c r="A33" s="17">
        <v>9.1999999999999993</v>
      </c>
      <c r="B33" t="s">
        <v>125</v>
      </c>
      <c r="C33" s="17">
        <f>profiles!AA33*INDEX(data!$AL:$AL,ROW())*INDEX(results!$I:$I,ROW())</f>
        <v>0.8</v>
      </c>
      <c r="D33" s="31">
        <f>profiles!AB33*INDEX(data!$AL:$AL,ROW())*INDEX(results!$I:$I,ROW())</f>
        <v>0.8</v>
      </c>
      <c r="E33" s="31">
        <f>profiles!AC33*INDEX(data!$AL:$AL,ROW())*INDEX(results!$I:$I,ROW())</f>
        <v>0.8</v>
      </c>
      <c r="F33" s="31">
        <f>profiles!AD33*INDEX(data!$AL:$AL,ROW())*INDEX(results!$I:$I,ROW())</f>
        <v>0.8</v>
      </c>
      <c r="G33" s="31">
        <f>profiles!AE33*INDEX(data!$AL:$AL,ROW())*INDEX(results!$I:$I,ROW())</f>
        <v>0.8</v>
      </c>
      <c r="H33" s="31">
        <f>profiles!AF33*INDEX(data!$AL:$AL,ROW())*INDEX(results!$I:$I,ROW())</f>
        <v>0.8</v>
      </c>
      <c r="I33" s="31">
        <f>profiles!AG33*INDEX(data!$AL:$AL,ROW())*INDEX(results!$I:$I,ROW())</f>
        <v>0.8</v>
      </c>
      <c r="J33" s="31">
        <f>profiles!AH33*INDEX(data!$AL:$AL,ROW())*INDEX(results!$I:$I,ROW())</f>
        <v>0.8</v>
      </c>
      <c r="K33" s="31">
        <f>profiles!AI33*INDEX(data!$AL:$AL,ROW())*INDEX(results!$I:$I,ROW())</f>
        <v>2.4000000000000004</v>
      </c>
      <c r="L33" s="31">
        <f>profiles!AJ33*INDEX(data!$AL:$AL,ROW())*INDEX(results!$I:$I,ROW())</f>
        <v>4</v>
      </c>
      <c r="M33" s="31">
        <f>profiles!AK33*INDEX(data!$AL:$AL,ROW())*INDEX(results!$I:$I,ROW())</f>
        <v>4</v>
      </c>
      <c r="N33" s="31">
        <f>profiles!AL33*INDEX(data!$AL:$AL,ROW())*INDEX(results!$I:$I,ROW())</f>
        <v>3.2</v>
      </c>
      <c r="O33" s="31">
        <f>profiles!AM33*INDEX(data!$AL:$AL,ROW())*INDEX(results!$I:$I,ROW())</f>
        <v>1.6</v>
      </c>
      <c r="P33" s="31">
        <f>profiles!AN33*INDEX(data!$AL:$AL,ROW())*INDEX(results!$I:$I,ROW())</f>
        <v>2.4000000000000004</v>
      </c>
      <c r="Q33" s="31">
        <f>profiles!AO33*INDEX(data!$AL:$AL,ROW())*INDEX(results!$I:$I,ROW())</f>
        <v>4</v>
      </c>
      <c r="R33" s="31">
        <f>profiles!AP33*INDEX(data!$AL:$AL,ROW())*INDEX(results!$I:$I,ROW())</f>
        <v>3.2</v>
      </c>
      <c r="S33" s="31">
        <f>profiles!AQ33*INDEX(data!$AL:$AL,ROW())*INDEX(results!$I:$I,ROW())</f>
        <v>2.4000000000000004</v>
      </c>
      <c r="T33" s="31">
        <f>profiles!AR33*INDEX(data!$AL:$AL,ROW())*INDEX(results!$I:$I,ROW())</f>
        <v>0.8</v>
      </c>
      <c r="U33" s="31">
        <f>profiles!AS33*INDEX(data!$AL:$AL,ROW())*INDEX(results!$I:$I,ROW())</f>
        <v>0.8</v>
      </c>
      <c r="V33" s="31">
        <f>profiles!AT33*INDEX(data!$AL:$AL,ROW())*INDEX(results!$I:$I,ROW())</f>
        <v>0.8</v>
      </c>
      <c r="W33" s="31">
        <f>profiles!AU33*INDEX(data!$AL:$AL,ROW())*INDEX(results!$I:$I,ROW())</f>
        <v>0.8</v>
      </c>
      <c r="X33" s="31">
        <f>profiles!AV33*INDEX(data!$AL:$AL,ROW())*INDEX(results!$I:$I,ROW())</f>
        <v>0.8</v>
      </c>
      <c r="Y33" s="31">
        <f>profiles!AW33*INDEX(data!$AL:$AL,ROW())*INDEX(results!$I:$I,ROW())</f>
        <v>0.8</v>
      </c>
      <c r="Z33" s="31">
        <f>profiles!AX33*INDEX(data!$AL:$AL,ROW())*INDEX(results!$I:$I,ROW())</f>
        <v>0.8</v>
      </c>
      <c r="AA33" s="73">
        <f t="shared" si="1"/>
        <v>14</v>
      </c>
      <c r="AB33" s="31">
        <f>IF(INDEX(data!$AV:$AV,ROW())=3,0,CA33*INDEX(results!$R:$R,ROW()))*INDEX($BA:$BA,ROW())</f>
        <v>0</v>
      </c>
      <c r="AC33" s="31">
        <f>IF(INDEX(data!$AV:$AV,ROW())=3,0,CB33*INDEX(results!$R:$R,ROW()))*INDEX($BA:$BA,ROW())</f>
        <v>0</v>
      </c>
      <c r="AD33" s="31">
        <f>IF(INDEX(data!$AV:$AV,ROW())=3,0,CC33*INDEX(results!$R:$R,ROW()))*INDEX($BA:$BA,ROW())</f>
        <v>0</v>
      </c>
      <c r="AE33" s="31">
        <f>IF(INDEX(data!$AV:$AV,ROW())=3,0,CD33*INDEX(results!$R:$R,ROW()))*INDEX($BA:$BA,ROW())</f>
        <v>0</v>
      </c>
      <c r="AF33" s="31">
        <f>IF(INDEX(data!$AV:$AV,ROW())=3,0,CE33*INDEX(results!$R:$R,ROW()))*INDEX($BA:$BA,ROW())</f>
        <v>0</v>
      </c>
      <c r="AG33" s="31">
        <f>IF(INDEX(data!$AV:$AV,ROW())=3,0,CF33*INDEX(results!$R:$R,ROW()))*INDEX($BA:$BA,ROW())</f>
        <v>0</v>
      </c>
      <c r="AH33" s="31">
        <f>IF(INDEX(data!$AV:$AV,ROW())=3,0,CG33*INDEX(results!$R:$R,ROW()))*INDEX($BA:$BA,ROW())</f>
        <v>0</v>
      </c>
      <c r="AI33" s="90">
        <f>CH33*INDEX(results!$R:$R,ROW())*INDEX($BA:$BA,ROW())</f>
        <v>6.2241593867393288</v>
      </c>
      <c r="AJ33" s="90">
        <f>CI33*INDEX(results!$R:$R,ROW())*INDEX($BA:$BA,ROW())</f>
        <v>6.2241593867393288</v>
      </c>
      <c r="AK33" s="90">
        <f>CJ33*INDEX(results!$R:$R,ROW())*INDEX($BA:$BA,ROW())</f>
        <v>6.2241593867393288</v>
      </c>
      <c r="AL33" s="90">
        <f>CK33*INDEX(results!$R:$R,ROW())*INDEX($BA:$BA,ROW())</f>
        <v>6.2241593867393288</v>
      </c>
      <c r="AM33" s="90">
        <f>CL33*INDEX(results!$R:$R,ROW())*INDEX($BA:$BA,ROW())</f>
        <v>6.2241593867393288</v>
      </c>
      <c r="AN33" s="90">
        <f>CM33*INDEX(results!$R:$R,ROW())*INDEX($BA:$BA,ROW())</f>
        <v>6.2241593867393288</v>
      </c>
      <c r="AO33" s="90">
        <f>CN33*INDEX(results!$R:$R,ROW())*INDEX($BA:$BA,ROW())</f>
        <v>6.2241593867393288</v>
      </c>
      <c r="AP33" s="90">
        <f>CO33*INDEX(results!$R:$R,ROW())*INDEX($BA:$BA,ROW())</f>
        <v>6.2241593867393288</v>
      </c>
      <c r="AQ33" s="90">
        <f>CP33*INDEX(results!$R:$R,ROW())*INDEX($BA:$BA,ROW())</f>
        <v>6.2241593867393288</v>
      </c>
      <c r="AR33" s="90">
        <f>CQ33*INDEX(results!$R:$R,ROW())*INDEX($BA:$BA,ROW())</f>
        <v>6.2241593867393288</v>
      </c>
      <c r="AS33" s="90">
        <f>CR33*INDEX(results!$R:$R,ROW())*INDEX($BA:$BA,ROW())</f>
        <v>6.2241593867393288</v>
      </c>
      <c r="AT33" s="91">
        <f>IF(INDEX(data!$AV:$AV,ROW())=3,INDEX(results!$R:$R,ROW()), CS33*INDEX(results!$R:$R,ROW()))*INDEX($BA:$BA,ROW())</f>
        <v>0</v>
      </c>
      <c r="AU33" s="91">
        <f>IF(INDEX(data!$AV:$AV,ROW())=3,INDEX(results!$R:$R,ROW()), CT33*INDEX(results!$R:$R,ROW()))*INDEX($BA:$BA,ROW())</f>
        <v>0</v>
      </c>
      <c r="AV33" s="91">
        <f>IF(INDEX(data!$AV:$AV,ROW())=3,INDEX(results!$R:$R,ROW()), CU33*INDEX(results!$R:$R,ROW()))*INDEX($BA:$BA,ROW())</f>
        <v>0</v>
      </c>
      <c r="AW33" s="31">
        <f>IF(INDEX(data!$AV:$AV,ROW())=3,0,CV33*INDEX(results!$R:$R,ROW()))*INDEX($BA:$BA,ROW())</f>
        <v>0</v>
      </c>
      <c r="AX33" s="31">
        <f>IF(INDEX(data!$AV:$AV,ROW())=3,0,CW33*INDEX(results!$R:$R,ROW()))*INDEX($BA:$BA,ROW())</f>
        <v>0</v>
      </c>
      <c r="AY33" s="37">
        <f>IF(INDEX(data!$AV:$AV,ROW())=3,0,CX33*INDEX(results!$R:$R,ROW()))*INDEX($BA:$BA,ROW())</f>
        <v>0</v>
      </c>
      <c r="AZ33" s="17">
        <f t="shared" si="2"/>
        <v>25</v>
      </c>
      <c r="BA33" s="73">
        <f>IF((INDEX(data!$AU:$AU,ROW())+INDEX(data!$AV:$AV,ROW()))=0,0,INDEX(results!$T:$T,ROW())/(365*(INDEX(data!$AU:$AU,ROW())+INDEX(data!$AV:$AV,ROW()))+0.00001))</f>
        <v>0.4234122031795462</v>
      </c>
      <c r="BB33" s="39">
        <f>CA33*INDEX(data!$AX:$AX,ROW())*INDEX(results!$I:$I,ROW())</f>
        <v>0</v>
      </c>
      <c r="BC33" s="39">
        <f>CB33*INDEX(data!$AX:$AX,ROW())*INDEX(results!$I:$I,ROW())</f>
        <v>0</v>
      </c>
      <c r="BD33" s="39">
        <f>CC33*INDEX(data!$AX:$AX,ROW())*INDEX(results!$I:$I,ROW())</f>
        <v>0</v>
      </c>
      <c r="BE33" s="39">
        <f>CD33*INDEX(data!$AX:$AX,ROW())*INDEX(results!$I:$I,ROW())</f>
        <v>0</v>
      </c>
      <c r="BF33" s="39">
        <f>CE33*INDEX(data!$AX:$AX,ROW())*INDEX(results!$I:$I,ROW())</f>
        <v>0</v>
      </c>
      <c r="BG33" s="39">
        <f>CF33*INDEX(data!$AX:$AX,ROW())*INDEX(results!$I:$I,ROW())</f>
        <v>0</v>
      </c>
      <c r="BH33" s="39">
        <f>CG33*INDEX(data!$AX:$AX,ROW())*INDEX(results!$I:$I,ROW())</f>
        <v>0</v>
      </c>
      <c r="BI33" s="39">
        <f>CH33*INDEX(data!$AX:$AX,ROW())*INDEX(results!$I:$I,ROW())</f>
        <v>0</v>
      </c>
      <c r="BJ33" s="39">
        <f>CI33*INDEX(data!$AX:$AX,ROW())*INDEX(results!$I:$I,ROW())</f>
        <v>0</v>
      </c>
      <c r="BK33" s="39">
        <f>CJ33*INDEX(data!$AX:$AX,ROW())*INDEX(results!$I:$I,ROW())</f>
        <v>0</v>
      </c>
      <c r="BL33" s="39">
        <f>CK33*INDEX(data!$AX:$AX,ROW())*INDEX(results!$I:$I,ROW())</f>
        <v>0</v>
      </c>
      <c r="BM33" s="39">
        <f>CL33*INDEX(data!$AX:$AX,ROW())*INDEX(results!$I:$I,ROW())</f>
        <v>0</v>
      </c>
      <c r="BN33" s="39">
        <f>CM33*INDEX(data!$AX:$AX,ROW())*INDEX(results!$I:$I,ROW())</f>
        <v>0</v>
      </c>
      <c r="BO33" s="39">
        <f>CN33*INDEX(data!$AX:$AX,ROW())*INDEX(results!$I:$I,ROW())</f>
        <v>0</v>
      </c>
      <c r="BP33" s="39">
        <f>CO33*INDEX(data!$AX:$AX,ROW())*INDEX(results!$I:$I,ROW())</f>
        <v>0</v>
      </c>
      <c r="BQ33" s="39">
        <f>CP33*INDEX(data!$AX:$AX,ROW())*INDEX(results!$I:$I,ROW())</f>
        <v>0</v>
      </c>
      <c r="BR33" s="39">
        <f>CQ33*INDEX(data!$AX:$AX,ROW())*INDEX(results!$I:$I,ROW())</f>
        <v>0</v>
      </c>
      <c r="BS33" s="39">
        <f>CR33*INDEX(data!$AX:$AX,ROW())*INDEX(results!$I:$I,ROW())</f>
        <v>0</v>
      </c>
      <c r="BT33" s="39">
        <f>CS33*INDEX(data!$AX:$AX,ROW())*INDEX(results!$I:$I,ROW())</f>
        <v>0</v>
      </c>
      <c r="BU33" s="39">
        <f>CT33*INDEX(data!$AX:$AX,ROW())*INDEX(results!$I:$I,ROW())</f>
        <v>0</v>
      </c>
      <c r="BV33" s="39">
        <f>CU33*INDEX(data!$AX:$AX,ROW())*INDEX(results!$I:$I,ROW())</f>
        <v>0</v>
      </c>
      <c r="BW33" s="39">
        <f>CV33*INDEX(data!$AX:$AX,ROW())*INDEX(results!$I:$I,ROW())</f>
        <v>0</v>
      </c>
      <c r="BX33" s="39">
        <f>CW33*INDEX(data!$AX:$AX,ROW())*INDEX(results!$I:$I,ROW())</f>
        <v>0</v>
      </c>
      <c r="BY33" s="39">
        <f>CX33*INDEX(data!$AX:$AX,ROW())*INDEX(results!$I:$I,ROW())</f>
        <v>0</v>
      </c>
      <c r="BZ33" s="73">
        <f>ROUND(SUM(BB33:BY33)*INDEX(profiles!$BL:$BL,ROW())/1000,0)</f>
        <v>0</v>
      </c>
      <c r="CA33" s="82">
        <f>IF(profiles!C33&gt;0,1,0)</f>
        <v>0</v>
      </c>
      <c r="CB33" s="83">
        <f>IF(profiles!D33&gt;0,1,0)</f>
        <v>0</v>
      </c>
      <c r="CC33" s="83">
        <f>IF(profiles!E33&gt;0,1,0)</f>
        <v>0</v>
      </c>
      <c r="CD33" s="83">
        <f>IF(profiles!F33&gt;0,1,0)</f>
        <v>0</v>
      </c>
      <c r="CE33" s="83">
        <f>IF(profiles!G33&gt;0,1,0)</f>
        <v>0</v>
      </c>
      <c r="CF33" s="83">
        <f>IF(profiles!H33&gt;0,1,0)</f>
        <v>0</v>
      </c>
      <c r="CG33" s="83">
        <f>IF(profiles!I33&gt;0,1,0)</f>
        <v>0</v>
      </c>
      <c r="CH33" s="83">
        <f>IF(profiles!J33&gt;0,1,0)</f>
        <v>1</v>
      </c>
      <c r="CI33" s="83">
        <f>IF(profiles!K33&gt;0,1,0)</f>
        <v>1</v>
      </c>
      <c r="CJ33" s="83">
        <f>IF(profiles!L33&gt;0,1,0)</f>
        <v>1</v>
      </c>
      <c r="CK33" s="83">
        <f>IF(profiles!M33&gt;0,1,0)</f>
        <v>1</v>
      </c>
      <c r="CL33" s="83">
        <f>IF(profiles!N33&gt;0,1,0)</f>
        <v>1</v>
      </c>
      <c r="CM33" s="83">
        <f>IF(profiles!O33&gt;0,1,0)</f>
        <v>1</v>
      </c>
      <c r="CN33" s="83">
        <f>IF(profiles!P33&gt;0,1,0)</f>
        <v>1</v>
      </c>
      <c r="CO33" s="83">
        <f>IF(profiles!Q33&gt;0,1,0)</f>
        <v>1</v>
      </c>
      <c r="CP33" s="83">
        <f>IF(profiles!R33&gt;0,1,0)</f>
        <v>1</v>
      </c>
      <c r="CQ33" s="83">
        <f>IF(profiles!S33&gt;0,1,0)</f>
        <v>1</v>
      </c>
      <c r="CR33" s="83">
        <f>IF(profiles!T33&gt;0,1,0)</f>
        <v>1</v>
      </c>
      <c r="CS33" s="83">
        <f>IF(profiles!U33&gt;0,1,0)</f>
        <v>0</v>
      </c>
      <c r="CT33" s="83">
        <f>IF(profiles!V33&gt;0,1,0)</f>
        <v>0</v>
      </c>
      <c r="CU33" s="83">
        <f>IF(profiles!W33&gt;0,1,0)</f>
        <v>0</v>
      </c>
      <c r="CV33" s="83">
        <f>IF(profiles!X33&gt;0,1,0)</f>
        <v>0</v>
      </c>
      <c r="CW33" s="83">
        <f>IF(profiles!Y33&gt;0,1,0)</f>
        <v>0</v>
      </c>
      <c r="CX33" s="83">
        <f>IF(profiles!Z33&gt;0,1,0)</f>
        <v>0</v>
      </c>
      <c r="CY33" s="73">
        <f t="shared" si="3"/>
        <v>4</v>
      </c>
      <c r="CZ33" s="38">
        <f>profiles!C33*INDEX(results!$J:$J,ROW())*INDEX(results!$I:$I,ROW())</f>
        <v>0</v>
      </c>
      <c r="DA33" s="39">
        <f>profiles!D33*INDEX(results!$J:$J,ROW())*INDEX(results!$I:$I,ROW())</f>
        <v>0</v>
      </c>
      <c r="DB33" s="39">
        <f>profiles!E33*INDEX(results!$J:$J,ROW())*INDEX(results!$I:$I,ROW())</f>
        <v>0</v>
      </c>
      <c r="DC33" s="39">
        <f>profiles!F33*INDEX(results!$J:$J,ROW())*INDEX(results!$I:$I,ROW())</f>
        <v>0</v>
      </c>
      <c r="DD33" s="39">
        <f>profiles!G33*INDEX(results!$J:$J,ROW())*INDEX(results!$I:$I,ROW())</f>
        <v>0</v>
      </c>
      <c r="DE33" s="39">
        <f>profiles!H33*INDEX(results!$J:$J,ROW())*INDEX(results!$I:$I,ROW())</f>
        <v>0</v>
      </c>
      <c r="DF33" s="39">
        <f>profiles!I33*INDEX(results!$J:$J,ROW())*INDEX(results!$I:$I,ROW())</f>
        <v>0</v>
      </c>
      <c r="DG33" s="39">
        <f>profiles!J33*INDEX(results!$J:$J,ROW())*INDEX(results!$I:$I,ROW())</f>
        <v>0.89599999999999991</v>
      </c>
      <c r="DH33" s="39">
        <f>profiles!K33*INDEX(results!$J:$J,ROW())*INDEX(results!$I:$I,ROW())</f>
        <v>2.6880000000000002</v>
      </c>
      <c r="DI33" s="39">
        <f>profiles!L33*INDEX(results!$J:$J,ROW())*INDEX(results!$I:$I,ROW())</f>
        <v>4.4799999999999995</v>
      </c>
      <c r="DJ33" s="39">
        <f>profiles!M33*INDEX(results!$J:$J,ROW())*INDEX(results!$I:$I,ROW())</f>
        <v>4.4799999999999995</v>
      </c>
      <c r="DK33" s="39">
        <f>profiles!N33*INDEX(results!$J:$J,ROW())*INDEX(results!$I:$I,ROW())</f>
        <v>3.5839999999999996</v>
      </c>
      <c r="DL33" s="39">
        <f>profiles!O33*INDEX(results!$J:$J,ROW())*INDEX(results!$I:$I,ROW())</f>
        <v>1.7919999999999998</v>
      </c>
      <c r="DM33" s="39">
        <f>profiles!P33*INDEX(results!$J:$J,ROW())*INDEX(results!$I:$I,ROW())</f>
        <v>2.6880000000000002</v>
      </c>
      <c r="DN33" s="39">
        <f>profiles!Q33*INDEX(results!$J:$J,ROW())*INDEX(results!$I:$I,ROW())</f>
        <v>4.4799999999999995</v>
      </c>
      <c r="DO33" s="39">
        <f>profiles!R33*INDEX(results!$J:$J,ROW())*INDEX(results!$I:$I,ROW())</f>
        <v>3.5839999999999996</v>
      </c>
      <c r="DP33" s="39">
        <f>profiles!S33*INDEX(results!$J:$J,ROW())*INDEX(results!$I:$I,ROW())</f>
        <v>2.6880000000000002</v>
      </c>
      <c r="DQ33" s="39">
        <f>profiles!T33*INDEX(results!$J:$J,ROW())*INDEX(results!$I:$I,ROW())</f>
        <v>0.89599999999999991</v>
      </c>
      <c r="DR33" s="39">
        <f>profiles!U33*INDEX(results!$J:$J,ROW())*INDEX(results!$I:$I,ROW())</f>
        <v>0</v>
      </c>
      <c r="DS33" s="39">
        <f>profiles!V33*INDEX(results!$J:$J,ROW())*INDEX(results!$I:$I,ROW())</f>
        <v>0</v>
      </c>
      <c r="DT33" s="39">
        <f>profiles!W33*INDEX(results!$J:$J,ROW())*INDEX(results!$I:$I,ROW())</f>
        <v>0</v>
      </c>
      <c r="DU33" s="39">
        <f>profiles!X33*INDEX(results!$J:$J,ROW())*INDEX(results!$I:$I,ROW())</f>
        <v>0</v>
      </c>
      <c r="DV33" s="39">
        <f>profiles!Y33*INDEX(results!$J:$J,ROW())*INDEX(results!$I:$I,ROW())</f>
        <v>0</v>
      </c>
      <c r="DW33" s="39">
        <f>profiles!Z33*INDEX(results!$J:$J,ROW())*INDEX(results!$I:$I,ROW())</f>
        <v>0</v>
      </c>
      <c r="DX33" s="73">
        <f t="shared" si="4"/>
        <v>12</v>
      </c>
      <c r="DY33" s="17">
        <f>EX33/MAX(INDEX($FV:$FV,ROW()),0.001)*(INDEX(data!$BT:$BT,ROW()))*(INDEX(results!$I:$I,ROW()))/MAX(INDEX(data!$AG:$AG,ROW()),0.001)</f>
        <v>0</v>
      </c>
      <c r="DZ33" s="31">
        <f>EY33/MAX(INDEX($FV:$FV,ROW()),0.001)*(INDEX(data!$BT:$BT,ROW()))*(INDEX(results!$I:$I,ROW()))/MAX(INDEX(data!$AG:$AG,ROW()),0.001)</f>
        <v>0</v>
      </c>
      <c r="EA33" s="31">
        <f>EZ33/MAX(INDEX($FV:$FV,ROW()),0.001)*(INDEX(data!$BT:$BT,ROW()))*(INDEX(results!$I:$I,ROW()))/MAX(INDEX(data!$AG:$AG,ROW()),0.001)</f>
        <v>0</v>
      </c>
      <c r="EB33" s="31">
        <f>FA33/MAX(INDEX($FV:$FV,ROW()),0.001)*(INDEX(data!$BT:$BT,ROW()))*(INDEX(results!$I:$I,ROW()))/MAX(INDEX(data!$AG:$AG,ROW()),0.001)</f>
        <v>0</v>
      </c>
      <c r="EC33" s="31">
        <f>FB33/MAX(INDEX($FV:$FV,ROW()),0.001)*(INDEX(data!$BT:$BT,ROW()))*(INDEX(results!$I:$I,ROW()))/MAX(INDEX(data!$AG:$AG,ROW()),0.001)</f>
        <v>0</v>
      </c>
      <c r="ED33" s="31">
        <f>FC33/MAX(INDEX($FV:$FV,ROW()),0.001)*(INDEX(data!$BT:$BT,ROW()))*(INDEX(results!$I:$I,ROW()))/MAX(INDEX(data!$AG:$AG,ROW()),0.001)</f>
        <v>0</v>
      </c>
      <c r="EE33" s="31">
        <f>FD33/MAX(INDEX($FV:$FV,ROW()),0.001)*(INDEX(data!$BT:$BT,ROW()))*(INDEX(results!$I:$I,ROW()))/MAX(INDEX(data!$AG:$AG,ROW()),0.001)</f>
        <v>0</v>
      </c>
      <c r="EF33" s="31">
        <f>FE33/MAX(INDEX($FV:$FV,ROW()),0.001)*(INDEX(data!$BT:$BT,ROW()))*(INDEX(results!$I:$I,ROW()))/MAX(INDEX(data!$AG:$AG,ROW()),0.001)</f>
        <v>0</v>
      </c>
      <c r="EG33" s="31">
        <f>FF33/MAX(INDEX($FV:$FV,ROW()),0.001)*(INDEX(data!$BT:$BT,ROW()))*(INDEX(results!$I:$I,ROW()))/MAX(INDEX(data!$AG:$AG,ROW()),0.001)</f>
        <v>0</v>
      </c>
      <c r="EH33" s="31">
        <f>FG33/MAX(INDEX($FV:$FV,ROW()),0.001)*(INDEX(data!$BT:$BT,ROW()))*(INDEX(results!$I:$I,ROW()))/MAX(INDEX(data!$AG:$AG,ROW()),0.001)</f>
        <v>5.3333333333333337E-2</v>
      </c>
      <c r="EI33" s="31">
        <f>FH33/MAX(INDEX($FV:$FV,ROW()),0.001)*(INDEX(data!$BT:$BT,ROW()))*(INDEX(results!$I:$I,ROW()))/MAX(INDEX(data!$AG:$AG,ROW()),0.001)</f>
        <v>5.3333333333333337E-2</v>
      </c>
      <c r="EJ33" s="31">
        <f>FI33/MAX(INDEX($FV:$FV,ROW()),0.001)*(INDEX(data!$BT:$BT,ROW()))*(INDEX(results!$I:$I,ROW()))/MAX(INDEX(data!$AG:$AG,ROW()),0.001)</f>
        <v>0</v>
      </c>
      <c r="EK33" s="31">
        <f>FJ33/MAX(INDEX($FV:$FV,ROW()),0.001)*(INDEX(data!$BT:$BT,ROW()))*(INDEX(results!$I:$I,ROW()))/MAX(INDEX(data!$AG:$AG,ROW()),0.001)</f>
        <v>0</v>
      </c>
      <c r="EL33" s="31">
        <f>FK33/MAX(INDEX($FV:$FV,ROW()),0.001)*(INDEX(data!$BT:$BT,ROW()))*(INDEX(results!$I:$I,ROW()))/MAX(INDEX(data!$AG:$AG,ROW()),0.001)</f>
        <v>0</v>
      </c>
      <c r="EM33" s="31">
        <f>FL33/MAX(INDEX($FV:$FV,ROW()),0.001)*(INDEX(data!$BT:$BT,ROW()))*(INDEX(results!$I:$I,ROW()))/MAX(INDEX(data!$AG:$AG,ROW()),0.001)</f>
        <v>5.3333333333333337E-2</v>
      </c>
      <c r="EN33" s="31">
        <f>FM33/MAX(INDEX($FV:$FV,ROW()),0.001)*(INDEX(data!$BT:$BT,ROW()))*(INDEX(results!$I:$I,ROW()))/MAX(INDEX(data!$AG:$AG,ROW()),0.001)</f>
        <v>0</v>
      </c>
      <c r="EO33" s="31">
        <f>FN33/MAX(INDEX($FV:$FV,ROW()),0.001)*(INDEX(data!$BT:$BT,ROW()))*(INDEX(results!$I:$I,ROW()))/MAX(INDEX(data!$AG:$AG,ROW()),0.001)</f>
        <v>0</v>
      </c>
      <c r="EP33" s="31">
        <f>FO33/MAX(INDEX($FV:$FV,ROW()),0.001)*(INDEX(data!$BT:$BT,ROW()))*(INDEX(results!$I:$I,ROW()))/MAX(INDEX(data!$AG:$AG,ROW()),0.001)</f>
        <v>0</v>
      </c>
      <c r="EQ33" s="31">
        <f>FP33/MAX(INDEX($FV:$FV,ROW()),0.001)*(INDEX(data!$BT:$BT,ROW()))*(INDEX(results!$I:$I,ROW()))/MAX(INDEX(data!$AG:$AG,ROW()),0.001)</f>
        <v>0</v>
      </c>
      <c r="ER33" s="31">
        <f>FQ33/MAX(INDEX($FV:$FV,ROW()),0.001)*(INDEX(data!$BT:$BT,ROW()))*(INDEX(results!$I:$I,ROW()))/MAX(INDEX(data!$AG:$AG,ROW()),0.001)</f>
        <v>0</v>
      </c>
      <c r="ES33" s="31">
        <f>FR33/MAX(INDEX($FV:$FV,ROW()),0.001)*(INDEX(data!$BT:$BT,ROW()))*(INDEX(results!$I:$I,ROW()))/MAX(INDEX(data!$AG:$AG,ROW()),0.001)</f>
        <v>0</v>
      </c>
      <c r="ET33" s="31">
        <f>FS33/MAX(INDEX($FV:$FV,ROW()),0.001)*(INDEX(data!$BT:$BT,ROW()))*(INDEX(results!$I:$I,ROW()))/MAX(INDEX(data!$AG:$AG,ROW()),0.001)</f>
        <v>0</v>
      </c>
      <c r="EU33" s="31">
        <f>FT33/MAX(INDEX($FV:$FV,ROW()),0.001)*(INDEX(data!$BT:$BT,ROW()))*(INDEX(results!$I:$I,ROW()))/MAX(INDEX(data!$AG:$AG,ROW()),0.001)</f>
        <v>0</v>
      </c>
      <c r="EV33" s="31">
        <f>FU33/MAX(INDEX($FV:$FV,ROW()),0.001)*(INDEX(data!$BT:$BT,ROW()))*(INDEX(results!$I:$I,ROW()))/MAX(INDEX(data!$AG:$AG,ROW()),0.001)</f>
        <v>0</v>
      </c>
      <c r="EW33" s="73">
        <f t="shared" si="5"/>
        <v>3.4</v>
      </c>
      <c r="EX33" s="17">
        <f t="shared" si="6"/>
        <v>0</v>
      </c>
      <c r="EY33" s="31">
        <f t="shared" si="7"/>
        <v>0</v>
      </c>
      <c r="EZ33" s="31">
        <f t="shared" si="8"/>
        <v>0</v>
      </c>
      <c r="FA33" s="31">
        <f t="shared" si="9"/>
        <v>0</v>
      </c>
      <c r="FB33" s="31">
        <f t="shared" si="10"/>
        <v>0</v>
      </c>
      <c r="FC33" s="31">
        <f t="shared" si="11"/>
        <v>0</v>
      </c>
      <c r="FD33" s="31">
        <f t="shared" si="12"/>
        <v>0</v>
      </c>
      <c r="FE33" s="31">
        <f t="shared" si="13"/>
        <v>0</v>
      </c>
      <c r="FF33" s="31">
        <f t="shared" si="14"/>
        <v>0</v>
      </c>
      <c r="FG33" s="31">
        <f t="shared" si="15"/>
        <v>1</v>
      </c>
      <c r="FH33" s="31">
        <f t="shared" si="16"/>
        <v>1</v>
      </c>
      <c r="FI33" s="31">
        <f t="shared" si="17"/>
        <v>0</v>
      </c>
      <c r="FJ33" s="31">
        <f t="shared" si="18"/>
        <v>0</v>
      </c>
      <c r="FK33" s="31">
        <f t="shared" si="19"/>
        <v>0</v>
      </c>
      <c r="FL33" s="31">
        <f t="shared" si="20"/>
        <v>1</v>
      </c>
      <c r="FM33" s="31">
        <f t="shared" si="21"/>
        <v>0</v>
      </c>
      <c r="FN33" s="31">
        <f t="shared" si="22"/>
        <v>0</v>
      </c>
      <c r="FO33" s="31">
        <f t="shared" si="23"/>
        <v>0</v>
      </c>
      <c r="FP33" s="31">
        <f t="shared" si="24"/>
        <v>0</v>
      </c>
      <c r="FQ33" s="31">
        <f t="shared" si="25"/>
        <v>0</v>
      </c>
      <c r="FR33" s="31">
        <f t="shared" si="26"/>
        <v>0</v>
      </c>
      <c r="FS33" s="31">
        <f t="shared" si="27"/>
        <v>0</v>
      </c>
      <c r="FT33" s="31">
        <f t="shared" si="28"/>
        <v>0</v>
      </c>
      <c r="FU33" s="37">
        <f t="shared" si="29"/>
        <v>0</v>
      </c>
      <c r="FV33" s="73">
        <f t="shared" si="30"/>
        <v>3</v>
      </c>
      <c r="FW33" s="39">
        <f>profiles!C33*profiles!AA33</f>
        <v>0</v>
      </c>
      <c r="FX33" s="39">
        <f>profiles!D33*profiles!AB33</f>
        <v>0</v>
      </c>
      <c r="FY33" s="39">
        <f>profiles!E33*profiles!AC33</f>
        <v>0</v>
      </c>
      <c r="FZ33" s="39">
        <f>profiles!F33*profiles!AD33</f>
        <v>0</v>
      </c>
      <c r="GA33" s="39">
        <f>profiles!G33*profiles!AE33</f>
        <v>0</v>
      </c>
      <c r="GB33" s="39">
        <f>profiles!H33*profiles!AF33</f>
        <v>0</v>
      </c>
      <c r="GC33" s="39">
        <f>profiles!I33*profiles!AG33</f>
        <v>0</v>
      </c>
      <c r="GD33" s="39">
        <f>profiles!J33*profiles!AH33</f>
        <v>4.0000000000000008E-2</v>
      </c>
      <c r="GE33" s="39">
        <f>profiles!K33*profiles!AI33</f>
        <v>0.36</v>
      </c>
      <c r="GF33" s="39">
        <f>profiles!L33*profiles!AJ33</f>
        <v>1</v>
      </c>
      <c r="GG33" s="39">
        <f>profiles!M33*profiles!AK33</f>
        <v>1</v>
      </c>
      <c r="GH33" s="39">
        <f>profiles!N33*profiles!AL33</f>
        <v>0.64000000000000012</v>
      </c>
      <c r="GI33" s="39">
        <f>profiles!O33*profiles!AM33</f>
        <v>0.16000000000000003</v>
      </c>
      <c r="GJ33" s="39">
        <f>profiles!P33*profiles!AN33</f>
        <v>0.36</v>
      </c>
      <c r="GK33" s="39">
        <f>profiles!Q33*profiles!AO33</f>
        <v>1</v>
      </c>
      <c r="GL33" s="39">
        <f>profiles!R33*profiles!AP33</f>
        <v>0.64000000000000012</v>
      </c>
      <c r="GM33" s="39">
        <f>profiles!S33*profiles!AQ33</f>
        <v>0.36</v>
      </c>
      <c r="GN33" s="39">
        <f>profiles!T33*profiles!AR33</f>
        <v>4.0000000000000008E-2</v>
      </c>
      <c r="GO33" s="39">
        <f>profiles!U33*profiles!AS33</f>
        <v>0</v>
      </c>
      <c r="GP33" s="39">
        <f>profiles!V33*profiles!AT33</f>
        <v>0</v>
      </c>
      <c r="GQ33" s="39">
        <f>profiles!W33*profiles!AU33</f>
        <v>0</v>
      </c>
      <c r="GR33" s="39">
        <f>profiles!X33*profiles!AV33</f>
        <v>0</v>
      </c>
      <c r="GS33" s="39">
        <f>profiles!Y33*profiles!AW33</f>
        <v>0</v>
      </c>
      <c r="GT33" s="39">
        <f>profiles!Z33*profiles!AX33</f>
        <v>0</v>
      </c>
      <c r="GU33" s="73">
        <f t="shared" si="31"/>
        <v>0.64000000000000012</v>
      </c>
      <c r="GV33" s="73">
        <v>106</v>
      </c>
      <c r="GW33" s="73">
        <f>INDEX(data!$C:$C,ROW())*INDEX(data!$E:$E,ROW())*(INDEX(data!$G:$G,ROW())/100)/0.85</f>
        <v>82.352941176470594</v>
      </c>
      <c r="GX33" s="73">
        <f>GW33*INDEX(data!$P:$P,ROW())*INDEX(data!$W:$W,ROW())/INDEX(results!$C:$C,ROW())</f>
        <v>9.2647058823529416E-2</v>
      </c>
      <c r="GY33" s="73">
        <f>IF(INDEX(data!$BM:$BM,ROW())="Climatisation",1,0)</f>
        <v>1</v>
      </c>
      <c r="GZ33" s="73">
        <f>data!BA33</f>
        <v>1.9</v>
      </c>
      <c r="HA33" s="73">
        <f>data!BB33</f>
        <v>0.2</v>
      </c>
      <c r="HB33" s="17">
        <f>profiles!C33</f>
        <v>0</v>
      </c>
      <c r="HC33" s="31">
        <f>profiles!D33</f>
        <v>0</v>
      </c>
      <c r="HD33" s="31">
        <f>profiles!E33</f>
        <v>0</v>
      </c>
      <c r="HE33" s="31">
        <f>profiles!F33</f>
        <v>0</v>
      </c>
      <c r="HF33" s="31">
        <f>profiles!G33</f>
        <v>0</v>
      </c>
      <c r="HG33" s="31">
        <f>profiles!H33</f>
        <v>0</v>
      </c>
      <c r="HH33" s="31">
        <f>profiles!I33</f>
        <v>0</v>
      </c>
      <c r="HI33" s="31">
        <f>profiles!J33</f>
        <v>0.2</v>
      </c>
      <c r="HJ33" s="31">
        <f>profiles!K33</f>
        <v>0.6</v>
      </c>
      <c r="HK33" s="31">
        <f>profiles!L33</f>
        <v>1</v>
      </c>
      <c r="HL33" s="31">
        <f>profiles!M33</f>
        <v>1</v>
      </c>
      <c r="HM33" s="31">
        <f>profiles!N33</f>
        <v>0.8</v>
      </c>
      <c r="HN33" s="31">
        <f>profiles!O33</f>
        <v>0.4</v>
      </c>
      <c r="HO33" s="31">
        <f>profiles!P33</f>
        <v>0.6</v>
      </c>
      <c r="HP33" s="31">
        <f>profiles!Q33</f>
        <v>1</v>
      </c>
      <c r="HQ33" s="31">
        <f>profiles!R33</f>
        <v>0.8</v>
      </c>
      <c r="HR33" s="31">
        <f>profiles!S33</f>
        <v>0.6</v>
      </c>
      <c r="HS33" s="31">
        <f>profiles!T33</f>
        <v>0.2</v>
      </c>
      <c r="HT33" s="31">
        <f>profiles!U33</f>
        <v>0</v>
      </c>
      <c r="HU33" s="31">
        <f>profiles!V33</f>
        <v>0</v>
      </c>
      <c r="HV33" s="31">
        <f>profiles!W33</f>
        <v>0</v>
      </c>
      <c r="HW33" s="31">
        <f>profiles!X33</f>
        <v>0</v>
      </c>
      <c r="HX33" s="31">
        <f>profiles!Y33</f>
        <v>0</v>
      </c>
      <c r="HY33" s="31">
        <f>profiles!Z33</f>
        <v>0</v>
      </c>
      <c r="HZ33" s="73">
        <f t="shared" si="32"/>
        <v>7</v>
      </c>
    </row>
    <row r="34" spans="1:234" ht="15" thickBot="1" x14ac:dyDescent="0.35">
      <c r="A34" s="9">
        <v>9.3000000000000007</v>
      </c>
      <c r="B34" s="10" t="s">
        <v>126</v>
      </c>
      <c r="C34" s="9">
        <f>profiles!AA34*INDEX(data!$AL:$AL,ROW())*INDEX(results!$I:$I,ROW())</f>
        <v>0.8</v>
      </c>
      <c r="D34" s="28">
        <f>profiles!AB34*INDEX(data!$AL:$AL,ROW())*INDEX(results!$I:$I,ROW())</f>
        <v>0.8</v>
      </c>
      <c r="E34" s="28">
        <f>profiles!AC34*INDEX(data!$AL:$AL,ROW())*INDEX(results!$I:$I,ROW())</f>
        <v>0.8</v>
      </c>
      <c r="F34" s="28">
        <f>profiles!AD34*INDEX(data!$AL:$AL,ROW())*INDEX(results!$I:$I,ROW())</f>
        <v>0.8</v>
      </c>
      <c r="G34" s="28">
        <f>profiles!AE34*INDEX(data!$AL:$AL,ROW())*INDEX(results!$I:$I,ROW())</f>
        <v>0.8</v>
      </c>
      <c r="H34" s="28">
        <f>profiles!AF34*INDEX(data!$AL:$AL,ROW())*INDEX(results!$I:$I,ROW())</f>
        <v>0.8</v>
      </c>
      <c r="I34" s="28">
        <f>profiles!AG34*INDEX(data!$AL:$AL,ROW())*INDEX(results!$I:$I,ROW())</f>
        <v>0.8</v>
      </c>
      <c r="J34" s="28">
        <f>profiles!AH34*INDEX(data!$AL:$AL,ROW())*INDEX(results!$I:$I,ROW())</f>
        <v>0.8</v>
      </c>
      <c r="K34" s="28">
        <f>profiles!AI34*INDEX(data!$AL:$AL,ROW())*INDEX(results!$I:$I,ROW())</f>
        <v>2.4000000000000004</v>
      </c>
      <c r="L34" s="28">
        <f>profiles!AJ34*INDEX(data!$AL:$AL,ROW())*INDEX(results!$I:$I,ROW())</f>
        <v>4</v>
      </c>
      <c r="M34" s="28">
        <f>profiles!AK34*INDEX(data!$AL:$AL,ROW())*INDEX(results!$I:$I,ROW())</f>
        <v>4</v>
      </c>
      <c r="N34" s="28">
        <f>profiles!AL34*INDEX(data!$AL:$AL,ROW())*INDEX(results!$I:$I,ROW())</f>
        <v>3.2</v>
      </c>
      <c r="O34" s="28">
        <f>profiles!AM34*INDEX(data!$AL:$AL,ROW())*INDEX(results!$I:$I,ROW())</f>
        <v>1.6</v>
      </c>
      <c r="P34" s="28">
        <f>profiles!AN34*INDEX(data!$AL:$AL,ROW())*INDEX(results!$I:$I,ROW())</f>
        <v>2.4000000000000004</v>
      </c>
      <c r="Q34" s="28">
        <f>profiles!AO34*INDEX(data!$AL:$AL,ROW())*INDEX(results!$I:$I,ROW())</f>
        <v>4</v>
      </c>
      <c r="R34" s="28">
        <f>profiles!AP34*INDEX(data!$AL:$AL,ROW())*INDEX(results!$I:$I,ROW())</f>
        <v>3.2</v>
      </c>
      <c r="S34" s="28">
        <f>profiles!AQ34*INDEX(data!$AL:$AL,ROW())*INDEX(results!$I:$I,ROW())</f>
        <v>2.4000000000000004</v>
      </c>
      <c r="T34" s="28">
        <f>profiles!AR34*INDEX(data!$AL:$AL,ROW())*INDEX(results!$I:$I,ROW())</f>
        <v>0.8</v>
      </c>
      <c r="U34" s="28">
        <f>profiles!AS34*INDEX(data!$AL:$AL,ROW())*INDEX(results!$I:$I,ROW())</f>
        <v>0.8</v>
      </c>
      <c r="V34" s="28">
        <f>profiles!AT34*INDEX(data!$AL:$AL,ROW())*INDEX(results!$I:$I,ROW())</f>
        <v>0.8</v>
      </c>
      <c r="W34" s="28">
        <f>profiles!AU34*INDEX(data!$AL:$AL,ROW())*INDEX(results!$I:$I,ROW())</f>
        <v>0.8</v>
      </c>
      <c r="X34" s="28">
        <f>profiles!AV34*INDEX(data!$AL:$AL,ROW())*INDEX(results!$I:$I,ROW())</f>
        <v>0.8</v>
      </c>
      <c r="Y34" s="28">
        <f>profiles!AW34*INDEX(data!$AL:$AL,ROW())*INDEX(results!$I:$I,ROW())</f>
        <v>0.8</v>
      </c>
      <c r="Z34" s="28">
        <f>profiles!AX34*INDEX(data!$AL:$AL,ROW())*INDEX(results!$I:$I,ROW())</f>
        <v>0.8</v>
      </c>
      <c r="AA34" s="74">
        <f t="shared" si="1"/>
        <v>14</v>
      </c>
      <c r="AB34" s="28">
        <f>IF(INDEX(data!$AV:$AV,ROW())=3,0,CA34*INDEX(results!$R:$R,ROW()))*INDEX($BA:$BA,ROW())</f>
        <v>0</v>
      </c>
      <c r="AC34" s="28">
        <f>IF(INDEX(data!$AV:$AV,ROW())=3,0,CB34*INDEX(results!$R:$R,ROW()))*INDEX($BA:$BA,ROW())</f>
        <v>0</v>
      </c>
      <c r="AD34" s="28">
        <f>IF(INDEX(data!$AV:$AV,ROW())=3,0,CC34*INDEX(results!$R:$R,ROW()))*INDEX($BA:$BA,ROW())</f>
        <v>0</v>
      </c>
      <c r="AE34" s="28">
        <f>IF(INDEX(data!$AV:$AV,ROW())=3,0,CD34*INDEX(results!$R:$R,ROW()))*INDEX($BA:$BA,ROW())</f>
        <v>0</v>
      </c>
      <c r="AF34" s="28">
        <f>IF(INDEX(data!$AV:$AV,ROW())=3,0,CE34*INDEX(results!$R:$R,ROW()))*INDEX($BA:$BA,ROW())</f>
        <v>0</v>
      </c>
      <c r="AG34" s="28">
        <f>IF(INDEX(data!$AV:$AV,ROW())=3,0,CF34*INDEX(results!$R:$R,ROW()))*INDEX($BA:$BA,ROW())</f>
        <v>0</v>
      </c>
      <c r="AH34" s="28">
        <f>IF(INDEX(data!$AV:$AV,ROW())=3,0,CG34*INDEX(results!$R:$R,ROW()))*INDEX($BA:$BA,ROW())</f>
        <v>0</v>
      </c>
      <c r="AI34" s="88">
        <f>CH34*INDEX(results!$R:$R,ROW())*INDEX($BA:$BA,ROW())</f>
        <v>5.4470734609039262</v>
      </c>
      <c r="AJ34" s="88">
        <f>CI34*INDEX(results!$R:$R,ROW())*INDEX($BA:$BA,ROW())</f>
        <v>5.4470734609039262</v>
      </c>
      <c r="AK34" s="88">
        <f>CJ34*INDEX(results!$R:$R,ROW())*INDEX($BA:$BA,ROW())</f>
        <v>5.4470734609039262</v>
      </c>
      <c r="AL34" s="88">
        <f>CK34*INDEX(results!$R:$R,ROW())*INDEX($BA:$BA,ROW())</f>
        <v>5.4470734609039262</v>
      </c>
      <c r="AM34" s="88">
        <f>CL34*INDEX(results!$R:$R,ROW())*INDEX($BA:$BA,ROW())</f>
        <v>5.4470734609039262</v>
      </c>
      <c r="AN34" s="88">
        <f>CM34*INDEX(results!$R:$R,ROW())*INDEX($BA:$BA,ROW())</f>
        <v>5.4470734609039262</v>
      </c>
      <c r="AO34" s="88">
        <f>CN34*INDEX(results!$R:$R,ROW())*INDEX($BA:$BA,ROW())</f>
        <v>5.4470734609039262</v>
      </c>
      <c r="AP34" s="88">
        <f>CO34*INDEX(results!$R:$R,ROW())*INDEX($BA:$BA,ROW())</f>
        <v>5.4470734609039262</v>
      </c>
      <c r="AQ34" s="88">
        <f>CP34*INDEX(results!$R:$R,ROW())*INDEX($BA:$BA,ROW())</f>
        <v>5.4470734609039262</v>
      </c>
      <c r="AR34" s="88">
        <f>CQ34*INDEX(results!$R:$R,ROW())*INDEX($BA:$BA,ROW())</f>
        <v>5.4470734609039262</v>
      </c>
      <c r="AS34" s="88">
        <f>CR34*INDEX(results!$R:$R,ROW())*INDEX($BA:$BA,ROW())</f>
        <v>5.4470734609039262</v>
      </c>
      <c r="AT34" s="89">
        <f>IF(INDEX(data!$AV:$AV,ROW())=3,INDEX(results!$R:$R,ROW()), CS34*INDEX(results!$R:$R,ROW()))*INDEX($BA:$BA,ROW())</f>
        <v>0</v>
      </c>
      <c r="AU34" s="89">
        <f>IF(INDEX(data!$AV:$AV,ROW())=3,INDEX(results!$R:$R,ROW()), CT34*INDEX(results!$R:$R,ROW()))*INDEX($BA:$BA,ROW())</f>
        <v>0</v>
      </c>
      <c r="AV34" s="89">
        <f>IF(INDEX(data!$AV:$AV,ROW())=3,INDEX(results!$R:$R,ROW()), CU34*INDEX(results!$R:$R,ROW()))*INDEX($BA:$BA,ROW())</f>
        <v>0</v>
      </c>
      <c r="AW34" s="28">
        <f>IF(INDEX(data!$AV:$AV,ROW())=3,0,CV34*INDEX(results!$R:$R,ROW()))*INDEX($BA:$BA,ROW())</f>
        <v>0</v>
      </c>
      <c r="AX34" s="28">
        <f>IF(INDEX(data!$AV:$AV,ROW())=3,0,CW34*INDEX(results!$R:$R,ROW()))*INDEX($BA:$BA,ROW())</f>
        <v>0</v>
      </c>
      <c r="AY34" s="29">
        <f>IF(INDEX(data!$AV:$AV,ROW())=3,0,CX34*INDEX(results!$R:$R,ROW()))*INDEX($BA:$BA,ROW())</f>
        <v>0</v>
      </c>
      <c r="AZ34" s="9">
        <f t="shared" si="2"/>
        <v>22</v>
      </c>
      <c r="BA34" s="74">
        <f>IF((INDEX(data!$AU:$AU,ROW())+INDEX(data!$AV:$AV,ROW()))=0,0,INDEX(results!$T:$T,ROW())/(365*(INDEX(data!$AU:$AU,ROW())+INDEX(data!$AV:$AV,ROW()))+0.00001))</f>
        <v>0.33623910252493372</v>
      </c>
      <c r="BB34" s="27">
        <f>CA34*INDEX(data!$AX:$AX,ROW())*INDEX(results!$I:$I,ROW())</f>
        <v>0</v>
      </c>
      <c r="BC34" s="27">
        <f>CB34*INDEX(data!$AX:$AX,ROW())*INDEX(results!$I:$I,ROW())</f>
        <v>0</v>
      </c>
      <c r="BD34" s="27">
        <f>CC34*INDEX(data!$AX:$AX,ROW())*INDEX(results!$I:$I,ROW())</f>
        <v>0</v>
      </c>
      <c r="BE34" s="27">
        <f>CD34*INDEX(data!$AX:$AX,ROW())*INDEX(results!$I:$I,ROW())</f>
        <v>0</v>
      </c>
      <c r="BF34" s="27">
        <f>CE34*INDEX(data!$AX:$AX,ROW())*INDEX(results!$I:$I,ROW())</f>
        <v>0</v>
      </c>
      <c r="BG34" s="27">
        <f>CF34*INDEX(data!$AX:$AX,ROW())*INDEX(results!$I:$I,ROW())</f>
        <v>0</v>
      </c>
      <c r="BH34" s="27">
        <f>CG34*INDEX(data!$AX:$AX,ROW())*INDEX(results!$I:$I,ROW())</f>
        <v>0</v>
      </c>
      <c r="BI34" s="27">
        <f>CH34*INDEX(data!$AX:$AX,ROW())*INDEX(results!$I:$I,ROW())</f>
        <v>0</v>
      </c>
      <c r="BJ34" s="27">
        <f>CI34*INDEX(data!$AX:$AX,ROW())*INDEX(results!$I:$I,ROW())</f>
        <v>0</v>
      </c>
      <c r="BK34" s="27">
        <f>CJ34*INDEX(data!$AX:$AX,ROW())*INDEX(results!$I:$I,ROW())</f>
        <v>0</v>
      </c>
      <c r="BL34" s="27">
        <f>CK34*INDEX(data!$AX:$AX,ROW())*INDEX(results!$I:$I,ROW())</f>
        <v>0</v>
      </c>
      <c r="BM34" s="27">
        <f>CL34*INDEX(data!$AX:$AX,ROW())*INDEX(results!$I:$I,ROW())</f>
        <v>0</v>
      </c>
      <c r="BN34" s="27">
        <f>CM34*INDEX(data!$AX:$AX,ROW())*INDEX(results!$I:$I,ROW())</f>
        <v>0</v>
      </c>
      <c r="BO34" s="27">
        <f>CN34*INDEX(data!$AX:$AX,ROW())*INDEX(results!$I:$I,ROW())</f>
        <v>0</v>
      </c>
      <c r="BP34" s="27">
        <f>CO34*INDEX(data!$AX:$AX,ROW())*INDEX(results!$I:$I,ROW())</f>
        <v>0</v>
      </c>
      <c r="BQ34" s="27">
        <f>CP34*INDEX(data!$AX:$AX,ROW())*INDEX(results!$I:$I,ROW())</f>
        <v>0</v>
      </c>
      <c r="BR34" s="27">
        <f>CQ34*INDEX(data!$AX:$AX,ROW())*INDEX(results!$I:$I,ROW())</f>
        <v>0</v>
      </c>
      <c r="BS34" s="27">
        <f>CR34*INDEX(data!$AX:$AX,ROW())*INDEX(results!$I:$I,ROW())</f>
        <v>0</v>
      </c>
      <c r="BT34" s="27">
        <f>CS34*INDEX(data!$AX:$AX,ROW())*INDEX(results!$I:$I,ROW())</f>
        <v>0</v>
      </c>
      <c r="BU34" s="27">
        <f>CT34*INDEX(data!$AX:$AX,ROW())*INDEX(results!$I:$I,ROW())</f>
        <v>0</v>
      </c>
      <c r="BV34" s="27">
        <f>CU34*INDEX(data!$AX:$AX,ROW())*INDEX(results!$I:$I,ROW())</f>
        <v>0</v>
      </c>
      <c r="BW34" s="27">
        <f>CV34*INDEX(data!$AX:$AX,ROW())*INDEX(results!$I:$I,ROW())</f>
        <v>0</v>
      </c>
      <c r="BX34" s="27">
        <f>CW34*INDEX(data!$AX:$AX,ROW())*INDEX(results!$I:$I,ROW())</f>
        <v>0</v>
      </c>
      <c r="BY34" s="27">
        <f>CX34*INDEX(data!$AX:$AX,ROW())*INDEX(results!$I:$I,ROW())</f>
        <v>0</v>
      </c>
      <c r="BZ34" s="74">
        <f>ROUND(SUM(BB34:BY34)*INDEX(profiles!$BL:$BL,ROW())/1000,0)</f>
        <v>0</v>
      </c>
      <c r="CA34" s="79">
        <f>IF(profiles!C34&gt;0,1,0)</f>
        <v>0</v>
      </c>
      <c r="CB34" s="80">
        <f>IF(profiles!D34&gt;0,1,0)</f>
        <v>0</v>
      </c>
      <c r="CC34" s="80">
        <f>IF(profiles!E34&gt;0,1,0)</f>
        <v>0</v>
      </c>
      <c r="CD34" s="80">
        <f>IF(profiles!F34&gt;0,1,0)</f>
        <v>0</v>
      </c>
      <c r="CE34" s="80">
        <f>IF(profiles!G34&gt;0,1,0)</f>
        <v>0</v>
      </c>
      <c r="CF34" s="80">
        <f>IF(profiles!H34&gt;0,1,0)</f>
        <v>0</v>
      </c>
      <c r="CG34" s="80">
        <f>IF(profiles!I34&gt;0,1,0)</f>
        <v>0</v>
      </c>
      <c r="CH34" s="80">
        <f>IF(profiles!J34&gt;0,1,0)</f>
        <v>1</v>
      </c>
      <c r="CI34" s="80">
        <f>IF(profiles!K34&gt;0,1,0)</f>
        <v>1</v>
      </c>
      <c r="CJ34" s="80">
        <f>IF(profiles!L34&gt;0,1,0)</f>
        <v>1</v>
      </c>
      <c r="CK34" s="80">
        <f>IF(profiles!M34&gt;0,1,0)</f>
        <v>1</v>
      </c>
      <c r="CL34" s="80">
        <f>IF(profiles!N34&gt;0,1,0)</f>
        <v>1</v>
      </c>
      <c r="CM34" s="80">
        <f>IF(profiles!O34&gt;0,1,0)</f>
        <v>1</v>
      </c>
      <c r="CN34" s="80">
        <f>IF(profiles!P34&gt;0,1,0)</f>
        <v>1</v>
      </c>
      <c r="CO34" s="80">
        <f>IF(profiles!Q34&gt;0,1,0)</f>
        <v>1</v>
      </c>
      <c r="CP34" s="80">
        <f>IF(profiles!R34&gt;0,1,0)</f>
        <v>1</v>
      </c>
      <c r="CQ34" s="80">
        <f>IF(profiles!S34&gt;0,1,0)</f>
        <v>1</v>
      </c>
      <c r="CR34" s="80">
        <f>IF(profiles!T34&gt;0,1,0)</f>
        <v>1</v>
      </c>
      <c r="CS34" s="80">
        <f>IF(profiles!U34&gt;0,1,0)</f>
        <v>0</v>
      </c>
      <c r="CT34" s="80">
        <f>IF(profiles!V34&gt;0,1,0)</f>
        <v>0</v>
      </c>
      <c r="CU34" s="80">
        <f>IF(profiles!W34&gt;0,1,0)</f>
        <v>0</v>
      </c>
      <c r="CV34" s="80">
        <f>IF(profiles!X34&gt;0,1,0)</f>
        <v>0</v>
      </c>
      <c r="CW34" s="80">
        <f>IF(profiles!Y34&gt;0,1,0)</f>
        <v>0</v>
      </c>
      <c r="CX34" s="80">
        <f>IF(profiles!Z34&gt;0,1,0)</f>
        <v>0</v>
      </c>
      <c r="CY34" s="74">
        <f t="shared" si="3"/>
        <v>4</v>
      </c>
      <c r="CZ34" s="26">
        <f>profiles!C34*INDEX(results!$J:$J,ROW())*INDEX(results!$I:$I,ROW())</f>
        <v>0</v>
      </c>
      <c r="DA34" s="27">
        <f>profiles!D34*INDEX(results!$J:$J,ROW())*INDEX(results!$I:$I,ROW())</f>
        <v>0</v>
      </c>
      <c r="DB34" s="27">
        <f>profiles!E34*INDEX(results!$J:$J,ROW())*INDEX(results!$I:$I,ROW())</f>
        <v>0</v>
      </c>
      <c r="DC34" s="27">
        <f>profiles!F34*INDEX(results!$J:$J,ROW())*INDEX(results!$I:$I,ROW())</f>
        <v>0</v>
      </c>
      <c r="DD34" s="27">
        <f>profiles!G34*INDEX(results!$J:$J,ROW())*INDEX(results!$I:$I,ROW())</f>
        <v>0</v>
      </c>
      <c r="DE34" s="27">
        <f>profiles!H34*INDEX(results!$J:$J,ROW())*INDEX(results!$I:$I,ROW())</f>
        <v>0</v>
      </c>
      <c r="DF34" s="27">
        <f>profiles!I34*INDEX(results!$J:$J,ROW())*INDEX(results!$I:$I,ROW())</f>
        <v>0</v>
      </c>
      <c r="DG34" s="27">
        <f>profiles!J34*INDEX(results!$J:$J,ROW())*INDEX(results!$I:$I,ROW())</f>
        <v>0.89599999999999991</v>
      </c>
      <c r="DH34" s="27">
        <f>profiles!K34*INDEX(results!$J:$J,ROW())*INDEX(results!$I:$I,ROW())</f>
        <v>2.6880000000000002</v>
      </c>
      <c r="DI34" s="27">
        <f>profiles!L34*INDEX(results!$J:$J,ROW())*INDEX(results!$I:$I,ROW())</f>
        <v>4.4799999999999995</v>
      </c>
      <c r="DJ34" s="27">
        <f>profiles!M34*INDEX(results!$J:$J,ROW())*INDEX(results!$I:$I,ROW())</f>
        <v>4.4799999999999995</v>
      </c>
      <c r="DK34" s="27">
        <f>profiles!N34*INDEX(results!$J:$J,ROW())*INDEX(results!$I:$I,ROW())</f>
        <v>3.5839999999999996</v>
      </c>
      <c r="DL34" s="27">
        <f>profiles!O34*INDEX(results!$J:$J,ROW())*INDEX(results!$I:$I,ROW())</f>
        <v>1.7919999999999998</v>
      </c>
      <c r="DM34" s="27">
        <f>profiles!P34*INDEX(results!$J:$J,ROW())*INDEX(results!$I:$I,ROW())</f>
        <v>2.6880000000000002</v>
      </c>
      <c r="DN34" s="27">
        <f>profiles!Q34*INDEX(results!$J:$J,ROW())*INDEX(results!$I:$I,ROW())</f>
        <v>4.4799999999999995</v>
      </c>
      <c r="DO34" s="27">
        <f>profiles!R34*INDEX(results!$J:$J,ROW())*INDEX(results!$I:$I,ROW())</f>
        <v>3.5839999999999996</v>
      </c>
      <c r="DP34" s="27">
        <f>profiles!S34*INDEX(results!$J:$J,ROW())*INDEX(results!$I:$I,ROW())</f>
        <v>2.6880000000000002</v>
      </c>
      <c r="DQ34" s="27">
        <f>profiles!T34*INDEX(results!$J:$J,ROW())*INDEX(results!$I:$I,ROW())</f>
        <v>0.89599999999999991</v>
      </c>
      <c r="DR34" s="27">
        <f>profiles!U34*INDEX(results!$J:$J,ROW())*INDEX(results!$I:$I,ROW())</f>
        <v>0</v>
      </c>
      <c r="DS34" s="27">
        <f>profiles!V34*INDEX(results!$J:$J,ROW())*INDEX(results!$I:$I,ROW())</f>
        <v>0</v>
      </c>
      <c r="DT34" s="27">
        <f>profiles!W34*INDEX(results!$J:$J,ROW())*INDEX(results!$I:$I,ROW())</f>
        <v>0</v>
      </c>
      <c r="DU34" s="27">
        <f>profiles!X34*INDEX(results!$J:$J,ROW())*INDEX(results!$I:$I,ROW())</f>
        <v>0</v>
      </c>
      <c r="DV34" s="27">
        <f>profiles!Y34*INDEX(results!$J:$J,ROW())*INDEX(results!$I:$I,ROW())</f>
        <v>0</v>
      </c>
      <c r="DW34" s="27">
        <f>profiles!Z34*INDEX(results!$J:$J,ROW())*INDEX(results!$I:$I,ROW())</f>
        <v>0</v>
      </c>
      <c r="DX34" s="74">
        <f t="shared" si="4"/>
        <v>12</v>
      </c>
      <c r="DY34" s="9">
        <f>EX34/MAX(INDEX($FV:$FV,ROW()),0.001)*(INDEX(data!$BT:$BT,ROW()))*(INDEX(results!$I:$I,ROW()))/MAX(INDEX(data!$AG:$AG,ROW()),0.001)</f>
        <v>0</v>
      </c>
      <c r="DZ34" s="28">
        <f>EY34/MAX(INDEX($FV:$FV,ROW()),0.001)*(INDEX(data!$BT:$BT,ROW()))*(INDEX(results!$I:$I,ROW()))/MAX(INDEX(data!$AG:$AG,ROW()),0.001)</f>
        <v>0</v>
      </c>
      <c r="EA34" s="28">
        <f>EZ34/MAX(INDEX($FV:$FV,ROW()),0.001)*(INDEX(data!$BT:$BT,ROW()))*(INDEX(results!$I:$I,ROW()))/MAX(INDEX(data!$AG:$AG,ROW()),0.001)</f>
        <v>0</v>
      </c>
      <c r="EB34" s="28">
        <f>FA34/MAX(INDEX($FV:$FV,ROW()),0.001)*(INDEX(data!$BT:$BT,ROW()))*(INDEX(results!$I:$I,ROW()))/MAX(INDEX(data!$AG:$AG,ROW()),0.001)</f>
        <v>0</v>
      </c>
      <c r="EC34" s="28">
        <f>FB34/MAX(INDEX($FV:$FV,ROW()),0.001)*(INDEX(data!$BT:$BT,ROW()))*(INDEX(results!$I:$I,ROW()))/MAX(INDEX(data!$AG:$AG,ROW()),0.001)</f>
        <v>0</v>
      </c>
      <c r="ED34" s="28">
        <f>FC34/MAX(INDEX($FV:$FV,ROW()),0.001)*(INDEX(data!$BT:$BT,ROW()))*(INDEX(results!$I:$I,ROW()))/MAX(INDEX(data!$AG:$AG,ROW()),0.001)</f>
        <v>0</v>
      </c>
      <c r="EE34" s="28">
        <f>FD34/MAX(INDEX($FV:$FV,ROW()),0.001)*(INDEX(data!$BT:$BT,ROW()))*(INDEX(results!$I:$I,ROW()))/MAX(INDEX(data!$AG:$AG,ROW()),0.001)</f>
        <v>0</v>
      </c>
      <c r="EF34" s="28">
        <f>FE34/MAX(INDEX($FV:$FV,ROW()),0.001)*(INDEX(data!$BT:$BT,ROW()))*(INDEX(results!$I:$I,ROW()))/MAX(INDEX(data!$AG:$AG,ROW()),0.001)</f>
        <v>0</v>
      </c>
      <c r="EG34" s="28">
        <f>FF34/MAX(INDEX($FV:$FV,ROW()),0.001)*(INDEX(data!$BT:$BT,ROW()))*(INDEX(results!$I:$I,ROW()))/MAX(INDEX(data!$AG:$AG,ROW()),0.001)</f>
        <v>0</v>
      </c>
      <c r="EH34" s="28">
        <f>FG34/MAX(INDEX($FV:$FV,ROW()),0.001)*(INDEX(data!$BT:$BT,ROW()))*(INDEX(results!$I:$I,ROW()))/MAX(INDEX(data!$AG:$AG,ROW()),0.001)</f>
        <v>5.3333333333333337E-2</v>
      </c>
      <c r="EI34" s="28">
        <f>FH34/MAX(INDEX($FV:$FV,ROW()),0.001)*(INDEX(data!$BT:$BT,ROW()))*(INDEX(results!$I:$I,ROW()))/MAX(INDEX(data!$AG:$AG,ROW()),0.001)</f>
        <v>5.3333333333333337E-2</v>
      </c>
      <c r="EJ34" s="28">
        <f>FI34/MAX(INDEX($FV:$FV,ROW()),0.001)*(INDEX(data!$BT:$BT,ROW()))*(INDEX(results!$I:$I,ROW()))/MAX(INDEX(data!$AG:$AG,ROW()),0.001)</f>
        <v>0</v>
      </c>
      <c r="EK34" s="28">
        <f>FJ34/MAX(INDEX($FV:$FV,ROW()),0.001)*(INDEX(data!$BT:$BT,ROW()))*(INDEX(results!$I:$I,ROW()))/MAX(INDEX(data!$AG:$AG,ROW()),0.001)</f>
        <v>0</v>
      </c>
      <c r="EL34" s="28">
        <f>FK34/MAX(INDEX($FV:$FV,ROW()),0.001)*(INDEX(data!$BT:$BT,ROW()))*(INDEX(results!$I:$I,ROW()))/MAX(INDEX(data!$AG:$AG,ROW()),0.001)</f>
        <v>0</v>
      </c>
      <c r="EM34" s="28">
        <f>FL34/MAX(INDEX($FV:$FV,ROW()),0.001)*(INDEX(data!$BT:$BT,ROW()))*(INDEX(results!$I:$I,ROW()))/MAX(INDEX(data!$AG:$AG,ROW()),0.001)</f>
        <v>5.3333333333333337E-2</v>
      </c>
      <c r="EN34" s="28">
        <f>FM34/MAX(INDEX($FV:$FV,ROW()),0.001)*(INDEX(data!$BT:$BT,ROW()))*(INDEX(results!$I:$I,ROW()))/MAX(INDEX(data!$AG:$AG,ROW()),0.001)</f>
        <v>0</v>
      </c>
      <c r="EO34" s="28">
        <f>FN34/MAX(INDEX($FV:$FV,ROW()),0.001)*(INDEX(data!$BT:$BT,ROW()))*(INDEX(results!$I:$I,ROW()))/MAX(INDEX(data!$AG:$AG,ROW()),0.001)</f>
        <v>0</v>
      </c>
      <c r="EP34" s="28">
        <f>FO34/MAX(INDEX($FV:$FV,ROW()),0.001)*(INDEX(data!$BT:$BT,ROW()))*(INDEX(results!$I:$I,ROW()))/MAX(INDEX(data!$AG:$AG,ROW()),0.001)</f>
        <v>0</v>
      </c>
      <c r="EQ34" s="28">
        <f>FP34/MAX(INDEX($FV:$FV,ROW()),0.001)*(INDEX(data!$BT:$BT,ROW()))*(INDEX(results!$I:$I,ROW()))/MAX(INDEX(data!$AG:$AG,ROW()),0.001)</f>
        <v>0</v>
      </c>
      <c r="ER34" s="28">
        <f>FQ34/MAX(INDEX($FV:$FV,ROW()),0.001)*(INDEX(data!$BT:$BT,ROW()))*(INDEX(results!$I:$I,ROW()))/MAX(INDEX(data!$AG:$AG,ROW()),0.001)</f>
        <v>0</v>
      </c>
      <c r="ES34" s="28">
        <f>FR34/MAX(INDEX($FV:$FV,ROW()),0.001)*(INDEX(data!$BT:$BT,ROW()))*(INDEX(results!$I:$I,ROW()))/MAX(INDEX(data!$AG:$AG,ROW()),0.001)</f>
        <v>0</v>
      </c>
      <c r="ET34" s="28">
        <f>FS34/MAX(INDEX($FV:$FV,ROW()),0.001)*(INDEX(data!$BT:$BT,ROW()))*(INDEX(results!$I:$I,ROW()))/MAX(INDEX(data!$AG:$AG,ROW()),0.001)</f>
        <v>0</v>
      </c>
      <c r="EU34" s="28">
        <f>FT34/MAX(INDEX($FV:$FV,ROW()),0.001)*(INDEX(data!$BT:$BT,ROW()))*(INDEX(results!$I:$I,ROW()))/MAX(INDEX(data!$AG:$AG,ROW()),0.001)</f>
        <v>0</v>
      </c>
      <c r="EV34" s="28">
        <f>FU34/MAX(INDEX($FV:$FV,ROW()),0.001)*(INDEX(data!$BT:$BT,ROW()))*(INDEX(results!$I:$I,ROW()))/MAX(INDEX(data!$AG:$AG,ROW()),0.001)</f>
        <v>0</v>
      </c>
      <c r="EW34" s="74">
        <f t="shared" si="5"/>
        <v>3.4</v>
      </c>
      <c r="EX34" s="9">
        <f t="shared" si="6"/>
        <v>0</v>
      </c>
      <c r="EY34" s="28">
        <f t="shared" si="7"/>
        <v>0</v>
      </c>
      <c r="EZ34" s="28">
        <f t="shared" si="8"/>
        <v>0</v>
      </c>
      <c r="FA34" s="28">
        <f t="shared" si="9"/>
        <v>0</v>
      </c>
      <c r="FB34" s="28">
        <f t="shared" si="10"/>
        <v>0</v>
      </c>
      <c r="FC34" s="28">
        <f t="shared" si="11"/>
        <v>0</v>
      </c>
      <c r="FD34" s="28">
        <f t="shared" si="12"/>
        <v>0</v>
      </c>
      <c r="FE34" s="28">
        <f t="shared" si="13"/>
        <v>0</v>
      </c>
      <c r="FF34" s="28">
        <f t="shared" si="14"/>
        <v>0</v>
      </c>
      <c r="FG34" s="28">
        <f t="shared" si="15"/>
        <v>1</v>
      </c>
      <c r="FH34" s="28">
        <f t="shared" si="16"/>
        <v>1</v>
      </c>
      <c r="FI34" s="28">
        <f t="shared" si="17"/>
        <v>0</v>
      </c>
      <c r="FJ34" s="28">
        <f t="shared" si="18"/>
        <v>0</v>
      </c>
      <c r="FK34" s="28">
        <f t="shared" si="19"/>
        <v>0</v>
      </c>
      <c r="FL34" s="28">
        <f t="shared" si="20"/>
        <v>1</v>
      </c>
      <c r="FM34" s="28">
        <f t="shared" si="21"/>
        <v>0</v>
      </c>
      <c r="FN34" s="28">
        <f t="shared" si="22"/>
        <v>0</v>
      </c>
      <c r="FO34" s="28">
        <f t="shared" si="23"/>
        <v>0</v>
      </c>
      <c r="FP34" s="28">
        <f t="shared" si="24"/>
        <v>0</v>
      </c>
      <c r="FQ34" s="28">
        <f t="shared" si="25"/>
        <v>0</v>
      </c>
      <c r="FR34" s="28">
        <f t="shared" si="26"/>
        <v>0</v>
      </c>
      <c r="FS34" s="28">
        <f t="shared" si="27"/>
        <v>0</v>
      </c>
      <c r="FT34" s="28">
        <f t="shared" si="28"/>
        <v>0</v>
      </c>
      <c r="FU34" s="29">
        <f t="shared" si="29"/>
        <v>0</v>
      </c>
      <c r="FV34" s="74">
        <f t="shared" si="30"/>
        <v>3</v>
      </c>
      <c r="FW34" s="27">
        <f>profiles!C34*profiles!AA34</f>
        <v>0</v>
      </c>
      <c r="FX34" s="27">
        <f>profiles!D34*profiles!AB34</f>
        <v>0</v>
      </c>
      <c r="FY34" s="27">
        <f>profiles!E34*profiles!AC34</f>
        <v>0</v>
      </c>
      <c r="FZ34" s="27">
        <f>profiles!F34*profiles!AD34</f>
        <v>0</v>
      </c>
      <c r="GA34" s="27">
        <f>profiles!G34*profiles!AE34</f>
        <v>0</v>
      </c>
      <c r="GB34" s="27">
        <f>profiles!H34*profiles!AF34</f>
        <v>0</v>
      </c>
      <c r="GC34" s="27">
        <f>profiles!I34*profiles!AG34</f>
        <v>0</v>
      </c>
      <c r="GD34" s="27">
        <f>profiles!J34*profiles!AH34</f>
        <v>4.0000000000000008E-2</v>
      </c>
      <c r="GE34" s="27">
        <f>profiles!K34*profiles!AI34</f>
        <v>0.36</v>
      </c>
      <c r="GF34" s="27">
        <f>profiles!L34*profiles!AJ34</f>
        <v>1</v>
      </c>
      <c r="GG34" s="27">
        <f>profiles!M34*profiles!AK34</f>
        <v>1</v>
      </c>
      <c r="GH34" s="27">
        <f>profiles!N34*profiles!AL34</f>
        <v>0.64000000000000012</v>
      </c>
      <c r="GI34" s="27">
        <f>profiles!O34*profiles!AM34</f>
        <v>0.16000000000000003</v>
      </c>
      <c r="GJ34" s="27">
        <f>profiles!P34*profiles!AN34</f>
        <v>0.36</v>
      </c>
      <c r="GK34" s="27">
        <f>profiles!Q34*profiles!AO34</f>
        <v>1</v>
      </c>
      <c r="GL34" s="27">
        <f>profiles!R34*profiles!AP34</f>
        <v>0.64000000000000012</v>
      </c>
      <c r="GM34" s="27">
        <f>profiles!S34*profiles!AQ34</f>
        <v>0.36</v>
      </c>
      <c r="GN34" s="27">
        <f>profiles!T34*profiles!AR34</f>
        <v>4.0000000000000008E-2</v>
      </c>
      <c r="GO34" s="27">
        <f>profiles!U34*profiles!AS34</f>
        <v>0</v>
      </c>
      <c r="GP34" s="27">
        <f>profiles!V34*profiles!AT34</f>
        <v>0</v>
      </c>
      <c r="GQ34" s="27">
        <f>profiles!W34*profiles!AU34</f>
        <v>0</v>
      </c>
      <c r="GR34" s="27">
        <f>profiles!X34*profiles!AV34</f>
        <v>0</v>
      </c>
      <c r="GS34" s="27">
        <f>profiles!Y34*profiles!AW34</f>
        <v>0</v>
      </c>
      <c r="GT34" s="27">
        <f>profiles!Z34*profiles!AX34</f>
        <v>0</v>
      </c>
      <c r="GU34" s="74">
        <f t="shared" si="31"/>
        <v>0.64000000000000012</v>
      </c>
      <c r="GV34" s="74">
        <v>115</v>
      </c>
      <c r="GW34" s="74">
        <f>INDEX(data!$C:$C,ROW())*INDEX(data!$E:$E,ROW())*(INDEX(data!$G:$G,ROW())/100)/0.85</f>
        <v>23.529411764705884</v>
      </c>
      <c r="GX34" s="74">
        <f>GW34*INDEX(data!$P:$P,ROW())*INDEX(data!$W:$W,ROW())/INDEX(results!$C:$C,ROW())</f>
        <v>0.15126050420168069</v>
      </c>
      <c r="GY34" s="74">
        <f>IF(INDEX(data!$BM:$BM,ROW())="Climatisation",1,0)</f>
        <v>1</v>
      </c>
      <c r="GZ34" s="74">
        <f>data!BA34</f>
        <v>1.9</v>
      </c>
      <c r="HA34" s="74">
        <f>data!BB34</f>
        <v>0.2</v>
      </c>
      <c r="HB34" s="9">
        <f>profiles!C34</f>
        <v>0</v>
      </c>
      <c r="HC34" s="28">
        <f>profiles!D34</f>
        <v>0</v>
      </c>
      <c r="HD34" s="28">
        <f>profiles!E34</f>
        <v>0</v>
      </c>
      <c r="HE34" s="28">
        <f>profiles!F34</f>
        <v>0</v>
      </c>
      <c r="HF34" s="28">
        <f>profiles!G34</f>
        <v>0</v>
      </c>
      <c r="HG34" s="28">
        <f>profiles!H34</f>
        <v>0</v>
      </c>
      <c r="HH34" s="28">
        <f>profiles!I34</f>
        <v>0</v>
      </c>
      <c r="HI34" s="28">
        <f>profiles!J34</f>
        <v>0.2</v>
      </c>
      <c r="HJ34" s="28">
        <f>profiles!K34</f>
        <v>0.6</v>
      </c>
      <c r="HK34" s="28">
        <f>profiles!L34</f>
        <v>1</v>
      </c>
      <c r="HL34" s="28">
        <f>profiles!M34</f>
        <v>1</v>
      </c>
      <c r="HM34" s="28">
        <f>profiles!N34</f>
        <v>0.8</v>
      </c>
      <c r="HN34" s="28">
        <f>profiles!O34</f>
        <v>0.4</v>
      </c>
      <c r="HO34" s="28">
        <f>profiles!P34</f>
        <v>0.6</v>
      </c>
      <c r="HP34" s="28">
        <f>profiles!Q34</f>
        <v>1</v>
      </c>
      <c r="HQ34" s="28">
        <f>profiles!R34</f>
        <v>0.8</v>
      </c>
      <c r="HR34" s="28">
        <f>profiles!S34</f>
        <v>0.6</v>
      </c>
      <c r="HS34" s="28">
        <f>profiles!T34</f>
        <v>0.2</v>
      </c>
      <c r="HT34" s="28">
        <f>profiles!U34</f>
        <v>0</v>
      </c>
      <c r="HU34" s="28">
        <f>profiles!V34</f>
        <v>0</v>
      </c>
      <c r="HV34" s="28">
        <f>profiles!W34</f>
        <v>0</v>
      </c>
      <c r="HW34" s="28">
        <f>profiles!X34</f>
        <v>0</v>
      </c>
      <c r="HX34" s="28">
        <f>profiles!Y34</f>
        <v>0</v>
      </c>
      <c r="HY34" s="28">
        <f>profiles!Z34</f>
        <v>0</v>
      </c>
      <c r="HZ34" s="74">
        <f t="shared" si="32"/>
        <v>7</v>
      </c>
    </row>
    <row r="35" spans="1:234" ht="15" thickBot="1" x14ac:dyDescent="0.35">
      <c r="A35" s="43">
        <v>10.1</v>
      </c>
      <c r="B35" s="44" t="s">
        <v>127</v>
      </c>
      <c r="C35" s="9">
        <f>profiles!AA35*INDEX(data!$AL:$AL,ROW())*INDEX(results!$I:$I,ROW())</f>
        <v>0.32000000000000006</v>
      </c>
      <c r="D35" s="28">
        <f>profiles!AB35*INDEX(data!$AL:$AL,ROW())*INDEX(results!$I:$I,ROW())</f>
        <v>0.32000000000000006</v>
      </c>
      <c r="E35" s="28">
        <f>profiles!AC35*INDEX(data!$AL:$AL,ROW())*INDEX(results!$I:$I,ROW())</f>
        <v>0.32000000000000006</v>
      </c>
      <c r="F35" s="28">
        <f>profiles!AD35*INDEX(data!$AL:$AL,ROW())*INDEX(results!$I:$I,ROW())</f>
        <v>0.32000000000000006</v>
      </c>
      <c r="G35" s="28">
        <f>profiles!AE35*INDEX(data!$AL:$AL,ROW())*INDEX(results!$I:$I,ROW())</f>
        <v>0.32000000000000006</v>
      </c>
      <c r="H35" s="28">
        <f>profiles!AF35*INDEX(data!$AL:$AL,ROW())*INDEX(results!$I:$I,ROW())</f>
        <v>0.8</v>
      </c>
      <c r="I35" s="28">
        <f>profiles!AG35*INDEX(data!$AL:$AL,ROW())*INDEX(results!$I:$I,ROW())</f>
        <v>1.2800000000000002</v>
      </c>
      <c r="J35" s="28">
        <f>profiles!AH35*INDEX(data!$AL:$AL,ROW())*INDEX(results!$I:$I,ROW())</f>
        <v>1.6</v>
      </c>
      <c r="K35" s="28">
        <f>profiles!AI35*INDEX(data!$AL:$AL,ROW())*INDEX(results!$I:$I,ROW())</f>
        <v>1.6</v>
      </c>
      <c r="L35" s="28">
        <f>profiles!AJ35*INDEX(data!$AL:$AL,ROW())*INDEX(results!$I:$I,ROW())</f>
        <v>1.2800000000000002</v>
      </c>
      <c r="M35" s="28">
        <f>profiles!AK35*INDEX(data!$AL:$AL,ROW())*INDEX(results!$I:$I,ROW())</f>
        <v>1.6</v>
      </c>
      <c r="N35" s="28">
        <f>profiles!AL35*INDEX(data!$AL:$AL,ROW())*INDEX(results!$I:$I,ROW())</f>
        <v>0.8</v>
      </c>
      <c r="O35" s="28">
        <f>profiles!AM35*INDEX(data!$AL:$AL,ROW())*INDEX(results!$I:$I,ROW())</f>
        <v>1.2800000000000002</v>
      </c>
      <c r="P35" s="28">
        <f>profiles!AN35*INDEX(data!$AL:$AL,ROW())*INDEX(results!$I:$I,ROW())</f>
        <v>1.6</v>
      </c>
      <c r="Q35" s="28">
        <f>profiles!AO35*INDEX(data!$AL:$AL,ROW())*INDEX(results!$I:$I,ROW())</f>
        <v>1.6</v>
      </c>
      <c r="R35" s="28">
        <f>profiles!AP35*INDEX(data!$AL:$AL,ROW())*INDEX(results!$I:$I,ROW())</f>
        <v>1.2800000000000002</v>
      </c>
      <c r="S35" s="28">
        <f>profiles!AQ35*INDEX(data!$AL:$AL,ROW())*INDEX(results!$I:$I,ROW())</f>
        <v>1.2800000000000002</v>
      </c>
      <c r="T35" s="28">
        <f>profiles!AR35*INDEX(data!$AL:$AL,ROW())*INDEX(results!$I:$I,ROW())</f>
        <v>1.2800000000000002</v>
      </c>
      <c r="U35" s="28">
        <f>profiles!AS35*INDEX(data!$AL:$AL,ROW())*INDEX(results!$I:$I,ROW())</f>
        <v>0.8</v>
      </c>
      <c r="V35" s="28">
        <f>profiles!AT35*INDEX(data!$AL:$AL,ROW())*INDEX(results!$I:$I,ROW())</f>
        <v>0.8</v>
      </c>
      <c r="W35" s="28">
        <f>profiles!AU35*INDEX(data!$AL:$AL,ROW())*INDEX(results!$I:$I,ROW())</f>
        <v>0.8</v>
      </c>
      <c r="X35" s="28">
        <f>profiles!AV35*INDEX(data!$AL:$AL,ROW())*INDEX(results!$I:$I,ROW())</f>
        <v>0.8</v>
      </c>
      <c r="Y35" s="28">
        <f>profiles!AW35*INDEX(data!$AL:$AL,ROW())*INDEX(results!$I:$I,ROW())</f>
        <v>0.32000000000000006</v>
      </c>
      <c r="Z35" s="28">
        <f>profiles!AX35*INDEX(data!$AL:$AL,ROW())*INDEX(results!$I:$I,ROW())</f>
        <v>0.32000000000000006</v>
      </c>
      <c r="AA35" s="74">
        <f t="shared" si="1"/>
        <v>8</v>
      </c>
      <c r="AB35" s="46">
        <f>IF(INDEX(data!$AV:$AV,ROW())=3,0,CA35*INDEX(results!$R:$R,ROW()))*INDEX($BA:$BA,ROW())</f>
        <v>0.79452054703821862</v>
      </c>
      <c r="AC35" s="46">
        <f>IF(INDEX(data!$AV:$AV,ROW())=3,0,CB35*INDEX(results!$R:$R,ROW()))*INDEX($BA:$BA,ROW())</f>
        <v>0.79452054703821862</v>
      </c>
      <c r="AD35" s="46">
        <f>IF(INDEX(data!$AV:$AV,ROW())=3,0,CC35*INDEX(results!$R:$R,ROW()))*INDEX($BA:$BA,ROW())</f>
        <v>0.79452054703821862</v>
      </c>
      <c r="AE35" s="46">
        <f>IF(INDEX(data!$AV:$AV,ROW())=3,0,CD35*INDEX(results!$R:$R,ROW()))*INDEX($BA:$BA,ROW())</f>
        <v>0.79452054703821862</v>
      </c>
      <c r="AF35" s="46">
        <f>IF(INDEX(data!$AV:$AV,ROW())=3,0,CE35*INDEX(results!$R:$R,ROW()))*INDEX($BA:$BA,ROW())</f>
        <v>0.79452054703821862</v>
      </c>
      <c r="AG35" s="46">
        <f>IF(INDEX(data!$AV:$AV,ROW())=3,0,CF35*INDEX(results!$R:$R,ROW()))*INDEX($BA:$BA,ROW())</f>
        <v>0.79452054703821862</v>
      </c>
      <c r="AH35" s="46">
        <f>IF(INDEX(data!$AV:$AV,ROW())=3,0,CG35*INDEX(results!$R:$R,ROW()))*INDEX($BA:$BA,ROW())</f>
        <v>0.79452054703821862</v>
      </c>
      <c r="AI35" s="92">
        <f>CH35*INDEX(results!$R:$R,ROW())*INDEX($BA:$BA,ROW())</f>
        <v>0.79452054703821862</v>
      </c>
      <c r="AJ35" s="92">
        <f>CI35*INDEX(results!$R:$R,ROW())*INDEX($BA:$BA,ROW())</f>
        <v>0.79452054703821862</v>
      </c>
      <c r="AK35" s="92">
        <f>CJ35*INDEX(results!$R:$R,ROW())*INDEX($BA:$BA,ROW())</f>
        <v>0.79452054703821862</v>
      </c>
      <c r="AL35" s="92">
        <f>CK35*INDEX(results!$R:$R,ROW())*INDEX($BA:$BA,ROW())</f>
        <v>0.79452054703821862</v>
      </c>
      <c r="AM35" s="92">
        <f>CL35*INDEX(results!$R:$R,ROW())*INDEX($BA:$BA,ROW())</f>
        <v>0.79452054703821862</v>
      </c>
      <c r="AN35" s="92">
        <f>CM35*INDEX(results!$R:$R,ROW())*INDEX($BA:$BA,ROW())</f>
        <v>0.79452054703821862</v>
      </c>
      <c r="AO35" s="92">
        <f>CN35*INDEX(results!$R:$R,ROW())*INDEX($BA:$BA,ROW())</f>
        <v>0.79452054703821862</v>
      </c>
      <c r="AP35" s="92">
        <f>CO35*INDEX(results!$R:$R,ROW())*INDEX($BA:$BA,ROW())</f>
        <v>0.79452054703821862</v>
      </c>
      <c r="AQ35" s="92">
        <f>CP35*INDEX(results!$R:$R,ROW())*INDEX($BA:$BA,ROW())</f>
        <v>0.79452054703821862</v>
      </c>
      <c r="AR35" s="92">
        <f>CQ35*INDEX(results!$R:$R,ROW())*INDEX($BA:$BA,ROW())</f>
        <v>0.79452054703821862</v>
      </c>
      <c r="AS35" s="92">
        <f>CR35*INDEX(results!$R:$R,ROW())*INDEX($BA:$BA,ROW())</f>
        <v>0.79452054703821862</v>
      </c>
      <c r="AT35" s="93">
        <f>IF(INDEX(data!$AV:$AV,ROW())=3,INDEX(results!$R:$R,ROW()), CS35*INDEX(results!$R:$R,ROW()))*INDEX($BA:$BA,ROW())</f>
        <v>0.79452054703821862</v>
      </c>
      <c r="AU35" s="93">
        <f>IF(INDEX(data!$AV:$AV,ROW())=3,INDEX(results!$R:$R,ROW()), CT35*INDEX(results!$R:$R,ROW()))*INDEX($BA:$BA,ROW())</f>
        <v>0.79452054703821862</v>
      </c>
      <c r="AV35" s="93">
        <f>IF(INDEX(data!$AV:$AV,ROW())=3,INDEX(results!$R:$R,ROW()), CU35*INDEX(results!$R:$R,ROW()))*INDEX($BA:$BA,ROW())</f>
        <v>0.79452054703821862</v>
      </c>
      <c r="AW35" s="46">
        <f>IF(INDEX(data!$AV:$AV,ROW())=3,0,CV35*INDEX(results!$R:$R,ROW()))*INDEX($BA:$BA,ROW())</f>
        <v>0.79452054703821862</v>
      </c>
      <c r="AX35" s="46">
        <f>IF(INDEX(data!$AV:$AV,ROW())=3,0,CW35*INDEX(results!$R:$R,ROW()))*INDEX($BA:$BA,ROW())</f>
        <v>0.79452054703821862</v>
      </c>
      <c r="AY35" s="40">
        <f>IF(INDEX(data!$AV:$AV,ROW())=3,0,CX35*INDEX(results!$R:$R,ROW()))*INDEX($BA:$BA,ROW())</f>
        <v>0.79452054703821862</v>
      </c>
      <c r="AZ35" s="9">
        <f t="shared" si="2"/>
        <v>7</v>
      </c>
      <c r="BA35" s="74">
        <f>IF((INDEX(data!$AU:$AU,ROW())+INDEX(data!$AV:$AV,ROW()))=0,0,INDEX(results!$T:$T,ROW())/(365*(INDEX(data!$AU:$AU,ROW())+INDEX(data!$AV:$AV,ROW()))+0.00001))</f>
        <v>0.16552511396629555</v>
      </c>
      <c r="BB35" s="27">
        <f>CA35*INDEX(data!$AX:$AX,ROW())*INDEX(results!$I:$I,ROW())</f>
        <v>0</v>
      </c>
      <c r="BC35" s="27">
        <f>CB35*INDEX(data!$AX:$AX,ROW())*INDEX(results!$I:$I,ROW())</f>
        <v>0</v>
      </c>
      <c r="BD35" s="27">
        <f>CC35*INDEX(data!$AX:$AX,ROW())*INDEX(results!$I:$I,ROW())</f>
        <v>0</v>
      </c>
      <c r="BE35" s="27">
        <f>CD35*INDEX(data!$AX:$AX,ROW())*INDEX(results!$I:$I,ROW())</f>
        <v>0</v>
      </c>
      <c r="BF35" s="27">
        <f>CE35*INDEX(data!$AX:$AX,ROW())*INDEX(results!$I:$I,ROW())</f>
        <v>0</v>
      </c>
      <c r="BG35" s="27">
        <f>CF35*INDEX(data!$AX:$AX,ROW())*INDEX(results!$I:$I,ROW())</f>
        <v>0</v>
      </c>
      <c r="BH35" s="27">
        <f>CG35*INDEX(data!$AX:$AX,ROW())*INDEX(results!$I:$I,ROW())</f>
        <v>0</v>
      </c>
      <c r="BI35" s="27">
        <f>CH35*INDEX(data!$AX:$AX,ROW())*INDEX(results!$I:$I,ROW())</f>
        <v>0</v>
      </c>
      <c r="BJ35" s="27">
        <f>CI35*INDEX(data!$AX:$AX,ROW())*INDEX(results!$I:$I,ROW())</f>
        <v>0</v>
      </c>
      <c r="BK35" s="27">
        <f>CJ35*INDEX(data!$AX:$AX,ROW())*INDEX(results!$I:$I,ROW())</f>
        <v>0</v>
      </c>
      <c r="BL35" s="27">
        <f>CK35*INDEX(data!$AX:$AX,ROW())*INDEX(results!$I:$I,ROW())</f>
        <v>0</v>
      </c>
      <c r="BM35" s="27">
        <f>CL35*INDEX(data!$AX:$AX,ROW())*INDEX(results!$I:$I,ROW())</f>
        <v>0</v>
      </c>
      <c r="BN35" s="27">
        <f>CM35*INDEX(data!$AX:$AX,ROW())*INDEX(results!$I:$I,ROW())</f>
        <v>0</v>
      </c>
      <c r="BO35" s="27">
        <f>CN35*INDEX(data!$AX:$AX,ROW())*INDEX(results!$I:$I,ROW())</f>
        <v>0</v>
      </c>
      <c r="BP35" s="27">
        <f>CO35*INDEX(data!$AX:$AX,ROW())*INDEX(results!$I:$I,ROW())</f>
        <v>0</v>
      </c>
      <c r="BQ35" s="27">
        <f>CP35*INDEX(data!$AX:$AX,ROW())*INDEX(results!$I:$I,ROW())</f>
        <v>0</v>
      </c>
      <c r="BR35" s="27">
        <f>CQ35*INDEX(data!$AX:$AX,ROW())*INDEX(results!$I:$I,ROW())</f>
        <v>0</v>
      </c>
      <c r="BS35" s="27">
        <f>CR35*INDEX(data!$AX:$AX,ROW())*INDEX(results!$I:$I,ROW())</f>
        <v>0</v>
      </c>
      <c r="BT35" s="27">
        <f>CS35*INDEX(data!$AX:$AX,ROW())*INDEX(results!$I:$I,ROW())</f>
        <v>0</v>
      </c>
      <c r="BU35" s="27">
        <f>CT35*INDEX(data!$AX:$AX,ROW())*INDEX(results!$I:$I,ROW())</f>
        <v>0</v>
      </c>
      <c r="BV35" s="27">
        <f>CU35*INDEX(data!$AX:$AX,ROW())*INDEX(results!$I:$I,ROW())</f>
        <v>0</v>
      </c>
      <c r="BW35" s="27">
        <f>CV35*INDEX(data!$AX:$AX,ROW())*INDEX(results!$I:$I,ROW())</f>
        <v>0</v>
      </c>
      <c r="BX35" s="27">
        <f>CW35*INDEX(data!$AX:$AX,ROW())*INDEX(results!$I:$I,ROW())</f>
        <v>0</v>
      </c>
      <c r="BY35" s="27">
        <f>CX35*INDEX(data!$AX:$AX,ROW())*INDEX(results!$I:$I,ROW())</f>
        <v>0</v>
      </c>
      <c r="BZ35" s="74">
        <f>ROUND(SUM(BB35:BY35)*INDEX(profiles!$BL:$BL,ROW())/1000,0)</f>
        <v>0</v>
      </c>
      <c r="CA35" s="79">
        <f>IF(profiles!C35&gt;0,1,0)</f>
        <v>1</v>
      </c>
      <c r="CB35" s="80">
        <f>IF(profiles!D35&gt;0,1,0)</f>
        <v>1</v>
      </c>
      <c r="CC35" s="80">
        <f>IF(profiles!E35&gt;0,1,0)</f>
        <v>1</v>
      </c>
      <c r="CD35" s="80">
        <f>IF(profiles!F35&gt;0,1,0)</f>
        <v>1</v>
      </c>
      <c r="CE35" s="80">
        <f>IF(profiles!G35&gt;0,1,0)</f>
        <v>1</v>
      </c>
      <c r="CF35" s="80">
        <f>IF(profiles!H35&gt;0,1,0)</f>
        <v>1</v>
      </c>
      <c r="CG35" s="80">
        <f>IF(profiles!I35&gt;0,1,0)</f>
        <v>1</v>
      </c>
      <c r="CH35" s="80">
        <f>IF(profiles!J35&gt;0,1,0)</f>
        <v>1</v>
      </c>
      <c r="CI35" s="80">
        <f>IF(profiles!K35&gt;0,1,0)</f>
        <v>1</v>
      </c>
      <c r="CJ35" s="80">
        <f>IF(profiles!L35&gt;0,1,0)</f>
        <v>1</v>
      </c>
      <c r="CK35" s="80">
        <f>IF(profiles!M35&gt;0,1,0)</f>
        <v>1</v>
      </c>
      <c r="CL35" s="80">
        <f>IF(profiles!N35&gt;0,1,0)</f>
        <v>1</v>
      </c>
      <c r="CM35" s="80">
        <f>IF(profiles!O35&gt;0,1,0)</f>
        <v>1</v>
      </c>
      <c r="CN35" s="80">
        <f>IF(profiles!P35&gt;0,1,0)</f>
        <v>1</v>
      </c>
      <c r="CO35" s="80">
        <f>IF(profiles!Q35&gt;0,1,0)</f>
        <v>1</v>
      </c>
      <c r="CP35" s="80">
        <f>IF(profiles!R35&gt;0,1,0)</f>
        <v>1</v>
      </c>
      <c r="CQ35" s="80">
        <f>IF(profiles!S35&gt;0,1,0)</f>
        <v>1</v>
      </c>
      <c r="CR35" s="80">
        <f>IF(profiles!T35&gt;0,1,0)</f>
        <v>1</v>
      </c>
      <c r="CS35" s="80">
        <f>IF(profiles!U35&gt;0,1,0)</f>
        <v>1</v>
      </c>
      <c r="CT35" s="80">
        <f>IF(profiles!V35&gt;0,1,0)</f>
        <v>1</v>
      </c>
      <c r="CU35" s="80">
        <f>IF(profiles!W35&gt;0,1,0)</f>
        <v>1</v>
      </c>
      <c r="CV35" s="80">
        <f>IF(profiles!X35&gt;0,1,0)</f>
        <v>1</v>
      </c>
      <c r="CW35" s="80">
        <f>IF(profiles!Y35&gt;0,1,0)</f>
        <v>1</v>
      </c>
      <c r="CX35" s="80">
        <f>IF(profiles!Z35&gt;0,1,0)</f>
        <v>1</v>
      </c>
      <c r="CY35" s="74">
        <f t="shared" si="3"/>
        <v>9</v>
      </c>
      <c r="CZ35" s="26">
        <f>profiles!C35*INDEX(results!$J:$J,ROW())*INDEX(results!$I:$I,ROW())</f>
        <v>0.28800000000000003</v>
      </c>
      <c r="DA35" s="27">
        <f>profiles!D35*INDEX(results!$J:$J,ROW())*INDEX(results!$I:$I,ROW())</f>
        <v>0.28800000000000003</v>
      </c>
      <c r="DB35" s="27">
        <f>profiles!E35*INDEX(results!$J:$J,ROW())*INDEX(results!$I:$I,ROW())</f>
        <v>0.28800000000000003</v>
      </c>
      <c r="DC35" s="27">
        <f>profiles!F35*INDEX(results!$J:$J,ROW())*INDEX(results!$I:$I,ROW())</f>
        <v>0.28800000000000003</v>
      </c>
      <c r="DD35" s="27">
        <f>profiles!G35*INDEX(results!$J:$J,ROW())*INDEX(results!$I:$I,ROW())</f>
        <v>0.28800000000000003</v>
      </c>
      <c r="DE35" s="27">
        <f>profiles!H35*INDEX(results!$J:$J,ROW())*INDEX(results!$I:$I,ROW())</f>
        <v>0.72000000000000008</v>
      </c>
      <c r="DF35" s="27">
        <f>profiles!I35*INDEX(results!$J:$J,ROW())*INDEX(results!$I:$I,ROW())</f>
        <v>1.1520000000000001</v>
      </c>
      <c r="DG35" s="27">
        <f>profiles!J35*INDEX(results!$J:$J,ROW())*INDEX(results!$I:$I,ROW())</f>
        <v>1.4400000000000002</v>
      </c>
      <c r="DH35" s="27">
        <f>profiles!K35*INDEX(results!$J:$J,ROW())*INDEX(results!$I:$I,ROW())</f>
        <v>1.4400000000000002</v>
      </c>
      <c r="DI35" s="27">
        <f>profiles!L35*INDEX(results!$J:$J,ROW())*INDEX(results!$I:$I,ROW())</f>
        <v>1.1520000000000001</v>
      </c>
      <c r="DJ35" s="27">
        <f>profiles!M35*INDEX(results!$J:$J,ROW())*INDEX(results!$I:$I,ROW())</f>
        <v>1.4400000000000002</v>
      </c>
      <c r="DK35" s="27">
        <f>profiles!N35*INDEX(results!$J:$J,ROW())*INDEX(results!$I:$I,ROW())</f>
        <v>0.72000000000000008</v>
      </c>
      <c r="DL35" s="27">
        <f>profiles!O35*INDEX(results!$J:$J,ROW())*INDEX(results!$I:$I,ROW())</f>
        <v>1.1520000000000001</v>
      </c>
      <c r="DM35" s="27">
        <f>profiles!P35*INDEX(results!$J:$J,ROW())*INDEX(results!$I:$I,ROW())</f>
        <v>1.4400000000000002</v>
      </c>
      <c r="DN35" s="27">
        <f>profiles!Q35*INDEX(results!$J:$J,ROW())*INDEX(results!$I:$I,ROW())</f>
        <v>1.4400000000000002</v>
      </c>
      <c r="DO35" s="27">
        <f>profiles!R35*INDEX(results!$J:$J,ROW())*INDEX(results!$I:$I,ROW())</f>
        <v>1.1520000000000001</v>
      </c>
      <c r="DP35" s="27">
        <f>profiles!S35*INDEX(results!$J:$J,ROW())*INDEX(results!$I:$I,ROW())</f>
        <v>1.1520000000000001</v>
      </c>
      <c r="DQ35" s="27">
        <f>profiles!T35*INDEX(results!$J:$J,ROW())*INDEX(results!$I:$I,ROW())</f>
        <v>1.1520000000000001</v>
      </c>
      <c r="DR35" s="27">
        <f>profiles!U35*INDEX(results!$J:$J,ROW())*INDEX(results!$I:$I,ROW())</f>
        <v>0.72000000000000008</v>
      </c>
      <c r="DS35" s="27">
        <f>profiles!V35*INDEX(results!$J:$J,ROW())*INDEX(results!$I:$I,ROW())</f>
        <v>0.72000000000000008</v>
      </c>
      <c r="DT35" s="27">
        <f>profiles!W35*INDEX(results!$J:$J,ROW())*INDEX(results!$I:$I,ROW())</f>
        <v>0.72000000000000008</v>
      </c>
      <c r="DU35" s="27">
        <f>profiles!X35*INDEX(results!$J:$J,ROW())*INDEX(results!$I:$I,ROW())</f>
        <v>0.72000000000000008</v>
      </c>
      <c r="DV35" s="27">
        <f>profiles!Y35*INDEX(results!$J:$J,ROW())*INDEX(results!$I:$I,ROW())</f>
        <v>0.28800000000000003</v>
      </c>
      <c r="DW35" s="27">
        <f>profiles!Z35*INDEX(results!$J:$J,ROW())*INDEX(results!$I:$I,ROW())</f>
        <v>0.28800000000000003</v>
      </c>
      <c r="DX35" s="74">
        <f t="shared" si="4"/>
        <v>7</v>
      </c>
      <c r="DY35" s="9">
        <f>EX35/MAX(INDEX($FV:$FV,ROW()),0.001)*(INDEX(data!$BT:$BT,ROW()))*(INDEX(results!$I:$I,ROW()))/MAX(INDEX(data!$AG:$AG,ROW()),0.001)</f>
        <v>0</v>
      </c>
      <c r="DZ35" s="28">
        <f>EY35/MAX(INDEX($FV:$FV,ROW()),0.001)*(INDEX(data!$BT:$BT,ROW()))*(INDEX(results!$I:$I,ROW()))/MAX(INDEX(data!$AG:$AG,ROW()),0.001)</f>
        <v>0</v>
      </c>
      <c r="EA35" s="28">
        <f>EZ35/MAX(INDEX($FV:$FV,ROW()),0.001)*(INDEX(data!$BT:$BT,ROW()))*(INDEX(results!$I:$I,ROW()))/MAX(INDEX(data!$AG:$AG,ROW()),0.001)</f>
        <v>0</v>
      </c>
      <c r="EB35" s="28">
        <f>FA35/MAX(INDEX($FV:$FV,ROW()),0.001)*(INDEX(data!$BT:$BT,ROW()))*(INDEX(results!$I:$I,ROW()))/MAX(INDEX(data!$AG:$AG,ROW()),0.001)</f>
        <v>0</v>
      </c>
      <c r="EC35" s="28">
        <f>FB35/MAX(INDEX($FV:$FV,ROW()),0.001)*(INDEX(data!$BT:$BT,ROW()))*(INDEX(results!$I:$I,ROW()))/MAX(INDEX(data!$AG:$AG,ROW()),0.001)</f>
        <v>0</v>
      </c>
      <c r="ED35" s="28">
        <f>FC35/MAX(INDEX($FV:$FV,ROW()),0.001)*(INDEX(data!$BT:$BT,ROW()))*(INDEX(results!$I:$I,ROW()))/MAX(INDEX(data!$AG:$AG,ROW()),0.001)</f>
        <v>0</v>
      </c>
      <c r="EE35" s="28">
        <f>FD35/MAX(INDEX($FV:$FV,ROW()),0.001)*(INDEX(data!$BT:$BT,ROW()))*(INDEX(results!$I:$I,ROW()))/MAX(INDEX(data!$AG:$AG,ROW()),0.001)</f>
        <v>0</v>
      </c>
      <c r="EF35" s="28">
        <f>FE35/MAX(INDEX($FV:$FV,ROW()),0.001)*(INDEX(data!$BT:$BT,ROW()))*(INDEX(results!$I:$I,ROW()))/MAX(INDEX(data!$AG:$AG,ROW()),0.001)</f>
        <v>0</v>
      </c>
      <c r="EG35" s="28">
        <f>FF35/MAX(INDEX($FV:$FV,ROW()),0.001)*(INDEX(data!$BT:$BT,ROW()))*(INDEX(results!$I:$I,ROW()))/MAX(INDEX(data!$AG:$AG,ROW()),0.001)</f>
        <v>0</v>
      </c>
      <c r="EH35" s="28">
        <f>FG35/MAX(INDEX($FV:$FV,ROW()),0.001)*(INDEX(data!$BT:$BT,ROW()))*(INDEX(results!$I:$I,ROW()))/MAX(INDEX(data!$AG:$AG,ROW()),0.001)</f>
        <v>0</v>
      </c>
      <c r="EI35" s="28">
        <f>FH35/MAX(INDEX($FV:$FV,ROW()),0.001)*(INDEX(data!$BT:$BT,ROW()))*(INDEX(results!$I:$I,ROW()))/MAX(INDEX(data!$AG:$AG,ROW()),0.001)</f>
        <v>0</v>
      </c>
      <c r="EJ35" s="28">
        <f>FI35/MAX(INDEX($FV:$FV,ROW()),0.001)*(INDEX(data!$BT:$BT,ROW()))*(INDEX(results!$I:$I,ROW()))/MAX(INDEX(data!$AG:$AG,ROW()),0.001)</f>
        <v>0</v>
      </c>
      <c r="EK35" s="28">
        <f>FJ35/MAX(INDEX($FV:$FV,ROW()),0.001)*(INDEX(data!$BT:$BT,ROW()))*(INDEX(results!$I:$I,ROW()))/MAX(INDEX(data!$AG:$AG,ROW()),0.001)</f>
        <v>0</v>
      </c>
      <c r="EL35" s="28">
        <f>FK35/MAX(INDEX($FV:$FV,ROW()),0.001)*(INDEX(data!$BT:$BT,ROW()))*(INDEX(results!$I:$I,ROW()))/MAX(INDEX(data!$AG:$AG,ROW()),0.001)</f>
        <v>0</v>
      </c>
      <c r="EM35" s="28">
        <f>FL35/MAX(INDEX($FV:$FV,ROW()),0.001)*(INDEX(data!$BT:$BT,ROW()))*(INDEX(results!$I:$I,ROW()))/MAX(INDEX(data!$AG:$AG,ROW()),0.001)</f>
        <v>0</v>
      </c>
      <c r="EN35" s="28">
        <f>FM35/MAX(INDEX($FV:$FV,ROW()),0.001)*(INDEX(data!$BT:$BT,ROW()))*(INDEX(results!$I:$I,ROW()))/MAX(INDEX(data!$AG:$AG,ROW()),0.001)</f>
        <v>0</v>
      </c>
      <c r="EO35" s="28">
        <f>FN35/MAX(INDEX($FV:$FV,ROW()),0.001)*(INDEX(data!$BT:$BT,ROW()))*(INDEX(results!$I:$I,ROW()))/MAX(INDEX(data!$AG:$AG,ROW()),0.001)</f>
        <v>0</v>
      </c>
      <c r="EP35" s="28">
        <f>FO35/MAX(INDEX($FV:$FV,ROW()),0.001)*(INDEX(data!$BT:$BT,ROW()))*(INDEX(results!$I:$I,ROW()))/MAX(INDEX(data!$AG:$AG,ROW()),0.001)</f>
        <v>0</v>
      </c>
      <c r="EQ35" s="28">
        <f>FP35/MAX(INDEX($FV:$FV,ROW()),0.001)*(INDEX(data!$BT:$BT,ROW()))*(INDEX(results!$I:$I,ROW()))/MAX(INDEX(data!$AG:$AG,ROW()),0.001)</f>
        <v>0</v>
      </c>
      <c r="ER35" s="28">
        <f>FQ35/MAX(INDEX($FV:$FV,ROW()),0.001)*(INDEX(data!$BT:$BT,ROW()))*(INDEX(results!$I:$I,ROW()))/MAX(INDEX(data!$AG:$AG,ROW()),0.001)</f>
        <v>0</v>
      </c>
      <c r="ES35" s="28">
        <f>FR35/MAX(INDEX($FV:$FV,ROW()),0.001)*(INDEX(data!$BT:$BT,ROW()))*(INDEX(results!$I:$I,ROW()))/MAX(INDEX(data!$AG:$AG,ROW()),0.001)</f>
        <v>0</v>
      </c>
      <c r="ET35" s="28">
        <f>FS35/MAX(INDEX($FV:$FV,ROW()),0.001)*(INDEX(data!$BT:$BT,ROW()))*(INDEX(results!$I:$I,ROW()))/MAX(INDEX(data!$AG:$AG,ROW()),0.001)</f>
        <v>0</v>
      </c>
      <c r="EU35" s="28">
        <f>FT35/MAX(INDEX($FV:$FV,ROW()),0.001)*(INDEX(data!$BT:$BT,ROW()))*(INDEX(results!$I:$I,ROW()))/MAX(INDEX(data!$AG:$AG,ROW()),0.001)</f>
        <v>0</v>
      </c>
      <c r="EV35" s="28">
        <f>FU35/MAX(INDEX($FV:$FV,ROW()),0.001)*(INDEX(data!$BT:$BT,ROW()))*(INDEX(results!$I:$I,ROW()))/MAX(INDEX(data!$AG:$AG,ROW()),0.001)</f>
        <v>0</v>
      </c>
      <c r="EW35" s="74">
        <f t="shared" si="5"/>
        <v>0</v>
      </c>
      <c r="EX35" s="9">
        <f t="shared" si="6"/>
        <v>0</v>
      </c>
      <c r="EY35" s="28">
        <f t="shared" si="7"/>
        <v>0</v>
      </c>
      <c r="EZ35" s="28">
        <f t="shared" si="8"/>
        <v>0</v>
      </c>
      <c r="FA35" s="28">
        <f t="shared" si="9"/>
        <v>0</v>
      </c>
      <c r="FB35" s="28">
        <f t="shared" si="10"/>
        <v>0</v>
      </c>
      <c r="FC35" s="28">
        <f t="shared" si="11"/>
        <v>0</v>
      </c>
      <c r="FD35" s="28">
        <f t="shared" si="12"/>
        <v>0</v>
      </c>
      <c r="FE35" s="28">
        <f t="shared" si="13"/>
        <v>0</v>
      </c>
      <c r="FF35" s="28">
        <f t="shared" si="14"/>
        <v>0</v>
      </c>
      <c r="FG35" s="28">
        <f t="shared" si="15"/>
        <v>0</v>
      </c>
      <c r="FH35" s="28">
        <f t="shared" si="16"/>
        <v>0</v>
      </c>
      <c r="FI35" s="28">
        <f t="shared" si="17"/>
        <v>0</v>
      </c>
      <c r="FJ35" s="28">
        <f t="shared" si="18"/>
        <v>0</v>
      </c>
      <c r="FK35" s="28">
        <f t="shared" si="19"/>
        <v>0</v>
      </c>
      <c r="FL35" s="28">
        <f t="shared" si="20"/>
        <v>0</v>
      </c>
      <c r="FM35" s="28">
        <f t="shared" si="21"/>
        <v>0</v>
      </c>
      <c r="FN35" s="28">
        <f t="shared" si="22"/>
        <v>0</v>
      </c>
      <c r="FO35" s="28">
        <f t="shared" si="23"/>
        <v>0</v>
      </c>
      <c r="FP35" s="28">
        <f t="shared" si="24"/>
        <v>0</v>
      </c>
      <c r="FQ35" s="28">
        <f t="shared" si="25"/>
        <v>0</v>
      </c>
      <c r="FR35" s="28">
        <f t="shared" si="26"/>
        <v>0</v>
      </c>
      <c r="FS35" s="28">
        <f t="shared" si="27"/>
        <v>0</v>
      </c>
      <c r="FT35" s="28">
        <f t="shared" si="28"/>
        <v>0</v>
      </c>
      <c r="FU35" s="29">
        <f t="shared" si="29"/>
        <v>0</v>
      </c>
      <c r="FV35" s="74">
        <f t="shared" si="30"/>
        <v>0</v>
      </c>
      <c r="FW35" s="27">
        <f>profiles!C35*profiles!AA35</f>
        <v>4.0000000000000008E-2</v>
      </c>
      <c r="FX35" s="27">
        <f>profiles!D35*profiles!AB35</f>
        <v>4.0000000000000008E-2</v>
      </c>
      <c r="FY35" s="27">
        <f>profiles!E35*profiles!AC35</f>
        <v>4.0000000000000008E-2</v>
      </c>
      <c r="FZ35" s="27">
        <f>profiles!F35*profiles!AD35</f>
        <v>4.0000000000000008E-2</v>
      </c>
      <c r="GA35" s="27">
        <f>profiles!G35*profiles!AE35</f>
        <v>4.0000000000000008E-2</v>
      </c>
      <c r="GB35" s="27">
        <f>profiles!H35*profiles!AF35</f>
        <v>0.25</v>
      </c>
      <c r="GC35" s="27">
        <f>profiles!I35*profiles!AG35</f>
        <v>0.64000000000000012</v>
      </c>
      <c r="GD35" s="27">
        <f>profiles!J35*profiles!AH35</f>
        <v>1</v>
      </c>
      <c r="GE35" s="27">
        <f>profiles!K35*profiles!AI35</f>
        <v>1</v>
      </c>
      <c r="GF35" s="27">
        <f>profiles!L35*profiles!AJ35</f>
        <v>0.64000000000000012</v>
      </c>
      <c r="GG35" s="27">
        <f>profiles!M35*profiles!AK35</f>
        <v>1</v>
      </c>
      <c r="GH35" s="27">
        <f>profiles!N35*profiles!AL35</f>
        <v>0.25</v>
      </c>
      <c r="GI35" s="27">
        <f>profiles!O35*profiles!AM35</f>
        <v>0.64000000000000012</v>
      </c>
      <c r="GJ35" s="27">
        <f>profiles!P35*profiles!AN35</f>
        <v>1</v>
      </c>
      <c r="GK35" s="27">
        <f>profiles!Q35*profiles!AO35</f>
        <v>1</v>
      </c>
      <c r="GL35" s="27">
        <f>profiles!R35*profiles!AP35</f>
        <v>0.64000000000000012</v>
      </c>
      <c r="GM35" s="27">
        <f>profiles!S35*profiles!AQ35</f>
        <v>0.64000000000000012</v>
      </c>
      <c r="GN35" s="27">
        <f>profiles!T35*profiles!AR35</f>
        <v>0.64000000000000012</v>
      </c>
      <c r="GO35" s="27">
        <f>profiles!U35*profiles!AS35</f>
        <v>0.25</v>
      </c>
      <c r="GP35" s="27">
        <f>profiles!V35*profiles!AT35</f>
        <v>0.25</v>
      </c>
      <c r="GQ35" s="27">
        <f>profiles!W35*profiles!AU35</f>
        <v>0.25</v>
      </c>
      <c r="GR35" s="27">
        <f>profiles!X35*profiles!AV35</f>
        <v>0.25</v>
      </c>
      <c r="GS35" s="27">
        <f>profiles!Y35*profiles!AW35</f>
        <v>4.0000000000000008E-2</v>
      </c>
      <c r="GT35" s="27">
        <f>profiles!Z35*profiles!AX35</f>
        <v>4.0000000000000008E-2</v>
      </c>
      <c r="GU35" s="74">
        <f t="shared" si="31"/>
        <v>1</v>
      </c>
      <c r="GV35" s="73">
        <v>106</v>
      </c>
      <c r="GW35" s="73">
        <f>INDEX(data!$C:$C,ROW())*INDEX(data!$E:$E,ROW())*(INDEX(data!$G:$G,ROW())/100)/0.85</f>
        <v>82.352941176470594</v>
      </c>
      <c r="GX35" s="73">
        <f>GW35*INDEX(data!$P:$P,ROW())*INDEX(data!$W:$W,ROW())/INDEX(results!$C:$C,ROW())</f>
        <v>9.2647058823529416E-2</v>
      </c>
      <c r="GY35" s="73">
        <f>IF(INDEX(data!$BM:$BM,ROW())="Climatisation",1,0)</f>
        <v>0</v>
      </c>
      <c r="GZ35" s="73">
        <f>data!BA35</f>
        <v>1.2</v>
      </c>
      <c r="HA35" s="73">
        <f>data!BB35</f>
        <v>0.2</v>
      </c>
      <c r="HB35" s="9">
        <f>profiles!C35</f>
        <v>0.2</v>
      </c>
      <c r="HC35" s="28">
        <f>profiles!D35</f>
        <v>0.2</v>
      </c>
      <c r="HD35" s="28">
        <f>profiles!E35</f>
        <v>0.2</v>
      </c>
      <c r="HE35" s="28">
        <f>profiles!F35</f>
        <v>0.2</v>
      </c>
      <c r="HF35" s="28">
        <f>profiles!G35</f>
        <v>0.2</v>
      </c>
      <c r="HG35" s="28">
        <f>profiles!H35</f>
        <v>0.5</v>
      </c>
      <c r="HH35" s="28">
        <f>profiles!I35</f>
        <v>0.8</v>
      </c>
      <c r="HI35" s="28">
        <f>profiles!J35</f>
        <v>1</v>
      </c>
      <c r="HJ35" s="28">
        <f>profiles!K35</f>
        <v>1</v>
      </c>
      <c r="HK35" s="28">
        <f>profiles!L35</f>
        <v>0.8</v>
      </c>
      <c r="HL35" s="28">
        <f>profiles!M35</f>
        <v>1</v>
      </c>
      <c r="HM35" s="28">
        <f>profiles!N35</f>
        <v>0.5</v>
      </c>
      <c r="HN35" s="28">
        <f>profiles!O35</f>
        <v>0.8</v>
      </c>
      <c r="HO35" s="28">
        <f>profiles!P35</f>
        <v>1</v>
      </c>
      <c r="HP35" s="28">
        <f>profiles!Q35</f>
        <v>1</v>
      </c>
      <c r="HQ35" s="28">
        <f>profiles!R35</f>
        <v>0.8</v>
      </c>
      <c r="HR35" s="28">
        <f>profiles!S35</f>
        <v>0.8</v>
      </c>
      <c r="HS35" s="28">
        <f>profiles!T35</f>
        <v>0.8</v>
      </c>
      <c r="HT35" s="28">
        <f>profiles!U35</f>
        <v>0.5</v>
      </c>
      <c r="HU35" s="28">
        <f>profiles!V35</f>
        <v>0.5</v>
      </c>
      <c r="HV35" s="28">
        <f>profiles!W35</f>
        <v>0.5</v>
      </c>
      <c r="HW35" s="28">
        <f>profiles!X35</f>
        <v>0.5</v>
      </c>
      <c r="HX35" s="28">
        <f>profiles!Y35</f>
        <v>0.2</v>
      </c>
      <c r="HY35" s="28">
        <f>profiles!Z35</f>
        <v>0.2</v>
      </c>
      <c r="HZ35" s="74">
        <f t="shared" si="32"/>
        <v>14</v>
      </c>
    </row>
    <row r="36" spans="1:234" x14ac:dyDescent="0.3">
      <c r="A36" s="7">
        <v>11.1</v>
      </c>
      <c r="B36" s="8" t="s">
        <v>128</v>
      </c>
      <c r="C36" s="7">
        <f>profiles!AA36*INDEX(data!$AL:$AL,ROW())*INDEX(results!$I:$I,ROW())</f>
        <v>6.9999999999999993E-2</v>
      </c>
      <c r="D36" s="24">
        <f>profiles!AB36*INDEX(data!$AL:$AL,ROW())*INDEX(results!$I:$I,ROW())</f>
        <v>6.9999999999999993E-2</v>
      </c>
      <c r="E36" s="24">
        <f>profiles!AC36*INDEX(data!$AL:$AL,ROW())*INDEX(results!$I:$I,ROW())</f>
        <v>6.9999999999999993E-2</v>
      </c>
      <c r="F36" s="24">
        <f>profiles!AD36*INDEX(data!$AL:$AL,ROW())*INDEX(results!$I:$I,ROW())</f>
        <v>6.9999999999999993E-2</v>
      </c>
      <c r="G36" s="24">
        <f>profiles!AE36*INDEX(data!$AL:$AL,ROW())*INDEX(results!$I:$I,ROW())</f>
        <v>6.9999999999999993E-2</v>
      </c>
      <c r="H36" s="24">
        <f>profiles!AF36*INDEX(data!$AL:$AL,ROW())*INDEX(results!$I:$I,ROW())</f>
        <v>6.9999999999999993E-2</v>
      </c>
      <c r="I36">
        <f>profiles!AG36*INDEX(data!$AL:$AL,ROW())*INDEX(results!$I:$I,ROW())</f>
        <v>6.9999999999999993E-2</v>
      </c>
      <c r="J36" s="24">
        <f>profiles!AH36*INDEX(data!$AL:$AL,ROW())*INDEX(results!$I:$I,ROW())</f>
        <v>0.35</v>
      </c>
      <c r="K36" s="24">
        <f>profiles!AI36*INDEX(data!$AL:$AL,ROW())*INDEX(results!$I:$I,ROW())</f>
        <v>0.55999999999999994</v>
      </c>
      <c r="L36" s="24">
        <f>profiles!AJ36*INDEX(data!$AL:$AL,ROW())*INDEX(results!$I:$I,ROW())</f>
        <v>0.7</v>
      </c>
      <c r="M36" s="24">
        <f>profiles!AK36*INDEX(data!$AL:$AL,ROW())*INDEX(results!$I:$I,ROW())</f>
        <v>0.7</v>
      </c>
      <c r="N36" s="24">
        <f>profiles!AL36*INDEX(data!$AL:$AL,ROW())*INDEX(results!$I:$I,ROW())</f>
        <v>0.55999999999999994</v>
      </c>
      <c r="O36" s="24">
        <f>profiles!AM36*INDEX(data!$AL:$AL,ROW())*INDEX(results!$I:$I,ROW())</f>
        <v>0</v>
      </c>
      <c r="P36" s="24">
        <f>profiles!AN36*INDEX(data!$AL:$AL,ROW())*INDEX(results!$I:$I,ROW())</f>
        <v>0.55999999999999994</v>
      </c>
      <c r="Q36" s="24">
        <f>profiles!AO36*INDEX(data!$AL:$AL,ROW())*INDEX(results!$I:$I,ROW())</f>
        <v>0.7</v>
      </c>
      <c r="R36" s="24">
        <f>profiles!AP36*INDEX(data!$AL:$AL,ROW())*INDEX(results!$I:$I,ROW())</f>
        <v>0.7</v>
      </c>
      <c r="S36" s="24">
        <f>profiles!AQ36*INDEX(data!$AL:$AL,ROW())*INDEX(results!$I:$I,ROW())</f>
        <v>0.55999999999999994</v>
      </c>
      <c r="T36" s="24">
        <f>profiles!AR36*INDEX(data!$AL:$AL,ROW())*INDEX(results!$I:$I,ROW())</f>
        <v>0.35</v>
      </c>
      <c r="U36" s="24">
        <f>profiles!AS36*INDEX(data!$AL:$AL,ROW())*INDEX(results!$I:$I,ROW())</f>
        <v>0.55999999999999994</v>
      </c>
      <c r="V36" s="24">
        <f>profiles!AT36*INDEX(data!$AL:$AL,ROW())*INDEX(results!$I:$I,ROW())</f>
        <v>0.55999999999999994</v>
      </c>
      <c r="W36" s="24">
        <f>profiles!AU36*INDEX(data!$AL:$AL,ROW())*INDEX(results!$I:$I,ROW())</f>
        <v>0.55999999999999994</v>
      </c>
      <c r="X36" s="24">
        <f>profiles!AV36*INDEX(data!$AL:$AL,ROW())*INDEX(results!$I:$I,ROW())</f>
        <v>0.35</v>
      </c>
      <c r="Y36" s="24">
        <f>profiles!AW36*INDEX(data!$AL:$AL,ROW())*INDEX(results!$I:$I,ROW())</f>
        <v>0.35</v>
      </c>
      <c r="Z36" s="24">
        <f>profiles!AX36*INDEX(data!$AL:$AL,ROW())*INDEX(results!$I:$I,ROW())</f>
        <v>6.9999999999999993E-2</v>
      </c>
      <c r="AA36" s="72">
        <f t="shared" si="1"/>
        <v>3</v>
      </c>
      <c r="AB36" s="24">
        <f>IF(INDEX(data!$AV:$AV,ROW())=3,0,CA36*INDEX(results!$R:$R,ROW()))*INDEX($BA:$BA,ROW())</f>
        <v>0</v>
      </c>
      <c r="AC36" s="24">
        <f>IF(INDEX(data!$AV:$AV,ROW())=3,0,CB36*INDEX(results!$R:$R,ROW()))*INDEX($BA:$BA,ROW())</f>
        <v>0</v>
      </c>
      <c r="AD36" s="24">
        <f>IF(INDEX(data!$AV:$AV,ROW())=3,0,CC36*INDEX(results!$R:$R,ROW()))*INDEX($BA:$BA,ROW())</f>
        <v>0</v>
      </c>
      <c r="AE36" s="24">
        <f>IF(INDEX(data!$AV:$AV,ROW())=3,0,CD36*INDEX(results!$R:$R,ROW()))*INDEX($BA:$BA,ROW())</f>
        <v>0</v>
      </c>
      <c r="AF36" s="24">
        <f>IF(INDEX(data!$AV:$AV,ROW())=3,0,CE36*INDEX(results!$R:$R,ROW()))*INDEX($BA:$BA,ROW())</f>
        <v>0</v>
      </c>
      <c r="AG36" s="24">
        <f>IF(INDEX(data!$AV:$AV,ROW())=3,0,CF36*INDEX(results!$R:$R,ROW()))*INDEX($BA:$BA,ROW())</f>
        <v>0</v>
      </c>
      <c r="AH36" s="24">
        <f>IF(INDEX(data!$AV:$AV,ROW())=3,0,CG36*INDEX(results!$R:$R,ROW()))*INDEX($BA:$BA,ROW())</f>
        <v>0</v>
      </c>
      <c r="AI36" s="86">
        <f>CH36*INDEX(results!$R:$R,ROW())*INDEX($BA:$BA,ROW())</f>
        <v>4.3150684852692809</v>
      </c>
      <c r="AJ36" s="86">
        <f>CI36*INDEX(results!$R:$R,ROW())*INDEX($BA:$BA,ROW())</f>
        <v>4.3150684852692809</v>
      </c>
      <c r="AK36" s="86">
        <f>CJ36*INDEX(results!$R:$R,ROW())*INDEX($BA:$BA,ROW())</f>
        <v>4.3150684852692809</v>
      </c>
      <c r="AL36" s="86">
        <f>CK36*INDEX(results!$R:$R,ROW())*INDEX($BA:$BA,ROW())</f>
        <v>4.3150684852692809</v>
      </c>
      <c r="AM36" s="86">
        <f>CL36*INDEX(results!$R:$R,ROW())*INDEX($BA:$BA,ROW())</f>
        <v>4.3150684852692809</v>
      </c>
      <c r="AN36" s="86">
        <f>CM36*INDEX(results!$R:$R,ROW())*INDEX($BA:$BA,ROW())</f>
        <v>0</v>
      </c>
      <c r="AO36" s="86">
        <f>CN36*INDEX(results!$R:$R,ROW())*INDEX($BA:$BA,ROW())</f>
        <v>4.3150684852692809</v>
      </c>
      <c r="AP36" s="86">
        <f>CO36*INDEX(results!$R:$R,ROW())*INDEX($BA:$BA,ROW())</f>
        <v>4.3150684852692809</v>
      </c>
      <c r="AQ36" s="86">
        <f>CP36*INDEX(results!$R:$R,ROW())*INDEX($BA:$BA,ROW())</f>
        <v>4.3150684852692809</v>
      </c>
      <c r="AR36" s="86">
        <f>CQ36*INDEX(results!$R:$R,ROW())*INDEX($BA:$BA,ROW())</f>
        <v>4.3150684852692809</v>
      </c>
      <c r="AS36" s="86">
        <f>CR36*INDEX(results!$R:$R,ROW())*INDEX($BA:$BA,ROW())</f>
        <v>4.3150684852692809</v>
      </c>
      <c r="AT36" s="87">
        <f>IF(INDEX(data!$AV:$AV,ROW())=3,INDEX(results!$R:$R,ROW()), CS36*INDEX(results!$R:$R,ROW()))*INDEX($BA:$BA,ROW())</f>
        <v>4.3150684852692809</v>
      </c>
      <c r="AU36" s="87">
        <f>IF(INDEX(data!$AV:$AV,ROW())=3,INDEX(results!$R:$R,ROW()), CT36*INDEX(results!$R:$R,ROW()))*INDEX($BA:$BA,ROW())</f>
        <v>4.3150684852692809</v>
      </c>
      <c r="AV36" s="87">
        <f>IF(INDEX(data!$AV:$AV,ROW())=3,INDEX(results!$R:$R,ROW()), CU36*INDEX(results!$R:$R,ROW()))*INDEX($BA:$BA,ROW())</f>
        <v>4.3150684852692809</v>
      </c>
      <c r="AW36" s="24">
        <f>IF(INDEX(data!$AV:$AV,ROW())=3,0,CV36*INDEX(results!$R:$R,ROW()))*INDEX($BA:$BA,ROW())</f>
        <v>4.3150684852692809</v>
      </c>
      <c r="AX36" s="24">
        <f>IF(INDEX(data!$AV:$AV,ROW())=3,0,CW36*INDEX(results!$R:$R,ROW()))*INDEX($BA:$BA,ROW())</f>
        <v>4.3150684852692809</v>
      </c>
      <c r="AY36" s="25">
        <f>IF(INDEX(data!$AV:$AV,ROW())=3,0,CX36*INDEX(results!$R:$R,ROW()))*INDEX($BA:$BA,ROW())</f>
        <v>0</v>
      </c>
      <c r="AZ36" s="7">
        <f t="shared" si="2"/>
        <v>24</v>
      </c>
      <c r="BA36" s="72">
        <f>IF((INDEX(data!$AU:$AU,ROW())+INDEX(data!$AV:$AV,ROW()))=0,0,INDEX(results!$T:$T,ROW())/(365*(INDEX(data!$AU:$AU,ROW())+INDEX(data!$AV:$AV,ROW()))+0.00001))</f>
        <v>0.41095890335897917</v>
      </c>
      <c r="BB36" s="23">
        <f>CA36*INDEX(data!$AX:$AX,ROW())*INDEX(results!$I:$I,ROW())</f>
        <v>0</v>
      </c>
      <c r="BC36" s="23">
        <f>CB36*INDEX(data!$AX:$AX,ROW())*INDEX(results!$I:$I,ROW())</f>
        <v>0</v>
      </c>
      <c r="BD36" s="23">
        <f>CC36*INDEX(data!$AX:$AX,ROW())*INDEX(results!$I:$I,ROW())</f>
        <v>0</v>
      </c>
      <c r="BE36" s="23">
        <f>CD36*INDEX(data!$AX:$AX,ROW())*INDEX(results!$I:$I,ROW())</f>
        <v>0</v>
      </c>
      <c r="BF36" s="23">
        <f>CE36*INDEX(data!$AX:$AX,ROW())*INDEX(results!$I:$I,ROW())</f>
        <v>0</v>
      </c>
      <c r="BG36" s="23">
        <f>CF36*INDEX(data!$AX:$AX,ROW())*INDEX(results!$I:$I,ROW())</f>
        <v>0</v>
      </c>
      <c r="BH36" s="41">
        <f>CG36*INDEX(data!$AX:$AX,ROW())*INDEX(results!$I:$I,ROW())</f>
        <v>0</v>
      </c>
      <c r="BI36" s="23">
        <f>CH36*INDEX(data!$AX:$AX,ROW())*INDEX(results!$I:$I,ROW())</f>
        <v>0</v>
      </c>
      <c r="BJ36" s="23">
        <f>CI36*INDEX(data!$AX:$AX,ROW())*INDEX(results!$I:$I,ROW())</f>
        <v>0</v>
      </c>
      <c r="BK36" s="23">
        <f>CJ36*INDEX(data!$AX:$AX,ROW())*INDEX(results!$I:$I,ROW())</f>
        <v>0</v>
      </c>
      <c r="BL36" s="23">
        <f>CK36*INDEX(data!$AX:$AX,ROW())*INDEX(results!$I:$I,ROW())</f>
        <v>0</v>
      </c>
      <c r="BM36" s="23">
        <f>CL36*INDEX(data!$AX:$AX,ROW())*INDEX(results!$I:$I,ROW())</f>
        <v>0</v>
      </c>
      <c r="BN36" s="23">
        <f>CM36*INDEX(data!$AX:$AX,ROW())*INDEX(results!$I:$I,ROW())</f>
        <v>0</v>
      </c>
      <c r="BO36" s="23">
        <f>CN36*INDEX(data!$AX:$AX,ROW())*INDEX(results!$I:$I,ROW())</f>
        <v>0</v>
      </c>
      <c r="BP36" s="23">
        <f>CO36*INDEX(data!$AX:$AX,ROW())*INDEX(results!$I:$I,ROW())</f>
        <v>0</v>
      </c>
      <c r="BQ36" s="23">
        <f>CP36*INDEX(data!$AX:$AX,ROW())*INDEX(results!$I:$I,ROW())</f>
        <v>0</v>
      </c>
      <c r="BR36" s="23">
        <f>CQ36*INDEX(data!$AX:$AX,ROW())*INDEX(results!$I:$I,ROW())</f>
        <v>0</v>
      </c>
      <c r="BS36" s="23">
        <f>CR36*INDEX(data!$AX:$AX,ROW())*INDEX(results!$I:$I,ROW())</f>
        <v>0</v>
      </c>
      <c r="BT36" s="23">
        <f>CS36*INDEX(data!$AX:$AX,ROW())*INDEX(results!$I:$I,ROW())</f>
        <v>0</v>
      </c>
      <c r="BU36" s="23">
        <f>CT36*INDEX(data!$AX:$AX,ROW())*INDEX(results!$I:$I,ROW())</f>
        <v>0</v>
      </c>
      <c r="BV36" s="23">
        <f>CU36*INDEX(data!$AX:$AX,ROW())*INDEX(results!$I:$I,ROW())</f>
        <v>0</v>
      </c>
      <c r="BW36" s="23">
        <f>CV36*INDEX(data!$AX:$AX,ROW())*INDEX(results!$I:$I,ROW())</f>
        <v>0</v>
      </c>
      <c r="BX36" s="23">
        <f>CW36*INDEX(data!$AX:$AX,ROW())*INDEX(results!$I:$I,ROW())</f>
        <v>0</v>
      </c>
      <c r="BY36" s="23">
        <f>CX36*INDEX(data!$AX:$AX,ROW())*INDEX(results!$I:$I,ROW())</f>
        <v>0</v>
      </c>
      <c r="BZ36" s="72">
        <f>ROUND(SUM(BB36:BY36)*INDEX(profiles!$BL:$BL,ROW())/1000,0)</f>
        <v>0</v>
      </c>
      <c r="CA36" s="81">
        <f>IF(profiles!C36&gt;0,1,0)</f>
        <v>0</v>
      </c>
      <c r="CB36" s="78">
        <f>IF(profiles!D36&gt;0,1,0)</f>
        <v>0</v>
      </c>
      <c r="CC36" s="78">
        <f>IF(profiles!E36&gt;0,1,0)</f>
        <v>0</v>
      </c>
      <c r="CD36" s="78">
        <f>IF(profiles!F36&gt;0,1,0)</f>
        <v>0</v>
      </c>
      <c r="CE36" s="78">
        <f>IF(profiles!G36&gt;0,1,0)</f>
        <v>0</v>
      </c>
      <c r="CF36" s="78">
        <f>IF(profiles!H36&gt;0,1,0)</f>
        <v>0</v>
      </c>
      <c r="CG36" s="84">
        <f>IF(profiles!I36&gt;0,1,0)</f>
        <v>0</v>
      </c>
      <c r="CH36" s="78">
        <f>IF(profiles!J36&gt;0,1,0)</f>
        <v>1</v>
      </c>
      <c r="CI36" s="78">
        <f>IF(profiles!K36&gt;0,1,0)</f>
        <v>1</v>
      </c>
      <c r="CJ36" s="78">
        <f>IF(profiles!L36&gt;0,1,0)</f>
        <v>1</v>
      </c>
      <c r="CK36" s="78">
        <f>IF(profiles!M36&gt;0,1,0)</f>
        <v>1</v>
      </c>
      <c r="CL36" s="78">
        <f>IF(profiles!N36&gt;0,1,0)</f>
        <v>1</v>
      </c>
      <c r="CM36" s="78">
        <f>IF(profiles!O36&gt;0,1,0)</f>
        <v>0</v>
      </c>
      <c r="CN36" s="78">
        <f>IF(profiles!P36&gt;0,1,0)</f>
        <v>1</v>
      </c>
      <c r="CO36" s="78">
        <f>IF(profiles!Q36&gt;0,1,0)</f>
        <v>1</v>
      </c>
      <c r="CP36" s="78">
        <f>IF(profiles!R36&gt;0,1,0)</f>
        <v>1</v>
      </c>
      <c r="CQ36" s="78">
        <f>IF(profiles!S36&gt;0,1,0)</f>
        <v>1</v>
      </c>
      <c r="CR36" s="78">
        <f>IF(profiles!T36&gt;0,1,0)</f>
        <v>1</v>
      </c>
      <c r="CS36" s="78">
        <f>IF(profiles!U36&gt;0,1,0)</f>
        <v>1</v>
      </c>
      <c r="CT36" s="78">
        <f>IF(profiles!V36&gt;0,1,0)</f>
        <v>1</v>
      </c>
      <c r="CU36" s="78">
        <f>IF(profiles!W36&gt;0,1,0)</f>
        <v>1</v>
      </c>
      <c r="CV36" s="78">
        <f>IF(profiles!X36&gt;0,1,0)</f>
        <v>1</v>
      </c>
      <c r="CW36" s="78">
        <f>IF(profiles!Y36&gt;0,1,0)</f>
        <v>1</v>
      </c>
      <c r="CX36" s="78">
        <f>IF(profiles!Z36&gt;0,1,0)</f>
        <v>0</v>
      </c>
      <c r="CY36" s="72">
        <f t="shared" si="3"/>
        <v>5</v>
      </c>
      <c r="CZ36" s="22">
        <f>profiles!C36*INDEX(results!$J:$J,ROW())*INDEX(results!$I:$I,ROW())</f>
        <v>0</v>
      </c>
      <c r="DA36" s="23">
        <f>profiles!D36*INDEX(results!$J:$J,ROW())*INDEX(results!$I:$I,ROW())</f>
        <v>0</v>
      </c>
      <c r="DB36" s="23">
        <f>profiles!E36*INDEX(results!$J:$J,ROW())*INDEX(results!$I:$I,ROW())</f>
        <v>0</v>
      </c>
      <c r="DC36" s="23">
        <f>profiles!F36*INDEX(results!$J:$J,ROW())*INDEX(results!$I:$I,ROW())</f>
        <v>0</v>
      </c>
      <c r="DD36" s="23">
        <f>profiles!G36*INDEX(results!$J:$J,ROW())*INDEX(results!$I:$I,ROW())</f>
        <v>0</v>
      </c>
      <c r="DE36" s="23">
        <f>profiles!H36*INDEX(results!$J:$J,ROW())*INDEX(results!$I:$I,ROW())</f>
        <v>0</v>
      </c>
      <c r="DF36" s="41">
        <f>profiles!I36*INDEX(results!$J:$J,ROW())*INDEX(results!$I:$I,ROW())</f>
        <v>0</v>
      </c>
      <c r="DG36" s="23">
        <f>profiles!J36*INDEX(results!$J:$J,ROW())*INDEX(results!$I:$I,ROW())</f>
        <v>0.97999999999999987</v>
      </c>
      <c r="DH36" s="23">
        <f>profiles!K36*INDEX(results!$J:$J,ROW())*INDEX(results!$I:$I,ROW())</f>
        <v>1.5679999999999998</v>
      </c>
      <c r="DI36" s="23">
        <f>profiles!L36*INDEX(results!$J:$J,ROW())*INDEX(results!$I:$I,ROW())</f>
        <v>1.9599999999999997</v>
      </c>
      <c r="DJ36" s="23">
        <f>profiles!M36*INDEX(results!$J:$J,ROW())*INDEX(results!$I:$I,ROW())</f>
        <v>1.9599999999999997</v>
      </c>
      <c r="DK36" s="23">
        <f>profiles!N36*INDEX(results!$J:$J,ROW())*INDEX(results!$I:$I,ROW())</f>
        <v>1.5679999999999998</v>
      </c>
      <c r="DL36" s="23">
        <f>profiles!O36*INDEX(results!$J:$J,ROW())*INDEX(results!$I:$I,ROW())</f>
        <v>0</v>
      </c>
      <c r="DM36" s="23">
        <f>profiles!P36*INDEX(results!$J:$J,ROW())*INDEX(results!$I:$I,ROW())</f>
        <v>1.5679999999999998</v>
      </c>
      <c r="DN36" s="23">
        <f>profiles!Q36*INDEX(results!$J:$J,ROW())*INDEX(results!$I:$I,ROW())</f>
        <v>1.9599999999999997</v>
      </c>
      <c r="DO36" s="23">
        <f>profiles!R36*INDEX(results!$J:$J,ROW())*INDEX(results!$I:$I,ROW())</f>
        <v>1.9599999999999997</v>
      </c>
      <c r="DP36" s="23">
        <f>profiles!S36*INDEX(results!$J:$J,ROW())*INDEX(results!$I:$I,ROW())</f>
        <v>1.5679999999999998</v>
      </c>
      <c r="DQ36" s="23">
        <f>profiles!T36*INDEX(results!$J:$J,ROW())*INDEX(results!$I:$I,ROW())</f>
        <v>0.97999999999999987</v>
      </c>
      <c r="DR36" s="23">
        <f>profiles!U36*INDEX(results!$J:$J,ROW())*INDEX(results!$I:$I,ROW())</f>
        <v>1.5679999999999998</v>
      </c>
      <c r="DS36" s="23">
        <f>profiles!V36*INDEX(results!$J:$J,ROW())*INDEX(results!$I:$I,ROW())</f>
        <v>1.5679999999999998</v>
      </c>
      <c r="DT36" s="23">
        <f>profiles!W36*INDEX(results!$J:$J,ROW())*INDEX(results!$I:$I,ROW())</f>
        <v>1.5679999999999998</v>
      </c>
      <c r="DU36" s="23">
        <f>profiles!X36*INDEX(results!$J:$J,ROW())*INDEX(results!$I:$I,ROW())</f>
        <v>0.97999999999999987</v>
      </c>
      <c r="DV36" s="23">
        <f>profiles!Y36*INDEX(results!$J:$J,ROW())*INDEX(results!$I:$I,ROW())</f>
        <v>0.97999999999999987</v>
      </c>
      <c r="DW36" s="23">
        <f>profiles!Z36*INDEX(results!$J:$J,ROW())*INDEX(results!$I:$I,ROW())</f>
        <v>0</v>
      </c>
      <c r="DX36" s="72">
        <f t="shared" si="4"/>
        <v>8</v>
      </c>
      <c r="DY36" s="7">
        <f>EX36/MAX(INDEX($FV:$FV,ROW()),0.001)*(INDEX(data!$BT:$BT,ROW()))*(INDEX(results!$I:$I,ROW()))/MAX(INDEX(data!$AG:$AG,ROW()),0.001)</f>
        <v>0</v>
      </c>
      <c r="DZ36" s="24">
        <f>EY36/MAX(INDEX($FV:$FV,ROW()),0.001)*(INDEX(data!$BT:$BT,ROW()))*(INDEX(results!$I:$I,ROW()))/MAX(INDEX(data!$AG:$AG,ROW()),0.001)</f>
        <v>0</v>
      </c>
      <c r="EA36" s="24">
        <f>EZ36/MAX(INDEX($FV:$FV,ROW()),0.001)*(INDEX(data!$BT:$BT,ROW()))*(INDEX(results!$I:$I,ROW()))/MAX(INDEX(data!$AG:$AG,ROW()),0.001)</f>
        <v>0</v>
      </c>
      <c r="EB36" s="24">
        <f>FA36/MAX(INDEX($FV:$FV,ROW()),0.001)*(INDEX(data!$BT:$BT,ROW()))*(INDEX(results!$I:$I,ROW()))/MAX(INDEX(data!$AG:$AG,ROW()),0.001)</f>
        <v>0</v>
      </c>
      <c r="EC36" s="24">
        <f>FB36/MAX(INDEX($FV:$FV,ROW()),0.001)*(INDEX(data!$BT:$BT,ROW()))*(INDEX(results!$I:$I,ROW()))/MAX(INDEX(data!$AG:$AG,ROW()),0.001)</f>
        <v>0</v>
      </c>
      <c r="ED36" s="24">
        <f>FC36/MAX(INDEX($FV:$FV,ROW()),0.001)*(INDEX(data!$BT:$BT,ROW()))*(INDEX(results!$I:$I,ROW()))/MAX(INDEX(data!$AG:$AG,ROW()),0.001)</f>
        <v>0</v>
      </c>
      <c r="EE36">
        <f>FD36/MAX(INDEX($FV:$FV,ROW()),0.001)*(INDEX(data!$BT:$BT,ROW()))*(INDEX(results!$I:$I,ROW()))/MAX(INDEX(data!$AG:$AG,ROW()),0.001)</f>
        <v>0</v>
      </c>
      <c r="EF36" s="24">
        <f>FE36/MAX(INDEX($FV:$FV,ROW()),0.001)*(INDEX(data!$BT:$BT,ROW()))*(INDEX(results!$I:$I,ROW()))/MAX(INDEX(data!$AG:$AG,ROW()),0.001)</f>
        <v>0</v>
      </c>
      <c r="EG36" s="24">
        <f>FF36/MAX(INDEX($FV:$FV,ROW()),0.001)*(INDEX(data!$BT:$BT,ROW()))*(INDEX(results!$I:$I,ROW()))/MAX(INDEX(data!$AG:$AG,ROW()),0.001)</f>
        <v>0</v>
      </c>
      <c r="EH36" s="24">
        <f>FG36/MAX(INDEX($FV:$FV,ROW()),0.001)*(INDEX(data!$BT:$BT,ROW()))*(INDEX(results!$I:$I,ROW()))/MAX(INDEX(data!$AG:$AG,ROW()),0.001)</f>
        <v>1.05</v>
      </c>
      <c r="EI36" s="24">
        <f>FH36/MAX(INDEX($FV:$FV,ROW()),0.001)*(INDEX(data!$BT:$BT,ROW()))*(INDEX(results!$I:$I,ROW()))/MAX(INDEX(data!$AG:$AG,ROW()),0.001)</f>
        <v>1.05</v>
      </c>
      <c r="EJ36" s="24">
        <f>FI36/MAX(INDEX($FV:$FV,ROW()),0.001)*(INDEX(data!$BT:$BT,ROW()))*(INDEX(results!$I:$I,ROW()))/MAX(INDEX(data!$AG:$AG,ROW()),0.001)</f>
        <v>0</v>
      </c>
      <c r="EK36" s="24">
        <f>FJ36/MAX(INDEX($FV:$FV,ROW()),0.001)*(INDEX(data!$BT:$BT,ROW()))*(INDEX(results!$I:$I,ROW()))/MAX(INDEX(data!$AG:$AG,ROW()),0.001)</f>
        <v>0</v>
      </c>
      <c r="EL36" s="24">
        <f>FK36/MAX(INDEX($FV:$FV,ROW()),0.001)*(INDEX(data!$BT:$BT,ROW()))*(INDEX(results!$I:$I,ROW()))/MAX(INDEX(data!$AG:$AG,ROW()),0.001)</f>
        <v>0</v>
      </c>
      <c r="EM36" s="24">
        <f>FL36/MAX(INDEX($FV:$FV,ROW()),0.001)*(INDEX(data!$BT:$BT,ROW()))*(INDEX(results!$I:$I,ROW()))/MAX(INDEX(data!$AG:$AG,ROW()),0.001)</f>
        <v>1.05</v>
      </c>
      <c r="EN36" s="24">
        <f>FM36/MAX(INDEX($FV:$FV,ROW()),0.001)*(INDEX(data!$BT:$BT,ROW()))*(INDEX(results!$I:$I,ROW()))/MAX(INDEX(data!$AG:$AG,ROW()),0.001)</f>
        <v>1.05</v>
      </c>
      <c r="EO36" s="24">
        <f>FN36/MAX(INDEX($FV:$FV,ROW()),0.001)*(INDEX(data!$BT:$BT,ROW()))*(INDEX(results!$I:$I,ROW()))/MAX(INDEX(data!$AG:$AG,ROW()),0.001)</f>
        <v>0</v>
      </c>
      <c r="EP36" s="24">
        <f>FO36/MAX(INDEX($FV:$FV,ROW()),0.001)*(INDEX(data!$BT:$BT,ROW()))*(INDEX(results!$I:$I,ROW()))/MAX(INDEX(data!$AG:$AG,ROW()),0.001)</f>
        <v>0</v>
      </c>
      <c r="EQ36" s="24">
        <f>FP36/MAX(INDEX($FV:$FV,ROW()),0.001)*(INDEX(data!$BT:$BT,ROW()))*(INDEX(results!$I:$I,ROW()))/MAX(INDEX(data!$AG:$AG,ROW()),0.001)</f>
        <v>0</v>
      </c>
      <c r="ER36" s="24">
        <f>FQ36/MAX(INDEX($FV:$FV,ROW()),0.001)*(INDEX(data!$BT:$BT,ROW()))*(INDEX(results!$I:$I,ROW()))/MAX(INDEX(data!$AG:$AG,ROW()),0.001)</f>
        <v>0</v>
      </c>
      <c r="ES36" s="24">
        <f>FR36/MAX(INDEX($FV:$FV,ROW()),0.001)*(INDEX(data!$BT:$BT,ROW()))*(INDEX(results!$I:$I,ROW()))/MAX(INDEX(data!$AG:$AG,ROW()),0.001)</f>
        <v>0</v>
      </c>
      <c r="ET36" s="24">
        <f>FS36/MAX(INDEX($FV:$FV,ROW()),0.001)*(INDEX(data!$BT:$BT,ROW()))*(INDEX(results!$I:$I,ROW()))/MAX(INDEX(data!$AG:$AG,ROW()),0.001)</f>
        <v>0</v>
      </c>
      <c r="EU36" s="24">
        <f>FT36/MAX(INDEX($FV:$FV,ROW()),0.001)*(INDEX(data!$BT:$BT,ROW()))*(INDEX(results!$I:$I,ROW()))/MAX(INDEX(data!$AG:$AG,ROW()),0.001)</f>
        <v>0</v>
      </c>
      <c r="EV36" s="24">
        <f>FU36/MAX(INDEX($FV:$FV,ROW()),0.001)*(INDEX(data!$BT:$BT,ROW()))*(INDEX(results!$I:$I,ROW()))/MAX(INDEX(data!$AG:$AG,ROW()),0.001)</f>
        <v>0</v>
      </c>
      <c r="EW36" s="72">
        <f t="shared" si="5"/>
        <v>88.9</v>
      </c>
      <c r="EX36" s="7">
        <f t="shared" si="6"/>
        <v>0</v>
      </c>
      <c r="EY36" s="24">
        <f t="shared" si="7"/>
        <v>0</v>
      </c>
      <c r="EZ36" s="24">
        <f t="shared" si="8"/>
        <v>0</v>
      </c>
      <c r="FA36" s="24">
        <f t="shared" si="9"/>
        <v>0</v>
      </c>
      <c r="FB36" s="24">
        <f t="shared" si="10"/>
        <v>0</v>
      </c>
      <c r="FC36" s="24">
        <f t="shared" si="11"/>
        <v>0</v>
      </c>
      <c r="FD36">
        <f t="shared" si="12"/>
        <v>0</v>
      </c>
      <c r="FE36" s="24">
        <f t="shared" si="13"/>
        <v>0</v>
      </c>
      <c r="FF36" s="24">
        <f t="shared" si="14"/>
        <v>0</v>
      </c>
      <c r="FG36" s="24">
        <f t="shared" si="15"/>
        <v>1</v>
      </c>
      <c r="FH36" s="24">
        <f t="shared" si="16"/>
        <v>1</v>
      </c>
      <c r="FI36" s="24">
        <f t="shared" si="17"/>
        <v>0</v>
      </c>
      <c r="FJ36" s="24">
        <f t="shared" si="18"/>
        <v>0</v>
      </c>
      <c r="FK36" s="24">
        <f t="shared" si="19"/>
        <v>0</v>
      </c>
      <c r="FL36" s="24">
        <f t="shared" si="20"/>
        <v>1</v>
      </c>
      <c r="FM36" s="24">
        <f t="shared" si="21"/>
        <v>1</v>
      </c>
      <c r="FN36" s="24">
        <f t="shared" si="22"/>
        <v>0</v>
      </c>
      <c r="FO36" s="24">
        <f t="shared" si="23"/>
        <v>0</v>
      </c>
      <c r="FP36" s="24">
        <f t="shared" si="24"/>
        <v>0</v>
      </c>
      <c r="FQ36" s="24">
        <f t="shared" si="25"/>
        <v>0</v>
      </c>
      <c r="FR36" s="24">
        <f t="shared" si="26"/>
        <v>0</v>
      </c>
      <c r="FS36" s="24">
        <f t="shared" si="27"/>
        <v>0</v>
      </c>
      <c r="FT36" s="24">
        <f t="shared" si="28"/>
        <v>0</v>
      </c>
      <c r="FU36" s="25">
        <f t="shared" si="29"/>
        <v>0</v>
      </c>
      <c r="FV36" s="72">
        <f t="shared" si="30"/>
        <v>4</v>
      </c>
      <c r="FW36" s="23">
        <f>profiles!C36*profiles!AA36</f>
        <v>0</v>
      </c>
      <c r="FX36" s="23">
        <f>profiles!D36*profiles!AB36</f>
        <v>0</v>
      </c>
      <c r="FY36" s="23">
        <f>profiles!E36*profiles!AC36</f>
        <v>0</v>
      </c>
      <c r="FZ36" s="23">
        <f>profiles!F36*profiles!AD36</f>
        <v>0</v>
      </c>
      <c r="GA36" s="23">
        <f>profiles!G36*profiles!AE36</f>
        <v>0</v>
      </c>
      <c r="GB36" s="23">
        <f>profiles!H36*profiles!AF36</f>
        <v>0</v>
      </c>
      <c r="GC36" s="41">
        <f>profiles!I36*profiles!AG36</f>
        <v>0</v>
      </c>
      <c r="GD36" s="23">
        <f>profiles!J36*profiles!AH36</f>
        <v>0.25</v>
      </c>
      <c r="GE36" s="23">
        <f>profiles!K36*profiles!AI36</f>
        <v>0.64000000000000012</v>
      </c>
      <c r="GF36" s="23">
        <f>profiles!L36*profiles!AJ36</f>
        <v>1</v>
      </c>
      <c r="GG36" s="23">
        <f>profiles!M36*profiles!AK36</f>
        <v>1</v>
      </c>
      <c r="GH36" s="23">
        <f>profiles!N36*profiles!AL36</f>
        <v>0.64000000000000012</v>
      </c>
      <c r="GI36" s="23">
        <f>profiles!O36*profiles!AM36</f>
        <v>0</v>
      </c>
      <c r="GJ36" s="23">
        <f>profiles!P36*profiles!AN36</f>
        <v>0.64000000000000012</v>
      </c>
      <c r="GK36" s="23">
        <f>profiles!Q36*profiles!AO36</f>
        <v>1</v>
      </c>
      <c r="GL36" s="23">
        <f>profiles!R36*profiles!AP36</f>
        <v>1</v>
      </c>
      <c r="GM36" s="23">
        <f>profiles!S36*profiles!AQ36</f>
        <v>0.64000000000000012</v>
      </c>
      <c r="GN36" s="23">
        <f>profiles!T36*profiles!AR36</f>
        <v>0.25</v>
      </c>
      <c r="GO36" s="23">
        <f>profiles!U36*profiles!AS36</f>
        <v>0.64000000000000012</v>
      </c>
      <c r="GP36" s="23">
        <f>profiles!V36*profiles!AT36</f>
        <v>0.64000000000000012</v>
      </c>
      <c r="GQ36" s="23">
        <f>profiles!W36*profiles!AU36</f>
        <v>0.64000000000000012</v>
      </c>
      <c r="GR36" s="23">
        <f>profiles!X36*profiles!AV36</f>
        <v>0.25</v>
      </c>
      <c r="GS36" s="23">
        <f>profiles!Y36*profiles!AW36</f>
        <v>0.25</v>
      </c>
      <c r="GT36" s="23">
        <f>profiles!Z36*profiles!AX36</f>
        <v>0</v>
      </c>
      <c r="GU36" s="72">
        <f t="shared" si="31"/>
        <v>0.8380000000000003</v>
      </c>
      <c r="GV36" s="72">
        <v>101</v>
      </c>
      <c r="GW36" s="72">
        <f>INDEX(data!$C:$C,ROW())*INDEX(data!$E:$E,ROW())*(INDEX(data!$G:$G,ROW())/100)/0.85</f>
        <v>123.52941176470588</v>
      </c>
      <c r="GX36" s="72">
        <f>GW36*INDEX(data!$P:$P,ROW())*INDEX(data!$W:$W,ROW())/INDEX(results!$C:$C,ROW())</f>
        <v>6.9485294117647062E-2</v>
      </c>
      <c r="GY36" s="72">
        <f>IF(INDEX(data!$BM:$BM,ROW())="Climatisation",1,0)</f>
        <v>0</v>
      </c>
      <c r="GZ36" s="72">
        <f>data!BA36</f>
        <v>3.6</v>
      </c>
      <c r="HA36" s="72">
        <f>data!BB36</f>
        <v>0.2</v>
      </c>
      <c r="HB36" s="7">
        <f>profiles!C36</f>
        <v>0</v>
      </c>
      <c r="HC36" s="24">
        <f>profiles!D36</f>
        <v>0</v>
      </c>
      <c r="HD36" s="24">
        <f>profiles!E36</f>
        <v>0</v>
      </c>
      <c r="HE36" s="24">
        <f>profiles!F36</f>
        <v>0</v>
      </c>
      <c r="HF36" s="24">
        <f>profiles!G36</f>
        <v>0</v>
      </c>
      <c r="HG36" s="24">
        <f>profiles!H36</f>
        <v>0</v>
      </c>
      <c r="HH36">
        <f>profiles!I36</f>
        <v>0</v>
      </c>
      <c r="HI36" s="24">
        <f>profiles!J36</f>
        <v>0.5</v>
      </c>
      <c r="HJ36" s="24">
        <f>profiles!K36</f>
        <v>0.8</v>
      </c>
      <c r="HK36" s="24">
        <f>profiles!L36</f>
        <v>1</v>
      </c>
      <c r="HL36" s="24">
        <f>profiles!M36</f>
        <v>1</v>
      </c>
      <c r="HM36" s="24">
        <f>profiles!N36</f>
        <v>0.8</v>
      </c>
      <c r="HN36" s="24">
        <f>profiles!O36</f>
        <v>0</v>
      </c>
      <c r="HO36" s="24">
        <f>profiles!P36</f>
        <v>0.8</v>
      </c>
      <c r="HP36" s="24">
        <f>profiles!Q36</f>
        <v>1</v>
      </c>
      <c r="HQ36" s="24">
        <f>profiles!R36</f>
        <v>1</v>
      </c>
      <c r="HR36" s="24">
        <f>profiles!S36</f>
        <v>0.8</v>
      </c>
      <c r="HS36" s="24">
        <f>profiles!T36</f>
        <v>0.5</v>
      </c>
      <c r="HT36" s="24">
        <f>profiles!U36</f>
        <v>0.8</v>
      </c>
      <c r="HU36" s="24">
        <f>profiles!V36</f>
        <v>0.8</v>
      </c>
      <c r="HV36" s="24">
        <f>profiles!W36</f>
        <v>0.8</v>
      </c>
      <c r="HW36" s="24">
        <f>profiles!X36</f>
        <v>0.5</v>
      </c>
      <c r="HX36" s="24">
        <f>profiles!Y36</f>
        <v>0.5</v>
      </c>
      <c r="HY36" s="24">
        <f>profiles!Z36</f>
        <v>0</v>
      </c>
      <c r="HZ36" s="72">
        <f t="shared" si="32"/>
        <v>12</v>
      </c>
    </row>
    <row r="37" spans="1:234" x14ac:dyDescent="0.3">
      <c r="A37" s="17">
        <v>11.2</v>
      </c>
      <c r="B37" s="4" t="s">
        <v>129</v>
      </c>
      <c r="C37" s="17">
        <f>profiles!AA37*INDEX(data!$AL:$AL,ROW())*INDEX(results!$I:$I,ROW())</f>
        <v>0.16000000000000003</v>
      </c>
      <c r="D37" s="31">
        <f>profiles!AB37*INDEX(data!$AL:$AL,ROW())*INDEX(results!$I:$I,ROW())</f>
        <v>0.16000000000000003</v>
      </c>
      <c r="E37" s="31">
        <f>profiles!AC37*INDEX(data!$AL:$AL,ROW())*INDEX(results!$I:$I,ROW())</f>
        <v>0.16000000000000003</v>
      </c>
      <c r="F37" s="31">
        <f>profiles!AD37*INDEX(data!$AL:$AL,ROW())*INDEX(results!$I:$I,ROW())</f>
        <v>0.16000000000000003</v>
      </c>
      <c r="G37" s="31">
        <f>profiles!AE37*INDEX(data!$AL:$AL,ROW())*INDEX(results!$I:$I,ROW())</f>
        <v>0.16000000000000003</v>
      </c>
      <c r="H37" s="31">
        <f>profiles!AF37*INDEX(data!$AL:$AL,ROW())*INDEX(results!$I:$I,ROW())</f>
        <v>0.16000000000000003</v>
      </c>
      <c r="I37">
        <f>profiles!AG37*INDEX(data!$AL:$AL,ROW())*INDEX(results!$I:$I,ROW())</f>
        <v>0.16000000000000003</v>
      </c>
      <c r="J37" s="31">
        <f>profiles!AH37*INDEX(data!$AL:$AL,ROW())*INDEX(results!$I:$I,ROW())</f>
        <v>0.8</v>
      </c>
      <c r="K37" s="31">
        <f>profiles!AI37*INDEX(data!$AL:$AL,ROW())*INDEX(results!$I:$I,ROW())</f>
        <v>1.2800000000000002</v>
      </c>
      <c r="L37" s="31">
        <f>profiles!AJ37*INDEX(data!$AL:$AL,ROW())*INDEX(results!$I:$I,ROW())</f>
        <v>1.6</v>
      </c>
      <c r="M37" s="31">
        <f>profiles!AK37*INDEX(data!$AL:$AL,ROW())*INDEX(results!$I:$I,ROW())</f>
        <v>1.6</v>
      </c>
      <c r="N37" s="31">
        <f>profiles!AL37*INDEX(data!$AL:$AL,ROW())*INDEX(results!$I:$I,ROW())</f>
        <v>1.2800000000000002</v>
      </c>
      <c r="O37" s="31">
        <f>profiles!AM37*INDEX(data!$AL:$AL,ROW())*INDEX(results!$I:$I,ROW())</f>
        <v>0</v>
      </c>
      <c r="P37" s="31">
        <f>profiles!AN37*INDEX(data!$AL:$AL,ROW())*INDEX(results!$I:$I,ROW())</f>
        <v>1.2800000000000002</v>
      </c>
      <c r="Q37" s="31">
        <f>profiles!AO37*INDEX(data!$AL:$AL,ROW())*INDEX(results!$I:$I,ROW())</f>
        <v>1.6</v>
      </c>
      <c r="R37" s="31">
        <f>profiles!AP37*INDEX(data!$AL:$AL,ROW())*INDEX(results!$I:$I,ROW())</f>
        <v>1.6</v>
      </c>
      <c r="S37" s="31">
        <f>profiles!AQ37*INDEX(data!$AL:$AL,ROW())*INDEX(results!$I:$I,ROW())</f>
        <v>1.2800000000000002</v>
      </c>
      <c r="T37" s="31">
        <f>profiles!AR37*INDEX(data!$AL:$AL,ROW())*INDEX(results!$I:$I,ROW())</f>
        <v>0.8</v>
      </c>
      <c r="U37" s="31">
        <f>profiles!AS37*INDEX(data!$AL:$AL,ROW())*INDEX(results!$I:$I,ROW())</f>
        <v>1.2800000000000002</v>
      </c>
      <c r="V37" s="31">
        <f>profiles!AT37*INDEX(data!$AL:$AL,ROW())*INDEX(results!$I:$I,ROW())</f>
        <v>1.2800000000000002</v>
      </c>
      <c r="W37" s="31">
        <f>profiles!AU37*INDEX(data!$AL:$AL,ROW())*INDEX(results!$I:$I,ROW())</f>
        <v>1.2800000000000002</v>
      </c>
      <c r="X37" s="31">
        <f>profiles!AV37*INDEX(data!$AL:$AL,ROW())*INDEX(results!$I:$I,ROW())</f>
        <v>0.8</v>
      </c>
      <c r="Y37" s="31">
        <f>profiles!AW37*INDEX(data!$AL:$AL,ROW())*INDEX(results!$I:$I,ROW())</f>
        <v>0.8</v>
      </c>
      <c r="Z37" s="31">
        <f>profiles!AX37*INDEX(data!$AL:$AL,ROW())*INDEX(results!$I:$I,ROW())</f>
        <v>0.16000000000000003</v>
      </c>
      <c r="AA37" s="73">
        <f t="shared" si="1"/>
        <v>7</v>
      </c>
      <c r="AB37" s="31">
        <f>IF(INDEX(data!$AV:$AV,ROW())=3,0,CA37*INDEX(results!$R:$R,ROW()))*INDEX($BA:$BA,ROW())</f>
        <v>0</v>
      </c>
      <c r="AC37" s="31">
        <f>IF(INDEX(data!$AV:$AV,ROW())=3,0,CB37*INDEX(results!$R:$R,ROW()))*INDEX($BA:$BA,ROW())</f>
        <v>0</v>
      </c>
      <c r="AD37" s="31">
        <f>IF(INDEX(data!$AV:$AV,ROW())=3,0,CC37*INDEX(results!$R:$R,ROW()))*INDEX($BA:$BA,ROW())</f>
        <v>0</v>
      </c>
      <c r="AE37" s="31">
        <f>IF(INDEX(data!$AV:$AV,ROW())=3,0,CD37*INDEX(results!$R:$R,ROW()))*INDEX($BA:$BA,ROW())</f>
        <v>0</v>
      </c>
      <c r="AF37" s="31">
        <f>IF(INDEX(data!$AV:$AV,ROW())=3,0,CE37*INDEX(results!$R:$R,ROW()))*INDEX($BA:$BA,ROW())</f>
        <v>0</v>
      </c>
      <c r="AG37" s="31">
        <f>IF(INDEX(data!$AV:$AV,ROW())=3,0,CF37*INDEX(results!$R:$R,ROW()))*INDEX($BA:$BA,ROW())</f>
        <v>0</v>
      </c>
      <c r="AH37" s="31">
        <f>IF(INDEX(data!$AV:$AV,ROW())=3,0,CG37*INDEX(results!$R:$R,ROW()))*INDEX($BA:$BA,ROW())</f>
        <v>0</v>
      </c>
      <c r="AI37" s="90">
        <f>CH37*INDEX(results!$R:$R,ROW())*INDEX($BA:$BA,ROW())</f>
        <v>5.6958904005554523</v>
      </c>
      <c r="AJ37" s="90">
        <f>CI37*INDEX(results!$R:$R,ROW())*INDEX($BA:$BA,ROW())</f>
        <v>5.6958904005554523</v>
      </c>
      <c r="AK37" s="90">
        <f>CJ37*INDEX(results!$R:$R,ROW())*INDEX($BA:$BA,ROW())</f>
        <v>5.6958904005554523</v>
      </c>
      <c r="AL37" s="90">
        <f>CK37*INDEX(results!$R:$R,ROW())*INDEX($BA:$BA,ROW())</f>
        <v>5.6958904005554523</v>
      </c>
      <c r="AM37" s="90">
        <f>CL37*INDEX(results!$R:$R,ROW())*INDEX($BA:$BA,ROW())</f>
        <v>5.6958904005554523</v>
      </c>
      <c r="AN37" s="90">
        <f>CM37*INDEX(results!$R:$R,ROW())*INDEX($BA:$BA,ROW())</f>
        <v>0</v>
      </c>
      <c r="AO37" s="90">
        <f>CN37*INDEX(results!$R:$R,ROW())*INDEX($BA:$BA,ROW())</f>
        <v>5.6958904005554523</v>
      </c>
      <c r="AP37" s="90">
        <f>CO37*INDEX(results!$R:$R,ROW())*INDEX($BA:$BA,ROW())</f>
        <v>5.6958904005554523</v>
      </c>
      <c r="AQ37" s="90">
        <f>CP37*INDEX(results!$R:$R,ROW())*INDEX($BA:$BA,ROW())</f>
        <v>5.6958904005554523</v>
      </c>
      <c r="AR37" s="90">
        <f>CQ37*INDEX(results!$R:$R,ROW())*INDEX($BA:$BA,ROW())</f>
        <v>5.6958904005554523</v>
      </c>
      <c r="AS37" s="90">
        <f>CR37*INDEX(results!$R:$R,ROW())*INDEX($BA:$BA,ROW())</f>
        <v>5.6958904005554523</v>
      </c>
      <c r="AT37" s="91">
        <f>IF(INDEX(data!$AV:$AV,ROW())=3,INDEX(results!$R:$R,ROW()), CS37*INDEX(results!$R:$R,ROW()))*INDEX($BA:$BA,ROW())</f>
        <v>5.6958904005554523</v>
      </c>
      <c r="AU37" s="91">
        <f>IF(INDEX(data!$AV:$AV,ROW())=3,INDEX(results!$R:$R,ROW()), CT37*INDEX(results!$R:$R,ROW()))*INDEX($BA:$BA,ROW())</f>
        <v>5.6958904005554523</v>
      </c>
      <c r="AV37" s="91">
        <f>IF(INDEX(data!$AV:$AV,ROW())=3,INDEX(results!$R:$R,ROW()), CU37*INDEX(results!$R:$R,ROW()))*INDEX($BA:$BA,ROW())</f>
        <v>5.6958904005554523</v>
      </c>
      <c r="AW37" s="31">
        <f>IF(INDEX(data!$AV:$AV,ROW())=3,0,CV37*INDEX(results!$R:$R,ROW()))*INDEX($BA:$BA,ROW())</f>
        <v>5.6958904005554523</v>
      </c>
      <c r="AX37" s="31">
        <f>IF(INDEX(data!$AV:$AV,ROW())=3,0,CW37*INDEX(results!$R:$R,ROW()))*INDEX($BA:$BA,ROW())</f>
        <v>5.6958904005554523</v>
      </c>
      <c r="AY37" s="37">
        <f>IF(INDEX(data!$AV:$AV,ROW())=3,0,CX37*INDEX(results!$R:$R,ROW()))*INDEX($BA:$BA,ROW())</f>
        <v>0</v>
      </c>
      <c r="AZ37" s="17">
        <f t="shared" si="2"/>
        <v>31</v>
      </c>
      <c r="BA37" s="73">
        <f>IF((INDEX(data!$AU:$AU,ROW())+INDEX(data!$AV:$AV,ROW()))=0,0,INDEX(results!$T:$T,ROW())/(365*(INDEX(data!$AU:$AU,ROW())+INDEX(data!$AV:$AV,ROW()))+0.00001))</f>
        <v>0.57534246470257089</v>
      </c>
      <c r="BB37" s="39">
        <f>CA37*INDEX(data!$AX:$AX,ROW())*INDEX(results!$I:$I,ROW())</f>
        <v>0</v>
      </c>
      <c r="BC37" s="39">
        <f>CB37*INDEX(data!$AX:$AX,ROW())*INDEX(results!$I:$I,ROW())</f>
        <v>0</v>
      </c>
      <c r="BD37" s="39">
        <f>CC37*INDEX(data!$AX:$AX,ROW())*INDEX(results!$I:$I,ROW())</f>
        <v>0</v>
      </c>
      <c r="BE37" s="39">
        <f>CD37*INDEX(data!$AX:$AX,ROW())*INDEX(results!$I:$I,ROW())</f>
        <v>0</v>
      </c>
      <c r="BF37" s="39">
        <f>CE37*INDEX(data!$AX:$AX,ROW())*INDEX(results!$I:$I,ROW())</f>
        <v>0</v>
      </c>
      <c r="BG37" s="39">
        <f>CF37*INDEX(data!$AX:$AX,ROW())*INDEX(results!$I:$I,ROW())</f>
        <v>0</v>
      </c>
      <c r="BH37" s="41">
        <f>CG37*INDEX(data!$AX:$AX,ROW())*INDEX(results!$I:$I,ROW())</f>
        <v>0</v>
      </c>
      <c r="BI37" s="39">
        <f>CH37*INDEX(data!$AX:$AX,ROW())*INDEX(results!$I:$I,ROW())</f>
        <v>0</v>
      </c>
      <c r="BJ37" s="39">
        <f>CI37*INDEX(data!$AX:$AX,ROW())*INDEX(results!$I:$I,ROW())</f>
        <v>0</v>
      </c>
      <c r="BK37" s="39">
        <f>CJ37*INDEX(data!$AX:$AX,ROW())*INDEX(results!$I:$I,ROW())</f>
        <v>0</v>
      </c>
      <c r="BL37" s="39">
        <f>CK37*INDEX(data!$AX:$AX,ROW())*INDEX(results!$I:$I,ROW())</f>
        <v>0</v>
      </c>
      <c r="BM37" s="39">
        <f>CL37*INDEX(data!$AX:$AX,ROW())*INDEX(results!$I:$I,ROW())</f>
        <v>0</v>
      </c>
      <c r="BN37" s="39">
        <f>CM37*INDEX(data!$AX:$AX,ROW())*INDEX(results!$I:$I,ROW())</f>
        <v>0</v>
      </c>
      <c r="BO37" s="39">
        <f>CN37*INDEX(data!$AX:$AX,ROW())*INDEX(results!$I:$I,ROW())</f>
        <v>0</v>
      </c>
      <c r="BP37" s="39">
        <f>CO37*INDEX(data!$AX:$AX,ROW())*INDEX(results!$I:$I,ROW())</f>
        <v>0</v>
      </c>
      <c r="BQ37" s="39">
        <f>CP37*INDEX(data!$AX:$AX,ROW())*INDEX(results!$I:$I,ROW())</f>
        <v>0</v>
      </c>
      <c r="BR37" s="39">
        <f>CQ37*INDEX(data!$AX:$AX,ROW())*INDEX(results!$I:$I,ROW())</f>
        <v>0</v>
      </c>
      <c r="BS37" s="39">
        <f>CR37*INDEX(data!$AX:$AX,ROW())*INDEX(results!$I:$I,ROW())</f>
        <v>0</v>
      </c>
      <c r="BT37" s="39">
        <f>CS37*INDEX(data!$AX:$AX,ROW())*INDEX(results!$I:$I,ROW())</f>
        <v>0</v>
      </c>
      <c r="BU37" s="39">
        <f>CT37*INDEX(data!$AX:$AX,ROW())*INDEX(results!$I:$I,ROW())</f>
        <v>0</v>
      </c>
      <c r="BV37" s="39">
        <f>CU37*INDEX(data!$AX:$AX,ROW())*INDEX(results!$I:$I,ROW())</f>
        <v>0</v>
      </c>
      <c r="BW37" s="39">
        <f>CV37*INDEX(data!$AX:$AX,ROW())*INDEX(results!$I:$I,ROW())</f>
        <v>0</v>
      </c>
      <c r="BX37" s="39">
        <f>CW37*INDEX(data!$AX:$AX,ROW())*INDEX(results!$I:$I,ROW())</f>
        <v>0</v>
      </c>
      <c r="BY37" s="39">
        <f>CX37*INDEX(data!$AX:$AX,ROW())*INDEX(results!$I:$I,ROW())</f>
        <v>0</v>
      </c>
      <c r="BZ37" s="73">
        <f>ROUND(SUM(BB37:BY37)*INDEX(profiles!$BL:$BL,ROW())/1000,0)</f>
        <v>0</v>
      </c>
      <c r="CA37" s="82">
        <f>IF(profiles!C37&gt;0,1,0)</f>
        <v>0</v>
      </c>
      <c r="CB37" s="83">
        <f>IF(profiles!D37&gt;0,1,0)</f>
        <v>0</v>
      </c>
      <c r="CC37" s="83">
        <f>IF(profiles!E37&gt;0,1,0)</f>
        <v>0</v>
      </c>
      <c r="CD37" s="83">
        <f>IF(profiles!F37&gt;0,1,0)</f>
        <v>0</v>
      </c>
      <c r="CE37" s="83">
        <f>IF(profiles!G37&gt;0,1,0)</f>
        <v>0</v>
      </c>
      <c r="CF37" s="83">
        <f>IF(profiles!H37&gt;0,1,0)</f>
        <v>0</v>
      </c>
      <c r="CG37" s="84">
        <f>IF(profiles!I37&gt;0,1,0)</f>
        <v>0</v>
      </c>
      <c r="CH37" s="83">
        <f>IF(profiles!J37&gt;0,1,0)</f>
        <v>1</v>
      </c>
      <c r="CI37" s="83">
        <f>IF(profiles!K37&gt;0,1,0)</f>
        <v>1</v>
      </c>
      <c r="CJ37" s="83">
        <f>IF(profiles!L37&gt;0,1,0)</f>
        <v>1</v>
      </c>
      <c r="CK37" s="83">
        <f>IF(profiles!M37&gt;0,1,0)</f>
        <v>1</v>
      </c>
      <c r="CL37" s="83">
        <f>IF(profiles!N37&gt;0,1,0)</f>
        <v>1</v>
      </c>
      <c r="CM37" s="83">
        <f>IF(profiles!O37&gt;0,1,0)</f>
        <v>0</v>
      </c>
      <c r="CN37" s="83">
        <f>IF(profiles!P37&gt;0,1,0)</f>
        <v>1</v>
      </c>
      <c r="CO37" s="83">
        <f>IF(profiles!Q37&gt;0,1,0)</f>
        <v>1</v>
      </c>
      <c r="CP37" s="83">
        <f>IF(profiles!R37&gt;0,1,0)</f>
        <v>1</v>
      </c>
      <c r="CQ37" s="83">
        <f>IF(profiles!S37&gt;0,1,0)</f>
        <v>1</v>
      </c>
      <c r="CR37" s="83">
        <f>IF(profiles!T37&gt;0,1,0)</f>
        <v>1</v>
      </c>
      <c r="CS37" s="83">
        <f>IF(profiles!U37&gt;0,1,0)</f>
        <v>1</v>
      </c>
      <c r="CT37" s="83">
        <f>IF(profiles!V37&gt;0,1,0)</f>
        <v>1</v>
      </c>
      <c r="CU37" s="83">
        <f>IF(profiles!W37&gt;0,1,0)</f>
        <v>1</v>
      </c>
      <c r="CV37" s="83">
        <f>IF(profiles!X37&gt;0,1,0)</f>
        <v>1</v>
      </c>
      <c r="CW37" s="83">
        <f>IF(profiles!Y37&gt;0,1,0)</f>
        <v>1</v>
      </c>
      <c r="CX37" s="83">
        <f>IF(profiles!Z37&gt;0,1,0)</f>
        <v>0</v>
      </c>
      <c r="CY37" s="73">
        <f t="shared" si="3"/>
        <v>5</v>
      </c>
      <c r="CZ37" s="38">
        <f>profiles!C37*INDEX(results!$J:$J,ROW())*INDEX(results!$I:$I,ROW())</f>
        <v>0</v>
      </c>
      <c r="DA37" s="39">
        <f>profiles!D37*INDEX(results!$J:$J,ROW())*INDEX(results!$I:$I,ROW())</f>
        <v>0</v>
      </c>
      <c r="DB37" s="39">
        <f>profiles!E37*INDEX(results!$J:$J,ROW())*INDEX(results!$I:$I,ROW())</f>
        <v>0</v>
      </c>
      <c r="DC37" s="39">
        <f>profiles!F37*INDEX(results!$J:$J,ROW())*INDEX(results!$I:$I,ROW())</f>
        <v>0</v>
      </c>
      <c r="DD37" s="39">
        <f>profiles!G37*INDEX(results!$J:$J,ROW())*INDEX(results!$I:$I,ROW())</f>
        <v>0</v>
      </c>
      <c r="DE37" s="39">
        <f>profiles!H37*INDEX(results!$J:$J,ROW())*INDEX(results!$I:$I,ROW())</f>
        <v>0</v>
      </c>
      <c r="DF37" s="41">
        <f>profiles!I37*INDEX(results!$J:$J,ROW())*INDEX(results!$I:$I,ROW())</f>
        <v>0</v>
      </c>
      <c r="DG37" s="39">
        <f>profiles!J37*INDEX(results!$J:$J,ROW())*INDEX(results!$I:$I,ROW())</f>
        <v>2.2000000000000002</v>
      </c>
      <c r="DH37" s="39">
        <f>profiles!K37*INDEX(results!$J:$J,ROW())*INDEX(results!$I:$I,ROW())</f>
        <v>3.5200000000000005</v>
      </c>
      <c r="DI37" s="39">
        <f>profiles!L37*INDEX(results!$J:$J,ROW())*INDEX(results!$I:$I,ROW())</f>
        <v>4.4000000000000004</v>
      </c>
      <c r="DJ37" s="39">
        <f>profiles!M37*INDEX(results!$J:$J,ROW())*INDEX(results!$I:$I,ROW())</f>
        <v>4.4000000000000004</v>
      </c>
      <c r="DK37" s="39">
        <f>profiles!N37*INDEX(results!$J:$J,ROW())*INDEX(results!$I:$I,ROW())</f>
        <v>3.5200000000000005</v>
      </c>
      <c r="DL37" s="39">
        <f>profiles!O37*INDEX(results!$J:$J,ROW())*INDEX(results!$I:$I,ROW())</f>
        <v>0</v>
      </c>
      <c r="DM37" s="39">
        <f>profiles!P37*INDEX(results!$J:$J,ROW())*INDEX(results!$I:$I,ROW())</f>
        <v>3.5200000000000005</v>
      </c>
      <c r="DN37" s="39">
        <f>profiles!Q37*INDEX(results!$J:$J,ROW())*INDEX(results!$I:$I,ROW())</f>
        <v>4.4000000000000004</v>
      </c>
      <c r="DO37" s="39">
        <f>profiles!R37*INDEX(results!$J:$J,ROW())*INDEX(results!$I:$I,ROW())</f>
        <v>4.4000000000000004</v>
      </c>
      <c r="DP37" s="39">
        <f>profiles!S37*INDEX(results!$J:$J,ROW())*INDEX(results!$I:$I,ROW())</f>
        <v>3.5200000000000005</v>
      </c>
      <c r="DQ37" s="39">
        <f>profiles!T37*INDEX(results!$J:$J,ROW())*INDEX(results!$I:$I,ROW())</f>
        <v>2.2000000000000002</v>
      </c>
      <c r="DR37" s="39">
        <f>profiles!U37*INDEX(results!$J:$J,ROW())*INDEX(results!$I:$I,ROW())</f>
        <v>3.5200000000000005</v>
      </c>
      <c r="DS37" s="39">
        <f>profiles!V37*INDEX(results!$J:$J,ROW())*INDEX(results!$I:$I,ROW())</f>
        <v>3.5200000000000005</v>
      </c>
      <c r="DT37" s="39">
        <f>profiles!W37*INDEX(results!$J:$J,ROW())*INDEX(results!$I:$I,ROW())</f>
        <v>3.5200000000000005</v>
      </c>
      <c r="DU37" s="39">
        <f>profiles!X37*INDEX(results!$J:$J,ROW())*INDEX(results!$I:$I,ROW())</f>
        <v>2.2000000000000002</v>
      </c>
      <c r="DV37" s="39">
        <f>profiles!Y37*INDEX(results!$J:$J,ROW())*INDEX(results!$I:$I,ROW())</f>
        <v>2.2000000000000002</v>
      </c>
      <c r="DW37" s="39">
        <f>profiles!Z37*INDEX(results!$J:$J,ROW())*INDEX(results!$I:$I,ROW())</f>
        <v>0</v>
      </c>
      <c r="DX37" s="73">
        <f t="shared" si="4"/>
        <v>19</v>
      </c>
      <c r="DY37" s="17">
        <f>EX37/MAX(INDEX($FV:$FV,ROW()),0.001)*(INDEX(data!$BT:$BT,ROW()))*(INDEX(results!$I:$I,ROW()))/MAX(INDEX(data!$AG:$AG,ROW()),0.001)</f>
        <v>0</v>
      </c>
      <c r="DZ37" s="31">
        <f>EY37/MAX(INDEX($FV:$FV,ROW()),0.001)*(INDEX(data!$BT:$BT,ROW()))*(INDEX(results!$I:$I,ROW()))/MAX(INDEX(data!$AG:$AG,ROW()),0.001)</f>
        <v>0</v>
      </c>
      <c r="EA37" s="31">
        <f>EZ37/MAX(INDEX($FV:$FV,ROW()),0.001)*(INDEX(data!$BT:$BT,ROW()))*(INDEX(results!$I:$I,ROW()))/MAX(INDEX(data!$AG:$AG,ROW()),0.001)</f>
        <v>0</v>
      </c>
      <c r="EB37" s="31">
        <f>FA37/MAX(INDEX($FV:$FV,ROW()),0.001)*(INDEX(data!$BT:$BT,ROW()))*(INDEX(results!$I:$I,ROW()))/MAX(INDEX(data!$AG:$AG,ROW()),0.001)</f>
        <v>0</v>
      </c>
      <c r="EC37" s="31">
        <f>FB37/MAX(INDEX($FV:$FV,ROW()),0.001)*(INDEX(data!$BT:$BT,ROW()))*(INDEX(results!$I:$I,ROW()))/MAX(INDEX(data!$AG:$AG,ROW()),0.001)</f>
        <v>0</v>
      </c>
      <c r="ED37" s="31">
        <f>FC37/MAX(INDEX($FV:$FV,ROW()),0.001)*(INDEX(data!$BT:$BT,ROW()))*(INDEX(results!$I:$I,ROW()))/MAX(INDEX(data!$AG:$AG,ROW()),0.001)</f>
        <v>0</v>
      </c>
      <c r="EE37">
        <f>FD37/MAX(INDEX($FV:$FV,ROW()),0.001)*(INDEX(data!$BT:$BT,ROW()))*(INDEX(results!$I:$I,ROW()))/MAX(INDEX(data!$AG:$AG,ROW()),0.001)</f>
        <v>0</v>
      </c>
      <c r="EF37" s="31">
        <f>FE37/MAX(INDEX($FV:$FV,ROW()),0.001)*(INDEX(data!$BT:$BT,ROW()))*(INDEX(results!$I:$I,ROW()))/MAX(INDEX(data!$AG:$AG,ROW()),0.001)</f>
        <v>0</v>
      </c>
      <c r="EG37" s="31">
        <f>FF37/MAX(INDEX($FV:$FV,ROW()),0.001)*(INDEX(data!$BT:$BT,ROW()))*(INDEX(results!$I:$I,ROW()))/MAX(INDEX(data!$AG:$AG,ROW()),0.001)</f>
        <v>0</v>
      </c>
      <c r="EH37" s="31">
        <f>FG37/MAX(INDEX($FV:$FV,ROW()),0.001)*(INDEX(data!$BT:$BT,ROW()))*(INDEX(results!$I:$I,ROW()))/MAX(INDEX(data!$AG:$AG,ROW()),0.001)</f>
        <v>1.2</v>
      </c>
      <c r="EI37" s="31">
        <f>FH37/MAX(INDEX($FV:$FV,ROW()),0.001)*(INDEX(data!$BT:$BT,ROW()))*(INDEX(results!$I:$I,ROW()))/MAX(INDEX(data!$AG:$AG,ROW()),0.001)</f>
        <v>1.2</v>
      </c>
      <c r="EJ37" s="31">
        <f>FI37/MAX(INDEX($FV:$FV,ROW()),0.001)*(INDEX(data!$BT:$BT,ROW()))*(INDEX(results!$I:$I,ROW()))/MAX(INDEX(data!$AG:$AG,ROW()),0.001)</f>
        <v>0</v>
      </c>
      <c r="EK37" s="31">
        <f>FJ37/MAX(INDEX($FV:$FV,ROW()),0.001)*(INDEX(data!$BT:$BT,ROW()))*(INDEX(results!$I:$I,ROW()))/MAX(INDEX(data!$AG:$AG,ROW()),0.001)</f>
        <v>0</v>
      </c>
      <c r="EL37" s="31">
        <f>FK37/MAX(INDEX($FV:$FV,ROW()),0.001)*(INDEX(data!$BT:$BT,ROW()))*(INDEX(results!$I:$I,ROW()))/MAX(INDEX(data!$AG:$AG,ROW()),0.001)</f>
        <v>0</v>
      </c>
      <c r="EM37" s="31">
        <f>FL37/MAX(INDEX($FV:$FV,ROW()),0.001)*(INDEX(data!$BT:$BT,ROW()))*(INDEX(results!$I:$I,ROW()))/MAX(INDEX(data!$AG:$AG,ROW()),0.001)</f>
        <v>1.2</v>
      </c>
      <c r="EN37" s="31">
        <f>FM37/MAX(INDEX($FV:$FV,ROW()),0.001)*(INDEX(data!$BT:$BT,ROW()))*(INDEX(results!$I:$I,ROW()))/MAX(INDEX(data!$AG:$AG,ROW()),0.001)</f>
        <v>1.2</v>
      </c>
      <c r="EO37" s="31">
        <f>FN37/MAX(INDEX($FV:$FV,ROW()),0.001)*(INDEX(data!$BT:$BT,ROW()))*(INDEX(results!$I:$I,ROW()))/MAX(INDEX(data!$AG:$AG,ROW()),0.001)</f>
        <v>0</v>
      </c>
      <c r="EP37" s="31">
        <f>FO37/MAX(INDEX($FV:$FV,ROW()),0.001)*(INDEX(data!$BT:$BT,ROW()))*(INDEX(results!$I:$I,ROW()))/MAX(INDEX(data!$AG:$AG,ROW()),0.001)</f>
        <v>0</v>
      </c>
      <c r="EQ37" s="31">
        <f>FP37/MAX(INDEX($FV:$FV,ROW()),0.001)*(INDEX(data!$BT:$BT,ROW()))*(INDEX(results!$I:$I,ROW()))/MAX(INDEX(data!$AG:$AG,ROW()),0.001)</f>
        <v>0</v>
      </c>
      <c r="ER37" s="31">
        <f>FQ37/MAX(INDEX($FV:$FV,ROW()),0.001)*(INDEX(data!$BT:$BT,ROW()))*(INDEX(results!$I:$I,ROW()))/MAX(INDEX(data!$AG:$AG,ROW()),0.001)</f>
        <v>0</v>
      </c>
      <c r="ES37" s="31">
        <f>FR37/MAX(INDEX($FV:$FV,ROW()),0.001)*(INDEX(data!$BT:$BT,ROW()))*(INDEX(results!$I:$I,ROW()))/MAX(INDEX(data!$AG:$AG,ROW()),0.001)</f>
        <v>0</v>
      </c>
      <c r="ET37" s="31">
        <f>FS37/MAX(INDEX($FV:$FV,ROW()),0.001)*(INDEX(data!$BT:$BT,ROW()))*(INDEX(results!$I:$I,ROW()))/MAX(INDEX(data!$AG:$AG,ROW()),0.001)</f>
        <v>0</v>
      </c>
      <c r="EU37" s="31">
        <f>FT37/MAX(INDEX($FV:$FV,ROW()),0.001)*(INDEX(data!$BT:$BT,ROW()))*(INDEX(results!$I:$I,ROW()))/MAX(INDEX(data!$AG:$AG,ROW()),0.001)</f>
        <v>0</v>
      </c>
      <c r="EV37" s="31">
        <f>FU37/MAX(INDEX($FV:$FV,ROW()),0.001)*(INDEX(data!$BT:$BT,ROW()))*(INDEX(results!$I:$I,ROW()))/MAX(INDEX(data!$AG:$AG,ROW()),0.001)</f>
        <v>0</v>
      </c>
      <c r="EW37" s="73">
        <f t="shared" si="5"/>
        <v>101.6</v>
      </c>
      <c r="EX37" s="17">
        <f t="shared" si="6"/>
        <v>0</v>
      </c>
      <c r="EY37" s="31">
        <f t="shared" si="7"/>
        <v>0</v>
      </c>
      <c r="EZ37" s="31">
        <f t="shared" si="8"/>
        <v>0</v>
      </c>
      <c r="FA37" s="31">
        <f t="shared" si="9"/>
        <v>0</v>
      </c>
      <c r="FB37" s="31">
        <f t="shared" si="10"/>
        <v>0</v>
      </c>
      <c r="FC37" s="31">
        <f t="shared" si="11"/>
        <v>0</v>
      </c>
      <c r="FD37">
        <f t="shared" si="12"/>
        <v>0</v>
      </c>
      <c r="FE37" s="31">
        <f t="shared" si="13"/>
        <v>0</v>
      </c>
      <c r="FF37" s="31">
        <f t="shared" si="14"/>
        <v>0</v>
      </c>
      <c r="FG37" s="31">
        <f t="shared" si="15"/>
        <v>1</v>
      </c>
      <c r="FH37" s="31">
        <f t="shared" si="16"/>
        <v>1</v>
      </c>
      <c r="FI37" s="31">
        <f t="shared" si="17"/>
        <v>0</v>
      </c>
      <c r="FJ37" s="31">
        <f t="shared" si="18"/>
        <v>0</v>
      </c>
      <c r="FK37" s="31">
        <f t="shared" si="19"/>
        <v>0</v>
      </c>
      <c r="FL37" s="31">
        <f t="shared" si="20"/>
        <v>1</v>
      </c>
      <c r="FM37" s="31">
        <f t="shared" si="21"/>
        <v>1</v>
      </c>
      <c r="FN37" s="31">
        <f t="shared" si="22"/>
        <v>0</v>
      </c>
      <c r="FO37" s="31">
        <f t="shared" si="23"/>
        <v>0</v>
      </c>
      <c r="FP37" s="31">
        <f t="shared" si="24"/>
        <v>0</v>
      </c>
      <c r="FQ37" s="31">
        <f t="shared" si="25"/>
        <v>0</v>
      </c>
      <c r="FR37" s="31">
        <f t="shared" si="26"/>
        <v>0</v>
      </c>
      <c r="FS37" s="31">
        <f t="shared" si="27"/>
        <v>0</v>
      </c>
      <c r="FT37" s="31">
        <f t="shared" si="28"/>
        <v>0</v>
      </c>
      <c r="FU37" s="37">
        <f t="shared" si="29"/>
        <v>0</v>
      </c>
      <c r="FV37" s="73">
        <f t="shared" si="30"/>
        <v>4</v>
      </c>
      <c r="FW37" s="39">
        <f>profiles!C37*profiles!AA37</f>
        <v>0</v>
      </c>
      <c r="FX37" s="39">
        <f>profiles!D37*profiles!AB37</f>
        <v>0</v>
      </c>
      <c r="FY37" s="39">
        <f>profiles!E37*profiles!AC37</f>
        <v>0</v>
      </c>
      <c r="FZ37" s="39">
        <f>profiles!F37*profiles!AD37</f>
        <v>0</v>
      </c>
      <c r="GA37" s="39">
        <f>profiles!G37*profiles!AE37</f>
        <v>0</v>
      </c>
      <c r="GB37" s="39">
        <f>profiles!H37*profiles!AF37</f>
        <v>0</v>
      </c>
      <c r="GC37" s="41">
        <f>profiles!I37*profiles!AG37</f>
        <v>0</v>
      </c>
      <c r="GD37" s="39">
        <f>profiles!J37*profiles!AH37</f>
        <v>0.25</v>
      </c>
      <c r="GE37" s="39">
        <f>profiles!K37*profiles!AI37</f>
        <v>0.64000000000000012</v>
      </c>
      <c r="GF37" s="39">
        <f>profiles!L37*profiles!AJ37</f>
        <v>1</v>
      </c>
      <c r="GG37" s="39">
        <f>profiles!M37*profiles!AK37</f>
        <v>1</v>
      </c>
      <c r="GH37" s="39">
        <f>profiles!N37*profiles!AL37</f>
        <v>0.64000000000000012</v>
      </c>
      <c r="GI37" s="39">
        <f>profiles!O37*profiles!AM37</f>
        <v>0</v>
      </c>
      <c r="GJ37" s="39">
        <f>profiles!P37*profiles!AN37</f>
        <v>0.64000000000000012</v>
      </c>
      <c r="GK37" s="39">
        <f>profiles!Q37*profiles!AO37</f>
        <v>1</v>
      </c>
      <c r="GL37" s="39">
        <f>profiles!R37*profiles!AP37</f>
        <v>1</v>
      </c>
      <c r="GM37" s="39">
        <f>profiles!S37*profiles!AQ37</f>
        <v>0.64000000000000012</v>
      </c>
      <c r="GN37" s="39">
        <f>profiles!T37*profiles!AR37</f>
        <v>0.25</v>
      </c>
      <c r="GO37" s="39">
        <f>profiles!U37*profiles!AS37</f>
        <v>0.64000000000000012</v>
      </c>
      <c r="GP37" s="39">
        <f>profiles!V37*profiles!AT37</f>
        <v>0.64000000000000012</v>
      </c>
      <c r="GQ37" s="39">
        <f>profiles!W37*profiles!AU37</f>
        <v>0.64000000000000012</v>
      </c>
      <c r="GR37" s="39">
        <f>profiles!X37*profiles!AV37</f>
        <v>0.25</v>
      </c>
      <c r="GS37" s="39">
        <f>profiles!Y37*profiles!AW37</f>
        <v>0.25</v>
      </c>
      <c r="GT37" s="39">
        <f>profiles!Z37*profiles!AX37</f>
        <v>0</v>
      </c>
      <c r="GU37" s="73">
        <f t="shared" si="31"/>
        <v>0.8380000000000003</v>
      </c>
      <c r="GV37" s="73">
        <v>99</v>
      </c>
      <c r="GW37" s="73">
        <f>INDEX(data!$C:$C,ROW())*INDEX(data!$E:$E,ROW())*(INDEX(data!$G:$G,ROW())/100)/0.85</f>
        <v>21.176470588235293</v>
      </c>
      <c r="GX37" s="73">
        <f>GW37*INDEX(data!$P:$P,ROW())*INDEX(data!$W:$W,ROW())/INDEX(results!$C:$C,ROW())</f>
        <v>6.6176470588235295E-2</v>
      </c>
      <c r="GY37" s="73">
        <f>IF(INDEX(data!$BM:$BM,ROW())="Climatisation",1,0)</f>
        <v>1</v>
      </c>
      <c r="GZ37" s="73">
        <f>data!BA37</f>
        <v>7.3</v>
      </c>
      <c r="HA37" s="73">
        <f>data!BB37</f>
        <v>0.2</v>
      </c>
      <c r="HB37" s="17">
        <f>profiles!C37</f>
        <v>0</v>
      </c>
      <c r="HC37" s="31">
        <f>profiles!D37</f>
        <v>0</v>
      </c>
      <c r="HD37" s="31">
        <f>profiles!E37</f>
        <v>0</v>
      </c>
      <c r="HE37" s="31">
        <f>profiles!F37</f>
        <v>0</v>
      </c>
      <c r="HF37" s="31">
        <f>profiles!G37</f>
        <v>0</v>
      </c>
      <c r="HG37" s="31">
        <f>profiles!H37</f>
        <v>0</v>
      </c>
      <c r="HH37">
        <f>profiles!I37</f>
        <v>0</v>
      </c>
      <c r="HI37" s="31">
        <f>profiles!J37</f>
        <v>0.5</v>
      </c>
      <c r="HJ37" s="31">
        <f>profiles!K37</f>
        <v>0.8</v>
      </c>
      <c r="HK37" s="31">
        <f>profiles!L37</f>
        <v>1</v>
      </c>
      <c r="HL37" s="31">
        <f>profiles!M37</f>
        <v>1</v>
      </c>
      <c r="HM37" s="31">
        <f>profiles!N37</f>
        <v>0.8</v>
      </c>
      <c r="HN37" s="31">
        <f>profiles!O37</f>
        <v>0</v>
      </c>
      <c r="HO37" s="31">
        <f>profiles!P37</f>
        <v>0.8</v>
      </c>
      <c r="HP37" s="31">
        <f>profiles!Q37</f>
        <v>1</v>
      </c>
      <c r="HQ37" s="31">
        <f>profiles!R37</f>
        <v>1</v>
      </c>
      <c r="HR37" s="31">
        <f>profiles!S37</f>
        <v>0.8</v>
      </c>
      <c r="HS37" s="31">
        <f>profiles!T37</f>
        <v>0.5</v>
      </c>
      <c r="HT37" s="31">
        <f>profiles!U37</f>
        <v>0.8</v>
      </c>
      <c r="HU37" s="31">
        <f>profiles!V37</f>
        <v>0.8</v>
      </c>
      <c r="HV37" s="31">
        <f>profiles!W37</f>
        <v>0.8</v>
      </c>
      <c r="HW37" s="31">
        <f>profiles!X37</f>
        <v>0.5</v>
      </c>
      <c r="HX37" s="31">
        <f>profiles!Y37</f>
        <v>0.5</v>
      </c>
      <c r="HY37" s="31">
        <f>profiles!Z37</f>
        <v>0</v>
      </c>
      <c r="HZ37" s="73">
        <f t="shared" si="32"/>
        <v>12</v>
      </c>
    </row>
    <row r="38" spans="1:234" ht="15" thickBot="1" x14ac:dyDescent="0.35">
      <c r="A38" s="9">
        <v>11.3</v>
      </c>
      <c r="B38" s="6" t="s">
        <v>130</v>
      </c>
      <c r="C38" s="9">
        <f>profiles!AA38*INDEX(data!$AL:$AL,ROW())*INDEX(results!$I:$I,ROW())</f>
        <v>0.24000000000000005</v>
      </c>
      <c r="D38" s="28">
        <f>profiles!AB38*INDEX(data!$AL:$AL,ROW())*INDEX(results!$I:$I,ROW())</f>
        <v>0.24000000000000005</v>
      </c>
      <c r="E38" s="28">
        <f>profiles!AC38*INDEX(data!$AL:$AL,ROW())*INDEX(results!$I:$I,ROW())</f>
        <v>0.24000000000000005</v>
      </c>
      <c r="F38" s="28">
        <f>profiles!AD38*INDEX(data!$AL:$AL,ROW())*INDEX(results!$I:$I,ROW())</f>
        <v>0.24000000000000005</v>
      </c>
      <c r="G38" s="28">
        <f>profiles!AE38*INDEX(data!$AL:$AL,ROW())*INDEX(results!$I:$I,ROW())</f>
        <v>0.24000000000000005</v>
      </c>
      <c r="H38" s="28">
        <f>profiles!AF38*INDEX(data!$AL:$AL,ROW())*INDEX(results!$I:$I,ROW())</f>
        <v>0.24000000000000005</v>
      </c>
      <c r="I38">
        <f>profiles!AG38*INDEX(data!$AL:$AL,ROW())*INDEX(results!$I:$I,ROW())</f>
        <v>0.24000000000000005</v>
      </c>
      <c r="J38" s="28">
        <f>profiles!AH38*INDEX(data!$AL:$AL,ROW())*INDEX(results!$I:$I,ROW())</f>
        <v>1.2000000000000002</v>
      </c>
      <c r="K38" s="28">
        <f>profiles!AI38*INDEX(data!$AL:$AL,ROW())*INDEX(results!$I:$I,ROW())</f>
        <v>1.9200000000000004</v>
      </c>
      <c r="L38" s="28">
        <f>profiles!AJ38*INDEX(data!$AL:$AL,ROW())*INDEX(results!$I:$I,ROW())</f>
        <v>2.4000000000000004</v>
      </c>
      <c r="M38" s="28">
        <f>profiles!AK38*INDEX(data!$AL:$AL,ROW())*INDEX(results!$I:$I,ROW())</f>
        <v>2.4000000000000004</v>
      </c>
      <c r="N38" s="28">
        <f>profiles!AL38*INDEX(data!$AL:$AL,ROW())*INDEX(results!$I:$I,ROW())</f>
        <v>1.9200000000000004</v>
      </c>
      <c r="O38" s="28">
        <f>profiles!AM38*INDEX(data!$AL:$AL,ROW())*INDEX(results!$I:$I,ROW())</f>
        <v>0</v>
      </c>
      <c r="P38" s="28">
        <f>profiles!AN38*INDEX(data!$AL:$AL,ROW())*INDEX(results!$I:$I,ROW())</f>
        <v>1.9200000000000004</v>
      </c>
      <c r="Q38" s="28">
        <f>profiles!AO38*INDEX(data!$AL:$AL,ROW())*INDEX(results!$I:$I,ROW())</f>
        <v>2.4000000000000004</v>
      </c>
      <c r="R38" s="28">
        <f>profiles!AP38*INDEX(data!$AL:$AL,ROW())*INDEX(results!$I:$I,ROW())</f>
        <v>2.4000000000000004</v>
      </c>
      <c r="S38" s="28">
        <f>profiles!AQ38*INDEX(data!$AL:$AL,ROW())*INDEX(results!$I:$I,ROW())</f>
        <v>1.9200000000000004</v>
      </c>
      <c r="T38" s="28">
        <f>profiles!AR38*INDEX(data!$AL:$AL,ROW())*INDEX(results!$I:$I,ROW())</f>
        <v>1.2000000000000002</v>
      </c>
      <c r="U38" s="28">
        <f>profiles!AS38*INDEX(data!$AL:$AL,ROW())*INDEX(results!$I:$I,ROW())</f>
        <v>1.9200000000000004</v>
      </c>
      <c r="V38" s="28">
        <f>profiles!AT38*INDEX(data!$AL:$AL,ROW())*INDEX(results!$I:$I,ROW())</f>
        <v>1.9200000000000004</v>
      </c>
      <c r="W38" s="28">
        <f>profiles!AU38*INDEX(data!$AL:$AL,ROW())*INDEX(results!$I:$I,ROW())</f>
        <v>1.9200000000000004</v>
      </c>
      <c r="X38" s="28">
        <f>profiles!AV38*INDEX(data!$AL:$AL,ROW())*INDEX(results!$I:$I,ROW())</f>
        <v>1.2000000000000002</v>
      </c>
      <c r="Y38" s="28">
        <f>profiles!AW38*INDEX(data!$AL:$AL,ROW())*INDEX(results!$I:$I,ROW())</f>
        <v>1.2000000000000002</v>
      </c>
      <c r="Z38" s="28">
        <f>profiles!AX38*INDEX(data!$AL:$AL,ROW())*INDEX(results!$I:$I,ROW())</f>
        <v>0.24000000000000005</v>
      </c>
      <c r="AA38" s="74">
        <f t="shared" si="1"/>
        <v>11</v>
      </c>
      <c r="AB38" s="28">
        <f>IF(INDEX(data!$AV:$AV,ROW())=3,0,CA38*INDEX(results!$R:$R,ROW()))*INDEX($BA:$BA,ROW())</f>
        <v>0</v>
      </c>
      <c r="AC38" s="28">
        <f>IF(INDEX(data!$AV:$AV,ROW())=3,0,CB38*INDEX(results!$R:$R,ROW()))*INDEX($BA:$BA,ROW())</f>
        <v>0</v>
      </c>
      <c r="AD38" s="28">
        <f>IF(INDEX(data!$AV:$AV,ROW())=3,0,CC38*INDEX(results!$R:$R,ROW()))*INDEX($BA:$BA,ROW())</f>
        <v>0</v>
      </c>
      <c r="AE38" s="28">
        <f>IF(INDEX(data!$AV:$AV,ROW())=3,0,CD38*INDEX(results!$R:$R,ROW()))*INDEX($BA:$BA,ROW())</f>
        <v>0</v>
      </c>
      <c r="AF38" s="28">
        <f>IF(INDEX(data!$AV:$AV,ROW())=3,0,CE38*INDEX(results!$R:$R,ROW()))*INDEX($BA:$BA,ROW())</f>
        <v>0</v>
      </c>
      <c r="AG38" s="28">
        <f>IF(INDEX(data!$AV:$AV,ROW())=3,0,CF38*INDEX(results!$R:$R,ROW()))*INDEX($BA:$BA,ROW())</f>
        <v>0</v>
      </c>
      <c r="AH38" s="28">
        <f>IF(INDEX(data!$AV:$AV,ROW())=3,0,CG38*INDEX(results!$R:$R,ROW()))*INDEX($BA:$BA,ROW())</f>
        <v>0</v>
      </c>
      <c r="AI38" s="88">
        <f>CH38*INDEX(results!$R:$R,ROW())*INDEX($BA:$BA,ROW())</f>
        <v>5.7789954232347123</v>
      </c>
      <c r="AJ38" s="88">
        <f>CI38*INDEX(results!$R:$R,ROW())*INDEX($BA:$BA,ROW())</f>
        <v>5.7789954232347123</v>
      </c>
      <c r="AK38" s="88">
        <f>CJ38*INDEX(results!$R:$R,ROW())*INDEX($BA:$BA,ROW())</f>
        <v>5.7789954232347123</v>
      </c>
      <c r="AL38" s="88">
        <f>CK38*INDEX(results!$R:$R,ROW())*INDEX($BA:$BA,ROW())</f>
        <v>5.7789954232347123</v>
      </c>
      <c r="AM38" s="88">
        <f>CL38*INDEX(results!$R:$R,ROW())*INDEX($BA:$BA,ROW())</f>
        <v>5.7789954232347123</v>
      </c>
      <c r="AN38" s="88">
        <f>CM38*INDEX(results!$R:$R,ROW())*INDEX($BA:$BA,ROW())</f>
        <v>0</v>
      </c>
      <c r="AO38" s="88">
        <f>CN38*INDEX(results!$R:$R,ROW())*INDEX($BA:$BA,ROW())</f>
        <v>5.7789954232347123</v>
      </c>
      <c r="AP38" s="88">
        <f>CO38*INDEX(results!$R:$R,ROW())*INDEX($BA:$BA,ROW())</f>
        <v>5.7789954232347123</v>
      </c>
      <c r="AQ38" s="88">
        <f>CP38*INDEX(results!$R:$R,ROW())*INDEX($BA:$BA,ROW())</f>
        <v>5.7789954232347123</v>
      </c>
      <c r="AR38" s="88">
        <f>CQ38*INDEX(results!$R:$R,ROW())*INDEX($BA:$BA,ROW())</f>
        <v>5.7789954232347123</v>
      </c>
      <c r="AS38" s="88">
        <f>CR38*INDEX(results!$R:$R,ROW())*INDEX($BA:$BA,ROW())</f>
        <v>5.7789954232347123</v>
      </c>
      <c r="AT38" s="89">
        <f>IF(INDEX(data!$AV:$AV,ROW())=3,INDEX(results!$R:$R,ROW()), CS38*INDEX(results!$R:$R,ROW()))*INDEX($BA:$BA,ROW())</f>
        <v>5.7789954232347123</v>
      </c>
      <c r="AU38" s="89">
        <f>IF(INDEX(data!$AV:$AV,ROW())=3,INDEX(results!$R:$R,ROW()), CT38*INDEX(results!$R:$R,ROW()))*INDEX($BA:$BA,ROW())</f>
        <v>5.7789954232347123</v>
      </c>
      <c r="AV38" s="89">
        <f>IF(INDEX(data!$AV:$AV,ROW())=3,INDEX(results!$R:$R,ROW()), CU38*INDEX(results!$R:$R,ROW()))*INDEX($BA:$BA,ROW())</f>
        <v>5.7789954232347123</v>
      </c>
      <c r="AW38" s="28">
        <f>IF(INDEX(data!$AV:$AV,ROW())=3,0,CV38*INDEX(results!$R:$R,ROW()))*INDEX($BA:$BA,ROW())</f>
        <v>5.7789954232347123</v>
      </c>
      <c r="AX38" s="28">
        <f>IF(INDEX(data!$AV:$AV,ROW())=3,0,CW38*INDEX(results!$R:$R,ROW()))*INDEX($BA:$BA,ROW())</f>
        <v>5.7789954232347123</v>
      </c>
      <c r="AY38" s="29">
        <f>IF(INDEX(data!$AV:$AV,ROW())=3,0,CX38*INDEX(results!$R:$R,ROW()))*INDEX($BA:$BA,ROW())</f>
        <v>0</v>
      </c>
      <c r="AZ38" s="9">
        <f t="shared" si="2"/>
        <v>32</v>
      </c>
      <c r="BA38" s="74">
        <f>IF((INDEX(data!$AU:$AU,ROW())+INDEX(data!$AV:$AV,ROW()))=0,0,INDEX(results!$T:$T,ROW())/(365*(INDEX(data!$AU:$AU,ROW())+INDEX(data!$AV:$AV,ROW()))+0.00001))</f>
        <v>0.51141552418006297</v>
      </c>
      <c r="BB38" s="27">
        <f>CA38*INDEX(data!$AX:$AX,ROW())*INDEX(results!$I:$I,ROW())</f>
        <v>0</v>
      </c>
      <c r="BC38" s="27">
        <f>CB38*INDEX(data!$AX:$AX,ROW())*INDEX(results!$I:$I,ROW())</f>
        <v>0</v>
      </c>
      <c r="BD38" s="27">
        <f>CC38*INDEX(data!$AX:$AX,ROW())*INDEX(results!$I:$I,ROW())</f>
        <v>0</v>
      </c>
      <c r="BE38" s="27">
        <f>CD38*INDEX(data!$AX:$AX,ROW())*INDEX(results!$I:$I,ROW())</f>
        <v>0</v>
      </c>
      <c r="BF38" s="27">
        <f>CE38*INDEX(data!$AX:$AX,ROW())*INDEX(results!$I:$I,ROW())</f>
        <v>0</v>
      </c>
      <c r="BG38" s="27">
        <f>CF38*INDEX(data!$AX:$AX,ROW())*INDEX(results!$I:$I,ROW())</f>
        <v>0</v>
      </c>
      <c r="BH38" s="41">
        <f>CG38*INDEX(data!$AX:$AX,ROW())*INDEX(results!$I:$I,ROW())</f>
        <v>0</v>
      </c>
      <c r="BI38" s="27">
        <f>CH38*INDEX(data!$AX:$AX,ROW())*INDEX(results!$I:$I,ROW())</f>
        <v>0</v>
      </c>
      <c r="BJ38" s="27">
        <f>CI38*INDEX(data!$AX:$AX,ROW())*INDEX(results!$I:$I,ROW())</f>
        <v>0</v>
      </c>
      <c r="BK38" s="27">
        <f>CJ38*INDEX(data!$AX:$AX,ROW())*INDEX(results!$I:$I,ROW())</f>
        <v>0</v>
      </c>
      <c r="BL38" s="27">
        <f>CK38*INDEX(data!$AX:$AX,ROW())*INDEX(results!$I:$I,ROW())</f>
        <v>0</v>
      </c>
      <c r="BM38" s="27">
        <f>CL38*INDEX(data!$AX:$AX,ROW())*INDEX(results!$I:$I,ROW())</f>
        <v>0</v>
      </c>
      <c r="BN38" s="27">
        <f>CM38*INDEX(data!$AX:$AX,ROW())*INDEX(results!$I:$I,ROW())</f>
        <v>0</v>
      </c>
      <c r="BO38" s="27">
        <f>CN38*INDEX(data!$AX:$AX,ROW())*INDEX(results!$I:$I,ROW())</f>
        <v>0</v>
      </c>
      <c r="BP38" s="27">
        <f>CO38*INDEX(data!$AX:$AX,ROW())*INDEX(results!$I:$I,ROW())</f>
        <v>0</v>
      </c>
      <c r="BQ38" s="27">
        <f>CP38*INDEX(data!$AX:$AX,ROW())*INDEX(results!$I:$I,ROW())</f>
        <v>0</v>
      </c>
      <c r="BR38" s="27">
        <f>CQ38*INDEX(data!$AX:$AX,ROW())*INDEX(results!$I:$I,ROW())</f>
        <v>0</v>
      </c>
      <c r="BS38" s="27">
        <f>CR38*INDEX(data!$AX:$AX,ROW())*INDEX(results!$I:$I,ROW())</f>
        <v>0</v>
      </c>
      <c r="BT38" s="27">
        <f>CS38*INDEX(data!$AX:$AX,ROW())*INDEX(results!$I:$I,ROW())</f>
        <v>0</v>
      </c>
      <c r="BU38" s="27">
        <f>CT38*INDEX(data!$AX:$AX,ROW())*INDEX(results!$I:$I,ROW())</f>
        <v>0</v>
      </c>
      <c r="BV38" s="27">
        <f>CU38*INDEX(data!$AX:$AX,ROW())*INDEX(results!$I:$I,ROW())</f>
        <v>0</v>
      </c>
      <c r="BW38" s="27">
        <f>CV38*INDEX(data!$AX:$AX,ROW())*INDEX(results!$I:$I,ROW())</f>
        <v>0</v>
      </c>
      <c r="BX38" s="27">
        <f>CW38*INDEX(data!$AX:$AX,ROW())*INDEX(results!$I:$I,ROW())</f>
        <v>0</v>
      </c>
      <c r="BY38" s="27">
        <f>CX38*INDEX(data!$AX:$AX,ROW())*INDEX(results!$I:$I,ROW())</f>
        <v>0</v>
      </c>
      <c r="BZ38" s="74">
        <f>ROUND(SUM(BB38:BY38)*INDEX(profiles!$BL:$BL,ROW())/1000,0)</f>
        <v>0</v>
      </c>
      <c r="CA38" s="79">
        <f>IF(profiles!C38&gt;0,1,0)</f>
        <v>0</v>
      </c>
      <c r="CB38" s="80">
        <f>IF(profiles!D38&gt;0,1,0)</f>
        <v>0</v>
      </c>
      <c r="CC38" s="80">
        <f>IF(profiles!E38&gt;0,1,0)</f>
        <v>0</v>
      </c>
      <c r="CD38" s="80">
        <f>IF(profiles!F38&gt;0,1,0)</f>
        <v>0</v>
      </c>
      <c r="CE38" s="80">
        <f>IF(profiles!G38&gt;0,1,0)</f>
        <v>0</v>
      </c>
      <c r="CF38" s="80">
        <f>IF(profiles!H38&gt;0,1,0)</f>
        <v>0</v>
      </c>
      <c r="CG38" s="84">
        <f>IF(profiles!I38&gt;0,1,0)</f>
        <v>0</v>
      </c>
      <c r="CH38" s="80">
        <f>IF(profiles!J38&gt;0,1,0)</f>
        <v>1</v>
      </c>
      <c r="CI38" s="80">
        <f>IF(profiles!K38&gt;0,1,0)</f>
        <v>1</v>
      </c>
      <c r="CJ38" s="80">
        <f>IF(profiles!L38&gt;0,1,0)</f>
        <v>1</v>
      </c>
      <c r="CK38" s="80">
        <f>IF(profiles!M38&gt;0,1,0)</f>
        <v>1</v>
      </c>
      <c r="CL38" s="80">
        <f>IF(profiles!N38&gt;0,1,0)</f>
        <v>1</v>
      </c>
      <c r="CM38" s="80">
        <f>IF(profiles!O38&gt;0,1,0)</f>
        <v>0</v>
      </c>
      <c r="CN38" s="80">
        <f>IF(profiles!P38&gt;0,1,0)</f>
        <v>1</v>
      </c>
      <c r="CO38" s="80">
        <f>IF(profiles!Q38&gt;0,1,0)</f>
        <v>1</v>
      </c>
      <c r="CP38" s="80">
        <f>IF(profiles!R38&gt;0,1,0)</f>
        <v>1</v>
      </c>
      <c r="CQ38" s="80">
        <f>IF(profiles!S38&gt;0,1,0)</f>
        <v>1</v>
      </c>
      <c r="CR38" s="80">
        <f>IF(profiles!T38&gt;0,1,0)</f>
        <v>1</v>
      </c>
      <c r="CS38" s="80">
        <f>IF(profiles!U38&gt;0,1,0)</f>
        <v>1</v>
      </c>
      <c r="CT38" s="80">
        <f>IF(profiles!V38&gt;0,1,0)</f>
        <v>1</v>
      </c>
      <c r="CU38" s="80">
        <f>IF(profiles!W38&gt;0,1,0)</f>
        <v>1</v>
      </c>
      <c r="CV38" s="80">
        <f>IF(profiles!X38&gt;0,1,0)</f>
        <v>1</v>
      </c>
      <c r="CW38" s="80">
        <f>IF(profiles!Y38&gt;0,1,0)</f>
        <v>1</v>
      </c>
      <c r="CX38" s="80">
        <f>IF(profiles!Z38&gt;0,1,0)</f>
        <v>0</v>
      </c>
      <c r="CY38" s="74">
        <f t="shared" si="3"/>
        <v>5</v>
      </c>
      <c r="CZ38" s="26">
        <f>profiles!C38*INDEX(results!$J:$J,ROW())*INDEX(results!$I:$I,ROW())</f>
        <v>0</v>
      </c>
      <c r="DA38" s="27">
        <f>profiles!D38*INDEX(results!$J:$J,ROW())*INDEX(results!$I:$I,ROW())</f>
        <v>0</v>
      </c>
      <c r="DB38" s="27">
        <f>profiles!E38*INDEX(results!$J:$J,ROW())*INDEX(results!$I:$I,ROW())</f>
        <v>0</v>
      </c>
      <c r="DC38" s="27">
        <f>profiles!F38*INDEX(results!$J:$J,ROW())*INDEX(results!$I:$I,ROW())</f>
        <v>0</v>
      </c>
      <c r="DD38" s="27">
        <f>profiles!G38*INDEX(results!$J:$J,ROW())*INDEX(results!$I:$I,ROW())</f>
        <v>0</v>
      </c>
      <c r="DE38" s="27">
        <f>profiles!H38*INDEX(results!$J:$J,ROW())*INDEX(results!$I:$I,ROW())</f>
        <v>0</v>
      </c>
      <c r="DF38" s="41">
        <f>profiles!I38*INDEX(results!$J:$J,ROW())*INDEX(results!$I:$I,ROW())</f>
        <v>0</v>
      </c>
      <c r="DG38" s="27">
        <f>profiles!J38*INDEX(results!$J:$J,ROW())*INDEX(results!$I:$I,ROW())</f>
        <v>2.84</v>
      </c>
      <c r="DH38" s="27">
        <f>profiles!K38*INDEX(results!$J:$J,ROW())*INDEX(results!$I:$I,ROW())</f>
        <v>4.5439999999999996</v>
      </c>
      <c r="DI38" s="27">
        <f>profiles!L38*INDEX(results!$J:$J,ROW())*INDEX(results!$I:$I,ROW())</f>
        <v>5.68</v>
      </c>
      <c r="DJ38" s="27">
        <f>profiles!M38*INDEX(results!$J:$J,ROW())*INDEX(results!$I:$I,ROW())</f>
        <v>5.68</v>
      </c>
      <c r="DK38" s="27">
        <f>profiles!N38*INDEX(results!$J:$J,ROW())*INDEX(results!$I:$I,ROW())</f>
        <v>4.5439999999999996</v>
      </c>
      <c r="DL38" s="27">
        <f>profiles!O38*INDEX(results!$J:$J,ROW())*INDEX(results!$I:$I,ROW())</f>
        <v>0</v>
      </c>
      <c r="DM38" s="27">
        <f>profiles!P38*INDEX(results!$J:$J,ROW())*INDEX(results!$I:$I,ROW())</f>
        <v>4.5439999999999996</v>
      </c>
      <c r="DN38" s="27">
        <f>profiles!Q38*INDEX(results!$J:$J,ROW())*INDEX(results!$I:$I,ROW())</f>
        <v>5.68</v>
      </c>
      <c r="DO38" s="27">
        <f>profiles!R38*INDEX(results!$J:$J,ROW())*INDEX(results!$I:$I,ROW())</f>
        <v>5.68</v>
      </c>
      <c r="DP38" s="27">
        <f>profiles!S38*INDEX(results!$J:$J,ROW())*INDEX(results!$I:$I,ROW())</f>
        <v>4.5439999999999996</v>
      </c>
      <c r="DQ38" s="27">
        <f>profiles!T38*INDEX(results!$J:$J,ROW())*INDEX(results!$I:$I,ROW())</f>
        <v>2.84</v>
      </c>
      <c r="DR38" s="27">
        <f>profiles!U38*INDEX(results!$J:$J,ROW())*INDEX(results!$I:$I,ROW())</f>
        <v>4.5439999999999996</v>
      </c>
      <c r="DS38" s="27">
        <f>profiles!V38*INDEX(results!$J:$J,ROW())*INDEX(results!$I:$I,ROW())</f>
        <v>4.5439999999999996</v>
      </c>
      <c r="DT38" s="27">
        <f>profiles!W38*INDEX(results!$J:$J,ROW())*INDEX(results!$I:$I,ROW())</f>
        <v>4.5439999999999996</v>
      </c>
      <c r="DU38" s="27">
        <f>profiles!X38*INDEX(results!$J:$J,ROW())*INDEX(results!$I:$I,ROW())</f>
        <v>2.84</v>
      </c>
      <c r="DV38" s="27">
        <f>profiles!Y38*INDEX(results!$J:$J,ROW())*INDEX(results!$I:$I,ROW())</f>
        <v>2.84</v>
      </c>
      <c r="DW38" s="27">
        <f>profiles!Z38*INDEX(results!$J:$J,ROW())*INDEX(results!$I:$I,ROW())</f>
        <v>0</v>
      </c>
      <c r="DX38" s="74">
        <f t="shared" si="4"/>
        <v>24</v>
      </c>
      <c r="DY38" s="9">
        <f>EX38/MAX(INDEX($FV:$FV,ROW()),0.001)*(INDEX(data!$BT:$BT,ROW()))*(INDEX(results!$I:$I,ROW()))/MAX(INDEX(data!$AG:$AG,ROW()),0.001)</f>
        <v>0</v>
      </c>
      <c r="DZ38" s="28">
        <f>EY38/MAX(INDEX($FV:$FV,ROW()),0.001)*(INDEX(data!$BT:$BT,ROW()))*(INDEX(results!$I:$I,ROW()))/MAX(INDEX(data!$AG:$AG,ROW()),0.001)</f>
        <v>0</v>
      </c>
      <c r="EA38" s="28">
        <f>EZ38/MAX(INDEX($FV:$FV,ROW()),0.001)*(INDEX(data!$BT:$BT,ROW()))*(INDEX(results!$I:$I,ROW()))/MAX(INDEX(data!$AG:$AG,ROW()),0.001)</f>
        <v>0</v>
      </c>
      <c r="EB38" s="28">
        <f>FA38/MAX(INDEX($FV:$FV,ROW()),0.001)*(INDEX(data!$BT:$BT,ROW()))*(INDEX(results!$I:$I,ROW()))/MAX(INDEX(data!$AG:$AG,ROW()),0.001)</f>
        <v>0</v>
      </c>
      <c r="EC38" s="28">
        <f>FB38/MAX(INDEX($FV:$FV,ROW()),0.001)*(INDEX(data!$BT:$BT,ROW()))*(INDEX(results!$I:$I,ROW()))/MAX(INDEX(data!$AG:$AG,ROW()),0.001)</f>
        <v>0</v>
      </c>
      <c r="ED38" s="28">
        <f>FC38/MAX(INDEX($FV:$FV,ROW()),0.001)*(INDEX(data!$BT:$BT,ROW()))*(INDEX(results!$I:$I,ROW()))/MAX(INDEX(data!$AG:$AG,ROW()),0.001)</f>
        <v>0</v>
      </c>
      <c r="EE38">
        <f>FD38/MAX(INDEX($FV:$FV,ROW()),0.001)*(INDEX(data!$BT:$BT,ROW()))*(INDEX(results!$I:$I,ROW()))/MAX(INDEX(data!$AG:$AG,ROW()),0.001)</f>
        <v>0</v>
      </c>
      <c r="EF38" s="28">
        <f>FE38/MAX(INDEX($FV:$FV,ROW()),0.001)*(INDEX(data!$BT:$BT,ROW()))*(INDEX(results!$I:$I,ROW()))/MAX(INDEX(data!$AG:$AG,ROW()),0.001)</f>
        <v>0</v>
      </c>
      <c r="EG38" s="28">
        <f>FF38/MAX(INDEX($FV:$FV,ROW()),0.001)*(INDEX(data!$BT:$BT,ROW()))*(INDEX(results!$I:$I,ROW()))/MAX(INDEX(data!$AG:$AG,ROW()),0.001)</f>
        <v>0</v>
      </c>
      <c r="EH38" s="28">
        <f>FG38/MAX(INDEX($FV:$FV,ROW()),0.001)*(INDEX(data!$BT:$BT,ROW()))*(INDEX(results!$I:$I,ROW()))/MAX(INDEX(data!$AG:$AG,ROW()),0.001)</f>
        <v>2</v>
      </c>
      <c r="EI38" s="28">
        <f>FH38/MAX(INDEX($FV:$FV,ROW()),0.001)*(INDEX(data!$BT:$BT,ROW()))*(INDEX(results!$I:$I,ROW()))/MAX(INDEX(data!$AG:$AG,ROW()),0.001)</f>
        <v>2</v>
      </c>
      <c r="EJ38" s="28">
        <f>FI38/MAX(INDEX($FV:$FV,ROW()),0.001)*(INDEX(data!$BT:$BT,ROW()))*(INDEX(results!$I:$I,ROW()))/MAX(INDEX(data!$AG:$AG,ROW()),0.001)</f>
        <v>0</v>
      </c>
      <c r="EK38" s="28">
        <f>FJ38/MAX(INDEX($FV:$FV,ROW()),0.001)*(INDEX(data!$BT:$BT,ROW()))*(INDEX(results!$I:$I,ROW()))/MAX(INDEX(data!$AG:$AG,ROW()),0.001)</f>
        <v>0</v>
      </c>
      <c r="EL38" s="28">
        <f>FK38/MAX(INDEX($FV:$FV,ROW()),0.001)*(INDEX(data!$BT:$BT,ROW()))*(INDEX(results!$I:$I,ROW()))/MAX(INDEX(data!$AG:$AG,ROW()),0.001)</f>
        <v>0</v>
      </c>
      <c r="EM38" s="28">
        <f>FL38/MAX(INDEX($FV:$FV,ROW()),0.001)*(INDEX(data!$BT:$BT,ROW()))*(INDEX(results!$I:$I,ROW()))/MAX(INDEX(data!$AG:$AG,ROW()),0.001)</f>
        <v>2</v>
      </c>
      <c r="EN38" s="28">
        <f>FM38/MAX(INDEX($FV:$FV,ROW()),0.001)*(INDEX(data!$BT:$BT,ROW()))*(INDEX(results!$I:$I,ROW()))/MAX(INDEX(data!$AG:$AG,ROW()),0.001)</f>
        <v>2</v>
      </c>
      <c r="EO38" s="28">
        <f>FN38/MAX(INDEX($FV:$FV,ROW()),0.001)*(INDEX(data!$BT:$BT,ROW()))*(INDEX(results!$I:$I,ROW()))/MAX(INDEX(data!$AG:$AG,ROW()),0.001)</f>
        <v>0</v>
      </c>
      <c r="EP38" s="28">
        <f>FO38/MAX(INDEX($FV:$FV,ROW()),0.001)*(INDEX(data!$BT:$BT,ROW()))*(INDEX(results!$I:$I,ROW()))/MAX(INDEX(data!$AG:$AG,ROW()),0.001)</f>
        <v>0</v>
      </c>
      <c r="EQ38" s="28">
        <f>FP38/MAX(INDEX($FV:$FV,ROW()),0.001)*(INDEX(data!$BT:$BT,ROW()))*(INDEX(results!$I:$I,ROW()))/MAX(INDEX(data!$AG:$AG,ROW()),0.001)</f>
        <v>0</v>
      </c>
      <c r="ER38" s="28">
        <f>FQ38/MAX(INDEX($FV:$FV,ROW()),0.001)*(INDEX(data!$BT:$BT,ROW()))*(INDEX(results!$I:$I,ROW()))/MAX(INDEX(data!$AG:$AG,ROW()),0.001)</f>
        <v>0</v>
      </c>
      <c r="ES38" s="28">
        <f>FR38/MAX(INDEX($FV:$FV,ROW()),0.001)*(INDEX(data!$BT:$BT,ROW()))*(INDEX(results!$I:$I,ROW()))/MAX(INDEX(data!$AG:$AG,ROW()),0.001)</f>
        <v>0</v>
      </c>
      <c r="ET38" s="28">
        <f>FS38/MAX(INDEX($FV:$FV,ROW()),0.001)*(INDEX(data!$BT:$BT,ROW()))*(INDEX(results!$I:$I,ROW()))/MAX(INDEX(data!$AG:$AG,ROW()),0.001)</f>
        <v>0</v>
      </c>
      <c r="EU38" s="28">
        <f>FT38/MAX(INDEX($FV:$FV,ROW()),0.001)*(INDEX(data!$BT:$BT,ROW()))*(INDEX(results!$I:$I,ROW()))/MAX(INDEX(data!$AG:$AG,ROW()),0.001)</f>
        <v>0</v>
      </c>
      <c r="EV38" s="28">
        <f>FU38/MAX(INDEX($FV:$FV,ROW()),0.001)*(INDEX(data!$BT:$BT,ROW()))*(INDEX(results!$I:$I,ROW()))/MAX(INDEX(data!$AG:$AG,ROW()),0.001)</f>
        <v>0</v>
      </c>
      <c r="EW38" s="74">
        <f t="shared" si="5"/>
        <v>169.4</v>
      </c>
      <c r="EX38" s="9">
        <f t="shared" si="6"/>
        <v>0</v>
      </c>
      <c r="EY38" s="28">
        <f t="shared" si="7"/>
        <v>0</v>
      </c>
      <c r="EZ38" s="28">
        <f t="shared" si="8"/>
        <v>0</v>
      </c>
      <c r="FA38" s="28">
        <f t="shared" si="9"/>
        <v>0</v>
      </c>
      <c r="FB38" s="28">
        <f t="shared" si="10"/>
        <v>0</v>
      </c>
      <c r="FC38" s="28">
        <f t="shared" si="11"/>
        <v>0</v>
      </c>
      <c r="FD38">
        <f t="shared" si="12"/>
        <v>0</v>
      </c>
      <c r="FE38" s="28">
        <f t="shared" si="13"/>
        <v>0</v>
      </c>
      <c r="FF38" s="28">
        <f t="shared" si="14"/>
        <v>0</v>
      </c>
      <c r="FG38" s="28">
        <f t="shared" si="15"/>
        <v>1</v>
      </c>
      <c r="FH38" s="28">
        <f t="shared" si="16"/>
        <v>1</v>
      </c>
      <c r="FI38" s="28">
        <f t="shared" si="17"/>
        <v>0</v>
      </c>
      <c r="FJ38" s="28">
        <f t="shared" si="18"/>
        <v>0</v>
      </c>
      <c r="FK38" s="28">
        <f t="shared" si="19"/>
        <v>0</v>
      </c>
      <c r="FL38" s="28">
        <f t="shared" si="20"/>
        <v>1</v>
      </c>
      <c r="FM38" s="28">
        <f t="shared" si="21"/>
        <v>1</v>
      </c>
      <c r="FN38" s="28">
        <f t="shared" si="22"/>
        <v>0</v>
      </c>
      <c r="FO38" s="28">
        <f t="shared" si="23"/>
        <v>0</v>
      </c>
      <c r="FP38" s="28">
        <f t="shared" si="24"/>
        <v>0</v>
      </c>
      <c r="FQ38" s="28">
        <f t="shared" si="25"/>
        <v>0</v>
      </c>
      <c r="FR38" s="28">
        <f t="shared" si="26"/>
        <v>0</v>
      </c>
      <c r="FS38" s="28">
        <f t="shared" si="27"/>
        <v>0</v>
      </c>
      <c r="FT38" s="28">
        <f t="shared" si="28"/>
        <v>0</v>
      </c>
      <c r="FU38" s="29">
        <f t="shared" si="29"/>
        <v>0</v>
      </c>
      <c r="FV38" s="74">
        <f t="shared" si="30"/>
        <v>4</v>
      </c>
      <c r="FW38" s="27">
        <f>profiles!C38*profiles!AA38</f>
        <v>0</v>
      </c>
      <c r="FX38" s="27">
        <f>profiles!D38*profiles!AB38</f>
        <v>0</v>
      </c>
      <c r="FY38" s="27">
        <f>profiles!E38*profiles!AC38</f>
        <v>0</v>
      </c>
      <c r="FZ38" s="27">
        <f>profiles!F38*profiles!AD38</f>
        <v>0</v>
      </c>
      <c r="GA38" s="27">
        <f>profiles!G38*profiles!AE38</f>
        <v>0</v>
      </c>
      <c r="GB38" s="27">
        <f>profiles!H38*profiles!AF38</f>
        <v>0</v>
      </c>
      <c r="GC38" s="41">
        <f>profiles!I38*profiles!AG38</f>
        <v>0</v>
      </c>
      <c r="GD38" s="27">
        <f>profiles!J38*profiles!AH38</f>
        <v>0.25</v>
      </c>
      <c r="GE38" s="27">
        <f>profiles!K38*profiles!AI38</f>
        <v>0.64000000000000012</v>
      </c>
      <c r="GF38" s="27">
        <f>profiles!L38*profiles!AJ38</f>
        <v>1</v>
      </c>
      <c r="GG38" s="27">
        <f>profiles!M38*profiles!AK38</f>
        <v>1</v>
      </c>
      <c r="GH38" s="27">
        <f>profiles!N38*profiles!AL38</f>
        <v>0.64000000000000012</v>
      </c>
      <c r="GI38" s="27">
        <f>profiles!O38*profiles!AM38</f>
        <v>0</v>
      </c>
      <c r="GJ38" s="27">
        <f>profiles!P38*profiles!AN38</f>
        <v>0.64000000000000012</v>
      </c>
      <c r="GK38" s="27">
        <f>profiles!Q38*profiles!AO38</f>
        <v>1</v>
      </c>
      <c r="GL38" s="27">
        <f>profiles!R38*profiles!AP38</f>
        <v>1</v>
      </c>
      <c r="GM38" s="27">
        <f>profiles!S38*profiles!AQ38</f>
        <v>0.64000000000000012</v>
      </c>
      <c r="GN38" s="27">
        <f>profiles!T38*profiles!AR38</f>
        <v>0.25</v>
      </c>
      <c r="GO38" s="27">
        <f>profiles!U38*profiles!AS38</f>
        <v>0.64000000000000012</v>
      </c>
      <c r="GP38" s="27">
        <f>profiles!V38*profiles!AT38</f>
        <v>0.64000000000000012</v>
      </c>
      <c r="GQ38" s="27">
        <f>profiles!W38*profiles!AU38</f>
        <v>0.64000000000000012</v>
      </c>
      <c r="GR38" s="27">
        <f>profiles!X38*profiles!AV38</f>
        <v>0.25</v>
      </c>
      <c r="GS38" s="27">
        <f>profiles!Y38*profiles!AW38</f>
        <v>0.25</v>
      </c>
      <c r="GT38" s="27">
        <f>profiles!Z38*profiles!AX38</f>
        <v>0</v>
      </c>
      <c r="GU38" s="74">
        <f t="shared" si="31"/>
        <v>0.8380000000000003</v>
      </c>
      <c r="GV38" s="74">
        <v>106</v>
      </c>
      <c r="GW38" s="74">
        <f>INDEX(data!$C:$C,ROW())*INDEX(data!$E:$E,ROW())*(INDEX(data!$G:$G,ROW())/100)/0.85</f>
        <v>82.352941176470594</v>
      </c>
      <c r="GX38" s="74">
        <f>GW38*INDEX(data!$P:$P,ROW())*INDEX(data!$W:$W,ROW())/INDEX(results!$C:$C,ROW())</f>
        <v>9.2647058823529416E-2</v>
      </c>
      <c r="GY38" s="74">
        <f>IF(INDEX(data!$BM:$BM,ROW())="Climatisation",1,0)</f>
        <v>0</v>
      </c>
      <c r="GZ38" s="74">
        <f>data!BA38</f>
        <v>4.8</v>
      </c>
      <c r="HA38" s="74">
        <f>data!BB38</f>
        <v>0.2</v>
      </c>
      <c r="HB38" s="9">
        <f>profiles!C38</f>
        <v>0</v>
      </c>
      <c r="HC38" s="28">
        <f>profiles!D38</f>
        <v>0</v>
      </c>
      <c r="HD38" s="28">
        <f>profiles!E38</f>
        <v>0</v>
      </c>
      <c r="HE38" s="28">
        <f>profiles!F38</f>
        <v>0</v>
      </c>
      <c r="HF38" s="28">
        <f>profiles!G38</f>
        <v>0</v>
      </c>
      <c r="HG38" s="28">
        <f>profiles!H38</f>
        <v>0</v>
      </c>
      <c r="HH38">
        <f>profiles!I38</f>
        <v>0</v>
      </c>
      <c r="HI38" s="28">
        <f>profiles!J38</f>
        <v>0.5</v>
      </c>
      <c r="HJ38" s="28">
        <f>profiles!K38</f>
        <v>0.8</v>
      </c>
      <c r="HK38" s="28">
        <f>profiles!L38</f>
        <v>1</v>
      </c>
      <c r="HL38" s="28">
        <f>profiles!M38</f>
        <v>1</v>
      </c>
      <c r="HM38" s="28">
        <f>profiles!N38</f>
        <v>0.8</v>
      </c>
      <c r="HN38" s="28">
        <f>profiles!O38</f>
        <v>0</v>
      </c>
      <c r="HO38" s="28">
        <f>profiles!P38</f>
        <v>0.8</v>
      </c>
      <c r="HP38" s="28">
        <f>profiles!Q38</f>
        <v>1</v>
      </c>
      <c r="HQ38" s="28">
        <f>profiles!R38</f>
        <v>1</v>
      </c>
      <c r="HR38" s="28">
        <f>profiles!S38</f>
        <v>0.8</v>
      </c>
      <c r="HS38" s="28">
        <f>profiles!T38</f>
        <v>0.5</v>
      </c>
      <c r="HT38" s="28">
        <f>profiles!U38</f>
        <v>0.8</v>
      </c>
      <c r="HU38" s="28">
        <f>profiles!V38</f>
        <v>0.8</v>
      </c>
      <c r="HV38" s="28">
        <f>profiles!W38</f>
        <v>0.8</v>
      </c>
      <c r="HW38" s="28">
        <f>profiles!X38</f>
        <v>0.5</v>
      </c>
      <c r="HX38" s="28">
        <f>profiles!Y38</f>
        <v>0.5</v>
      </c>
      <c r="HY38" s="28">
        <f>profiles!Z38</f>
        <v>0</v>
      </c>
      <c r="HZ38" s="74">
        <f t="shared" si="32"/>
        <v>12</v>
      </c>
    </row>
    <row r="39" spans="1:234" x14ac:dyDescent="0.3">
      <c r="A39" s="7">
        <v>12.1</v>
      </c>
      <c r="B39" s="8" t="s">
        <v>131</v>
      </c>
      <c r="C39" s="7">
        <f>profiles!AA39*INDEX(data!$AL:$AL,ROW())*INDEX(results!$I:$I,ROW())</f>
        <v>0</v>
      </c>
      <c r="D39" s="24">
        <f>profiles!AB39*INDEX(data!$AL:$AL,ROW())*INDEX(results!$I:$I,ROW())</f>
        <v>0</v>
      </c>
      <c r="E39" s="24">
        <f>profiles!AC39*INDEX(data!$AL:$AL,ROW())*INDEX(results!$I:$I,ROW())</f>
        <v>0</v>
      </c>
      <c r="F39" s="24">
        <f>profiles!AD39*INDEX(data!$AL:$AL,ROW())*INDEX(results!$I:$I,ROW())</f>
        <v>0</v>
      </c>
      <c r="G39" s="24">
        <f>profiles!AE39*INDEX(data!$AL:$AL,ROW())*INDEX(results!$I:$I,ROW())</f>
        <v>0</v>
      </c>
      <c r="H39" s="24">
        <f>profiles!AF39*INDEX(data!$AL:$AL,ROW())*INDEX(results!$I:$I,ROW())</f>
        <v>0</v>
      </c>
      <c r="I39" s="24">
        <f>profiles!AG39*INDEX(data!$AL:$AL,ROW())*INDEX(results!$I:$I,ROW())</f>
        <v>0</v>
      </c>
      <c r="J39" s="24">
        <f>profiles!AH39*INDEX(data!$AL:$AL,ROW())*INDEX(results!$I:$I,ROW())</f>
        <v>0</v>
      </c>
      <c r="K39" s="24">
        <f>profiles!AI39*INDEX(data!$AL:$AL,ROW())*INDEX(results!$I:$I,ROW())</f>
        <v>0</v>
      </c>
      <c r="L39" s="24">
        <f>profiles!AJ39*INDEX(data!$AL:$AL,ROW())*INDEX(results!$I:$I,ROW())</f>
        <v>0</v>
      </c>
      <c r="M39" s="24">
        <f>profiles!AK39*INDEX(data!$AL:$AL,ROW())*INDEX(results!$I:$I,ROW())</f>
        <v>0</v>
      </c>
      <c r="N39" s="24">
        <f>profiles!AL39*INDEX(data!$AL:$AL,ROW())*INDEX(results!$I:$I,ROW())</f>
        <v>0</v>
      </c>
      <c r="O39" s="24">
        <f>profiles!AM39*INDEX(data!$AL:$AL,ROW())*INDEX(results!$I:$I,ROW())</f>
        <v>0</v>
      </c>
      <c r="P39" s="24">
        <f>profiles!AN39*INDEX(data!$AL:$AL,ROW())*INDEX(results!$I:$I,ROW())</f>
        <v>0</v>
      </c>
      <c r="Q39" s="24">
        <f>profiles!AO39*INDEX(data!$AL:$AL,ROW())*INDEX(results!$I:$I,ROW())</f>
        <v>0</v>
      </c>
      <c r="R39" s="24">
        <f>profiles!AP39*INDEX(data!$AL:$AL,ROW())*INDEX(results!$I:$I,ROW())</f>
        <v>0</v>
      </c>
      <c r="S39" s="24">
        <f>profiles!AQ39*INDEX(data!$AL:$AL,ROW())*INDEX(results!$I:$I,ROW())</f>
        <v>0</v>
      </c>
      <c r="T39" s="24">
        <f>profiles!AR39*INDEX(data!$AL:$AL,ROW())*INDEX(results!$I:$I,ROW())</f>
        <v>0</v>
      </c>
      <c r="U39" s="24">
        <f>profiles!AS39*INDEX(data!$AL:$AL,ROW())*INDEX(results!$I:$I,ROW())</f>
        <v>0</v>
      </c>
      <c r="V39" s="24">
        <f>profiles!AT39*INDEX(data!$AL:$AL,ROW())*INDEX(results!$I:$I,ROW())</f>
        <v>0</v>
      </c>
      <c r="W39" s="24">
        <f>profiles!AU39*INDEX(data!$AL:$AL,ROW())*INDEX(results!$I:$I,ROW())</f>
        <v>0</v>
      </c>
      <c r="X39" s="24">
        <f>profiles!AV39*INDEX(data!$AL:$AL,ROW())*INDEX(results!$I:$I,ROW())</f>
        <v>0</v>
      </c>
      <c r="Y39" s="24">
        <f>profiles!AW39*INDEX(data!$AL:$AL,ROW())*INDEX(results!$I:$I,ROW())</f>
        <v>0</v>
      </c>
      <c r="Z39" s="24">
        <f>profiles!AX39*INDEX(data!$AL:$AL,ROW())*INDEX(results!$I:$I,ROW())</f>
        <v>0</v>
      </c>
      <c r="AA39" s="73">
        <f t="shared" si="1"/>
        <v>0</v>
      </c>
      <c r="AB39" s="31">
        <f>IF(INDEX(data!$AV:$AV,ROW())=3,0,CA39*INDEX(results!$R:$R,ROW()))*INDEX($BA:$BA,ROW())</f>
        <v>0</v>
      </c>
      <c r="AC39" s="31">
        <f>IF(INDEX(data!$AV:$AV,ROW())=3,0,CB39*INDEX(results!$R:$R,ROW()))*INDEX($BA:$BA,ROW())</f>
        <v>0</v>
      </c>
      <c r="AD39" s="31">
        <f>IF(INDEX(data!$AV:$AV,ROW())=3,0,CC39*INDEX(results!$R:$R,ROW()))*INDEX($BA:$BA,ROW())</f>
        <v>0</v>
      </c>
      <c r="AE39" s="31">
        <f>IF(INDEX(data!$AV:$AV,ROW())=3,0,CD39*INDEX(results!$R:$R,ROW()))*INDEX($BA:$BA,ROW())</f>
        <v>0</v>
      </c>
      <c r="AF39" s="31">
        <f>IF(INDEX(data!$AV:$AV,ROW())=3,0,CE39*INDEX(results!$R:$R,ROW()))*INDEX($BA:$BA,ROW())</f>
        <v>0</v>
      </c>
      <c r="AG39" s="31">
        <f>IF(INDEX(data!$AV:$AV,ROW())=3,0,CF39*INDEX(results!$R:$R,ROW()))*INDEX($BA:$BA,ROW())</f>
        <v>0</v>
      </c>
      <c r="AH39" s="31">
        <f>IF(INDEX(data!$AV:$AV,ROW())=3,0,CG39*INDEX(results!$R:$R,ROW()))*INDEX($BA:$BA,ROW())</f>
        <v>2.4341411961345814</v>
      </c>
      <c r="AI39" s="90">
        <f>CH39*INDEX(results!$R:$R,ROW())*INDEX($BA:$BA,ROW())</f>
        <v>2.4341411961345814</v>
      </c>
      <c r="AJ39" s="90">
        <f>CI39*INDEX(results!$R:$R,ROW())*INDEX($BA:$BA,ROW())</f>
        <v>2.4341411961345814</v>
      </c>
      <c r="AK39" s="90">
        <f>CJ39*INDEX(results!$R:$R,ROW())*INDEX($BA:$BA,ROW())</f>
        <v>2.4341411961345814</v>
      </c>
      <c r="AL39" s="90">
        <f>CK39*INDEX(results!$R:$R,ROW())*INDEX($BA:$BA,ROW())</f>
        <v>2.4341411961345814</v>
      </c>
      <c r="AM39" s="90">
        <f>CL39*INDEX(results!$R:$R,ROW())*INDEX($BA:$BA,ROW())</f>
        <v>2.4341411961345814</v>
      </c>
      <c r="AN39" s="90">
        <f>CM39*INDEX(results!$R:$R,ROW())*INDEX($BA:$BA,ROW())</f>
        <v>2.4341411961345814</v>
      </c>
      <c r="AO39" s="90">
        <f>CN39*INDEX(results!$R:$R,ROW())*INDEX($BA:$BA,ROW())</f>
        <v>2.4341411961345814</v>
      </c>
      <c r="AP39" s="90">
        <f>CO39*INDEX(results!$R:$R,ROW())*INDEX($BA:$BA,ROW())</f>
        <v>2.4341411961345814</v>
      </c>
      <c r="AQ39" s="90">
        <f>CP39*INDEX(results!$R:$R,ROW())*INDEX($BA:$BA,ROW())</f>
        <v>2.4341411961345814</v>
      </c>
      <c r="AR39" s="90">
        <f>CQ39*INDEX(results!$R:$R,ROW())*INDEX($BA:$BA,ROW())</f>
        <v>2.4341411961345814</v>
      </c>
      <c r="AS39" s="90">
        <f>CR39*INDEX(results!$R:$R,ROW())*INDEX($BA:$BA,ROW())</f>
        <v>2.4341411961345814</v>
      </c>
      <c r="AT39" s="91">
        <f>IF(INDEX(data!$AV:$AV,ROW())=3,INDEX(results!$R:$R,ROW()), CS39*INDEX(results!$R:$R,ROW()))*INDEX($BA:$BA,ROW())</f>
        <v>2.4341411961345814</v>
      </c>
      <c r="AU39" s="91">
        <f>IF(INDEX(data!$AV:$AV,ROW())=3,INDEX(results!$R:$R,ROW()), CT39*INDEX(results!$R:$R,ROW()))*INDEX($BA:$BA,ROW())</f>
        <v>0</v>
      </c>
      <c r="AV39" s="91">
        <f>IF(INDEX(data!$AV:$AV,ROW())=3,INDEX(results!$R:$R,ROW()), CU39*INDEX(results!$R:$R,ROW()))*INDEX($BA:$BA,ROW())</f>
        <v>0</v>
      </c>
      <c r="AW39" s="31">
        <f>IF(INDEX(data!$AV:$AV,ROW())=3,0,CV39*INDEX(results!$R:$R,ROW()))*INDEX($BA:$BA,ROW())</f>
        <v>0</v>
      </c>
      <c r="AX39" s="31">
        <f>IF(INDEX(data!$AV:$AV,ROW())=3,0,CW39*INDEX(results!$R:$R,ROW()))*INDEX($BA:$BA,ROW())</f>
        <v>0</v>
      </c>
      <c r="AY39" s="37">
        <f>IF(INDEX(data!$AV:$AV,ROW())=3,0,CX39*INDEX(results!$R:$R,ROW()))*INDEX($BA:$BA,ROW())</f>
        <v>0</v>
      </c>
      <c r="AZ39" s="17">
        <f t="shared" si="2"/>
        <v>12</v>
      </c>
      <c r="BA39" s="73">
        <f>IF((INDEX(data!$AU:$AU,ROW())+INDEX(data!$AV:$AV,ROW()))=0,0,INDEX(results!$T:$T,ROW())/(365*(INDEX(data!$AU:$AU,ROW())+INDEX(data!$AV:$AV,ROW()))+0.00001))</f>
        <v>0.34773445659065449</v>
      </c>
      <c r="BB39" s="23">
        <f>CA39*INDEX(data!$AX:$AX,ROW())*INDEX(results!$I:$I,ROW())</f>
        <v>0</v>
      </c>
      <c r="BC39" s="23">
        <f>CB39*INDEX(data!$AX:$AX,ROW())*INDEX(results!$I:$I,ROW())</f>
        <v>0</v>
      </c>
      <c r="BD39" s="23">
        <f>CC39*INDEX(data!$AX:$AX,ROW())*INDEX(results!$I:$I,ROW())</f>
        <v>0</v>
      </c>
      <c r="BE39" s="23">
        <f>CD39*INDEX(data!$AX:$AX,ROW())*INDEX(results!$I:$I,ROW())</f>
        <v>0</v>
      </c>
      <c r="BF39" s="23">
        <f>CE39*INDEX(data!$AX:$AX,ROW())*INDEX(results!$I:$I,ROW())</f>
        <v>0</v>
      </c>
      <c r="BG39" s="23">
        <f>CF39*INDEX(data!$AX:$AX,ROW())*INDEX(results!$I:$I,ROW())</f>
        <v>0</v>
      </c>
      <c r="BH39" s="23">
        <f>CG39*INDEX(data!$AX:$AX,ROW())*INDEX(results!$I:$I,ROW())</f>
        <v>0</v>
      </c>
      <c r="BI39" s="23">
        <f>CH39*INDEX(data!$AX:$AX,ROW())*INDEX(results!$I:$I,ROW())</f>
        <v>0</v>
      </c>
      <c r="BJ39" s="23">
        <f>CI39*INDEX(data!$AX:$AX,ROW())*INDEX(results!$I:$I,ROW())</f>
        <v>0</v>
      </c>
      <c r="BK39" s="23">
        <f>CJ39*INDEX(data!$AX:$AX,ROW())*INDEX(results!$I:$I,ROW())</f>
        <v>0</v>
      </c>
      <c r="BL39" s="23">
        <f>CK39*INDEX(data!$AX:$AX,ROW())*INDEX(results!$I:$I,ROW())</f>
        <v>0</v>
      </c>
      <c r="BM39" s="23">
        <f>CL39*INDEX(data!$AX:$AX,ROW())*INDEX(results!$I:$I,ROW())</f>
        <v>0</v>
      </c>
      <c r="BN39" s="23">
        <f>CM39*INDEX(data!$AX:$AX,ROW())*INDEX(results!$I:$I,ROW())</f>
        <v>0</v>
      </c>
      <c r="BO39" s="23">
        <f>CN39*INDEX(data!$AX:$AX,ROW())*INDEX(results!$I:$I,ROW())</f>
        <v>0</v>
      </c>
      <c r="BP39" s="23">
        <f>CO39*INDEX(data!$AX:$AX,ROW())*INDEX(results!$I:$I,ROW())</f>
        <v>0</v>
      </c>
      <c r="BQ39" s="23">
        <f>CP39*INDEX(data!$AX:$AX,ROW())*INDEX(results!$I:$I,ROW())</f>
        <v>0</v>
      </c>
      <c r="BR39" s="23">
        <f>CQ39*INDEX(data!$AX:$AX,ROW())*INDEX(results!$I:$I,ROW())</f>
        <v>0</v>
      </c>
      <c r="BS39" s="23">
        <f>CR39*INDEX(data!$AX:$AX,ROW())*INDEX(results!$I:$I,ROW())</f>
        <v>0</v>
      </c>
      <c r="BT39" s="23">
        <f>CS39*INDEX(data!$AX:$AX,ROW())*INDEX(results!$I:$I,ROW())</f>
        <v>0</v>
      </c>
      <c r="BU39" s="23">
        <f>CT39*INDEX(data!$AX:$AX,ROW())*INDEX(results!$I:$I,ROW())</f>
        <v>0</v>
      </c>
      <c r="BV39" s="23">
        <f>CU39*INDEX(data!$AX:$AX,ROW())*INDEX(results!$I:$I,ROW())</f>
        <v>0</v>
      </c>
      <c r="BW39" s="23">
        <f>CV39*INDEX(data!$AX:$AX,ROW())*INDEX(results!$I:$I,ROW())</f>
        <v>0</v>
      </c>
      <c r="BX39" s="23">
        <f>CW39*INDEX(data!$AX:$AX,ROW())*INDEX(results!$I:$I,ROW())</f>
        <v>0</v>
      </c>
      <c r="BY39" s="23">
        <f>CX39*INDEX(data!$AX:$AX,ROW())*INDEX(results!$I:$I,ROW())</f>
        <v>0</v>
      </c>
      <c r="BZ39" s="73">
        <f>ROUND(SUM(BB39:BY39)*INDEX(profiles!$BL:$BL,ROW())/1000,0)</f>
        <v>0</v>
      </c>
      <c r="CA39" s="81">
        <f>IF(profiles!C39&gt;0,1,0)</f>
        <v>0</v>
      </c>
      <c r="CB39" s="78">
        <f>IF(profiles!D39&gt;0,1,0)</f>
        <v>0</v>
      </c>
      <c r="CC39" s="78">
        <f>IF(profiles!E39&gt;0,1,0)</f>
        <v>0</v>
      </c>
      <c r="CD39" s="78">
        <f>IF(profiles!F39&gt;0,1,0)</f>
        <v>0</v>
      </c>
      <c r="CE39" s="78">
        <f>IF(profiles!G39&gt;0,1,0)</f>
        <v>0</v>
      </c>
      <c r="CF39" s="78">
        <f>IF(profiles!H39&gt;0,1,0)</f>
        <v>0</v>
      </c>
      <c r="CG39" s="78">
        <f>IF(profiles!I39&gt;0,1,0)</f>
        <v>1</v>
      </c>
      <c r="CH39" s="78">
        <f>IF(profiles!J39&gt;0,1,0)</f>
        <v>1</v>
      </c>
      <c r="CI39" s="78">
        <f>IF(profiles!K39&gt;0,1,0)</f>
        <v>1</v>
      </c>
      <c r="CJ39" s="78">
        <f>IF(profiles!L39&gt;0,1,0)</f>
        <v>1</v>
      </c>
      <c r="CK39" s="78">
        <f>IF(profiles!M39&gt;0,1,0)</f>
        <v>1</v>
      </c>
      <c r="CL39" s="78">
        <f>IF(profiles!N39&gt;0,1,0)</f>
        <v>1</v>
      </c>
      <c r="CM39" s="78">
        <f>IF(profiles!O39&gt;0,1,0)</f>
        <v>1</v>
      </c>
      <c r="CN39" s="78">
        <f>IF(profiles!P39&gt;0,1,0)</f>
        <v>1</v>
      </c>
      <c r="CO39" s="78">
        <f>IF(profiles!Q39&gt;0,1,0)</f>
        <v>1</v>
      </c>
      <c r="CP39" s="78">
        <f>IF(profiles!R39&gt;0,1,0)</f>
        <v>1</v>
      </c>
      <c r="CQ39" s="78">
        <f>IF(profiles!S39&gt;0,1,0)</f>
        <v>1</v>
      </c>
      <c r="CR39" s="78">
        <f>IF(profiles!T39&gt;0,1,0)</f>
        <v>1</v>
      </c>
      <c r="CS39" s="78">
        <f>IF(profiles!U39&gt;0,1,0)</f>
        <v>1</v>
      </c>
      <c r="CT39" s="78">
        <f>IF(profiles!V39&gt;0,1,0)</f>
        <v>0</v>
      </c>
      <c r="CU39" s="78">
        <f>IF(profiles!W39&gt;0,1,0)</f>
        <v>0</v>
      </c>
      <c r="CV39" s="78">
        <f>IF(profiles!X39&gt;0,1,0)</f>
        <v>0</v>
      </c>
      <c r="CW39" s="78">
        <f>IF(profiles!Y39&gt;0,1,0)</f>
        <v>0</v>
      </c>
      <c r="CX39" s="78">
        <f>IF(profiles!Z39&gt;0,1,0)</f>
        <v>0</v>
      </c>
      <c r="CY39" s="73">
        <f t="shared" si="3"/>
        <v>5</v>
      </c>
      <c r="CZ39" s="22">
        <f>profiles!C39*INDEX(results!$J:$J,ROW())*INDEX(results!$I:$I,ROW())</f>
        <v>0</v>
      </c>
      <c r="DA39" s="23">
        <f>profiles!D39*INDEX(results!$J:$J,ROW())*INDEX(results!$I:$I,ROW())</f>
        <v>0</v>
      </c>
      <c r="DB39" s="23">
        <f>profiles!E39*INDEX(results!$J:$J,ROW())*INDEX(results!$I:$I,ROW())</f>
        <v>0</v>
      </c>
      <c r="DC39" s="23">
        <f>profiles!F39*INDEX(results!$J:$J,ROW())*INDEX(results!$I:$I,ROW())</f>
        <v>0</v>
      </c>
      <c r="DD39" s="23">
        <f>profiles!G39*INDEX(results!$J:$J,ROW())*INDEX(results!$I:$I,ROW())</f>
        <v>0</v>
      </c>
      <c r="DE39" s="23">
        <f>profiles!H39*INDEX(results!$J:$J,ROW())*INDEX(results!$I:$I,ROW())</f>
        <v>0</v>
      </c>
      <c r="DF39" s="23">
        <f>profiles!I39*INDEX(results!$J:$J,ROW())*INDEX(results!$I:$I,ROW())</f>
        <v>0</v>
      </c>
      <c r="DG39" s="23">
        <f>profiles!J39*INDEX(results!$J:$J,ROW())*INDEX(results!$I:$I,ROW())</f>
        <v>0</v>
      </c>
      <c r="DH39" s="23">
        <f>profiles!K39*INDEX(results!$J:$J,ROW())*INDEX(results!$I:$I,ROW())</f>
        <v>0</v>
      </c>
      <c r="DI39" s="23">
        <f>profiles!L39*INDEX(results!$J:$J,ROW())*INDEX(results!$I:$I,ROW())</f>
        <v>0</v>
      </c>
      <c r="DJ39" s="23">
        <f>profiles!M39*INDEX(results!$J:$J,ROW())*INDEX(results!$I:$I,ROW())</f>
        <v>0</v>
      </c>
      <c r="DK39" s="23">
        <f>profiles!N39*INDEX(results!$J:$J,ROW())*INDEX(results!$I:$I,ROW())</f>
        <v>0</v>
      </c>
      <c r="DL39" s="23">
        <f>profiles!O39*INDEX(results!$J:$J,ROW())*INDEX(results!$I:$I,ROW())</f>
        <v>0</v>
      </c>
      <c r="DM39" s="23">
        <f>profiles!P39*INDEX(results!$J:$J,ROW())*INDEX(results!$I:$I,ROW())</f>
        <v>0</v>
      </c>
      <c r="DN39" s="23">
        <f>profiles!Q39*INDEX(results!$J:$J,ROW())*INDEX(results!$I:$I,ROW())</f>
        <v>0</v>
      </c>
      <c r="DO39" s="23">
        <f>profiles!R39*INDEX(results!$J:$J,ROW())*INDEX(results!$I:$I,ROW())</f>
        <v>0</v>
      </c>
      <c r="DP39" s="23">
        <f>profiles!S39*INDEX(results!$J:$J,ROW())*INDEX(results!$I:$I,ROW())</f>
        <v>0</v>
      </c>
      <c r="DQ39" s="23">
        <f>profiles!T39*INDEX(results!$J:$J,ROW())*INDEX(results!$I:$I,ROW())</f>
        <v>0</v>
      </c>
      <c r="DR39" s="23">
        <f>profiles!U39*INDEX(results!$J:$J,ROW())*INDEX(results!$I:$I,ROW())</f>
        <v>0</v>
      </c>
      <c r="DS39" s="23">
        <f>profiles!V39*INDEX(results!$J:$J,ROW())*INDEX(results!$I:$I,ROW())</f>
        <v>0</v>
      </c>
      <c r="DT39" s="23">
        <f>profiles!W39*INDEX(results!$J:$J,ROW())*INDEX(results!$I:$I,ROW())</f>
        <v>0</v>
      </c>
      <c r="DU39" s="23">
        <f>profiles!X39*INDEX(results!$J:$J,ROW())*INDEX(results!$I:$I,ROW())</f>
        <v>0</v>
      </c>
      <c r="DV39" s="23">
        <f>profiles!Y39*INDEX(results!$J:$J,ROW())*INDEX(results!$I:$I,ROW())</f>
        <v>0</v>
      </c>
      <c r="DW39" s="23">
        <f>profiles!Z39*INDEX(results!$J:$J,ROW())*INDEX(results!$I:$I,ROW())</f>
        <v>0</v>
      </c>
      <c r="DX39" s="73">
        <f t="shared" si="4"/>
        <v>0</v>
      </c>
      <c r="DY39" s="7">
        <f>EX39/MAX(INDEX($FV:$FV,ROW()),0.001)*(INDEX(data!$BT:$BT,ROW()))*(INDEX(results!$I:$I,ROW()))/MAX(INDEX(data!$AG:$AG,ROW()),0.001)</f>
        <v>0</v>
      </c>
      <c r="DZ39" s="24">
        <f>EY39/MAX(INDEX($FV:$FV,ROW()),0.001)*(INDEX(data!$BT:$BT,ROW()))*(INDEX(results!$I:$I,ROW()))/MAX(INDEX(data!$AG:$AG,ROW()),0.001)</f>
        <v>0</v>
      </c>
      <c r="EA39" s="24">
        <f>EZ39/MAX(INDEX($FV:$FV,ROW()),0.001)*(INDEX(data!$BT:$BT,ROW()))*(INDEX(results!$I:$I,ROW()))/MAX(INDEX(data!$AG:$AG,ROW()),0.001)</f>
        <v>0</v>
      </c>
      <c r="EB39" s="24">
        <f>FA39/MAX(INDEX($FV:$FV,ROW()),0.001)*(INDEX(data!$BT:$BT,ROW()))*(INDEX(results!$I:$I,ROW()))/MAX(INDEX(data!$AG:$AG,ROW()),0.001)</f>
        <v>0</v>
      </c>
      <c r="EC39" s="24">
        <f>FB39/MAX(INDEX($FV:$FV,ROW()),0.001)*(INDEX(data!$BT:$BT,ROW()))*(INDEX(results!$I:$I,ROW()))/MAX(INDEX(data!$AG:$AG,ROW()),0.001)</f>
        <v>0</v>
      </c>
      <c r="ED39" s="24">
        <f>FC39/MAX(INDEX($FV:$FV,ROW()),0.001)*(INDEX(data!$BT:$BT,ROW()))*(INDEX(results!$I:$I,ROW()))/MAX(INDEX(data!$AG:$AG,ROW()),0.001)</f>
        <v>0</v>
      </c>
      <c r="EE39" s="24">
        <f>FD39/MAX(INDEX($FV:$FV,ROW()),0.001)*(INDEX(data!$BT:$BT,ROW()))*(INDEX(results!$I:$I,ROW()))/MAX(INDEX(data!$AG:$AG,ROW()),0.001)</f>
        <v>0</v>
      </c>
      <c r="EF39" s="24">
        <f>FE39/MAX(INDEX($FV:$FV,ROW()),0.001)*(INDEX(data!$BT:$BT,ROW()))*(INDEX(results!$I:$I,ROW()))/MAX(INDEX(data!$AG:$AG,ROW()),0.001)</f>
        <v>0</v>
      </c>
      <c r="EG39" s="24">
        <f>FF39/MAX(INDEX($FV:$FV,ROW()),0.001)*(INDEX(data!$BT:$BT,ROW()))*(INDEX(results!$I:$I,ROW()))/MAX(INDEX(data!$AG:$AG,ROW()),0.001)</f>
        <v>0</v>
      </c>
      <c r="EH39" s="24">
        <f>FG39/MAX(INDEX($FV:$FV,ROW()),0.001)*(INDEX(data!$BT:$BT,ROW()))*(INDEX(results!$I:$I,ROW()))/MAX(INDEX(data!$AG:$AG,ROW()),0.001)</f>
        <v>0</v>
      </c>
      <c r="EI39" s="24">
        <f>FH39/MAX(INDEX($FV:$FV,ROW()),0.001)*(INDEX(data!$BT:$BT,ROW()))*(INDEX(results!$I:$I,ROW()))/MAX(INDEX(data!$AG:$AG,ROW()),0.001)</f>
        <v>0</v>
      </c>
      <c r="EJ39" s="24">
        <f>FI39/MAX(INDEX($FV:$FV,ROW()),0.001)*(INDEX(data!$BT:$BT,ROW()))*(INDEX(results!$I:$I,ROW()))/MAX(INDEX(data!$AG:$AG,ROW()),0.001)</f>
        <v>0</v>
      </c>
      <c r="EK39" s="24">
        <f>FJ39/MAX(INDEX($FV:$FV,ROW()),0.001)*(INDEX(data!$BT:$BT,ROW()))*(INDEX(results!$I:$I,ROW()))/MAX(INDEX(data!$AG:$AG,ROW()),0.001)</f>
        <v>0</v>
      </c>
      <c r="EL39" s="24">
        <f>FK39/MAX(INDEX($FV:$FV,ROW()),0.001)*(INDEX(data!$BT:$BT,ROW()))*(INDEX(results!$I:$I,ROW()))/MAX(INDEX(data!$AG:$AG,ROW()),0.001)</f>
        <v>0</v>
      </c>
      <c r="EM39" s="24">
        <f>FL39/MAX(INDEX($FV:$FV,ROW()),0.001)*(INDEX(data!$BT:$BT,ROW()))*(INDEX(results!$I:$I,ROW()))/MAX(INDEX(data!$AG:$AG,ROW()),0.001)</f>
        <v>0</v>
      </c>
      <c r="EN39" s="24">
        <f>FM39/MAX(INDEX($FV:$FV,ROW()),0.001)*(INDEX(data!$BT:$BT,ROW()))*(INDEX(results!$I:$I,ROW()))/MAX(INDEX(data!$AG:$AG,ROW()),0.001)</f>
        <v>0</v>
      </c>
      <c r="EO39" s="24">
        <f>FN39/MAX(INDEX($FV:$FV,ROW()),0.001)*(INDEX(data!$BT:$BT,ROW()))*(INDEX(results!$I:$I,ROW()))/MAX(INDEX(data!$AG:$AG,ROW()),0.001)</f>
        <v>0</v>
      </c>
      <c r="EP39" s="24">
        <f>FO39/MAX(INDEX($FV:$FV,ROW()),0.001)*(INDEX(data!$BT:$BT,ROW()))*(INDEX(results!$I:$I,ROW()))/MAX(INDEX(data!$AG:$AG,ROW()),0.001)</f>
        <v>0</v>
      </c>
      <c r="EQ39" s="24">
        <f>FP39/MAX(INDEX($FV:$FV,ROW()),0.001)*(INDEX(data!$BT:$BT,ROW()))*(INDEX(results!$I:$I,ROW()))/MAX(INDEX(data!$AG:$AG,ROW()),0.001)</f>
        <v>0</v>
      </c>
      <c r="ER39" s="24">
        <f>FQ39/MAX(INDEX($FV:$FV,ROW()),0.001)*(INDEX(data!$BT:$BT,ROW()))*(INDEX(results!$I:$I,ROW()))/MAX(INDEX(data!$AG:$AG,ROW()),0.001)</f>
        <v>0</v>
      </c>
      <c r="ES39" s="24">
        <f>FR39/MAX(INDEX($FV:$FV,ROW()),0.001)*(INDEX(data!$BT:$BT,ROW()))*(INDEX(results!$I:$I,ROW()))/MAX(INDEX(data!$AG:$AG,ROW()),0.001)</f>
        <v>0</v>
      </c>
      <c r="ET39" s="24">
        <f>FS39/MAX(INDEX($FV:$FV,ROW()),0.001)*(INDEX(data!$BT:$BT,ROW()))*(INDEX(results!$I:$I,ROW()))/MAX(INDEX(data!$AG:$AG,ROW()),0.001)</f>
        <v>0</v>
      </c>
      <c r="EU39" s="24">
        <f>FT39/MAX(INDEX($FV:$FV,ROW()),0.001)*(INDEX(data!$BT:$BT,ROW()))*(INDEX(results!$I:$I,ROW()))/MAX(INDEX(data!$AG:$AG,ROW()),0.001)</f>
        <v>0</v>
      </c>
      <c r="EV39" s="24">
        <f>FU39/MAX(INDEX($FV:$FV,ROW()),0.001)*(INDEX(data!$BT:$BT,ROW()))*(INDEX(results!$I:$I,ROW()))/MAX(INDEX(data!$AG:$AG,ROW()),0.001)</f>
        <v>0</v>
      </c>
      <c r="EW39" s="73">
        <f t="shared" si="5"/>
        <v>0</v>
      </c>
      <c r="EX39" s="7">
        <f t="shared" si="6"/>
        <v>0</v>
      </c>
      <c r="EY39" s="24">
        <f t="shared" si="7"/>
        <v>0</v>
      </c>
      <c r="EZ39" s="24">
        <f t="shared" si="8"/>
        <v>0</v>
      </c>
      <c r="FA39" s="24">
        <f t="shared" si="9"/>
        <v>0</v>
      </c>
      <c r="FB39" s="24">
        <f t="shared" si="10"/>
        <v>0</v>
      </c>
      <c r="FC39" s="24">
        <f t="shared" si="11"/>
        <v>0</v>
      </c>
      <c r="FD39" s="24">
        <f t="shared" si="12"/>
        <v>0</v>
      </c>
      <c r="FE39" s="24">
        <f t="shared" si="13"/>
        <v>0</v>
      </c>
      <c r="FF39" s="24">
        <f t="shared" si="14"/>
        <v>0</v>
      </c>
      <c r="FG39" s="24">
        <f t="shared" si="15"/>
        <v>0</v>
      </c>
      <c r="FH39" s="24">
        <f t="shared" si="16"/>
        <v>0</v>
      </c>
      <c r="FI39" s="24">
        <f t="shared" si="17"/>
        <v>0</v>
      </c>
      <c r="FJ39" s="24">
        <f t="shared" si="18"/>
        <v>0</v>
      </c>
      <c r="FK39" s="24">
        <f t="shared" si="19"/>
        <v>0</v>
      </c>
      <c r="FL39" s="24">
        <f t="shared" si="20"/>
        <v>0</v>
      </c>
      <c r="FM39" s="24">
        <f t="shared" si="21"/>
        <v>0</v>
      </c>
      <c r="FN39" s="24">
        <f t="shared" si="22"/>
        <v>0</v>
      </c>
      <c r="FO39" s="24">
        <f t="shared" si="23"/>
        <v>0</v>
      </c>
      <c r="FP39" s="24">
        <f t="shared" si="24"/>
        <v>0</v>
      </c>
      <c r="FQ39" s="24">
        <f t="shared" si="25"/>
        <v>0</v>
      </c>
      <c r="FR39" s="24">
        <f t="shared" si="26"/>
        <v>0</v>
      </c>
      <c r="FS39" s="24">
        <f t="shared" si="27"/>
        <v>0</v>
      </c>
      <c r="FT39" s="24">
        <f t="shared" si="28"/>
        <v>0</v>
      </c>
      <c r="FU39" s="25">
        <f t="shared" si="29"/>
        <v>0</v>
      </c>
      <c r="FV39" s="73">
        <f t="shared" si="30"/>
        <v>0</v>
      </c>
      <c r="FW39" s="23">
        <f>profiles!C39*profiles!AA39</f>
        <v>0</v>
      </c>
      <c r="FX39" s="23">
        <f>profiles!D39*profiles!AB39</f>
        <v>0</v>
      </c>
      <c r="FY39" s="23">
        <f>profiles!E39*profiles!AC39</f>
        <v>0</v>
      </c>
      <c r="FZ39" s="23">
        <f>profiles!F39*profiles!AD39</f>
        <v>0</v>
      </c>
      <c r="GA39" s="23">
        <f>profiles!G39*profiles!AE39</f>
        <v>0</v>
      </c>
      <c r="GB39" s="23">
        <f>profiles!H39*profiles!AF39</f>
        <v>0</v>
      </c>
      <c r="GC39" s="23">
        <f>profiles!I39*profiles!AG39</f>
        <v>0</v>
      </c>
      <c r="GD39" s="23">
        <f>profiles!J39*profiles!AH39</f>
        <v>0</v>
      </c>
      <c r="GE39" s="23">
        <f>profiles!K39*profiles!AI39</f>
        <v>0</v>
      </c>
      <c r="GF39" s="23">
        <f>profiles!L39*profiles!AJ39</f>
        <v>0</v>
      </c>
      <c r="GG39" s="23">
        <f>profiles!M39*profiles!AK39</f>
        <v>0</v>
      </c>
      <c r="GH39" s="23">
        <f>profiles!N39*profiles!AL39</f>
        <v>0</v>
      </c>
      <c r="GI39" s="23">
        <f>profiles!O39*profiles!AM39</f>
        <v>0</v>
      </c>
      <c r="GJ39" s="23">
        <f>profiles!P39*profiles!AN39</f>
        <v>0</v>
      </c>
      <c r="GK39" s="23">
        <f>profiles!Q39*profiles!AO39</f>
        <v>0</v>
      </c>
      <c r="GL39" s="23">
        <f>profiles!R39*profiles!AP39</f>
        <v>0</v>
      </c>
      <c r="GM39" s="23">
        <f>profiles!S39*profiles!AQ39</f>
        <v>0</v>
      </c>
      <c r="GN39" s="23">
        <f>profiles!T39*profiles!AR39</f>
        <v>0</v>
      </c>
      <c r="GO39" s="23">
        <f>profiles!U39*profiles!AS39</f>
        <v>0</v>
      </c>
      <c r="GP39" s="23">
        <f>profiles!V39*profiles!AT39</f>
        <v>0</v>
      </c>
      <c r="GQ39" s="23">
        <f>profiles!W39*profiles!AU39</f>
        <v>0</v>
      </c>
      <c r="GR39" s="23">
        <f>profiles!X39*profiles!AV39</f>
        <v>0</v>
      </c>
      <c r="GS39" s="23">
        <f>profiles!Y39*profiles!AW39</f>
        <v>0</v>
      </c>
      <c r="GT39" s="23">
        <f>profiles!Z39*profiles!AX39</f>
        <v>0</v>
      </c>
      <c r="GU39" s="73">
        <f t="shared" si="31"/>
        <v>0</v>
      </c>
      <c r="GV39" s="73">
        <v>126</v>
      </c>
      <c r="GW39" s="73">
        <f>INDEX(data!$C:$C,ROW())*INDEX(data!$E:$E,ROW())*(INDEX(data!$G:$G,ROW())/100)/0.85</f>
        <v>1.7647058823529411</v>
      </c>
      <c r="GX39" s="73">
        <f>GW39*INDEX(data!$P:$P,ROW())*INDEX(data!$W:$W,ROW())/INDEX(results!$C:$C,ROW())</f>
        <v>3.9705882352941174E-2</v>
      </c>
      <c r="GY39" s="73">
        <f>IF(INDEX(data!$BM:$BM,ROW())="Climatisation",1,0)</f>
        <v>1</v>
      </c>
      <c r="GZ39" s="73">
        <f>data!BA39</f>
        <v>0.5</v>
      </c>
      <c r="HA39" s="73">
        <f>data!BB39</f>
        <v>0.2</v>
      </c>
      <c r="HB39" s="7">
        <f>profiles!C39</f>
        <v>0</v>
      </c>
      <c r="HC39" s="24">
        <f>profiles!D39</f>
        <v>0</v>
      </c>
      <c r="HD39" s="24">
        <f>profiles!E39</f>
        <v>0</v>
      </c>
      <c r="HE39" s="24">
        <f>profiles!F39</f>
        <v>0</v>
      </c>
      <c r="HF39" s="24">
        <f>profiles!G39</f>
        <v>0</v>
      </c>
      <c r="HG39" s="24">
        <f>profiles!H39</f>
        <v>0</v>
      </c>
      <c r="HH39" s="24">
        <f>profiles!I39</f>
        <v>0.2</v>
      </c>
      <c r="HI39" s="24">
        <f>profiles!J39</f>
        <v>0.4</v>
      </c>
      <c r="HJ39" s="24">
        <f>profiles!K39</f>
        <v>0.4</v>
      </c>
      <c r="HK39" s="24">
        <f>profiles!L39</f>
        <v>0.4</v>
      </c>
      <c r="HL39" s="24">
        <f>profiles!M39</f>
        <v>0.4</v>
      </c>
      <c r="HM39" s="24">
        <f>profiles!N39</f>
        <v>0.4</v>
      </c>
      <c r="HN39" s="24">
        <f>profiles!O39</f>
        <v>0.4</v>
      </c>
      <c r="HO39" s="24">
        <f>profiles!P39</f>
        <v>0.4</v>
      </c>
      <c r="HP39" s="24">
        <f>profiles!Q39</f>
        <v>0.4</v>
      </c>
      <c r="HQ39" s="24">
        <f>profiles!R39</f>
        <v>0.4</v>
      </c>
      <c r="HR39" s="24">
        <f>profiles!S39</f>
        <v>0.4</v>
      </c>
      <c r="HS39" s="24">
        <f>profiles!T39</f>
        <v>0.4</v>
      </c>
      <c r="HT39" s="24">
        <f>profiles!U39</f>
        <v>0.2</v>
      </c>
      <c r="HU39" s="24">
        <f>profiles!V39</f>
        <v>0</v>
      </c>
      <c r="HV39" s="24">
        <f>profiles!W39</f>
        <v>0</v>
      </c>
      <c r="HW39" s="24">
        <f>profiles!X39</f>
        <v>0</v>
      </c>
      <c r="HX39" s="24">
        <f>profiles!Y39</f>
        <v>0</v>
      </c>
      <c r="HY39" s="24">
        <f>profiles!Z39</f>
        <v>0</v>
      </c>
      <c r="HZ39" s="73">
        <f t="shared" si="32"/>
        <v>5</v>
      </c>
    </row>
    <row r="40" spans="1:234" x14ac:dyDescent="0.3">
      <c r="A40" s="17">
        <v>12.2</v>
      </c>
      <c r="B40" s="4" t="s">
        <v>132</v>
      </c>
      <c r="C40" s="17">
        <f>profiles!AA40*INDEX(data!$AL:$AL,ROW())*INDEX(results!$I:$I,ROW())</f>
        <v>0</v>
      </c>
      <c r="D40" s="31">
        <f>profiles!AB40*INDEX(data!$AL:$AL,ROW())*INDEX(results!$I:$I,ROW())</f>
        <v>0</v>
      </c>
      <c r="E40" s="31">
        <f>profiles!AC40*INDEX(data!$AL:$AL,ROW())*INDEX(results!$I:$I,ROW())</f>
        <v>0</v>
      </c>
      <c r="F40" s="31">
        <f>profiles!AD40*INDEX(data!$AL:$AL,ROW())*INDEX(results!$I:$I,ROW())</f>
        <v>0</v>
      </c>
      <c r="G40" s="31">
        <f>profiles!AE40*INDEX(data!$AL:$AL,ROW())*INDEX(results!$I:$I,ROW())</f>
        <v>0</v>
      </c>
      <c r="H40" s="31">
        <f>profiles!AF40*INDEX(data!$AL:$AL,ROW())*INDEX(results!$I:$I,ROW())</f>
        <v>0</v>
      </c>
      <c r="I40" s="31">
        <f>profiles!AG40*INDEX(data!$AL:$AL,ROW())*INDEX(results!$I:$I,ROW())</f>
        <v>0</v>
      </c>
      <c r="J40" s="31">
        <f>profiles!AH40*INDEX(data!$AL:$AL,ROW())*INDEX(results!$I:$I,ROW())</f>
        <v>0</v>
      </c>
      <c r="K40" s="31">
        <f>profiles!AI40*INDEX(data!$AL:$AL,ROW())*INDEX(results!$I:$I,ROW())</f>
        <v>0</v>
      </c>
      <c r="L40" s="31">
        <f>profiles!AJ40*INDEX(data!$AL:$AL,ROW())*INDEX(results!$I:$I,ROW())</f>
        <v>0</v>
      </c>
      <c r="M40" s="31">
        <f>profiles!AK40*INDEX(data!$AL:$AL,ROW())*INDEX(results!$I:$I,ROW())</f>
        <v>0</v>
      </c>
      <c r="N40" s="31">
        <f>profiles!AL40*INDEX(data!$AL:$AL,ROW())*INDEX(results!$I:$I,ROW())</f>
        <v>0</v>
      </c>
      <c r="O40" s="31">
        <f>profiles!AM40*INDEX(data!$AL:$AL,ROW())*INDEX(results!$I:$I,ROW())</f>
        <v>0</v>
      </c>
      <c r="P40" s="31">
        <f>profiles!AN40*INDEX(data!$AL:$AL,ROW())*INDEX(results!$I:$I,ROW())</f>
        <v>0</v>
      </c>
      <c r="Q40" s="31">
        <f>profiles!AO40*INDEX(data!$AL:$AL,ROW())*INDEX(results!$I:$I,ROW())</f>
        <v>0</v>
      </c>
      <c r="R40" s="31">
        <f>profiles!AP40*INDEX(data!$AL:$AL,ROW())*INDEX(results!$I:$I,ROW())</f>
        <v>0</v>
      </c>
      <c r="S40" s="31">
        <f>profiles!AQ40*INDEX(data!$AL:$AL,ROW())*INDEX(results!$I:$I,ROW())</f>
        <v>0</v>
      </c>
      <c r="T40" s="31">
        <f>profiles!AR40*INDEX(data!$AL:$AL,ROW())*INDEX(results!$I:$I,ROW())</f>
        <v>0</v>
      </c>
      <c r="U40" s="31">
        <f>profiles!AS40*INDEX(data!$AL:$AL,ROW())*INDEX(results!$I:$I,ROW())</f>
        <v>0</v>
      </c>
      <c r="V40" s="31">
        <f>profiles!AT40*INDEX(data!$AL:$AL,ROW())*INDEX(results!$I:$I,ROW())</f>
        <v>0</v>
      </c>
      <c r="W40" s="31">
        <f>profiles!AU40*INDEX(data!$AL:$AL,ROW())*INDEX(results!$I:$I,ROW())</f>
        <v>0</v>
      </c>
      <c r="X40" s="31">
        <f>profiles!AV40*INDEX(data!$AL:$AL,ROW())*INDEX(results!$I:$I,ROW())</f>
        <v>0</v>
      </c>
      <c r="Y40" s="31">
        <f>profiles!AW40*INDEX(data!$AL:$AL,ROW())*INDEX(results!$I:$I,ROW())</f>
        <v>0</v>
      </c>
      <c r="Z40" s="31">
        <f>profiles!AX40*INDEX(data!$AL:$AL,ROW())*INDEX(results!$I:$I,ROW())</f>
        <v>0</v>
      </c>
      <c r="AA40" s="73">
        <f t="shared" si="1"/>
        <v>0</v>
      </c>
      <c r="AB40" s="31">
        <f>IF(INDEX(data!$AV:$AV,ROW())=3,0,CA40*INDEX(results!$R:$R,ROW()))*INDEX($BA:$BA,ROW())</f>
        <v>4.7037671179180744</v>
      </c>
      <c r="AC40" s="31">
        <f>IF(INDEX(data!$AV:$AV,ROW())=3,0,CB40*INDEX(results!$R:$R,ROW()))*INDEX($BA:$BA,ROW())</f>
        <v>4.7037671179180744</v>
      </c>
      <c r="AD40" s="31">
        <f>IF(INDEX(data!$AV:$AV,ROW())=3,0,CC40*INDEX(results!$R:$R,ROW()))*INDEX($BA:$BA,ROW())</f>
        <v>4.7037671179180744</v>
      </c>
      <c r="AE40" s="31">
        <f>IF(INDEX(data!$AV:$AV,ROW())=3,0,CD40*INDEX(results!$R:$R,ROW()))*INDEX($BA:$BA,ROW())</f>
        <v>4.7037671179180744</v>
      </c>
      <c r="AF40" s="31">
        <f>IF(INDEX(data!$AV:$AV,ROW())=3,0,CE40*INDEX(results!$R:$R,ROW()))*INDEX($BA:$BA,ROW())</f>
        <v>4.7037671179180744</v>
      </c>
      <c r="AG40" s="31">
        <f>IF(INDEX(data!$AV:$AV,ROW())=3,0,CF40*INDEX(results!$R:$R,ROW()))*INDEX($BA:$BA,ROW())</f>
        <v>4.7037671179180744</v>
      </c>
      <c r="AH40" s="31">
        <f>IF(INDEX(data!$AV:$AV,ROW())=3,0,CG40*INDEX(results!$R:$R,ROW()))*INDEX($BA:$BA,ROW())</f>
        <v>4.7037671179180744</v>
      </c>
      <c r="AI40" s="90">
        <f>CH40*INDEX(results!$R:$R,ROW())*INDEX($BA:$BA,ROW())</f>
        <v>4.7037671179180744</v>
      </c>
      <c r="AJ40" s="90">
        <f>CI40*INDEX(results!$R:$R,ROW())*INDEX($BA:$BA,ROW())</f>
        <v>4.7037671179180744</v>
      </c>
      <c r="AK40" s="90">
        <f>CJ40*INDEX(results!$R:$R,ROW())*INDEX($BA:$BA,ROW())</f>
        <v>4.7037671179180744</v>
      </c>
      <c r="AL40" s="90">
        <f>CK40*INDEX(results!$R:$R,ROW())*INDEX($BA:$BA,ROW())</f>
        <v>4.7037671179180744</v>
      </c>
      <c r="AM40" s="90">
        <f>CL40*INDEX(results!$R:$R,ROW())*INDEX($BA:$BA,ROW())</f>
        <v>4.7037671179180744</v>
      </c>
      <c r="AN40" s="90">
        <f>CM40*INDEX(results!$R:$R,ROW())*INDEX($BA:$BA,ROW())</f>
        <v>4.7037671179180744</v>
      </c>
      <c r="AO40" s="90">
        <f>CN40*INDEX(results!$R:$R,ROW())*INDEX($BA:$BA,ROW())</f>
        <v>4.7037671179180744</v>
      </c>
      <c r="AP40" s="90">
        <f>CO40*INDEX(results!$R:$R,ROW())*INDEX($BA:$BA,ROW())</f>
        <v>4.7037671179180744</v>
      </c>
      <c r="AQ40" s="90">
        <f>CP40*INDEX(results!$R:$R,ROW())*INDEX($BA:$BA,ROW())</f>
        <v>4.7037671179180744</v>
      </c>
      <c r="AR40" s="90">
        <f>CQ40*INDEX(results!$R:$R,ROW())*INDEX($BA:$BA,ROW())</f>
        <v>4.7037671179180744</v>
      </c>
      <c r="AS40" s="90">
        <f>CR40*INDEX(results!$R:$R,ROW())*INDEX($BA:$BA,ROW())</f>
        <v>4.7037671179180744</v>
      </c>
      <c r="AT40" s="91">
        <f>IF(INDEX(data!$AV:$AV,ROW())=3,INDEX(results!$R:$R,ROW()), CS40*INDEX(results!$R:$R,ROW()))*INDEX($BA:$BA,ROW())</f>
        <v>4.7037671179180744</v>
      </c>
      <c r="AU40" s="91">
        <f>IF(INDEX(data!$AV:$AV,ROW())=3,INDEX(results!$R:$R,ROW()), CT40*INDEX(results!$R:$R,ROW()))*INDEX($BA:$BA,ROW())</f>
        <v>4.7037671179180744</v>
      </c>
      <c r="AV40" s="91">
        <f>IF(INDEX(data!$AV:$AV,ROW())=3,INDEX(results!$R:$R,ROW()), CU40*INDEX(results!$R:$R,ROW()))*INDEX($BA:$BA,ROW())</f>
        <v>4.7037671179180744</v>
      </c>
      <c r="AW40" s="31">
        <f>IF(INDEX(data!$AV:$AV,ROW())=3,0,CV40*INDEX(results!$R:$R,ROW()))*INDEX($BA:$BA,ROW())</f>
        <v>4.7037671179180744</v>
      </c>
      <c r="AX40" s="31">
        <f>IF(INDEX(data!$AV:$AV,ROW())=3,0,CW40*INDEX(results!$R:$R,ROW()))*INDEX($BA:$BA,ROW())</f>
        <v>4.7037671179180744</v>
      </c>
      <c r="AY40" s="37">
        <f>IF(INDEX(data!$AV:$AV,ROW())=3,0,CX40*INDEX(results!$R:$R,ROW()))*INDEX($BA:$BA,ROW())</f>
        <v>4.7037671179180744</v>
      </c>
      <c r="AZ40" s="17">
        <f t="shared" si="2"/>
        <v>41</v>
      </c>
      <c r="BA40" s="73">
        <f>IF((INDEX(data!$AU:$AU,ROW())+INDEX(data!$AV:$AV,ROW()))=0,0,INDEX(results!$T:$T,ROW())/(365*(INDEX(data!$AU:$AU,ROW())+INDEX(data!$AV:$AV,ROW()))+0.00001))</f>
        <v>0.38242009088764833</v>
      </c>
      <c r="BB40" s="39">
        <f>CA40*INDEX(data!$AX:$AX,ROW())*INDEX(results!$I:$I,ROW())</f>
        <v>0</v>
      </c>
      <c r="BC40" s="39">
        <f>CB40*INDEX(data!$AX:$AX,ROW())*INDEX(results!$I:$I,ROW())</f>
        <v>0</v>
      </c>
      <c r="BD40" s="39">
        <f>CC40*INDEX(data!$AX:$AX,ROW())*INDEX(results!$I:$I,ROW())</f>
        <v>0</v>
      </c>
      <c r="BE40" s="39">
        <f>CD40*INDEX(data!$AX:$AX,ROW())*INDEX(results!$I:$I,ROW())</f>
        <v>0</v>
      </c>
      <c r="BF40" s="39">
        <f>CE40*INDEX(data!$AX:$AX,ROW())*INDEX(results!$I:$I,ROW())</f>
        <v>0</v>
      </c>
      <c r="BG40" s="39">
        <f>CF40*INDEX(data!$AX:$AX,ROW())*INDEX(results!$I:$I,ROW())</f>
        <v>0</v>
      </c>
      <c r="BH40" s="39">
        <f>CG40*INDEX(data!$AX:$AX,ROW())*INDEX(results!$I:$I,ROW())</f>
        <v>0</v>
      </c>
      <c r="BI40" s="39">
        <f>CH40*INDEX(data!$AX:$AX,ROW())*INDEX(results!$I:$I,ROW())</f>
        <v>0</v>
      </c>
      <c r="BJ40" s="39">
        <f>CI40*INDEX(data!$AX:$AX,ROW())*INDEX(results!$I:$I,ROW())</f>
        <v>0</v>
      </c>
      <c r="BK40" s="39">
        <f>CJ40*INDEX(data!$AX:$AX,ROW())*INDEX(results!$I:$I,ROW())</f>
        <v>0</v>
      </c>
      <c r="BL40" s="39">
        <f>CK40*INDEX(data!$AX:$AX,ROW())*INDEX(results!$I:$I,ROW())</f>
        <v>0</v>
      </c>
      <c r="BM40" s="39">
        <f>CL40*INDEX(data!$AX:$AX,ROW())*INDEX(results!$I:$I,ROW())</f>
        <v>0</v>
      </c>
      <c r="BN40" s="39">
        <f>CM40*INDEX(data!$AX:$AX,ROW())*INDEX(results!$I:$I,ROW())</f>
        <v>0</v>
      </c>
      <c r="BO40" s="39">
        <f>CN40*INDEX(data!$AX:$AX,ROW())*INDEX(results!$I:$I,ROW())</f>
        <v>0</v>
      </c>
      <c r="BP40" s="39">
        <f>CO40*INDEX(data!$AX:$AX,ROW())*INDEX(results!$I:$I,ROW())</f>
        <v>0</v>
      </c>
      <c r="BQ40" s="39">
        <f>CP40*INDEX(data!$AX:$AX,ROW())*INDEX(results!$I:$I,ROW())</f>
        <v>0</v>
      </c>
      <c r="BR40" s="39">
        <f>CQ40*INDEX(data!$AX:$AX,ROW())*INDEX(results!$I:$I,ROW())</f>
        <v>0</v>
      </c>
      <c r="BS40" s="39">
        <f>CR40*INDEX(data!$AX:$AX,ROW())*INDEX(results!$I:$I,ROW())</f>
        <v>0</v>
      </c>
      <c r="BT40" s="39">
        <f>CS40*INDEX(data!$AX:$AX,ROW())*INDEX(results!$I:$I,ROW())</f>
        <v>0</v>
      </c>
      <c r="BU40" s="39">
        <f>CT40*INDEX(data!$AX:$AX,ROW())*INDEX(results!$I:$I,ROW())</f>
        <v>0</v>
      </c>
      <c r="BV40" s="39">
        <f>CU40*INDEX(data!$AX:$AX,ROW())*INDEX(results!$I:$I,ROW())</f>
        <v>0</v>
      </c>
      <c r="BW40" s="39">
        <f>CV40*INDEX(data!$AX:$AX,ROW())*INDEX(results!$I:$I,ROW())</f>
        <v>0</v>
      </c>
      <c r="BX40" s="39">
        <f>CW40*INDEX(data!$AX:$AX,ROW())*INDEX(results!$I:$I,ROW())</f>
        <v>0</v>
      </c>
      <c r="BY40" s="39">
        <f>CX40*INDEX(data!$AX:$AX,ROW())*INDEX(results!$I:$I,ROW())</f>
        <v>0</v>
      </c>
      <c r="BZ40" s="73">
        <f>ROUND(SUM(BB40:BY40)*INDEX(profiles!$BL:$BL,ROW())/1000,0)</f>
        <v>0</v>
      </c>
      <c r="CA40" s="82">
        <f>IF(profiles!C40&gt;0,1,0)</f>
        <v>1</v>
      </c>
      <c r="CB40" s="83">
        <f>IF(profiles!D40&gt;0,1,0)</f>
        <v>1</v>
      </c>
      <c r="CC40" s="83">
        <f>IF(profiles!E40&gt;0,1,0)</f>
        <v>1</v>
      </c>
      <c r="CD40" s="83">
        <f>IF(profiles!F40&gt;0,1,0)</f>
        <v>1</v>
      </c>
      <c r="CE40" s="83">
        <f>IF(profiles!G40&gt;0,1,0)</f>
        <v>1</v>
      </c>
      <c r="CF40" s="83">
        <f>IF(profiles!H40&gt;0,1,0)</f>
        <v>1</v>
      </c>
      <c r="CG40" s="83">
        <f>IF(profiles!I40&gt;0,1,0)</f>
        <v>1</v>
      </c>
      <c r="CH40" s="83">
        <f>IF(profiles!J40&gt;0,1,0)</f>
        <v>1</v>
      </c>
      <c r="CI40" s="83">
        <f>IF(profiles!K40&gt;0,1,0)</f>
        <v>1</v>
      </c>
      <c r="CJ40" s="83">
        <f>IF(profiles!L40&gt;0,1,0)</f>
        <v>1</v>
      </c>
      <c r="CK40" s="83">
        <f>IF(profiles!M40&gt;0,1,0)</f>
        <v>1</v>
      </c>
      <c r="CL40" s="83">
        <f>IF(profiles!N40&gt;0,1,0)</f>
        <v>1</v>
      </c>
      <c r="CM40" s="83">
        <f>IF(profiles!O40&gt;0,1,0)</f>
        <v>1</v>
      </c>
      <c r="CN40" s="83">
        <f>IF(profiles!P40&gt;0,1,0)</f>
        <v>1</v>
      </c>
      <c r="CO40" s="83">
        <f>IF(profiles!Q40&gt;0,1,0)</f>
        <v>1</v>
      </c>
      <c r="CP40" s="83">
        <f>IF(profiles!R40&gt;0,1,0)</f>
        <v>1</v>
      </c>
      <c r="CQ40" s="83">
        <f>IF(profiles!S40&gt;0,1,0)</f>
        <v>1</v>
      </c>
      <c r="CR40" s="83">
        <f>IF(profiles!T40&gt;0,1,0)</f>
        <v>1</v>
      </c>
      <c r="CS40" s="83">
        <f>IF(profiles!U40&gt;0,1,0)</f>
        <v>1</v>
      </c>
      <c r="CT40" s="83">
        <f>IF(profiles!V40&gt;0,1,0)</f>
        <v>1</v>
      </c>
      <c r="CU40" s="83">
        <f>IF(profiles!W40&gt;0,1,0)</f>
        <v>1</v>
      </c>
      <c r="CV40" s="83">
        <f>IF(profiles!X40&gt;0,1,0)</f>
        <v>1</v>
      </c>
      <c r="CW40" s="83">
        <f>IF(profiles!Y40&gt;0,1,0)</f>
        <v>1</v>
      </c>
      <c r="CX40" s="83">
        <f>IF(profiles!Z40&gt;0,1,0)</f>
        <v>1</v>
      </c>
      <c r="CY40" s="73">
        <f t="shared" si="3"/>
        <v>9</v>
      </c>
      <c r="CZ40" s="38">
        <f>profiles!C40*INDEX(results!$J:$J,ROW())*INDEX(results!$I:$I,ROW())</f>
        <v>0</v>
      </c>
      <c r="DA40" s="39">
        <f>profiles!D40*INDEX(results!$J:$J,ROW())*INDEX(results!$I:$I,ROW())</f>
        <v>0</v>
      </c>
      <c r="DB40" s="39">
        <f>profiles!E40*INDEX(results!$J:$J,ROW())*INDEX(results!$I:$I,ROW())</f>
        <v>0</v>
      </c>
      <c r="DC40" s="39">
        <f>profiles!F40*INDEX(results!$J:$J,ROW())*INDEX(results!$I:$I,ROW())</f>
        <v>0</v>
      </c>
      <c r="DD40" s="39">
        <f>profiles!G40*INDEX(results!$J:$J,ROW())*INDEX(results!$I:$I,ROW())</f>
        <v>0</v>
      </c>
      <c r="DE40" s="39">
        <f>profiles!H40*INDEX(results!$J:$J,ROW())*INDEX(results!$I:$I,ROW())</f>
        <v>0</v>
      </c>
      <c r="DF40" s="39">
        <f>profiles!I40*INDEX(results!$J:$J,ROW())*INDEX(results!$I:$I,ROW())</f>
        <v>0</v>
      </c>
      <c r="DG40" s="39">
        <f>profiles!J40*INDEX(results!$J:$J,ROW())*INDEX(results!$I:$I,ROW())</f>
        <v>0</v>
      </c>
      <c r="DH40" s="39">
        <f>profiles!K40*INDEX(results!$J:$J,ROW())*INDEX(results!$I:$I,ROW())</f>
        <v>0</v>
      </c>
      <c r="DI40" s="39">
        <f>profiles!L40*INDEX(results!$J:$J,ROW())*INDEX(results!$I:$I,ROW())</f>
        <v>0</v>
      </c>
      <c r="DJ40" s="39">
        <f>profiles!M40*INDEX(results!$J:$J,ROW())*INDEX(results!$I:$I,ROW())</f>
        <v>0</v>
      </c>
      <c r="DK40" s="39">
        <f>profiles!N40*INDEX(results!$J:$J,ROW())*INDEX(results!$I:$I,ROW())</f>
        <v>0</v>
      </c>
      <c r="DL40" s="39">
        <f>profiles!O40*INDEX(results!$J:$J,ROW())*INDEX(results!$I:$I,ROW())</f>
        <v>0</v>
      </c>
      <c r="DM40" s="39">
        <f>profiles!P40*INDEX(results!$J:$J,ROW())*INDEX(results!$I:$I,ROW())</f>
        <v>0</v>
      </c>
      <c r="DN40" s="39">
        <f>profiles!Q40*INDEX(results!$J:$J,ROW())*INDEX(results!$I:$I,ROW())</f>
        <v>0</v>
      </c>
      <c r="DO40" s="39">
        <f>profiles!R40*INDEX(results!$J:$J,ROW())*INDEX(results!$I:$I,ROW())</f>
        <v>0</v>
      </c>
      <c r="DP40" s="39">
        <f>profiles!S40*INDEX(results!$J:$J,ROW())*INDEX(results!$I:$I,ROW())</f>
        <v>0</v>
      </c>
      <c r="DQ40" s="39">
        <f>profiles!T40*INDEX(results!$J:$J,ROW())*INDEX(results!$I:$I,ROW())</f>
        <v>0</v>
      </c>
      <c r="DR40" s="39">
        <f>profiles!U40*INDEX(results!$J:$J,ROW())*INDEX(results!$I:$I,ROW())</f>
        <v>0</v>
      </c>
      <c r="DS40" s="39">
        <f>profiles!V40*INDEX(results!$J:$J,ROW())*INDEX(results!$I:$I,ROW())</f>
        <v>0</v>
      </c>
      <c r="DT40" s="39">
        <f>profiles!W40*INDEX(results!$J:$J,ROW())*INDEX(results!$I:$I,ROW())</f>
        <v>0</v>
      </c>
      <c r="DU40" s="39">
        <f>profiles!X40*INDEX(results!$J:$J,ROW())*INDEX(results!$I:$I,ROW())</f>
        <v>0</v>
      </c>
      <c r="DV40" s="39">
        <f>profiles!Y40*INDEX(results!$J:$J,ROW())*INDEX(results!$I:$I,ROW())</f>
        <v>0</v>
      </c>
      <c r="DW40" s="39">
        <f>profiles!Z40*INDEX(results!$J:$J,ROW())*INDEX(results!$I:$I,ROW())</f>
        <v>0</v>
      </c>
      <c r="DX40" s="73">
        <f t="shared" si="4"/>
        <v>0</v>
      </c>
      <c r="DY40" s="17">
        <f>EX40/MAX(INDEX($FV:$FV,ROW()),0.001)*(INDEX(data!$BT:$BT,ROW()))*(INDEX(results!$I:$I,ROW()))/MAX(INDEX(data!$AG:$AG,ROW()),0.001)</f>
        <v>0</v>
      </c>
      <c r="DZ40" s="31">
        <f>EY40/MAX(INDEX($FV:$FV,ROW()),0.001)*(INDEX(data!$BT:$BT,ROW()))*(INDEX(results!$I:$I,ROW()))/MAX(INDEX(data!$AG:$AG,ROW()),0.001)</f>
        <v>0</v>
      </c>
      <c r="EA40" s="31">
        <f>EZ40/MAX(INDEX($FV:$FV,ROW()),0.001)*(INDEX(data!$BT:$BT,ROW()))*(INDEX(results!$I:$I,ROW()))/MAX(INDEX(data!$AG:$AG,ROW()),0.001)</f>
        <v>0</v>
      </c>
      <c r="EB40" s="31">
        <f>FA40/MAX(INDEX($FV:$FV,ROW()),0.001)*(INDEX(data!$BT:$BT,ROW()))*(INDEX(results!$I:$I,ROW()))/MAX(INDEX(data!$AG:$AG,ROW()),0.001)</f>
        <v>0</v>
      </c>
      <c r="EC40" s="31">
        <f>FB40/MAX(INDEX($FV:$FV,ROW()),0.001)*(INDEX(data!$BT:$BT,ROW()))*(INDEX(results!$I:$I,ROW()))/MAX(INDEX(data!$AG:$AG,ROW()),0.001)</f>
        <v>0</v>
      </c>
      <c r="ED40" s="31">
        <f>FC40/MAX(INDEX($FV:$FV,ROW()),0.001)*(INDEX(data!$BT:$BT,ROW()))*(INDEX(results!$I:$I,ROW()))/MAX(INDEX(data!$AG:$AG,ROW()),0.001)</f>
        <v>0</v>
      </c>
      <c r="EE40" s="31">
        <f>FD40/MAX(INDEX($FV:$FV,ROW()),0.001)*(INDEX(data!$BT:$BT,ROW()))*(INDEX(results!$I:$I,ROW()))/MAX(INDEX(data!$AG:$AG,ROW()),0.001)</f>
        <v>0</v>
      </c>
      <c r="EF40" s="31">
        <f>FE40/MAX(INDEX($FV:$FV,ROW()),0.001)*(INDEX(data!$BT:$BT,ROW()))*(INDEX(results!$I:$I,ROW()))/MAX(INDEX(data!$AG:$AG,ROW()),0.001)</f>
        <v>0</v>
      </c>
      <c r="EG40" s="31">
        <f>FF40/MAX(INDEX($FV:$FV,ROW()),0.001)*(INDEX(data!$BT:$BT,ROW()))*(INDEX(results!$I:$I,ROW()))/MAX(INDEX(data!$AG:$AG,ROW()),0.001)</f>
        <v>0</v>
      </c>
      <c r="EH40" s="31">
        <f>FG40/MAX(INDEX($FV:$FV,ROW()),0.001)*(INDEX(data!$BT:$BT,ROW()))*(INDEX(results!$I:$I,ROW()))/MAX(INDEX(data!$AG:$AG,ROW()),0.001)</f>
        <v>0</v>
      </c>
      <c r="EI40" s="31">
        <f>FH40/MAX(INDEX($FV:$FV,ROW()),0.001)*(INDEX(data!$BT:$BT,ROW()))*(INDEX(results!$I:$I,ROW()))/MAX(INDEX(data!$AG:$AG,ROW()),0.001)</f>
        <v>0</v>
      </c>
      <c r="EJ40" s="31">
        <f>FI40/MAX(INDEX($FV:$FV,ROW()),0.001)*(INDEX(data!$BT:$BT,ROW()))*(INDEX(results!$I:$I,ROW()))/MAX(INDEX(data!$AG:$AG,ROW()),0.001)</f>
        <v>0</v>
      </c>
      <c r="EK40" s="31">
        <f>FJ40/MAX(INDEX($FV:$FV,ROW()),0.001)*(INDEX(data!$BT:$BT,ROW()))*(INDEX(results!$I:$I,ROW()))/MAX(INDEX(data!$AG:$AG,ROW()),0.001)</f>
        <v>0</v>
      </c>
      <c r="EL40" s="31">
        <f>FK40/MAX(INDEX($FV:$FV,ROW()),0.001)*(INDEX(data!$BT:$BT,ROW()))*(INDEX(results!$I:$I,ROW()))/MAX(INDEX(data!$AG:$AG,ROW()),0.001)</f>
        <v>0</v>
      </c>
      <c r="EM40" s="31">
        <f>FL40/MAX(INDEX($FV:$FV,ROW()),0.001)*(INDEX(data!$BT:$BT,ROW()))*(INDEX(results!$I:$I,ROW()))/MAX(INDEX(data!$AG:$AG,ROW()),0.001)</f>
        <v>0</v>
      </c>
      <c r="EN40" s="31">
        <f>FM40/MAX(INDEX($FV:$FV,ROW()),0.001)*(INDEX(data!$BT:$BT,ROW()))*(INDEX(results!$I:$I,ROW()))/MAX(INDEX(data!$AG:$AG,ROW()),0.001)</f>
        <v>0</v>
      </c>
      <c r="EO40" s="31">
        <f>FN40/MAX(INDEX($FV:$FV,ROW()),0.001)*(INDEX(data!$BT:$BT,ROW()))*(INDEX(results!$I:$I,ROW()))/MAX(INDEX(data!$AG:$AG,ROW()),0.001)</f>
        <v>0</v>
      </c>
      <c r="EP40" s="31">
        <f>FO40/MAX(INDEX($FV:$FV,ROW()),0.001)*(INDEX(data!$BT:$BT,ROW()))*(INDEX(results!$I:$I,ROW()))/MAX(INDEX(data!$AG:$AG,ROW()),0.001)</f>
        <v>0</v>
      </c>
      <c r="EQ40" s="31">
        <f>FP40/MAX(INDEX($FV:$FV,ROW()),0.001)*(INDEX(data!$BT:$BT,ROW()))*(INDEX(results!$I:$I,ROW()))/MAX(INDEX(data!$AG:$AG,ROW()),0.001)</f>
        <v>0</v>
      </c>
      <c r="ER40" s="31">
        <f>FQ40/MAX(INDEX($FV:$FV,ROW()),0.001)*(INDEX(data!$BT:$BT,ROW()))*(INDEX(results!$I:$I,ROW()))/MAX(INDEX(data!$AG:$AG,ROW()),0.001)</f>
        <v>0</v>
      </c>
      <c r="ES40" s="31">
        <f>FR40/MAX(INDEX($FV:$FV,ROW()),0.001)*(INDEX(data!$BT:$BT,ROW()))*(INDEX(results!$I:$I,ROW()))/MAX(INDEX(data!$AG:$AG,ROW()),0.001)</f>
        <v>0</v>
      </c>
      <c r="ET40" s="31">
        <f>FS40/MAX(INDEX($FV:$FV,ROW()),0.001)*(INDEX(data!$BT:$BT,ROW()))*(INDEX(results!$I:$I,ROW()))/MAX(INDEX(data!$AG:$AG,ROW()),0.001)</f>
        <v>0</v>
      </c>
      <c r="EU40" s="31">
        <f>FT40/MAX(INDEX($FV:$FV,ROW()),0.001)*(INDEX(data!$BT:$BT,ROW()))*(INDEX(results!$I:$I,ROW()))/MAX(INDEX(data!$AG:$AG,ROW()),0.001)</f>
        <v>0</v>
      </c>
      <c r="EV40" s="31">
        <f>FU40/MAX(INDEX($FV:$FV,ROW()),0.001)*(INDEX(data!$BT:$BT,ROW()))*(INDEX(results!$I:$I,ROW()))/MAX(INDEX(data!$AG:$AG,ROW()),0.001)</f>
        <v>0</v>
      </c>
      <c r="EW40" s="73">
        <f t="shared" si="5"/>
        <v>0</v>
      </c>
      <c r="EX40" s="17">
        <f t="shared" si="6"/>
        <v>0</v>
      </c>
      <c r="EY40" s="31">
        <f t="shared" si="7"/>
        <v>0</v>
      </c>
      <c r="EZ40" s="31">
        <f t="shared" si="8"/>
        <v>0</v>
      </c>
      <c r="FA40" s="31">
        <f t="shared" si="9"/>
        <v>0</v>
      </c>
      <c r="FB40" s="31">
        <f t="shared" si="10"/>
        <v>0</v>
      </c>
      <c r="FC40" s="31">
        <f t="shared" si="11"/>
        <v>0</v>
      </c>
      <c r="FD40" s="31">
        <f t="shared" si="12"/>
        <v>0</v>
      </c>
      <c r="FE40" s="31">
        <f t="shared" si="13"/>
        <v>0</v>
      </c>
      <c r="FF40" s="31">
        <f t="shared" si="14"/>
        <v>0</v>
      </c>
      <c r="FG40" s="31">
        <f t="shared" si="15"/>
        <v>0</v>
      </c>
      <c r="FH40" s="31">
        <f t="shared" si="16"/>
        <v>0</v>
      </c>
      <c r="FI40" s="31">
        <f t="shared" si="17"/>
        <v>0</v>
      </c>
      <c r="FJ40" s="31">
        <f t="shared" si="18"/>
        <v>0</v>
      </c>
      <c r="FK40" s="31">
        <f t="shared" si="19"/>
        <v>0</v>
      </c>
      <c r="FL40" s="31">
        <f t="shared" si="20"/>
        <v>0</v>
      </c>
      <c r="FM40" s="31">
        <f t="shared" si="21"/>
        <v>0</v>
      </c>
      <c r="FN40" s="31">
        <f t="shared" si="22"/>
        <v>0</v>
      </c>
      <c r="FO40" s="31">
        <f t="shared" si="23"/>
        <v>0</v>
      </c>
      <c r="FP40" s="31">
        <f t="shared" si="24"/>
        <v>0</v>
      </c>
      <c r="FQ40" s="31">
        <f t="shared" si="25"/>
        <v>0</v>
      </c>
      <c r="FR40" s="31">
        <f t="shared" si="26"/>
        <v>0</v>
      </c>
      <c r="FS40" s="31">
        <f t="shared" si="27"/>
        <v>0</v>
      </c>
      <c r="FT40" s="31">
        <f t="shared" si="28"/>
        <v>0</v>
      </c>
      <c r="FU40" s="37">
        <f t="shared" si="29"/>
        <v>0</v>
      </c>
      <c r="FV40" s="73">
        <f t="shared" si="30"/>
        <v>0</v>
      </c>
      <c r="FW40" s="39">
        <f>profiles!C40*profiles!AA40</f>
        <v>0</v>
      </c>
      <c r="FX40" s="39">
        <f>profiles!D40*profiles!AB40</f>
        <v>0</v>
      </c>
      <c r="FY40" s="39">
        <f>profiles!E40*profiles!AC40</f>
        <v>0</v>
      </c>
      <c r="FZ40" s="39">
        <f>profiles!F40*profiles!AD40</f>
        <v>0</v>
      </c>
      <c r="GA40" s="39">
        <f>profiles!G40*profiles!AE40</f>
        <v>0</v>
      </c>
      <c r="GB40" s="39">
        <f>profiles!H40*profiles!AF40</f>
        <v>0</v>
      </c>
      <c r="GC40" s="39">
        <f>profiles!I40*profiles!AG40</f>
        <v>0</v>
      </c>
      <c r="GD40" s="39">
        <f>profiles!J40*profiles!AH40</f>
        <v>0</v>
      </c>
      <c r="GE40" s="39">
        <f>profiles!K40*profiles!AI40</f>
        <v>0</v>
      </c>
      <c r="GF40" s="39">
        <f>profiles!L40*profiles!AJ40</f>
        <v>0</v>
      </c>
      <c r="GG40" s="39">
        <f>profiles!M40*profiles!AK40</f>
        <v>0</v>
      </c>
      <c r="GH40" s="39">
        <f>profiles!N40*profiles!AL40</f>
        <v>0</v>
      </c>
      <c r="GI40" s="39">
        <f>profiles!O40*profiles!AM40</f>
        <v>0</v>
      </c>
      <c r="GJ40" s="39">
        <f>profiles!P40*profiles!AN40</f>
        <v>0</v>
      </c>
      <c r="GK40" s="39">
        <f>profiles!Q40*profiles!AO40</f>
        <v>0</v>
      </c>
      <c r="GL40" s="39">
        <f>profiles!R40*profiles!AP40</f>
        <v>0</v>
      </c>
      <c r="GM40" s="39">
        <f>profiles!S40*profiles!AQ40</f>
        <v>0</v>
      </c>
      <c r="GN40" s="39">
        <f>profiles!T40*profiles!AR40</f>
        <v>0</v>
      </c>
      <c r="GO40" s="39">
        <f>profiles!U40*profiles!AS40</f>
        <v>0</v>
      </c>
      <c r="GP40" s="39">
        <f>profiles!V40*profiles!AT40</f>
        <v>0</v>
      </c>
      <c r="GQ40" s="39">
        <f>profiles!W40*profiles!AU40</f>
        <v>0</v>
      </c>
      <c r="GR40" s="39">
        <f>profiles!X40*profiles!AV40</f>
        <v>0</v>
      </c>
      <c r="GS40" s="39">
        <f>profiles!Y40*profiles!AW40</f>
        <v>0</v>
      </c>
      <c r="GT40" s="39">
        <f>profiles!Z40*profiles!AX40</f>
        <v>0</v>
      </c>
      <c r="GU40" s="73">
        <f t="shared" si="31"/>
        <v>0</v>
      </c>
      <c r="GV40" s="73">
        <v>126</v>
      </c>
      <c r="GW40" s="73">
        <f>INDEX(data!$C:$C,ROW())*INDEX(data!$E:$E,ROW())*(INDEX(data!$G:$G,ROW())/100)/0.85</f>
        <v>1.7647058823529411</v>
      </c>
      <c r="GX40" s="73">
        <f>GW40*INDEX(data!$P:$P,ROW())*INDEX(data!$W:$W,ROW())/INDEX(results!$C:$C,ROW())</f>
        <v>3.9705882352941174E-2</v>
      </c>
      <c r="GY40" s="73">
        <f>IF(INDEX(data!$BM:$BM,ROW())="Climatisation",1,0)</f>
        <v>1</v>
      </c>
      <c r="GZ40" s="73">
        <f>data!BA40</f>
        <v>0.5</v>
      </c>
      <c r="HA40" s="73">
        <f>data!BB40</f>
        <v>0.2</v>
      </c>
      <c r="HB40" s="17">
        <f>profiles!C40</f>
        <v>0.2</v>
      </c>
      <c r="HC40" s="31">
        <f>profiles!D40</f>
        <v>0.2</v>
      </c>
      <c r="HD40" s="31">
        <f>profiles!E40</f>
        <v>0.2</v>
      </c>
      <c r="HE40" s="31">
        <f>profiles!F40</f>
        <v>0.2</v>
      </c>
      <c r="HF40" s="31">
        <f>profiles!G40</f>
        <v>0.2</v>
      </c>
      <c r="HG40" s="31">
        <f>profiles!H40</f>
        <v>0.2</v>
      </c>
      <c r="HH40" s="31">
        <f>profiles!I40</f>
        <v>0.2</v>
      </c>
      <c r="HI40" s="31">
        <f>profiles!J40</f>
        <v>0.4</v>
      </c>
      <c r="HJ40" s="31">
        <f>profiles!K40</f>
        <v>0.4</v>
      </c>
      <c r="HK40" s="31">
        <f>profiles!L40</f>
        <v>0.4</v>
      </c>
      <c r="HL40" s="31">
        <f>profiles!M40</f>
        <v>0.4</v>
      </c>
      <c r="HM40" s="31">
        <f>profiles!N40</f>
        <v>0.4</v>
      </c>
      <c r="HN40" s="31">
        <f>profiles!O40</f>
        <v>0.4</v>
      </c>
      <c r="HO40" s="31">
        <f>profiles!P40</f>
        <v>0.4</v>
      </c>
      <c r="HP40" s="31">
        <f>profiles!Q40</f>
        <v>0.4</v>
      </c>
      <c r="HQ40" s="31">
        <f>profiles!R40</f>
        <v>0.4</v>
      </c>
      <c r="HR40" s="31">
        <f>profiles!S40</f>
        <v>0.4</v>
      </c>
      <c r="HS40" s="31">
        <f>profiles!T40</f>
        <v>0.4</v>
      </c>
      <c r="HT40" s="31">
        <f>profiles!U40</f>
        <v>0.2</v>
      </c>
      <c r="HU40" s="31">
        <f>profiles!V40</f>
        <v>0.2</v>
      </c>
      <c r="HV40" s="31">
        <f>profiles!W40</f>
        <v>0.2</v>
      </c>
      <c r="HW40" s="31">
        <f>profiles!X40</f>
        <v>0.2</v>
      </c>
      <c r="HX40" s="31">
        <f>profiles!Y40</f>
        <v>0.2</v>
      </c>
      <c r="HY40" s="31">
        <f>profiles!Z40</f>
        <v>0.2</v>
      </c>
      <c r="HZ40" s="73">
        <f t="shared" si="32"/>
        <v>7</v>
      </c>
    </row>
    <row r="41" spans="1:234" x14ac:dyDescent="0.3">
      <c r="A41" s="17">
        <v>12.3</v>
      </c>
      <c r="B41" s="4" t="s">
        <v>133</v>
      </c>
      <c r="C41" s="17">
        <f>profiles!AA41*INDEX(data!$AL:$AL,ROW())*INDEX(results!$I:$I,ROW())</f>
        <v>0</v>
      </c>
      <c r="D41" s="31">
        <f>profiles!AB41*INDEX(data!$AL:$AL,ROW())*INDEX(results!$I:$I,ROW())</f>
        <v>0</v>
      </c>
      <c r="E41" s="31">
        <f>profiles!AC41*INDEX(data!$AL:$AL,ROW())*INDEX(results!$I:$I,ROW())</f>
        <v>0</v>
      </c>
      <c r="F41" s="31">
        <f>profiles!AD41*INDEX(data!$AL:$AL,ROW())*INDEX(results!$I:$I,ROW())</f>
        <v>0</v>
      </c>
      <c r="G41" s="31">
        <f>profiles!AE41*INDEX(data!$AL:$AL,ROW())*INDEX(results!$I:$I,ROW())</f>
        <v>0</v>
      </c>
      <c r="H41" s="31">
        <f>profiles!AF41*INDEX(data!$AL:$AL,ROW())*INDEX(results!$I:$I,ROW())</f>
        <v>0</v>
      </c>
      <c r="I41" s="31">
        <f>profiles!AG41*INDEX(data!$AL:$AL,ROW())*INDEX(results!$I:$I,ROW())</f>
        <v>0</v>
      </c>
      <c r="J41" s="31">
        <f>profiles!AH41*INDEX(data!$AL:$AL,ROW())*INDEX(results!$I:$I,ROW())</f>
        <v>0</v>
      </c>
      <c r="K41" s="31">
        <f>profiles!AI41*INDEX(data!$AL:$AL,ROW())*INDEX(results!$I:$I,ROW())</f>
        <v>0</v>
      </c>
      <c r="L41" s="31">
        <f>profiles!AJ41*INDEX(data!$AL:$AL,ROW())*INDEX(results!$I:$I,ROW())</f>
        <v>0</v>
      </c>
      <c r="M41" s="31">
        <f>profiles!AK41*INDEX(data!$AL:$AL,ROW())*INDEX(results!$I:$I,ROW())</f>
        <v>0</v>
      </c>
      <c r="N41" s="31">
        <f>profiles!AL41*INDEX(data!$AL:$AL,ROW())*INDEX(results!$I:$I,ROW())</f>
        <v>0</v>
      </c>
      <c r="O41" s="31">
        <f>profiles!AM41*INDEX(data!$AL:$AL,ROW())*INDEX(results!$I:$I,ROW())</f>
        <v>0</v>
      </c>
      <c r="P41" s="31">
        <f>profiles!AN41*INDEX(data!$AL:$AL,ROW())*INDEX(results!$I:$I,ROW())</f>
        <v>0</v>
      </c>
      <c r="Q41" s="31">
        <f>profiles!AO41*INDEX(data!$AL:$AL,ROW())*INDEX(results!$I:$I,ROW())</f>
        <v>0</v>
      </c>
      <c r="R41" s="31">
        <f>profiles!AP41*INDEX(data!$AL:$AL,ROW())*INDEX(results!$I:$I,ROW())</f>
        <v>0</v>
      </c>
      <c r="S41" s="31">
        <f>profiles!AQ41*INDEX(data!$AL:$AL,ROW())*INDEX(results!$I:$I,ROW())</f>
        <v>0</v>
      </c>
      <c r="T41" s="31">
        <f>profiles!AR41*INDEX(data!$AL:$AL,ROW())*INDEX(results!$I:$I,ROW())</f>
        <v>0</v>
      </c>
      <c r="U41" s="31">
        <f>profiles!AS41*INDEX(data!$AL:$AL,ROW())*INDEX(results!$I:$I,ROW())</f>
        <v>0</v>
      </c>
      <c r="V41" s="31">
        <f>profiles!AT41*INDEX(data!$AL:$AL,ROW())*INDEX(results!$I:$I,ROW())</f>
        <v>0</v>
      </c>
      <c r="W41" s="31">
        <f>profiles!AU41*INDEX(data!$AL:$AL,ROW())*INDEX(results!$I:$I,ROW())</f>
        <v>0</v>
      </c>
      <c r="X41" s="31">
        <f>profiles!AV41*INDEX(data!$AL:$AL,ROW())*INDEX(results!$I:$I,ROW())</f>
        <v>0</v>
      </c>
      <c r="Y41" s="31">
        <f>profiles!AW41*INDEX(data!$AL:$AL,ROW())*INDEX(results!$I:$I,ROW())</f>
        <v>0</v>
      </c>
      <c r="Z41" s="31">
        <f>profiles!AX41*INDEX(data!$AL:$AL,ROW())*INDEX(results!$I:$I,ROW())</f>
        <v>0</v>
      </c>
      <c r="AA41" s="73">
        <f t="shared" si="1"/>
        <v>0</v>
      </c>
      <c r="AB41" s="31">
        <f>IF(INDEX(data!$AV:$AV,ROW())=3,0,CA41*INDEX(results!$R:$R,ROW()))*INDEX($BA:$BA,ROW())</f>
        <v>0</v>
      </c>
      <c r="AC41" s="31">
        <f>IF(INDEX(data!$AV:$AV,ROW())=3,0,CB41*INDEX(results!$R:$R,ROW()))*INDEX($BA:$BA,ROW())</f>
        <v>0</v>
      </c>
      <c r="AD41" s="31">
        <f>IF(INDEX(data!$AV:$AV,ROW())=3,0,CC41*INDEX(results!$R:$R,ROW()))*INDEX($BA:$BA,ROW())</f>
        <v>0</v>
      </c>
      <c r="AE41" s="31">
        <f>IF(INDEX(data!$AV:$AV,ROW())=3,0,CD41*INDEX(results!$R:$R,ROW()))*INDEX($BA:$BA,ROW())</f>
        <v>0</v>
      </c>
      <c r="AF41" s="31">
        <f>IF(INDEX(data!$AV:$AV,ROW())=3,0,CE41*INDEX(results!$R:$R,ROW()))*INDEX($BA:$BA,ROW())</f>
        <v>0</v>
      </c>
      <c r="AG41" s="31">
        <f>IF(INDEX(data!$AV:$AV,ROW())=3,0,CF41*INDEX(results!$R:$R,ROW()))*INDEX($BA:$BA,ROW())</f>
        <v>0</v>
      </c>
      <c r="AH41" s="31">
        <f>IF(INDEX(data!$AV:$AV,ROW())=3,0,CG41*INDEX(results!$R:$R,ROW()))*INDEX($BA:$BA,ROW())</f>
        <v>2.4341411961345814</v>
      </c>
      <c r="AI41" s="90">
        <f>CH41*INDEX(results!$R:$R,ROW())*INDEX($BA:$BA,ROW())</f>
        <v>2.4341411961345814</v>
      </c>
      <c r="AJ41" s="90">
        <f>CI41*INDEX(results!$R:$R,ROW())*INDEX($BA:$BA,ROW())</f>
        <v>2.4341411961345814</v>
      </c>
      <c r="AK41" s="90">
        <f>CJ41*INDEX(results!$R:$R,ROW())*INDEX($BA:$BA,ROW())</f>
        <v>2.4341411961345814</v>
      </c>
      <c r="AL41" s="90">
        <f>CK41*INDEX(results!$R:$R,ROW())*INDEX($BA:$BA,ROW())</f>
        <v>2.4341411961345814</v>
      </c>
      <c r="AM41" s="90">
        <f>CL41*INDEX(results!$R:$R,ROW())*INDEX($BA:$BA,ROW())</f>
        <v>2.4341411961345814</v>
      </c>
      <c r="AN41" s="90">
        <f>CM41*INDEX(results!$R:$R,ROW())*INDEX($BA:$BA,ROW())</f>
        <v>2.4341411961345814</v>
      </c>
      <c r="AO41" s="90">
        <f>CN41*INDEX(results!$R:$R,ROW())*INDEX($BA:$BA,ROW())</f>
        <v>2.4341411961345814</v>
      </c>
      <c r="AP41" s="90">
        <f>CO41*INDEX(results!$R:$R,ROW())*INDEX($BA:$BA,ROW())</f>
        <v>2.4341411961345814</v>
      </c>
      <c r="AQ41" s="90">
        <f>CP41*INDEX(results!$R:$R,ROW())*INDEX($BA:$BA,ROW())</f>
        <v>2.4341411961345814</v>
      </c>
      <c r="AR41" s="90">
        <f>CQ41*INDEX(results!$R:$R,ROW())*INDEX($BA:$BA,ROW())</f>
        <v>2.4341411961345814</v>
      </c>
      <c r="AS41" s="90">
        <f>CR41*INDEX(results!$R:$R,ROW())*INDEX($BA:$BA,ROW())</f>
        <v>2.4341411961345814</v>
      </c>
      <c r="AT41" s="91">
        <f>IF(INDEX(data!$AV:$AV,ROW())=3,INDEX(results!$R:$R,ROW()), CS41*INDEX(results!$R:$R,ROW()))*INDEX($BA:$BA,ROW())</f>
        <v>2.4341411961345814</v>
      </c>
      <c r="AU41" s="91">
        <f>IF(INDEX(data!$AV:$AV,ROW())=3,INDEX(results!$R:$R,ROW()), CT41*INDEX(results!$R:$R,ROW()))*INDEX($BA:$BA,ROW())</f>
        <v>0</v>
      </c>
      <c r="AV41" s="91">
        <f>IF(INDEX(data!$AV:$AV,ROW())=3,INDEX(results!$R:$R,ROW()), CU41*INDEX(results!$R:$R,ROW()))*INDEX($BA:$BA,ROW())</f>
        <v>0</v>
      </c>
      <c r="AW41" s="31">
        <f>IF(INDEX(data!$AV:$AV,ROW())=3,0,CV41*INDEX(results!$R:$R,ROW()))*INDEX($BA:$BA,ROW())</f>
        <v>0</v>
      </c>
      <c r="AX41" s="31">
        <f>IF(INDEX(data!$AV:$AV,ROW())=3,0,CW41*INDEX(results!$R:$R,ROW()))*INDEX($BA:$BA,ROW())</f>
        <v>0</v>
      </c>
      <c r="AY41" s="37">
        <f>IF(INDEX(data!$AV:$AV,ROW())=3,0,CX41*INDEX(results!$R:$R,ROW()))*INDEX($BA:$BA,ROW())</f>
        <v>0</v>
      </c>
      <c r="AZ41" s="17">
        <f t="shared" si="2"/>
        <v>12</v>
      </c>
      <c r="BA41" s="73">
        <f>IF((INDEX(data!$AU:$AU,ROW())+INDEX(data!$AV:$AV,ROW()))=0,0,INDEX(results!$T:$T,ROW())/(365*(INDEX(data!$AU:$AU,ROW())+INDEX(data!$AV:$AV,ROW()))+0.00001))</f>
        <v>0.34773445659065449</v>
      </c>
      <c r="BB41" s="39">
        <f>CA41*INDEX(data!$AX:$AX,ROW())*INDEX(results!$I:$I,ROW())</f>
        <v>0</v>
      </c>
      <c r="BC41" s="39">
        <f>CB41*INDEX(data!$AX:$AX,ROW())*INDEX(results!$I:$I,ROW())</f>
        <v>0</v>
      </c>
      <c r="BD41" s="39">
        <f>CC41*INDEX(data!$AX:$AX,ROW())*INDEX(results!$I:$I,ROW())</f>
        <v>0</v>
      </c>
      <c r="BE41" s="39">
        <f>CD41*INDEX(data!$AX:$AX,ROW())*INDEX(results!$I:$I,ROW())</f>
        <v>0</v>
      </c>
      <c r="BF41" s="39">
        <f>CE41*INDEX(data!$AX:$AX,ROW())*INDEX(results!$I:$I,ROW())</f>
        <v>0</v>
      </c>
      <c r="BG41" s="39">
        <f>CF41*INDEX(data!$AX:$AX,ROW())*INDEX(results!$I:$I,ROW())</f>
        <v>0</v>
      </c>
      <c r="BH41" s="39">
        <f>CG41*INDEX(data!$AX:$AX,ROW())*INDEX(results!$I:$I,ROW())</f>
        <v>0</v>
      </c>
      <c r="BI41" s="39">
        <f>CH41*INDEX(data!$AX:$AX,ROW())*INDEX(results!$I:$I,ROW())</f>
        <v>0</v>
      </c>
      <c r="BJ41" s="39">
        <f>CI41*INDEX(data!$AX:$AX,ROW())*INDEX(results!$I:$I,ROW())</f>
        <v>0</v>
      </c>
      <c r="BK41" s="39">
        <f>CJ41*INDEX(data!$AX:$AX,ROW())*INDEX(results!$I:$I,ROW())</f>
        <v>0</v>
      </c>
      <c r="BL41" s="39">
        <f>CK41*INDEX(data!$AX:$AX,ROW())*INDEX(results!$I:$I,ROW())</f>
        <v>0</v>
      </c>
      <c r="BM41" s="39">
        <f>CL41*INDEX(data!$AX:$AX,ROW())*INDEX(results!$I:$I,ROW())</f>
        <v>0</v>
      </c>
      <c r="BN41" s="39">
        <f>CM41*INDEX(data!$AX:$AX,ROW())*INDEX(results!$I:$I,ROW())</f>
        <v>0</v>
      </c>
      <c r="BO41" s="39">
        <f>CN41*INDEX(data!$AX:$AX,ROW())*INDEX(results!$I:$I,ROW())</f>
        <v>0</v>
      </c>
      <c r="BP41" s="39">
        <f>CO41*INDEX(data!$AX:$AX,ROW())*INDEX(results!$I:$I,ROW())</f>
        <v>0</v>
      </c>
      <c r="BQ41" s="39">
        <f>CP41*INDEX(data!$AX:$AX,ROW())*INDEX(results!$I:$I,ROW())</f>
        <v>0</v>
      </c>
      <c r="BR41" s="39">
        <f>CQ41*INDEX(data!$AX:$AX,ROW())*INDEX(results!$I:$I,ROW())</f>
        <v>0</v>
      </c>
      <c r="BS41" s="39">
        <f>CR41*INDEX(data!$AX:$AX,ROW())*INDEX(results!$I:$I,ROW())</f>
        <v>0</v>
      </c>
      <c r="BT41" s="39">
        <f>CS41*INDEX(data!$AX:$AX,ROW())*INDEX(results!$I:$I,ROW())</f>
        <v>0</v>
      </c>
      <c r="BU41" s="39">
        <f>CT41*INDEX(data!$AX:$AX,ROW())*INDEX(results!$I:$I,ROW())</f>
        <v>0</v>
      </c>
      <c r="BV41" s="39">
        <f>CU41*INDEX(data!$AX:$AX,ROW())*INDEX(results!$I:$I,ROW())</f>
        <v>0</v>
      </c>
      <c r="BW41" s="39">
        <f>CV41*INDEX(data!$AX:$AX,ROW())*INDEX(results!$I:$I,ROW())</f>
        <v>0</v>
      </c>
      <c r="BX41" s="39">
        <f>CW41*INDEX(data!$AX:$AX,ROW())*INDEX(results!$I:$I,ROW())</f>
        <v>0</v>
      </c>
      <c r="BY41" s="39">
        <f>CX41*INDEX(data!$AX:$AX,ROW())*INDEX(results!$I:$I,ROW())</f>
        <v>0</v>
      </c>
      <c r="BZ41" s="73">
        <f>ROUND(SUM(BB41:BY41)*INDEX(profiles!$BL:$BL,ROW())/1000,0)</f>
        <v>0</v>
      </c>
      <c r="CA41" s="82">
        <f>IF(profiles!C41&gt;0,1,0)</f>
        <v>0</v>
      </c>
      <c r="CB41" s="83">
        <f>IF(profiles!D41&gt;0,1,0)</f>
        <v>0</v>
      </c>
      <c r="CC41" s="83">
        <f>IF(profiles!E41&gt;0,1,0)</f>
        <v>0</v>
      </c>
      <c r="CD41" s="83">
        <f>IF(profiles!F41&gt;0,1,0)</f>
        <v>0</v>
      </c>
      <c r="CE41" s="83">
        <f>IF(profiles!G41&gt;0,1,0)</f>
        <v>0</v>
      </c>
      <c r="CF41" s="83">
        <f>IF(profiles!H41&gt;0,1,0)</f>
        <v>0</v>
      </c>
      <c r="CG41" s="83">
        <f>IF(profiles!I41&gt;0,1,0)</f>
        <v>1</v>
      </c>
      <c r="CH41" s="83">
        <f>IF(profiles!J41&gt;0,1,0)</f>
        <v>1</v>
      </c>
      <c r="CI41" s="83">
        <f>IF(profiles!K41&gt;0,1,0)</f>
        <v>1</v>
      </c>
      <c r="CJ41" s="83">
        <f>IF(profiles!L41&gt;0,1,0)</f>
        <v>1</v>
      </c>
      <c r="CK41" s="83">
        <f>IF(profiles!M41&gt;0,1,0)</f>
        <v>1</v>
      </c>
      <c r="CL41" s="83">
        <f>IF(profiles!N41&gt;0,1,0)</f>
        <v>1</v>
      </c>
      <c r="CM41" s="83">
        <f>IF(profiles!O41&gt;0,1,0)</f>
        <v>1</v>
      </c>
      <c r="CN41" s="83">
        <f>IF(profiles!P41&gt;0,1,0)</f>
        <v>1</v>
      </c>
      <c r="CO41" s="83">
        <f>IF(profiles!Q41&gt;0,1,0)</f>
        <v>1</v>
      </c>
      <c r="CP41" s="83">
        <f>IF(profiles!R41&gt;0,1,0)</f>
        <v>1</v>
      </c>
      <c r="CQ41" s="83">
        <f>IF(profiles!S41&gt;0,1,0)</f>
        <v>1</v>
      </c>
      <c r="CR41" s="83">
        <f>IF(profiles!T41&gt;0,1,0)</f>
        <v>1</v>
      </c>
      <c r="CS41" s="83">
        <f>IF(profiles!U41&gt;0,1,0)</f>
        <v>1</v>
      </c>
      <c r="CT41" s="83">
        <f>IF(profiles!V41&gt;0,1,0)</f>
        <v>0</v>
      </c>
      <c r="CU41" s="83">
        <f>IF(profiles!W41&gt;0,1,0)</f>
        <v>0</v>
      </c>
      <c r="CV41" s="83">
        <f>IF(profiles!X41&gt;0,1,0)</f>
        <v>0</v>
      </c>
      <c r="CW41" s="83">
        <f>IF(profiles!Y41&gt;0,1,0)</f>
        <v>0</v>
      </c>
      <c r="CX41" s="83">
        <f>IF(profiles!Z41&gt;0,1,0)</f>
        <v>0</v>
      </c>
      <c r="CY41" s="73">
        <f t="shared" si="3"/>
        <v>5</v>
      </c>
      <c r="CZ41" s="38">
        <f>profiles!C41*INDEX(results!$J:$J,ROW())*INDEX(results!$I:$I,ROW())</f>
        <v>0</v>
      </c>
      <c r="DA41" s="39">
        <f>profiles!D41*INDEX(results!$J:$J,ROW())*INDEX(results!$I:$I,ROW())</f>
        <v>0</v>
      </c>
      <c r="DB41" s="39">
        <f>profiles!E41*INDEX(results!$J:$J,ROW())*INDEX(results!$I:$I,ROW())</f>
        <v>0</v>
      </c>
      <c r="DC41" s="39">
        <f>profiles!F41*INDEX(results!$J:$J,ROW())*INDEX(results!$I:$I,ROW())</f>
        <v>0</v>
      </c>
      <c r="DD41" s="39">
        <f>profiles!G41*INDEX(results!$J:$J,ROW())*INDEX(results!$I:$I,ROW())</f>
        <v>0</v>
      </c>
      <c r="DE41" s="39">
        <f>profiles!H41*INDEX(results!$J:$J,ROW())*INDEX(results!$I:$I,ROW())</f>
        <v>0</v>
      </c>
      <c r="DF41" s="39">
        <f>profiles!I41*INDEX(results!$J:$J,ROW())*INDEX(results!$I:$I,ROW())</f>
        <v>0</v>
      </c>
      <c r="DG41" s="39">
        <f>profiles!J41*INDEX(results!$J:$J,ROW())*INDEX(results!$I:$I,ROW())</f>
        <v>0</v>
      </c>
      <c r="DH41" s="39">
        <f>profiles!K41*INDEX(results!$J:$J,ROW())*INDEX(results!$I:$I,ROW())</f>
        <v>0</v>
      </c>
      <c r="DI41" s="39">
        <f>profiles!L41*INDEX(results!$J:$J,ROW())*INDEX(results!$I:$I,ROW())</f>
        <v>0</v>
      </c>
      <c r="DJ41" s="39">
        <f>profiles!M41*INDEX(results!$J:$J,ROW())*INDEX(results!$I:$I,ROW())</f>
        <v>0</v>
      </c>
      <c r="DK41" s="39">
        <f>profiles!N41*INDEX(results!$J:$J,ROW())*INDEX(results!$I:$I,ROW())</f>
        <v>0</v>
      </c>
      <c r="DL41" s="39">
        <f>profiles!O41*INDEX(results!$J:$J,ROW())*INDEX(results!$I:$I,ROW())</f>
        <v>0</v>
      </c>
      <c r="DM41" s="39">
        <f>profiles!P41*INDEX(results!$J:$J,ROW())*INDEX(results!$I:$I,ROW())</f>
        <v>0</v>
      </c>
      <c r="DN41" s="39">
        <f>profiles!Q41*INDEX(results!$J:$J,ROW())*INDEX(results!$I:$I,ROW())</f>
        <v>0</v>
      </c>
      <c r="DO41" s="39">
        <f>profiles!R41*INDEX(results!$J:$J,ROW())*INDEX(results!$I:$I,ROW())</f>
        <v>0</v>
      </c>
      <c r="DP41" s="39">
        <f>profiles!S41*INDEX(results!$J:$J,ROW())*INDEX(results!$I:$I,ROW())</f>
        <v>0</v>
      </c>
      <c r="DQ41" s="39">
        <f>profiles!T41*INDEX(results!$J:$J,ROW())*INDEX(results!$I:$I,ROW())</f>
        <v>0</v>
      </c>
      <c r="DR41" s="39">
        <f>profiles!U41*INDEX(results!$J:$J,ROW())*INDEX(results!$I:$I,ROW())</f>
        <v>0</v>
      </c>
      <c r="DS41" s="39">
        <f>profiles!V41*INDEX(results!$J:$J,ROW())*INDEX(results!$I:$I,ROW())</f>
        <v>0</v>
      </c>
      <c r="DT41" s="39">
        <f>profiles!W41*INDEX(results!$J:$J,ROW())*INDEX(results!$I:$I,ROW())</f>
        <v>0</v>
      </c>
      <c r="DU41" s="39">
        <f>profiles!X41*INDEX(results!$J:$J,ROW())*INDEX(results!$I:$I,ROW())</f>
        <v>0</v>
      </c>
      <c r="DV41" s="39">
        <f>profiles!Y41*INDEX(results!$J:$J,ROW())*INDEX(results!$I:$I,ROW())</f>
        <v>0</v>
      </c>
      <c r="DW41" s="39">
        <f>profiles!Z41*INDEX(results!$J:$J,ROW())*INDEX(results!$I:$I,ROW())</f>
        <v>0</v>
      </c>
      <c r="DX41" s="73">
        <f t="shared" si="4"/>
        <v>0</v>
      </c>
      <c r="DY41" s="17">
        <f>EX41/MAX(INDEX($FV:$FV,ROW()),0.001)*(INDEX(data!$BT:$BT,ROW()))*(INDEX(results!$I:$I,ROW()))/MAX(INDEX(data!$AG:$AG,ROW()),0.001)</f>
        <v>0</v>
      </c>
      <c r="DZ41" s="31">
        <f>EY41/MAX(INDEX($FV:$FV,ROW()),0.001)*(INDEX(data!$BT:$BT,ROW()))*(INDEX(results!$I:$I,ROW()))/MAX(INDEX(data!$AG:$AG,ROW()),0.001)</f>
        <v>0</v>
      </c>
      <c r="EA41" s="31">
        <f>EZ41/MAX(INDEX($FV:$FV,ROW()),0.001)*(INDEX(data!$BT:$BT,ROW()))*(INDEX(results!$I:$I,ROW()))/MAX(INDEX(data!$AG:$AG,ROW()),0.001)</f>
        <v>0</v>
      </c>
      <c r="EB41" s="31">
        <f>FA41/MAX(INDEX($FV:$FV,ROW()),0.001)*(INDEX(data!$BT:$BT,ROW()))*(INDEX(results!$I:$I,ROW()))/MAX(INDEX(data!$AG:$AG,ROW()),0.001)</f>
        <v>0</v>
      </c>
      <c r="EC41" s="31">
        <f>FB41/MAX(INDEX($FV:$FV,ROW()),0.001)*(INDEX(data!$BT:$BT,ROW()))*(INDEX(results!$I:$I,ROW()))/MAX(INDEX(data!$AG:$AG,ROW()),0.001)</f>
        <v>0</v>
      </c>
      <c r="ED41" s="31">
        <f>FC41/MAX(INDEX($FV:$FV,ROW()),0.001)*(INDEX(data!$BT:$BT,ROW()))*(INDEX(results!$I:$I,ROW()))/MAX(INDEX(data!$AG:$AG,ROW()),0.001)</f>
        <v>0</v>
      </c>
      <c r="EE41" s="31">
        <f>FD41/MAX(INDEX($FV:$FV,ROW()),0.001)*(INDEX(data!$BT:$BT,ROW()))*(INDEX(results!$I:$I,ROW()))/MAX(INDEX(data!$AG:$AG,ROW()),0.001)</f>
        <v>0</v>
      </c>
      <c r="EF41" s="31">
        <f>FE41/MAX(INDEX($FV:$FV,ROW()),0.001)*(INDEX(data!$BT:$BT,ROW()))*(INDEX(results!$I:$I,ROW()))/MAX(INDEX(data!$AG:$AG,ROW()),0.001)</f>
        <v>0</v>
      </c>
      <c r="EG41" s="31">
        <f>FF41/MAX(INDEX($FV:$FV,ROW()),0.001)*(INDEX(data!$BT:$BT,ROW()))*(INDEX(results!$I:$I,ROW()))/MAX(INDEX(data!$AG:$AG,ROW()),0.001)</f>
        <v>0</v>
      </c>
      <c r="EH41" s="31">
        <f>FG41/MAX(INDEX($FV:$FV,ROW()),0.001)*(INDEX(data!$BT:$BT,ROW()))*(INDEX(results!$I:$I,ROW()))/MAX(INDEX(data!$AG:$AG,ROW()),0.001)</f>
        <v>0</v>
      </c>
      <c r="EI41" s="31">
        <f>FH41/MAX(INDEX($FV:$FV,ROW()),0.001)*(INDEX(data!$BT:$BT,ROW()))*(INDEX(results!$I:$I,ROW()))/MAX(INDEX(data!$AG:$AG,ROW()),0.001)</f>
        <v>0</v>
      </c>
      <c r="EJ41" s="31">
        <f>FI41/MAX(INDEX($FV:$FV,ROW()),0.001)*(INDEX(data!$BT:$BT,ROW()))*(INDEX(results!$I:$I,ROW()))/MAX(INDEX(data!$AG:$AG,ROW()),0.001)</f>
        <v>0</v>
      </c>
      <c r="EK41" s="31">
        <f>FJ41/MAX(INDEX($FV:$FV,ROW()),0.001)*(INDEX(data!$BT:$BT,ROW()))*(INDEX(results!$I:$I,ROW()))/MAX(INDEX(data!$AG:$AG,ROW()),0.001)</f>
        <v>0</v>
      </c>
      <c r="EL41" s="31">
        <f>FK41/MAX(INDEX($FV:$FV,ROW()),0.001)*(INDEX(data!$BT:$BT,ROW()))*(INDEX(results!$I:$I,ROW()))/MAX(INDEX(data!$AG:$AG,ROW()),0.001)</f>
        <v>0</v>
      </c>
      <c r="EM41" s="31">
        <f>FL41/MAX(INDEX($FV:$FV,ROW()),0.001)*(INDEX(data!$BT:$BT,ROW()))*(INDEX(results!$I:$I,ROW()))/MAX(INDEX(data!$AG:$AG,ROW()),0.001)</f>
        <v>0</v>
      </c>
      <c r="EN41" s="31">
        <f>FM41/MAX(INDEX($FV:$FV,ROW()),0.001)*(INDEX(data!$BT:$BT,ROW()))*(INDEX(results!$I:$I,ROW()))/MAX(INDEX(data!$AG:$AG,ROW()),0.001)</f>
        <v>0</v>
      </c>
      <c r="EO41" s="31">
        <f>FN41/MAX(INDEX($FV:$FV,ROW()),0.001)*(INDEX(data!$BT:$BT,ROW()))*(INDEX(results!$I:$I,ROW()))/MAX(INDEX(data!$AG:$AG,ROW()),0.001)</f>
        <v>0</v>
      </c>
      <c r="EP41" s="31">
        <f>FO41/MAX(INDEX($FV:$FV,ROW()),0.001)*(INDEX(data!$BT:$BT,ROW()))*(INDEX(results!$I:$I,ROW()))/MAX(INDEX(data!$AG:$AG,ROW()),0.001)</f>
        <v>0</v>
      </c>
      <c r="EQ41" s="31">
        <f>FP41/MAX(INDEX($FV:$FV,ROW()),0.001)*(INDEX(data!$BT:$BT,ROW()))*(INDEX(results!$I:$I,ROW()))/MAX(INDEX(data!$AG:$AG,ROW()),0.001)</f>
        <v>0</v>
      </c>
      <c r="ER41" s="31">
        <f>FQ41/MAX(INDEX($FV:$FV,ROW()),0.001)*(INDEX(data!$BT:$BT,ROW()))*(INDEX(results!$I:$I,ROW()))/MAX(INDEX(data!$AG:$AG,ROW()),0.001)</f>
        <v>0</v>
      </c>
      <c r="ES41" s="31">
        <f>FR41/MAX(INDEX($FV:$FV,ROW()),0.001)*(INDEX(data!$BT:$BT,ROW()))*(INDEX(results!$I:$I,ROW()))/MAX(INDEX(data!$AG:$AG,ROW()),0.001)</f>
        <v>0</v>
      </c>
      <c r="ET41" s="31">
        <f>FS41/MAX(INDEX($FV:$FV,ROW()),0.001)*(INDEX(data!$BT:$BT,ROW()))*(INDEX(results!$I:$I,ROW()))/MAX(INDEX(data!$AG:$AG,ROW()),0.001)</f>
        <v>0</v>
      </c>
      <c r="EU41" s="31">
        <f>FT41/MAX(INDEX($FV:$FV,ROW()),0.001)*(INDEX(data!$BT:$BT,ROW()))*(INDEX(results!$I:$I,ROW()))/MAX(INDEX(data!$AG:$AG,ROW()),0.001)</f>
        <v>0</v>
      </c>
      <c r="EV41" s="31">
        <f>FU41/MAX(INDEX($FV:$FV,ROW()),0.001)*(INDEX(data!$BT:$BT,ROW()))*(INDEX(results!$I:$I,ROW()))/MAX(INDEX(data!$AG:$AG,ROW()),0.001)</f>
        <v>0</v>
      </c>
      <c r="EW41" s="73">
        <f t="shared" si="5"/>
        <v>0</v>
      </c>
      <c r="EX41" s="17">
        <f t="shared" si="6"/>
        <v>0</v>
      </c>
      <c r="EY41" s="31">
        <f t="shared" si="7"/>
        <v>0</v>
      </c>
      <c r="EZ41" s="31">
        <f t="shared" si="8"/>
        <v>0</v>
      </c>
      <c r="FA41" s="31">
        <f t="shared" si="9"/>
        <v>0</v>
      </c>
      <c r="FB41" s="31">
        <f t="shared" si="10"/>
        <v>0</v>
      </c>
      <c r="FC41" s="31">
        <f t="shared" si="11"/>
        <v>0</v>
      </c>
      <c r="FD41" s="31">
        <f t="shared" si="12"/>
        <v>0</v>
      </c>
      <c r="FE41" s="31">
        <f t="shared" si="13"/>
        <v>0</v>
      </c>
      <c r="FF41" s="31">
        <f t="shared" si="14"/>
        <v>0</v>
      </c>
      <c r="FG41" s="31">
        <f t="shared" si="15"/>
        <v>0</v>
      </c>
      <c r="FH41" s="31">
        <f t="shared" si="16"/>
        <v>0</v>
      </c>
      <c r="FI41" s="31">
        <f t="shared" si="17"/>
        <v>0</v>
      </c>
      <c r="FJ41" s="31">
        <f t="shared" si="18"/>
        <v>0</v>
      </c>
      <c r="FK41" s="31">
        <f t="shared" si="19"/>
        <v>0</v>
      </c>
      <c r="FL41" s="31">
        <f t="shared" si="20"/>
        <v>0</v>
      </c>
      <c r="FM41" s="31">
        <f t="shared" si="21"/>
        <v>0</v>
      </c>
      <c r="FN41" s="31">
        <f t="shared" si="22"/>
        <v>0</v>
      </c>
      <c r="FO41" s="31">
        <f t="shared" si="23"/>
        <v>0</v>
      </c>
      <c r="FP41" s="31">
        <f t="shared" si="24"/>
        <v>0</v>
      </c>
      <c r="FQ41" s="31">
        <f t="shared" si="25"/>
        <v>0</v>
      </c>
      <c r="FR41" s="31">
        <f t="shared" si="26"/>
        <v>0</v>
      </c>
      <c r="FS41" s="31">
        <f t="shared" si="27"/>
        <v>0</v>
      </c>
      <c r="FT41" s="31">
        <f t="shared" si="28"/>
        <v>0</v>
      </c>
      <c r="FU41" s="37">
        <f t="shared" si="29"/>
        <v>0</v>
      </c>
      <c r="FV41" s="73">
        <f t="shared" si="30"/>
        <v>0</v>
      </c>
      <c r="FW41" s="39">
        <f>profiles!C41*profiles!AA41</f>
        <v>0</v>
      </c>
      <c r="FX41" s="39">
        <f>profiles!D41*profiles!AB41</f>
        <v>0</v>
      </c>
      <c r="FY41" s="39">
        <f>profiles!E41*profiles!AC41</f>
        <v>0</v>
      </c>
      <c r="FZ41" s="39">
        <f>profiles!F41*profiles!AD41</f>
        <v>0</v>
      </c>
      <c r="GA41" s="39">
        <f>profiles!G41*profiles!AE41</f>
        <v>0</v>
      </c>
      <c r="GB41" s="39">
        <f>profiles!H41*profiles!AF41</f>
        <v>0</v>
      </c>
      <c r="GC41" s="39">
        <f>profiles!I41*profiles!AG41</f>
        <v>0</v>
      </c>
      <c r="GD41" s="39">
        <f>profiles!J41*profiles!AH41</f>
        <v>0</v>
      </c>
      <c r="GE41" s="39">
        <f>profiles!K41*profiles!AI41</f>
        <v>0</v>
      </c>
      <c r="GF41" s="39">
        <f>profiles!L41*profiles!AJ41</f>
        <v>0</v>
      </c>
      <c r="GG41" s="39">
        <f>profiles!M41*profiles!AK41</f>
        <v>0</v>
      </c>
      <c r="GH41" s="39">
        <f>profiles!N41*profiles!AL41</f>
        <v>0</v>
      </c>
      <c r="GI41" s="39">
        <f>profiles!O41*profiles!AM41</f>
        <v>0</v>
      </c>
      <c r="GJ41" s="39">
        <f>profiles!P41*profiles!AN41</f>
        <v>0</v>
      </c>
      <c r="GK41" s="39">
        <f>profiles!Q41*profiles!AO41</f>
        <v>0</v>
      </c>
      <c r="GL41" s="39">
        <f>profiles!R41*profiles!AP41</f>
        <v>0</v>
      </c>
      <c r="GM41" s="39">
        <f>profiles!S41*profiles!AQ41</f>
        <v>0</v>
      </c>
      <c r="GN41" s="39">
        <f>profiles!T41*profiles!AR41</f>
        <v>0</v>
      </c>
      <c r="GO41" s="39">
        <f>profiles!U41*profiles!AS41</f>
        <v>0</v>
      </c>
      <c r="GP41" s="39">
        <f>profiles!V41*profiles!AT41</f>
        <v>0</v>
      </c>
      <c r="GQ41" s="39">
        <f>profiles!W41*profiles!AU41</f>
        <v>0</v>
      </c>
      <c r="GR41" s="39">
        <f>profiles!X41*profiles!AV41</f>
        <v>0</v>
      </c>
      <c r="GS41" s="39">
        <f>profiles!Y41*profiles!AW41</f>
        <v>0</v>
      </c>
      <c r="GT41" s="39">
        <f>profiles!Z41*profiles!AX41</f>
        <v>0</v>
      </c>
      <c r="GU41" s="73">
        <f t="shared" si="31"/>
        <v>0</v>
      </c>
      <c r="GV41" s="73">
        <v>126</v>
      </c>
      <c r="GW41" s="73">
        <f>INDEX(data!$C:$C,ROW())*INDEX(data!$E:$E,ROW())*(INDEX(data!$G:$G,ROW())/100)/0.85</f>
        <v>1.7647058823529411</v>
      </c>
      <c r="GX41" s="73">
        <f>GW41*INDEX(data!$P:$P,ROW())*INDEX(data!$W:$W,ROW())/INDEX(results!$C:$C,ROW())</f>
        <v>3.9705882352941174E-2</v>
      </c>
      <c r="GY41" s="73">
        <f>IF(INDEX(data!$BM:$BM,ROW())="Climatisation",1,0)</f>
        <v>0</v>
      </c>
      <c r="GZ41" s="73">
        <f>data!BA41</f>
        <v>0.5</v>
      </c>
      <c r="HA41" s="73">
        <f>data!BB41</f>
        <v>0.2</v>
      </c>
      <c r="HB41" s="17">
        <f>profiles!C41</f>
        <v>0</v>
      </c>
      <c r="HC41" s="31">
        <f>profiles!D41</f>
        <v>0</v>
      </c>
      <c r="HD41" s="31">
        <f>profiles!E41</f>
        <v>0</v>
      </c>
      <c r="HE41" s="31">
        <f>profiles!F41</f>
        <v>0</v>
      </c>
      <c r="HF41" s="31">
        <f>profiles!G41</f>
        <v>0</v>
      </c>
      <c r="HG41" s="31">
        <f>profiles!H41</f>
        <v>0</v>
      </c>
      <c r="HH41" s="31">
        <f>profiles!I41</f>
        <v>0.2</v>
      </c>
      <c r="HI41" s="31">
        <f>profiles!J41</f>
        <v>0.4</v>
      </c>
      <c r="HJ41" s="31">
        <f>profiles!K41</f>
        <v>0.4</v>
      </c>
      <c r="HK41" s="31">
        <f>profiles!L41</f>
        <v>0.4</v>
      </c>
      <c r="HL41" s="31">
        <f>profiles!M41</f>
        <v>0.4</v>
      </c>
      <c r="HM41" s="31">
        <f>profiles!N41</f>
        <v>0.4</v>
      </c>
      <c r="HN41" s="31">
        <f>profiles!O41</f>
        <v>0.4</v>
      </c>
      <c r="HO41" s="31">
        <f>profiles!P41</f>
        <v>0.4</v>
      </c>
      <c r="HP41" s="31">
        <f>profiles!Q41</f>
        <v>0.4</v>
      </c>
      <c r="HQ41" s="31">
        <f>profiles!R41</f>
        <v>0.4</v>
      </c>
      <c r="HR41" s="31">
        <f>profiles!S41</f>
        <v>0.4</v>
      </c>
      <c r="HS41" s="31">
        <f>profiles!T41</f>
        <v>0.4</v>
      </c>
      <c r="HT41" s="31">
        <f>profiles!U41</f>
        <v>0.2</v>
      </c>
      <c r="HU41" s="31">
        <f>profiles!V41</f>
        <v>0</v>
      </c>
      <c r="HV41" s="31">
        <f>profiles!W41</f>
        <v>0</v>
      </c>
      <c r="HW41" s="31">
        <f>profiles!X41</f>
        <v>0</v>
      </c>
      <c r="HX41" s="31">
        <f>profiles!Y41</f>
        <v>0</v>
      </c>
      <c r="HY41" s="31">
        <f>profiles!Z41</f>
        <v>0</v>
      </c>
      <c r="HZ41" s="73">
        <f t="shared" si="32"/>
        <v>5</v>
      </c>
    </row>
    <row r="42" spans="1:234" x14ac:dyDescent="0.3">
      <c r="A42" s="17">
        <v>12.4</v>
      </c>
      <c r="B42" s="4" t="s">
        <v>134</v>
      </c>
      <c r="C42" s="17">
        <f>profiles!AA42*INDEX(data!$AL:$AL,ROW())*INDEX(results!$I:$I,ROW())</f>
        <v>0</v>
      </c>
      <c r="D42" s="31">
        <f>profiles!AB42*INDEX(data!$AL:$AL,ROW())*INDEX(results!$I:$I,ROW())</f>
        <v>0</v>
      </c>
      <c r="E42" s="31">
        <f>profiles!AC42*INDEX(data!$AL:$AL,ROW())*INDEX(results!$I:$I,ROW())</f>
        <v>0</v>
      </c>
      <c r="F42" s="31">
        <f>profiles!AD42*INDEX(data!$AL:$AL,ROW())*INDEX(results!$I:$I,ROW())</f>
        <v>0</v>
      </c>
      <c r="G42" s="31">
        <f>profiles!AE42*INDEX(data!$AL:$AL,ROW())*INDEX(results!$I:$I,ROW())</f>
        <v>0</v>
      </c>
      <c r="H42" s="31">
        <f>profiles!AF42*INDEX(data!$AL:$AL,ROW())*INDEX(results!$I:$I,ROW())</f>
        <v>0</v>
      </c>
      <c r="I42" s="31">
        <f>profiles!AG42*INDEX(data!$AL:$AL,ROW())*INDEX(results!$I:$I,ROW())</f>
        <v>0</v>
      </c>
      <c r="J42" s="31">
        <f>profiles!AH42*INDEX(data!$AL:$AL,ROW())*INDEX(results!$I:$I,ROW())</f>
        <v>0</v>
      </c>
      <c r="K42" s="31">
        <f>profiles!AI42*INDEX(data!$AL:$AL,ROW())*INDEX(results!$I:$I,ROW())</f>
        <v>0</v>
      </c>
      <c r="L42" s="31">
        <f>profiles!AJ42*INDEX(data!$AL:$AL,ROW())*INDEX(results!$I:$I,ROW())</f>
        <v>0</v>
      </c>
      <c r="M42" s="31">
        <f>profiles!AK42*INDEX(data!$AL:$AL,ROW())*INDEX(results!$I:$I,ROW())</f>
        <v>0</v>
      </c>
      <c r="N42" s="31">
        <f>profiles!AL42*INDEX(data!$AL:$AL,ROW())*INDEX(results!$I:$I,ROW())</f>
        <v>0</v>
      </c>
      <c r="O42" s="31">
        <f>profiles!AM42*INDEX(data!$AL:$AL,ROW())*INDEX(results!$I:$I,ROW())</f>
        <v>0</v>
      </c>
      <c r="P42" s="31">
        <f>profiles!AN42*INDEX(data!$AL:$AL,ROW())*INDEX(results!$I:$I,ROW())</f>
        <v>0</v>
      </c>
      <c r="Q42" s="31">
        <f>profiles!AO42*INDEX(data!$AL:$AL,ROW())*INDEX(results!$I:$I,ROW())</f>
        <v>0</v>
      </c>
      <c r="R42" s="31">
        <f>profiles!AP42*INDEX(data!$AL:$AL,ROW())*INDEX(results!$I:$I,ROW())</f>
        <v>0</v>
      </c>
      <c r="S42" s="31">
        <f>profiles!AQ42*INDEX(data!$AL:$AL,ROW())*INDEX(results!$I:$I,ROW())</f>
        <v>0</v>
      </c>
      <c r="T42" s="31">
        <f>profiles!AR42*INDEX(data!$AL:$AL,ROW())*INDEX(results!$I:$I,ROW())</f>
        <v>0</v>
      </c>
      <c r="U42" s="31">
        <f>profiles!AS42*INDEX(data!$AL:$AL,ROW())*INDEX(results!$I:$I,ROW())</f>
        <v>0</v>
      </c>
      <c r="V42" s="31">
        <f>profiles!AT42*INDEX(data!$AL:$AL,ROW())*INDEX(results!$I:$I,ROW())</f>
        <v>0</v>
      </c>
      <c r="W42" s="31">
        <f>profiles!AU42*INDEX(data!$AL:$AL,ROW())*INDEX(results!$I:$I,ROW())</f>
        <v>0</v>
      </c>
      <c r="X42" s="31">
        <f>profiles!AV42*INDEX(data!$AL:$AL,ROW())*INDEX(results!$I:$I,ROW())</f>
        <v>0</v>
      </c>
      <c r="Y42" s="31">
        <f>profiles!AW42*INDEX(data!$AL:$AL,ROW())*INDEX(results!$I:$I,ROW())</f>
        <v>0</v>
      </c>
      <c r="Z42" s="31">
        <f>profiles!AX42*INDEX(data!$AL:$AL,ROW())*INDEX(results!$I:$I,ROW())</f>
        <v>0</v>
      </c>
      <c r="AA42" s="73">
        <f t="shared" si="1"/>
        <v>0</v>
      </c>
      <c r="AB42" s="31">
        <f>IF(INDEX(data!$AV:$AV,ROW())=3,0,CA42*INDEX(results!$R:$R,ROW()))*INDEX($BA:$BA,ROW())</f>
        <v>0</v>
      </c>
      <c r="AC42" s="31">
        <f>IF(INDEX(data!$AV:$AV,ROW())=3,0,CB42*INDEX(results!$R:$R,ROW()))*INDEX($BA:$BA,ROW())</f>
        <v>0</v>
      </c>
      <c r="AD42" s="31">
        <f>IF(INDEX(data!$AV:$AV,ROW())=3,0,CC42*INDEX(results!$R:$R,ROW()))*INDEX($BA:$BA,ROW())</f>
        <v>0</v>
      </c>
      <c r="AE42" s="31">
        <f>IF(INDEX(data!$AV:$AV,ROW())=3,0,CD42*INDEX(results!$R:$R,ROW()))*INDEX($BA:$BA,ROW())</f>
        <v>0</v>
      </c>
      <c r="AF42" s="31">
        <f>IF(INDEX(data!$AV:$AV,ROW())=3,0,CE42*INDEX(results!$R:$R,ROW()))*INDEX($BA:$BA,ROW())</f>
        <v>0</v>
      </c>
      <c r="AG42" s="31">
        <f>IF(INDEX(data!$AV:$AV,ROW())=3,0,CF42*INDEX(results!$R:$R,ROW()))*INDEX($BA:$BA,ROW())</f>
        <v>0</v>
      </c>
      <c r="AH42" s="31">
        <f>IF(INDEX(data!$AV:$AV,ROW())=3,0,CG42*INDEX(results!$R:$R,ROW()))*INDEX($BA:$BA,ROW())</f>
        <v>1.7702845062796955</v>
      </c>
      <c r="AI42" s="90">
        <f>CH42*INDEX(results!$R:$R,ROW())*INDEX($BA:$BA,ROW())</f>
        <v>1.7702845062796955</v>
      </c>
      <c r="AJ42" s="90">
        <f>CI42*INDEX(results!$R:$R,ROW())*INDEX($BA:$BA,ROW())</f>
        <v>1.7702845062796955</v>
      </c>
      <c r="AK42" s="90">
        <f>CJ42*INDEX(results!$R:$R,ROW())*INDEX($BA:$BA,ROW())</f>
        <v>1.7702845062796955</v>
      </c>
      <c r="AL42" s="90">
        <f>CK42*INDEX(results!$R:$R,ROW())*INDEX($BA:$BA,ROW())</f>
        <v>1.7702845062796955</v>
      </c>
      <c r="AM42" s="90">
        <f>CL42*INDEX(results!$R:$R,ROW())*INDEX($BA:$BA,ROW())</f>
        <v>1.7702845062796955</v>
      </c>
      <c r="AN42" s="90">
        <f>CM42*INDEX(results!$R:$R,ROW())*INDEX($BA:$BA,ROW())</f>
        <v>1.7702845062796955</v>
      </c>
      <c r="AO42" s="90">
        <f>CN42*INDEX(results!$R:$R,ROW())*INDEX($BA:$BA,ROW())</f>
        <v>1.7702845062796955</v>
      </c>
      <c r="AP42" s="90">
        <f>CO42*INDEX(results!$R:$R,ROW())*INDEX($BA:$BA,ROW())</f>
        <v>1.7702845062796955</v>
      </c>
      <c r="AQ42" s="90">
        <f>CP42*INDEX(results!$R:$R,ROW())*INDEX($BA:$BA,ROW())</f>
        <v>1.7702845062796955</v>
      </c>
      <c r="AR42" s="90">
        <f>CQ42*INDEX(results!$R:$R,ROW())*INDEX($BA:$BA,ROW())</f>
        <v>1.7702845062796955</v>
      </c>
      <c r="AS42" s="90">
        <f>CR42*INDEX(results!$R:$R,ROW())*INDEX($BA:$BA,ROW())</f>
        <v>1.7702845062796955</v>
      </c>
      <c r="AT42" s="91">
        <f>IF(INDEX(data!$AV:$AV,ROW())=3,INDEX(results!$R:$R,ROW()), CS42*INDEX(results!$R:$R,ROW()))*INDEX($BA:$BA,ROW())</f>
        <v>1.7702845062796955</v>
      </c>
      <c r="AU42" s="91">
        <f>IF(INDEX(data!$AV:$AV,ROW())=3,INDEX(results!$R:$R,ROW()), CT42*INDEX(results!$R:$R,ROW()))*INDEX($BA:$BA,ROW())</f>
        <v>0</v>
      </c>
      <c r="AV42" s="91">
        <f>IF(INDEX(data!$AV:$AV,ROW())=3,INDEX(results!$R:$R,ROW()), CU42*INDEX(results!$R:$R,ROW()))*INDEX($BA:$BA,ROW())</f>
        <v>0</v>
      </c>
      <c r="AW42" s="31">
        <f>IF(INDEX(data!$AV:$AV,ROW())=3,0,CV42*INDEX(results!$R:$R,ROW()))*INDEX($BA:$BA,ROW())</f>
        <v>0</v>
      </c>
      <c r="AX42" s="31">
        <f>IF(INDEX(data!$AV:$AV,ROW())=3,0,CW42*INDEX(results!$R:$R,ROW()))*INDEX($BA:$BA,ROW())</f>
        <v>0</v>
      </c>
      <c r="AY42" s="37">
        <f>IF(INDEX(data!$AV:$AV,ROW())=3,0,CX42*INDEX(results!$R:$R,ROW()))*INDEX($BA:$BA,ROW())</f>
        <v>0</v>
      </c>
      <c r="AZ42" s="17">
        <f t="shared" si="2"/>
        <v>8</v>
      </c>
      <c r="BA42" s="73">
        <f>IF((INDEX(data!$AU:$AU,ROW())+INDEX(data!$AV:$AV,ROW()))=0,0,INDEX(results!$T:$T,ROW())/(365*(INDEX(data!$AU:$AU,ROW())+INDEX(data!$AV:$AV,ROW()))+0.00001))</f>
        <v>0.29504741771328258</v>
      </c>
      <c r="BB42" s="39">
        <f>CA42*INDEX(data!$AX:$AX,ROW())*INDEX(results!$I:$I,ROW())</f>
        <v>0</v>
      </c>
      <c r="BC42" s="39">
        <f>CB42*INDEX(data!$AX:$AX,ROW())*INDEX(results!$I:$I,ROW())</f>
        <v>0</v>
      </c>
      <c r="BD42" s="39">
        <f>CC42*INDEX(data!$AX:$AX,ROW())*INDEX(results!$I:$I,ROW())</f>
        <v>0</v>
      </c>
      <c r="BE42" s="39">
        <f>CD42*INDEX(data!$AX:$AX,ROW())*INDEX(results!$I:$I,ROW())</f>
        <v>0</v>
      </c>
      <c r="BF42" s="39">
        <f>CE42*INDEX(data!$AX:$AX,ROW())*INDEX(results!$I:$I,ROW())</f>
        <v>0</v>
      </c>
      <c r="BG42" s="39">
        <f>CF42*INDEX(data!$AX:$AX,ROW())*INDEX(results!$I:$I,ROW())</f>
        <v>0</v>
      </c>
      <c r="BH42" s="39">
        <f>CG42*INDEX(data!$AX:$AX,ROW())*INDEX(results!$I:$I,ROW())</f>
        <v>0</v>
      </c>
      <c r="BI42" s="39">
        <f>CH42*INDEX(data!$AX:$AX,ROW())*INDEX(results!$I:$I,ROW())</f>
        <v>0</v>
      </c>
      <c r="BJ42" s="39">
        <f>CI42*INDEX(data!$AX:$AX,ROW())*INDEX(results!$I:$I,ROW())</f>
        <v>0</v>
      </c>
      <c r="BK42" s="39">
        <f>CJ42*INDEX(data!$AX:$AX,ROW())*INDEX(results!$I:$I,ROW())</f>
        <v>0</v>
      </c>
      <c r="BL42" s="39">
        <f>CK42*INDEX(data!$AX:$AX,ROW())*INDEX(results!$I:$I,ROW())</f>
        <v>0</v>
      </c>
      <c r="BM42" s="39">
        <f>CL42*INDEX(data!$AX:$AX,ROW())*INDEX(results!$I:$I,ROW())</f>
        <v>0</v>
      </c>
      <c r="BN42" s="39">
        <f>CM42*INDEX(data!$AX:$AX,ROW())*INDEX(results!$I:$I,ROW())</f>
        <v>0</v>
      </c>
      <c r="BO42" s="39">
        <f>CN42*INDEX(data!$AX:$AX,ROW())*INDEX(results!$I:$I,ROW())</f>
        <v>0</v>
      </c>
      <c r="BP42" s="39">
        <f>CO42*INDEX(data!$AX:$AX,ROW())*INDEX(results!$I:$I,ROW())</f>
        <v>0</v>
      </c>
      <c r="BQ42" s="39">
        <f>CP42*INDEX(data!$AX:$AX,ROW())*INDEX(results!$I:$I,ROW())</f>
        <v>0</v>
      </c>
      <c r="BR42" s="39">
        <f>CQ42*INDEX(data!$AX:$AX,ROW())*INDEX(results!$I:$I,ROW())</f>
        <v>0</v>
      </c>
      <c r="BS42" s="39">
        <f>CR42*INDEX(data!$AX:$AX,ROW())*INDEX(results!$I:$I,ROW())</f>
        <v>0</v>
      </c>
      <c r="BT42" s="39">
        <f>CS42*INDEX(data!$AX:$AX,ROW())*INDEX(results!$I:$I,ROW())</f>
        <v>0</v>
      </c>
      <c r="BU42" s="39">
        <f>CT42*INDEX(data!$AX:$AX,ROW())*INDEX(results!$I:$I,ROW())</f>
        <v>0</v>
      </c>
      <c r="BV42" s="39">
        <f>CU42*INDEX(data!$AX:$AX,ROW())*INDEX(results!$I:$I,ROW())</f>
        <v>0</v>
      </c>
      <c r="BW42" s="39">
        <f>CV42*INDEX(data!$AX:$AX,ROW())*INDEX(results!$I:$I,ROW())</f>
        <v>0</v>
      </c>
      <c r="BX42" s="39">
        <f>CW42*INDEX(data!$AX:$AX,ROW())*INDEX(results!$I:$I,ROW())</f>
        <v>0</v>
      </c>
      <c r="BY42" s="39">
        <f>CX42*INDEX(data!$AX:$AX,ROW())*INDEX(results!$I:$I,ROW())</f>
        <v>0</v>
      </c>
      <c r="BZ42" s="73">
        <f>ROUND(SUM(BB42:BY42)*INDEX(profiles!$BL:$BL,ROW())/1000,0)</f>
        <v>0</v>
      </c>
      <c r="CA42" s="82">
        <f>IF(profiles!C42&gt;0,1,0)</f>
        <v>0</v>
      </c>
      <c r="CB42" s="83">
        <f>IF(profiles!D42&gt;0,1,0)</f>
        <v>0</v>
      </c>
      <c r="CC42" s="83">
        <f>IF(profiles!E42&gt;0,1,0)</f>
        <v>0</v>
      </c>
      <c r="CD42" s="83">
        <f>IF(profiles!F42&gt;0,1,0)</f>
        <v>0</v>
      </c>
      <c r="CE42" s="83">
        <f>IF(profiles!G42&gt;0,1,0)</f>
        <v>0</v>
      </c>
      <c r="CF42" s="83">
        <f>IF(profiles!H42&gt;0,1,0)</f>
        <v>0</v>
      </c>
      <c r="CG42" s="83">
        <f>IF(profiles!I42&gt;0,1,0)</f>
        <v>1</v>
      </c>
      <c r="CH42" s="83">
        <f>IF(profiles!J42&gt;0,1,0)</f>
        <v>1</v>
      </c>
      <c r="CI42" s="83">
        <f>IF(profiles!K42&gt;0,1,0)</f>
        <v>1</v>
      </c>
      <c r="CJ42" s="83">
        <f>IF(profiles!L42&gt;0,1,0)</f>
        <v>1</v>
      </c>
      <c r="CK42" s="83">
        <f>IF(profiles!M42&gt;0,1,0)</f>
        <v>1</v>
      </c>
      <c r="CL42" s="83">
        <f>IF(profiles!N42&gt;0,1,0)</f>
        <v>1</v>
      </c>
      <c r="CM42" s="83">
        <f>IF(profiles!O42&gt;0,1,0)</f>
        <v>1</v>
      </c>
      <c r="CN42" s="83">
        <f>IF(profiles!P42&gt;0,1,0)</f>
        <v>1</v>
      </c>
      <c r="CO42" s="83">
        <f>IF(profiles!Q42&gt;0,1,0)</f>
        <v>1</v>
      </c>
      <c r="CP42" s="83">
        <f>IF(profiles!R42&gt;0,1,0)</f>
        <v>1</v>
      </c>
      <c r="CQ42" s="83">
        <f>IF(profiles!S42&gt;0,1,0)</f>
        <v>1</v>
      </c>
      <c r="CR42" s="83">
        <f>IF(profiles!T42&gt;0,1,0)</f>
        <v>1</v>
      </c>
      <c r="CS42" s="83">
        <f>IF(profiles!U42&gt;0,1,0)</f>
        <v>1</v>
      </c>
      <c r="CT42" s="83">
        <f>IF(profiles!V42&gt;0,1,0)</f>
        <v>0</v>
      </c>
      <c r="CU42" s="83">
        <f>IF(profiles!W42&gt;0,1,0)</f>
        <v>0</v>
      </c>
      <c r="CV42" s="83">
        <f>IF(profiles!X42&gt;0,1,0)</f>
        <v>0</v>
      </c>
      <c r="CW42" s="83">
        <f>IF(profiles!Y42&gt;0,1,0)</f>
        <v>0</v>
      </c>
      <c r="CX42" s="83">
        <f>IF(profiles!Z42&gt;0,1,0)</f>
        <v>0</v>
      </c>
      <c r="CY42" s="73">
        <f t="shared" si="3"/>
        <v>5</v>
      </c>
      <c r="CZ42" s="38">
        <f>profiles!C42*INDEX(results!$J:$J,ROW())*INDEX(results!$I:$I,ROW())</f>
        <v>0</v>
      </c>
      <c r="DA42" s="39">
        <f>profiles!D42*INDEX(results!$J:$J,ROW())*INDEX(results!$I:$I,ROW())</f>
        <v>0</v>
      </c>
      <c r="DB42" s="39">
        <f>profiles!E42*INDEX(results!$J:$J,ROW())*INDEX(results!$I:$I,ROW())</f>
        <v>0</v>
      </c>
      <c r="DC42" s="39">
        <f>profiles!F42*INDEX(results!$J:$J,ROW())*INDEX(results!$I:$I,ROW())</f>
        <v>0</v>
      </c>
      <c r="DD42" s="39">
        <f>profiles!G42*INDEX(results!$J:$J,ROW())*INDEX(results!$I:$I,ROW())</f>
        <v>0</v>
      </c>
      <c r="DE42" s="39">
        <f>profiles!H42*INDEX(results!$J:$J,ROW())*INDEX(results!$I:$I,ROW())</f>
        <v>0</v>
      </c>
      <c r="DF42" s="39">
        <f>profiles!I42*INDEX(results!$J:$J,ROW())*INDEX(results!$I:$I,ROW())</f>
        <v>6.7200000000000006</v>
      </c>
      <c r="DG42" s="39">
        <f>profiles!J42*INDEX(results!$J:$J,ROW())*INDEX(results!$I:$I,ROW())</f>
        <v>13.440000000000001</v>
      </c>
      <c r="DH42" s="39">
        <f>profiles!K42*INDEX(results!$J:$J,ROW())*INDEX(results!$I:$I,ROW())</f>
        <v>13.440000000000001</v>
      </c>
      <c r="DI42" s="39">
        <f>profiles!L42*INDEX(results!$J:$J,ROW())*INDEX(results!$I:$I,ROW())</f>
        <v>13.440000000000001</v>
      </c>
      <c r="DJ42" s="39">
        <f>profiles!M42*INDEX(results!$J:$J,ROW())*INDEX(results!$I:$I,ROW())</f>
        <v>13.440000000000001</v>
      </c>
      <c r="DK42" s="39">
        <f>profiles!N42*INDEX(results!$J:$J,ROW())*INDEX(results!$I:$I,ROW())</f>
        <v>13.440000000000001</v>
      </c>
      <c r="DL42" s="39">
        <f>profiles!O42*INDEX(results!$J:$J,ROW())*INDEX(results!$I:$I,ROW())</f>
        <v>13.440000000000001</v>
      </c>
      <c r="DM42" s="39">
        <f>profiles!P42*INDEX(results!$J:$J,ROW())*INDEX(results!$I:$I,ROW())</f>
        <v>13.440000000000001</v>
      </c>
      <c r="DN42" s="39">
        <f>profiles!Q42*INDEX(results!$J:$J,ROW())*INDEX(results!$I:$I,ROW())</f>
        <v>13.440000000000001</v>
      </c>
      <c r="DO42" s="39">
        <f>profiles!R42*INDEX(results!$J:$J,ROW())*INDEX(results!$I:$I,ROW())</f>
        <v>13.440000000000001</v>
      </c>
      <c r="DP42" s="39">
        <f>profiles!S42*INDEX(results!$J:$J,ROW())*INDEX(results!$I:$I,ROW())</f>
        <v>13.440000000000001</v>
      </c>
      <c r="DQ42" s="39">
        <f>profiles!T42*INDEX(results!$J:$J,ROW())*INDEX(results!$I:$I,ROW())</f>
        <v>13.440000000000001</v>
      </c>
      <c r="DR42" s="39">
        <f>profiles!U42*INDEX(results!$J:$J,ROW())*INDEX(results!$I:$I,ROW())</f>
        <v>6.7200000000000006</v>
      </c>
      <c r="DS42" s="39">
        <f>profiles!V42*INDEX(results!$J:$J,ROW())*INDEX(results!$I:$I,ROW())</f>
        <v>0</v>
      </c>
      <c r="DT42" s="39">
        <f>profiles!W42*INDEX(results!$J:$J,ROW())*INDEX(results!$I:$I,ROW())</f>
        <v>0</v>
      </c>
      <c r="DU42" s="39">
        <f>profiles!X42*INDEX(results!$J:$J,ROW())*INDEX(results!$I:$I,ROW())</f>
        <v>0</v>
      </c>
      <c r="DV42" s="39">
        <f>profiles!Y42*INDEX(results!$J:$J,ROW())*INDEX(results!$I:$I,ROW())</f>
        <v>0</v>
      </c>
      <c r="DW42" s="39">
        <f>profiles!Z42*INDEX(results!$J:$J,ROW())*INDEX(results!$I:$I,ROW())</f>
        <v>0</v>
      </c>
      <c r="DX42" s="73">
        <f t="shared" si="4"/>
        <v>59</v>
      </c>
      <c r="DY42" s="17">
        <f>EX42/MAX(INDEX($FV:$FV,ROW()),0.001)*(INDEX(data!$BT:$BT,ROW()))*(INDEX(results!$I:$I,ROW()))/MAX(INDEX(data!$AG:$AG,ROW()),0.001)</f>
        <v>0</v>
      </c>
      <c r="DZ42" s="31">
        <f>EY42/MAX(INDEX($FV:$FV,ROW()),0.001)*(INDEX(data!$BT:$BT,ROW()))*(INDEX(results!$I:$I,ROW()))/MAX(INDEX(data!$AG:$AG,ROW()),0.001)</f>
        <v>0</v>
      </c>
      <c r="EA42" s="31">
        <f>EZ42/MAX(INDEX($FV:$FV,ROW()),0.001)*(INDEX(data!$BT:$BT,ROW()))*(INDEX(results!$I:$I,ROW()))/MAX(INDEX(data!$AG:$AG,ROW()),0.001)</f>
        <v>0</v>
      </c>
      <c r="EB42" s="31">
        <f>FA42/MAX(INDEX($FV:$FV,ROW()),0.001)*(INDEX(data!$BT:$BT,ROW()))*(INDEX(results!$I:$I,ROW()))/MAX(INDEX(data!$AG:$AG,ROW()),0.001)</f>
        <v>0</v>
      </c>
      <c r="EC42" s="31">
        <f>FB42/MAX(INDEX($FV:$FV,ROW()),0.001)*(INDEX(data!$BT:$BT,ROW()))*(INDEX(results!$I:$I,ROW()))/MAX(INDEX(data!$AG:$AG,ROW()),0.001)</f>
        <v>0</v>
      </c>
      <c r="ED42" s="31">
        <f>FC42/MAX(INDEX($FV:$FV,ROW()),0.001)*(INDEX(data!$BT:$BT,ROW()))*(INDEX(results!$I:$I,ROW()))/MAX(INDEX(data!$AG:$AG,ROW()),0.001)</f>
        <v>0</v>
      </c>
      <c r="EE42" s="31">
        <f>FD42/MAX(INDEX($FV:$FV,ROW()),0.001)*(INDEX(data!$BT:$BT,ROW()))*(INDEX(results!$I:$I,ROW()))/MAX(INDEX(data!$AG:$AG,ROW()),0.001)</f>
        <v>0</v>
      </c>
      <c r="EF42" s="31">
        <f>FE42/MAX(INDEX($FV:$FV,ROW()),0.001)*(INDEX(data!$BT:$BT,ROW()))*(INDEX(results!$I:$I,ROW()))/MAX(INDEX(data!$AG:$AG,ROW()),0.001)</f>
        <v>0</v>
      </c>
      <c r="EG42" s="31">
        <f>FF42/MAX(INDEX($FV:$FV,ROW()),0.001)*(INDEX(data!$BT:$BT,ROW()))*(INDEX(results!$I:$I,ROW()))/MAX(INDEX(data!$AG:$AG,ROW()),0.001)</f>
        <v>0</v>
      </c>
      <c r="EH42" s="31">
        <f>FG42/MAX(INDEX($FV:$FV,ROW()),0.001)*(INDEX(data!$BT:$BT,ROW()))*(INDEX(results!$I:$I,ROW()))/MAX(INDEX(data!$AG:$AG,ROW()),0.001)</f>
        <v>0</v>
      </c>
      <c r="EI42" s="31">
        <f>FH42/MAX(INDEX($FV:$FV,ROW()),0.001)*(INDEX(data!$BT:$BT,ROW()))*(INDEX(results!$I:$I,ROW()))/MAX(INDEX(data!$AG:$AG,ROW()),0.001)</f>
        <v>0</v>
      </c>
      <c r="EJ42" s="31">
        <f>FI42/MAX(INDEX($FV:$FV,ROW()),0.001)*(INDEX(data!$BT:$BT,ROW()))*(INDEX(results!$I:$I,ROW()))/MAX(INDEX(data!$AG:$AG,ROW()),0.001)</f>
        <v>0</v>
      </c>
      <c r="EK42" s="31">
        <f>FJ42/MAX(INDEX($FV:$FV,ROW()),0.001)*(INDEX(data!$BT:$BT,ROW()))*(INDEX(results!$I:$I,ROW()))/MAX(INDEX(data!$AG:$AG,ROW()),0.001)</f>
        <v>0</v>
      </c>
      <c r="EL42" s="31">
        <f>FK42/MAX(INDEX($FV:$FV,ROW()),0.001)*(INDEX(data!$BT:$BT,ROW()))*(INDEX(results!$I:$I,ROW()))/MAX(INDEX(data!$AG:$AG,ROW()),0.001)</f>
        <v>0</v>
      </c>
      <c r="EM42" s="31">
        <f>FL42/MAX(INDEX($FV:$FV,ROW()),0.001)*(INDEX(data!$BT:$BT,ROW()))*(INDEX(results!$I:$I,ROW()))/MAX(INDEX(data!$AG:$AG,ROW()),0.001)</f>
        <v>0</v>
      </c>
      <c r="EN42" s="31">
        <f>FM42/MAX(INDEX($FV:$FV,ROW()),0.001)*(INDEX(data!$BT:$BT,ROW()))*(INDEX(results!$I:$I,ROW()))/MAX(INDEX(data!$AG:$AG,ROW()),0.001)</f>
        <v>0</v>
      </c>
      <c r="EO42" s="31">
        <f>FN42/MAX(INDEX($FV:$FV,ROW()),0.001)*(INDEX(data!$BT:$BT,ROW()))*(INDEX(results!$I:$I,ROW()))/MAX(INDEX(data!$AG:$AG,ROW()),0.001)</f>
        <v>0</v>
      </c>
      <c r="EP42" s="31">
        <f>FO42/MAX(INDEX($FV:$FV,ROW()),0.001)*(INDEX(data!$BT:$BT,ROW()))*(INDEX(results!$I:$I,ROW()))/MAX(INDEX(data!$AG:$AG,ROW()),0.001)</f>
        <v>0</v>
      </c>
      <c r="EQ42" s="31">
        <f>FP42/MAX(INDEX($FV:$FV,ROW()),0.001)*(INDEX(data!$BT:$BT,ROW()))*(INDEX(results!$I:$I,ROW()))/MAX(INDEX(data!$AG:$AG,ROW()),0.001)</f>
        <v>0</v>
      </c>
      <c r="ER42" s="31">
        <f>FQ42/MAX(INDEX($FV:$FV,ROW()),0.001)*(INDEX(data!$BT:$BT,ROW()))*(INDEX(results!$I:$I,ROW()))/MAX(INDEX(data!$AG:$AG,ROW()),0.001)</f>
        <v>0</v>
      </c>
      <c r="ES42" s="31">
        <f>FR42/MAX(INDEX($FV:$FV,ROW()),0.001)*(INDEX(data!$BT:$BT,ROW()))*(INDEX(results!$I:$I,ROW()))/MAX(INDEX(data!$AG:$AG,ROW()),0.001)</f>
        <v>0</v>
      </c>
      <c r="ET42" s="31">
        <f>FS42/MAX(INDEX($FV:$FV,ROW()),0.001)*(INDEX(data!$BT:$BT,ROW()))*(INDEX(results!$I:$I,ROW()))/MAX(INDEX(data!$AG:$AG,ROW()),0.001)</f>
        <v>0</v>
      </c>
      <c r="EU42" s="31">
        <f>FT42/MAX(INDEX($FV:$FV,ROW()),0.001)*(INDEX(data!$BT:$BT,ROW()))*(INDEX(results!$I:$I,ROW()))/MAX(INDEX(data!$AG:$AG,ROW()),0.001)</f>
        <v>0</v>
      </c>
      <c r="EV42" s="31">
        <f>FU42/MAX(INDEX($FV:$FV,ROW()),0.001)*(INDEX(data!$BT:$BT,ROW()))*(INDEX(results!$I:$I,ROW()))/MAX(INDEX(data!$AG:$AG,ROW()),0.001)</f>
        <v>0</v>
      </c>
      <c r="EW42" s="73">
        <f t="shared" si="5"/>
        <v>0</v>
      </c>
      <c r="EX42" s="17">
        <f t="shared" si="6"/>
        <v>0</v>
      </c>
      <c r="EY42" s="31">
        <f t="shared" si="7"/>
        <v>0</v>
      </c>
      <c r="EZ42" s="31">
        <f t="shared" si="8"/>
        <v>0</v>
      </c>
      <c r="FA42" s="31">
        <f t="shared" si="9"/>
        <v>0</v>
      </c>
      <c r="FB42" s="31">
        <f t="shared" si="10"/>
        <v>0</v>
      </c>
      <c r="FC42" s="31">
        <f t="shared" si="11"/>
        <v>0</v>
      </c>
      <c r="FD42" s="31">
        <f t="shared" si="12"/>
        <v>0</v>
      </c>
      <c r="FE42" s="31">
        <f t="shared" si="13"/>
        <v>0</v>
      </c>
      <c r="FF42" s="31">
        <f t="shared" si="14"/>
        <v>0</v>
      </c>
      <c r="FG42" s="31">
        <f t="shared" si="15"/>
        <v>0</v>
      </c>
      <c r="FH42" s="31">
        <f t="shared" si="16"/>
        <v>0</v>
      </c>
      <c r="FI42" s="31">
        <f t="shared" si="17"/>
        <v>0</v>
      </c>
      <c r="FJ42" s="31">
        <f t="shared" si="18"/>
        <v>0</v>
      </c>
      <c r="FK42" s="31">
        <f t="shared" si="19"/>
        <v>0</v>
      </c>
      <c r="FL42" s="31">
        <f t="shared" si="20"/>
        <v>0</v>
      </c>
      <c r="FM42" s="31">
        <f t="shared" si="21"/>
        <v>0</v>
      </c>
      <c r="FN42" s="31">
        <f t="shared" si="22"/>
        <v>0</v>
      </c>
      <c r="FO42" s="31">
        <f t="shared" si="23"/>
        <v>0</v>
      </c>
      <c r="FP42" s="31">
        <f t="shared" si="24"/>
        <v>0</v>
      </c>
      <c r="FQ42" s="31">
        <f t="shared" si="25"/>
        <v>0</v>
      </c>
      <c r="FR42" s="31">
        <f t="shared" si="26"/>
        <v>0</v>
      </c>
      <c r="FS42" s="31">
        <f t="shared" si="27"/>
        <v>0</v>
      </c>
      <c r="FT42" s="31">
        <f t="shared" si="28"/>
        <v>0</v>
      </c>
      <c r="FU42" s="37">
        <f t="shared" si="29"/>
        <v>0</v>
      </c>
      <c r="FV42" s="73">
        <f t="shared" si="30"/>
        <v>0</v>
      </c>
      <c r="FW42" s="39">
        <f>profiles!C42*profiles!AA42</f>
        <v>0</v>
      </c>
      <c r="FX42" s="39">
        <f>profiles!D42*profiles!AB42</f>
        <v>0</v>
      </c>
      <c r="FY42" s="39">
        <f>profiles!E42*profiles!AC42</f>
        <v>0</v>
      </c>
      <c r="FZ42" s="39">
        <f>profiles!F42*profiles!AD42</f>
        <v>0</v>
      </c>
      <c r="GA42" s="39">
        <f>profiles!G42*profiles!AE42</f>
        <v>0</v>
      </c>
      <c r="GB42" s="39">
        <f>profiles!H42*profiles!AF42</f>
        <v>0</v>
      </c>
      <c r="GC42" s="39">
        <f>profiles!I42*profiles!AG42</f>
        <v>0</v>
      </c>
      <c r="GD42" s="39">
        <f>profiles!J42*profiles!AH42</f>
        <v>0</v>
      </c>
      <c r="GE42" s="39">
        <f>profiles!K42*profiles!AI42</f>
        <v>0</v>
      </c>
      <c r="GF42" s="39">
        <f>profiles!L42*profiles!AJ42</f>
        <v>0</v>
      </c>
      <c r="GG42" s="39">
        <f>profiles!M42*profiles!AK42</f>
        <v>0</v>
      </c>
      <c r="GH42" s="39">
        <f>profiles!N42*profiles!AL42</f>
        <v>0</v>
      </c>
      <c r="GI42" s="39">
        <f>profiles!O42*profiles!AM42</f>
        <v>0</v>
      </c>
      <c r="GJ42" s="39">
        <f>profiles!P42*profiles!AN42</f>
        <v>0</v>
      </c>
      <c r="GK42" s="39">
        <f>profiles!Q42*profiles!AO42</f>
        <v>0</v>
      </c>
      <c r="GL42" s="39">
        <f>profiles!R42*profiles!AP42</f>
        <v>0</v>
      </c>
      <c r="GM42" s="39">
        <f>profiles!S42*profiles!AQ42</f>
        <v>0</v>
      </c>
      <c r="GN42" s="39">
        <f>profiles!T42*profiles!AR42</f>
        <v>0</v>
      </c>
      <c r="GO42" s="39">
        <f>profiles!U42*profiles!AS42</f>
        <v>0</v>
      </c>
      <c r="GP42" s="39">
        <f>profiles!V42*profiles!AT42</f>
        <v>0</v>
      </c>
      <c r="GQ42" s="39">
        <f>profiles!W42*profiles!AU42</f>
        <v>0</v>
      </c>
      <c r="GR42" s="39">
        <f>profiles!X42*profiles!AV42</f>
        <v>0</v>
      </c>
      <c r="GS42" s="39">
        <f>profiles!Y42*profiles!AW42</f>
        <v>0</v>
      </c>
      <c r="GT42" s="39">
        <f>profiles!Z42*profiles!AX42</f>
        <v>0</v>
      </c>
      <c r="GU42" s="73">
        <f t="shared" si="31"/>
        <v>0</v>
      </c>
      <c r="GV42" s="73">
        <v>114</v>
      </c>
      <c r="GW42" s="73">
        <f>INDEX(data!$C:$C,ROW())*INDEX(data!$E:$E,ROW())*(INDEX(data!$G:$G,ROW())/100)/0.85</f>
        <v>3.5294117647058822</v>
      </c>
      <c r="GX42" s="73">
        <f>GW42*INDEX(data!$P:$P,ROW())*INDEX(data!$W:$W,ROW())/INDEX(results!$C:$C,ROW())</f>
        <v>7.9411764705882348E-2</v>
      </c>
      <c r="GY42" s="73">
        <f>IF(INDEX(data!$BM:$BM,ROW())="Climatisation",1,0)</f>
        <v>0</v>
      </c>
      <c r="GZ42" s="73">
        <f>data!BA42</f>
        <v>0.5</v>
      </c>
      <c r="HA42" s="73">
        <f>data!BB42</f>
        <v>0.2</v>
      </c>
      <c r="HB42" s="17">
        <f>profiles!C42</f>
        <v>0</v>
      </c>
      <c r="HC42" s="31">
        <f>profiles!D42</f>
        <v>0</v>
      </c>
      <c r="HD42" s="31">
        <f>profiles!E42</f>
        <v>0</v>
      </c>
      <c r="HE42" s="31">
        <f>profiles!F42</f>
        <v>0</v>
      </c>
      <c r="HF42" s="31">
        <f>profiles!G42</f>
        <v>0</v>
      </c>
      <c r="HG42" s="31">
        <f>profiles!H42</f>
        <v>0</v>
      </c>
      <c r="HH42" s="31">
        <f>profiles!I42</f>
        <v>0.2</v>
      </c>
      <c r="HI42" s="31">
        <f>profiles!J42</f>
        <v>0.4</v>
      </c>
      <c r="HJ42" s="31">
        <f>profiles!K42</f>
        <v>0.4</v>
      </c>
      <c r="HK42" s="31">
        <f>profiles!L42</f>
        <v>0.4</v>
      </c>
      <c r="HL42" s="31">
        <f>profiles!M42</f>
        <v>0.4</v>
      </c>
      <c r="HM42" s="31">
        <f>profiles!N42</f>
        <v>0.4</v>
      </c>
      <c r="HN42" s="31">
        <f>profiles!O42</f>
        <v>0.4</v>
      </c>
      <c r="HO42" s="31">
        <f>profiles!P42</f>
        <v>0.4</v>
      </c>
      <c r="HP42" s="31">
        <f>profiles!Q42</f>
        <v>0.4</v>
      </c>
      <c r="HQ42" s="31">
        <f>profiles!R42</f>
        <v>0.4</v>
      </c>
      <c r="HR42" s="31">
        <f>profiles!S42</f>
        <v>0.4</v>
      </c>
      <c r="HS42" s="31">
        <f>profiles!T42</f>
        <v>0.4</v>
      </c>
      <c r="HT42" s="31">
        <f>profiles!U42</f>
        <v>0.2</v>
      </c>
      <c r="HU42" s="31">
        <f>profiles!V42</f>
        <v>0</v>
      </c>
      <c r="HV42" s="31">
        <f>profiles!W42</f>
        <v>0</v>
      </c>
      <c r="HW42" s="31">
        <f>profiles!X42</f>
        <v>0</v>
      </c>
      <c r="HX42" s="31">
        <f>profiles!Y42</f>
        <v>0</v>
      </c>
      <c r="HY42" s="31">
        <f>profiles!Z42</f>
        <v>0</v>
      </c>
      <c r="HZ42" s="73">
        <f t="shared" si="32"/>
        <v>5</v>
      </c>
    </row>
    <row r="43" spans="1:234" x14ac:dyDescent="0.3">
      <c r="A43" s="17">
        <v>12.5</v>
      </c>
      <c r="B43" s="4" t="s">
        <v>135</v>
      </c>
      <c r="C43" s="17">
        <f>profiles!AA43*INDEX(data!$AL:$AL,ROW())*INDEX(results!$I:$I,ROW())</f>
        <v>3.2</v>
      </c>
      <c r="D43" s="31">
        <f>profiles!AB43*INDEX(data!$AL:$AL,ROW())*INDEX(results!$I:$I,ROW())</f>
        <v>3.2</v>
      </c>
      <c r="E43" s="31">
        <f>profiles!AC43*INDEX(data!$AL:$AL,ROW())*INDEX(results!$I:$I,ROW())</f>
        <v>3.2</v>
      </c>
      <c r="F43" s="31">
        <f>profiles!AD43*INDEX(data!$AL:$AL,ROW())*INDEX(results!$I:$I,ROW())</f>
        <v>3.2</v>
      </c>
      <c r="G43" s="31">
        <f>profiles!AE43*INDEX(data!$AL:$AL,ROW())*INDEX(results!$I:$I,ROW())</f>
        <v>3.2</v>
      </c>
      <c r="H43" s="31">
        <f>profiles!AF43*INDEX(data!$AL:$AL,ROW())*INDEX(results!$I:$I,ROW())</f>
        <v>3.2</v>
      </c>
      <c r="I43" s="31">
        <f>profiles!AG43*INDEX(data!$AL:$AL,ROW())*INDEX(results!$I:$I,ROW())</f>
        <v>3.2</v>
      </c>
      <c r="J43" s="31">
        <f>profiles!AH43*INDEX(data!$AL:$AL,ROW())*INDEX(results!$I:$I,ROW())</f>
        <v>6.4</v>
      </c>
      <c r="K43" s="31">
        <f>profiles!AI43*INDEX(data!$AL:$AL,ROW())*INDEX(results!$I:$I,ROW())</f>
        <v>6.4</v>
      </c>
      <c r="L43" s="31">
        <f>profiles!AJ43*INDEX(data!$AL:$AL,ROW())*INDEX(results!$I:$I,ROW())</f>
        <v>6.4</v>
      </c>
      <c r="M43" s="31">
        <f>profiles!AK43*INDEX(data!$AL:$AL,ROW())*INDEX(results!$I:$I,ROW())</f>
        <v>12.8</v>
      </c>
      <c r="N43" s="31">
        <f>profiles!AL43*INDEX(data!$AL:$AL,ROW())*INDEX(results!$I:$I,ROW())</f>
        <v>25.6</v>
      </c>
      <c r="O43" s="31">
        <f>profiles!AM43*INDEX(data!$AL:$AL,ROW())*INDEX(results!$I:$I,ROW())</f>
        <v>32</v>
      </c>
      <c r="P43" s="31">
        <f>profiles!AN43*INDEX(data!$AL:$AL,ROW())*INDEX(results!$I:$I,ROW())</f>
        <v>25.6</v>
      </c>
      <c r="Q43" s="31">
        <f>profiles!AO43*INDEX(data!$AL:$AL,ROW())*INDEX(results!$I:$I,ROW())</f>
        <v>12.8</v>
      </c>
      <c r="R43" s="31">
        <f>profiles!AP43*INDEX(data!$AL:$AL,ROW())*INDEX(results!$I:$I,ROW())</f>
        <v>6.4</v>
      </c>
      <c r="S43" s="31">
        <f>profiles!AQ43*INDEX(data!$AL:$AL,ROW())*INDEX(results!$I:$I,ROW())</f>
        <v>6.4</v>
      </c>
      <c r="T43" s="31">
        <f>profiles!AR43*INDEX(data!$AL:$AL,ROW())*INDEX(results!$I:$I,ROW())</f>
        <v>6.4</v>
      </c>
      <c r="U43" s="31">
        <f>profiles!AS43*INDEX(data!$AL:$AL,ROW())*INDEX(results!$I:$I,ROW())</f>
        <v>3.2</v>
      </c>
      <c r="V43" s="31">
        <f>profiles!AT43*INDEX(data!$AL:$AL,ROW())*INDEX(results!$I:$I,ROW())</f>
        <v>3.2</v>
      </c>
      <c r="W43" s="31">
        <f>profiles!AU43*INDEX(data!$AL:$AL,ROW())*INDEX(results!$I:$I,ROW())</f>
        <v>3.2</v>
      </c>
      <c r="X43" s="31">
        <f>profiles!AV43*INDEX(data!$AL:$AL,ROW())*INDEX(results!$I:$I,ROW())</f>
        <v>3.2</v>
      </c>
      <c r="Y43" s="31">
        <f>profiles!AW43*INDEX(data!$AL:$AL,ROW())*INDEX(results!$I:$I,ROW())</f>
        <v>3.2</v>
      </c>
      <c r="Z43" s="31">
        <f>profiles!AX43*INDEX(data!$AL:$AL,ROW())*INDEX(results!$I:$I,ROW())</f>
        <v>3.2</v>
      </c>
      <c r="AA43" s="73">
        <f t="shared" si="1"/>
        <v>69</v>
      </c>
      <c r="AB43" s="31">
        <f>IF(INDEX(data!$AV:$AV,ROW())=3,0,CA43*INDEX(results!$R:$R,ROW()))*INDEX($BA:$BA,ROW())</f>
        <v>0</v>
      </c>
      <c r="AC43" s="31">
        <f>IF(INDEX(data!$AV:$AV,ROW())=3,0,CB43*INDEX(results!$R:$R,ROW()))*INDEX($BA:$BA,ROW())</f>
        <v>0</v>
      </c>
      <c r="AD43" s="31">
        <f>IF(INDEX(data!$AV:$AV,ROW())=3,0,CC43*INDEX(results!$R:$R,ROW()))*INDEX($BA:$BA,ROW())</f>
        <v>0</v>
      </c>
      <c r="AE43" s="31">
        <f>IF(INDEX(data!$AV:$AV,ROW())=3,0,CD43*INDEX(results!$R:$R,ROW()))*INDEX($BA:$BA,ROW())</f>
        <v>0</v>
      </c>
      <c r="AF43" s="31">
        <f>IF(INDEX(data!$AV:$AV,ROW())=3,0,CE43*INDEX(results!$R:$R,ROW()))*INDEX($BA:$BA,ROW())</f>
        <v>0</v>
      </c>
      <c r="AG43" s="31">
        <f>IF(INDEX(data!$AV:$AV,ROW())=3,0,CF43*INDEX(results!$R:$R,ROW()))*INDEX($BA:$BA,ROW())</f>
        <v>0</v>
      </c>
      <c r="AH43" s="31">
        <f>IF(INDEX(data!$AV:$AV,ROW())=3,0,CG43*INDEX(results!$R:$R,ROW()))*INDEX($BA:$BA,ROW())</f>
        <v>0</v>
      </c>
      <c r="AI43" s="90">
        <f>CH43*INDEX(results!$R:$R,ROW())*INDEX($BA:$BA,ROW())</f>
        <v>1.8841843041489807</v>
      </c>
      <c r="AJ43" s="90">
        <f>CI43*INDEX(results!$R:$R,ROW())*INDEX($BA:$BA,ROW())</f>
        <v>1.8841843041489807</v>
      </c>
      <c r="AK43" s="90">
        <f>CJ43*INDEX(results!$R:$R,ROW())*INDEX($BA:$BA,ROW())</f>
        <v>1.8841843041489807</v>
      </c>
      <c r="AL43" s="90">
        <f>CK43*INDEX(results!$R:$R,ROW())*INDEX($BA:$BA,ROW())</f>
        <v>1.8841843041489807</v>
      </c>
      <c r="AM43" s="90">
        <f>CL43*INDEX(results!$R:$R,ROW())*INDEX($BA:$BA,ROW())</f>
        <v>1.8841843041489807</v>
      </c>
      <c r="AN43" s="90">
        <f>CM43*INDEX(results!$R:$R,ROW())*INDEX($BA:$BA,ROW())</f>
        <v>1.8841843041489807</v>
      </c>
      <c r="AO43" s="90">
        <f>CN43*INDEX(results!$R:$R,ROW())*INDEX($BA:$BA,ROW())</f>
        <v>1.8841843041489807</v>
      </c>
      <c r="AP43" s="90">
        <f>CO43*INDEX(results!$R:$R,ROW())*INDEX($BA:$BA,ROW())</f>
        <v>1.8841843041489807</v>
      </c>
      <c r="AQ43" s="90">
        <f>CP43*INDEX(results!$R:$R,ROW())*INDEX($BA:$BA,ROW())</f>
        <v>1.8841843041489807</v>
      </c>
      <c r="AR43" s="90">
        <f>CQ43*INDEX(results!$R:$R,ROW())*INDEX($BA:$BA,ROW())</f>
        <v>1.8841843041489807</v>
      </c>
      <c r="AS43" s="90">
        <f>CR43*INDEX(results!$R:$R,ROW())*INDEX($BA:$BA,ROW())</f>
        <v>1.8841843041489807</v>
      </c>
      <c r="AT43" s="91">
        <f>IF(INDEX(data!$AV:$AV,ROW())=3,INDEX(results!$R:$R,ROW()), CS43*INDEX(results!$R:$R,ROW()))*INDEX($BA:$BA,ROW())</f>
        <v>0</v>
      </c>
      <c r="AU43" s="91">
        <f>IF(INDEX(data!$AV:$AV,ROW())=3,INDEX(results!$R:$R,ROW()), CT43*INDEX(results!$R:$R,ROW()))*INDEX($BA:$BA,ROW())</f>
        <v>0</v>
      </c>
      <c r="AV43" s="91">
        <f>IF(INDEX(data!$AV:$AV,ROW())=3,INDEX(results!$R:$R,ROW()), CU43*INDEX(results!$R:$R,ROW()))*INDEX($BA:$BA,ROW())</f>
        <v>0</v>
      </c>
      <c r="AW43" s="31">
        <f>IF(INDEX(data!$AV:$AV,ROW())=3,0,CV43*INDEX(results!$R:$R,ROW()))*INDEX($BA:$BA,ROW())</f>
        <v>0</v>
      </c>
      <c r="AX43" s="31">
        <f>IF(INDEX(data!$AV:$AV,ROW())=3,0,CW43*INDEX(results!$R:$R,ROW()))*INDEX($BA:$BA,ROW())</f>
        <v>0</v>
      </c>
      <c r="AY43" s="37">
        <f>IF(INDEX(data!$AV:$AV,ROW())=3,0,CX43*INDEX(results!$R:$R,ROW()))*INDEX($BA:$BA,ROW())</f>
        <v>0</v>
      </c>
      <c r="AZ43" s="17">
        <f t="shared" si="2"/>
        <v>8</v>
      </c>
      <c r="BA43" s="73">
        <f>IF((INDEX(data!$AU:$AU,ROW())+INDEX(data!$AV:$AV,ROW()))=0,0,INDEX(results!$T:$T,ROW())/(365*(INDEX(data!$AU:$AU,ROW())+INDEX(data!$AV:$AV,ROW()))+0.00001))</f>
        <v>0.2117061015897731</v>
      </c>
      <c r="BB43" s="39">
        <f>CA43*INDEX(data!$AX:$AX,ROW())*INDEX(results!$I:$I,ROW())</f>
        <v>0</v>
      </c>
      <c r="BC43" s="39">
        <f>CB43*INDEX(data!$AX:$AX,ROW())*INDEX(results!$I:$I,ROW())</f>
        <v>0</v>
      </c>
      <c r="BD43" s="39">
        <f>CC43*INDEX(data!$AX:$AX,ROW())*INDEX(results!$I:$I,ROW())</f>
        <v>0</v>
      </c>
      <c r="BE43" s="39">
        <f>CD43*INDEX(data!$AX:$AX,ROW())*INDEX(results!$I:$I,ROW())</f>
        <v>0</v>
      </c>
      <c r="BF43" s="39">
        <f>CE43*INDEX(data!$AX:$AX,ROW())*INDEX(results!$I:$I,ROW())</f>
        <v>0</v>
      </c>
      <c r="BG43" s="39">
        <f>CF43*INDEX(data!$AX:$AX,ROW())*INDEX(results!$I:$I,ROW())</f>
        <v>0</v>
      </c>
      <c r="BH43" s="39">
        <f>CG43*INDEX(data!$AX:$AX,ROW())*INDEX(results!$I:$I,ROW())</f>
        <v>0</v>
      </c>
      <c r="BI43" s="39">
        <f>CH43*INDEX(data!$AX:$AX,ROW())*INDEX(results!$I:$I,ROW())</f>
        <v>0</v>
      </c>
      <c r="BJ43" s="39">
        <f>CI43*INDEX(data!$AX:$AX,ROW())*INDEX(results!$I:$I,ROW())</f>
        <v>0</v>
      </c>
      <c r="BK43" s="39">
        <f>CJ43*INDEX(data!$AX:$AX,ROW())*INDEX(results!$I:$I,ROW())</f>
        <v>0</v>
      </c>
      <c r="BL43" s="39">
        <f>CK43*INDEX(data!$AX:$AX,ROW())*INDEX(results!$I:$I,ROW())</f>
        <v>0</v>
      </c>
      <c r="BM43" s="39">
        <f>CL43*INDEX(data!$AX:$AX,ROW())*INDEX(results!$I:$I,ROW())</f>
        <v>0</v>
      </c>
      <c r="BN43" s="39">
        <f>CM43*INDEX(data!$AX:$AX,ROW())*INDEX(results!$I:$I,ROW())</f>
        <v>0</v>
      </c>
      <c r="BO43" s="39">
        <f>CN43*INDEX(data!$AX:$AX,ROW())*INDEX(results!$I:$I,ROW())</f>
        <v>0</v>
      </c>
      <c r="BP43" s="39">
        <f>CO43*INDEX(data!$AX:$AX,ROW())*INDEX(results!$I:$I,ROW())</f>
        <v>0</v>
      </c>
      <c r="BQ43" s="39">
        <f>CP43*INDEX(data!$AX:$AX,ROW())*INDEX(results!$I:$I,ROW())</f>
        <v>0</v>
      </c>
      <c r="BR43" s="39">
        <f>CQ43*INDEX(data!$AX:$AX,ROW())*INDEX(results!$I:$I,ROW())</f>
        <v>0</v>
      </c>
      <c r="BS43" s="39">
        <f>CR43*INDEX(data!$AX:$AX,ROW())*INDEX(results!$I:$I,ROW())</f>
        <v>0</v>
      </c>
      <c r="BT43" s="39">
        <f>CS43*INDEX(data!$AX:$AX,ROW())*INDEX(results!$I:$I,ROW())</f>
        <v>0</v>
      </c>
      <c r="BU43" s="39">
        <f>CT43*INDEX(data!$AX:$AX,ROW())*INDEX(results!$I:$I,ROW())</f>
        <v>0</v>
      </c>
      <c r="BV43" s="39">
        <f>CU43*INDEX(data!$AX:$AX,ROW())*INDEX(results!$I:$I,ROW())</f>
        <v>0</v>
      </c>
      <c r="BW43" s="39">
        <f>CV43*INDEX(data!$AX:$AX,ROW())*INDEX(results!$I:$I,ROW())</f>
        <v>0</v>
      </c>
      <c r="BX43" s="39">
        <f>CW43*INDEX(data!$AX:$AX,ROW())*INDEX(results!$I:$I,ROW())</f>
        <v>0</v>
      </c>
      <c r="BY43" s="39">
        <f>CX43*INDEX(data!$AX:$AX,ROW())*INDEX(results!$I:$I,ROW())</f>
        <v>0</v>
      </c>
      <c r="BZ43" s="73">
        <f>ROUND(SUM(BB43:BY43)*INDEX(profiles!$BL:$BL,ROW())/1000,0)</f>
        <v>0</v>
      </c>
      <c r="CA43" s="82">
        <f>IF(profiles!C43&gt;0,1,0)</f>
        <v>0</v>
      </c>
      <c r="CB43" s="83">
        <f>IF(profiles!D43&gt;0,1,0)</f>
        <v>0</v>
      </c>
      <c r="CC43" s="83">
        <f>IF(profiles!E43&gt;0,1,0)</f>
        <v>0</v>
      </c>
      <c r="CD43" s="83">
        <f>IF(profiles!F43&gt;0,1,0)</f>
        <v>0</v>
      </c>
      <c r="CE43" s="83">
        <f>IF(profiles!G43&gt;0,1,0)</f>
        <v>0</v>
      </c>
      <c r="CF43" s="83">
        <f>IF(profiles!H43&gt;0,1,0)</f>
        <v>0</v>
      </c>
      <c r="CG43" s="83">
        <f>IF(profiles!I43&gt;0,1,0)</f>
        <v>0</v>
      </c>
      <c r="CH43" s="83">
        <f>IF(profiles!J43&gt;0,1,0)</f>
        <v>1</v>
      </c>
      <c r="CI43" s="83">
        <f>IF(profiles!K43&gt;0,1,0)</f>
        <v>1</v>
      </c>
      <c r="CJ43" s="83">
        <f>IF(profiles!L43&gt;0,1,0)</f>
        <v>1</v>
      </c>
      <c r="CK43" s="83">
        <f>IF(profiles!M43&gt;0,1,0)</f>
        <v>1</v>
      </c>
      <c r="CL43" s="83">
        <f>IF(profiles!N43&gt;0,1,0)</f>
        <v>1</v>
      </c>
      <c r="CM43" s="83">
        <f>IF(profiles!O43&gt;0,1,0)</f>
        <v>1</v>
      </c>
      <c r="CN43" s="83">
        <f>IF(profiles!P43&gt;0,1,0)</f>
        <v>1</v>
      </c>
      <c r="CO43" s="83">
        <f>IF(profiles!Q43&gt;0,1,0)</f>
        <v>1</v>
      </c>
      <c r="CP43" s="83">
        <f>IF(profiles!R43&gt;0,1,0)</f>
        <v>1</v>
      </c>
      <c r="CQ43" s="83">
        <f>IF(profiles!S43&gt;0,1,0)</f>
        <v>1</v>
      </c>
      <c r="CR43" s="83">
        <f>IF(profiles!T43&gt;0,1,0)</f>
        <v>1</v>
      </c>
      <c r="CS43" s="83">
        <f>IF(profiles!U43&gt;0,1,0)</f>
        <v>0</v>
      </c>
      <c r="CT43" s="83">
        <f>IF(profiles!V43&gt;0,1,0)</f>
        <v>0</v>
      </c>
      <c r="CU43" s="83">
        <f>IF(profiles!W43&gt;0,1,0)</f>
        <v>0</v>
      </c>
      <c r="CV43" s="83">
        <f>IF(profiles!X43&gt;0,1,0)</f>
        <v>0</v>
      </c>
      <c r="CW43" s="83">
        <f>IF(profiles!Y43&gt;0,1,0)</f>
        <v>0</v>
      </c>
      <c r="CX43" s="83">
        <f>IF(profiles!Z43&gt;0,1,0)</f>
        <v>0</v>
      </c>
      <c r="CY43" s="73">
        <f t="shared" si="3"/>
        <v>4</v>
      </c>
      <c r="CZ43" s="38">
        <f>profiles!C43*INDEX(results!$J:$J,ROW())*INDEX(results!$I:$I,ROW())</f>
        <v>0</v>
      </c>
      <c r="DA43" s="39">
        <f>profiles!D43*INDEX(results!$J:$J,ROW())*INDEX(results!$I:$I,ROW())</f>
        <v>0</v>
      </c>
      <c r="DB43" s="39">
        <f>profiles!E43*INDEX(results!$J:$J,ROW())*INDEX(results!$I:$I,ROW())</f>
        <v>0</v>
      </c>
      <c r="DC43" s="39">
        <f>profiles!F43*INDEX(results!$J:$J,ROW())*INDEX(results!$I:$I,ROW())</f>
        <v>0</v>
      </c>
      <c r="DD43" s="39">
        <f>profiles!G43*INDEX(results!$J:$J,ROW())*INDEX(results!$I:$I,ROW())</f>
        <v>0</v>
      </c>
      <c r="DE43" s="39">
        <f>profiles!H43*INDEX(results!$J:$J,ROW())*INDEX(results!$I:$I,ROW())</f>
        <v>0</v>
      </c>
      <c r="DF43" s="39">
        <f>profiles!I43*INDEX(results!$J:$J,ROW())*INDEX(results!$I:$I,ROW())</f>
        <v>0</v>
      </c>
      <c r="DG43" s="39">
        <f>profiles!J43*INDEX(results!$J:$J,ROW())*INDEX(results!$I:$I,ROW())</f>
        <v>0</v>
      </c>
      <c r="DH43" s="39">
        <f>profiles!K43*INDEX(results!$J:$J,ROW())*INDEX(results!$I:$I,ROW())</f>
        <v>0</v>
      </c>
      <c r="DI43" s="39">
        <f>profiles!L43*INDEX(results!$J:$J,ROW())*INDEX(results!$I:$I,ROW())</f>
        <v>0</v>
      </c>
      <c r="DJ43" s="39">
        <f>profiles!M43*INDEX(results!$J:$J,ROW())*INDEX(results!$I:$I,ROW())</f>
        <v>0</v>
      </c>
      <c r="DK43" s="39">
        <f>profiles!N43*INDEX(results!$J:$J,ROW())*INDEX(results!$I:$I,ROW())</f>
        <v>0</v>
      </c>
      <c r="DL43" s="39">
        <f>profiles!O43*INDEX(results!$J:$J,ROW())*INDEX(results!$I:$I,ROW())</f>
        <v>0</v>
      </c>
      <c r="DM43" s="39">
        <f>profiles!P43*INDEX(results!$J:$J,ROW())*INDEX(results!$I:$I,ROW())</f>
        <v>0</v>
      </c>
      <c r="DN43" s="39">
        <f>profiles!Q43*INDEX(results!$J:$J,ROW())*INDEX(results!$I:$I,ROW())</f>
        <v>0</v>
      </c>
      <c r="DO43" s="39">
        <f>profiles!R43*INDEX(results!$J:$J,ROW())*INDEX(results!$I:$I,ROW())</f>
        <v>0</v>
      </c>
      <c r="DP43" s="39">
        <f>profiles!S43*INDEX(results!$J:$J,ROW())*INDEX(results!$I:$I,ROW())</f>
        <v>0</v>
      </c>
      <c r="DQ43" s="39">
        <f>profiles!T43*INDEX(results!$J:$J,ROW())*INDEX(results!$I:$I,ROW())</f>
        <v>0</v>
      </c>
      <c r="DR43" s="39">
        <f>profiles!U43*INDEX(results!$J:$J,ROW())*INDEX(results!$I:$I,ROW())</f>
        <v>0</v>
      </c>
      <c r="DS43" s="39">
        <f>profiles!V43*INDEX(results!$J:$J,ROW())*INDEX(results!$I:$I,ROW())</f>
        <v>0</v>
      </c>
      <c r="DT43" s="39">
        <f>profiles!W43*INDEX(results!$J:$J,ROW())*INDEX(results!$I:$I,ROW())</f>
        <v>0</v>
      </c>
      <c r="DU43" s="39">
        <f>profiles!X43*INDEX(results!$J:$J,ROW())*INDEX(results!$I:$I,ROW())</f>
        <v>0</v>
      </c>
      <c r="DV43" s="39">
        <f>profiles!Y43*INDEX(results!$J:$J,ROW())*INDEX(results!$I:$I,ROW())</f>
        <v>0</v>
      </c>
      <c r="DW43" s="39">
        <f>profiles!Z43*INDEX(results!$J:$J,ROW())*INDEX(results!$I:$I,ROW())</f>
        <v>0</v>
      </c>
      <c r="DX43" s="73">
        <f t="shared" si="4"/>
        <v>0</v>
      </c>
      <c r="DY43" s="17">
        <f>EX43/MAX(INDEX($FV:$FV,ROW()),0.001)*(INDEX(data!$BT:$BT,ROW()))*(INDEX(results!$I:$I,ROW()))/MAX(INDEX(data!$AG:$AG,ROW()),0.001)</f>
        <v>0</v>
      </c>
      <c r="DZ43" s="31">
        <f>EY43/MAX(INDEX($FV:$FV,ROW()),0.001)*(INDEX(data!$BT:$BT,ROW()))*(INDEX(results!$I:$I,ROW()))/MAX(INDEX(data!$AG:$AG,ROW()),0.001)</f>
        <v>0</v>
      </c>
      <c r="EA43" s="31">
        <f>EZ43/MAX(INDEX($FV:$FV,ROW()),0.001)*(INDEX(data!$BT:$BT,ROW()))*(INDEX(results!$I:$I,ROW()))/MAX(INDEX(data!$AG:$AG,ROW()),0.001)</f>
        <v>0</v>
      </c>
      <c r="EB43" s="31">
        <f>FA43/MAX(INDEX($FV:$FV,ROW()),0.001)*(INDEX(data!$BT:$BT,ROW()))*(INDEX(results!$I:$I,ROW()))/MAX(INDEX(data!$AG:$AG,ROW()),0.001)</f>
        <v>0</v>
      </c>
      <c r="EC43" s="31">
        <f>FB43/MAX(INDEX($FV:$FV,ROW()),0.001)*(INDEX(data!$BT:$BT,ROW()))*(INDEX(results!$I:$I,ROW()))/MAX(INDEX(data!$AG:$AG,ROW()),0.001)</f>
        <v>0</v>
      </c>
      <c r="ED43" s="31">
        <f>FC43/MAX(INDEX($FV:$FV,ROW()),0.001)*(INDEX(data!$BT:$BT,ROW()))*(INDEX(results!$I:$I,ROW()))/MAX(INDEX(data!$AG:$AG,ROW()),0.001)</f>
        <v>0</v>
      </c>
      <c r="EE43" s="31">
        <f>FD43/MAX(INDEX($FV:$FV,ROW()),0.001)*(INDEX(data!$BT:$BT,ROW()))*(INDEX(results!$I:$I,ROW()))/MAX(INDEX(data!$AG:$AG,ROW()),0.001)</f>
        <v>0</v>
      </c>
      <c r="EF43" s="31">
        <f>FE43/MAX(INDEX($FV:$FV,ROW()),0.001)*(INDEX(data!$BT:$BT,ROW()))*(INDEX(results!$I:$I,ROW()))/MAX(INDEX(data!$AG:$AG,ROW()),0.001)</f>
        <v>0</v>
      </c>
      <c r="EG43" s="31">
        <f>FF43/MAX(INDEX($FV:$FV,ROW()),0.001)*(INDEX(data!$BT:$BT,ROW()))*(INDEX(results!$I:$I,ROW()))/MAX(INDEX(data!$AG:$AG,ROW()),0.001)</f>
        <v>0</v>
      </c>
      <c r="EH43" s="31">
        <f>FG43/MAX(INDEX($FV:$FV,ROW()),0.001)*(INDEX(data!$BT:$BT,ROW()))*(INDEX(results!$I:$I,ROW()))/MAX(INDEX(data!$AG:$AG,ROW()),0.001)</f>
        <v>0</v>
      </c>
      <c r="EI43" s="31">
        <f>FH43/MAX(INDEX($FV:$FV,ROW()),0.001)*(INDEX(data!$BT:$BT,ROW()))*(INDEX(results!$I:$I,ROW()))/MAX(INDEX(data!$AG:$AG,ROW()),0.001)</f>
        <v>0</v>
      </c>
      <c r="EJ43" s="31">
        <f>FI43/MAX(INDEX($FV:$FV,ROW()),0.001)*(INDEX(data!$BT:$BT,ROW()))*(INDEX(results!$I:$I,ROW()))/MAX(INDEX(data!$AG:$AG,ROW()),0.001)</f>
        <v>0</v>
      </c>
      <c r="EK43" s="31">
        <f>FJ43/MAX(INDEX($FV:$FV,ROW()),0.001)*(INDEX(data!$BT:$BT,ROW()))*(INDEX(results!$I:$I,ROW()))/MAX(INDEX(data!$AG:$AG,ROW()),0.001)</f>
        <v>0</v>
      </c>
      <c r="EL43" s="31">
        <f>FK43/MAX(INDEX($FV:$FV,ROW()),0.001)*(INDEX(data!$BT:$BT,ROW()))*(INDEX(results!$I:$I,ROW()))/MAX(INDEX(data!$AG:$AG,ROW()),0.001)</f>
        <v>0</v>
      </c>
      <c r="EM43" s="31">
        <f>FL43/MAX(INDEX($FV:$FV,ROW()),0.001)*(INDEX(data!$BT:$BT,ROW()))*(INDEX(results!$I:$I,ROW()))/MAX(INDEX(data!$AG:$AG,ROW()),0.001)</f>
        <v>0</v>
      </c>
      <c r="EN43" s="31">
        <f>FM43/MAX(INDEX($FV:$FV,ROW()),0.001)*(INDEX(data!$BT:$BT,ROW()))*(INDEX(results!$I:$I,ROW()))/MAX(INDEX(data!$AG:$AG,ROW()),0.001)</f>
        <v>0</v>
      </c>
      <c r="EO43" s="31">
        <f>FN43/MAX(INDEX($FV:$FV,ROW()),0.001)*(INDEX(data!$BT:$BT,ROW()))*(INDEX(results!$I:$I,ROW()))/MAX(INDEX(data!$AG:$AG,ROW()),0.001)</f>
        <v>0</v>
      </c>
      <c r="EP43" s="31">
        <f>FO43/MAX(INDEX($FV:$FV,ROW()),0.001)*(INDEX(data!$BT:$BT,ROW()))*(INDEX(results!$I:$I,ROW()))/MAX(INDEX(data!$AG:$AG,ROW()),0.001)</f>
        <v>0</v>
      </c>
      <c r="EQ43" s="31">
        <f>FP43/MAX(INDEX($FV:$FV,ROW()),0.001)*(INDEX(data!$BT:$BT,ROW()))*(INDEX(results!$I:$I,ROW()))/MAX(INDEX(data!$AG:$AG,ROW()),0.001)</f>
        <v>0</v>
      </c>
      <c r="ER43" s="31">
        <f>FQ43/MAX(INDEX($FV:$FV,ROW()),0.001)*(INDEX(data!$BT:$BT,ROW()))*(INDEX(results!$I:$I,ROW()))/MAX(INDEX(data!$AG:$AG,ROW()),0.001)</f>
        <v>0</v>
      </c>
      <c r="ES43" s="31">
        <f>FR43/MAX(INDEX($FV:$FV,ROW()),0.001)*(INDEX(data!$BT:$BT,ROW()))*(INDEX(results!$I:$I,ROW()))/MAX(INDEX(data!$AG:$AG,ROW()),0.001)</f>
        <v>0</v>
      </c>
      <c r="ET43" s="31">
        <f>FS43/MAX(INDEX($FV:$FV,ROW()),0.001)*(INDEX(data!$BT:$BT,ROW()))*(INDEX(results!$I:$I,ROW()))/MAX(INDEX(data!$AG:$AG,ROW()),0.001)</f>
        <v>0</v>
      </c>
      <c r="EU43" s="31">
        <f>FT43/MAX(INDEX($FV:$FV,ROW()),0.001)*(INDEX(data!$BT:$BT,ROW()))*(INDEX(results!$I:$I,ROW()))/MAX(INDEX(data!$AG:$AG,ROW()),0.001)</f>
        <v>0</v>
      </c>
      <c r="EV43" s="31">
        <f>FU43/MAX(INDEX($FV:$FV,ROW()),0.001)*(INDEX(data!$BT:$BT,ROW()))*(INDEX(results!$I:$I,ROW()))/MAX(INDEX(data!$AG:$AG,ROW()),0.001)</f>
        <v>0</v>
      </c>
      <c r="EW43" s="73">
        <f t="shared" si="5"/>
        <v>0</v>
      </c>
      <c r="EX43" s="17">
        <f t="shared" si="6"/>
        <v>0</v>
      </c>
      <c r="EY43" s="31">
        <f t="shared" si="7"/>
        <v>0</v>
      </c>
      <c r="EZ43" s="31">
        <f t="shared" si="8"/>
        <v>0</v>
      </c>
      <c r="FA43" s="31">
        <f t="shared" si="9"/>
        <v>0</v>
      </c>
      <c r="FB43" s="31">
        <f t="shared" si="10"/>
        <v>0</v>
      </c>
      <c r="FC43" s="31">
        <f t="shared" si="11"/>
        <v>0</v>
      </c>
      <c r="FD43" s="31">
        <f t="shared" si="12"/>
        <v>0</v>
      </c>
      <c r="FE43" s="31">
        <f t="shared" si="13"/>
        <v>0</v>
      </c>
      <c r="FF43" s="31">
        <f t="shared" si="14"/>
        <v>0</v>
      </c>
      <c r="FG43" s="31">
        <f t="shared" si="15"/>
        <v>0</v>
      </c>
      <c r="FH43" s="31">
        <f t="shared" si="16"/>
        <v>0</v>
      </c>
      <c r="FI43" s="31">
        <f t="shared" si="17"/>
        <v>0.64000000000000012</v>
      </c>
      <c r="FJ43" s="31">
        <f t="shared" si="18"/>
        <v>1</v>
      </c>
      <c r="FK43" s="31">
        <f t="shared" si="19"/>
        <v>0.64000000000000012</v>
      </c>
      <c r="FL43" s="31">
        <f t="shared" si="20"/>
        <v>0</v>
      </c>
      <c r="FM43" s="31">
        <f t="shared" si="21"/>
        <v>0</v>
      </c>
      <c r="FN43" s="31">
        <f t="shared" si="22"/>
        <v>0</v>
      </c>
      <c r="FO43" s="31">
        <f t="shared" si="23"/>
        <v>0</v>
      </c>
      <c r="FP43" s="31">
        <f t="shared" si="24"/>
        <v>0</v>
      </c>
      <c r="FQ43" s="31">
        <f t="shared" si="25"/>
        <v>0</v>
      </c>
      <c r="FR43" s="31">
        <f t="shared" si="26"/>
        <v>0</v>
      </c>
      <c r="FS43" s="31">
        <f t="shared" si="27"/>
        <v>0</v>
      </c>
      <c r="FT43" s="31">
        <f t="shared" si="28"/>
        <v>0</v>
      </c>
      <c r="FU43" s="37">
        <f t="shared" si="29"/>
        <v>0</v>
      </c>
      <c r="FV43" s="73">
        <f t="shared" si="30"/>
        <v>2.2800000000000002</v>
      </c>
      <c r="FW43" s="39">
        <f>profiles!C43*profiles!AA43</f>
        <v>0</v>
      </c>
      <c r="FX43" s="39">
        <f>profiles!D43*profiles!AB43</f>
        <v>0</v>
      </c>
      <c r="FY43" s="39">
        <f>profiles!E43*profiles!AC43</f>
        <v>0</v>
      </c>
      <c r="FZ43" s="39">
        <f>profiles!F43*profiles!AD43</f>
        <v>0</v>
      </c>
      <c r="GA43" s="39">
        <f>profiles!G43*profiles!AE43</f>
        <v>0</v>
      </c>
      <c r="GB43" s="39">
        <f>profiles!H43*profiles!AF43</f>
        <v>0</v>
      </c>
      <c r="GC43" s="39">
        <f>profiles!I43*profiles!AG43</f>
        <v>0</v>
      </c>
      <c r="GD43" s="39">
        <f>profiles!J43*profiles!AH43</f>
        <v>4.0000000000000008E-2</v>
      </c>
      <c r="GE43" s="39">
        <f>profiles!K43*profiles!AI43</f>
        <v>4.0000000000000008E-2</v>
      </c>
      <c r="GF43" s="39">
        <f>profiles!L43*profiles!AJ43</f>
        <v>4.0000000000000008E-2</v>
      </c>
      <c r="GG43" s="39">
        <f>profiles!M43*profiles!AK43</f>
        <v>0.16000000000000003</v>
      </c>
      <c r="GH43" s="39">
        <f>profiles!N43*profiles!AL43</f>
        <v>0.64000000000000012</v>
      </c>
      <c r="GI43" s="39">
        <f>profiles!O43*profiles!AM43</f>
        <v>1</v>
      </c>
      <c r="GJ43" s="39">
        <f>profiles!P43*profiles!AN43</f>
        <v>0.64000000000000012</v>
      </c>
      <c r="GK43" s="39">
        <f>profiles!Q43*profiles!AO43</f>
        <v>0.16000000000000003</v>
      </c>
      <c r="GL43" s="39">
        <f>profiles!R43*profiles!AP43</f>
        <v>4.0000000000000008E-2</v>
      </c>
      <c r="GM43" s="39">
        <f>profiles!S43*profiles!AQ43</f>
        <v>4.0000000000000008E-2</v>
      </c>
      <c r="GN43" s="39">
        <f>profiles!T43*profiles!AR43</f>
        <v>4.0000000000000008E-2</v>
      </c>
      <c r="GO43" s="39">
        <f>profiles!U43*profiles!AS43</f>
        <v>0</v>
      </c>
      <c r="GP43" s="39">
        <f>profiles!V43*profiles!AT43</f>
        <v>0</v>
      </c>
      <c r="GQ43" s="39">
        <f>profiles!W43*profiles!AU43</f>
        <v>0</v>
      </c>
      <c r="GR43" s="39">
        <f>profiles!X43*profiles!AV43</f>
        <v>0</v>
      </c>
      <c r="GS43" s="39">
        <f>profiles!Y43*profiles!AW43</f>
        <v>0</v>
      </c>
      <c r="GT43" s="39">
        <f>profiles!Z43*profiles!AX43</f>
        <v>0</v>
      </c>
      <c r="GU43" s="73">
        <f t="shared" si="31"/>
        <v>0.16000000000000003</v>
      </c>
      <c r="GV43" s="73">
        <v>114</v>
      </c>
      <c r="GW43" s="73">
        <f>INDEX(data!$C:$C,ROW())*INDEX(data!$E:$E,ROW())*(INDEX(data!$G:$G,ROW())/100)/0.85</f>
        <v>3.5294117647058822</v>
      </c>
      <c r="GX43" s="73">
        <f>GW43*INDEX(data!$P:$P,ROW())*INDEX(data!$W:$W,ROW())/INDEX(results!$C:$C,ROW())</f>
        <v>7.9411764705882348E-2</v>
      </c>
      <c r="GY43" s="73">
        <f>IF(INDEX(data!$BM:$BM,ROW())="Climatisation",1,0)</f>
        <v>1</v>
      </c>
      <c r="GZ43" s="73">
        <f>data!BA43</f>
        <v>14.5</v>
      </c>
      <c r="HA43" s="73">
        <f>data!BB43</f>
        <v>0.2</v>
      </c>
      <c r="HB43" s="17">
        <f>profiles!C43</f>
        <v>0</v>
      </c>
      <c r="HC43" s="31">
        <f>profiles!D43</f>
        <v>0</v>
      </c>
      <c r="HD43" s="31">
        <f>profiles!E43</f>
        <v>0</v>
      </c>
      <c r="HE43" s="31">
        <f>profiles!F43</f>
        <v>0</v>
      </c>
      <c r="HF43" s="31">
        <f>profiles!G43</f>
        <v>0</v>
      </c>
      <c r="HG43" s="31">
        <f>profiles!H43</f>
        <v>0</v>
      </c>
      <c r="HH43" s="31">
        <f>profiles!I43</f>
        <v>0</v>
      </c>
      <c r="HI43" s="31">
        <f>profiles!J43</f>
        <v>0.2</v>
      </c>
      <c r="HJ43" s="31">
        <f>profiles!K43</f>
        <v>0.2</v>
      </c>
      <c r="HK43" s="31">
        <f>profiles!L43</f>
        <v>0.2</v>
      </c>
      <c r="HL43" s="31">
        <f>profiles!M43</f>
        <v>0.4</v>
      </c>
      <c r="HM43" s="31">
        <f>profiles!N43</f>
        <v>0.8</v>
      </c>
      <c r="HN43" s="31">
        <f>profiles!O43</f>
        <v>1</v>
      </c>
      <c r="HO43" s="31">
        <f>profiles!P43</f>
        <v>0.8</v>
      </c>
      <c r="HP43" s="31">
        <f>profiles!Q43</f>
        <v>0.4</v>
      </c>
      <c r="HQ43" s="31">
        <f>profiles!R43</f>
        <v>0.2</v>
      </c>
      <c r="HR43" s="31">
        <f>profiles!S43</f>
        <v>0.2</v>
      </c>
      <c r="HS43" s="31">
        <f>profiles!T43</f>
        <v>0.2</v>
      </c>
      <c r="HT43" s="31">
        <f>profiles!U43</f>
        <v>0</v>
      </c>
      <c r="HU43" s="31">
        <f>profiles!V43</f>
        <v>0</v>
      </c>
      <c r="HV43" s="31">
        <f>profiles!W43</f>
        <v>0</v>
      </c>
      <c r="HW43" s="31">
        <f>profiles!X43</f>
        <v>0</v>
      </c>
      <c r="HX43" s="31">
        <f>profiles!Y43</f>
        <v>0</v>
      </c>
      <c r="HY43" s="31">
        <f>profiles!Z43</f>
        <v>0</v>
      </c>
      <c r="HZ43" s="73">
        <f t="shared" si="32"/>
        <v>5</v>
      </c>
    </row>
    <row r="44" spans="1:234" x14ac:dyDescent="0.3">
      <c r="A44" s="17">
        <v>12.6</v>
      </c>
      <c r="B44" s="4" t="s">
        <v>136</v>
      </c>
      <c r="C44" s="17">
        <f>profiles!AA44*INDEX(data!$AL:$AL,ROW())*INDEX(results!$I:$I,ROW())</f>
        <v>0</v>
      </c>
      <c r="D44" s="31">
        <f>profiles!AB44*INDEX(data!$AL:$AL,ROW())*INDEX(results!$I:$I,ROW())</f>
        <v>0</v>
      </c>
      <c r="E44" s="31">
        <f>profiles!AC44*INDEX(data!$AL:$AL,ROW())*INDEX(results!$I:$I,ROW())</f>
        <v>0</v>
      </c>
      <c r="F44" s="31">
        <f>profiles!AD44*INDEX(data!$AL:$AL,ROW())*INDEX(results!$I:$I,ROW())</f>
        <v>0</v>
      </c>
      <c r="G44" s="31">
        <f>profiles!AE44*INDEX(data!$AL:$AL,ROW())*INDEX(results!$I:$I,ROW())</f>
        <v>0</v>
      </c>
      <c r="H44" s="31">
        <f>profiles!AF44*INDEX(data!$AL:$AL,ROW())*INDEX(results!$I:$I,ROW())</f>
        <v>0</v>
      </c>
      <c r="I44" s="31">
        <f>profiles!AG44*INDEX(data!$AL:$AL,ROW())*INDEX(results!$I:$I,ROW())</f>
        <v>0</v>
      </c>
      <c r="J44" s="31">
        <f>profiles!AH44*INDEX(data!$AL:$AL,ROW())*INDEX(results!$I:$I,ROW())</f>
        <v>0</v>
      </c>
      <c r="K44" s="31">
        <f>profiles!AI44*INDEX(data!$AL:$AL,ROW())*INDEX(results!$I:$I,ROW())</f>
        <v>0</v>
      </c>
      <c r="L44" s="31">
        <f>profiles!AJ44*INDEX(data!$AL:$AL,ROW())*INDEX(results!$I:$I,ROW())</f>
        <v>0</v>
      </c>
      <c r="M44" s="31">
        <f>profiles!AK44*INDEX(data!$AL:$AL,ROW())*INDEX(results!$I:$I,ROW())</f>
        <v>0</v>
      </c>
      <c r="N44" s="31">
        <f>profiles!AL44*INDEX(data!$AL:$AL,ROW())*INDEX(results!$I:$I,ROW())</f>
        <v>0</v>
      </c>
      <c r="O44" s="31">
        <f>profiles!AM44*INDEX(data!$AL:$AL,ROW())*INDEX(results!$I:$I,ROW())</f>
        <v>0</v>
      </c>
      <c r="P44" s="31">
        <f>profiles!AN44*INDEX(data!$AL:$AL,ROW())*INDEX(results!$I:$I,ROW())</f>
        <v>0</v>
      </c>
      <c r="Q44" s="31">
        <f>profiles!AO44*INDEX(data!$AL:$AL,ROW())*INDEX(results!$I:$I,ROW())</f>
        <v>0</v>
      </c>
      <c r="R44" s="31">
        <f>profiles!AP44*INDEX(data!$AL:$AL,ROW())*INDEX(results!$I:$I,ROW())</f>
        <v>0</v>
      </c>
      <c r="S44" s="31">
        <f>profiles!AQ44*INDEX(data!$AL:$AL,ROW())*INDEX(results!$I:$I,ROW())</f>
        <v>0</v>
      </c>
      <c r="T44" s="31">
        <f>profiles!AR44*INDEX(data!$AL:$AL,ROW())*INDEX(results!$I:$I,ROW())</f>
        <v>0</v>
      </c>
      <c r="U44" s="31">
        <f>profiles!AS44*INDEX(data!$AL:$AL,ROW())*INDEX(results!$I:$I,ROW())</f>
        <v>0</v>
      </c>
      <c r="V44" s="31">
        <f>profiles!AT44*INDEX(data!$AL:$AL,ROW())*INDEX(results!$I:$I,ROW())</f>
        <v>0</v>
      </c>
      <c r="W44" s="31">
        <f>profiles!AU44*INDEX(data!$AL:$AL,ROW())*INDEX(results!$I:$I,ROW())</f>
        <v>0</v>
      </c>
      <c r="X44" s="31">
        <f>profiles!AV44*INDEX(data!$AL:$AL,ROW())*INDEX(results!$I:$I,ROW())</f>
        <v>0</v>
      </c>
      <c r="Y44" s="31">
        <f>profiles!AW44*INDEX(data!$AL:$AL,ROW())*INDEX(results!$I:$I,ROW())</f>
        <v>0</v>
      </c>
      <c r="Z44" s="31">
        <f>profiles!AX44*INDEX(data!$AL:$AL,ROW())*INDEX(results!$I:$I,ROW())</f>
        <v>0</v>
      </c>
      <c r="AA44" s="73">
        <f t="shared" si="1"/>
        <v>0</v>
      </c>
      <c r="AB44" s="31">
        <f>IF(INDEX(data!$AV:$AV,ROW())=3,0,CA44*INDEX(results!$R:$R,ROW()))*INDEX($BA:$BA,ROW())</f>
        <v>0</v>
      </c>
      <c r="AC44" s="31">
        <f>IF(INDEX(data!$AV:$AV,ROW())=3,0,CB44*INDEX(results!$R:$R,ROW()))*INDEX($BA:$BA,ROW())</f>
        <v>0</v>
      </c>
      <c r="AD44" s="31">
        <f>IF(INDEX(data!$AV:$AV,ROW())=3,0,CC44*INDEX(results!$R:$R,ROW()))*INDEX($BA:$BA,ROW())</f>
        <v>0</v>
      </c>
      <c r="AE44" s="31">
        <f>IF(INDEX(data!$AV:$AV,ROW())=3,0,CD44*INDEX(results!$R:$R,ROW()))*INDEX($BA:$BA,ROW())</f>
        <v>0</v>
      </c>
      <c r="AF44" s="31">
        <f>IF(INDEX(data!$AV:$AV,ROW())=3,0,CE44*INDEX(results!$R:$R,ROW()))*INDEX($BA:$BA,ROW())</f>
        <v>0</v>
      </c>
      <c r="AG44" s="31">
        <f>IF(INDEX(data!$AV:$AV,ROW())=3,0,CF44*INDEX(results!$R:$R,ROW()))*INDEX($BA:$BA,ROW())</f>
        <v>0</v>
      </c>
      <c r="AH44" s="31">
        <f>IF(INDEX(data!$AV:$AV,ROW())=3,0,CG44*INDEX(results!$R:$R,ROW()))*INDEX($BA:$BA,ROW())</f>
        <v>0</v>
      </c>
      <c r="AI44" s="90">
        <f>CH44*INDEX(results!$R:$R,ROW())*INDEX($BA:$BA,ROW())</f>
        <v>2.2229140666926175</v>
      </c>
      <c r="AJ44" s="90">
        <f>CI44*INDEX(results!$R:$R,ROW())*INDEX($BA:$BA,ROW())</f>
        <v>2.2229140666926175</v>
      </c>
      <c r="AK44" s="90">
        <f>CJ44*INDEX(results!$R:$R,ROW())*INDEX($BA:$BA,ROW())</f>
        <v>2.2229140666926175</v>
      </c>
      <c r="AL44" s="90">
        <f>CK44*INDEX(results!$R:$R,ROW())*INDEX($BA:$BA,ROW())</f>
        <v>2.2229140666926175</v>
      </c>
      <c r="AM44" s="90">
        <f>CL44*INDEX(results!$R:$R,ROW())*INDEX($BA:$BA,ROW())</f>
        <v>2.2229140666926175</v>
      </c>
      <c r="AN44" s="90">
        <f>CM44*INDEX(results!$R:$R,ROW())*INDEX($BA:$BA,ROW())</f>
        <v>2.2229140666926175</v>
      </c>
      <c r="AO44" s="90">
        <f>CN44*INDEX(results!$R:$R,ROW())*INDEX($BA:$BA,ROW())</f>
        <v>2.2229140666926175</v>
      </c>
      <c r="AP44" s="90">
        <f>CO44*INDEX(results!$R:$R,ROW())*INDEX($BA:$BA,ROW())</f>
        <v>2.2229140666926175</v>
      </c>
      <c r="AQ44" s="90">
        <f>CP44*INDEX(results!$R:$R,ROW())*INDEX($BA:$BA,ROW())</f>
        <v>2.2229140666926175</v>
      </c>
      <c r="AR44" s="90">
        <f>CQ44*INDEX(results!$R:$R,ROW())*INDEX($BA:$BA,ROW())</f>
        <v>2.2229140666926175</v>
      </c>
      <c r="AS44" s="90">
        <f>CR44*INDEX(results!$R:$R,ROW())*INDEX($BA:$BA,ROW())</f>
        <v>2.2229140666926175</v>
      </c>
      <c r="AT44" s="91">
        <f>IF(INDEX(data!$AV:$AV,ROW())=3,INDEX(results!$R:$R,ROW()), CS44*INDEX(results!$R:$R,ROW()))*INDEX($BA:$BA,ROW())</f>
        <v>0</v>
      </c>
      <c r="AU44" s="91">
        <f>IF(INDEX(data!$AV:$AV,ROW())=3,INDEX(results!$R:$R,ROW()), CT44*INDEX(results!$R:$R,ROW()))*INDEX($BA:$BA,ROW())</f>
        <v>0</v>
      </c>
      <c r="AV44" s="91">
        <f>IF(INDEX(data!$AV:$AV,ROW())=3,INDEX(results!$R:$R,ROW()), CU44*INDEX(results!$R:$R,ROW()))*INDEX($BA:$BA,ROW())</f>
        <v>0</v>
      </c>
      <c r="AW44" s="31">
        <f>IF(INDEX(data!$AV:$AV,ROW())=3,0,CV44*INDEX(results!$R:$R,ROW()))*INDEX($BA:$BA,ROW())</f>
        <v>0</v>
      </c>
      <c r="AX44" s="31">
        <f>IF(INDEX(data!$AV:$AV,ROW())=3,0,CW44*INDEX(results!$R:$R,ROW()))*INDEX($BA:$BA,ROW())</f>
        <v>0</v>
      </c>
      <c r="AY44" s="37">
        <f>IF(INDEX(data!$AV:$AV,ROW())=3,0,CX44*INDEX(results!$R:$R,ROW()))*INDEX($BA:$BA,ROW())</f>
        <v>0</v>
      </c>
      <c r="AZ44" s="17">
        <f t="shared" si="2"/>
        <v>9</v>
      </c>
      <c r="BA44" s="73">
        <f>IF((INDEX(data!$AU:$AU,ROW())+INDEX(data!$AV:$AV,ROW()))=0,0,INDEX(results!$T:$T,ROW())/(365*(INDEX(data!$AU:$AU,ROW())+INDEX(data!$AV:$AV,ROW()))+0.00001))</f>
        <v>0.2117061015897731</v>
      </c>
      <c r="BB44" s="39">
        <f>CA44*INDEX(data!$AX:$AX,ROW())*INDEX(results!$I:$I,ROW())</f>
        <v>0</v>
      </c>
      <c r="BC44" s="39">
        <f>CB44*INDEX(data!$AX:$AX,ROW())*INDEX(results!$I:$I,ROW())</f>
        <v>0</v>
      </c>
      <c r="BD44" s="39">
        <f>CC44*INDEX(data!$AX:$AX,ROW())*INDEX(results!$I:$I,ROW())</f>
        <v>0</v>
      </c>
      <c r="BE44" s="39">
        <f>CD44*INDEX(data!$AX:$AX,ROW())*INDEX(results!$I:$I,ROW())</f>
        <v>0</v>
      </c>
      <c r="BF44" s="39">
        <f>CE44*INDEX(data!$AX:$AX,ROW())*INDEX(results!$I:$I,ROW())</f>
        <v>0</v>
      </c>
      <c r="BG44" s="39">
        <f>CF44*INDEX(data!$AX:$AX,ROW())*INDEX(results!$I:$I,ROW())</f>
        <v>0</v>
      </c>
      <c r="BH44" s="39">
        <f>CG44*INDEX(data!$AX:$AX,ROW())*INDEX(results!$I:$I,ROW())</f>
        <v>0</v>
      </c>
      <c r="BI44" s="39">
        <f>CH44*INDEX(data!$AX:$AX,ROW())*INDEX(results!$I:$I,ROW())</f>
        <v>0</v>
      </c>
      <c r="BJ44" s="39">
        <f>CI44*INDEX(data!$AX:$AX,ROW())*INDEX(results!$I:$I,ROW())</f>
        <v>0</v>
      </c>
      <c r="BK44" s="39">
        <f>CJ44*INDEX(data!$AX:$AX,ROW())*INDEX(results!$I:$I,ROW())</f>
        <v>0</v>
      </c>
      <c r="BL44" s="39">
        <f>CK44*INDEX(data!$AX:$AX,ROW())*INDEX(results!$I:$I,ROW())</f>
        <v>0</v>
      </c>
      <c r="BM44" s="39">
        <f>CL44*INDEX(data!$AX:$AX,ROW())*INDEX(results!$I:$I,ROW())</f>
        <v>0</v>
      </c>
      <c r="BN44" s="39">
        <f>CM44*INDEX(data!$AX:$AX,ROW())*INDEX(results!$I:$I,ROW())</f>
        <v>0</v>
      </c>
      <c r="BO44" s="39">
        <f>CN44*INDEX(data!$AX:$AX,ROW())*INDEX(results!$I:$I,ROW())</f>
        <v>0</v>
      </c>
      <c r="BP44" s="39">
        <f>CO44*INDEX(data!$AX:$AX,ROW())*INDEX(results!$I:$I,ROW())</f>
        <v>0</v>
      </c>
      <c r="BQ44" s="39">
        <f>CP44*INDEX(data!$AX:$AX,ROW())*INDEX(results!$I:$I,ROW())</f>
        <v>0</v>
      </c>
      <c r="BR44" s="39">
        <f>CQ44*INDEX(data!$AX:$AX,ROW())*INDEX(results!$I:$I,ROW())</f>
        <v>0</v>
      </c>
      <c r="BS44" s="39">
        <f>CR44*INDEX(data!$AX:$AX,ROW())*INDEX(results!$I:$I,ROW())</f>
        <v>0</v>
      </c>
      <c r="BT44" s="39">
        <f>CS44*INDEX(data!$AX:$AX,ROW())*INDEX(results!$I:$I,ROW())</f>
        <v>0</v>
      </c>
      <c r="BU44" s="39">
        <f>CT44*INDEX(data!$AX:$AX,ROW())*INDEX(results!$I:$I,ROW())</f>
        <v>0</v>
      </c>
      <c r="BV44" s="39">
        <f>CU44*INDEX(data!$AX:$AX,ROW())*INDEX(results!$I:$I,ROW())</f>
        <v>0</v>
      </c>
      <c r="BW44" s="39">
        <f>CV44*INDEX(data!$AX:$AX,ROW())*INDEX(results!$I:$I,ROW())</f>
        <v>0</v>
      </c>
      <c r="BX44" s="39">
        <f>CW44*INDEX(data!$AX:$AX,ROW())*INDEX(results!$I:$I,ROW())</f>
        <v>0</v>
      </c>
      <c r="BY44" s="39">
        <f>CX44*INDEX(data!$AX:$AX,ROW())*INDEX(results!$I:$I,ROW())</f>
        <v>0</v>
      </c>
      <c r="BZ44" s="73">
        <f>ROUND(SUM(BB44:BY44)*INDEX(profiles!$BL:$BL,ROW())/1000,0)</f>
        <v>0</v>
      </c>
      <c r="CA44" s="82">
        <f>IF(profiles!C44&gt;0,1,0)</f>
        <v>0</v>
      </c>
      <c r="CB44" s="83">
        <f>IF(profiles!D44&gt;0,1,0)</f>
        <v>0</v>
      </c>
      <c r="CC44" s="83">
        <f>IF(profiles!E44&gt;0,1,0)</f>
        <v>0</v>
      </c>
      <c r="CD44" s="83">
        <f>IF(profiles!F44&gt;0,1,0)</f>
        <v>0</v>
      </c>
      <c r="CE44" s="83">
        <f>IF(profiles!G44&gt;0,1,0)</f>
        <v>0</v>
      </c>
      <c r="CF44" s="83">
        <f>IF(profiles!H44&gt;0,1,0)</f>
        <v>0</v>
      </c>
      <c r="CG44" s="83">
        <f>IF(profiles!I44&gt;0,1,0)</f>
        <v>0</v>
      </c>
      <c r="CH44" s="83">
        <f>IF(profiles!J44&gt;0,1,0)</f>
        <v>1</v>
      </c>
      <c r="CI44" s="83">
        <f>IF(profiles!K44&gt;0,1,0)</f>
        <v>1</v>
      </c>
      <c r="CJ44" s="83">
        <f>IF(profiles!L44&gt;0,1,0)</f>
        <v>1</v>
      </c>
      <c r="CK44" s="83">
        <f>IF(profiles!M44&gt;0,1,0)</f>
        <v>1</v>
      </c>
      <c r="CL44" s="83">
        <f>IF(profiles!N44&gt;0,1,0)</f>
        <v>1</v>
      </c>
      <c r="CM44" s="83">
        <f>IF(profiles!O44&gt;0,1,0)</f>
        <v>1</v>
      </c>
      <c r="CN44" s="83">
        <f>IF(profiles!P44&gt;0,1,0)</f>
        <v>1</v>
      </c>
      <c r="CO44" s="83">
        <f>IF(profiles!Q44&gt;0,1,0)</f>
        <v>1</v>
      </c>
      <c r="CP44" s="83">
        <f>IF(profiles!R44&gt;0,1,0)</f>
        <v>1</v>
      </c>
      <c r="CQ44" s="83">
        <f>IF(profiles!S44&gt;0,1,0)</f>
        <v>1</v>
      </c>
      <c r="CR44" s="83">
        <f>IF(profiles!T44&gt;0,1,0)</f>
        <v>1</v>
      </c>
      <c r="CS44" s="83">
        <f>IF(profiles!U44&gt;0,1,0)</f>
        <v>0</v>
      </c>
      <c r="CT44" s="83">
        <f>IF(profiles!V44&gt;0,1,0)</f>
        <v>0</v>
      </c>
      <c r="CU44" s="83">
        <f>IF(profiles!W44&gt;0,1,0)</f>
        <v>0</v>
      </c>
      <c r="CV44" s="83">
        <f>IF(profiles!X44&gt;0,1,0)</f>
        <v>0</v>
      </c>
      <c r="CW44" s="83">
        <f>IF(profiles!Y44&gt;0,1,0)</f>
        <v>0</v>
      </c>
      <c r="CX44" s="83">
        <f>IF(profiles!Z44&gt;0,1,0)</f>
        <v>0</v>
      </c>
      <c r="CY44" s="73">
        <f t="shared" si="3"/>
        <v>4</v>
      </c>
      <c r="CZ44" s="38">
        <f>profiles!C44*INDEX(results!$J:$J,ROW())*INDEX(results!$I:$I,ROW())</f>
        <v>0</v>
      </c>
      <c r="DA44" s="39">
        <f>profiles!D44*INDEX(results!$J:$J,ROW())*INDEX(results!$I:$I,ROW())</f>
        <v>0</v>
      </c>
      <c r="DB44" s="39">
        <f>profiles!E44*INDEX(results!$J:$J,ROW())*INDEX(results!$I:$I,ROW())</f>
        <v>0</v>
      </c>
      <c r="DC44" s="39">
        <f>profiles!F44*INDEX(results!$J:$J,ROW())*INDEX(results!$I:$I,ROW())</f>
        <v>0</v>
      </c>
      <c r="DD44" s="39">
        <f>profiles!G44*INDEX(results!$J:$J,ROW())*INDEX(results!$I:$I,ROW())</f>
        <v>0</v>
      </c>
      <c r="DE44" s="39">
        <f>profiles!H44*INDEX(results!$J:$J,ROW())*INDEX(results!$I:$I,ROW())</f>
        <v>0</v>
      </c>
      <c r="DF44" s="39">
        <f>profiles!I44*INDEX(results!$J:$J,ROW())*INDEX(results!$I:$I,ROW())</f>
        <v>0</v>
      </c>
      <c r="DG44" s="39">
        <f>profiles!J44*INDEX(results!$J:$J,ROW())*INDEX(results!$I:$I,ROW())</f>
        <v>0</v>
      </c>
      <c r="DH44" s="39">
        <f>profiles!K44*INDEX(results!$J:$J,ROW())*INDEX(results!$I:$I,ROW())</f>
        <v>0</v>
      </c>
      <c r="DI44" s="39">
        <f>profiles!L44*INDEX(results!$J:$J,ROW())*INDEX(results!$I:$I,ROW())</f>
        <v>0</v>
      </c>
      <c r="DJ44" s="39">
        <f>profiles!M44*INDEX(results!$J:$J,ROW())*INDEX(results!$I:$I,ROW())</f>
        <v>0</v>
      </c>
      <c r="DK44" s="39">
        <f>profiles!N44*INDEX(results!$J:$J,ROW())*INDEX(results!$I:$I,ROW())</f>
        <v>0</v>
      </c>
      <c r="DL44" s="39">
        <f>profiles!O44*INDEX(results!$J:$J,ROW())*INDEX(results!$I:$I,ROW())</f>
        <v>0</v>
      </c>
      <c r="DM44" s="39">
        <f>profiles!P44*INDEX(results!$J:$J,ROW())*INDEX(results!$I:$I,ROW())</f>
        <v>0</v>
      </c>
      <c r="DN44" s="39">
        <f>profiles!Q44*INDEX(results!$J:$J,ROW())*INDEX(results!$I:$I,ROW())</f>
        <v>0</v>
      </c>
      <c r="DO44" s="39">
        <f>profiles!R44*INDEX(results!$J:$J,ROW())*INDEX(results!$I:$I,ROW())</f>
        <v>0</v>
      </c>
      <c r="DP44" s="39">
        <f>profiles!S44*INDEX(results!$J:$J,ROW())*INDEX(results!$I:$I,ROW())</f>
        <v>0</v>
      </c>
      <c r="DQ44" s="39">
        <f>profiles!T44*INDEX(results!$J:$J,ROW())*INDEX(results!$I:$I,ROW())</f>
        <v>0</v>
      </c>
      <c r="DR44" s="39">
        <f>profiles!U44*INDEX(results!$J:$J,ROW())*INDEX(results!$I:$I,ROW())</f>
        <v>0</v>
      </c>
      <c r="DS44" s="39">
        <f>profiles!V44*INDEX(results!$J:$J,ROW())*INDEX(results!$I:$I,ROW())</f>
        <v>0</v>
      </c>
      <c r="DT44" s="39">
        <f>profiles!W44*INDEX(results!$J:$J,ROW())*INDEX(results!$I:$I,ROW())</f>
        <v>0</v>
      </c>
      <c r="DU44" s="39">
        <f>profiles!X44*INDEX(results!$J:$J,ROW())*INDEX(results!$I:$I,ROW())</f>
        <v>0</v>
      </c>
      <c r="DV44" s="39">
        <f>profiles!Y44*INDEX(results!$J:$J,ROW())*INDEX(results!$I:$I,ROW())</f>
        <v>0</v>
      </c>
      <c r="DW44" s="39">
        <f>profiles!Z44*INDEX(results!$J:$J,ROW())*INDEX(results!$I:$I,ROW())</f>
        <v>0</v>
      </c>
      <c r="DX44" s="73">
        <f t="shared" si="4"/>
        <v>0</v>
      </c>
      <c r="DY44" s="17">
        <f>EX44/MAX(INDEX($FV:$FV,ROW()),0.001)*(INDEX(data!$BT:$BT,ROW()))*(INDEX(results!$I:$I,ROW()))/MAX(INDEX(data!$AG:$AG,ROW()),0.001)</f>
        <v>0</v>
      </c>
      <c r="DZ44" s="31">
        <f>EY44/MAX(INDEX($FV:$FV,ROW()),0.001)*(INDEX(data!$BT:$BT,ROW()))*(INDEX(results!$I:$I,ROW()))/MAX(INDEX(data!$AG:$AG,ROW()),0.001)</f>
        <v>0</v>
      </c>
      <c r="EA44" s="31">
        <f>EZ44/MAX(INDEX($FV:$FV,ROW()),0.001)*(INDEX(data!$BT:$BT,ROW()))*(INDEX(results!$I:$I,ROW()))/MAX(INDEX(data!$AG:$AG,ROW()),0.001)</f>
        <v>0</v>
      </c>
      <c r="EB44" s="31">
        <f>FA44/MAX(INDEX($FV:$FV,ROW()),0.001)*(INDEX(data!$BT:$BT,ROW()))*(INDEX(results!$I:$I,ROW()))/MAX(INDEX(data!$AG:$AG,ROW()),0.001)</f>
        <v>0</v>
      </c>
      <c r="EC44" s="31">
        <f>FB44/MAX(INDEX($FV:$FV,ROW()),0.001)*(INDEX(data!$BT:$BT,ROW()))*(INDEX(results!$I:$I,ROW()))/MAX(INDEX(data!$AG:$AG,ROW()),0.001)</f>
        <v>0</v>
      </c>
      <c r="ED44" s="31">
        <f>FC44/MAX(INDEX($FV:$FV,ROW()),0.001)*(INDEX(data!$BT:$BT,ROW()))*(INDEX(results!$I:$I,ROW()))/MAX(INDEX(data!$AG:$AG,ROW()),0.001)</f>
        <v>0</v>
      </c>
      <c r="EE44" s="31">
        <f>FD44/MAX(INDEX($FV:$FV,ROW()),0.001)*(INDEX(data!$BT:$BT,ROW()))*(INDEX(results!$I:$I,ROW()))/MAX(INDEX(data!$AG:$AG,ROW()),0.001)</f>
        <v>0</v>
      </c>
      <c r="EF44" s="31">
        <f>FE44/MAX(INDEX($FV:$FV,ROW()),0.001)*(INDEX(data!$BT:$BT,ROW()))*(INDEX(results!$I:$I,ROW()))/MAX(INDEX(data!$AG:$AG,ROW()),0.001)</f>
        <v>0</v>
      </c>
      <c r="EG44" s="31">
        <f>FF44/MAX(INDEX($FV:$FV,ROW()),0.001)*(INDEX(data!$BT:$BT,ROW()))*(INDEX(results!$I:$I,ROW()))/MAX(INDEX(data!$AG:$AG,ROW()),0.001)</f>
        <v>0</v>
      </c>
      <c r="EH44" s="31">
        <f>FG44/MAX(INDEX($FV:$FV,ROW()),0.001)*(INDEX(data!$BT:$BT,ROW()))*(INDEX(results!$I:$I,ROW()))/MAX(INDEX(data!$AG:$AG,ROW()),0.001)</f>
        <v>0</v>
      </c>
      <c r="EI44" s="31">
        <f>FH44/MAX(INDEX($FV:$FV,ROW()),0.001)*(INDEX(data!$BT:$BT,ROW()))*(INDEX(results!$I:$I,ROW()))/MAX(INDEX(data!$AG:$AG,ROW()),0.001)</f>
        <v>0</v>
      </c>
      <c r="EJ44" s="31">
        <f>FI44/MAX(INDEX($FV:$FV,ROW()),0.001)*(INDEX(data!$BT:$BT,ROW()))*(INDEX(results!$I:$I,ROW()))/MAX(INDEX(data!$AG:$AG,ROW()),0.001)</f>
        <v>0</v>
      </c>
      <c r="EK44" s="31">
        <f>FJ44/MAX(INDEX($FV:$FV,ROW()),0.001)*(INDEX(data!$BT:$BT,ROW()))*(INDEX(results!$I:$I,ROW()))/MAX(INDEX(data!$AG:$AG,ROW()),0.001)</f>
        <v>0</v>
      </c>
      <c r="EL44" s="31">
        <f>FK44/MAX(INDEX($FV:$FV,ROW()),0.001)*(INDEX(data!$BT:$BT,ROW()))*(INDEX(results!$I:$I,ROW()))/MAX(INDEX(data!$AG:$AG,ROW()),0.001)</f>
        <v>0</v>
      </c>
      <c r="EM44" s="31">
        <f>FL44/MAX(INDEX($FV:$FV,ROW()),0.001)*(INDEX(data!$BT:$BT,ROW()))*(INDEX(results!$I:$I,ROW()))/MAX(INDEX(data!$AG:$AG,ROW()),0.001)</f>
        <v>0</v>
      </c>
      <c r="EN44" s="31">
        <f>FM44/MAX(INDEX($FV:$FV,ROW()),0.001)*(INDEX(data!$BT:$BT,ROW()))*(INDEX(results!$I:$I,ROW()))/MAX(INDEX(data!$AG:$AG,ROW()),0.001)</f>
        <v>0</v>
      </c>
      <c r="EO44" s="31">
        <f>FN44/MAX(INDEX($FV:$FV,ROW()),0.001)*(INDEX(data!$BT:$BT,ROW()))*(INDEX(results!$I:$I,ROW()))/MAX(INDEX(data!$AG:$AG,ROW()),0.001)</f>
        <v>0</v>
      </c>
      <c r="EP44" s="31">
        <f>FO44/MAX(INDEX($FV:$FV,ROW()),0.001)*(INDEX(data!$BT:$BT,ROW()))*(INDEX(results!$I:$I,ROW()))/MAX(INDEX(data!$AG:$AG,ROW()),0.001)</f>
        <v>0</v>
      </c>
      <c r="EQ44" s="31">
        <f>FP44/MAX(INDEX($FV:$FV,ROW()),0.001)*(INDEX(data!$BT:$BT,ROW()))*(INDEX(results!$I:$I,ROW()))/MAX(INDEX(data!$AG:$AG,ROW()),0.001)</f>
        <v>0</v>
      </c>
      <c r="ER44" s="31">
        <f>FQ44/MAX(INDEX($FV:$FV,ROW()),0.001)*(INDEX(data!$BT:$BT,ROW()))*(INDEX(results!$I:$I,ROW()))/MAX(INDEX(data!$AG:$AG,ROW()),0.001)</f>
        <v>0</v>
      </c>
      <c r="ES44" s="31">
        <f>FR44/MAX(INDEX($FV:$FV,ROW()),0.001)*(INDEX(data!$BT:$BT,ROW()))*(INDEX(results!$I:$I,ROW()))/MAX(INDEX(data!$AG:$AG,ROW()),0.001)</f>
        <v>0</v>
      </c>
      <c r="ET44" s="31">
        <f>FS44/MAX(INDEX($FV:$FV,ROW()),0.001)*(INDEX(data!$BT:$BT,ROW()))*(INDEX(results!$I:$I,ROW()))/MAX(INDEX(data!$AG:$AG,ROW()),0.001)</f>
        <v>0</v>
      </c>
      <c r="EU44" s="31">
        <f>FT44/MAX(INDEX($FV:$FV,ROW()),0.001)*(INDEX(data!$BT:$BT,ROW()))*(INDEX(results!$I:$I,ROW()))/MAX(INDEX(data!$AG:$AG,ROW()),0.001)</f>
        <v>0</v>
      </c>
      <c r="EV44" s="31">
        <f>FU44/MAX(INDEX($FV:$FV,ROW()),0.001)*(INDEX(data!$BT:$BT,ROW()))*(INDEX(results!$I:$I,ROW()))/MAX(INDEX(data!$AG:$AG,ROW()),0.001)</f>
        <v>0</v>
      </c>
      <c r="EW44" s="73">
        <f t="shared" si="5"/>
        <v>0</v>
      </c>
      <c r="EX44" s="17">
        <f t="shared" si="6"/>
        <v>0</v>
      </c>
      <c r="EY44" s="31">
        <f t="shared" si="7"/>
        <v>0</v>
      </c>
      <c r="EZ44" s="31">
        <f t="shared" si="8"/>
        <v>0</v>
      </c>
      <c r="FA44" s="31">
        <f t="shared" si="9"/>
        <v>0</v>
      </c>
      <c r="FB44" s="31">
        <f t="shared" si="10"/>
        <v>0</v>
      </c>
      <c r="FC44" s="31">
        <f t="shared" si="11"/>
        <v>0</v>
      </c>
      <c r="FD44" s="31">
        <f t="shared" si="12"/>
        <v>0</v>
      </c>
      <c r="FE44" s="31">
        <f t="shared" si="13"/>
        <v>0</v>
      </c>
      <c r="FF44" s="31">
        <f t="shared" si="14"/>
        <v>0</v>
      </c>
      <c r="FG44" s="31">
        <f t="shared" si="15"/>
        <v>0</v>
      </c>
      <c r="FH44" s="31">
        <f t="shared" si="16"/>
        <v>0</v>
      </c>
      <c r="FI44" s="31">
        <f t="shared" si="17"/>
        <v>0</v>
      </c>
      <c r="FJ44" s="31">
        <f t="shared" si="18"/>
        <v>0</v>
      </c>
      <c r="FK44" s="31">
        <f t="shared" si="19"/>
        <v>0</v>
      </c>
      <c r="FL44" s="31">
        <f t="shared" si="20"/>
        <v>0</v>
      </c>
      <c r="FM44" s="31">
        <f t="shared" si="21"/>
        <v>0</v>
      </c>
      <c r="FN44" s="31">
        <f t="shared" si="22"/>
        <v>0</v>
      </c>
      <c r="FO44" s="31">
        <f t="shared" si="23"/>
        <v>0</v>
      </c>
      <c r="FP44" s="31">
        <f t="shared" si="24"/>
        <v>0</v>
      </c>
      <c r="FQ44" s="31">
        <f t="shared" si="25"/>
        <v>0</v>
      </c>
      <c r="FR44" s="31">
        <f t="shared" si="26"/>
        <v>0</v>
      </c>
      <c r="FS44" s="31">
        <f t="shared" si="27"/>
        <v>0</v>
      </c>
      <c r="FT44" s="31">
        <f t="shared" si="28"/>
        <v>0</v>
      </c>
      <c r="FU44" s="37">
        <f t="shared" si="29"/>
        <v>0</v>
      </c>
      <c r="FV44" s="73">
        <f t="shared" si="30"/>
        <v>0</v>
      </c>
      <c r="FW44" s="39">
        <f>profiles!C44*profiles!AA44</f>
        <v>0</v>
      </c>
      <c r="FX44" s="39">
        <f>profiles!D44*profiles!AB44</f>
        <v>0</v>
      </c>
      <c r="FY44" s="39">
        <f>profiles!E44*profiles!AC44</f>
        <v>0</v>
      </c>
      <c r="FZ44" s="39">
        <f>profiles!F44*profiles!AD44</f>
        <v>0</v>
      </c>
      <c r="GA44" s="39">
        <f>profiles!G44*profiles!AE44</f>
        <v>0</v>
      </c>
      <c r="GB44" s="39">
        <f>profiles!H44*profiles!AF44</f>
        <v>0</v>
      </c>
      <c r="GC44" s="39">
        <f>profiles!I44*profiles!AG44</f>
        <v>0</v>
      </c>
      <c r="GD44" s="39">
        <f>profiles!J44*profiles!AH44</f>
        <v>0</v>
      </c>
      <c r="GE44" s="39">
        <f>profiles!K44*profiles!AI44</f>
        <v>0</v>
      </c>
      <c r="GF44" s="39">
        <f>profiles!L44*profiles!AJ44</f>
        <v>0</v>
      </c>
      <c r="GG44" s="39">
        <f>profiles!M44*profiles!AK44</f>
        <v>0</v>
      </c>
      <c r="GH44" s="39">
        <f>profiles!N44*profiles!AL44</f>
        <v>0</v>
      </c>
      <c r="GI44" s="39">
        <f>profiles!O44*profiles!AM44</f>
        <v>0</v>
      </c>
      <c r="GJ44" s="39">
        <f>profiles!P44*profiles!AN44</f>
        <v>0</v>
      </c>
      <c r="GK44" s="39">
        <f>profiles!Q44*profiles!AO44</f>
        <v>0</v>
      </c>
      <c r="GL44" s="39">
        <f>profiles!R44*profiles!AP44</f>
        <v>0</v>
      </c>
      <c r="GM44" s="39">
        <f>profiles!S44*profiles!AQ44</f>
        <v>0</v>
      </c>
      <c r="GN44" s="39">
        <f>profiles!T44*profiles!AR44</f>
        <v>0</v>
      </c>
      <c r="GO44" s="39">
        <f>profiles!U44*profiles!AS44</f>
        <v>0</v>
      </c>
      <c r="GP44" s="39">
        <f>profiles!V44*profiles!AT44</f>
        <v>0</v>
      </c>
      <c r="GQ44" s="39">
        <f>profiles!W44*profiles!AU44</f>
        <v>0</v>
      </c>
      <c r="GR44" s="39">
        <f>profiles!X44*profiles!AV44</f>
        <v>0</v>
      </c>
      <c r="GS44" s="39">
        <f>profiles!Y44*profiles!AW44</f>
        <v>0</v>
      </c>
      <c r="GT44" s="39">
        <f>profiles!Z44*profiles!AX44</f>
        <v>0</v>
      </c>
      <c r="GU44" s="73">
        <f t="shared" si="31"/>
        <v>0</v>
      </c>
      <c r="GV44" s="73">
        <v>114</v>
      </c>
      <c r="GW44" s="73">
        <f>INDEX(data!$C:$C,ROW())*INDEX(data!$E:$E,ROW())*(INDEX(data!$G:$G,ROW())/100)/0.85</f>
        <v>3.5294117647058822</v>
      </c>
      <c r="GX44" s="73">
        <f>GW44*INDEX(data!$P:$P,ROW())*INDEX(data!$W:$W,ROW())/INDEX(results!$C:$C,ROW())</f>
        <v>7.9411764705882348E-2</v>
      </c>
      <c r="GY44" s="73">
        <f>IF(INDEX(data!$BM:$BM,ROW())="Climatisation",1,0)</f>
        <v>0</v>
      </c>
      <c r="GZ44" s="73">
        <f>data!BA44</f>
        <v>8</v>
      </c>
      <c r="HA44" s="73">
        <f>data!BB44</f>
        <v>0.2</v>
      </c>
      <c r="HB44" s="17">
        <f>profiles!C44</f>
        <v>0</v>
      </c>
      <c r="HC44" s="31">
        <f>profiles!D44</f>
        <v>0</v>
      </c>
      <c r="HD44" s="31">
        <f>profiles!E44</f>
        <v>0</v>
      </c>
      <c r="HE44" s="31">
        <f>profiles!F44</f>
        <v>0</v>
      </c>
      <c r="HF44" s="31">
        <f>profiles!G44</f>
        <v>0</v>
      </c>
      <c r="HG44" s="31">
        <f>profiles!H44</f>
        <v>0</v>
      </c>
      <c r="HH44" s="31">
        <f>profiles!I44</f>
        <v>0</v>
      </c>
      <c r="HI44" s="31">
        <f>profiles!J44</f>
        <v>0.2</v>
      </c>
      <c r="HJ44" s="31">
        <f>profiles!K44</f>
        <v>0.4</v>
      </c>
      <c r="HK44" s="31">
        <f>profiles!L44</f>
        <v>0.6</v>
      </c>
      <c r="HL44" s="31">
        <f>profiles!M44</f>
        <v>0.8</v>
      </c>
      <c r="HM44" s="31">
        <f>profiles!N44</f>
        <v>0.8</v>
      </c>
      <c r="HN44" s="31">
        <f>profiles!O44</f>
        <v>0.4</v>
      </c>
      <c r="HO44" s="31">
        <f>profiles!P44</f>
        <v>0.6</v>
      </c>
      <c r="HP44" s="31">
        <f>profiles!Q44</f>
        <v>0.8</v>
      </c>
      <c r="HQ44" s="31">
        <f>profiles!R44</f>
        <v>0.8</v>
      </c>
      <c r="HR44" s="31">
        <f>profiles!S44</f>
        <v>0.4</v>
      </c>
      <c r="HS44" s="31">
        <f>profiles!T44</f>
        <v>0.2</v>
      </c>
      <c r="HT44" s="31">
        <f>profiles!U44</f>
        <v>0</v>
      </c>
      <c r="HU44" s="31">
        <f>profiles!V44</f>
        <v>0</v>
      </c>
      <c r="HV44" s="31">
        <f>profiles!W44</f>
        <v>0</v>
      </c>
      <c r="HW44" s="31">
        <f>profiles!X44</f>
        <v>0</v>
      </c>
      <c r="HX44" s="31">
        <f>profiles!Y44</f>
        <v>0</v>
      </c>
      <c r="HY44" s="31">
        <f>profiles!Z44</f>
        <v>0</v>
      </c>
      <c r="HZ44" s="73">
        <f t="shared" si="32"/>
        <v>6</v>
      </c>
    </row>
    <row r="45" spans="1:234" x14ac:dyDescent="0.3">
      <c r="A45" s="17">
        <v>12.7</v>
      </c>
      <c r="B45" s="4" t="s">
        <v>137</v>
      </c>
      <c r="C45" s="17">
        <f>profiles!AA45*INDEX(data!$AL:$AL,ROW())*INDEX(results!$I:$I,ROW())</f>
        <v>0</v>
      </c>
      <c r="D45" s="31">
        <f>profiles!AB45*INDEX(data!$AL:$AL,ROW())*INDEX(results!$I:$I,ROW())</f>
        <v>0</v>
      </c>
      <c r="E45" s="31">
        <f>profiles!AC45*INDEX(data!$AL:$AL,ROW())*INDEX(results!$I:$I,ROW())</f>
        <v>0</v>
      </c>
      <c r="F45" s="31">
        <f>profiles!AD45*INDEX(data!$AL:$AL,ROW())*INDEX(results!$I:$I,ROW())</f>
        <v>0</v>
      </c>
      <c r="G45" s="31">
        <f>profiles!AE45*INDEX(data!$AL:$AL,ROW())*INDEX(results!$I:$I,ROW())</f>
        <v>0</v>
      </c>
      <c r="H45" s="31">
        <f>profiles!AF45*INDEX(data!$AL:$AL,ROW())*INDEX(results!$I:$I,ROW())</f>
        <v>0</v>
      </c>
      <c r="I45" s="31">
        <f>profiles!AG45*INDEX(data!$AL:$AL,ROW())*INDEX(results!$I:$I,ROW())</f>
        <v>0</v>
      </c>
      <c r="J45" s="31">
        <f>profiles!AH45*INDEX(data!$AL:$AL,ROW())*INDEX(results!$I:$I,ROW())</f>
        <v>0</v>
      </c>
      <c r="K45" s="31">
        <f>profiles!AI45*INDEX(data!$AL:$AL,ROW())*INDEX(results!$I:$I,ROW())</f>
        <v>0</v>
      </c>
      <c r="L45" s="31">
        <f>profiles!AJ45*INDEX(data!$AL:$AL,ROW())*INDEX(results!$I:$I,ROW())</f>
        <v>0</v>
      </c>
      <c r="M45" s="31">
        <f>profiles!AK45*INDEX(data!$AL:$AL,ROW())*INDEX(results!$I:$I,ROW())</f>
        <v>0</v>
      </c>
      <c r="N45" s="31">
        <f>profiles!AL45*INDEX(data!$AL:$AL,ROW())*INDEX(results!$I:$I,ROW())</f>
        <v>0</v>
      </c>
      <c r="O45" s="31">
        <f>profiles!AM45*INDEX(data!$AL:$AL,ROW())*INDEX(results!$I:$I,ROW())</f>
        <v>0</v>
      </c>
      <c r="P45" s="31">
        <f>profiles!AN45*INDEX(data!$AL:$AL,ROW())*INDEX(results!$I:$I,ROW())</f>
        <v>0</v>
      </c>
      <c r="Q45" s="31">
        <f>profiles!AO45*INDEX(data!$AL:$AL,ROW())*INDEX(results!$I:$I,ROW())</f>
        <v>0</v>
      </c>
      <c r="R45" s="31">
        <f>profiles!AP45*INDEX(data!$AL:$AL,ROW())*INDEX(results!$I:$I,ROW())</f>
        <v>0</v>
      </c>
      <c r="S45" s="31">
        <f>profiles!AQ45*INDEX(data!$AL:$AL,ROW())*INDEX(results!$I:$I,ROW())</f>
        <v>0</v>
      </c>
      <c r="T45" s="31">
        <f>profiles!AR45*INDEX(data!$AL:$AL,ROW())*INDEX(results!$I:$I,ROW())</f>
        <v>0</v>
      </c>
      <c r="U45" s="31">
        <f>profiles!AS45*INDEX(data!$AL:$AL,ROW())*INDEX(results!$I:$I,ROW())</f>
        <v>0</v>
      </c>
      <c r="V45" s="31">
        <f>profiles!AT45*INDEX(data!$AL:$AL,ROW())*INDEX(results!$I:$I,ROW())</f>
        <v>0</v>
      </c>
      <c r="W45" s="31">
        <f>profiles!AU45*INDEX(data!$AL:$AL,ROW())*INDEX(results!$I:$I,ROW())</f>
        <v>0</v>
      </c>
      <c r="X45" s="31">
        <f>profiles!AV45*INDEX(data!$AL:$AL,ROW())*INDEX(results!$I:$I,ROW())</f>
        <v>0</v>
      </c>
      <c r="Y45" s="31">
        <f>profiles!AW45*INDEX(data!$AL:$AL,ROW())*INDEX(results!$I:$I,ROW())</f>
        <v>0</v>
      </c>
      <c r="Z45" s="31">
        <f>profiles!AX45*INDEX(data!$AL:$AL,ROW())*INDEX(results!$I:$I,ROW())</f>
        <v>0</v>
      </c>
      <c r="AA45" s="73">
        <f t="shared" si="1"/>
        <v>0</v>
      </c>
      <c r="AB45" s="31">
        <f>IF(INDEX(data!$AV:$AV,ROW())=3,0,CA45*INDEX(results!$R:$R,ROW()))*INDEX($BA:$BA,ROW())</f>
        <v>0</v>
      </c>
      <c r="AC45" s="31">
        <f>IF(INDEX(data!$AV:$AV,ROW())=3,0,CB45*INDEX(results!$R:$R,ROW()))*INDEX($BA:$BA,ROW())</f>
        <v>0</v>
      </c>
      <c r="AD45" s="31">
        <f>IF(INDEX(data!$AV:$AV,ROW())=3,0,CC45*INDEX(results!$R:$R,ROW()))*INDEX($BA:$BA,ROW())</f>
        <v>0</v>
      </c>
      <c r="AE45" s="31">
        <f>IF(INDEX(data!$AV:$AV,ROW())=3,0,CD45*INDEX(results!$R:$R,ROW()))*INDEX($BA:$BA,ROW())</f>
        <v>0</v>
      </c>
      <c r="AF45" s="31">
        <f>IF(INDEX(data!$AV:$AV,ROW())=3,0,CE45*INDEX(results!$R:$R,ROW()))*INDEX($BA:$BA,ROW())</f>
        <v>0</v>
      </c>
      <c r="AG45" s="31">
        <f>IF(INDEX(data!$AV:$AV,ROW())=3,0,CF45*INDEX(results!$R:$R,ROW()))*INDEX($BA:$BA,ROW())</f>
        <v>0</v>
      </c>
      <c r="AH45" s="31">
        <f>IF(INDEX(data!$AV:$AV,ROW())=3,0,CG45*INDEX(results!$R:$R,ROW()))*INDEX($BA:$BA,ROW())</f>
        <v>0</v>
      </c>
      <c r="AI45" s="90">
        <f>CH45*INDEX(results!$R:$R,ROW())*INDEX($BA:$BA,ROW())</f>
        <v>3.4271481857356205</v>
      </c>
      <c r="AJ45" s="90">
        <f>CI45*INDEX(results!$R:$R,ROW())*INDEX($BA:$BA,ROW())</f>
        <v>3.4271481857356205</v>
      </c>
      <c r="AK45" s="90">
        <f>CJ45*INDEX(results!$R:$R,ROW())*INDEX($BA:$BA,ROW())</f>
        <v>3.4271481857356205</v>
      </c>
      <c r="AL45" s="90">
        <f>CK45*INDEX(results!$R:$R,ROW())*INDEX($BA:$BA,ROW())</f>
        <v>3.4271481857356205</v>
      </c>
      <c r="AM45" s="90">
        <f>CL45*INDEX(results!$R:$R,ROW())*INDEX($BA:$BA,ROW())</f>
        <v>3.4271481857356205</v>
      </c>
      <c r="AN45" s="90">
        <f>CM45*INDEX(results!$R:$R,ROW())*INDEX($BA:$BA,ROW())</f>
        <v>3.4271481857356205</v>
      </c>
      <c r="AO45" s="90">
        <f>CN45*INDEX(results!$R:$R,ROW())*INDEX($BA:$BA,ROW())</f>
        <v>3.4271481857356205</v>
      </c>
      <c r="AP45" s="90">
        <f>CO45*INDEX(results!$R:$R,ROW())*INDEX($BA:$BA,ROW())</f>
        <v>3.4271481857356205</v>
      </c>
      <c r="AQ45" s="90">
        <f>CP45*INDEX(results!$R:$R,ROW())*INDEX($BA:$BA,ROW())</f>
        <v>3.4271481857356205</v>
      </c>
      <c r="AR45" s="90">
        <f>CQ45*INDEX(results!$R:$R,ROW())*INDEX($BA:$BA,ROW())</f>
        <v>3.4271481857356205</v>
      </c>
      <c r="AS45" s="90">
        <f>CR45*INDEX(results!$R:$R,ROW())*INDEX($BA:$BA,ROW())</f>
        <v>3.4271481857356205</v>
      </c>
      <c r="AT45" s="91">
        <f>IF(INDEX(data!$AV:$AV,ROW())=3,INDEX(results!$R:$R,ROW()), CS45*INDEX(results!$R:$R,ROW()))*INDEX($BA:$BA,ROW())</f>
        <v>0</v>
      </c>
      <c r="AU45" s="91">
        <f>IF(INDEX(data!$AV:$AV,ROW())=3,INDEX(results!$R:$R,ROW()), CT45*INDEX(results!$R:$R,ROW()))*INDEX($BA:$BA,ROW())</f>
        <v>0</v>
      </c>
      <c r="AV45" s="91">
        <f>IF(INDEX(data!$AV:$AV,ROW())=3,INDEX(results!$R:$R,ROW()), CU45*INDEX(results!$R:$R,ROW()))*INDEX($BA:$BA,ROW())</f>
        <v>0</v>
      </c>
      <c r="AW45" s="31">
        <f>IF(INDEX(data!$AV:$AV,ROW())=3,0,CV45*INDEX(results!$R:$R,ROW()))*INDEX($BA:$BA,ROW())</f>
        <v>0</v>
      </c>
      <c r="AX45" s="31">
        <f>IF(INDEX(data!$AV:$AV,ROW())=3,0,CW45*INDEX(results!$R:$R,ROW()))*INDEX($BA:$BA,ROW())</f>
        <v>0</v>
      </c>
      <c r="AY45" s="37">
        <f>IF(INDEX(data!$AV:$AV,ROW())=3,0,CX45*INDEX(results!$R:$R,ROW()))*INDEX($BA:$BA,ROW())</f>
        <v>0</v>
      </c>
      <c r="AZ45" s="17">
        <f t="shared" si="2"/>
        <v>14</v>
      </c>
      <c r="BA45" s="73">
        <f>IF((INDEX(data!$AU:$AU,ROW())+INDEX(data!$AV:$AV,ROW()))=0,0,INDEX(results!$T:$T,ROW())/(365*(INDEX(data!$AU:$AU,ROW())+INDEX(data!$AV:$AV,ROW()))+0.00001))</f>
        <v>0.19925280149625701</v>
      </c>
      <c r="BB45" s="39">
        <f>CA45*INDEX(data!$AX:$AX,ROW())*INDEX(results!$I:$I,ROW())</f>
        <v>0</v>
      </c>
      <c r="BC45" s="39">
        <f>CB45*INDEX(data!$AX:$AX,ROW())*INDEX(results!$I:$I,ROW())</f>
        <v>0</v>
      </c>
      <c r="BD45" s="39">
        <f>CC45*INDEX(data!$AX:$AX,ROW())*INDEX(results!$I:$I,ROW())</f>
        <v>0</v>
      </c>
      <c r="BE45" s="39">
        <f>CD45*INDEX(data!$AX:$AX,ROW())*INDEX(results!$I:$I,ROW())</f>
        <v>0</v>
      </c>
      <c r="BF45" s="39">
        <f>CE45*INDEX(data!$AX:$AX,ROW())*INDEX(results!$I:$I,ROW())</f>
        <v>0</v>
      </c>
      <c r="BG45" s="39">
        <f>CF45*INDEX(data!$AX:$AX,ROW())*INDEX(results!$I:$I,ROW())</f>
        <v>0</v>
      </c>
      <c r="BH45" s="39">
        <f>CG45*INDEX(data!$AX:$AX,ROW())*INDEX(results!$I:$I,ROW())</f>
        <v>0</v>
      </c>
      <c r="BI45" s="39">
        <f>CH45*INDEX(data!$AX:$AX,ROW())*INDEX(results!$I:$I,ROW())</f>
        <v>0</v>
      </c>
      <c r="BJ45" s="39">
        <f>CI45*INDEX(data!$AX:$AX,ROW())*INDEX(results!$I:$I,ROW())</f>
        <v>0</v>
      </c>
      <c r="BK45" s="39">
        <f>CJ45*INDEX(data!$AX:$AX,ROW())*INDEX(results!$I:$I,ROW())</f>
        <v>0</v>
      </c>
      <c r="BL45" s="39">
        <f>CK45*INDEX(data!$AX:$AX,ROW())*INDEX(results!$I:$I,ROW())</f>
        <v>0</v>
      </c>
      <c r="BM45" s="39">
        <f>CL45*INDEX(data!$AX:$AX,ROW())*INDEX(results!$I:$I,ROW())</f>
        <v>0</v>
      </c>
      <c r="BN45" s="39">
        <f>CM45*INDEX(data!$AX:$AX,ROW())*INDEX(results!$I:$I,ROW())</f>
        <v>0</v>
      </c>
      <c r="BO45" s="39">
        <f>CN45*INDEX(data!$AX:$AX,ROW())*INDEX(results!$I:$I,ROW())</f>
        <v>0</v>
      </c>
      <c r="BP45" s="39">
        <f>CO45*INDEX(data!$AX:$AX,ROW())*INDEX(results!$I:$I,ROW())</f>
        <v>0</v>
      </c>
      <c r="BQ45" s="39">
        <f>CP45*INDEX(data!$AX:$AX,ROW())*INDEX(results!$I:$I,ROW())</f>
        <v>0</v>
      </c>
      <c r="BR45" s="39">
        <f>CQ45*INDEX(data!$AX:$AX,ROW())*INDEX(results!$I:$I,ROW())</f>
        <v>0</v>
      </c>
      <c r="BS45" s="39">
        <f>CR45*INDEX(data!$AX:$AX,ROW())*INDEX(results!$I:$I,ROW())</f>
        <v>0</v>
      </c>
      <c r="BT45" s="39">
        <f>CS45*INDEX(data!$AX:$AX,ROW())*INDEX(results!$I:$I,ROW())</f>
        <v>0</v>
      </c>
      <c r="BU45" s="39">
        <f>CT45*INDEX(data!$AX:$AX,ROW())*INDEX(results!$I:$I,ROW())</f>
        <v>0</v>
      </c>
      <c r="BV45" s="39">
        <f>CU45*INDEX(data!$AX:$AX,ROW())*INDEX(results!$I:$I,ROW())</f>
        <v>0</v>
      </c>
      <c r="BW45" s="39">
        <f>CV45*INDEX(data!$AX:$AX,ROW())*INDEX(results!$I:$I,ROW())</f>
        <v>0</v>
      </c>
      <c r="BX45" s="39">
        <f>CW45*INDEX(data!$AX:$AX,ROW())*INDEX(results!$I:$I,ROW())</f>
        <v>0</v>
      </c>
      <c r="BY45" s="39">
        <f>CX45*INDEX(data!$AX:$AX,ROW())*INDEX(results!$I:$I,ROW())</f>
        <v>0</v>
      </c>
      <c r="BZ45" s="73">
        <f>ROUND(SUM(BB45:BY45)*INDEX(profiles!$BL:$BL,ROW())/1000,0)</f>
        <v>0</v>
      </c>
      <c r="CA45" s="82">
        <f>IF(profiles!C45&gt;0,1,0)</f>
        <v>0</v>
      </c>
      <c r="CB45" s="83">
        <f>IF(profiles!D45&gt;0,1,0)</f>
        <v>0</v>
      </c>
      <c r="CC45" s="83">
        <f>IF(profiles!E45&gt;0,1,0)</f>
        <v>0</v>
      </c>
      <c r="CD45" s="83">
        <f>IF(profiles!F45&gt;0,1,0)</f>
        <v>0</v>
      </c>
      <c r="CE45" s="83">
        <f>IF(profiles!G45&gt;0,1,0)</f>
        <v>0</v>
      </c>
      <c r="CF45" s="83">
        <f>IF(profiles!H45&gt;0,1,0)</f>
        <v>0</v>
      </c>
      <c r="CG45" s="83">
        <f>IF(profiles!I45&gt;0,1,0)</f>
        <v>0</v>
      </c>
      <c r="CH45" s="83">
        <f>IF(profiles!J45&gt;0,1,0)</f>
        <v>1</v>
      </c>
      <c r="CI45" s="83">
        <f>IF(profiles!K45&gt;0,1,0)</f>
        <v>1</v>
      </c>
      <c r="CJ45" s="83">
        <f>IF(profiles!L45&gt;0,1,0)</f>
        <v>1</v>
      </c>
      <c r="CK45" s="83">
        <f>IF(profiles!M45&gt;0,1,0)</f>
        <v>1</v>
      </c>
      <c r="CL45" s="83">
        <f>IF(profiles!N45&gt;0,1,0)</f>
        <v>1</v>
      </c>
      <c r="CM45" s="83">
        <f>IF(profiles!O45&gt;0,1,0)</f>
        <v>1</v>
      </c>
      <c r="CN45" s="83">
        <f>IF(profiles!P45&gt;0,1,0)</f>
        <v>1</v>
      </c>
      <c r="CO45" s="83">
        <f>IF(profiles!Q45&gt;0,1,0)</f>
        <v>1</v>
      </c>
      <c r="CP45" s="83">
        <f>IF(profiles!R45&gt;0,1,0)</f>
        <v>1</v>
      </c>
      <c r="CQ45" s="83">
        <f>IF(profiles!S45&gt;0,1,0)</f>
        <v>1</v>
      </c>
      <c r="CR45" s="83">
        <f>IF(profiles!T45&gt;0,1,0)</f>
        <v>1</v>
      </c>
      <c r="CS45" s="83">
        <f>IF(profiles!U45&gt;0,1,0)</f>
        <v>0</v>
      </c>
      <c r="CT45" s="83">
        <f>IF(profiles!V45&gt;0,1,0)</f>
        <v>0</v>
      </c>
      <c r="CU45" s="83">
        <f>IF(profiles!W45&gt;0,1,0)</f>
        <v>0</v>
      </c>
      <c r="CV45" s="83">
        <f>IF(profiles!X45&gt;0,1,0)</f>
        <v>0</v>
      </c>
      <c r="CW45" s="83">
        <f>IF(profiles!Y45&gt;0,1,0)</f>
        <v>0</v>
      </c>
      <c r="CX45" s="83">
        <f>IF(profiles!Z45&gt;0,1,0)</f>
        <v>0</v>
      </c>
      <c r="CY45" s="73">
        <f t="shared" si="3"/>
        <v>4</v>
      </c>
      <c r="CZ45" s="38">
        <f>profiles!C45*INDEX(results!$J:$J,ROW())*INDEX(results!$I:$I,ROW())</f>
        <v>0</v>
      </c>
      <c r="DA45" s="39">
        <f>profiles!D45*INDEX(results!$J:$J,ROW())*INDEX(results!$I:$I,ROW())</f>
        <v>0</v>
      </c>
      <c r="DB45" s="39">
        <f>profiles!E45*INDEX(results!$J:$J,ROW())*INDEX(results!$I:$I,ROW())</f>
        <v>0</v>
      </c>
      <c r="DC45" s="39">
        <f>profiles!F45*INDEX(results!$J:$J,ROW())*INDEX(results!$I:$I,ROW())</f>
        <v>0</v>
      </c>
      <c r="DD45" s="39">
        <f>profiles!G45*INDEX(results!$J:$J,ROW())*INDEX(results!$I:$I,ROW())</f>
        <v>0</v>
      </c>
      <c r="DE45" s="39">
        <f>profiles!H45*INDEX(results!$J:$J,ROW())*INDEX(results!$I:$I,ROW())</f>
        <v>0</v>
      </c>
      <c r="DF45" s="39">
        <f>profiles!I45*INDEX(results!$J:$J,ROW())*INDEX(results!$I:$I,ROW())</f>
        <v>0</v>
      </c>
      <c r="DG45" s="39">
        <f>profiles!J45*INDEX(results!$J:$J,ROW())*INDEX(results!$I:$I,ROW())</f>
        <v>0</v>
      </c>
      <c r="DH45" s="39">
        <f>profiles!K45*INDEX(results!$J:$J,ROW())*INDEX(results!$I:$I,ROW())</f>
        <v>0</v>
      </c>
      <c r="DI45" s="39">
        <f>profiles!L45*INDEX(results!$J:$J,ROW())*INDEX(results!$I:$I,ROW())</f>
        <v>0</v>
      </c>
      <c r="DJ45" s="39">
        <f>profiles!M45*INDEX(results!$J:$J,ROW())*INDEX(results!$I:$I,ROW())</f>
        <v>0</v>
      </c>
      <c r="DK45" s="39">
        <f>profiles!N45*INDEX(results!$J:$J,ROW())*INDEX(results!$I:$I,ROW())</f>
        <v>0</v>
      </c>
      <c r="DL45" s="39">
        <f>profiles!O45*INDEX(results!$J:$J,ROW())*INDEX(results!$I:$I,ROW())</f>
        <v>0</v>
      </c>
      <c r="DM45" s="39">
        <f>profiles!P45*INDEX(results!$J:$J,ROW())*INDEX(results!$I:$I,ROW())</f>
        <v>0</v>
      </c>
      <c r="DN45" s="39">
        <f>profiles!Q45*INDEX(results!$J:$J,ROW())*INDEX(results!$I:$I,ROW())</f>
        <v>0</v>
      </c>
      <c r="DO45" s="39">
        <f>profiles!R45*INDEX(results!$J:$J,ROW())*INDEX(results!$I:$I,ROW())</f>
        <v>0</v>
      </c>
      <c r="DP45" s="39">
        <f>profiles!S45*INDEX(results!$J:$J,ROW())*INDEX(results!$I:$I,ROW())</f>
        <v>0</v>
      </c>
      <c r="DQ45" s="39">
        <f>profiles!T45*INDEX(results!$J:$J,ROW())*INDEX(results!$I:$I,ROW())</f>
        <v>0</v>
      </c>
      <c r="DR45" s="39">
        <f>profiles!U45*INDEX(results!$J:$J,ROW())*INDEX(results!$I:$I,ROW())</f>
        <v>0</v>
      </c>
      <c r="DS45" s="39">
        <f>profiles!V45*INDEX(results!$J:$J,ROW())*INDEX(results!$I:$I,ROW())</f>
        <v>0</v>
      </c>
      <c r="DT45" s="39">
        <f>profiles!W45*INDEX(results!$J:$J,ROW())*INDEX(results!$I:$I,ROW())</f>
        <v>0</v>
      </c>
      <c r="DU45" s="39">
        <f>profiles!X45*INDEX(results!$J:$J,ROW())*INDEX(results!$I:$I,ROW())</f>
        <v>0</v>
      </c>
      <c r="DV45" s="39">
        <f>profiles!Y45*INDEX(results!$J:$J,ROW())*INDEX(results!$I:$I,ROW())</f>
        <v>0</v>
      </c>
      <c r="DW45" s="39">
        <f>profiles!Z45*INDEX(results!$J:$J,ROW())*INDEX(results!$I:$I,ROW())</f>
        <v>0</v>
      </c>
      <c r="DX45" s="73">
        <f t="shared" si="4"/>
        <v>0</v>
      </c>
      <c r="DY45" s="17">
        <f>EX45/MAX(INDEX($FV:$FV,ROW()),0.001)*(INDEX(data!$BT:$BT,ROW()))*(INDEX(results!$I:$I,ROW()))/MAX(INDEX(data!$AG:$AG,ROW()),0.001)</f>
        <v>0</v>
      </c>
      <c r="DZ45" s="31">
        <f>EY45/MAX(INDEX($FV:$FV,ROW()),0.001)*(INDEX(data!$BT:$BT,ROW()))*(INDEX(results!$I:$I,ROW()))/MAX(INDEX(data!$AG:$AG,ROW()),0.001)</f>
        <v>0</v>
      </c>
      <c r="EA45" s="31">
        <f>EZ45/MAX(INDEX($FV:$FV,ROW()),0.001)*(INDEX(data!$BT:$BT,ROW()))*(INDEX(results!$I:$I,ROW()))/MAX(INDEX(data!$AG:$AG,ROW()),0.001)</f>
        <v>0</v>
      </c>
      <c r="EB45" s="31">
        <f>FA45/MAX(INDEX($FV:$FV,ROW()),0.001)*(INDEX(data!$BT:$BT,ROW()))*(INDEX(results!$I:$I,ROW()))/MAX(INDEX(data!$AG:$AG,ROW()),0.001)</f>
        <v>0</v>
      </c>
      <c r="EC45" s="31">
        <f>FB45/MAX(INDEX($FV:$FV,ROW()),0.001)*(INDEX(data!$BT:$BT,ROW()))*(INDEX(results!$I:$I,ROW()))/MAX(INDEX(data!$AG:$AG,ROW()),0.001)</f>
        <v>0</v>
      </c>
      <c r="ED45" s="31">
        <f>FC45/MAX(INDEX($FV:$FV,ROW()),0.001)*(INDEX(data!$BT:$BT,ROW()))*(INDEX(results!$I:$I,ROW()))/MAX(INDEX(data!$AG:$AG,ROW()),0.001)</f>
        <v>0</v>
      </c>
      <c r="EE45" s="31">
        <f>FD45/MAX(INDEX($FV:$FV,ROW()),0.001)*(INDEX(data!$BT:$BT,ROW()))*(INDEX(results!$I:$I,ROW()))/MAX(INDEX(data!$AG:$AG,ROW()),0.001)</f>
        <v>0</v>
      </c>
      <c r="EF45" s="31">
        <f>FE45/MAX(INDEX($FV:$FV,ROW()),0.001)*(INDEX(data!$BT:$BT,ROW()))*(INDEX(results!$I:$I,ROW()))/MAX(INDEX(data!$AG:$AG,ROW()),0.001)</f>
        <v>0</v>
      </c>
      <c r="EG45" s="31">
        <f>FF45/MAX(INDEX($FV:$FV,ROW()),0.001)*(INDEX(data!$BT:$BT,ROW()))*(INDEX(results!$I:$I,ROW()))/MAX(INDEX(data!$AG:$AG,ROW()),0.001)</f>
        <v>0</v>
      </c>
      <c r="EH45" s="31">
        <f>FG45/MAX(INDEX($FV:$FV,ROW()),0.001)*(INDEX(data!$BT:$BT,ROW()))*(INDEX(results!$I:$I,ROW()))/MAX(INDEX(data!$AG:$AG,ROW()),0.001)</f>
        <v>0</v>
      </c>
      <c r="EI45" s="31">
        <f>FH45/MAX(INDEX($FV:$FV,ROW()),0.001)*(INDEX(data!$BT:$BT,ROW()))*(INDEX(results!$I:$I,ROW()))/MAX(INDEX(data!$AG:$AG,ROW()),0.001)</f>
        <v>0</v>
      </c>
      <c r="EJ45" s="31">
        <f>FI45/MAX(INDEX($FV:$FV,ROW()),0.001)*(INDEX(data!$BT:$BT,ROW()))*(INDEX(results!$I:$I,ROW()))/MAX(INDEX(data!$AG:$AG,ROW()),0.001)</f>
        <v>0</v>
      </c>
      <c r="EK45" s="31">
        <f>FJ45/MAX(INDEX($FV:$FV,ROW()),0.001)*(INDEX(data!$BT:$BT,ROW()))*(INDEX(results!$I:$I,ROW()))/MAX(INDEX(data!$AG:$AG,ROW()),0.001)</f>
        <v>0</v>
      </c>
      <c r="EL45" s="31">
        <f>FK45/MAX(INDEX($FV:$FV,ROW()),0.001)*(INDEX(data!$BT:$BT,ROW()))*(INDEX(results!$I:$I,ROW()))/MAX(INDEX(data!$AG:$AG,ROW()),0.001)</f>
        <v>0</v>
      </c>
      <c r="EM45" s="31">
        <f>FL45/MAX(INDEX($FV:$FV,ROW()),0.001)*(INDEX(data!$BT:$BT,ROW()))*(INDEX(results!$I:$I,ROW()))/MAX(INDEX(data!$AG:$AG,ROW()),0.001)</f>
        <v>0</v>
      </c>
      <c r="EN45" s="31">
        <f>FM45/MAX(INDEX($FV:$FV,ROW()),0.001)*(INDEX(data!$BT:$BT,ROW()))*(INDEX(results!$I:$I,ROW()))/MAX(INDEX(data!$AG:$AG,ROW()),0.001)</f>
        <v>0</v>
      </c>
      <c r="EO45" s="31">
        <f>FN45/MAX(INDEX($FV:$FV,ROW()),0.001)*(INDEX(data!$BT:$BT,ROW()))*(INDEX(results!$I:$I,ROW()))/MAX(INDEX(data!$AG:$AG,ROW()),0.001)</f>
        <v>0</v>
      </c>
      <c r="EP45" s="31">
        <f>FO45/MAX(INDEX($FV:$FV,ROW()),0.001)*(INDEX(data!$BT:$BT,ROW()))*(INDEX(results!$I:$I,ROW()))/MAX(INDEX(data!$AG:$AG,ROW()),0.001)</f>
        <v>0</v>
      </c>
      <c r="EQ45" s="31">
        <f>FP45/MAX(INDEX($FV:$FV,ROW()),0.001)*(INDEX(data!$BT:$BT,ROW()))*(INDEX(results!$I:$I,ROW()))/MAX(INDEX(data!$AG:$AG,ROW()),0.001)</f>
        <v>0</v>
      </c>
      <c r="ER45" s="31">
        <f>FQ45/MAX(INDEX($FV:$FV,ROW()),0.001)*(INDEX(data!$BT:$BT,ROW()))*(INDEX(results!$I:$I,ROW()))/MAX(INDEX(data!$AG:$AG,ROW()),0.001)</f>
        <v>0</v>
      </c>
      <c r="ES45" s="31">
        <f>FR45/MAX(INDEX($FV:$FV,ROW()),0.001)*(INDEX(data!$BT:$BT,ROW()))*(INDEX(results!$I:$I,ROW()))/MAX(INDEX(data!$AG:$AG,ROW()),0.001)</f>
        <v>0</v>
      </c>
      <c r="ET45" s="31">
        <f>FS45/MAX(INDEX($FV:$FV,ROW()),0.001)*(INDEX(data!$BT:$BT,ROW()))*(INDEX(results!$I:$I,ROW()))/MAX(INDEX(data!$AG:$AG,ROW()),0.001)</f>
        <v>0</v>
      </c>
      <c r="EU45" s="31">
        <f>FT45/MAX(INDEX($FV:$FV,ROW()),0.001)*(INDEX(data!$BT:$BT,ROW()))*(INDEX(results!$I:$I,ROW()))/MAX(INDEX(data!$AG:$AG,ROW()),0.001)</f>
        <v>0</v>
      </c>
      <c r="EV45" s="31">
        <f>FU45/MAX(INDEX($FV:$FV,ROW()),0.001)*(INDEX(data!$BT:$BT,ROW()))*(INDEX(results!$I:$I,ROW()))/MAX(INDEX(data!$AG:$AG,ROW()),0.001)</f>
        <v>0</v>
      </c>
      <c r="EW45" s="73">
        <f t="shared" si="5"/>
        <v>0</v>
      </c>
      <c r="EX45" s="17">
        <f t="shared" si="6"/>
        <v>0</v>
      </c>
      <c r="EY45" s="31">
        <f t="shared" si="7"/>
        <v>0</v>
      </c>
      <c r="EZ45" s="31">
        <f t="shared" si="8"/>
        <v>0</v>
      </c>
      <c r="FA45" s="31">
        <f t="shared" si="9"/>
        <v>0</v>
      </c>
      <c r="FB45" s="31">
        <f t="shared" si="10"/>
        <v>0</v>
      </c>
      <c r="FC45" s="31">
        <f t="shared" si="11"/>
        <v>0</v>
      </c>
      <c r="FD45" s="31">
        <f t="shared" si="12"/>
        <v>0</v>
      </c>
      <c r="FE45" s="31">
        <f t="shared" si="13"/>
        <v>0</v>
      </c>
      <c r="FF45" s="31">
        <f t="shared" si="14"/>
        <v>0</v>
      </c>
      <c r="FG45" s="31">
        <f t="shared" si="15"/>
        <v>0</v>
      </c>
      <c r="FH45" s="31">
        <f t="shared" si="16"/>
        <v>0</v>
      </c>
      <c r="FI45" s="31">
        <f t="shared" si="17"/>
        <v>0</v>
      </c>
      <c r="FJ45" s="31">
        <f t="shared" si="18"/>
        <v>0</v>
      </c>
      <c r="FK45" s="31">
        <f t="shared" si="19"/>
        <v>0</v>
      </c>
      <c r="FL45" s="31">
        <f t="shared" si="20"/>
        <v>0</v>
      </c>
      <c r="FM45" s="31">
        <f t="shared" si="21"/>
        <v>0</v>
      </c>
      <c r="FN45" s="31">
        <f t="shared" si="22"/>
        <v>0</v>
      </c>
      <c r="FO45" s="31">
        <f t="shared" si="23"/>
        <v>0</v>
      </c>
      <c r="FP45" s="31">
        <f t="shared" si="24"/>
        <v>0</v>
      </c>
      <c r="FQ45" s="31">
        <f t="shared" si="25"/>
        <v>0</v>
      </c>
      <c r="FR45" s="31">
        <f t="shared" si="26"/>
        <v>0</v>
      </c>
      <c r="FS45" s="31">
        <f t="shared" si="27"/>
        <v>0</v>
      </c>
      <c r="FT45" s="31">
        <f t="shared" si="28"/>
        <v>0</v>
      </c>
      <c r="FU45" s="37">
        <f t="shared" si="29"/>
        <v>0</v>
      </c>
      <c r="FV45" s="73">
        <f t="shared" si="30"/>
        <v>0</v>
      </c>
      <c r="FW45" s="39">
        <f>profiles!C45*profiles!AA45</f>
        <v>0</v>
      </c>
      <c r="FX45" s="39">
        <f>profiles!D45*profiles!AB45</f>
        <v>0</v>
      </c>
      <c r="FY45" s="39">
        <f>profiles!E45*profiles!AC45</f>
        <v>0</v>
      </c>
      <c r="FZ45" s="39">
        <f>profiles!F45*profiles!AD45</f>
        <v>0</v>
      </c>
      <c r="GA45" s="39">
        <f>profiles!G45*profiles!AE45</f>
        <v>0</v>
      </c>
      <c r="GB45" s="39">
        <f>profiles!H45*profiles!AF45</f>
        <v>0</v>
      </c>
      <c r="GC45" s="39">
        <f>profiles!I45*profiles!AG45</f>
        <v>0</v>
      </c>
      <c r="GD45" s="39">
        <f>profiles!J45*profiles!AH45</f>
        <v>0</v>
      </c>
      <c r="GE45" s="39">
        <f>profiles!K45*profiles!AI45</f>
        <v>0</v>
      </c>
      <c r="GF45" s="39">
        <f>profiles!L45*profiles!AJ45</f>
        <v>0</v>
      </c>
      <c r="GG45" s="39">
        <f>profiles!M45*profiles!AK45</f>
        <v>0</v>
      </c>
      <c r="GH45" s="39">
        <f>profiles!N45*profiles!AL45</f>
        <v>0</v>
      </c>
      <c r="GI45" s="39">
        <f>profiles!O45*profiles!AM45</f>
        <v>0</v>
      </c>
      <c r="GJ45" s="39">
        <f>profiles!P45*profiles!AN45</f>
        <v>0</v>
      </c>
      <c r="GK45" s="39">
        <f>profiles!Q45*profiles!AO45</f>
        <v>0</v>
      </c>
      <c r="GL45" s="39">
        <f>profiles!R45*profiles!AP45</f>
        <v>0</v>
      </c>
      <c r="GM45" s="39">
        <f>profiles!S45*profiles!AQ45</f>
        <v>0</v>
      </c>
      <c r="GN45" s="39">
        <f>profiles!T45*profiles!AR45</f>
        <v>0</v>
      </c>
      <c r="GO45" s="39">
        <f>profiles!U45*profiles!AS45</f>
        <v>0</v>
      </c>
      <c r="GP45" s="39">
        <f>profiles!V45*profiles!AT45</f>
        <v>0</v>
      </c>
      <c r="GQ45" s="39">
        <f>profiles!W45*profiles!AU45</f>
        <v>0</v>
      </c>
      <c r="GR45" s="39">
        <f>profiles!X45*profiles!AV45</f>
        <v>0</v>
      </c>
      <c r="GS45" s="39">
        <f>profiles!Y45*profiles!AW45</f>
        <v>0</v>
      </c>
      <c r="GT45" s="39">
        <f>profiles!Z45*profiles!AX45</f>
        <v>0</v>
      </c>
      <c r="GU45" s="73">
        <f t="shared" si="31"/>
        <v>0</v>
      </c>
      <c r="GV45" s="73">
        <v>155</v>
      </c>
      <c r="GW45" s="73">
        <f>INDEX(data!$C:$C,ROW())*INDEX(data!$E:$E,ROW())*(INDEX(data!$G:$G,ROW())/100)/0.85</f>
        <v>1.7647058823529411</v>
      </c>
      <c r="GX45" s="73">
        <f>GW45*INDEX(data!$P:$P,ROW())*INDEX(data!$W:$W,ROW())/INDEX(results!$C:$C,ROW())</f>
        <v>0.19852941176470587</v>
      </c>
      <c r="GY45" s="73">
        <f>IF(INDEX(data!$BM:$BM,ROW())="Climatisation",1,0)</f>
        <v>0</v>
      </c>
      <c r="GZ45" s="73">
        <f>data!BA45</f>
        <v>8</v>
      </c>
      <c r="HA45" s="73">
        <f>data!BB45</f>
        <v>0.2</v>
      </c>
      <c r="HB45" s="17">
        <f>profiles!C45</f>
        <v>0</v>
      </c>
      <c r="HC45" s="31">
        <f>profiles!D45</f>
        <v>0</v>
      </c>
      <c r="HD45" s="31">
        <f>profiles!E45</f>
        <v>0</v>
      </c>
      <c r="HE45" s="31">
        <f>profiles!F45</f>
        <v>0</v>
      </c>
      <c r="HF45" s="31">
        <f>profiles!G45</f>
        <v>0</v>
      </c>
      <c r="HG45" s="31">
        <f>profiles!H45</f>
        <v>0</v>
      </c>
      <c r="HH45" s="31">
        <f>profiles!I45</f>
        <v>0</v>
      </c>
      <c r="HI45" s="31">
        <f>profiles!J45</f>
        <v>0.2</v>
      </c>
      <c r="HJ45" s="31">
        <f>profiles!K45</f>
        <v>0.4</v>
      </c>
      <c r="HK45" s="31">
        <f>profiles!L45</f>
        <v>0.6</v>
      </c>
      <c r="HL45" s="31">
        <f>profiles!M45</f>
        <v>0.8</v>
      </c>
      <c r="HM45" s="31">
        <f>profiles!N45</f>
        <v>0.8</v>
      </c>
      <c r="HN45" s="31">
        <f>profiles!O45</f>
        <v>0.4</v>
      </c>
      <c r="HO45" s="31">
        <f>profiles!P45</f>
        <v>0.6</v>
      </c>
      <c r="HP45" s="31">
        <f>profiles!Q45</f>
        <v>0.8</v>
      </c>
      <c r="HQ45" s="31">
        <f>profiles!R45</f>
        <v>0.8</v>
      </c>
      <c r="HR45" s="31">
        <f>profiles!S45</f>
        <v>0.4</v>
      </c>
      <c r="HS45" s="31">
        <f>profiles!T45</f>
        <v>0.2</v>
      </c>
      <c r="HT45" s="31">
        <f>profiles!U45</f>
        <v>0</v>
      </c>
      <c r="HU45" s="31">
        <f>profiles!V45</f>
        <v>0</v>
      </c>
      <c r="HV45" s="31">
        <f>profiles!W45</f>
        <v>0</v>
      </c>
      <c r="HW45" s="31">
        <f>profiles!X45</f>
        <v>0</v>
      </c>
      <c r="HX45" s="31">
        <f>profiles!Y45</f>
        <v>0</v>
      </c>
      <c r="HY45" s="31">
        <f>profiles!Z45</f>
        <v>0</v>
      </c>
      <c r="HZ45" s="73">
        <f t="shared" si="32"/>
        <v>6</v>
      </c>
    </row>
    <row r="46" spans="1:234" x14ac:dyDescent="0.3">
      <c r="A46" s="17">
        <v>12.8</v>
      </c>
      <c r="B46" s="4" t="s">
        <v>139</v>
      </c>
      <c r="C46" s="17">
        <f>profiles!AA46*INDEX(data!$AL:$AL,ROW())*INDEX(results!$I:$I,ROW())</f>
        <v>0</v>
      </c>
      <c r="D46" s="31">
        <f>profiles!AB46*INDEX(data!$AL:$AL,ROW())*INDEX(results!$I:$I,ROW())</f>
        <v>0</v>
      </c>
      <c r="E46" s="31">
        <f>profiles!AC46*INDEX(data!$AL:$AL,ROW())*INDEX(results!$I:$I,ROW())</f>
        <v>0</v>
      </c>
      <c r="F46" s="31">
        <f>profiles!AD46*INDEX(data!$AL:$AL,ROW())*INDEX(results!$I:$I,ROW())</f>
        <v>0</v>
      </c>
      <c r="G46" s="31">
        <f>profiles!AE46*INDEX(data!$AL:$AL,ROW())*INDEX(results!$I:$I,ROW())</f>
        <v>0</v>
      </c>
      <c r="H46" s="31">
        <f>profiles!AF46*INDEX(data!$AL:$AL,ROW())*INDEX(results!$I:$I,ROW())</f>
        <v>0</v>
      </c>
      <c r="I46" s="31">
        <f>profiles!AG46*INDEX(data!$AL:$AL,ROW())*INDEX(results!$I:$I,ROW())</f>
        <v>0</v>
      </c>
      <c r="J46" s="31">
        <f>profiles!AH46*INDEX(data!$AL:$AL,ROW())*INDEX(results!$I:$I,ROW())</f>
        <v>0</v>
      </c>
      <c r="K46" s="31">
        <f>profiles!AI46*INDEX(data!$AL:$AL,ROW())*INDEX(results!$I:$I,ROW())</f>
        <v>0</v>
      </c>
      <c r="L46" s="31">
        <f>profiles!AJ46*INDEX(data!$AL:$AL,ROW())*INDEX(results!$I:$I,ROW())</f>
        <v>0</v>
      </c>
      <c r="M46" s="31">
        <f>profiles!AK46*INDEX(data!$AL:$AL,ROW())*INDEX(results!$I:$I,ROW())</f>
        <v>0</v>
      </c>
      <c r="N46" s="31">
        <f>profiles!AL46*INDEX(data!$AL:$AL,ROW())*INDEX(results!$I:$I,ROW())</f>
        <v>0</v>
      </c>
      <c r="O46" s="31">
        <f>profiles!AM46*INDEX(data!$AL:$AL,ROW())*INDEX(results!$I:$I,ROW())</f>
        <v>0</v>
      </c>
      <c r="P46" s="31">
        <f>profiles!AN46*INDEX(data!$AL:$AL,ROW())*INDEX(results!$I:$I,ROW())</f>
        <v>0</v>
      </c>
      <c r="Q46" s="31">
        <f>profiles!AO46*INDEX(data!$AL:$AL,ROW())*INDEX(results!$I:$I,ROW())</f>
        <v>0</v>
      </c>
      <c r="R46" s="31">
        <f>profiles!AP46*INDEX(data!$AL:$AL,ROW())*INDEX(results!$I:$I,ROW())</f>
        <v>0</v>
      </c>
      <c r="S46" s="31">
        <f>profiles!AQ46*INDEX(data!$AL:$AL,ROW())*INDEX(results!$I:$I,ROW())</f>
        <v>0</v>
      </c>
      <c r="T46" s="31">
        <f>profiles!AR46*INDEX(data!$AL:$AL,ROW())*INDEX(results!$I:$I,ROW())</f>
        <v>0</v>
      </c>
      <c r="U46" s="31">
        <f>profiles!AS46*INDEX(data!$AL:$AL,ROW())*INDEX(results!$I:$I,ROW())</f>
        <v>0</v>
      </c>
      <c r="V46" s="31">
        <f>profiles!AT46*INDEX(data!$AL:$AL,ROW())*INDEX(results!$I:$I,ROW())</f>
        <v>0</v>
      </c>
      <c r="W46" s="31">
        <f>profiles!AU46*INDEX(data!$AL:$AL,ROW())*INDEX(results!$I:$I,ROW())</f>
        <v>0</v>
      </c>
      <c r="X46" s="31">
        <f>profiles!AV46*INDEX(data!$AL:$AL,ROW())*INDEX(results!$I:$I,ROW())</f>
        <v>0</v>
      </c>
      <c r="Y46" s="31">
        <f>profiles!AW46*INDEX(data!$AL:$AL,ROW())*INDEX(results!$I:$I,ROW())</f>
        <v>0</v>
      </c>
      <c r="Z46" s="31">
        <f>profiles!AX46*INDEX(data!$AL:$AL,ROW())*INDEX(results!$I:$I,ROW())</f>
        <v>0</v>
      </c>
      <c r="AA46" s="73">
        <f t="shared" si="1"/>
        <v>0</v>
      </c>
      <c r="AB46" s="31">
        <f>IF(INDEX(data!$AV:$AV,ROW())=3,0,CA46*INDEX(results!$R:$R,ROW()))*INDEX($BA:$BA,ROW())</f>
        <v>0</v>
      </c>
      <c r="AC46" s="31">
        <f>IF(INDEX(data!$AV:$AV,ROW())=3,0,CB46*INDEX(results!$R:$R,ROW()))*INDEX($BA:$BA,ROW())</f>
        <v>0</v>
      </c>
      <c r="AD46" s="31">
        <f>IF(INDEX(data!$AV:$AV,ROW())=3,0,CC46*INDEX(results!$R:$R,ROW()))*INDEX($BA:$BA,ROW())</f>
        <v>0</v>
      </c>
      <c r="AE46" s="31">
        <f>IF(INDEX(data!$AV:$AV,ROW())=3,0,CD46*INDEX(results!$R:$R,ROW()))*INDEX($BA:$BA,ROW())</f>
        <v>0</v>
      </c>
      <c r="AF46" s="31">
        <f>IF(INDEX(data!$AV:$AV,ROW())=3,0,CE46*INDEX(results!$R:$R,ROW()))*INDEX($BA:$BA,ROW())</f>
        <v>0</v>
      </c>
      <c r="AG46" s="31">
        <f>IF(INDEX(data!$AV:$AV,ROW())=3,0,CF46*INDEX(results!$R:$R,ROW()))*INDEX($BA:$BA,ROW())</f>
        <v>0</v>
      </c>
      <c r="AH46" s="31">
        <f>IF(INDEX(data!$AV:$AV,ROW())=3,0,CG46*INDEX(results!$R:$R,ROW()))*INDEX($BA:$BA,ROW())</f>
        <v>0</v>
      </c>
      <c r="AI46" s="90">
        <f>CH46*INDEX(results!$R:$R,ROW())*INDEX($BA:$BA,ROW())</f>
        <v>2.095890405738754</v>
      </c>
      <c r="AJ46" s="90">
        <f>CI46*INDEX(results!$R:$R,ROW())*INDEX($BA:$BA,ROW())</f>
        <v>2.095890405738754</v>
      </c>
      <c r="AK46" s="90">
        <f>CJ46*INDEX(results!$R:$R,ROW())*INDEX($BA:$BA,ROW())</f>
        <v>2.095890405738754</v>
      </c>
      <c r="AL46" s="90">
        <f>CK46*INDEX(results!$R:$R,ROW())*INDEX($BA:$BA,ROW())</f>
        <v>2.095890405738754</v>
      </c>
      <c r="AM46" s="90">
        <f>CL46*INDEX(results!$R:$R,ROW())*INDEX($BA:$BA,ROW())</f>
        <v>2.095890405738754</v>
      </c>
      <c r="AN46" s="90">
        <f>CM46*INDEX(results!$R:$R,ROW())*INDEX($BA:$BA,ROW())</f>
        <v>2.095890405738754</v>
      </c>
      <c r="AO46" s="90">
        <f>CN46*INDEX(results!$R:$R,ROW())*INDEX($BA:$BA,ROW())</f>
        <v>2.095890405738754</v>
      </c>
      <c r="AP46" s="90">
        <f>CO46*INDEX(results!$R:$R,ROW())*INDEX($BA:$BA,ROW())</f>
        <v>2.095890405738754</v>
      </c>
      <c r="AQ46" s="90">
        <f>CP46*INDEX(results!$R:$R,ROW())*INDEX($BA:$BA,ROW())</f>
        <v>2.095890405738754</v>
      </c>
      <c r="AR46" s="90">
        <f>CQ46*INDEX(results!$R:$R,ROW())*INDEX($BA:$BA,ROW())</f>
        <v>2.095890405738754</v>
      </c>
      <c r="AS46" s="90">
        <f>CR46*INDEX(results!$R:$R,ROW())*INDEX($BA:$BA,ROW())</f>
        <v>2.095890405738754</v>
      </c>
      <c r="AT46" s="91">
        <f>IF(INDEX(data!$AV:$AV,ROW())=3,INDEX(results!$R:$R,ROW()), CS46*INDEX(results!$R:$R,ROW()))*INDEX($BA:$BA,ROW())</f>
        <v>0</v>
      </c>
      <c r="AU46" s="91">
        <f>IF(INDEX(data!$AV:$AV,ROW())=3,INDEX(results!$R:$R,ROW()), CT46*INDEX(results!$R:$R,ROW()))*INDEX($BA:$BA,ROW())</f>
        <v>0</v>
      </c>
      <c r="AV46" s="91">
        <f>IF(INDEX(data!$AV:$AV,ROW())=3,INDEX(results!$R:$R,ROW()), CU46*INDEX(results!$R:$R,ROW()))*INDEX($BA:$BA,ROW())</f>
        <v>0</v>
      </c>
      <c r="AW46" s="31">
        <f>IF(INDEX(data!$AV:$AV,ROW())=3,0,CV46*INDEX(results!$R:$R,ROW()))*INDEX($BA:$BA,ROW())</f>
        <v>0</v>
      </c>
      <c r="AX46" s="31">
        <f>IF(INDEX(data!$AV:$AV,ROW())=3,0,CW46*INDEX(results!$R:$R,ROW()))*INDEX($BA:$BA,ROW())</f>
        <v>0</v>
      </c>
      <c r="AY46" s="37">
        <f>IF(INDEX(data!$AV:$AV,ROW())=3,0,CX46*INDEX(results!$R:$R,ROW()))*INDEX($BA:$BA,ROW())</f>
        <v>0</v>
      </c>
      <c r="AZ46" s="17">
        <f t="shared" si="2"/>
        <v>8</v>
      </c>
      <c r="BA46" s="73">
        <f>IF((INDEX(data!$AU:$AU,ROW())+INDEX(data!$AV:$AV,ROW()))=0,0,INDEX(results!$T:$T,ROW())/(365*(INDEX(data!$AU:$AU,ROW())+INDEX(data!$AV:$AV,ROW()))+0.00001))</f>
        <v>0.2117061015897731</v>
      </c>
      <c r="BB46" s="39">
        <f>CA46*INDEX(data!$AX:$AX,ROW())*INDEX(results!$I:$I,ROW())</f>
        <v>0</v>
      </c>
      <c r="BC46" s="39">
        <f>CB46*INDEX(data!$AX:$AX,ROW())*INDEX(results!$I:$I,ROW())</f>
        <v>0</v>
      </c>
      <c r="BD46" s="39">
        <f>CC46*INDEX(data!$AX:$AX,ROW())*INDEX(results!$I:$I,ROW())</f>
        <v>0</v>
      </c>
      <c r="BE46" s="39">
        <f>CD46*INDEX(data!$AX:$AX,ROW())*INDEX(results!$I:$I,ROW())</f>
        <v>0</v>
      </c>
      <c r="BF46" s="39">
        <f>CE46*INDEX(data!$AX:$AX,ROW())*INDEX(results!$I:$I,ROW())</f>
        <v>0</v>
      </c>
      <c r="BG46" s="39">
        <f>CF46*INDEX(data!$AX:$AX,ROW())*INDEX(results!$I:$I,ROW())</f>
        <v>0</v>
      </c>
      <c r="BH46" s="39">
        <f>CG46*INDEX(data!$AX:$AX,ROW())*INDEX(results!$I:$I,ROW())</f>
        <v>0</v>
      </c>
      <c r="BI46" s="39">
        <f>CH46*INDEX(data!$AX:$AX,ROW())*INDEX(results!$I:$I,ROW())</f>
        <v>0</v>
      </c>
      <c r="BJ46" s="39">
        <f>CI46*INDEX(data!$AX:$AX,ROW())*INDEX(results!$I:$I,ROW())</f>
        <v>0</v>
      </c>
      <c r="BK46" s="39">
        <f>CJ46*INDEX(data!$AX:$AX,ROW())*INDEX(results!$I:$I,ROW())</f>
        <v>0</v>
      </c>
      <c r="BL46" s="39">
        <f>CK46*INDEX(data!$AX:$AX,ROW())*INDEX(results!$I:$I,ROW())</f>
        <v>0</v>
      </c>
      <c r="BM46" s="39">
        <f>CL46*INDEX(data!$AX:$AX,ROW())*INDEX(results!$I:$I,ROW())</f>
        <v>0</v>
      </c>
      <c r="BN46" s="39">
        <f>CM46*INDEX(data!$AX:$AX,ROW())*INDEX(results!$I:$I,ROW())</f>
        <v>0</v>
      </c>
      <c r="BO46" s="39">
        <f>CN46*INDEX(data!$AX:$AX,ROW())*INDEX(results!$I:$I,ROW())</f>
        <v>0</v>
      </c>
      <c r="BP46" s="39">
        <f>CO46*INDEX(data!$AX:$AX,ROW())*INDEX(results!$I:$I,ROW())</f>
        <v>0</v>
      </c>
      <c r="BQ46" s="39">
        <f>CP46*INDEX(data!$AX:$AX,ROW())*INDEX(results!$I:$I,ROW())</f>
        <v>0</v>
      </c>
      <c r="BR46" s="39">
        <f>CQ46*INDEX(data!$AX:$AX,ROW())*INDEX(results!$I:$I,ROW())</f>
        <v>0</v>
      </c>
      <c r="BS46" s="39">
        <f>CR46*INDEX(data!$AX:$AX,ROW())*INDEX(results!$I:$I,ROW())</f>
        <v>0</v>
      </c>
      <c r="BT46" s="39">
        <f>CS46*INDEX(data!$AX:$AX,ROW())*INDEX(results!$I:$I,ROW())</f>
        <v>0</v>
      </c>
      <c r="BU46" s="39">
        <f>CT46*INDEX(data!$AX:$AX,ROW())*INDEX(results!$I:$I,ROW())</f>
        <v>0</v>
      </c>
      <c r="BV46" s="39">
        <f>CU46*INDEX(data!$AX:$AX,ROW())*INDEX(results!$I:$I,ROW())</f>
        <v>0</v>
      </c>
      <c r="BW46" s="39">
        <f>CV46*INDEX(data!$AX:$AX,ROW())*INDEX(results!$I:$I,ROW())</f>
        <v>0</v>
      </c>
      <c r="BX46" s="39">
        <f>CW46*INDEX(data!$AX:$AX,ROW())*INDEX(results!$I:$I,ROW())</f>
        <v>0</v>
      </c>
      <c r="BY46" s="39">
        <f>CX46*INDEX(data!$AX:$AX,ROW())*INDEX(results!$I:$I,ROW())</f>
        <v>0</v>
      </c>
      <c r="BZ46" s="73">
        <f>ROUND(SUM(BB46:BY46)*INDEX(profiles!$BL:$BL,ROW())/1000,0)</f>
        <v>0</v>
      </c>
      <c r="CA46" s="82">
        <f>IF(profiles!C46&gt;0,1,0)</f>
        <v>0</v>
      </c>
      <c r="CB46" s="83">
        <f>IF(profiles!D46&gt;0,1,0)</f>
        <v>0</v>
      </c>
      <c r="CC46" s="83">
        <f>IF(profiles!E46&gt;0,1,0)</f>
        <v>0</v>
      </c>
      <c r="CD46" s="83">
        <f>IF(profiles!F46&gt;0,1,0)</f>
        <v>0</v>
      </c>
      <c r="CE46" s="83">
        <f>IF(profiles!G46&gt;0,1,0)</f>
        <v>0</v>
      </c>
      <c r="CF46" s="83">
        <f>IF(profiles!H46&gt;0,1,0)</f>
        <v>0</v>
      </c>
      <c r="CG46" s="83">
        <f>IF(profiles!I46&gt;0,1,0)</f>
        <v>0</v>
      </c>
      <c r="CH46" s="83">
        <f>IF(profiles!J46&gt;0,1,0)</f>
        <v>1</v>
      </c>
      <c r="CI46" s="83">
        <f>IF(profiles!K46&gt;0,1,0)</f>
        <v>1</v>
      </c>
      <c r="CJ46" s="83">
        <f>IF(profiles!L46&gt;0,1,0)</f>
        <v>1</v>
      </c>
      <c r="CK46" s="83">
        <f>IF(profiles!M46&gt;0,1,0)</f>
        <v>1</v>
      </c>
      <c r="CL46" s="83">
        <f>IF(profiles!N46&gt;0,1,0)</f>
        <v>1</v>
      </c>
      <c r="CM46" s="83">
        <f>IF(profiles!O46&gt;0,1,0)</f>
        <v>1</v>
      </c>
      <c r="CN46" s="83">
        <f>IF(profiles!P46&gt;0,1,0)</f>
        <v>1</v>
      </c>
      <c r="CO46" s="83">
        <f>IF(profiles!Q46&gt;0,1,0)</f>
        <v>1</v>
      </c>
      <c r="CP46" s="83">
        <f>IF(profiles!R46&gt;0,1,0)</f>
        <v>1</v>
      </c>
      <c r="CQ46" s="83">
        <f>IF(profiles!S46&gt;0,1,0)</f>
        <v>1</v>
      </c>
      <c r="CR46" s="83">
        <f>IF(profiles!T46&gt;0,1,0)</f>
        <v>1</v>
      </c>
      <c r="CS46" s="83">
        <f>IF(profiles!U46&gt;0,1,0)</f>
        <v>0</v>
      </c>
      <c r="CT46" s="83">
        <f>IF(profiles!V46&gt;0,1,0)</f>
        <v>0</v>
      </c>
      <c r="CU46" s="83">
        <f>IF(profiles!W46&gt;0,1,0)</f>
        <v>0</v>
      </c>
      <c r="CV46" s="83">
        <f>IF(profiles!X46&gt;0,1,0)</f>
        <v>0</v>
      </c>
      <c r="CW46" s="83">
        <f>IF(profiles!Y46&gt;0,1,0)</f>
        <v>0</v>
      </c>
      <c r="CX46" s="83">
        <f>IF(profiles!Z46&gt;0,1,0)</f>
        <v>0</v>
      </c>
      <c r="CY46" s="73">
        <f t="shared" si="3"/>
        <v>4</v>
      </c>
      <c r="CZ46" s="38">
        <f>profiles!C46*INDEX(results!$J:$J,ROW())*INDEX(results!$I:$I,ROW())</f>
        <v>0</v>
      </c>
      <c r="DA46" s="39">
        <f>profiles!D46*INDEX(results!$J:$J,ROW())*INDEX(results!$I:$I,ROW())</f>
        <v>0</v>
      </c>
      <c r="DB46" s="39">
        <f>profiles!E46*INDEX(results!$J:$J,ROW())*INDEX(results!$I:$I,ROW())</f>
        <v>0</v>
      </c>
      <c r="DC46" s="39">
        <f>profiles!F46*INDEX(results!$J:$J,ROW())*INDEX(results!$I:$I,ROW())</f>
        <v>0</v>
      </c>
      <c r="DD46" s="39">
        <f>profiles!G46*INDEX(results!$J:$J,ROW())*INDEX(results!$I:$I,ROW())</f>
        <v>0</v>
      </c>
      <c r="DE46" s="39">
        <f>profiles!H46*INDEX(results!$J:$J,ROW())*INDEX(results!$I:$I,ROW())</f>
        <v>0</v>
      </c>
      <c r="DF46" s="39">
        <f>profiles!I46*INDEX(results!$J:$J,ROW())*INDEX(results!$I:$I,ROW())</f>
        <v>0</v>
      </c>
      <c r="DG46" s="39">
        <f>profiles!J46*INDEX(results!$J:$J,ROW())*INDEX(results!$I:$I,ROW())</f>
        <v>0</v>
      </c>
      <c r="DH46" s="39">
        <f>profiles!K46*INDEX(results!$J:$J,ROW())*INDEX(results!$I:$I,ROW())</f>
        <v>0</v>
      </c>
      <c r="DI46" s="39">
        <f>profiles!L46*INDEX(results!$J:$J,ROW())*INDEX(results!$I:$I,ROW())</f>
        <v>0</v>
      </c>
      <c r="DJ46" s="39">
        <f>profiles!M46*INDEX(results!$J:$J,ROW())*INDEX(results!$I:$I,ROW())</f>
        <v>0</v>
      </c>
      <c r="DK46" s="39">
        <f>profiles!N46*INDEX(results!$J:$J,ROW())*INDEX(results!$I:$I,ROW())</f>
        <v>0</v>
      </c>
      <c r="DL46" s="39">
        <f>profiles!O46*INDEX(results!$J:$J,ROW())*INDEX(results!$I:$I,ROW())</f>
        <v>0</v>
      </c>
      <c r="DM46" s="39">
        <f>profiles!P46*INDEX(results!$J:$J,ROW())*INDEX(results!$I:$I,ROW())</f>
        <v>0</v>
      </c>
      <c r="DN46" s="39">
        <f>profiles!Q46*INDEX(results!$J:$J,ROW())*INDEX(results!$I:$I,ROW())</f>
        <v>0</v>
      </c>
      <c r="DO46" s="39">
        <f>profiles!R46*INDEX(results!$J:$J,ROW())*INDEX(results!$I:$I,ROW())</f>
        <v>0</v>
      </c>
      <c r="DP46" s="39">
        <f>profiles!S46*INDEX(results!$J:$J,ROW())*INDEX(results!$I:$I,ROW())</f>
        <v>0</v>
      </c>
      <c r="DQ46" s="39">
        <f>profiles!T46*INDEX(results!$J:$J,ROW())*INDEX(results!$I:$I,ROW())</f>
        <v>0</v>
      </c>
      <c r="DR46" s="39">
        <f>profiles!U46*INDEX(results!$J:$J,ROW())*INDEX(results!$I:$I,ROW())</f>
        <v>0</v>
      </c>
      <c r="DS46" s="39">
        <f>profiles!V46*INDEX(results!$J:$J,ROW())*INDEX(results!$I:$I,ROW())</f>
        <v>0</v>
      </c>
      <c r="DT46" s="39">
        <f>profiles!W46*INDEX(results!$J:$J,ROW())*INDEX(results!$I:$I,ROW())</f>
        <v>0</v>
      </c>
      <c r="DU46" s="39">
        <f>profiles!X46*INDEX(results!$J:$J,ROW())*INDEX(results!$I:$I,ROW())</f>
        <v>0</v>
      </c>
      <c r="DV46" s="39">
        <f>profiles!Y46*INDEX(results!$J:$J,ROW())*INDEX(results!$I:$I,ROW())</f>
        <v>0</v>
      </c>
      <c r="DW46" s="39">
        <f>profiles!Z46*INDEX(results!$J:$J,ROW())*INDEX(results!$I:$I,ROW())</f>
        <v>0</v>
      </c>
      <c r="DX46" s="73">
        <f t="shared" si="4"/>
        <v>0</v>
      </c>
      <c r="DY46" s="17">
        <f>EX46/MAX(INDEX($FV:$FV,ROW()),0.001)*(INDEX(data!$BT:$BT,ROW()))*(INDEX(results!$I:$I,ROW()))/MAX(INDEX(data!$AG:$AG,ROW()),0.001)</f>
        <v>0</v>
      </c>
      <c r="DZ46" s="31">
        <f>EY46/MAX(INDEX($FV:$FV,ROW()),0.001)*(INDEX(data!$BT:$BT,ROW()))*(INDEX(results!$I:$I,ROW()))/MAX(INDEX(data!$AG:$AG,ROW()),0.001)</f>
        <v>0</v>
      </c>
      <c r="EA46" s="31">
        <f>EZ46/MAX(INDEX($FV:$FV,ROW()),0.001)*(INDEX(data!$BT:$BT,ROW()))*(INDEX(results!$I:$I,ROW()))/MAX(INDEX(data!$AG:$AG,ROW()),0.001)</f>
        <v>0</v>
      </c>
      <c r="EB46" s="31">
        <f>FA46/MAX(INDEX($FV:$FV,ROW()),0.001)*(INDEX(data!$BT:$BT,ROW()))*(INDEX(results!$I:$I,ROW()))/MAX(INDEX(data!$AG:$AG,ROW()),0.001)</f>
        <v>0</v>
      </c>
      <c r="EC46" s="31">
        <f>FB46/MAX(INDEX($FV:$FV,ROW()),0.001)*(INDEX(data!$BT:$BT,ROW()))*(INDEX(results!$I:$I,ROW()))/MAX(INDEX(data!$AG:$AG,ROW()),0.001)</f>
        <v>0</v>
      </c>
      <c r="ED46" s="31">
        <f>FC46/MAX(INDEX($FV:$FV,ROW()),0.001)*(INDEX(data!$BT:$BT,ROW()))*(INDEX(results!$I:$I,ROW()))/MAX(INDEX(data!$AG:$AG,ROW()),0.001)</f>
        <v>0</v>
      </c>
      <c r="EE46" s="31">
        <f>FD46/MAX(INDEX($FV:$FV,ROW()),0.001)*(INDEX(data!$BT:$BT,ROW()))*(INDEX(results!$I:$I,ROW()))/MAX(INDEX(data!$AG:$AG,ROW()),0.001)</f>
        <v>0</v>
      </c>
      <c r="EF46" s="31">
        <f>FE46/MAX(INDEX($FV:$FV,ROW()),0.001)*(INDEX(data!$BT:$BT,ROW()))*(INDEX(results!$I:$I,ROW()))/MAX(INDEX(data!$AG:$AG,ROW()),0.001)</f>
        <v>0</v>
      </c>
      <c r="EG46" s="31">
        <f>FF46/MAX(INDEX($FV:$FV,ROW()),0.001)*(INDEX(data!$BT:$BT,ROW()))*(INDEX(results!$I:$I,ROW()))/MAX(INDEX(data!$AG:$AG,ROW()),0.001)</f>
        <v>0</v>
      </c>
      <c r="EH46" s="31">
        <f>FG46/MAX(INDEX($FV:$FV,ROW()),0.001)*(INDEX(data!$BT:$BT,ROW()))*(INDEX(results!$I:$I,ROW()))/MAX(INDEX(data!$AG:$AG,ROW()),0.001)</f>
        <v>0</v>
      </c>
      <c r="EI46" s="31">
        <f>FH46/MAX(INDEX($FV:$FV,ROW()),0.001)*(INDEX(data!$BT:$BT,ROW()))*(INDEX(results!$I:$I,ROW()))/MAX(INDEX(data!$AG:$AG,ROW()),0.001)</f>
        <v>0</v>
      </c>
      <c r="EJ46" s="31">
        <f>FI46/MAX(INDEX($FV:$FV,ROW()),0.001)*(INDEX(data!$BT:$BT,ROW()))*(INDEX(results!$I:$I,ROW()))/MAX(INDEX(data!$AG:$AG,ROW()),0.001)</f>
        <v>0</v>
      </c>
      <c r="EK46" s="31">
        <f>FJ46/MAX(INDEX($FV:$FV,ROW()),0.001)*(INDEX(data!$BT:$BT,ROW()))*(INDEX(results!$I:$I,ROW()))/MAX(INDEX(data!$AG:$AG,ROW()),0.001)</f>
        <v>0</v>
      </c>
      <c r="EL46" s="31">
        <f>FK46/MAX(INDEX($FV:$FV,ROW()),0.001)*(INDEX(data!$BT:$BT,ROW()))*(INDEX(results!$I:$I,ROW()))/MAX(INDEX(data!$AG:$AG,ROW()),0.001)</f>
        <v>0</v>
      </c>
      <c r="EM46" s="31">
        <f>FL46/MAX(INDEX($FV:$FV,ROW()),0.001)*(INDEX(data!$BT:$BT,ROW()))*(INDEX(results!$I:$I,ROW()))/MAX(INDEX(data!$AG:$AG,ROW()),0.001)</f>
        <v>0</v>
      </c>
      <c r="EN46" s="31">
        <f>FM46/MAX(INDEX($FV:$FV,ROW()),0.001)*(INDEX(data!$BT:$BT,ROW()))*(INDEX(results!$I:$I,ROW()))/MAX(INDEX(data!$AG:$AG,ROW()),0.001)</f>
        <v>0</v>
      </c>
      <c r="EO46" s="31">
        <f>FN46/MAX(INDEX($FV:$FV,ROW()),0.001)*(INDEX(data!$BT:$BT,ROW()))*(INDEX(results!$I:$I,ROW()))/MAX(INDEX(data!$AG:$AG,ROW()),0.001)</f>
        <v>0</v>
      </c>
      <c r="EP46" s="31">
        <f>FO46/MAX(INDEX($FV:$FV,ROW()),0.001)*(INDEX(data!$BT:$BT,ROW()))*(INDEX(results!$I:$I,ROW()))/MAX(INDEX(data!$AG:$AG,ROW()),0.001)</f>
        <v>0</v>
      </c>
      <c r="EQ46" s="31">
        <f>FP46/MAX(INDEX($FV:$FV,ROW()),0.001)*(INDEX(data!$BT:$BT,ROW()))*(INDEX(results!$I:$I,ROW()))/MAX(INDEX(data!$AG:$AG,ROW()),0.001)</f>
        <v>0</v>
      </c>
      <c r="ER46" s="31">
        <f>FQ46/MAX(INDEX($FV:$FV,ROW()),0.001)*(INDEX(data!$BT:$BT,ROW()))*(INDEX(results!$I:$I,ROW()))/MAX(INDEX(data!$AG:$AG,ROW()),0.001)</f>
        <v>0</v>
      </c>
      <c r="ES46" s="31">
        <f>FR46/MAX(INDEX($FV:$FV,ROW()),0.001)*(INDEX(data!$BT:$BT,ROW()))*(INDEX(results!$I:$I,ROW()))/MAX(INDEX(data!$AG:$AG,ROW()),0.001)</f>
        <v>0</v>
      </c>
      <c r="ET46" s="31">
        <f>FS46/MAX(INDEX($FV:$FV,ROW()),0.001)*(INDEX(data!$BT:$BT,ROW()))*(INDEX(results!$I:$I,ROW()))/MAX(INDEX(data!$AG:$AG,ROW()),0.001)</f>
        <v>0</v>
      </c>
      <c r="EU46" s="31">
        <f>FT46/MAX(INDEX($FV:$FV,ROW()),0.001)*(INDEX(data!$BT:$BT,ROW()))*(INDEX(results!$I:$I,ROW()))/MAX(INDEX(data!$AG:$AG,ROW()),0.001)</f>
        <v>0</v>
      </c>
      <c r="EV46" s="31">
        <f>FU46/MAX(INDEX($FV:$FV,ROW()),0.001)*(INDEX(data!$BT:$BT,ROW()))*(INDEX(results!$I:$I,ROW()))/MAX(INDEX(data!$AG:$AG,ROW()),0.001)</f>
        <v>0</v>
      </c>
      <c r="EW46" s="73">
        <f t="shared" si="5"/>
        <v>0</v>
      </c>
      <c r="EX46" s="17">
        <f t="shared" si="6"/>
        <v>0</v>
      </c>
      <c r="EY46" s="31">
        <f t="shared" si="7"/>
        <v>0</v>
      </c>
      <c r="EZ46" s="31">
        <f t="shared" si="8"/>
        <v>0</v>
      </c>
      <c r="FA46" s="31">
        <f t="shared" si="9"/>
        <v>0</v>
      </c>
      <c r="FB46" s="31">
        <f t="shared" si="10"/>
        <v>0</v>
      </c>
      <c r="FC46" s="31">
        <f t="shared" si="11"/>
        <v>0</v>
      </c>
      <c r="FD46" s="31">
        <f t="shared" si="12"/>
        <v>0</v>
      </c>
      <c r="FE46" s="31">
        <f t="shared" si="13"/>
        <v>0</v>
      </c>
      <c r="FF46" s="31">
        <f t="shared" si="14"/>
        <v>0</v>
      </c>
      <c r="FG46" s="31">
        <f t="shared" si="15"/>
        <v>0</v>
      </c>
      <c r="FH46" s="31">
        <f t="shared" si="16"/>
        <v>0</v>
      </c>
      <c r="FI46" s="31">
        <f t="shared" si="17"/>
        <v>0</v>
      </c>
      <c r="FJ46" s="31">
        <f t="shared" si="18"/>
        <v>0</v>
      </c>
      <c r="FK46" s="31">
        <f t="shared" si="19"/>
        <v>0</v>
      </c>
      <c r="FL46" s="31">
        <f t="shared" si="20"/>
        <v>0</v>
      </c>
      <c r="FM46" s="31">
        <f t="shared" si="21"/>
        <v>0</v>
      </c>
      <c r="FN46" s="31">
        <f t="shared" si="22"/>
        <v>0</v>
      </c>
      <c r="FO46" s="31">
        <f t="shared" si="23"/>
        <v>0</v>
      </c>
      <c r="FP46" s="31">
        <f t="shared" si="24"/>
        <v>0</v>
      </c>
      <c r="FQ46" s="31">
        <f t="shared" si="25"/>
        <v>0</v>
      </c>
      <c r="FR46" s="31">
        <f t="shared" si="26"/>
        <v>0</v>
      </c>
      <c r="FS46" s="31">
        <f t="shared" si="27"/>
        <v>0</v>
      </c>
      <c r="FT46" s="31">
        <f t="shared" si="28"/>
        <v>0</v>
      </c>
      <c r="FU46" s="37">
        <f t="shared" si="29"/>
        <v>0</v>
      </c>
      <c r="FV46" s="73">
        <f t="shared" si="30"/>
        <v>0</v>
      </c>
      <c r="FW46" s="39">
        <f>profiles!C46*profiles!AA46</f>
        <v>0</v>
      </c>
      <c r="FX46" s="39">
        <f>profiles!D46*profiles!AB46</f>
        <v>0</v>
      </c>
      <c r="FY46" s="39">
        <f>profiles!E46*profiles!AC46</f>
        <v>0</v>
      </c>
      <c r="FZ46" s="39">
        <f>profiles!F46*profiles!AD46</f>
        <v>0</v>
      </c>
      <c r="GA46" s="39">
        <f>profiles!G46*profiles!AE46</f>
        <v>0</v>
      </c>
      <c r="GB46" s="39">
        <f>profiles!H46*profiles!AF46</f>
        <v>0</v>
      </c>
      <c r="GC46" s="39">
        <f>profiles!I46*profiles!AG46</f>
        <v>0</v>
      </c>
      <c r="GD46" s="39">
        <f>profiles!J46*profiles!AH46</f>
        <v>0</v>
      </c>
      <c r="GE46" s="39">
        <f>profiles!K46*profiles!AI46</f>
        <v>0</v>
      </c>
      <c r="GF46" s="39">
        <f>profiles!L46*profiles!AJ46</f>
        <v>0</v>
      </c>
      <c r="GG46" s="39">
        <f>profiles!M46*profiles!AK46</f>
        <v>0</v>
      </c>
      <c r="GH46" s="39">
        <f>profiles!N46*profiles!AL46</f>
        <v>0</v>
      </c>
      <c r="GI46" s="39">
        <f>profiles!O46*profiles!AM46</f>
        <v>0</v>
      </c>
      <c r="GJ46" s="39">
        <f>profiles!P46*profiles!AN46</f>
        <v>0</v>
      </c>
      <c r="GK46" s="39">
        <f>profiles!Q46*profiles!AO46</f>
        <v>0</v>
      </c>
      <c r="GL46" s="39">
        <f>profiles!R46*profiles!AP46</f>
        <v>0</v>
      </c>
      <c r="GM46" s="39">
        <f>profiles!S46*profiles!AQ46</f>
        <v>0</v>
      </c>
      <c r="GN46" s="39">
        <f>profiles!T46*profiles!AR46</f>
        <v>0</v>
      </c>
      <c r="GO46" s="39">
        <f>profiles!U46*profiles!AS46</f>
        <v>0</v>
      </c>
      <c r="GP46" s="39">
        <f>profiles!V46*profiles!AT46</f>
        <v>0</v>
      </c>
      <c r="GQ46" s="39">
        <f>profiles!W46*profiles!AU46</f>
        <v>0</v>
      </c>
      <c r="GR46" s="39">
        <f>profiles!X46*profiles!AV46</f>
        <v>0</v>
      </c>
      <c r="GS46" s="39">
        <f>profiles!Y46*profiles!AW46</f>
        <v>0</v>
      </c>
      <c r="GT46" s="39">
        <f>profiles!Z46*profiles!AX46</f>
        <v>0</v>
      </c>
      <c r="GU46" s="73">
        <f t="shared" si="31"/>
        <v>0</v>
      </c>
      <c r="GV46" s="73">
        <v>111</v>
      </c>
      <c r="GW46" s="73">
        <f>INDEX(data!$C:$C,ROW())*INDEX(data!$E:$E,ROW())*(INDEX(data!$G:$G,ROW())/100)/0.85</f>
        <v>6.3529411764705879</v>
      </c>
      <c r="GX46" s="73">
        <f>GW46*INDEX(data!$P:$P,ROW())*INDEX(data!$W:$W,ROW())/INDEX(results!$C:$C,ROW())</f>
        <v>7.5232198142414858E-2</v>
      </c>
      <c r="GY46" s="73">
        <f>IF(INDEX(data!$BM:$BM,ROW())="Climatisation",1,0)</f>
        <v>0</v>
      </c>
      <c r="GZ46" s="73">
        <f>data!BA46</f>
        <v>20</v>
      </c>
      <c r="HA46" s="73">
        <f>data!BB46</f>
        <v>0.2</v>
      </c>
      <c r="HB46" s="17">
        <f>profiles!C46</f>
        <v>0</v>
      </c>
      <c r="HC46" s="31">
        <f>profiles!D46</f>
        <v>0</v>
      </c>
      <c r="HD46" s="31">
        <f>profiles!E46</f>
        <v>0</v>
      </c>
      <c r="HE46" s="31">
        <f>profiles!F46</f>
        <v>0</v>
      </c>
      <c r="HF46" s="31">
        <f>profiles!G46</f>
        <v>0</v>
      </c>
      <c r="HG46" s="31">
        <f>profiles!H46</f>
        <v>0</v>
      </c>
      <c r="HH46" s="31">
        <f>profiles!I46</f>
        <v>0</v>
      </c>
      <c r="HI46" s="31">
        <f>profiles!J46</f>
        <v>0.2</v>
      </c>
      <c r="HJ46" s="31">
        <f>profiles!K46</f>
        <v>0.4</v>
      </c>
      <c r="HK46" s="31">
        <f>profiles!L46</f>
        <v>0.6</v>
      </c>
      <c r="HL46" s="31">
        <f>profiles!M46</f>
        <v>0.8</v>
      </c>
      <c r="HM46" s="31">
        <f>profiles!N46</f>
        <v>0.8</v>
      </c>
      <c r="HN46" s="31">
        <f>profiles!O46</f>
        <v>0.4</v>
      </c>
      <c r="HO46" s="31">
        <f>profiles!P46</f>
        <v>0.6</v>
      </c>
      <c r="HP46" s="31">
        <f>profiles!Q46</f>
        <v>0.8</v>
      </c>
      <c r="HQ46" s="31">
        <f>profiles!R46</f>
        <v>0.8</v>
      </c>
      <c r="HR46" s="31">
        <f>profiles!S46</f>
        <v>0.4</v>
      </c>
      <c r="HS46" s="31">
        <f>profiles!T46</f>
        <v>0.2</v>
      </c>
      <c r="HT46" s="31">
        <f>profiles!U46</f>
        <v>0</v>
      </c>
      <c r="HU46" s="31">
        <f>profiles!V46</f>
        <v>0</v>
      </c>
      <c r="HV46" s="31">
        <f>profiles!W46</f>
        <v>0</v>
      </c>
      <c r="HW46" s="31">
        <f>profiles!X46</f>
        <v>0</v>
      </c>
      <c r="HX46" s="31">
        <f>profiles!Y46</f>
        <v>0</v>
      </c>
      <c r="HY46" s="31">
        <f>profiles!Z46</f>
        <v>0</v>
      </c>
      <c r="HZ46" s="73">
        <f t="shared" si="32"/>
        <v>6</v>
      </c>
    </row>
    <row r="47" spans="1:234" x14ac:dyDescent="0.3">
      <c r="A47" s="17">
        <v>12.9</v>
      </c>
      <c r="B47" s="4" t="s">
        <v>138</v>
      </c>
      <c r="C47" s="17">
        <f>profiles!AA47*INDEX(data!$AL:$AL,ROW())*INDEX(results!$I:$I,ROW())</f>
        <v>8.0000000000000016E-2</v>
      </c>
      <c r="D47" s="31">
        <f>profiles!AB47*INDEX(data!$AL:$AL,ROW())*INDEX(results!$I:$I,ROW())</f>
        <v>8.0000000000000016E-2</v>
      </c>
      <c r="E47" s="31">
        <f>profiles!AC47*INDEX(data!$AL:$AL,ROW())*INDEX(results!$I:$I,ROW())</f>
        <v>8.0000000000000016E-2</v>
      </c>
      <c r="F47" s="31">
        <f>profiles!AD47*INDEX(data!$AL:$AL,ROW())*INDEX(results!$I:$I,ROW())</f>
        <v>8.0000000000000016E-2</v>
      </c>
      <c r="G47" s="31">
        <f>profiles!AE47*INDEX(data!$AL:$AL,ROW())*INDEX(results!$I:$I,ROW())</f>
        <v>8.0000000000000016E-2</v>
      </c>
      <c r="H47" s="31">
        <f>profiles!AF47*INDEX(data!$AL:$AL,ROW())*INDEX(results!$I:$I,ROW())</f>
        <v>8.0000000000000016E-2</v>
      </c>
      <c r="I47" s="31">
        <f>profiles!AG47*INDEX(data!$AL:$AL,ROW())*INDEX(results!$I:$I,ROW())</f>
        <v>8.0000000000000016E-2</v>
      </c>
      <c r="J47" s="31">
        <f>profiles!AH47*INDEX(data!$AL:$AL,ROW())*INDEX(results!$I:$I,ROW())</f>
        <v>0.16000000000000003</v>
      </c>
      <c r="K47" s="31">
        <f>profiles!AI47*INDEX(data!$AL:$AL,ROW())*INDEX(results!$I:$I,ROW())</f>
        <v>0.32000000000000006</v>
      </c>
      <c r="L47" s="31">
        <f>profiles!AJ47*INDEX(data!$AL:$AL,ROW())*INDEX(results!$I:$I,ROW())</f>
        <v>0.48</v>
      </c>
      <c r="M47" s="31">
        <f>profiles!AK47*INDEX(data!$AL:$AL,ROW())*INDEX(results!$I:$I,ROW())</f>
        <v>0.64000000000000012</v>
      </c>
      <c r="N47" s="31">
        <f>profiles!AL47*INDEX(data!$AL:$AL,ROW())*INDEX(results!$I:$I,ROW())</f>
        <v>0.64000000000000012</v>
      </c>
      <c r="O47" s="31">
        <f>profiles!AM47*INDEX(data!$AL:$AL,ROW())*INDEX(results!$I:$I,ROW())</f>
        <v>0.32000000000000006</v>
      </c>
      <c r="P47" s="31">
        <f>profiles!AN47*INDEX(data!$AL:$AL,ROW())*INDEX(results!$I:$I,ROW())</f>
        <v>0.48</v>
      </c>
      <c r="Q47" s="31">
        <f>profiles!AO47*INDEX(data!$AL:$AL,ROW())*INDEX(results!$I:$I,ROW())</f>
        <v>0.64000000000000012</v>
      </c>
      <c r="R47" s="31">
        <f>profiles!AP47*INDEX(data!$AL:$AL,ROW())*INDEX(results!$I:$I,ROW())</f>
        <v>0.64000000000000012</v>
      </c>
      <c r="S47" s="31">
        <f>profiles!AQ47*INDEX(data!$AL:$AL,ROW())*INDEX(results!$I:$I,ROW())</f>
        <v>0.32000000000000006</v>
      </c>
      <c r="T47" s="31">
        <f>profiles!AR47*INDEX(data!$AL:$AL,ROW())*INDEX(results!$I:$I,ROW())</f>
        <v>0.16000000000000003</v>
      </c>
      <c r="U47" s="31">
        <f>profiles!AS47*INDEX(data!$AL:$AL,ROW())*INDEX(results!$I:$I,ROW())</f>
        <v>8.0000000000000016E-2</v>
      </c>
      <c r="V47" s="31">
        <f>profiles!AT47*INDEX(data!$AL:$AL,ROW())*INDEX(results!$I:$I,ROW())</f>
        <v>8.0000000000000016E-2</v>
      </c>
      <c r="W47" s="31">
        <f>profiles!AU47*INDEX(data!$AL:$AL,ROW())*INDEX(results!$I:$I,ROW())</f>
        <v>8.0000000000000016E-2</v>
      </c>
      <c r="X47" s="31">
        <f>profiles!AV47*INDEX(data!$AL:$AL,ROW())*INDEX(results!$I:$I,ROW())</f>
        <v>8.0000000000000016E-2</v>
      </c>
      <c r="Y47" s="31">
        <f>profiles!AW47*INDEX(data!$AL:$AL,ROW())*INDEX(results!$I:$I,ROW())</f>
        <v>8.0000000000000016E-2</v>
      </c>
      <c r="Z47" s="31">
        <f>profiles!AX47*INDEX(data!$AL:$AL,ROW())*INDEX(results!$I:$I,ROW())</f>
        <v>8.0000000000000016E-2</v>
      </c>
      <c r="AA47" s="73">
        <f t="shared" si="1"/>
        <v>2</v>
      </c>
      <c r="AB47" s="31">
        <f>IF(INDEX(data!$AV:$AV,ROW())=3,0,CA47*INDEX(results!$R:$R,ROW()))*INDEX($BA:$BA,ROW())</f>
        <v>0</v>
      </c>
      <c r="AC47" s="31">
        <f>IF(INDEX(data!$AV:$AV,ROW())=3,0,CB47*INDEX(results!$R:$R,ROW()))*INDEX($BA:$BA,ROW())</f>
        <v>0</v>
      </c>
      <c r="AD47" s="31">
        <f>IF(INDEX(data!$AV:$AV,ROW())=3,0,CC47*INDEX(results!$R:$R,ROW()))*INDEX($BA:$BA,ROW())</f>
        <v>0</v>
      </c>
      <c r="AE47" s="31">
        <f>IF(INDEX(data!$AV:$AV,ROW())=3,0,CD47*INDEX(results!$R:$R,ROW()))*INDEX($BA:$BA,ROW())</f>
        <v>0</v>
      </c>
      <c r="AF47" s="31">
        <f>IF(INDEX(data!$AV:$AV,ROW())=3,0,CE47*INDEX(results!$R:$R,ROW()))*INDEX($BA:$BA,ROW())</f>
        <v>0</v>
      </c>
      <c r="AG47" s="31">
        <f>IF(INDEX(data!$AV:$AV,ROW())=3,0,CF47*INDEX(results!$R:$R,ROW()))*INDEX($BA:$BA,ROW())</f>
        <v>0</v>
      </c>
      <c r="AH47" s="31">
        <f>IF(INDEX(data!$AV:$AV,ROW())=3,0,CG47*INDEX(results!$R:$R,ROW()))*INDEX($BA:$BA,ROW())</f>
        <v>0</v>
      </c>
      <c r="AI47" s="90">
        <f>CH47*INDEX(results!$R:$R,ROW())*INDEX($BA:$BA,ROW())</f>
        <v>1.1556662486782907</v>
      </c>
      <c r="AJ47" s="90">
        <f>CI47*INDEX(results!$R:$R,ROW())*INDEX($BA:$BA,ROW())</f>
        <v>1.1556662486782907</v>
      </c>
      <c r="AK47" s="90">
        <f>CJ47*INDEX(results!$R:$R,ROW())*INDEX($BA:$BA,ROW())</f>
        <v>1.1556662486782907</v>
      </c>
      <c r="AL47" s="90">
        <f>CK47*INDEX(results!$R:$R,ROW())*INDEX($BA:$BA,ROW())</f>
        <v>1.1556662486782907</v>
      </c>
      <c r="AM47" s="90">
        <f>CL47*INDEX(results!$R:$R,ROW())*INDEX($BA:$BA,ROW())</f>
        <v>1.1556662486782907</v>
      </c>
      <c r="AN47" s="90">
        <f>CM47*INDEX(results!$R:$R,ROW())*INDEX($BA:$BA,ROW())</f>
        <v>1.1556662486782907</v>
      </c>
      <c r="AO47" s="90">
        <f>CN47*INDEX(results!$R:$R,ROW())*INDEX($BA:$BA,ROW())</f>
        <v>1.1556662486782907</v>
      </c>
      <c r="AP47" s="90">
        <f>CO47*INDEX(results!$R:$R,ROW())*INDEX($BA:$BA,ROW())</f>
        <v>1.1556662486782907</v>
      </c>
      <c r="AQ47" s="90">
        <f>CP47*INDEX(results!$R:$R,ROW())*INDEX($BA:$BA,ROW())</f>
        <v>1.1556662486782907</v>
      </c>
      <c r="AR47" s="90">
        <f>CQ47*INDEX(results!$R:$R,ROW())*INDEX($BA:$BA,ROW())</f>
        <v>1.1556662486782907</v>
      </c>
      <c r="AS47" s="90">
        <f>CR47*INDEX(results!$R:$R,ROW())*INDEX($BA:$BA,ROW())</f>
        <v>1.1556662486782907</v>
      </c>
      <c r="AT47" s="91">
        <f>IF(INDEX(data!$AV:$AV,ROW())=3,INDEX(results!$R:$R,ROW()), CS47*INDEX(results!$R:$R,ROW()))*INDEX($BA:$BA,ROW())</f>
        <v>0</v>
      </c>
      <c r="AU47" s="91">
        <f>IF(INDEX(data!$AV:$AV,ROW())=3,INDEX(results!$R:$R,ROW()), CT47*INDEX(results!$R:$R,ROW()))*INDEX($BA:$BA,ROW())</f>
        <v>0</v>
      </c>
      <c r="AV47" s="91">
        <f>IF(INDEX(data!$AV:$AV,ROW())=3,INDEX(results!$R:$R,ROW()), CU47*INDEX(results!$R:$R,ROW()))*INDEX($BA:$BA,ROW())</f>
        <v>0</v>
      </c>
      <c r="AW47" s="31">
        <f>IF(INDEX(data!$AV:$AV,ROW())=3,0,CV47*INDEX(results!$R:$R,ROW()))*INDEX($BA:$BA,ROW())</f>
        <v>0</v>
      </c>
      <c r="AX47" s="31">
        <f>IF(INDEX(data!$AV:$AV,ROW())=3,0,CW47*INDEX(results!$R:$R,ROW()))*INDEX($BA:$BA,ROW())</f>
        <v>0</v>
      </c>
      <c r="AY47" s="31">
        <f>IF(INDEX(data!$AV:$AV,ROW())=3,0,CX47*INDEX(results!$R:$R,ROW()))*INDEX($BA:$BA,ROW())</f>
        <v>0</v>
      </c>
      <c r="AZ47" s="17">
        <f t="shared" si="2"/>
        <v>5</v>
      </c>
      <c r="BA47" s="73">
        <f>IF((INDEX(data!$AU:$AU,ROW())+INDEX(data!$AV:$AV,ROW()))=0,0,INDEX(results!$T:$T,ROW())/(365*(INDEX(data!$AU:$AU,ROW())+INDEX(data!$AV:$AV,ROW()))+0.00001))</f>
        <v>0.39850560299251403</v>
      </c>
      <c r="BB47" s="39">
        <f>CA47*INDEX(data!$AX:$AX,ROW())*INDEX(results!$I:$I,ROW())</f>
        <v>0</v>
      </c>
      <c r="BC47" s="39">
        <f>CB47*INDEX(data!$AX:$AX,ROW())*INDEX(results!$I:$I,ROW())</f>
        <v>0</v>
      </c>
      <c r="BD47" s="39">
        <f>CC47*INDEX(data!$AX:$AX,ROW())*INDEX(results!$I:$I,ROW())</f>
        <v>0</v>
      </c>
      <c r="BE47" s="39">
        <f>CD47*INDEX(data!$AX:$AX,ROW())*INDEX(results!$I:$I,ROW())</f>
        <v>0</v>
      </c>
      <c r="BF47" s="39">
        <f>CE47*INDEX(data!$AX:$AX,ROW())*INDEX(results!$I:$I,ROW())</f>
        <v>0</v>
      </c>
      <c r="BG47" s="39">
        <f>CF47*INDEX(data!$AX:$AX,ROW())*INDEX(results!$I:$I,ROW())</f>
        <v>0</v>
      </c>
      <c r="BH47" s="39">
        <f>CG47*INDEX(data!$AX:$AX,ROW())*INDEX(results!$I:$I,ROW())</f>
        <v>0</v>
      </c>
      <c r="BI47" s="39">
        <f>CH47*INDEX(data!$AX:$AX,ROW())*INDEX(results!$I:$I,ROW())</f>
        <v>0</v>
      </c>
      <c r="BJ47" s="39">
        <f>CI47*INDEX(data!$AX:$AX,ROW())*INDEX(results!$I:$I,ROW())</f>
        <v>0</v>
      </c>
      <c r="BK47" s="39">
        <f>CJ47*INDEX(data!$AX:$AX,ROW())*INDEX(results!$I:$I,ROW())</f>
        <v>0</v>
      </c>
      <c r="BL47" s="39">
        <f>CK47*INDEX(data!$AX:$AX,ROW())*INDEX(results!$I:$I,ROW())</f>
        <v>0</v>
      </c>
      <c r="BM47" s="39">
        <f>CL47*INDEX(data!$AX:$AX,ROW())*INDEX(results!$I:$I,ROW())</f>
        <v>0</v>
      </c>
      <c r="BN47" s="39">
        <f>CM47*INDEX(data!$AX:$AX,ROW())*INDEX(results!$I:$I,ROW())</f>
        <v>0</v>
      </c>
      <c r="BO47" s="39">
        <f>CN47*INDEX(data!$AX:$AX,ROW())*INDEX(results!$I:$I,ROW())</f>
        <v>0</v>
      </c>
      <c r="BP47" s="39">
        <f>CO47*INDEX(data!$AX:$AX,ROW())*INDEX(results!$I:$I,ROW())</f>
        <v>0</v>
      </c>
      <c r="BQ47" s="39">
        <f>CP47*INDEX(data!$AX:$AX,ROW())*INDEX(results!$I:$I,ROW())</f>
        <v>0</v>
      </c>
      <c r="BR47" s="39">
        <f>CQ47*INDEX(data!$AX:$AX,ROW())*INDEX(results!$I:$I,ROW())</f>
        <v>0</v>
      </c>
      <c r="BS47" s="39">
        <f>CR47*INDEX(data!$AX:$AX,ROW())*INDEX(results!$I:$I,ROW())</f>
        <v>0</v>
      </c>
      <c r="BT47" s="39">
        <f>CS47*INDEX(data!$AX:$AX,ROW())*INDEX(results!$I:$I,ROW())</f>
        <v>0</v>
      </c>
      <c r="BU47" s="39">
        <f>CT47*INDEX(data!$AX:$AX,ROW())*INDEX(results!$I:$I,ROW())</f>
        <v>0</v>
      </c>
      <c r="BV47" s="39">
        <f>CU47*INDEX(data!$AX:$AX,ROW())*INDEX(results!$I:$I,ROW())</f>
        <v>0</v>
      </c>
      <c r="BW47" s="39">
        <f>CV47*INDEX(data!$AX:$AX,ROW())*INDEX(results!$I:$I,ROW())</f>
        <v>0</v>
      </c>
      <c r="BX47" s="39">
        <f>CW47*INDEX(data!$AX:$AX,ROW())*INDEX(results!$I:$I,ROW())</f>
        <v>0</v>
      </c>
      <c r="BY47" s="39">
        <f>CX47*INDEX(data!$AX:$AX,ROW())*INDEX(results!$I:$I,ROW())</f>
        <v>0</v>
      </c>
      <c r="BZ47" s="73">
        <f>ROUND(SUM(BB47:BY47)*INDEX(profiles!$BL:$BL,ROW())/1000,0)</f>
        <v>0</v>
      </c>
      <c r="CA47" s="82">
        <f>IF(profiles!C47&gt;0,1,0)</f>
        <v>0</v>
      </c>
      <c r="CB47" s="83">
        <f>IF(profiles!D47&gt;0,1,0)</f>
        <v>0</v>
      </c>
      <c r="CC47" s="83">
        <f>IF(profiles!E47&gt;0,1,0)</f>
        <v>0</v>
      </c>
      <c r="CD47" s="83">
        <f>IF(profiles!F47&gt;0,1,0)</f>
        <v>0</v>
      </c>
      <c r="CE47" s="83">
        <f>IF(profiles!G47&gt;0,1,0)</f>
        <v>0</v>
      </c>
      <c r="CF47" s="83">
        <f>IF(profiles!H47&gt;0,1,0)</f>
        <v>0</v>
      </c>
      <c r="CG47" s="83">
        <f>IF(profiles!I47&gt;0,1,0)</f>
        <v>0</v>
      </c>
      <c r="CH47" s="83">
        <f>IF(profiles!J47&gt;0,1,0)</f>
        <v>1</v>
      </c>
      <c r="CI47" s="83">
        <f>IF(profiles!K47&gt;0,1,0)</f>
        <v>1</v>
      </c>
      <c r="CJ47" s="83">
        <f>IF(profiles!L47&gt;0,1,0)</f>
        <v>1</v>
      </c>
      <c r="CK47" s="83">
        <f>IF(profiles!M47&gt;0,1,0)</f>
        <v>1</v>
      </c>
      <c r="CL47" s="83">
        <f>IF(profiles!N47&gt;0,1,0)</f>
        <v>1</v>
      </c>
      <c r="CM47" s="83">
        <f>IF(profiles!O47&gt;0,1,0)</f>
        <v>1</v>
      </c>
      <c r="CN47" s="83">
        <f>IF(profiles!P47&gt;0,1,0)</f>
        <v>1</v>
      </c>
      <c r="CO47" s="83">
        <f>IF(profiles!Q47&gt;0,1,0)</f>
        <v>1</v>
      </c>
      <c r="CP47" s="83">
        <f>IF(profiles!R47&gt;0,1,0)</f>
        <v>1</v>
      </c>
      <c r="CQ47" s="83">
        <f>IF(profiles!S47&gt;0,1,0)</f>
        <v>1</v>
      </c>
      <c r="CR47" s="83">
        <f>IF(profiles!T47&gt;0,1,0)</f>
        <v>1</v>
      </c>
      <c r="CS47" s="83">
        <f>IF(profiles!U47&gt;0,1,0)</f>
        <v>0</v>
      </c>
      <c r="CT47" s="83">
        <f>IF(profiles!V47&gt;0,1,0)</f>
        <v>0</v>
      </c>
      <c r="CU47" s="83">
        <f>IF(profiles!W47&gt;0,1,0)</f>
        <v>0</v>
      </c>
      <c r="CV47" s="83">
        <f>IF(profiles!X47&gt;0,1,0)</f>
        <v>0</v>
      </c>
      <c r="CW47" s="83">
        <f>IF(profiles!Y47&gt;0,1,0)</f>
        <v>0</v>
      </c>
      <c r="CX47" s="83">
        <f>IF(profiles!Z47&gt;0,1,0)</f>
        <v>0</v>
      </c>
      <c r="CY47" s="73">
        <f t="shared" si="3"/>
        <v>4</v>
      </c>
      <c r="CZ47" s="38">
        <f>profiles!C47*INDEX(results!$J:$J,ROW())*INDEX(results!$I:$I,ROW())</f>
        <v>0</v>
      </c>
      <c r="DA47" s="39">
        <f>profiles!D47*INDEX(results!$J:$J,ROW())*INDEX(results!$I:$I,ROW())</f>
        <v>0</v>
      </c>
      <c r="DB47" s="39">
        <f>profiles!E47*INDEX(results!$J:$J,ROW())*INDEX(results!$I:$I,ROW())</f>
        <v>0</v>
      </c>
      <c r="DC47" s="39">
        <f>profiles!F47*INDEX(results!$J:$J,ROW())*INDEX(results!$I:$I,ROW())</f>
        <v>0</v>
      </c>
      <c r="DD47" s="39">
        <f>profiles!G47*INDEX(results!$J:$J,ROW())*INDEX(results!$I:$I,ROW())</f>
        <v>0</v>
      </c>
      <c r="DE47" s="39">
        <f>profiles!H47*INDEX(results!$J:$J,ROW())*INDEX(results!$I:$I,ROW())</f>
        <v>0</v>
      </c>
      <c r="DF47" s="39">
        <f>profiles!I47*INDEX(results!$J:$J,ROW())*INDEX(results!$I:$I,ROW())</f>
        <v>0</v>
      </c>
      <c r="DG47" s="39">
        <f>profiles!J47*INDEX(results!$J:$J,ROW())*INDEX(results!$I:$I,ROW())</f>
        <v>0</v>
      </c>
      <c r="DH47" s="39">
        <f>profiles!K47*INDEX(results!$J:$J,ROW())*INDEX(results!$I:$I,ROW())</f>
        <v>0</v>
      </c>
      <c r="DI47" s="39">
        <f>profiles!L47*INDEX(results!$J:$J,ROW())*INDEX(results!$I:$I,ROW())</f>
        <v>0</v>
      </c>
      <c r="DJ47" s="39">
        <f>profiles!M47*INDEX(results!$J:$J,ROW())*INDEX(results!$I:$I,ROW())</f>
        <v>0</v>
      </c>
      <c r="DK47" s="39">
        <f>profiles!N47*INDEX(results!$J:$J,ROW())*INDEX(results!$I:$I,ROW())</f>
        <v>0</v>
      </c>
      <c r="DL47" s="39">
        <f>profiles!O47*INDEX(results!$J:$J,ROW())*INDEX(results!$I:$I,ROW())</f>
        <v>0</v>
      </c>
      <c r="DM47" s="39">
        <f>profiles!P47*INDEX(results!$J:$J,ROW())*INDEX(results!$I:$I,ROW())</f>
        <v>0</v>
      </c>
      <c r="DN47" s="39">
        <f>profiles!Q47*INDEX(results!$J:$J,ROW())*INDEX(results!$I:$I,ROW())</f>
        <v>0</v>
      </c>
      <c r="DO47" s="39">
        <f>profiles!R47*INDEX(results!$J:$J,ROW())*INDEX(results!$I:$I,ROW())</f>
        <v>0</v>
      </c>
      <c r="DP47" s="39">
        <f>profiles!S47*INDEX(results!$J:$J,ROW())*INDEX(results!$I:$I,ROW())</f>
        <v>0</v>
      </c>
      <c r="DQ47" s="39">
        <f>profiles!T47*INDEX(results!$J:$J,ROW())*INDEX(results!$I:$I,ROW())</f>
        <v>0</v>
      </c>
      <c r="DR47" s="39">
        <f>profiles!U47*INDEX(results!$J:$J,ROW())*INDEX(results!$I:$I,ROW())</f>
        <v>0</v>
      </c>
      <c r="DS47" s="39">
        <f>profiles!V47*INDEX(results!$J:$J,ROW())*INDEX(results!$I:$I,ROW())</f>
        <v>0</v>
      </c>
      <c r="DT47" s="39">
        <f>profiles!W47*INDEX(results!$J:$J,ROW())*INDEX(results!$I:$I,ROW())</f>
        <v>0</v>
      </c>
      <c r="DU47" s="39">
        <f>profiles!X47*INDEX(results!$J:$J,ROW())*INDEX(results!$I:$I,ROW())</f>
        <v>0</v>
      </c>
      <c r="DV47" s="39">
        <f>profiles!Y47*INDEX(results!$J:$J,ROW())*INDEX(results!$I:$I,ROW())</f>
        <v>0</v>
      </c>
      <c r="DW47" s="39">
        <f>profiles!Z47*INDEX(results!$J:$J,ROW())*INDEX(results!$I:$I,ROW())</f>
        <v>0</v>
      </c>
      <c r="DX47" s="73">
        <f t="shared" si="4"/>
        <v>0</v>
      </c>
      <c r="DY47" s="17">
        <f>EX47/MAX(INDEX($FV:$FV,ROW()),0.001)*(INDEX(data!$BT:$BT,ROW()))*(INDEX(results!$I:$I,ROW()))/MAX(INDEX(data!$AG:$AG,ROW()),0.001)</f>
        <v>0</v>
      </c>
      <c r="DZ47" s="31">
        <f>EY47/MAX(INDEX($FV:$FV,ROW()),0.001)*(INDEX(data!$BT:$BT,ROW()))*(INDEX(results!$I:$I,ROW()))/MAX(INDEX(data!$AG:$AG,ROW()),0.001)</f>
        <v>0</v>
      </c>
      <c r="EA47" s="31">
        <f>EZ47/MAX(INDEX($FV:$FV,ROW()),0.001)*(INDEX(data!$BT:$BT,ROW()))*(INDEX(results!$I:$I,ROW()))/MAX(INDEX(data!$AG:$AG,ROW()),0.001)</f>
        <v>0</v>
      </c>
      <c r="EB47" s="31">
        <f>FA47/MAX(INDEX($FV:$FV,ROW()),0.001)*(INDEX(data!$BT:$BT,ROW()))*(INDEX(results!$I:$I,ROW()))/MAX(INDEX(data!$AG:$AG,ROW()),0.001)</f>
        <v>0</v>
      </c>
      <c r="EC47" s="31">
        <f>FB47/MAX(INDEX($FV:$FV,ROW()),0.001)*(INDEX(data!$BT:$BT,ROW()))*(INDEX(results!$I:$I,ROW()))/MAX(INDEX(data!$AG:$AG,ROW()),0.001)</f>
        <v>0</v>
      </c>
      <c r="ED47" s="31">
        <f>FC47/MAX(INDEX($FV:$FV,ROW()),0.001)*(INDEX(data!$BT:$BT,ROW()))*(INDEX(results!$I:$I,ROW()))/MAX(INDEX(data!$AG:$AG,ROW()),0.001)</f>
        <v>0</v>
      </c>
      <c r="EE47" s="31">
        <f>FD47/MAX(INDEX($FV:$FV,ROW()),0.001)*(INDEX(data!$BT:$BT,ROW()))*(INDEX(results!$I:$I,ROW()))/MAX(INDEX(data!$AG:$AG,ROW()),0.001)</f>
        <v>0</v>
      </c>
      <c r="EF47" s="31">
        <f>FE47/MAX(INDEX($FV:$FV,ROW()),0.001)*(INDEX(data!$BT:$BT,ROW()))*(INDEX(results!$I:$I,ROW()))/MAX(INDEX(data!$AG:$AG,ROW()),0.001)</f>
        <v>0</v>
      </c>
      <c r="EG47" s="31">
        <f>FF47/MAX(INDEX($FV:$FV,ROW()),0.001)*(INDEX(data!$BT:$BT,ROW()))*(INDEX(results!$I:$I,ROW()))/MAX(INDEX(data!$AG:$AG,ROW()),0.001)</f>
        <v>0</v>
      </c>
      <c r="EH47" s="31">
        <f>FG47/MAX(INDEX($FV:$FV,ROW()),0.001)*(INDEX(data!$BT:$BT,ROW()))*(INDEX(results!$I:$I,ROW()))/MAX(INDEX(data!$AG:$AG,ROW()),0.001)</f>
        <v>0</v>
      </c>
      <c r="EI47" s="31">
        <f>FH47/MAX(INDEX($FV:$FV,ROW()),0.001)*(INDEX(data!$BT:$BT,ROW()))*(INDEX(results!$I:$I,ROW()))/MAX(INDEX(data!$AG:$AG,ROW()),0.001)</f>
        <v>0</v>
      </c>
      <c r="EJ47" s="31">
        <f>FI47/MAX(INDEX($FV:$FV,ROW()),0.001)*(INDEX(data!$BT:$BT,ROW()))*(INDEX(results!$I:$I,ROW()))/MAX(INDEX(data!$AG:$AG,ROW()),0.001)</f>
        <v>0</v>
      </c>
      <c r="EK47" s="31">
        <f>FJ47/MAX(INDEX($FV:$FV,ROW()),0.001)*(INDEX(data!$BT:$BT,ROW()))*(INDEX(results!$I:$I,ROW()))/MAX(INDEX(data!$AG:$AG,ROW()),0.001)</f>
        <v>0</v>
      </c>
      <c r="EL47" s="31">
        <f>FK47/MAX(INDEX($FV:$FV,ROW()),0.001)*(INDEX(data!$BT:$BT,ROW()))*(INDEX(results!$I:$I,ROW()))/MAX(INDEX(data!$AG:$AG,ROW()),0.001)</f>
        <v>0</v>
      </c>
      <c r="EM47" s="31">
        <f>FL47/MAX(INDEX($FV:$FV,ROW()),0.001)*(INDEX(data!$BT:$BT,ROW()))*(INDEX(results!$I:$I,ROW()))/MAX(INDEX(data!$AG:$AG,ROW()),0.001)</f>
        <v>0</v>
      </c>
      <c r="EN47" s="31">
        <f>FM47/MAX(INDEX($FV:$FV,ROW()),0.001)*(INDEX(data!$BT:$BT,ROW()))*(INDEX(results!$I:$I,ROW()))/MAX(INDEX(data!$AG:$AG,ROW()),0.001)</f>
        <v>0</v>
      </c>
      <c r="EO47" s="31">
        <f>FN47/MAX(INDEX($FV:$FV,ROW()),0.001)*(INDEX(data!$BT:$BT,ROW()))*(INDEX(results!$I:$I,ROW()))/MAX(INDEX(data!$AG:$AG,ROW()),0.001)</f>
        <v>0</v>
      </c>
      <c r="EP47" s="31">
        <f>FO47/MAX(INDEX($FV:$FV,ROW()),0.001)*(INDEX(data!$BT:$BT,ROW()))*(INDEX(results!$I:$I,ROW()))/MAX(INDEX(data!$AG:$AG,ROW()),0.001)</f>
        <v>0</v>
      </c>
      <c r="EQ47" s="31">
        <f>FP47/MAX(INDEX($FV:$FV,ROW()),0.001)*(INDEX(data!$BT:$BT,ROW()))*(INDEX(results!$I:$I,ROW()))/MAX(INDEX(data!$AG:$AG,ROW()),0.001)</f>
        <v>0</v>
      </c>
      <c r="ER47" s="31">
        <f>FQ47/MAX(INDEX($FV:$FV,ROW()),0.001)*(INDEX(data!$BT:$BT,ROW()))*(INDEX(results!$I:$I,ROW()))/MAX(INDEX(data!$AG:$AG,ROW()),0.001)</f>
        <v>0</v>
      </c>
      <c r="ES47" s="31">
        <f>FR47/MAX(INDEX($FV:$FV,ROW()),0.001)*(INDEX(data!$BT:$BT,ROW()))*(INDEX(results!$I:$I,ROW()))/MAX(INDEX(data!$AG:$AG,ROW()),0.001)</f>
        <v>0</v>
      </c>
      <c r="ET47" s="31">
        <f>FS47/MAX(INDEX($FV:$FV,ROW()),0.001)*(INDEX(data!$BT:$BT,ROW()))*(INDEX(results!$I:$I,ROW()))/MAX(INDEX(data!$AG:$AG,ROW()),0.001)</f>
        <v>0</v>
      </c>
      <c r="EU47" s="31">
        <f>FT47/MAX(INDEX($FV:$FV,ROW()),0.001)*(INDEX(data!$BT:$BT,ROW()))*(INDEX(results!$I:$I,ROW()))/MAX(INDEX(data!$AG:$AG,ROW()),0.001)</f>
        <v>0</v>
      </c>
      <c r="EV47" s="31">
        <f>FU47/MAX(INDEX($FV:$FV,ROW()),0.001)*(INDEX(data!$BT:$BT,ROW()))*(INDEX(results!$I:$I,ROW()))/MAX(INDEX(data!$AG:$AG,ROW()),0.001)</f>
        <v>0</v>
      </c>
      <c r="EW47" s="73">
        <f t="shared" si="5"/>
        <v>0</v>
      </c>
      <c r="EX47" s="17">
        <f t="shared" si="6"/>
        <v>0</v>
      </c>
      <c r="EY47" s="31">
        <f t="shared" si="7"/>
        <v>0</v>
      </c>
      <c r="EZ47" s="31">
        <f t="shared" si="8"/>
        <v>0</v>
      </c>
      <c r="FA47" s="31">
        <f t="shared" si="9"/>
        <v>0</v>
      </c>
      <c r="FB47" s="31">
        <f t="shared" si="10"/>
        <v>0</v>
      </c>
      <c r="FC47" s="31">
        <f t="shared" si="11"/>
        <v>0</v>
      </c>
      <c r="FD47" s="31">
        <f t="shared" si="12"/>
        <v>0</v>
      </c>
      <c r="FE47" s="31">
        <f t="shared" si="13"/>
        <v>0</v>
      </c>
      <c r="FF47" s="31">
        <f t="shared" si="14"/>
        <v>0</v>
      </c>
      <c r="FG47" s="31">
        <f t="shared" si="15"/>
        <v>0</v>
      </c>
      <c r="FH47" s="31">
        <f t="shared" si="16"/>
        <v>0.64000000000000012</v>
      </c>
      <c r="FI47" s="31">
        <f t="shared" si="17"/>
        <v>0.64000000000000012</v>
      </c>
      <c r="FJ47" s="31">
        <f t="shared" si="18"/>
        <v>0</v>
      </c>
      <c r="FK47" s="31">
        <f t="shared" si="19"/>
        <v>0</v>
      </c>
      <c r="FL47" s="31">
        <f t="shared" si="20"/>
        <v>0.64000000000000012</v>
      </c>
      <c r="FM47" s="31">
        <f t="shared" si="21"/>
        <v>0.64000000000000012</v>
      </c>
      <c r="FN47" s="31">
        <f t="shared" si="22"/>
        <v>0</v>
      </c>
      <c r="FO47" s="31">
        <f t="shared" si="23"/>
        <v>0</v>
      </c>
      <c r="FP47" s="31">
        <f t="shared" si="24"/>
        <v>0</v>
      </c>
      <c r="FQ47" s="31">
        <f t="shared" si="25"/>
        <v>0</v>
      </c>
      <c r="FR47" s="31">
        <f t="shared" si="26"/>
        <v>0</v>
      </c>
      <c r="FS47" s="31">
        <f t="shared" si="27"/>
        <v>0</v>
      </c>
      <c r="FT47" s="31">
        <f t="shared" si="28"/>
        <v>0</v>
      </c>
      <c r="FU47" s="37">
        <f t="shared" si="29"/>
        <v>0</v>
      </c>
      <c r="FV47" s="73">
        <f t="shared" si="30"/>
        <v>2.5600000000000005</v>
      </c>
      <c r="FW47" s="39">
        <f>profiles!C47*profiles!AA47</f>
        <v>0</v>
      </c>
      <c r="FX47" s="39">
        <f>profiles!D47*profiles!AB47</f>
        <v>0</v>
      </c>
      <c r="FY47" s="39">
        <f>profiles!E47*profiles!AC47</f>
        <v>0</v>
      </c>
      <c r="FZ47" s="39">
        <f>profiles!F47*profiles!AD47</f>
        <v>0</v>
      </c>
      <c r="GA47" s="39">
        <f>profiles!G47*profiles!AE47</f>
        <v>0</v>
      </c>
      <c r="GB47" s="39">
        <f>profiles!H47*profiles!AF47</f>
        <v>0</v>
      </c>
      <c r="GC47" s="39">
        <f>profiles!I47*profiles!AG47</f>
        <v>0</v>
      </c>
      <c r="GD47" s="39">
        <f>profiles!J47*profiles!AH47</f>
        <v>4.0000000000000008E-2</v>
      </c>
      <c r="GE47" s="39">
        <f>profiles!K47*profiles!AI47</f>
        <v>0.16000000000000003</v>
      </c>
      <c r="GF47" s="39">
        <f>profiles!L47*profiles!AJ47</f>
        <v>0.36</v>
      </c>
      <c r="GG47" s="39">
        <f>profiles!M47*profiles!AK47</f>
        <v>0.64000000000000012</v>
      </c>
      <c r="GH47" s="39">
        <f>profiles!N47*profiles!AL47</f>
        <v>0.64000000000000012</v>
      </c>
      <c r="GI47" s="39">
        <f>profiles!O47*profiles!AM47</f>
        <v>0.16000000000000003</v>
      </c>
      <c r="GJ47" s="39">
        <f>profiles!P47*profiles!AN47</f>
        <v>0.36</v>
      </c>
      <c r="GK47" s="39">
        <f>profiles!Q47*profiles!AO47</f>
        <v>0.64000000000000012</v>
      </c>
      <c r="GL47" s="39">
        <f>profiles!R47*profiles!AP47</f>
        <v>0.64000000000000012</v>
      </c>
      <c r="GM47" s="39">
        <f>profiles!S47*profiles!AQ47</f>
        <v>0.16000000000000003</v>
      </c>
      <c r="GN47" s="39">
        <f>profiles!T47*profiles!AR47</f>
        <v>4.0000000000000008E-2</v>
      </c>
      <c r="GO47" s="39">
        <f>profiles!U47*profiles!AS47</f>
        <v>0</v>
      </c>
      <c r="GP47" s="39">
        <f>profiles!V47*profiles!AT47</f>
        <v>0</v>
      </c>
      <c r="GQ47" s="39">
        <f>profiles!W47*profiles!AU47</f>
        <v>0</v>
      </c>
      <c r="GR47" s="39">
        <f>profiles!X47*profiles!AV47</f>
        <v>0</v>
      </c>
      <c r="GS47" s="39">
        <f>profiles!Y47*profiles!AW47</f>
        <v>0</v>
      </c>
      <c r="GT47" s="39">
        <f>profiles!Z47*profiles!AX47</f>
        <v>0</v>
      </c>
      <c r="GU47" s="73">
        <f t="shared" si="31"/>
        <v>0.51400000000000023</v>
      </c>
      <c r="GV47" s="73">
        <v>90</v>
      </c>
      <c r="GW47" s="73">
        <f>INDEX(data!$C:$C,ROW())*INDEX(data!$E:$E,ROW())*(INDEX(data!$G:$G,ROW())/100)/0.85</f>
        <v>0</v>
      </c>
      <c r="GX47" s="73">
        <f>GW47*INDEX(data!$P:$P,ROW())*INDEX(data!$W:$W,ROW())/INDEX(results!$C:$C,ROW())</f>
        <v>0</v>
      </c>
      <c r="GY47" s="73">
        <f>IF(INDEX(data!$BM:$BM,ROW())="Climatisation",1,0)</f>
        <v>0</v>
      </c>
      <c r="GZ47" s="73">
        <f>data!BA47</f>
        <v>0</v>
      </c>
      <c r="HA47" s="73">
        <f>data!BB47</f>
        <v>0.2</v>
      </c>
      <c r="HB47" s="17">
        <f>profiles!C47</f>
        <v>0</v>
      </c>
      <c r="HC47" s="31">
        <f>profiles!D47</f>
        <v>0</v>
      </c>
      <c r="HD47" s="31">
        <f>profiles!E47</f>
        <v>0</v>
      </c>
      <c r="HE47" s="31">
        <f>profiles!F47</f>
        <v>0</v>
      </c>
      <c r="HF47" s="31">
        <f>profiles!G47</f>
        <v>0</v>
      </c>
      <c r="HG47" s="31">
        <f>profiles!H47</f>
        <v>0</v>
      </c>
      <c r="HH47" s="31">
        <f>profiles!I47</f>
        <v>0</v>
      </c>
      <c r="HI47" s="31">
        <f>profiles!J47</f>
        <v>0.2</v>
      </c>
      <c r="HJ47" s="31">
        <f>profiles!K47</f>
        <v>0.4</v>
      </c>
      <c r="HK47" s="31">
        <f>profiles!L47</f>
        <v>0.6</v>
      </c>
      <c r="HL47" s="31">
        <f>profiles!M47</f>
        <v>0.8</v>
      </c>
      <c r="HM47" s="31">
        <f>profiles!N47</f>
        <v>0.8</v>
      </c>
      <c r="HN47" s="31">
        <f>profiles!O47</f>
        <v>0.4</v>
      </c>
      <c r="HO47" s="31">
        <f>profiles!P47</f>
        <v>0.6</v>
      </c>
      <c r="HP47" s="31">
        <f>profiles!Q47</f>
        <v>0.8</v>
      </c>
      <c r="HQ47" s="31">
        <f>profiles!R47</f>
        <v>0.8</v>
      </c>
      <c r="HR47" s="31">
        <f>profiles!S47</f>
        <v>0.4</v>
      </c>
      <c r="HS47" s="31">
        <f>profiles!T47</f>
        <v>0.2</v>
      </c>
      <c r="HT47" s="31">
        <f>profiles!U47</f>
        <v>0</v>
      </c>
      <c r="HU47" s="31">
        <f>profiles!V47</f>
        <v>0</v>
      </c>
      <c r="HV47" s="31">
        <f>profiles!W47</f>
        <v>0</v>
      </c>
      <c r="HW47" s="31">
        <f>profiles!X47</f>
        <v>0</v>
      </c>
      <c r="HX47" s="31">
        <f>profiles!Y47</f>
        <v>0</v>
      </c>
      <c r="HY47" s="31">
        <f>profiles!Z47</f>
        <v>0</v>
      </c>
      <c r="HZ47" s="73">
        <f t="shared" si="32"/>
        <v>6</v>
      </c>
    </row>
    <row r="48" spans="1:234" x14ac:dyDescent="0.3">
      <c r="A48" s="42">
        <v>13</v>
      </c>
      <c r="B48" s="4" t="s">
        <v>140</v>
      </c>
      <c r="C48" s="17">
        <f>profiles!AA48*INDEX(data!$AL:$AL,ROW())*INDEX(results!$I:$I,ROW())</f>
        <v>1.6</v>
      </c>
      <c r="D48" s="31">
        <f>profiles!AB48*INDEX(data!$AL:$AL,ROW())*INDEX(results!$I:$I,ROW())</f>
        <v>1.6</v>
      </c>
      <c r="E48" s="31">
        <f>profiles!AC48*INDEX(data!$AL:$AL,ROW())*INDEX(results!$I:$I,ROW())</f>
        <v>1.6</v>
      </c>
      <c r="F48" s="31">
        <f>profiles!AD48*INDEX(data!$AL:$AL,ROW())*INDEX(results!$I:$I,ROW())</f>
        <v>1.6</v>
      </c>
      <c r="G48" s="31">
        <f>profiles!AE48*INDEX(data!$AL:$AL,ROW())*INDEX(results!$I:$I,ROW())</f>
        <v>1.6</v>
      </c>
      <c r="H48" s="31">
        <f>profiles!AF48*INDEX(data!$AL:$AL,ROW())*INDEX(results!$I:$I,ROW())</f>
        <v>1.6</v>
      </c>
      <c r="I48" s="31">
        <f>profiles!AG48*INDEX(data!$AL:$AL,ROW())*INDEX(results!$I:$I,ROW())</f>
        <v>1.6</v>
      </c>
      <c r="J48" s="31">
        <f>profiles!AH48*INDEX(data!$AL:$AL,ROW())*INDEX(results!$I:$I,ROW())</f>
        <v>3.2</v>
      </c>
      <c r="K48" s="31">
        <f>profiles!AI48*INDEX(data!$AL:$AL,ROW())*INDEX(results!$I:$I,ROW())</f>
        <v>6.4</v>
      </c>
      <c r="L48" s="31">
        <f>profiles!AJ48*INDEX(data!$AL:$AL,ROW())*INDEX(results!$I:$I,ROW())</f>
        <v>9.6000000000000014</v>
      </c>
      <c r="M48" s="31">
        <f>profiles!AK48*INDEX(data!$AL:$AL,ROW())*INDEX(results!$I:$I,ROW())</f>
        <v>12.8</v>
      </c>
      <c r="N48" s="31">
        <f>profiles!AL48*INDEX(data!$AL:$AL,ROW())*INDEX(results!$I:$I,ROW())</f>
        <v>12.8</v>
      </c>
      <c r="O48" s="31">
        <f>profiles!AM48*INDEX(data!$AL:$AL,ROW())*INDEX(results!$I:$I,ROW())</f>
        <v>6.4</v>
      </c>
      <c r="P48" s="31">
        <f>profiles!AN48*INDEX(data!$AL:$AL,ROW())*INDEX(results!$I:$I,ROW())</f>
        <v>9.6000000000000014</v>
      </c>
      <c r="Q48" s="31">
        <f>profiles!AO48*INDEX(data!$AL:$AL,ROW())*INDEX(results!$I:$I,ROW())</f>
        <v>12.8</v>
      </c>
      <c r="R48" s="31">
        <f>profiles!AP48*INDEX(data!$AL:$AL,ROW())*INDEX(results!$I:$I,ROW())</f>
        <v>12.8</v>
      </c>
      <c r="S48" s="31">
        <f>profiles!AQ48*INDEX(data!$AL:$AL,ROW())*INDEX(results!$I:$I,ROW())</f>
        <v>6.4</v>
      </c>
      <c r="T48" s="31">
        <f>profiles!AR48*INDEX(data!$AL:$AL,ROW())*INDEX(results!$I:$I,ROW())</f>
        <v>3.2</v>
      </c>
      <c r="U48" s="31">
        <f>profiles!AS48*INDEX(data!$AL:$AL,ROW())*INDEX(results!$I:$I,ROW())</f>
        <v>1.6</v>
      </c>
      <c r="V48" s="31">
        <f>profiles!AT48*INDEX(data!$AL:$AL,ROW())*INDEX(results!$I:$I,ROW())</f>
        <v>1.6</v>
      </c>
      <c r="W48" s="31">
        <f>profiles!AU48*INDEX(data!$AL:$AL,ROW())*INDEX(results!$I:$I,ROW())</f>
        <v>1.6</v>
      </c>
      <c r="X48" s="31">
        <f>profiles!AV48*INDEX(data!$AL:$AL,ROW())*INDEX(results!$I:$I,ROW())</f>
        <v>1.6</v>
      </c>
      <c r="Y48" s="31">
        <f>profiles!AW48*INDEX(data!$AL:$AL,ROW())*INDEX(results!$I:$I,ROW())</f>
        <v>1.6</v>
      </c>
      <c r="Z48" s="31">
        <f>profiles!AX48*INDEX(data!$AL:$AL,ROW())*INDEX(results!$I:$I,ROW())</f>
        <v>1.6</v>
      </c>
      <c r="AA48" s="73">
        <f t="shared" si="1"/>
        <v>43</v>
      </c>
      <c r="AB48" s="31">
        <f>IF(INDEX(data!$AV:$AV,ROW())=3,0,CA48*INDEX(results!$R:$R,ROW()))*INDEX($BA:$BA,ROW())</f>
        <v>0</v>
      </c>
      <c r="AC48" s="31">
        <f>IF(INDEX(data!$AV:$AV,ROW())=3,0,CB48*INDEX(results!$R:$R,ROW()))*INDEX($BA:$BA,ROW())</f>
        <v>0</v>
      </c>
      <c r="AD48" s="31">
        <f>IF(INDEX(data!$AV:$AV,ROW())=3,0,CC48*INDEX(results!$R:$R,ROW()))*INDEX($BA:$BA,ROW())</f>
        <v>0</v>
      </c>
      <c r="AE48" s="31">
        <f>IF(INDEX(data!$AV:$AV,ROW())=3,0,CD48*INDEX(results!$R:$R,ROW()))*INDEX($BA:$BA,ROW())</f>
        <v>0</v>
      </c>
      <c r="AF48" s="31">
        <f>IF(INDEX(data!$AV:$AV,ROW())=3,0,CE48*INDEX(results!$R:$R,ROW()))*INDEX($BA:$BA,ROW())</f>
        <v>0</v>
      </c>
      <c r="AG48" s="31">
        <f>IF(INDEX(data!$AV:$AV,ROW())=3,0,CF48*INDEX(results!$R:$R,ROW()))*INDEX($BA:$BA,ROW())</f>
        <v>0</v>
      </c>
      <c r="AH48" s="31">
        <f>IF(INDEX(data!$AV:$AV,ROW())=3,0,CG48*INDEX(results!$R:$R,ROW()))*INDEX($BA:$BA,ROW())</f>
        <v>0</v>
      </c>
      <c r="AI48" s="90">
        <f>CH48*INDEX(results!$R:$R,ROW())*INDEX($BA:$BA,ROW())</f>
        <v>2.7123287603677988</v>
      </c>
      <c r="AJ48" s="90">
        <f>CI48*INDEX(results!$R:$R,ROW())*INDEX($BA:$BA,ROW())</f>
        <v>2.7123287603677988</v>
      </c>
      <c r="AK48" s="90">
        <f>CJ48*INDEX(results!$R:$R,ROW())*INDEX($BA:$BA,ROW())</f>
        <v>2.7123287603677988</v>
      </c>
      <c r="AL48" s="90">
        <f>CK48*INDEX(results!$R:$R,ROW())*INDEX($BA:$BA,ROW())</f>
        <v>2.7123287603677988</v>
      </c>
      <c r="AM48" s="90">
        <f>CL48*INDEX(results!$R:$R,ROW())*INDEX($BA:$BA,ROW())</f>
        <v>2.7123287603677988</v>
      </c>
      <c r="AN48" s="90">
        <f>CM48*INDEX(results!$R:$R,ROW())*INDEX($BA:$BA,ROW())</f>
        <v>2.7123287603677988</v>
      </c>
      <c r="AO48" s="90">
        <f>CN48*INDEX(results!$R:$R,ROW())*INDEX($BA:$BA,ROW())</f>
        <v>2.7123287603677988</v>
      </c>
      <c r="AP48" s="90">
        <f>CO48*INDEX(results!$R:$R,ROW())*INDEX($BA:$BA,ROW())</f>
        <v>2.7123287603677988</v>
      </c>
      <c r="AQ48" s="90">
        <f>CP48*INDEX(results!$R:$R,ROW())*INDEX($BA:$BA,ROW())</f>
        <v>2.7123287603677988</v>
      </c>
      <c r="AR48" s="90">
        <f>CQ48*INDEX(results!$R:$R,ROW())*INDEX($BA:$BA,ROW())</f>
        <v>2.7123287603677988</v>
      </c>
      <c r="AS48" s="90">
        <f>CR48*INDEX(results!$R:$R,ROW())*INDEX($BA:$BA,ROW())</f>
        <v>2.7123287603677988</v>
      </c>
      <c r="AT48" s="91">
        <f>IF(INDEX(data!$AV:$AV,ROW())=3,INDEX(results!$R:$R,ROW()), CS48*INDEX(results!$R:$R,ROW()))*INDEX($BA:$BA,ROW())</f>
        <v>0</v>
      </c>
      <c r="AU48" s="91">
        <f>IF(INDEX(data!$AV:$AV,ROW())=3,INDEX(results!$R:$R,ROW()), CT48*INDEX(results!$R:$R,ROW()))*INDEX($BA:$BA,ROW())</f>
        <v>0</v>
      </c>
      <c r="AV48" s="91">
        <f>IF(INDEX(data!$AV:$AV,ROW())=3,INDEX(results!$R:$R,ROW()), CU48*INDEX(results!$R:$R,ROW()))*INDEX($BA:$BA,ROW())</f>
        <v>0</v>
      </c>
      <c r="AW48" s="31">
        <f>IF(INDEX(data!$AV:$AV,ROW())=3,0,CV48*INDEX(results!$R:$R,ROW()))*INDEX($BA:$BA,ROW())</f>
        <v>0</v>
      </c>
      <c r="AX48" s="31">
        <f>IF(INDEX(data!$AV:$AV,ROW())=3,0,CW48*INDEX(results!$R:$R,ROW()))*INDEX($BA:$BA,ROW())</f>
        <v>0</v>
      </c>
      <c r="AY48" s="31">
        <f>IF(INDEX(data!$AV:$AV,ROW())=3,0,CX48*INDEX(results!$R:$R,ROW()))*INDEX($BA:$BA,ROW())</f>
        <v>0</v>
      </c>
      <c r="AZ48" s="17">
        <f t="shared" si="2"/>
        <v>11</v>
      </c>
      <c r="BA48" s="73">
        <f>IF((INDEX(data!$AU:$AU,ROW())+INDEX(data!$AV:$AV,ROW()))=0,0,INDEX(results!$T:$T,ROW())/(365*(INDEX(data!$AU:$AU,ROW())+INDEX(data!$AV:$AV,ROW()))+0.00001))</f>
        <v>0.27397260205735341</v>
      </c>
      <c r="BB48" s="39">
        <f>CA48*INDEX(data!$AX:$AX,ROW())*INDEX(results!$I:$I,ROW())</f>
        <v>0</v>
      </c>
      <c r="BC48" s="39">
        <f>CB48*INDEX(data!$AX:$AX,ROW())*INDEX(results!$I:$I,ROW())</f>
        <v>0</v>
      </c>
      <c r="BD48" s="39">
        <f>CC48*INDEX(data!$AX:$AX,ROW())*INDEX(results!$I:$I,ROW())</f>
        <v>0</v>
      </c>
      <c r="BE48" s="39">
        <f>CD48*INDEX(data!$AX:$AX,ROW())*INDEX(results!$I:$I,ROW())</f>
        <v>0</v>
      </c>
      <c r="BF48" s="39">
        <f>CE48*INDEX(data!$AX:$AX,ROW())*INDEX(results!$I:$I,ROW())</f>
        <v>0</v>
      </c>
      <c r="BG48" s="39">
        <f>CF48*INDEX(data!$AX:$AX,ROW())*INDEX(results!$I:$I,ROW())</f>
        <v>0</v>
      </c>
      <c r="BH48" s="39">
        <f>CG48*INDEX(data!$AX:$AX,ROW())*INDEX(results!$I:$I,ROW())</f>
        <v>0</v>
      </c>
      <c r="BI48" s="39">
        <f>CH48*INDEX(data!$AX:$AX,ROW())*INDEX(results!$I:$I,ROW())</f>
        <v>0</v>
      </c>
      <c r="BJ48" s="39">
        <f>CI48*INDEX(data!$AX:$AX,ROW())*INDEX(results!$I:$I,ROW())</f>
        <v>0</v>
      </c>
      <c r="BK48" s="39">
        <f>CJ48*INDEX(data!$AX:$AX,ROW())*INDEX(results!$I:$I,ROW())</f>
        <v>0</v>
      </c>
      <c r="BL48" s="39">
        <f>CK48*INDEX(data!$AX:$AX,ROW())*INDEX(results!$I:$I,ROW())</f>
        <v>0</v>
      </c>
      <c r="BM48" s="39">
        <f>CL48*INDEX(data!$AX:$AX,ROW())*INDEX(results!$I:$I,ROW())</f>
        <v>0</v>
      </c>
      <c r="BN48" s="39">
        <f>CM48*INDEX(data!$AX:$AX,ROW())*INDEX(results!$I:$I,ROW())</f>
        <v>0</v>
      </c>
      <c r="BO48" s="39">
        <f>CN48*INDEX(data!$AX:$AX,ROW())*INDEX(results!$I:$I,ROW())</f>
        <v>0</v>
      </c>
      <c r="BP48" s="39">
        <f>CO48*INDEX(data!$AX:$AX,ROW())*INDEX(results!$I:$I,ROW())</f>
        <v>0</v>
      </c>
      <c r="BQ48" s="39">
        <f>CP48*INDEX(data!$AX:$AX,ROW())*INDEX(results!$I:$I,ROW())</f>
        <v>0</v>
      </c>
      <c r="BR48" s="39">
        <f>CQ48*INDEX(data!$AX:$AX,ROW())*INDEX(results!$I:$I,ROW())</f>
        <v>0</v>
      </c>
      <c r="BS48" s="39">
        <f>CR48*INDEX(data!$AX:$AX,ROW())*INDEX(results!$I:$I,ROW())</f>
        <v>0</v>
      </c>
      <c r="BT48" s="39">
        <f>CS48*INDEX(data!$AX:$AX,ROW())*INDEX(results!$I:$I,ROW())</f>
        <v>0</v>
      </c>
      <c r="BU48" s="39">
        <f>CT48*INDEX(data!$AX:$AX,ROW())*INDEX(results!$I:$I,ROW())</f>
        <v>0</v>
      </c>
      <c r="BV48" s="39">
        <f>CU48*INDEX(data!$AX:$AX,ROW())*INDEX(results!$I:$I,ROW())</f>
        <v>0</v>
      </c>
      <c r="BW48" s="39">
        <f>CV48*INDEX(data!$AX:$AX,ROW())*INDEX(results!$I:$I,ROW())</f>
        <v>0</v>
      </c>
      <c r="BX48" s="39">
        <f>CW48*INDEX(data!$AX:$AX,ROW())*INDEX(results!$I:$I,ROW())</f>
        <v>0</v>
      </c>
      <c r="BY48" s="39">
        <f>CX48*INDEX(data!$AX:$AX,ROW())*INDEX(results!$I:$I,ROW())</f>
        <v>0</v>
      </c>
      <c r="BZ48" s="73">
        <f>ROUND(SUM(BB48:BY48)*INDEX(profiles!$BL:$BL,ROW())/1000,0)</f>
        <v>0</v>
      </c>
      <c r="CA48" s="82">
        <f>IF(profiles!C48&gt;0,1,0)</f>
        <v>0</v>
      </c>
      <c r="CB48" s="83">
        <f>IF(profiles!D48&gt;0,1,0)</f>
        <v>0</v>
      </c>
      <c r="CC48" s="83">
        <f>IF(profiles!E48&gt;0,1,0)</f>
        <v>0</v>
      </c>
      <c r="CD48" s="83">
        <f>IF(profiles!F48&gt;0,1,0)</f>
        <v>0</v>
      </c>
      <c r="CE48" s="83">
        <f>IF(profiles!G48&gt;0,1,0)</f>
        <v>0</v>
      </c>
      <c r="CF48" s="83">
        <f>IF(profiles!H48&gt;0,1,0)</f>
        <v>0</v>
      </c>
      <c r="CG48" s="83">
        <f>IF(profiles!I48&gt;0,1,0)</f>
        <v>0</v>
      </c>
      <c r="CH48" s="83">
        <f>IF(profiles!J48&gt;0,1,0)</f>
        <v>1</v>
      </c>
      <c r="CI48" s="83">
        <f>IF(profiles!K48&gt;0,1,0)</f>
        <v>1</v>
      </c>
      <c r="CJ48" s="83">
        <f>IF(profiles!L48&gt;0,1,0)</f>
        <v>1</v>
      </c>
      <c r="CK48" s="83">
        <f>IF(profiles!M48&gt;0,1,0)</f>
        <v>1</v>
      </c>
      <c r="CL48" s="83">
        <f>IF(profiles!N48&gt;0,1,0)</f>
        <v>1</v>
      </c>
      <c r="CM48" s="83">
        <f>IF(profiles!O48&gt;0,1,0)</f>
        <v>1</v>
      </c>
      <c r="CN48" s="83">
        <f>IF(profiles!P48&gt;0,1,0)</f>
        <v>1</v>
      </c>
      <c r="CO48" s="83">
        <f>IF(profiles!Q48&gt;0,1,0)</f>
        <v>1</v>
      </c>
      <c r="CP48" s="83">
        <f>IF(profiles!R48&gt;0,1,0)</f>
        <v>1</v>
      </c>
      <c r="CQ48" s="83">
        <f>IF(profiles!S48&gt;0,1,0)</f>
        <v>1</v>
      </c>
      <c r="CR48" s="83">
        <f>IF(profiles!T48&gt;0,1,0)</f>
        <v>1</v>
      </c>
      <c r="CS48" s="83">
        <f>IF(profiles!U48&gt;0,1,0)</f>
        <v>0</v>
      </c>
      <c r="CT48" s="83">
        <f>IF(profiles!V48&gt;0,1,0)</f>
        <v>0</v>
      </c>
      <c r="CU48" s="83">
        <f>IF(profiles!W48&gt;0,1,0)</f>
        <v>0</v>
      </c>
      <c r="CV48" s="83">
        <f>IF(profiles!X48&gt;0,1,0)</f>
        <v>0</v>
      </c>
      <c r="CW48" s="83">
        <f>IF(profiles!Y48&gt;0,1,0)</f>
        <v>0</v>
      </c>
      <c r="CX48" s="83">
        <f>IF(profiles!Z48&gt;0,1,0)</f>
        <v>0</v>
      </c>
      <c r="CY48" s="73">
        <f t="shared" si="3"/>
        <v>4</v>
      </c>
      <c r="CZ48" s="38">
        <f>profiles!C48*INDEX(results!$J:$J,ROW())*INDEX(results!$I:$I,ROW())</f>
        <v>0</v>
      </c>
      <c r="DA48" s="39">
        <f>profiles!D48*INDEX(results!$J:$J,ROW())*INDEX(results!$I:$I,ROW())</f>
        <v>0</v>
      </c>
      <c r="DB48" s="39">
        <f>profiles!E48*INDEX(results!$J:$J,ROW())*INDEX(results!$I:$I,ROW())</f>
        <v>0</v>
      </c>
      <c r="DC48" s="39">
        <f>profiles!F48*INDEX(results!$J:$J,ROW())*INDEX(results!$I:$I,ROW())</f>
        <v>0</v>
      </c>
      <c r="DD48" s="39">
        <f>profiles!G48*INDEX(results!$J:$J,ROW())*INDEX(results!$I:$I,ROW())</f>
        <v>0</v>
      </c>
      <c r="DE48" s="39">
        <f>profiles!H48*INDEX(results!$J:$J,ROW())*INDEX(results!$I:$I,ROW())</f>
        <v>0</v>
      </c>
      <c r="DF48" s="39">
        <f>profiles!I48*INDEX(results!$J:$J,ROW())*INDEX(results!$I:$I,ROW())</f>
        <v>0</v>
      </c>
      <c r="DG48" s="39">
        <f>profiles!J48*INDEX(results!$J:$J,ROW())*INDEX(results!$I:$I,ROW())</f>
        <v>0</v>
      </c>
      <c r="DH48" s="39">
        <f>profiles!K48*INDEX(results!$J:$J,ROW())*INDEX(results!$I:$I,ROW())</f>
        <v>0</v>
      </c>
      <c r="DI48" s="39">
        <f>profiles!L48*INDEX(results!$J:$J,ROW())*INDEX(results!$I:$I,ROW())</f>
        <v>0</v>
      </c>
      <c r="DJ48" s="39">
        <f>profiles!M48*INDEX(results!$J:$J,ROW())*INDEX(results!$I:$I,ROW())</f>
        <v>0</v>
      </c>
      <c r="DK48" s="39">
        <f>profiles!N48*INDEX(results!$J:$J,ROW())*INDEX(results!$I:$I,ROW())</f>
        <v>0</v>
      </c>
      <c r="DL48" s="39">
        <f>profiles!O48*INDEX(results!$J:$J,ROW())*INDEX(results!$I:$I,ROW())</f>
        <v>0</v>
      </c>
      <c r="DM48" s="39">
        <f>profiles!P48*INDEX(results!$J:$J,ROW())*INDEX(results!$I:$I,ROW())</f>
        <v>0</v>
      </c>
      <c r="DN48" s="39">
        <f>profiles!Q48*INDEX(results!$J:$J,ROW())*INDEX(results!$I:$I,ROW())</f>
        <v>0</v>
      </c>
      <c r="DO48" s="39">
        <f>profiles!R48*INDEX(results!$J:$J,ROW())*INDEX(results!$I:$I,ROW())</f>
        <v>0</v>
      </c>
      <c r="DP48" s="39">
        <f>profiles!S48*INDEX(results!$J:$J,ROW())*INDEX(results!$I:$I,ROW())</f>
        <v>0</v>
      </c>
      <c r="DQ48" s="39">
        <f>profiles!T48*INDEX(results!$J:$J,ROW())*INDEX(results!$I:$I,ROW())</f>
        <v>0</v>
      </c>
      <c r="DR48" s="39">
        <f>profiles!U48*INDEX(results!$J:$J,ROW())*INDEX(results!$I:$I,ROW())</f>
        <v>0</v>
      </c>
      <c r="DS48" s="39">
        <f>profiles!V48*INDEX(results!$J:$J,ROW())*INDEX(results!$I:$I,ROW())</f>
        <v>0</v>
      </c>
      <c r="DT48" s="39">
        <f>profiles!W48*INDEX(results!$J:$J,ROW())*INDEX(results!$I:$I,ROW())</f>
        <v>0</v>
      </c>
      <c r="DU48" s="39">
        <f>profiles!X48*INDEX(results!$J:$J,ROW())*INDEX(results!$I:$I,ROW())</f>
        <v>0</v>
      </c>
      <c r="DV48" s="39">
        <f>profiles!Y48*INDEX(results!$J:$J,ROW())*INDEX(results!$I:$I,ROW())</f>
        <v>0</v>
      </c>
      <c r="DW48" s="39">
        <f>profiles!Z48*INDEX(results!$J:$J,ROW())*INDEX(results!$I:$I,ROW())</f>
        <v>0</v>
      </c>
      <c r="DX48" s="73">
        <f t="shared" si="4"/>
        <v>0</v>
      </c>
      <c r="DY48" s="17">
        <f>EX48/MAX(INDEX($FV:$FV,ROW()),0.001)*(INDEX(data!$BT:$BT,ROW()))*(INDEX(results!$I:$I,ROW()))/MAX(INDEX(data!$AG:$AG,ROW()),0.001)</f>
        <v>0</v>
      </c>
      <c r="DZ48" s="31">
        <f>EY48/MAX(INDEX($FV:$FV,ROW()),0.001)*(INDEX(data!$BT:$BT,ROW()))*(INDEX(results!$I:$I,ROW()))/MAX(INDEX(data!$AG:$AG,ROW()),0.001)</f>
        <v>0</v>
      </c>
      <c r="EA48" s="31">
        <f>EZ48/MAX(INDEX($FV:$FV,ROW()),0.001)*(INDEX(data!$BT:$BT,ROW()))*(INDEX(results!$I:$I,ROW()))/MAX(INDEX(data!$AG:$AG,ROW()),0.001)</f>
        <v>0</v>
      </c>
      <c r="EB48" s="31">
        <f>FA48/MAX(INDEX($FV:$FV,ROW()),0.001)*(INDEX(data!$BT:$BT,ROW()))*(INDEX(results!$I:$I,ROW()))/MAX(INDEX(data!$AG:$AG,ROW()),0.001)</f>
        <v>0</v>
      </c>
      <c r="EC48" s="31">
        <f>FB48/MAX(INDEX($FV:$FV,ROW()),0.001)*(INDEX(data!$BT:$BT,ROW()))*(INDEX(results!$I:$I,ROW()))/MAX(INDEX(data!$AG:$AG,ROW()),0.001)</f>
        <v>0</v>
      </c>
      <c r="ED48" s="31">
        <f>FC48/MAX(INDEX($FV:$FV,ROW()),0.001)*(INDEX(data!$BT:$BT,ROW()))*(INDEX(results!$I:$I,ROW()))/MAX(INDEX(data!$AG:$AG,ROW()),0.001)</f>
        <v>0</v>
      </c>
      <c r="EE48" s="31">
        <f>FD48/MAX(INDEX($FV:$FV,ROW()),0.001)*(INDEX(data!$BT:$BT,ROW()))*(INDEX(results!$I:$I,ROW()))/MAX(INDEX(data!$AG:$AG,ROW()),0.001)</f>
        <v>0</v>
      </c>
      <c r="EF48" s="31">
        <f>FE48/MAX(INDEX($FV:$FV,ROW()),0.001)*(INDEX(data!$BT:$BT,ROW()))*(INDEX(results!$I:$I,ROW()))/MAX(INDEX(data!$AG:$AG,ROW()),0.001)</f>
        <v>0</v>
      </c>
      <c r="EG48" s="31">
        <f>FF48/MAX(INDEX($FV:$FV,ROW()),0.001)*(INDEX(data!$BT:$BT,ROW()))*(INDEX(results!$I:$I,ROW()))/MAX(INDEX(data!$AG:$AG,ROW()),0.001)</f>
        <v>0</v>
      </c>
      <c r="EH48" s="31">
        <f>FG48/MAX(INDEX($FV:$FV,ROW()),0.001)*(INDEX(data!$BT:$BT,ROW()))*(INDEX(results!$I:$I,ROW()))/MAX(INDEX(data!$AG:$AG,ROW()),0.001)</f>
        <v>0</v>
      </c>
      <c r="EI48" s="31">
        <f>FH48/MAX(INDEX($FV:$FV,ROW()),0.001)*(INDEX(data!$BT:$BT,ROW()))*(INDEX(results!$I:$I,ROW()))/MAX(INDEX(data!$AG:$AG,ROW()),0.001)</f>
        <v>0</v>
      </c>
      <c r="EJ48" s="31">
        <f>FI48/MAX(INDEX($FV:$FV,ROW()),0.001)*(INDEX(data!$BT:$BT,ROW()))*(INDEX(results!$I:$I,ROW()))/MAX(INDEX(data!$AG:$AG,ROW()),0.001)</f>
        <v>0</v>
      </c>
      <c r="EK48" s="31">
        <f>FJ48/MAX(INDEX($FV:$FV,ROW()),0.001)*(INDEX(data!$BT:$BT,ROW()))*(INDEX(results!$I:$I,ROW()))/MAX(INDEX(data!$AG:$AG,ROW()),0.001)</f>
        <v>0</v>
      </c>
      <c r="EL48" s="31">
        <f>FK48/MAX(INDEX($FV:$FV,ROW()),0.001)*(INDEX(data!$BT:$BT,ROW()))*(INDEX(results!$I:$I,ROW()))/MAX(INDEX(data!$AG:$AG,ROW()),0.001)</f>
        <v>0</v>
      </c>
      <c r="EM48" s="31">
        <f>FL48/MAX(INDEX($FV:$FV,ROW()),0.001)*(INDEX(data!$BT:$BT,ROW()))*(INDEX(results!$I:$I,ROW()))/MAX(INDEX(data!$AG:$AG,ROW()),0.001)</f>
        <v>0</v>
      </c>
      <c r="EN48" s="31">
        <f>FM48/MAX(INDEX($FV:$FV,ROW()),0.001)*(INDEX(data!$BT:$BT,ROW()))*(INDEX(results!$I:$I,ROW()))/MAX(INDEX(data!$AG:$AG,ROW()),0.001)</f>
        <v>0</v>
      </c>
      <c r="EO48" s="31">
        <f>FN48/MAX(INDEX($FV:$FV,ROW()),0.001)*(INDEX(data!$BT:$BT,ROW()))*(INDEX(results!$I:$I,ROW()))/MAX(INDEX(data!$AG:$AG,ROW()),0.001)</f>
        <v>0</v>
      </c>
      <c r="EP48" s="31">
        <f>FO48/MAX(INDEX($FV:$FV,ROW()),0.001)*(INDEX(data!$BT:$BT,ROW()))*(INDEX(results!$I:$I,ROW()))/MAX(INDEX(data!$AG:$AG,ROW()),0.001)</f>
        <v>0</v>
      </c>
      <c r="EQ48" s="31">
        <f>FP48/MAX(INDEX($FV:$FV,ROW()),0.001)*(INDEX(data!$BT:$BT,ROW()))*(INDEX(results!$I:$I,ROW()))/MAX(INDEX(data!$AG:$AG,ROW()),0.001)</f>
        <v>0</v>
      </c>
      <c r="ER48" s="31">
        <f>FQ48/MAX(INDEX($FV:$FV,ROW()),0.001)*(INDEX(data!$BT:$BT,ROW()))*(INDEX(results!$I:$I,ROW()))/MAX(INDEX(data!$AG:$AG,ROW()),0.001)</f>
        <v>0</v>
      </c>
      <c r="ES48" s="31">
        <f>FR48/MAX(INDEX($FV:$FV,ROW()),0.001)*(INDEX(data!$BT:$BT,ROW()))*(INDEX(results!$I:$I,ROW()))/MAX(INDEX(data!$AG:$AG,ROW()),0.001)</f>
        <v>0</v>
      </c>
      <c r="ET48" s="31">
        <f>FS48/MAX(INDEX($FV:$FV,ROW()),0.001)*(INDEX(data!$BT:$BT,ROW()))*(INDEX(results!$I:$I,ROW()))/MAX(INDEX(data!$AG:$AG,ROW()),0.001)</f>
        <v>0</v>
      </c>
      <c r="EU48" s="31">
        <f>FT48/MAX(INDEX($FV:$FV,ROW()),0.001)*(INDEX(data!$BT:$BT,ROW()))*(INDEX(results!$I:$I,ROW()))/MAX(INDEX(data!$AG:$AG,ROW()),0.001)</f>
        <v>0</v>
      </c>
      <c r="EV48" s="31">
        <f>FU48/MAX(INDEX($FV:$FV,ROW()),0.001)*(INDEX(data!$BT:$BT,ROW()))*(INDEX(results!$I:$I,ROW()))/MAX(INDEX(data!$AG:$AG,ROW()),0.001)</f>
        <v>0</v>
      </c>
      <c r="EW48" s="73">
        <f t="shared" si="5"/>
        <v>0</v>
      </c>
      <c r="EX48" s="17">
        <f t="shared" si="6"/>
        <v>0</v>
      </c>
      <c r="EY48" s="31">
        <f t="shared" si="7"/>
        <v>0</v>
      </c>
      <c r="EZ48" s="31">
        <f t="shared" si="8"/>
        <v>0</v>
      </c>
      <c r="FA48" s="31">
        <f t="shared" si="9"/>
        <v>0</v>
      </c>
      <c r="FB48" s="31">
        <f t="shared" si="10"/>
        <v>0</v>
      </c>
      <c r="FC48" s="31">
        <f t="shared" si="11"/>
        <v>0</v>
      </c>
      <c r="FD48" s="31">
        <f t="shared" si="12"/>
        <v>0</v>
      </c>
      <c r="FE48" s="31">
        <f t="shared" si="13"/>
        <v>0</v>
      </c>
      <c r="FF48" s="31">
        <f t="shared" si="14"/>
        <v>0</v>
      </c>
      <c r="FG48" s="31">
        <f t="shared" si="15"/>
        <v>0</v>
      </c>
      <c r="FH48" s="31">
        <f t="shared" si="16"/>
        <v>0.64000000000000012</v>
      </c>
      <c r="FI48" s="31">
        <f t="shared" si="17"/>
        <v>0.64000000000000012</v>
      </c>
      <c r="FJ48" s="31">
        <f t="shared" si="18"/>
        <v>0</v>
      </c>
      <c r="FK48" s="31">
        <f t="shared" si="19"/>
        <v>0</v>
      </c>
      <c r="FL48" s="31">
        <f t="shared" si="20"/>
        <v>0.64000000000000012</v>
      </c>
      <c r="FM48" s="31">
        <f t="shared" si="21"/>
        <v>0.64000000000000012</v>
      </c>
      <c r="FN48" s="31">
        <f t="shared" si="22"/>
        <v>0</v>
      </c>
      <c r="FO48" s="31">
        <f t="shared" si="23"/>
        <v>0</v>
      </c>
      <c r="FP48" s="31">
        <f t="shared" si="24"/>
        <v>0</v>
      </c>
      <c r="FQ48" s="31">
        <f t="shared" si="25"/>
        <v>0</v>
      </c>
      <c r="FR48" s="31">
        <f t="shared" si="26"/>
        <v>0</v>
      </c>
      <c r="FS48" s="31">
        <f t="shared" si="27"/>
        <v>0</v>
      </c>
      <c r="FT48" s="31">
        <f t="shared" si="28"/>
        <v>0</v>
      </c>
      <c r="FU48" s="37">
        <f t="shared" si="29"/>
        <v>0</v>
      </c>
      <c r="FV48" s="73">
        <f t="shared" si="30"/>
        <v>2.5600000000000005</v>
      </c>
      <c r="FW48" s="39">
        <f>profiles!C48*profiles!AA48</f>
        <v>0</v>
      </c>
      <c r="FX48" s="39">
        <f>profiles!D48*profiles!AB48</f>
        <v>0</v>
      </c>
      <c r="FY48" s="39">
        <f>profiles!E48*profiles!AC48</f>
        <v>0</v>
      </c>
      <c r="FZ48" s="39">
        <f>profiles!F48*profiles!AD48</f>
        <v>0</v>
      </c>
      <c r="GA48" s="39">
        <f>profiles!G48*profiles!AE48</f>
        <v>0</v>
      </c>
      <c r="GB48" s="39">
        <f>profiles!H48*profiles!AF48</f>
        <v>0</v>
      </c>
      <c r="GC48" s="39">
        <f>profiles!I48*profiles!AG48</f>
        <v>0</v>
      </c>
      <c r="GD48" s="39">
        <f>profiles!J48*profiles!AH48</f>
        <v>4.0000000000000008E-2</v>
      </c>
      <c r="GE48" s="39">
        <f>profiles!K48*profiles!AI48</f>
        <v>0.16000000000000003</v>
      </c>
      <c r="GF48" s="39">
        <f>profiles!L48*profiles!AJ48</f>
        <v>0.36</v>
      </c>
      <c r="GG48" s="39">
        <f>profiles!M48*profiles!AK48</f>
        <v>0.64000000000000012</v>
      </c>
      <c r="GH48" s="39">
        <f>profiles!N48*profiles!AL48</f>
        <v>0.64000000000000012</v>
      </c>
      <c r="GI48" s="39">
        <f>profiles!O48*profiles!AM48</f>
        <v>0.16000000000000003</v>
      </c>
      <c r="GJ48" s="39">
        <f>profiles!P48*profiles!AN48</f>
        <v>0.36</v>
      </c>
      <c r="GK48" s="39">
        <f>profiles!Q48*profiles!AO48</f>
        <v>0.64000000000000012</v>
      </c>
      <c r="GL48" s="39">
        <f>profiles!R48*profiles!AP48</f>
        <v>0.64000000000000012</v>
      </c>
      <c r="GM48" s="39">
        <f>profiles!S48*profiles!AQ48</f>
        <v>0.16000000000000003</v>
      </c>
      <c r="GN48" s="39">
        <f>profiles!T48*profiles!AR48</f>
        <v>4.0000000000000008E-2</v>
      </c>
      <c r="GO48" s="39">
        <f>profiles!U48*profiles!AS48</f>
        <v>0</v>
      </c>
      <c r="GP48" s="39">
        <f>profiles!V48*profiles!AT48</f>
        <v>0</v>
      </c>
      <c r="GQ48" s="39">
        <f>profiles!W48*profiles!AU48</f>
        <v>0</v>
      </c>
      <c r="GR48" s="39">
        <f>profiles!X48*profiles!AV48</f>
        <v>0</v>
      </c>
      <c r="GS48" s="39">
        <f>profiles!Y48*profiles!AW48</f>
        <v>0</v>
      </c>
      <c r="GT48" s="39">
        <f>profiles!Z48*profiles!AX48</f>
        <v>0</v>
      </c>
      <c r="GU48" s="73">
        <f t="shared" si="31"/>
        <v>0.51400000000000023</v>
      </c>
      <c r="GV48" s="73">
        <v>111</v>
      </c>
      <c r="GW48" s="73">
        <f>INDEX(data!$C:$C,ROW())*INDEX(data!$E:$E,ROW())*(INDEX(data!$G:$G,ROW())/100)/0.85</f>
        <v>6.3529411764705879</v>
      </c>
      <c r="GX48" s="73">
        <f>GW48*INDEX(data!$P:$P,ROW())*INDEX(data!$W:$W,ROW())/INDEX(results!$C:$C,ROW())</f>
        <v>7.9411764705882348E-2</v>
      </c>
      <c r="GY48" s="73">
        <f>IF(INDEX(data!$BM:$BM,ROW())="Climatisation",1,0)</f>
        <v>0</v>
      </c>
      <c r="GZ48" s="73">
        <f>data!BA48</f>
        <v>4</v>
      </c>
      <c r="HA48" s="73">
        <f>data!BB48</f>
        <v>0.2</v>
      </c>
      <c r="HB48" s="17">
        <f>profiles!C48</f>
        <v>0</v>
      </c>
      <c r="HC48" s="31">
        <f>profiles!D48</f>
        <v>0</v>
      </c>
      <c r="HD48" s="31">
        <f>profiles!E48</f>
        <v>0</v>
      </c>
      <c r="HE48" s="31">
        <f>profiles!F48</f>
        <v>0</v>
      </c>
      <c r="HF48" s="31">
        <f>profiles!G48</f>
        <v>0</v>
      </c>
      <c r="HG48" s="31">
        <f>profiles!H48</f>
        <v>0</v>
      </c>
      <c r="HH48" s="31">
        <f>profiles!I48</f>
        <v>0</v>
      </c>
      <c r="HI48" s="31">
        <f>profiles!J48</f>
        <v>0.2</v>
      </c>
      <c r="HJ48" s="31">
        <f>profiles!K48</f>
        <v>0.4</v>
      </c>
      <c r="HK48" s="31">
        <f>profiles!L48</f>
        <v>0.6</v>
      </c>
      <c r="HL48" s="31">
        <f>profiles!M48</f>
        <v>0.8</v>
      </c>
      <c r="HM48" s="31">
        <f>profiles!N48</f>
        <v>0.8</v>
      </c>
      <c r="HN48" s="31">
        <f>profiles!O48</f>
        <v>0.4</v>
      </c>
      <c r="HO48" s="31">
        <f>profiles!P48</f>
        <v>0.6</v>
      </c>
      <c r="HP48" s="31">
        <f>profiles!Q48</f>
        <v>0.8</v>
      </c>
      <c r="HQ48" s="31">
        <f>profiles!R48</f>
        <v>0.8</v>
      </c>
      <c r="HR48" s="31">
        <f>profiles!S48</f>
        <v>0.4</v>
      </c>
      <c r="HS48" s="31">
        <f>profiles!T48</f>
        <v>0.2</v>
      </c>
      <c r="HT48" s="31">
        <f>profiles!U48</f>
        <v>0</v>
      </c>
      <c r="HU48" s="31">
        <f>profiles!V48</f>
        <v>0</v>
      </c>
      <c r="HV48" s="31">
        <f>profiles!W48</f>
        <v>0</v>
      </c>
      <c r="HW48" s="31">
        <f>profiles!X48</f>
        <v>0</v>
      </c>
      <c r="HX48" s="31">
        <f>profiles!Y48</f>
        <v>0</v>
      </c>
      <c r="HY48" s="31">
        <f>profiles!Z48</f>
        <v>0</v>
      </c>
      <c r="HZ48" s="73">
        <f t="shared" si="32"/>
        <v>6</v>
      </c>
    </row>
    <row r="49" spans="1:234" x14ac:dyDescent="0.3">
      <c r="A49" s="17">
        <v>12.11</v>
      </c>
      <c r="B49" s="4" t="s">
        <v>141</v>
      </c>
      <c r="C49" s="17">
        <f>profiles!AA49*INDEX(data!$AL:$AL,ROW())*INDEX(results!$I:$I,ROW())</f>
        <v>0</v>
      </c>
      <c r="D49" s="31">
        <f>profiles!AB49*INDEX(data!$AL:$AL,ROW())*INDEX(results!$I:$I,ROW())</f>
        <v>0</v>
      </c>
      <c r="E49" s="31">
        <f>profiles!AC49*INDEX(data!$AL:$AL,ROW())*INDEX(results!$I:$I,ROW())</f>
        <v>0</v>
      </c>
      <c r="F49" s="31">
        <f>profiles!AD49*INDEX(data!$AL:$AL,ROW())*INDEX(results!$I:$I,ROW())</f>
        <v>0</v>
      </c>
      <c r="G49" s="31">
        <f>profiles!AE49*INDEX(data!$AL:$AL,ROW())*INDEX(results!$I:$I,ROW())</f>
        <v>0</v>
      </c>
      <c r="H49" s="31">
        <f>profiles!AF49*INDEX(data!$AL:$AL,ROW())*INDEX(results!$I:$I,ROW())</f>
        <v>0</v>
      </c>
      <c r="I49" s="31">
        <f>profiles!AG49*INDEX(data!$AL:$AL,ROW())*INDEX(results!$I:$I,ROW())</f>
        <v>0</v>
      </c>
      <c r="J49" s="31">
        <f>profiles!AH49*INDEX(data!$AL:$AL,ROW())*INDEX(results!$I:$I,ROW())</f>
        <v>0</v>
      </c>
      <c r="K49" s="31">
        <f>profiles!AI49*INDEX(data!$AL:$AL,ROW())*INDEX(results!$I:$I,ROW())</f>
        <v>0</v>
      </c>
      <c r="L49" s="31">
        <f>profiles!AJ49*INDEX(data!$AL:$AL,ROW())*INDEX(results!$I:$I,ROW())</f>
        <v>0</v>
      </c>
      <c r="M49" s="31">
        <f>profiles!AK49*INDEX(data!$AL:$AL,ROW())*INDEX(results!$I:$I,ROW())</f>
        <v>0</v>
      </c>
      <c r="N49" s="31">
        <f>profiles!AL49*INDEX(data!$AL:$AL,ROW())*INDEX(results!$I:$I,ROW())</f>
        <v>0</v>
      </c>
      <c r="O49" s="31">
        <f>profiles!AM49*INDEX(data!$AL:$AL,ROW())*INDEX(results!$I:$I,ROW())</f>
        <v>0</v>
      </c>
      <c r="P49" s="31">
        <f>profiles!AN49*INDEX(data!$AL:$AL,ROW())*INDEX(results!$I:$I,ROW())</f>
        <v>0</v>
      </c>
      <c r="Q49" s="31">
        <f>profiles!AO49*INDEX(data!$AL:$AL,ROW())*INDEX(results!$I:$I,ROW())</f>
        <v>0</v>
      </c>
      <c r="R49" s="31">
        <f>profiles!AP49*INDEX(data!$AL:$AL,ROW())*INDEX(results!$I:$I,ROW())</f>
        <v>0</v>
      </c>
      <c r="S49" s="31">
        <f>profiles!AQ49*INDEX(data!$AL:$AL,ROW())*INDEX(results!$I:$I,ROW())</f>
        <v>0</v>
      </c>
      <c r="T49" s="31">
        <f>profiles!AR49*INDEX(data!$AL:$AL,ROW())*INDEX(results!$I:$I,ROW())</f>
        <v>0</v>
      </c>
      <c r="U49" s="31">
        <f>profiles!AS49*INDEX(data!$AL:$AL,ROW())*INDEX(results!$I:$I,ROW())</f>
        <v>0</v>
      </c>
      <c r="V49" s="31">
        <f>profiles!AT49*INDEX(data!$AL:$AL,ROW())*INDEX(results!$I:$I,ROW())</f>
        <v>0</v>
      </c>
      <c r="W49" s="31">
        <f>profiles!AU49*INDEX(data!$AL:$AL,ROW())*INDEX(results!$I:$I,ROW())</f>
        <v>0</v>
      </c>
      <c r="X49" s="31">
        <f>profiles!AV49*INDEX(data!$AL:$AL,ROW())*INDEX(results!$I:$I,ROW())</f>
        <v>0</v>
      </c>
      <c r="Y49" s="31">
        <f>profiles!AW49*INDEX(data!$AL:$AL,ROW())*INDEX(results!$I:$I,ROW())</f>
        <v>0</v>
      </c>
      <c r="Z49" s="31">
        <f>profiles!AX49*INDEX(data!$AL:$AL,ROW())*INDEX(results!$I:$I,ROW())</f>
        <v>0</v>
      </c>
      <c r="AA49" s="73">
        <f t="shared" si="1"/>
        <v>0</v>
      </c>
      <c r="AB49" s="31">
        <f>IF(INDEX(data!$AV:$AV,ROW())=3,0,CA49*INDEX(results!$R:$R,ROW()))*INDEX($BA:$BA,ROW())</f>
        <v>0</v>
      </c>
      <c r="AC49" s="31">
        <f>IF(INDEX(data!$AV:$AV,ROW())=3,0,CB49*INDEX(results!$R:$R,ROW()))*INDEX($BA:$BA,ROW())</f>
        <v>0</v>
      </c>
      <c r="AD49" s="31">
        <f>IF(INDEX(data!$AV:$AV,ROW())=3,0,CC49*INDEX(results!$R:$R,ROW()))*INDEX($BA:$BA,ROW())</f>
        <v>0</v>
      </c>
      <c r="AE49" s="31">
        <f>IF(INDEX(data!$AV:$AV,ROW())=3,0,CD49*INDEX(results!$R:$R,ROW()))*INDEX($BA:$BA,ROW())</f>
        <v>0</v>
      </c>
      <c r="AF49" s="31">
        <f>IF(INDEX(data!$AV:$AV,ROW())=3,0,CE49*INDEX(results!$R:$R,ROW()))*INDEX($BA:$BA,ROW())</f>
        <v>0</v>
      </c>
      <c r="AG49" s="31">
        <f>IF(INDEX(data!$AV:$AV,ROW())=3,0,CF49*INDEX(results!$R:$R,ROW()))*INDEX($BA:$BA,ROW())</f>
        <v>0</v>
      </c>
      <c r="AH49" s="31">
        <f>IF(INDEX(data!$AV:$AV,ROW())=3,0,CG49*INDEX(results!$R:$R,ROW()))*INDEX($BA:$BA,ROW())</f>
        <v>0</v>
      </c>
      <c r="AI49" s="90">
        <f>CH49*INDEX(results!$R:$R,ROW())*INDEX($BA:$BA,ROW())</f>
        <v>0</v>
      </c>
      <c r="AJ49" s="90">
        <f>CI49*INDEX(results!$R:$R,ROW())*INDEX($BA:$BA,ROW())</f>
        <v>0</v>
      </c>
      <c r="AK49" s="90">
        <f>CJ49*INDEX(results!$R:$R,ROW())*INDEX($BA:$BA,ROW())</f>
        <v>0</v>
      </c>
      <c r="AL49" s="90">
        <f>CK49*INDEX(results!$R:$R,ROW())*INDEX($BA:$BA,ROW())</f>
        <v>0</v>
      </c>
      <c r="AM49" s="90">
        <f>CL49*INDEX(results!$R:$R,ROW())*INDEX($BA:$BA,ROW())</f>
        <v>0</v>
      </c>
      <c r="AN49" s="90">
        <f>CM49*INDEX(results!$R:$R,ROW())*INDEX($BA:$BA,ROW())</f>
        <v>0</v>
      </c>
      <c r="AO49" s="90">
        <f>CN49*INDEX(results!$R:$R,ROW())*INDEX($BA:$BA,ROW())</f>
        <v>0</v>
      </c>
      <c r="AP49" s="90">
        <f>CO49*INDEX(results!$R:$R,ROW())*INDEX($BA:$BA,ROW())</f>
        <v>0</v>
      </c>
      <c r="AQ49" s="90">
        <f>CP49*INDEX(results!$R:$R,ROW())*INDEX($BA:$BA,ROW())</f>
        <v>0</v>
      </c>
      <c r="AR49" s="90">
        <f>CQ49*INDEX(results!$R:$R,ROW())*INDEX($BA:$BA,ROW())</f>
        <v>0</v>
      </c>
      <c r="AS49" s="90">
        <f>CR49*INDEX(results!$R:$R,ROW())*INDEX($BA:$BA,ROW())</f>
        <v>0</v>
      </c>
      <c r="AT49" s="91">
        <f>IF(INDEX(data!$AV:$AV,ROW())=3,INDEX(results!$R:$R,ROW()), CS49*INDEX(results!$R:$R,ROW()))*INDEX($BA:$BA,ROW())</f>
        <v>0</v>
      </c>
      <c r="AU49" s="91">
        <f>IF(INDEX(data!$AV:$AV,ROW())=3,INDEX(results!$R:$R,ROW()), CT49*INDEX(results!$R:$R,ROW()))*INDEX($BA:$BA,ROW())</f>
        <v>0</v>
      </c>
      <c r="AV49" s="91">
        <f>IF(INDEX(data!$AV:$AV,ROW())=3,INDEX(results!$R:$R,ROW()), CU49*INDEX(results!$R:$R,ROW()))*INDEX($BA:$BA,ROW())</f>
        <v>0</v>
      </c>
      <c r="AW49" s="31">
        <f>IF(INDEX(data!$AV:$AV,ROW())=3,0,CV49*INDEX(results!$R:$R,ROW()))*INDEX($BA:$BA,ROW())</f>
        <v>0</v>
      </c>
      <c r="AX49" s="31">
        <f>IF(INDEX(data!$AV:$AV,ROW())=3,0,CW49*INDEX(results!$R:$R,ROW()))*INDEX($BA:$BA,ROW())</f>
        <v>0</v>
      </c>
      <c r="AY49" s="37">
        <f>IF(INDEX(data!$AV:$AV,ROW())=3,0,CX49*INDEX(results!$R:$R,ROW()))*INDEX($BA:$BA,ROW())</f>
        <v>0</v>
      </c>
      <c r="AZ49" s="17">
        <f t="shared" si="2"/>
        <v>0</v>
      </c>
      <c r="BA49" s="73">
        <f>IF((INDEX(data!$AU:$AU,ROW())+INDEX(data!$AV:$AV,ROW()))=0,0,INDEX(results!$T:$T,ROW())/(365*(INDEX(data!$AU:$AU,ROW())+INDEX(data!$AV:$AV,ROW()))+0.00001))</f>
        <v>0.27397258772752942</v>
      </c>
      <c r="BB49" s="39">
        <f>CA49*INDEX(data!$AX:$AX,ROW())*INDEX(results!$I:$I,ROW())</f>
        <v>0</v>
      </c>
      <c r="BC49" s="39">
        <f>CB49*INDEX(data!$AX:$AX,ROW())*INDEX(results!$I:$I,ROW())</f>
        <v>0</v>
      </c>
      <c r="BD49" s="39">
        <f>CC49*INDEX(data!$AX:$AX,ROW())*INDEX(results!$I:$I,ROW())</f>
        <v>0</v>
      </c>
      <c r="BE49" s="39">
        <f>CD49*INDEX(data!$AX:$AX,ROW())*INDEX(results!$I:$I,ROW())</f>
        <v>0</v>
      </c>
      <c r="BF49" s="39">
        <f>CE49*INDEX(data!$AX:$AX,ROW())*INDEX(results!$I:$I,ROW())</f>
        <v>0</v>
      </c>
      <c r="BG49" s="39">
        <f>CF49*INDEX(data!$AX:$AX,ROW())*INDEX(results!$I:$I,ROW())</f>
        <v>0</v>
      </c>
      <c r="BH49" s="39">
        <f>CG49*INDEX(data!$AX:$AX,ROW())*INDEX(results!$I:$I,ROW())</f>
        <v>0</v>
      </c>
      <c r="BI49" s="39">
        <f>CH49*INDEX(data!$AX:$AX,ROW())*INDEX(results!$I:$I,ROW())</f>
        <v>0</v>
      </c>
      <c r="BJ49" s="39">
        <f>CI49*INDEX(data!$AX:$AX,ROW())*INDEX(results!$I:$I,ROW())</f>
        <v>0</v>
      </c>
      <c r="BK49" s="39">
        <f>CJ49*INDEX(data!$AX:$AX,ROW())*INDEX(results!$I:$I,ROW())</f>
        <v>0</v>
      </c>
      <c r="BL49" s="39">
        <f>CK49*INDEX(data!$AX:$AX,ROW())*INDEX(results!$I:$I,ROW())</f>
        <v>0</v>
      </c>
      <c r="BM49" s="39">
        <f>CL49*INDEX(data!$AX:$AX,ROW())*INDEX(results!$I:$I,ROW())</f>
        <v>0</v>
      </c>
      <c r="BN49" s="39">
        <f>CM49*INDEX(data!$AX:$AX,ROW())*INDEX(results!$I:$I,ROW())</f>
        <v>0</v>
      </c>
      <c r="BO49" s="39">
        <f>CN49*INDEX(data!$AX:$AX,ROW())*INDEX(results!$I:$I,ROW())</f>
        <v>0</v>
      </c>
      <c r="BP49" s="39">
        <f>CO49*INDEX(data!$AX:$AX,ROW())*INDEX(results!$I:$I,ROW())</f>
        <v>0</v>
      </c>
      <c r="BQ49" s="39">
        <f>CP49*INDEX(data!$AX:$AX,ROW())*INDEX(results!$I:$I,ROW())</f>
        <v>0</v>
      </c>
      <c r="BR49" s="39">
        <f>CQ49*INDEX(data!$AX:$AX,ROW())*INDEX(results!$I:$I,ROW())</f>
        <v>0</v>
      </c>
      <c r="BS49" s="39">
        <f>CR49*INDEX(data!$AX:$AX,ROW())*INDEX(results!$I:$I,ROW())</f>
        <v>0</v>
      </c>
      <c r="BT49" s="39">
        <f>CS49*INDEX(data!$AX:$AX,ROW())*INDEX(results!$I:$I,ROW())</f>
        <v>0</v>
      </c>
      <c r="BU49" s="39">
        <f>CT49*INDEX(data!$AX:$AX,ROW())*INDEX(results!$I:$I,ROW())</f>
        <v>0</v>
      </c>
      <c r="BV49" s="39">
        <f>CU49*INDEX(data!$AX:$AX,ROW())*INDEX(results!$I:$I,ROW())</f>
        <v>0</v>
      </c>
      <c r="BW49" s="39">
        <f>CV49*INDEX(data!$AX:$AX,ROW())*INDEX(results!$I:$I,ROW())</f>
        <v>0</v>
      </c>
      <c r="BX49" s="39">
        <f>CW49*INDEX(data!$AX:$AX,ROW())*INDEX(results!$I:$I,ROW())</f>
        <v>0</v>
      </c>
      <c r="BY49" s="39">
        <f>CX49*INDEX(data!$AX:$AX,ROW())*INDEX(results!$I:$I,ROW())</f>
        <v>0</v>
      </c>
      <c r="BZ49" s="73">
        <f>ROUND(SUM(BB49:BY49)*INDEX(profiles!$BL:$BL,ROW())/1000,0)</f>
        <v>0</v>
      </c>
      <c r="CA49" s="82">
        <f>IF(profiles!C49&gt;0,1,0)</f>
        <v>0</v>
      </c>
      <c r="CB49" s="83">
        <f>IF(profiles!D49&gt;0,1,0)</f>
        <v>0</v>
      </c>
      <c r="CC49" s="83">
        <f>IF(profiles!E49&gt;0,1,0)</f>
        <v>0</v>
      </c>
      <c r="CD49" s="83">
        <f>IF(profiles!F49&gt;0,1,0)</f>
        <v>0</v>
      </c>
      <c r="CE49" s="83">
        <f>IF(profiles!G49&gt;0,1,0)</f>
        <v>0</v>
      </c>
      <c r="CF49" s="83">
        <f>IF(profiles!H49&gt;0,1,0)</f>
        <v>0</v>
      </c>
      <c r="CG49" s="83">
        <f>IF(profiles!I49&gt;0,1,0)</f>
        <v>0</v>
      </c>
      <c r="CH49" s="83">
        <f>IF(profiles!J49&gt;0,1,0)</f>
        <v>0</v>
      </c>
      <c r="CI49" s="83">
        <f>IF(profiles!K49&gt;0,1,0)</f>
        <v>0</v>
      </c>
      <c r="CJ49" s="83">
        <f>IF(profiles!L49&gt;0,1,0)</f>
        <v>0</v>
      </c>
      <c r="CK49" s="83">
        <f>IF(profiles!M49&gt;0,1,0)</f>
        <v>0</v>
      </c>
      <c r="CL49" s="83">
        <f>IF(profiles!N49&gt;0,1,0)</f>
        <v>0</v>
      </c>
      <c r="CM49" s="83">
        <f>IF(profiles!O49&gt;0,1,0)</f>
        <v>0</v>
      </c>
      <c r="CN49" s="83">
        <f>IF(profiles!P49&gt;0,1,0)</f>
        <v>0</v>
      </c>
      <c r="CO49" s="83">
        <f>IF(profiles!Q49&gt;0,1,0)</f>
        <v>0</v>
      </c>
      <c r="CP49" s="83">
        <f>IF(profiles!R49&gt;0,1,0)</f>
        <v>0</v>
      </c>
      <c r="CQ49" s="83">
        <f>IF(profiles!S49&gt;0,1,0)</f>
        <v>0</v>
      </c>
      <c r="CR49" s="83">
        <f>IF(profiles!T49&gt;0,1,0)</f>
        <v>0</v>
      </c>
      <c r="CS49" s="83">
        <f>IF(profiles!U49&gt;0,1,0)</f>
        <v>0</v>
      </c>
      <c r="CT49" s="83">
        <f>IF(profiles!V49&gt;0,1,0)</f>
        <v>0</v>
      </c>
      <c r="CU49" s="83">
        <f>IF(profiles!W49&gt;0,1,0)</f>
        <v>0</v>
      </c>
      <c r="CV49" s="83">
        <f>IF(profiles!X49&gt;0,1,0)</f>
        <v>0</v>
      </c>
      <c r="CW49" s="83">
        <f>IF(profiles!Y49&gt;0,1,0)</f>
        <v>0</v>
      </c>
      <c r="CX49" s="83">
        <f>IF(profiles!Z49&gt;0,1,0)</f>
        <v>0</v>
      </c>
      <c r="CY49" s="73">
        <f t="shared" si="3"/>
        <v>0</v>
      </c>
      <c r="CZ49" s="38">
        <f>profiles!C49*INDEX(results!$J:$J,ROW())*INDEX(results!$I:$I,ROW())</f>
        <v>0</v>
      </c>
      <c r="DA49" s="39">
        <f>profiles!D49*INDEX(results!$J:$J,ROW())*INDEX(results!$I:$I,ROW())</f>
        <v>0</v>
      </c>
      <c r="DB49" s="39">
        <f>profiles!E49*INDEX(results!$J:$J,ROW())*INDEX(results!$I:$I,ROW())</f>
        <v>0</v>
      </c>
      <c r="DC49" s="39">
        <f>profiles!F49*INDEX(results!$J:$J,ROW())*INDEX(results!$I:$I,ROW())</f>
        <v>0</v>
      </c>
      <c r="DD49" s="39">
        <f>profiles!G49*INDEX(results!$J:$J,ROW())*INDEX(results!$I:$I,ROW())</f>
        <v>0</v>
      </c>
      <c r="DE49" s="39">
        <f>profiles!H49*INDEX(results!$J:$J,ROW())*INDEX(results!$I:$I,ROW())</f>
        <v>0</v>
      </c>
      <c r="DF49" s="39">
        <f>profiles!I49*INDEX(results!$J:$J,ROW())*INDEX(results!$I:$I,ROW())</f>
        <v>0</v>
      </c>
      <c r="DG49" s="39">
        <f>profiles!J49*INDEX(results!$J:$J,ROW())*INDEX(results!$I:$I,ROW())</f>
        <v>0</v>
      </c>
      <c r="DH49" s="39">
        <f>profiles!K49*INDEX(results!$J:$J,ROW())*INDEX(results!$I:$I,ROW())</f>
        <v>0</v>
      </c>
      <c r="DI49" s="39">
        <f>profiles!L49*INDEX(results!$J:$J,ROW())*INDEX(results!$I:$I,ROW())</f>
        <v>0</v>
      </c>
      <c r="DJ49" s="39">
        <f>profiles!M49*INDEX(results!$J:$J,ROW())*INDEX(results!$I:$I,ROW())</f>
        <v>0</v>
      </c>
      <c r="DK49" s="39">
        <f>profiles!N49*INDEX(results!$J:$J,ROW())*INDEX(results!$I:$I,ROW())</f>
        <v>0</v>
      </c>
      <c r="DL49" s="39">
        <f>profiles!O49*INDEX(results!$J:$J,ROW())*INDEX(results!$I:$I,ROW())</f>
        <v>0</v>
      </c>
      <c r="DM49" s="39">
        <f>profiles!P49*INDEX(results!$J:$J,ROW())*INDEX(results!$I:$I,ROW())</f>
        <v>0</v>
      </c>
      <c r="DN49" s="39">
        <f>profiles!Q49*INDEX(results!$J:$J,ROW())*INDEX(results!$I:$I,ROW())</f>
        <v>0</v>
      </c>
      <c r="DO49" s="39">
        <f>profiles!R49*INDEX(results!$J:$J,ROW())*INDEX(results!$I:$I,ROW())</f>
        <v>0</v>
      </c>
      <c r="DP49" s="39">
        <f>profiles!S49*INDEX(results!$J:$J,ROW())*INDEX(results!$I:$I,ROW())</f>
        <v>0</v>
      </c>
      <c r="DQ49" s="39">
        <f>profiles!T49*INDEX(results!$J:$J,ROW())*INDEX(results!$I:$I,ROW())</f>
        <v>0</v>
      </c>
      <c r="DR49" s="39">
        <f>profiles!U49*INDEX(results!$J:$J,ROW())*INDEX(results!$I:$I,ROW())</f>
        <v>0</v>
      </c>
      <c r="DS49" s="39">
        <f>profiles!V49*INDEX(results!$J:$J,ROW())*INDEX(results!$I:$I,ROW())</f>
        <v>0</v>
      </c>
      <c r="DT49" s="39">
        <f>profiles!W49*INDEX(results!$J:$J,ROW())*INDEX(results!$I:$I,ROW())</f>
        <v>0</v>
      </c>
      <c r="DU49" s="39">
        <f>profiles!X49*INDEX(results!$J:$J,ROW())*INDEX(results!$I:$I,ROW())</f>
        <v>0</v>
      </c>
      <c r="DV49" s="39">
        <f>profiles!Y49*INDEX(results!$J:$J,ROW())*INDEX(results!$I:$I,ROW())</f>
        <v>0</v>
      </c>
      <c r="DW49" s="39">
        <f>profiles!Z49*INDEX(results!$J:$J,ROW())*INDEX(results!$I:$I,ROW())</f>
        <v>0</v>
      </c>
      <c r="DX49" s="73">
        <f t="shared" si="4"/>
        <v>0</v>
      </c>
      <c r="DY49" s="17">
        <f>EX49/MAX(INDEX($FV:$FV,ROW()),0.001)*(INDEX(data!$BT:$BT,ROW()))*(INDEX(results!$I:$I,ROW()))/MAX(INDEX(data!$AG:$AG,ROW()),0.001)</f>
        <v>0</v>
      </c>
      <c r="DZ49" s="31">
        <f>EY49/MAX(INDEX($FV:$FV,ROW()),0.001)*(INDEX(data!$BT:$BT,ROW()))*(INDEX(results!$I:$I,ROW()))/MAX(INDEX(data!$AG:$AG,ROW()),0.001)</f>
        <v>0</v>
      </c>
      <c r="EA49" s="31">
        <f>EZ49/MAX(INDEX($FV:$FV,ROW()),0.001)*(INDEX(data!$BT:$BT,ROW()))*(INDEX(results!$I:$I,ROW()))/MAX(INDEX(data!$AG:$AG,ROW()),0.001)</f>
        <v>0</v>
      </c>
      <c r="EB49" s="31">
        <f>FA49/MAX(INDEX($FV:$FV,ROW()),0.001)*(INDEX(data!$BT:$BT,ROW()))*(INDEX(results!$I:$I,ROW()))/MAX(INDEX(data!$AG:$AG,ROW()),0.001)</f>
        <v>0</v>
      </c>
      <c r="EC49" s="31">
        <f>FB49/MAX(INDEX($FV:$FV,ROW()),0.001)*(INDEX(data!$BT:$BT,ROW()))*(INDEX(results!$I:$I,ROW()))/MAX(INDEX(data!$AG:$AG,ROW()),0.001)</f>
        <v>0</v>
      </c>
      <c r="ED49" s="31">
        <f>FC49/MAX(INDEX($FV:$FV,ROW()),0.001)*(INDEX(data!$BT:$BT,ROW()))*(INDEX(results!$I:$I,ROW()))/MAX(INDEX(data!$AG:$AG,ROW()),0.001)</f>
        <v>0</v>
      </c>
      <c r="EE49" s="31">
        <f>FD49/MAX(INDEX($FV:$FV,ROW()),0.001)*(INDEX(data!$BT:$BT,ROW()))*(INDEX(results!$I:$I,ROW()))/MAX(INDEX(data!$AG:$AG,ROW()),0.001)</f>
        <v>0</v>
      </c>
      <c r="EF49" s="31">
        <f>FE49/MAX(INDEX($FV:$FV,ROW()),0.001)*(INDEX(data!$BT:$BT,ROW()))*(INDEX(results!$I:$I,ROW()))/MAX(INDEX(data!$AG:$AG,ROW()),0.001)</f>
        <v>0</v>
      </c>
      <c r="EG49" s="31">
        <f>FF49/MAX(INDEX($FV:$FV,ROW()),0.001)*(INDEX(data!$BT:$BT,ROW()))*(INDEX(results!$I:$I,ROW()))/MAX(INDEX(data!$AG:$AG,ROW()),0.001)</f>
        <v>0</v>
      </c>
      <c r="EH49" s="31">
        <f>FG49/MAX(INDEX($FV:$FV,ROW()),0.001)*(INDEX(data!$BT:$BT,ROW()))*(INDEX(results!$I:$I,ROW()))/MAX(INDEX(data!$AG:$AG,ROW()),0.001)</f>
        <v>0</v>
      </c>
      <c r="EI49" s="31">
        <f>FH49/MAX(INDEX($FV:$FV,ROW()),0.001)*(INDEX(data!$BT:$BT,ROW()))*(INDEX(results!$I:$I,ROW()))/MAX(INDEX(data!$AG:$AG,ROW()),0.001)</f>
        <v>0</v>
      </c>
      <c r="EJ49" s="31">
        <f>FI49/MAX(INDEX($FV:$FV,ROW()),0.001)*(INDEX(data!$BT:$BT,ROW()))*(INDEX(results!$I:$I,ROW()))/MAX(INDEX(data!$AG:$AG,ROW()),0.001)</f>
        <v>0</v>
      </c>
      <c r="EK49" s="31">
        <f>FJ49/MAX(INDEX($FV:$FV,ROW()),0.001)*(INDEX(data!$BT:$BT,ROW()))*(INDEX(results!$I:$I,ROW()))/MAX(INDEX(data!$AG:$AG,ROW()),0.001)</f>
        <v>0</v>
      </c>
      <c r="EL49" s="31">
        <f>FK49/MAX(INDEX($FV:$FV,ROW()),0.001)*(INDEX(data!$BT:$BT,ROW()))*(INDEX(results!$I:$I,ROW()))/MAX(INDEX(data!$AG:$AG,ROW()),0.001)</f>
        <v>0</v>
      </c>
      <c r="EM49" s="31">
        <f>FL49/MAX(INDEX($FV:$FV,ROW()),0.001)*(INDEX(data!$BT:$BT,ROW()))*(INDEX(results!$I:$I,ROW()))/MAX(INDEX(data!$AG:$AG,ROW()),0.001)</f>
        <v>0</v>
      </c>
      <c r="EN49" s="31">
        <f>FM49/MAX(INDEX($FV:$FV,ROW()),0.001)*(INDEX(data!$BT:$BT,ROW()))*(INDEX(results!$I:$I,ROW()))/MAX(INDEX(data!$AG:$AG,ROW()),0.001)</f>
        <v>0</v>
      </c>
      <c r="EO49" s="31">
        <f>FN49/MAX(INDEX($FV:$FV,ROW()),0.001)*(INDEX(data!$BT:$BT,ROW()))*(INDEX(results!$I:$I,ROW()))/MAX(INDEX(data!$AG:$AG,ROW()),0.001)</f>
        <v>0</v>
      </c>
      <c r="EP49" s="31">
        <f>FO49/MAX(INDEX($FV:$FV,ROW()),0.001)*(INDEX(data!$BT:$BT,ROW()))*(INDEX(results!$I:$I,ROW()))/MAX(INDEX(data!$AG:$AG,ROW()),0.001)</f>
        <v>0</v>
      </c>
      <c r="EQ49" s="31">
        <f>FP49/MAX(INDEX($FV:$FV,ROW()),0.001)*(INDEX(data!$BT:$BT,ROW()))*(INDEX(results!$I:$I,ROW()))/MAX(INDEX(data!$AG:$AG,ROW()),0.001)</f>
        <v>0</v>
      </c>
      <c r="ER49" s="31">
        <f>FQ49/MAX(INDEX($FV:$FV,ROW()),0.001)*(INDEX(data!$BT:$BT,ROW()))*(INDEX(results!$I:$I,ROW()))/MAX(INDEX(data!$AG:$AG,ROW()),0.001)</f>
        <v>0</v>
      </c>
      <c r="ES49" s="31">
        <f>FR49/MAX(INDEX($FV:$FV,ROW()),0.001)*(INDEX(data!$BT:$BT,ROW()))*(INDEX(results!$I:$I,ROW()))/MAX(INDEX(data!$AG:$AG,ROW()),0.001)</f>
        <v>0</v>
      </c>
      <c r="ET49" s="31">
        <f>FS49/MAX(INDEX($FV:$FV,ROW()),0.001)*(INDEX(data!$BT:$BT,ROW()))*(INDEX(results!$I:$I,ROW()))/MAX(INDEX(data!$AG:$AG,ROW()),0.001)</f>
        <v>0</v>
      </c>
      <c r="EU49" s="31">
        <f>FT49/MAX(INDEX($FV:$FV,ROW()),0.001)*(INDEX(data!$BT:$BT,ROW()))*(INDEX(results!$I:$I,ROW()))/MAX(INDEX(data!$AG:$AG,ROW()),0.001)</f>
        <v>0</v>
      </c>
      <c r="EV49" s="31">
        <f>FU49/MAX(INDEX($FV:$FV,ROW()),0.001)*(INDEX(data!$BT:$BT,ROW()))*(INDEX(results!$I:$I,ROW()))/MAX(INDEX(data!$AG:$AG,ROW()),0.001)</f>
        <v>0</v>
      </c>
      <c r="EW49" s="73">
        <f t="shared" si="5"/>
        <v>0</v>
      </c>
      <c r="EX49" s="17">
        <f t="shared" si="6"/>
        <v>0</v>
      </c>
      <c r="EY49" s="31">
        <f t="shared" si="7"/>
        <v>0</v>
      </c>
      <c r="EZ49" s="31">
        <f t="shared" si="8"/>
        <v>0</v>
      </c>
      <c r="FA49" s="31">
        <f t="shared" si="9"/>
        <v>0</v>
      </c>
      <c r="FB49" s="31">
        <f t="shared" si="10"/>
        <v>0</v>
      </c>
      <c r="FC49" s="31">
        <f t="shared" si="11"/>
        <v>0</v>
      </c>
      <c r="FD49" s="31">
        <f t="shared" si="12"/>
        <v>0</v>
      </c>
      <c r="FE49" s="31">
        <f t="shared" si="13"/>
        <v>0</v>
      </c>
      <c r="FF49" s="31">
        <f t="shared" si="14"/>
        <v>0</v>
      </c>
      <c r="FG49" s="31">
        <f t="shared" si="15"/>
        <v>0</v>
      </c>
      <c r="FH49" s="31">
        <f t="shared" si="16"/>
        <v>0</v>
      </c>
      <c r="FI49" s="31">
        <f t="shared" si="17"/>
        <v>0</v>
      </c>
      <c r="FJ49" s="31">
        <f t="shared" si="18"/>
        <v>0</v>
      </c>
      <c r="FK49" s="31">
        <f t="shared" si="19"/>
        <v>0</v>
      </c>
      <c r="FL49" s="31">
        <f t="shared" si="20"/>
        <v>0</v>
      </c>
      <c r="FM49" s="31">
        <f t="shared" si="21"/>
        <v>0</v>
      </c>
      <c r="FN49" s="31">
        <f t="shared" si="22"/>
        <v>0</v>
      </c>
      <c r="FO49" s="31">
        <f t="shared" si="23"/>
        <v>0</v>
      </c>
      <c r="FP49" s="31">
        <f t="shared" si="24"/>
        <v>0</v>
      </c>
      <c r="FQ49" s="31">
        <f t="shared" si="25"/>
        <v>0</v>
      </c>
      <c r="FR49" s="31">
        <f t="shared" si="26"/>
        <v>0</v>
      </c>
      <c r="FS49" s="31">
        <f t="shared" si="27"/>
        <v>0</v>
      </c>
      <c r="FT49" s="31">
        <f t="shared" si="28"/>
        <v>0</v>
      </c>
      <c r="FU49" s="37">
        <f t="shared" si="29"/>
        <v>0</v>
      </c>
      <c r="FV49" s="73">
        <f t="shared" si="30"/>
        <v>0</v>
      </c>
      <c r="FW49" s="39">
        <f>profiles!C49*profiles!AA49</f>
        <v>0</v>
      </c>
      <c r="FX49" s="39">
        <f>profiles!D49*profiles!AB49</f>
        <v>0</v>
      </c>
      <c r="FY49" s="39">
        <f>profiles!E49*profiles!AC49</f>
        <v>0</v>
      </c>
      <c r="FZ49" s="39">
        <f>profiles!F49*profiles!AD49</f>
        <v>0</v>
      </c>
      <c r="GA49" s="39">
        <f>profiles!G49*profiles!AE49</f>
        <v>0</v>
      </c>
      <c r="GB49" s="39">
        <f>profiles!H49*profiles!AF49</f>
        <v>0</v>
      </c>
      <c r="GC49" s="39">
        <f>profiles!I49*profiles!AG49</f>
        <v>0</v>
      </c>
      <c r="GD49" s="39">
        <f>profiles!J49*profiles!AH49</f>
        <v>0</v>
      </c>
      <c r="GE49" s="39">
        <f>profiles!K49*profiles!AI49</f>
        <v>0</v>
      </c>
      <c r="GF49" s="39">
        <f>profiles!L49*profiles!AJ49</f>
        <v>0</v>
      </c>
      <c r="GG49" s="39">
        <f>profiles!M49*profiles!AK49</f>
        <v>0</v>
      </c>
      <c r="GH49" s="39">
        <f>profiles!N49*profiles!AL49</f>
        <v>0</v>
      </c>
      <c r="GI49" s="39">
        <f>profiles!O49*profiles!AM49</f>
        <v>0</v>
      </c>
      <c r="GJ49" s="39">
        <f>profiles!P49*profiles!AN49</f>
        <v>0</v>
      </c>
      <c r="GK49" s="39">
        <f>profiles!Q49*profiles!AO49</f>
        <v>0</v>
      </c>
      <c r="GL49" s="39">
        <f>profiles!R49*profiles!AP49</f>
        <v>0</v>
      </c>
      <c r="GM49" s="39">
        <f>profiles!S49*profiles!AQ49</f>
        <v>0</v>
      </c>
      <c r="GN49" s="39">
        <f>profiles!T49*profiles!AR49</f>
        <v>0</v>
      </c>
      <c r="GO49" s="39">
        <f>profiles!U49*profiles!AS49</f>
        <v>0</v>
      </c>
      <c r="GP49" s="39">
        <f>profiles!V49*profiles!AT49</f>
        <v>0</v>
      </c>
      <c r="GQ49" s="39">
        <f>profiles!W49*profiles!AU49</f>
        <v>0</v>
      </c>
      <c r="GR49" s="39">
        <f>profiles!X49*profiles!AV49</f>
        <v>0</v>
      </c>
      <c r="GS49" s="39">
        <f>profiles!Y49*profiles!AW49</f>
        <v>0</v>
      </c>
      <c r="GT49" s="39">
        <f>profiles!Z49*profiles!AX49</f>
        <v>0</v>
      </c>
      <c r="GU49" s="73">
        <f t="shared" si="31"/>
        <v>0</v>
      </c>
      <c r="GV49" s="73">
        <v>121</v>
      </c>
      <c r="GW49" s="73">
        <f>INDEX(data!$C:$C,ROW())*INDEX(data!$E:$E,ROW())*(INDEX(data!$G:$G,ROW())/100)/0.85</f>
        <v>0</v>
      </c>
      <c r="GX49" s="73">
        <f>GW49*INDEX(data!$P:$P,ROW())*INDEX(data!$W:$W,ROW())/INDEX(results!$C:$C,ROW())</f>
        <v>0</v>
      </c>
      <c r="GY49" s="73">
        <f>IF(INDEX(data!$BM:$BM,ROW())="Climatisation",1,0)</f>
        <v>0</v>
      </c>
      <c r="GZ49" s="73">
        <f>data!BA49</f>
        <v>0</v>
      </c>
      <c r="HA49" s="73">
        <f>data!BB49</f>
        <v>0.2</v>
      </c>
      <c r="HB49" s="17">
        <f>profiles!C49</f>
        <v>0</v>
      </c>
      <c r="HC49" s="31">
        <f>profiles!D49</f>
        <v>0</v>
      </c>
      <c r="HD49" s="31">
        <f>profiles!E49</f>
        <v>0</v>
      </c>
      <c r="HE49" s="31">
        <f>profiles!F49</f>
        <v>0</v>
      </c>
      <c r="HF49" s="31">
        <f>profiles!G49</f>
        <v>0</v>
      </c>
      <c r="HG49" s="31">
        <f>profiles!H49</f>
        <v>0</v>
      </c>
      <c r="HH49" s="31">
        <f>profiles!I49</f>
        <v>0</v>
      </c>
      <c r="HI49" s="31">
        <f>profiles!J49</f>
        <v>0</v>
      </c>
      <c r="HJ49" s="31">
        <f>profiles!K49</f>
        <v>0</v>
      </c>
      <c r="HK49" s="31">
        <f>profiles!L49</f>
        <v>0</v>
      </c>
      <c r="HL49" s="31">
        <f>profiles!M49</f>
        <v>0</v>
      </c>
      <c r="HM49" s="31">
        <f>profiles!N49</f>
        <v>0</v>
      </c>
      <c r="HN49" s="31">
        <f>profiles!O49</f>
        <v>0</v>
      </c>
      <c r="HO49" s="31">
        <f>profiles!P49</f>
        <v>0</v>
      </c>
      <c r="HP49" s="31">
        <f>profiles!Q49</f>
        <v>0</v>
      </c>
      <c r="HQ49" s="31">
        <f>profiles!R49</f>
        <v>0</v>
      </c>
      <c r="HR49" s="31">
        <f>profiles!S49</f>
        <v>0</v>
      </c>
      <c r="HS49" s="31">
        <f>profiles!T49</f>
        <v>0</v>
      </c>
      <c r="HT49" s="31">
        <f>profiles!U49</f>
        <v>0</v>
      </c>
      <c r="HU49" s="31">
        <f>profiles!V49</f>
        <v>0</v>
      </c>
      <c r="HV49" s="31">
        <f>profiles!W49</f>
        <v>0</v>
      </c>
      <c r="HW49" s="31">
        <f>profiles!X49</f>
        <v>0</v>
      </c>
      <c r="HX49" s="31">
        <f>profiles!Y49</f>
        <v>0</v>
      </c>
      <c r="HY49" s="31">
        <f>profiles!Z49</f>
        <v>0</v>
      </c>
      <c r="HZ49" s="73">
        <f t="shared" si="32"/>
        <v>0</v>
      </c>
    </row>
    <row r="50" spans="1:234" ht="15" thickBot="1" x14ac:dyDescent="0.35">
      <c r="A50" s="9">
        <v>12.12</v>
      </c>
      <c r="B50" s="6" t="s">
        <v>142</v>
      </c>
      <c r="C50" s="9">
        <f>profiles!AA50*INDEX(data!$AL:$AL,ROW())*INDEX(results!$I:$I,ROW())</f>
        <v>0</v>
      </c>
      <c r="D50" s="28">
        <f>profiles!AB50*INDEX(data!$AL:$AL,ROW())*INDEX(results!$I:$I,ROW())</f>
        <v>0</v>
      </c>
      <c r="E50" s="28">
        <f>profiles!AC50*INDEX(data!$AL:$AL,ROW())*INDEX(results!$I:$I,ROW())</f>
        <v>0</v>
      </c>
      <c r="F50" s="28">
        <f>profiles!AD50*INDEX(data!$AL:$AL,ROW())*INDEX(results!$I:$I,ROW())</f>
        <v>0</v>
      </c>
      <c r="G50" s="28">
        <f>profiles!AE50*INDEX(data!$AL:$AL,ROW())*INDEX(results!$I:$I,ROW())</f>
        <v>0</v>
      </c>
      <c r="H50" s="28">
        <f>profiles!AF50*INDEX(data!$AL:$AL,ROW())*INDEX(results!$I:$I,ROW())</f>
        <v>0</v>
      </c>
      <c r="I50" s="28">
        <f>profiles!AG50*INDEX(data!$AL:$AL,ROW())*INDEX(results!$I:$I,ROW())</f>
        <v>0</v>
      </c>
      <c r="J50" s="28">
        <f>profiles!AH50*INDEX(data!$AL:$AL,ROW())*INDEX(results!$I:$I,ROW())</f>
        <v>0</v>
      </c>
      <c r="K50" s="28">
        <f>profiles!AI50*INDEX(data!$AL:$AL,ROW())*INDEX(results!$I:$I,ROW())</f>
        <v>0</v>
      </c>
      <c r="L50" s="28">
        <f>profiles!AJ50*INDEX(data!$AL:$AL,ROW())*INDEX(results!$I:$I,ROW())</f>
        <v>0</v>
      </c>
      <c r="M50" s="28">
        <f>profiles!AK50*INDEX(data!$AL:$AL,ROW())*INDEX(results!$I:$I,ROW())</f>
        <v>0</v>
      </c>
      <c r="N50" s="28">
        <f>profiles!AL50*INDEX(data!$AL:$AL,ROW())*INDEX(results!$I:$I,ROW())</f>
        <v>0</v>
      </c>
      <c r="O50" s="28">
        <f>profiles!AM50*INDEX(data!$AL:$AL,ROW())*INDEX(results!$I:$I,ROW())</f>
        <v>0</v>
      </c>
      <c r="P50" s="28">
        <f>profiles!AN50*INDEX(data!$AL:$AL,ROW())*INDEX(results!$I:$I,ROW())</f>
        <v>0</v>
      </c>
      <c r="Q50" s="28">
        <f>profiles!AO50*INDEX(data!$AL:$AL,ROW())*INDEX(results!$I:$I,ROW())</f>
        <v>0</v>
      </c>
      <c r="R50" s="28">
        <f>profiles!AP50*INDEX(data!$AL:$AL,ROW())*INDEX(results!$I:$I,ROW())</f>
        <v>0</v>
      </c>
      <c r="S50" s="28">
        <f>profiles!AQ50*INDEX(data!$AL:$AL,ROW())*INDEX(results!$I:$I,ROW())</f>
        <v>0</v>
      </c>
      <c r="T50" s="28">
        <f>profiles!AR50*INDEX(data!$AL:$AL,ROW())*INDEX(results!$I:$I,ROW())</f>
        <v>0</v>
      </c>
      <c r="U50" s="28">
        <f>profiles!AS50*INDEX(data!$AL:$AL,ROW())*INDEX(results!$I:$I,ROW())</f>
        <v>0</v>
      </c>
      <c r="V50" s="28">
        <f>profiles!AT50*INDEX(data!$AL:$AL,ROW())*INDEX(results!$I:$I,ROW())</f>
        <v>0</v>
      </c>
      <c r="W50" s="28">
        <f>profiles!AU50*INDEX(data!$AL:$AL,ROW())*INDEX(results!$I:$I,ROW())</f>
        <v>0</v>
      </c>
      <c r="X50" s="28">
        <f>profiles!AV50*INDEX(data!$AL:$AL,ROW())*INDEX(results!$I:$I,ROW())</f>
        <v>0</v>
      </c>
      <c r="Y50" s="28">
        <f>profiles!AW50*INDEX(data!$AL:$AL,ROW())*INDEX(results!$I:$I,ROW())</f>
        <v>0</v>
      </c>
      <c r="Z50" s="28">
        <f>profiles!AX50*INDEX(data!$AL:$AL,ROW())*INDEX(results!$I:$I,ROW())</f>
        <v>0</v>
      </c>
      <c r="AA50" s="74">
        <f t="shared" si="1"/>
        <v>0</v>
      </c>
      <c r="AB50" s="28">
        <f>IF(INDEX(data!$AV:$AV,ROW())=3,0,CA50*INDEX(results!$R:$R,ROW()))*INDEX($BA:$BA,ROW())</f>
        <v>0</v>
      </c>
      <c r="AC50" s="28">
        <f>IF(INDEX(data!$AV:$AV,ROW())=3,0,CB50*INDEX(results!$R:$R,ROW()))*INDEX($BA:$BA,ROW())</f>
        <v>0</v>
      </c>
      <c r="AD50" s="28">
        <f>IF(INDEX(data!$AV:$AV,ROW())=3,0,CC50*INDEX(results!$R:$R,ROW()))*INDEX($BA:$BA,ROW())</f>
        <v>0</v>
      </c>
      <c r="AE50" s="28">
        <f>IF(INDEX(data!$AV:$AV,ROW())=3,0,CD50*INDEX(results!$R:$R,ROW()))*INDEX($BA:$BA,ROW())</f>
        <v>0</v>
      </c>
      <c r="AF50" s="28">
        <f>IF(INDEX(data!$AV:$AV,ROW())=3,0,CE50*INDEX(results!$R:$R,ROW()))*INDEX($BA:$BA,ROW())</f>
        <v>0</v>
      </c>
      <c r="AG50" s="28">
        <f>IF(INDEX(data!$AV:$AV,ROW())=3,0,CF50*INDEX(results!$R:$R,ROW()))*INDEX($BA:$BA,ROW())</f>
        <v>0</v>
      </c>
      <c r="AH50" s="28">
        <f>IF(INDEX(data!$AV:$AV,ROW())=3,0,CG50*INDEX(results!$R:$R,ROW()))*INDEX($BA:$BA,ROW())</f>
        <v>0</v>
      </c>
      <c r="AI50" s="88">
        <f>CH50*INDEX(results!$R:$R,ROW())*INDEX($BA:$BA,ROW())</f>
        <v>1.8082190790016941</v>
      </c>
      <c r="AJ50" s="88">
        <f>CI50*INDEX(results!$R:$R,ROW())*INDEX($BA:$BA,ROW())</f>
        <v>1.8082190790016941</v>
      </c>
      <c r="AK50" s="88">
        <f>CJ50*INDEX(results!$R:$R,ROW())*INDEX($BA:$BA,ROW())</f>
        <v>1.8082190790016941</v>
      </c>
      <c r="AL50" s="88">
        <f>CK50*INDEX(results!$R:$R,ROW())*INDEX($BA:$BA,ROW())</f>
        <v>1.8082190790016941</v>
      </c>
      <c r="AM50" s="88">
        <f>CL50*INDEX(results!$R:$R,ROW())*INDEX($BA:$BA,ROW())</f>
        <v>1.8082190790016941</v>
      </c>
      <c r="AN50" s="88">
        <f>CM50*INDEX(results!$R:$R,ROW())*INDEX($BA:$BA,ROW())</f>
        <v>1.8082190790016941</v>
      </c>
      <c r="AO50" s="88">
        <f>CN50*INDEX(results!$R:$R,ROW())*INDEX($BA:$BA,ROW())</f>
        <v>1.8082190790016941</v>
      </c>
      <c r="AP50" s="88">
        <f>CO50*INDEX(results!$R:$R,ROW())*INDEX($BA:$BA,ROW())</f>
        <v>1.8082190790016941</v>
      </c>
      <c r="AQ50" s="88">
        <f>CP50*INDEX(results!$R:$R,ROW())*INDEX($BA:$BA,ROW())</f>
        <v>1.8082190790016941</v>
      </c>
      <c r="AR50" s="88">
        <f>CQ50*INDEX(results!$R:$R,ROW())*INDEX($BA:$BA,ROW())</f>
        <v>1.8082190790016941</v>
      </c>
      <c r="AS50" s="88">
        <f>CR50*INDEX(results!$R:$R,ROW())*INDEX($BA:$BA,ROW())</f>
        <v>1.8082190790016941</v>
      </c>
      <c r="AT50" s="89">
        <f>IF(INDEX(data!$AV:$AV,ROW())=3,INDEX(results!$R:$R,ROW()), CS50*INDEX(results!$R:$R,ROW()))*INDEX($BA:$BA,ROW())</f>
        <v>0</v>
      </c>
      <c r="AU50" s="89">
        <f>IF(INDEX(data!$AV:$AV,ROW())=3,INDEX(results!$R:$R,ROW()), CT50*INDEX(results!$R:$R,ROW()))*INDEX($BA:$BA,ROW())</f>
        <v>0</v>
      </c>
      <c r="AV50" s="89">
        <f>IF(INDEX(data!$AV:$AV,ROW())=3,INDEX(results!$R:$R,ROW()), CU50*INDEX(results!$R:$R,ROW()))*INDEX($BA:$BA,ROW())</f>
        <v>0</v>
      </c>
      <c r="AW50" s="28">
        <f>IF(INDEX(data!$AV:$AV,ROW())=3,0,CV50*INDEX(results!$R:$R,ROW()))*INDEX($BA:$BA,ROW())</f>
        <v>0</v>
      </c>
      <c r="AX50" s="28">
        <f>IF(INDEX(data!$AV:$AV,ROW())=3,0,CW50*INDEX(results!$R:$R,ROW()))*INDEX($BA:$BA,ROW())</f>
        <v>0</v>
      </c>
      <c r="AY50" s="29">
        <f>IF(INDEX(data!$AV:$AV,ROW())=3,0,CX50*INDEX(results!$R:$R,ROW()))*INDEX($BA:$BA,ROW())</f>
        <v>0</v>
      </c>
      <c r="AZ50" s="9">
        <f t="shared" si="2"/>
        <v>7</v>
      </c>
      <c r="BA50" s="74">
        <f>IF((INDEX(data!$AU:$AU,ROW())+INDEX(data!$AV:$AV,ROW()))=0,0,INDEX(results!$T:$T,ROW())/(365*(INDEX(data!$AU:$AU,ROW())+INDEX(data!$AV:$AV,ROW()))+0.00001))</f>
        <v>0.27397258772752942</v>
      </c>
      <c r="BB50" s="27">
        <f>CA50*INDEX(data!$AX:$AX,ROW())*INDEX(results!$I:$I,ROW())</f>
        <v>0</v>
      </c>
      <c r="BC50" s="27">
        <f>CB50*INDEX(data!$AX:$AX,ROW())*INDEX(results!$I:$I,ROW())</f>
        <v>0</v>
      </c>
      <c r="BD50" s="27">
        <f>CC50*INDEX(data!$AX:$AX,ROW())*INDEX(results!$I:$I,ROW())</f>
        <v>0</v>
      </c>
      <c r="BE50" s="27">
        <f>CD50*INDEX(data!$AX:$AX,ROW())*INDEX(results!$I:$I,ROW())</f>
        <v>0</v>
      </c>
      <c r="BF50" s="27">
        <f>CE50*INDEX(data!$AX:$AX,ROW())*INDEX(results!$I:$I,ROW())</f>
        <v>0</v>
      </c>
      <c r="BG50" s="27">
        <f>CF50*INDEX(data!$AX:$AX,ROW())*INDEX(results!$I:$I,ROW())</f>
        <v>0</v>
      </c>
      <c r="BH50" s="27">
        <f>CG50*INDEX(data!$AX:$AX,ROW())*INDEX(results!$I:$I,ROW())</f>
        <v>0</v>
      </c>
      <c r="BI50" s="27">
        <f>CH50*INDEX(data!$AX:$AX,ROW())*INDEX(results!$I:$I,ROW())</f>
        <v>0</v>
      </c>
      <c r="BJ50" s="27">
        <f>CI50*INDEX(data!$AX:$AX,ROW())*INDEX(results!$I:$I,ROW())</f>
        <v>0</v>
      </c>
      <c r="BK50" s="27">
        <f>CJ50*INDEX(data!$AX:$AX,ROW())*INDEX(results!$I:$I,ROW())</f>
        <v>0</v>
      </c>
      <c r="BL50" s="27">
        <f>CK50*INDEX(data!$AX:$AX,ROW())*INDEX(results!$I:$I,ROW())</f>
        <v>0</v>
      </c>
      <c r="BM50" s="27">
        <f>CL50*INDEX(data!$AX:$AX,ROW())*INDEX(results!$I:$I,ROW())</f>
        <v>0</v>
      </c>
      <c r="BN50" s="27">
        <f>CM50*INDEX(data!$AX:$AX,ROW())*INDEX(results!$I:$I,ROW())</f>
        <v>0</v>
      </c>
      <c r="BO50" s="27">
        <f>CN50*INDEX(data!$AX:$AX,ROW())*INDEX(results!$I:$I,ROW())</f>
        <v>0</v>
      </c>
      <c r="BP50" s="27">
        <f>CO50*INDEX(data!$AX:$AX,ROW())*INDEX(results!$I:$I,ROW())</f>
        <v>0</v>
      </c>
      <c r="BQ50" s="27">
        <f>CP50*INDEX(data!$AX:$AX,ROW())*INDEX(results!$I:$I,ROW())</f>
        <v>0</v>
      </c>
      <c r="BR50" s="27">
        <f>CQ50*INDEX(data!$AX:$AX,ROW())*INDEX(results!$I:$I,ROW())</f>
        <v>0</v>
      </c>
      <c r="BS50" s="27">
        <f>CR50*INDEX(data!$AX:$AX,ROW())*INDEX(results!$I:$I,ROW())</f>
        <v>0</v>
      </c>
      <c r="BT50" s="27">
        <f>CS50*INDEX(data!$AX:$AX,ROW())*INDEX(results!$I:$I,ROW())</f>
        <v>0</v>
      </c>
      <c r="BU50" s="27">
        <f>CT50*INDEX(data!$AX:$AX,ROW())*INDEX(results!$I:$I,ROW())</f>
        <v>0</v>
      </c>
      <c r="BV50" s="27">
        <f>CU50*INDEX(data!$AX:$AX,ROW())*INDEX(results!$I:$I,ROW())</f>
        <v>0</v>
      </c>
      <c r="BW50" s="27">
        <f>CV50*INDEX(data!$AX:$AX,ROW())*INDEX(results!$I:$I,ROW())</f>
        <v>0</v>
      </c>
      <c r="BX50" s="27">
        <f>CW50*INDEX(data!$AX:$AX,ROW())*INDEX(results!$I:$I,ROW())</f>
        <v>0</v>
      </c>
      <c r="BY50" s="27">
        <f>CX50*INDEX(data!$AX:$AX,ROW())*INDEX(results!$I:$I,ROW())</f>
        <v>0</v>
      </c>
      <c r="BZ50" s="74">
        <f>ROUND(SUM(BB50:BY50)*INDEX(profiles!$BL:$BL,ROW())/1000,0)</f>
        <v>0</v>
      </c>
      <c r="CA50" s="79">
        <f>IF(profiles!C50&gt;0,1,0)</f>
        <v>0</v>
      </c>
      <c r="CB50" s="80">
        <f>IF(profiles!D50&gt;0,1,0)</f>
        <v>0</v>
      </c>
      <c r="CC50" s="80">
        <f>IF(profiles!E50&gt;0,1,0)</f>
        <v>0</v>
      </c>
      <c r="CD50" s="80">
        <f>IF(profiles!F50&gt;0,1,0)</f>
        <v>0</v>
      </c>
      <c r="CE50" s="80">
        <f>IF(profiles!G50&gt;0,1,0)</f>
        <v>0</v>
      </c>
      <c r="CF50" s="80">
        <f>IF(profiles!H50&gt;0,1,0)</f>
        <v>0</v>
      </c>
      <c r="CG50" s="80">
        <f>IF(profiles!I50&gt;0,1,0)</f>
        <v>0</v>
      </c>
      <c r="CH50" s="80">
        <f>IF(profiles!J50&gt;0,1,0)</f>
        <v>1</v>
      </c>
      <c r="CI50" s="80">
        <f>IF(profiles!K50&gt;0,1,0)</f>
        <v>1</v>
      </c>
      <c r="CJ50" s="80">
        <f>IF(profiles!L50&gt;0,1,0)</f>
        <v>1</v>
      </c>
      <c r="CK50" s="80">
        <f>IF(profiles!M50&gt;0,1,0)</f>
        <v>1</v>
      </c>
      <c r="CL50" s="80">
        <f>IF(profiles!N50&gt;0,1,0)</f>
        <v>1</v>
      </c>
      <c r="CM50" s="80">
        <f>IF(profiles!O50&gt;0,1,0)</f>
        <v>1</v>
      </c>
      <c r="CN50" s="80">
        <f>IF(profiles!P50&gt;0,1,0)</f>
        <v>1</v>
      </c>
      <c r="CO50" s="80">
        <f>IF(profiles!Q50&gt;0,1,0)</f>
        <v>1</v>
      </c>
      <c r="CP50" s="80">
        <f>IF(profiles!R50&gt;0,1,0)</f>
        <v>1</v>
      </c>
      <c r="CQ50" s="80">
        <f>IF(profiles!S50&gt;0,1,0)</f>
        <v>1</v>
      </c>
      <c r="CR50" s="80">
        <f>IF(profiles!T50&gt;0,1,0)</f>
        <v>1</v>
      </c>
      <c r="CS50" s="80">
        <f>IF(profiles!U50&gt;0,1,0)</f>
        <v>0</v>
      </c>
      <c r="CT50" s="80">
        <f>IF(profiles!V50&gt;0,1,0)</f>
        <v>0</v>
      </c>
      <c r="CU50" s="80">
        <f>IF(profiles!W50&gt;0,1,0)</f>
        <v>0</v>
      </c>
      <c r="CV50" s="80">
        <f>IF(profiles!X50&gt;0,1,0)</f>
        <v>0</v>
      </c>
      <c r="CW50" s="80">
        <f>IF(profiles!Y50&gt;0,1,0)</f>
        <v>0</v>
      </c>
      <c r="CX50" s="80">
        <f>IF(profiles!Z50&gt;0,1,0)</f>
        <v>0</v>
      </c>
      <c r="CY50" s="74">
        <f t="shared" si="3"/>
        <v>4</v>
      </c>
      <c r="CZ50" s="26">
        <f>profiles!C50*INDEX(results!$J:$J,ROW())*INDEX(results!$I:$I,ROW())</f>
        <v>0</v>
      </c>
      <c r="DA50" s="27">
        <f>profiles!D50*INDEX(results!$J:$J,ROW())*INDEX(results!$I:$I,ROW())</f>
        <v>0</v>
      </c>
      <c r="DB50" s="27">
        <f>profiles!E50*INDEX(results!$J:$J,ROW())*INDEX(results!$I:$I,ROW())</f>
        <v>0</v>
      </c>
      <c r="DC50" s="27">
        <f>profiles!F50*INDEX(results!$J:$J,ROW())*INDEX(results!$I:$I,ROW())</f>
        <v>0</v>
      </c>
      <c r="DD50" s="27">
        <f>profiles!G50*INDEX(results!$J:$J,ROW())*INDEX(results!$I:$I,ROW())</f>
        <v>0</v>
      </c>
      <c r="DE50" s="27">
        <f>profiles!H50*INDEX(results!$J:$J,ROW())*INDEX(results!$I:$I,ROW())</f>
        <v>0</v>
      </c>
      <c r="DF50" s="27">
        <f>profiles!I50*INDEX(results!$J:$J,ROW())*INDEX(results!$I:$I,ROW())</f>
        <v>0</v>
      </c>
      <c r="DG50" s="27">
        <f>profiles!J50*INDEX(results!$J:$J,ROW())*INDEX(results!$I:$I,ROW())</f>
        <v>0</v>
      </c>
      <c r="DH50" s="27">
        <f>profiles!K50*INDEX(results!$J:$J,ROW())*INDEX(results!$I:$I,ROW())</f>
        <v>0</v>
      </c>
      <c r="DI50" s="27">
        <f>profiles!L50*INDEX(results!$J:$J,ROW())*INDEX(results!$I:$I,ROW())</f>
        <v>0</v>
      </c>
      <c r="DJ50" s="27">
        <f>profiles!M50*INDEX(results!$J:$J,ROW())*INDEX(results!$I:$I,ROW())</f>
        <v>0</v>
      </c>
      <c r="DK50" s="27">
        <f>profiles!N50*INDEX(results!$J:$J,ROW())*INDEX(results!$I:$I,ROW())</f>
        <v>0</v>
      </c>
      <c r="DL50" s="27">
        <f>profiles!O50*INDEX(results!$J:$J,ROW())*INDEX(results!$I:$I,ROW())</f>
        <v>0</v>
      </c>
      <c r="DM50" s="27">
        <f>profiles!P50*INDEX(results!$J:$J,ROW())*INDEX(results!$I:$I,ROW())</f>
        <v>0</v>
      </c>
      <c r="DN50" s="27">
        <f>profiles!Q50*INDEX(results!$J:$J,ROW())*INDEX(results!$I:$I,ROW())</f>
        <v>0</v>
      </c>
      <c r="DO50" s="27">
        <f>profiles!R50*INDEX(results!$J:$J,ROW())*INDEX(results!$I:$I,ROW())</f>
        <v>0</v>
      </c>
      <c r="DP50" s="27">
        <f>profiles!S50*INDEX(results!$J:$J,ROW())*INDEX(results!$I:$I,ROW())</f>
        <v>0</v>
      </c>
      <c r="DQ50" s="27">
        <f>profiles!T50*INDEX(results!$J:$J,ROW())*INDEX(results!$I:$I,ROW())</f>
        <v>0</v>
      </c>
      <c r="DR50" s="27">
        <f>profiles!U50*INDEX(results!$J:$J,ROW())*INDEX(results!$I:$I,ROW())</f>
        <v>0</v>
      </c>
      <c r="DS50" s="27">
        <f>profiles!V50*INDEX(results!$J:$J,ROW())*INDEX(results!$I:$I,ROW())</f>
        <v>0</v>
      </c>
      <c r="DT50" s="27">
        <f>profiles!W50*INDEX(results!$J:$J,ROW())*INDEX(results!$I:$I,ROW())</f>
        <v>0</v>
      </c>
      <c r="DU50" s="27">
        <f>profiles!X50*INDEX(results!$J:$J,ROW())*INDEX(results!$I:$I,ROW())</f>
        <v>0</v>
      </c>
      <c r="DV50" s="27">
        <f>profiles!Y50*INDEX(results!$J:$J,ROW())*INDEX(results!$I:$I,ROW())</f>
        <v>0</v>
      </c>
      <c r="DW50" s="27">
        <f>profiles!Z50*INDEX(results!$J:$J,ROW())*INDEX(results!$I:$I,ROW())</f>
        <v>0</v>
      </c>
      <c r="DX50" s="74">
        <f t="shared" si="4"/>
        <v>0</v>
      </c>
      <c r="DY50" s="9">
        <f>EX50/MAX(INDEX($FV:$FV,ROW()),0.001)*(INDEX(data!$BT:$BT,ROW()))*(INDEX(results!$I:$I,ROW()))/MAX(INDEX(data!$AG:$AG,ROW()),0.001)</f>
        <v>0</v>
      </c>
      <c r="DZ50" s="28">
        <f>EY50/MAX(INDEX($FV:$FV,ROW()),0.001)*(INDEX(data!$BT:$BT,ROW()))*(INDEX(results!$I:$I,ROW()))/MAX(INDEX(data!$AG:$AG,ROW()),0.001)</f>
        <v>0</v>
      </c>
      <c r="EA50" s="28">
        <f>EZ50/MAX(INDEX($FV:$FV,ROW()),0.001)*(INDEX(data!$BT:$BT,ROW()))*(INDEX(results!$I:$I,ROW()))/MAX(INDEX(data!$AG:$AG,ROW()),0.001)</f>
        <v>0</v>
      </c>
      <c r="EB50" s="28">
        <f>FA50/MAX(INDEX($FV:$FV,ROW()),0.001)*(INDEX(data!$BT:$BT,ROW()))*(INDEX(results!$I:$I,ROW()))/MAX(INDEX(data!$AG:$AG,ROW()),0.001)</f>
        <v>0</v>
      </c>
      <c r="EC50" s="28">
        <f>FB50/MAX(INDEX($FV:$FV,ROW()),0.001)*(INDEX(data!$BT:$BT,ROW()))*(INDEX(results!$I:$I,ROW()))/MAX(INDEX(data!$AG:$AG,ROW()),0.001)</f>
        <v>0</v>
      </c>
      <c r="ED50" s="28">
        <f>FC50/MAX(INDEX($FV:$FV,ROW()),0.001)*(INDEX(data!$BT:$BT,ROW()))*(INDEX(results!$I:$I,ROW()))/MAX(INDEX(data!$AG:$AG,ROW()),0.001)</f>
        <v>0</v>
      </c>
      <c r="EE50" s="28">
        <f>FD50/MAX(INDEX($FV:$FV,ROW()),0.001)*(INDEX(data!$BT:$BT,ROW()))*(INDEX(results!$I:$I,ROW()))/MAX(INDEX(data!$AG:$AG,ROW()),0.001)</f>
        <v>0</v>
      </c>
      <c r="EF50" s="28">
        <f>FE50/MAX(INDEX($FV:$FV,ROW()),0.001)*(INDEX(data!$BT:$BT,ROW()))*(INDEX(results!$I:$I,ROW()))/MAX(INDEX(data!$AG:$AG,ROW()),0.001)</f>
        <v>0</v>
      </c>
      <c r="EG50" s="28">
        <f>FF50/MAX(INDEX($FV:$FV,ROW()),0.001)*(INDEX(data!$BT:$BT,ROW()))*(INDEX(results!$I:$I,ROW()))/MAX(INDEX(data!$AG:$AG,ROW()),0.001)</f>
        <v>0</v>
      </c>
      <c r="EH50" s="28">
        <f>FG50/MAX(INDEX($FV:$FV,ROW()),0.001)*(INDEX(data!$BT:$BT,ROW()))*(INDEX(results!$I:$I,ROW()))/MAX(INDEX(data!$AG:$AG,ROW()),0.001)</f>
        <v>0</v>
      </c>
      <c r="EI50" s="28">
        <f>FH50/MAX(INDEX($FV:$FV,ROW()),0.001)*(INDEX(data!$BT:$BT,ROW()))*(INDEX(results!$I:$I,ROW()))/MAX(INDEX(data!$AG:$AG,ROW()),0.001)</f>
        <v>0</v>
      </c>
      <c r="EJ50" s="28">
        <f>FI50/MAX(INDEX($FV:$FV,ROW()),0.001)*(INDEX(data!$BT:$BT,ROW()))*(INDEX(results!$I:$I,ROW()))/MAX(INDEX(data!$AG:$AG,ROW()),0.001)</f>
        <v>0</v>
      </c>
      <c r="EK50" s="28">
        <f>FJ50/MAX(INDEX($FV:$FV,ROW()),0.001)*(INDEX(data!$BT:$BT,ROW()))*(INDEX(results!$I:$I,ROW()))/MAX(INDEX(data!$AG:$AG,ROW()),0.001)</f>
        <v>0</v>
      </c>
      <c r="EL50" s="28">
        <f>FK50/MAX(INDEX($FV:$FV,ROW()),0.001)*(INDEX(data!$BT:$BT,ROW()))*(INDEX(results!$I:$I,ROW()))/MAX(INDEX(data!$AG:$AG,ROW()),0.001)</f>
        <v>0</v>
      </c>
      <c r="EM50" s="28">
        <f>FL50/MAX(INDEX($FV:$FV,ROW()),0.001)*(INDEX(data!$BT:$BT,ROW()))*(INDEX(results!$I:$I,ROW()))/MAX(INDEX(data!$AG:$AG,ROW()),0.001)</f>
        <v>0</v>
      </c>
      <c r="EN50" s="28">
        <f>FM50/MAX(INDEX($FV:$FV,ROW()),0.001)*(INDEX(data!$BT:$BT,ROW()))*(INDEX(results!$I:$I,ROW()))/MAX(INDEX(data!$AG:$AG,ROW()),0.001)</f>
        <v>0</v>
      </c>
      <c r="EO50" s="28">
        <f>FN50/MAX(INDEX($FV:$FV,ROW()),0.001)*(INDEX(data!$BT:$BT,ROW()))*(INDEX(results!$I:$I,ROW()))/MAX(INDEX(data!$AG:$AG,ROW()),0.001)</f>
        <v>0</v>
      </c>
      <c r="EP50" s="28">
        <f>FO50/MAX(INDEX($FV:$FV,ROW()),0.001)*(INDEX(data!$BT:$BT,ROW()))*(INDEX(results!$I:$I,ROW()))/MAX(INDEX(data!$AG:$AG,ROW()),0.001)</f>
        <v>0</v>
      </c>
      <c r="EQ50" s="28">
        <f>FP50/MAX(INDEX($FV:$FV,ROW()),0.001)*(INDEX(data!$BT:$BT,ROW()))*(INDEX(results!$I:$I,ROW()))/MAX(INDEX(data!$AG:$AG,ROW()),0.001)</f>
        <v>0</v>
      </c>
      <c r="ER50" s="28">
        <f>FQ50/MAX(INDEX($FV:$FV,ROW()),0.001)*(INDEX(data!$BT:$BT,ROW()))*(INDEX(results!$I:$I,ROW()))/MAX(INDEX(data!$AG:$AG,ROW()),0.001)</f>
        <v>0</v>
      </c>
      <c r="ES50" s="28">
        <f>FR50/MAX(INDEX($FV:$FV,ROW()),0.001)*(INDEX(data!$BT:$BT,ROW()))*(INDEX(results!$I:$I,ROW()))/MAX(INDEX(data!$AG:$AG,ROW()),0.001)</f>
        <v>0</v>
      </c>
      <c r="ET50" s="28">
        <f>FS50/MAX(INDEX($FV:$FV,ROW()),0.001)*(INDEX(data!$BT:$BT,ROW()))*(INDEX(results!$I:$I,ROW()))/MAX(INDEX(data!$AG:$AG,ROW()),0.001)</f>
        <v>0</v>
      </c>
      <c r="EU50" s="28">
        <f>FT50/MAX(INDEX($FV:$FV,ROW()),0.001)*(INDEX(data!$BT:$BT,ROW()))*(INDEX(results!$I:$I,ROW()))/MAX(INDEX(data!$AG:$AG,ROW()),0.001)</f>
        <v>0</v>
      </c>
      <c r="EV50" s="28">
        <f>FU50/MAX(INDEX($FV:$FV,ROW()),0.001)*(INDEX(data!$BT:$BT,ROW()))*(INDEX(results!$I:$I,ROW()))/MAX(INDEX(data!$AG:$AG,ROW()),0.001)</f>
        <v>0</v>
      </c>
      <c r="EW50" s="74">
        <f t="shared" si="5"/>
        <v>0</v>
      </c>
      <c r="EX50" s="9">
        <f t="shared" si="6"/>
        <v>0</v>
      </c>
      <c r="EY50" s="28">
        <f t="shared" si="7"/>
        <v>0</v>
      </c>
      <c r="EZ50" s="28">
        <f t="shared" si="8"/>
        <v>0</v>
      </c>
      <c r="FA50" s="28">
        <f t="shared" si="9"/>
        <v>0</v>
      </c>
      <c r="FB50" s="28">
        <f t="shared" si="10"/>
        <v>0</v>
      </c>
      <c r="FC50" s="28">
        <f t="shared" si="11"/>
        <v>0</v>
      </c>
      <c r="FD50" s="28">
        <f t="shared" si="12"/>
        <v>0</v>
      </c>
      <c r="FE50" s="28">
        <f t="shared" si="13"/>
        <v>0</v>
      </c>
      <c r="FF50" s="28">
        <f t="shared" si="14"/>
        <v>0</v>
      </c>
      <c r="FG50" s="28">
        <f t="shared" si="15"/>
        <v>0</v>
      </c>
      <c r="FH50" s="28">
        <f t="shared" si="16"/>
        <v>0.8</v>
      </c>
      <c r="FI50" s="28">
        <f t="shared" si="17"/>
        <v>0.8</v>
      </c>
      <c r="FJ50" s="28">
        <f t="shared" si="18"/>
        <v>0</v>
      </c>
      <c r="FK50" s="28">
        <f t="shared" si="19"/>
        <v>0</v>
      </c>
      <c r="FL50" s="28">
        <f t="shared" si="20"/>
        <v>0.8</v>
      </c>
      <c r="FM50" s="28">
        <f t="shared" si="21"/>
        <v>0.8</v>
      </c>
      <c r="FN50" s="28">
        <f t="shared" si="22"/>
        <v>0</v>
      </c>
      <c r="FO50" s="28">
        <f t="shared" si="23"/>
        <v>0</v>
      </c>
      <c r="FP50" s="28">
        <f t="shared" si="24"/>
        <v>0</v>
      </c>
      <c r="FQ50" s="28">
        <f t="shared" si="25"/>
        <v>0</v>
      </c>
      <c r="FR50" s="28">
        <f t="shared" si="26"/>
        <v>0</v>
      </c>
      <c r="FS50" s="28">
        <f t="shared" si="27"/>
        <v>0</v>
      </c>
      <c r="FT50" s="28">
        <f t="shared" si="28"/>
        <v>0</v>
      </c>
      <c r="FU50" s="29">
        <f t="shared" si="29"/>
        <v>0</v>
      </c>
      <c r="FV50" s="74">
        <f t="shared" si="30"/>
        <v>3.2</v>
      </c>
      <c r="FW50" s="27">
        <f>profiles!C50*profiles!AA50</f>
        <v>0</v>
      </c>
      <c r="FX50" s="27">
        <f>profiles!D50*profiles!AB50</f>
        <v>0</v>
      </c>
      <c r="FY50" s="27">
        <f>profiles!E50*profiles!AC50</f>
        <v>0</v>
      </c>
      <c r="FZ50" s="27">
        <f>profiles!F50*profiles!AD50</f>
        <v>0</v>
      </c>
      <c r="GA50" s="27">
        <f>profiles!G50*profiles!AE50</f>
        <v>0</v>
      </c>
      <c r="GB50" s="27">
        <f>profiles!H50*profiles!AF50</f>
        <v>0</v>
      </c>
      <c r="GC50" s="27">
        <f>profiles!I50*profiles!AG50</f>
        <v>0</v>
      </c>
      <c r="GD50" s="27">
        <f>profiles!J50*profiles!AH50</f>
        <v>0.2</v>
      </c>
      <c r="GE50" s="27">
        <f>profiles!K50*profiles!AI50</f>
        <v>0.4</v>
      </c>
      <c r="GF50" s="27">
        <f>profiles!L50*profiles!AJ50</f>
        <v>0.6</v>
      </c>
      <c r="GG50" s="27">
        <f>profiles!M50*profiles!AK50</f>
        <v>0.8</v>
      </c>
      <c r="GH50" s="27">
        <f>profiles!N50*profiles!AL50</f>
        <v>0.8</v>
      </c>
      <c r="GI50" s="27">
        <f>profiles!O50*profiles!AM50</f>
        <v>0.4</v>
      </c>
      <c r="GJ50" s="27">
        <f>profiles!P50*profiles!AN50</f>
        <v>0.6</v>
      </c>
      <c r="GK50" s="27">
        <f>profiles!Q50*profiles!AO50</f>
        <v>0.8</v>
      </c>
      <c r="GL50" s="27">
        <f>profiles!R50*profiles!AP50</f>
        <v>0.8</v>
      </c>
      <c r="GM50" s="27">
        <f>profiles!S50*profiles!AQ50</f>
        <v>0.4</v>
      </c>
      <c r="GN50" s="27">
        <f>profiles!T50*profiles!AR50</f>
        <v>0.2</v>
      </c>
      <c r="GO50" s="27">
        <f>profiles!U50*profiles!AS50</f>
        <v>0</v>
      </c>
      <c r="GP50" s="27">
        <f>profiles!V50*profiles!AT50</f>
        <v>0</v>
      </c>
      <c r="GQ50" s="27">
        <f>profiles!W50*profiles!AU50</f>
        <v>0</v>
      </c>
      <c r="GR50" s="27">
        <f>profiles!X50*profiles!AV50</f>
        <v>0</v>
      </c>
      <c r="GS50" s="27">
        <f>profiles!Y50*profiles!AW50</f>
        <v>0</v>
      </c>
      <c r="GT50" s="27">
        <f>profiles!Z50*profiles!AX50</f>
        <v>0</v>
      </c>
      <c r="GU50" s="74">
        <f t="shared" si="31"/>
        <v>0.71000000000000019</v>
      </c>
      <c r="GV50" s="74">
        <v>121</v>
      </c>
      <c r="GW50" s="74">
        <f>INDEX(data!$C:$C,ROW())*INDEX(data!$E:$E,ROW())*(INDEX(data!$G:$G,ROW())/100)/0.85</f>
        <v>0</v>
      </c>
      <c r="GX50" s="74">
        <f>GW50*INDEX(data!$P:$P,ROW())*INDEX(data!$W:$W,ROW())/INDEX(results!$C:$C,ROW())</f>
        <v>0</v>
      </c>
      <c r="GY50" s="74">
        <f>IF(INDEX(data!$BM:$BM,ROW())="Climatisation",1,0)</f>
        <v>1</v>
      </c>
      <c r="GZ50" s="74">
        <f>data!BA50</f>
        <v>0.5</v>
      </c>
      <c r="HA50" s="74">
        <f>data!BB50</f>
        <v>0.2</v>
      </c>
      <c r="HB50" s="9">
        <f>profiles!C50</f>
        <v>0</v>
      </c>
      <c r="HC50" s="28">
        <f>profiles!D50</f>
        <v>0</v>
      </c>
      <c r="HD50" s="28">
        <f>profiles!E50</f>
        <v>0</v>
      </c>
      <c r="HE50" s="28">
        <f>profiles!F50</f>
        <v>0</v>
      </c>
      <c r="HF50" s="28">
        <f>profiles!G50</f>
        <v>0</v>
      </c>
      <c r="HG50" s="28">
        <f>profiles!H50</f>
        <v>0</v>
      </c>
      <c r="HH50" s="28">
        <f>profiles!I50</f>
        <v>0</v>
      </c>
      <c r="HI50" s="28">
        <f>profiles!J50</f>
        <v>0.2</v>
      </c>
      <c r="HJ50" s="28">
        <f>profiles!K50</f>
        <v>0.4</v>
      </c>
      <c r="HK50" s="28">
        <f>profiles!L50</f>
        <v>0.6</v>
      </c>
      <c r="HL50" s="28">
        <f>profiles!M50</f>
        <v>0.8</v>
      </c>
      <c r="HM50" s="28">
        <f>profiles!N50</f>
        <v>0.8</v>
      </c>
      <c r="HN50" s="28">
        <f>profiles!O50</f>
        <v>0.4</v>
      </c>
      <c r="HO50" s="28">
        <f>profiles!P50</f>
        <v>0.6</v>
      </c>
      <c r="HP50" s="28">
        <f>profiles!Q50</f>
        <v>0.8</v>
      </c>
      <c r="HQ50" s="28">
        <f>profiles!R50</f>
        <v>0.8</v>
      </c>
      <c r="HR50" s="28">
        <f>profiles!S50</f>
        <v>0.4</v>
      </c>
      <c r="HS50" s="28">
        <f>profiles!T50</f>
        <v>0.2</v>
      </c>
      <c r="HT50" s="28">
        <f>profiles!U50</f>
        <v>0</v>
      </c>
      <c r="HU50" s="28">
        <f>profiles!V50</f>
        <v>0</v>
      </c>
      <c r="HV50" s="28">
        <f>profiles!W50</f>
        <v>0</v>
      </c>
      <c r="HW50" s="28">
        <f>profiles!X50</f>
        <v>0</v>
      </c>
      <c r="HX50" s="28">
        <f>profiles!Y50</f>
        <v>0</v>
      </c>
      <c r="HY50" s="28">
        <f>profiles!Z50</f>
        <v>0</v>
      </c>
      <c r="HZ50" s="74">
        <f t="shared" si="32"/>
        <v>6</v>
      </c>
    </row>
  </sheetData>
  <mergeCells count="10">
    <mergeCell ref="A1:B1"/>
    <mergeCell ref="C1:Z1"/>
    <mergeCell ref="AB1:AY1"/>
    <mergeCell ref="BB1:BY1"/>
    <mergeCell ref="CA1:CX1"/>
    <mergeCell ref="HB1:HY1"/>
    <mergeCell ref="CZ1:DW1"/>
    <mergeCell ref="DY1:EV1"/>
    <mergeCell ref="FW1:GT1"/>
    <mergeCell ref="EX1:F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profiles</vt:lpstr>
      <vt:lpstr>data</vt:lpstr>
      <vt:lpstr>results</vt:lpstr>
      <vt:lpstr>calculs</vt:lpstr>
      <vt:lpstr>lal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</dc:creator>
  <cp:lastModifiedBy>Nicolas Ghuys</cp:lastModifiedBy>
  <dcterms:created xsi:type="dcterms:W3CDTF">2016-11-07T14:38:11Z</dcterms:created>
  <dcterms:modified xsi:type="dcterms:W3CDTF">2023-11-16T09:12:51Z</dcterms:modified>
</cp:coreProperties>
</file>