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AA13EB92-2870-4406-BAAC-1769CD8308FF}" xr6:coauthVersionLast="45" xr6:coauthVersionMax="45" xr10:uidLastSave="{00000000-0000-0000-0000-000000000000}"/>
  <bookViews>
    <workbookView xWindow="-4170" yWindow="-21720" windowWidth="38640" windowHeight="21240" activeTab="4" xr2:uid="{E06427C0-47F7-42FD-AC5A-4E340D5BBA6E}"/>
  </bookViews>
  <sheets>
    <sheet name="input" sheetId="5" r:id="rId1"/>
    <sheet name="results" sheetId="4" r:id="rId2"/>
    <sheet name="ternary_env" sheetId="8" r:id="rId3"/>
    <sheet name="ternary_eco" sheetId="9" r:id="rId4"/>
    <sheet name="main" sheetId="2" r:id="rId5"/>
  </sheets>
  <definedNames>
    <definedName name="OpenSolver_ChosenSolver" localSheetId="0" hidden="1">CBC</definedName>
    <definedName name="OpenSolver_ChosenSolver" localSheetId="4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4" hidden="1">0</definedName>
    <definedName name="OpenSolver_DualsNewSheet" localSheetId="1" hidden="1">0</definedName>
    <definedName name="OpenSolver_LinearityCheck" localSheetId="4" hidden="1">1</definedName>
    <definedName name="OpenSolver_UpdateSensitivity" localSheetId="0" hidden="1">1</definedName>
    <definedName name="OpenSolver_UpdateSensitivity" localSheetId="4" hidden="1">1</definedName>
    <definedName name="OpenSolver_UpdateSensitivity" localSheetId="1" hidden="1">1</definedName>
    <definedName name="solver_adj" localSheetId="0" hidden="1">input!#REF!</definedName>
    <definedName name="solver_adj" localSheetId="4" hidden="1">main!$G$13:$G$16</definedName>
    <definedName name="solver_adj" localSheetId="1" hidden="1">results!#REF!</definedName>
    <definedName name="solver_cvg" localSheetId="0" hidden="1">0.0001</definedName>
    <definedName name="solver_cvg" localSheetId="4" hidden="1">0.0001</definedName>
    <definedName name="solver_cvg" localSheetId="1" hidden="1">0.0001</definedName>
    <definedName name="solver_drv" localSheetId="0" hidden="1">1</definedName>
    <definedName name="solver_drv" localSheetId="4" hidden="1">1</definedName>
    <definedName name="solver_drv" localSheetId="1" hidden="1">1</definedName>
    <definedName name="solver_est" localSheetId="0" hidden="1">1</definedName>
    <definedName name="solver_est" localSheetId="4" hidden="1">1</definedName>
    <definedName name="solver_est" localSheetId="1" hidden="1">1</definedName>
    <definedName name="solver_itr" localSheetId="4" hidden="1">2147483647</definedName>
    <definedName name="solver_lhs1" localSheetId="0" hidden="1">input!#REF!</definedName>
    <definedName name="solver_lhs1" localSheetId="4" hidden="1">main!$D$13</definedName>
    <definedName name="solver_lhs1" localSheetId="1" hidden="1">results!#REF!</definedName>
    <definedName name="solver_lhs2" localSheetId="0" hidden="1">input!#REF!</definedName>
    <definedName name="solver_lhs2" localSheetId="4" hidden="1">main!$D$14:$D$16</definedName>
    <definedName name="solver_lhs2" localSheetId="1" hidden="1">results!#REF!</definedName>
    <definedName name="solver_lhs3" localSheetId="4" hidden="1">main!$F$13:$F$16</definedName>
    <definedName name="solver_neg" localSheetId="0" hidden="1">1</definedName>
    <definedName name="solver_neg" localSheetId="4" hidden="1">1</definedName>
    <definedName name="solver_neg" localSheetId="1" hidden="1">1</definedName>
    <definedName name="solver_num" localSheetId="0" hidden="1">2</definedName>
    <definedName name="solver_num" localSheetId="4" hidden="1">3</definedName>
    <definedName name="solver_num" localSheetId="1" hidden="1">2</definedName>
    <definedName name="solver_nwt" localSheetId="0" hidden="1">1</definedName>
    <definedName name="solver_nwt" localSheetId="4" hidden="1">1</definedName>
    <definedName name="solver_nwt" localSheetId="1" hidden="1">1</definedName>
    <definedName name="solver_opt" localSheetId="0" hidden="1">input!#REF!</definedName>
    <definedName name="solver_opt" localSheetId="4" hidden="1">main!$D$20</definedName>
    <definedName name="solver_opt" localSheetId="1" hidden="1">results!#REF!</definedName>
    <definedName name="solver_rel1" localSheetId="0" hidden="1">1</definedName>
    <definedName name="solver_rel1" localSheetId="4" hidden="1">1</definedName>
    <definedName name="solver_rel1" localSheetId="1" hidden="1">1</definedName>
    <definedName name="solver_rel2" localSheetId="0" hidden="1">3</definedName>
    <definedName name="solver_rel2" localSheetId="4" hidden="1">3</definedName>
    <definedName name="solver_rel2" localSheetId="1" hidden="1">3</definedName>
    <definedName name="solver_rel3" localSheetId="4" hidden="1">3</definedName>
    <definedName name="solver_rhs1" localSheetId="0" hidden="1">input!#REF!</definedName>
    <definedName name="solver_rhs1" localSheetId="4" hidden="1">main!$E$13</definedName>
    <definedName name="solver_rhs1" localSheetId="1" hidden="1">results!#REF!</definedName>
    <definedName name="solver_rhs2" localSheetId="0" hidden="1">input!#REF!</definedName>
    <definedName name="solver_rhs2" localSheetId="4" hidden="1">main!$E$14:$E$16</definedName>
    <definedName name="solver_rhs2" localSheetId="1" hidden="1">results!#REF!</definedName>
    <definedName name="solver_rhs3" localSheetId="4" hidden="1">0</definedName>
    <definedName name="solver_rlx" localSheetId="0" hidden="1">2</definedName>
    <definedName name="solver_rlx" localSheetId="4" hidden="1">2</definedName>
    <definedName name="solver_rlx" localSheetId="1" hidden="1">2</definedName>
    <definedName name="solver_scl" localSheetId="0" hidden="1">2</definedName>
    <definedName name="solver_scl" localSheetId="4" hidden="1">2</definedName>
    <definedName name="solver_scl" localSheetId="1" hidden="1">2</definedName>
    <definedName name="solver_sho" localSheetId="4" hidden="1">0</definedName>
    <definedName name="solver_tim" localSheetId="4" hidden="1">2147483647</definedName>
    <definedName name="solver_tol" localSheetId="4" hidden="1">0.05</definedName>
    <definedName name="solver_typ" localSheetId="0" hidden="1">1</definedName>
    <definedName name="solver_typ" localSheetId="4" hidden="1">1</definedName>
    <definedName name="solver_typ" localSheetId="1" hidden="1">1</definedName>
    <definedName name="solver_val" localSheetId="0" hidden="1">0</definedName>
    <definedName name="solver_val" localSheetId="4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3" i="2" l="1" a="1"/>
  <c r="D13" i="2" s="1"/>
  <c r="F13" i="8"/>
  <c r="G13" i="8"/>
  <c r="H23" i="8"/>
  <c r="C17" i="4"/>
  <c r="C13" i="8" l="1" a="1"/>
  <c r="C15" i="8" s="1"/>
  <c r="A13" i="9" a="1"/>
  <c r="A18" i="9" s="1"/>
  <c r="A13" i="8" a="1"/>
  <c r="A15" i="8" s="1"/>
  <c r="C50" i="8" l="1"/>
  <c r="C14" i="8"/>
  <c r="C49" i="8"/>
  <c r="C25" i="8"/>
  <c r="C72" i="8"/>
  <c r="C48" i="8"/>
  <c r="C24" i="8"/>
  <c r="C59" i="8"/>
  <c r="C35" i="8"/>
  <c r="C58" i="8"/>
  <c r="C34" i="8"/>
  <c r="C22" i="8"/>
  <c r="C57" i="8"/>
  <c r="C21" i="8"/>
  <c r="C68" i="8"/>
  <c r="C44" i="8"/>
  <c r="C67" i="8"/>
  <c r="C55" i="8"/>
  <c r="C31" i="8"/>
  <c r="C19" i="8"/>
  <c r="C38" i="8"/>
  <c r="C61" i="8"/>
  <c r="C13" i="8"/>
  <c r="C36" i="8"/>
  <c r="C71" i="8"/>
  <c r="C47" i="8"/>
  <c r="C70" i="8"/>
  <c r="C46" i="8"/>
  <c r="C69" i="8"/>
  <c r="C45" i="8"/>
  <c r="C33" i="8"/>
  <c r="C56" i="8"/>
  <c r="C32" i="8"/>
  <c r="C20" i="8"/>
  <c r="C43" i="8"/>
  <c r="C66" i="8"/>
  <c r="C54" i="8"/>
  <c r="C42" i="8"/>
  <c r="C30" i="8"/>
  <c r="C18" i="8"/>
  <c r="C62" i="8"/>
  <c r="C26" i="8"/>
  <c r="C73" i="8"/>
  <c r="C37" i="8"/>
  <c r="C60" i="8"/>
  <c r="C23" i="8"/>
  <c r="C65" i="8"/>
  <c r="C53" i="8"/>
  <c r="C41" i="8"/>
  <c r="C29" i="8"/>
  <c r="C17" i="8"/>
  <c r="C64" i="8"/>
  <c r="C52" i="8"/>
  <c r="C40" i="8"/>
  <c r="C28" i="8"/>
  <c r="C16" i="8"/>
  <c r="C74" i="8"/>
  <c r="C63" i="8"/>
  <c r="C51" i="8"/>
  <c r="C39" i="8"/>
  <c r="C27" i="8"/>
  <c r="A65" i="9"/>
  <c r="A53" i="9"/>
  <c r="A41" i="9"/>
  <c r="A29" i="9"/>
  <c r="A17" i="9"/>
  <c r="A64" i="9"/>
  <c r="A52" i="9"/>
  <c r="A40" i="9"/>
  <c r="A28" i="9"/>
  <c r="A16" i="9"/>
  <c r="A63" i="9"/>
  <c r="A51" i="9"/>
  <c r="A39" i="9"/>
  <c r="A27" i="9"/>
  <c r="A15" i="9"/>
  <c r="A62" i="9"/>
  <c r="A50" i="9"/>
  <c r="A38" i="9"/>
  <c r="A26" i="9"/>
  <c r="A14" i="9"/>
  <c r="A61" i="9"/>
  <c r="A49" i="9"/>
  <c r="A37" i="9"/>
  <c r="A25" i="9"/>
  <c r="A13" i="9"/>
  <c r="A60" i="9"/>
  <c r="A48" i="9"/>
  <c r="A36" i="9"/>
  <c r="A24" i="9"/>
  <c r="A59" i="9"/>
  <c r="A47" i="9"/>
  <c r="A35" i="9"/>
  <c r="A23" i="9"/>
  <c r="A70" i="9"/>
  <c r="A58" i="9"/>
  <c r="A46" i="9"/>
  <c r="A34" i="9"/>
  <c r="A22" i="9"/>
  <c r="A69" i="9"/>
  <c r="A57" i="9"/>
  <c r="A45" i="9"/>
  <c r="A33" i="9"/>
  <c r="A21" i="9"/>
  <c r="A68" i="9"/>
  <c r="A56" i="9"/>
  <c r="A44" i="9"/>
  <c r="A32" i="9"/>
  <c r="A20" i="9"/>
  <c r="A67" i="9"/>
  <c r="A55" i="9"/>
  <c r="A43" i="9"/>
  <c r="A31" i="9"/>
  <c r="A19" i="9"/>
  <c r="A66" i="9"/>
  <c r="A54" i="9"/>
  <c r="A42" i="9"/>
  <c r="A30" i="9"/>
  <c r="A53" i="8"/>
  <c r="A29" i="8"/>
  <c r="A64" i="8"/>
  <c r="A40" i="8"/>
  <c r="A39" i="8"/>
  <c r="A65" i="8"/>
  <c r="A41" i="8"/>
  <c r="A17" i="8"/>
  <c r="A52" i="8"/>
  <c r="A28" i="8"/>
  <c r="A16" i="8"/>
  <c r="A63" i="8"/>
  <c r="A51" i="8"/>
  <c r="A27" i="8"/>
  <c r="A62" i="8"/>
  <c r="A50" i="8"/>
  <c r="A38" i="8"/>
  <c r="A26" i="8"/>
  <c r="A14" i="8"/>
  <c r="A61" i="8"/>
  <c r="A49" i="8"/>
  <c r="A37" i="8"/>
  <c r="A25" i="8"/>
  <c r="A13" i="8"/>
  <c r="A60" i="8"/>
  <c r="A48" i="8"/>
  <c r="A36" i="8"/>
  <c r="A24" i="8"/>
  <c r="A59" i="8"/>
  <c r="A23" i="8"/>
  <c r="A58" i="8"/>
  <c r="A22" i="8"/>
  <c r="A57" i="8"/>
  <c r="A33" i="8"/>
  <c r="A68" i="8"/>
  <c r="A55" i="8"/>
  <c r="A43" i="8"/>
  <c r="A31" i="8"/>
  <c r="A19" i="8"/>
  <c r="A47" i="8"/>
  <c r="A35" i="8"/>
  <c r="A70" i="8"/>
  <c r="A46" i="8"/>
  <c r="A34" i="8"/>
  <c r="A69" i="8"/>
  <c r="A45" i="8"/>
  <c r="A21" i="8"/>
  <c r="A56" i="8"/>
  <c r="A44" i="8"/>
  <c r="A32" i="8"/>
  <c r="A20" i="8"/>
  <c r="A67" i="8"/>
  <c r="A66" i="8"/>
  <c r="A54" i="8"/>
  <c r="A42" i="8"/>
  <c r="A30" i="8"/>
  <c r="A18" i="8"/>
  <c r="C7" i="4" l="1"/>
  <c r="C6" i="4"/>
  <c r="C5" i="4"/>
  <c r="E13" i="9" l="1" a="1"/>
  <c r="E19" i="9" s="1"/>
  <c r="D13" i="9" a="1"/>
  <c r="D18" i="9" s="1"/>
  <c r="C13" i="9" a="1"/>
  <c r="C21" i="9" s="1"/>
  <c r="I12" i="9"/>
  <c r="H12" i="9"/>
  <c r="G12" i="9"/>
  <c r="E12" i="9"/>
  <c r="D12" i="9"/>
  <c r="C12" i="9"/>
  <c r="E13" i="8" a="1"/>
  <c r="E74" i="8" s="1"/>
  <c r="D13" i="8" a="1"/>
  <c r="D65" i="8" s="1"/>
  <c r="I12" i="8"/>
  <c r="H12" i="8"/>
  <c r="G12" i="8"/>
  <c r="E12" i="8"/>
  <c r="D12" i="8"/>
  <c r="C12" i="8"/>
  <c r="D31" i="8" l="1"/>
  <c r="D39" i="8"/>
  <c r="D43" i="8"/>
  <c r="D55" i="8"/>
  <c r="D67" i="8"/>
  <c r="D15" i="8"/>
  <c r="D19" i="8"/>
  <c r="D27" i="8"/>
  <c r="E71" i="9"/>
  <c r="E59" i="9"/>
  <c r="E47" i="9"/>
  <c r="E35" i="9"/>
  <c r="E23" i="9"/>
  <c r="E66" i="9"/>
  <c r="E54" i="9"/>
  <c r="E42" i="9"/>
  <c r="E30" i="9"/>
  <c r="E18" i="9"/>
  <c r="E65" i="9"/>
  <c r="E53" i="9"/>
  <c r="E41" i="9"/>
  <c r="E29" i="9"/>
  <c r="E17" i="9"/>
  <c r="E64" i="9"/>
  <c r="E52" i="9"/>
  <c r="E40" i="9"/>
  <c r="E28" i="9"/>
  <c r="E16" i="9"/>
  <c r="E63" i="9"/>
  <c r="E51" i="9"/>
  <c r="E39" i="9"/>
  <c r="E27" i="9"/>
  <c r="E15" i="9"/>
  <c r="E74" i="9"/>
  <c r="E62" i="9"/>
  <c r="E50" i="9"/>
  <c r="E38" i="9"/>
  <c r="E26" i="9"/>
  <c r="E14" i="9"/>
  <c r="E73" i="9"/>
  <c r="E61" i="9"/>
  <c r="E49" i="9"/>
  <c r="E37" i="9"/>
  <c r="E25" i="9"/>
  <c r="E13" i="9"/>
  <c r="E72" i="9"/>
  <c r="E60" i="9"/>
  <c r="E48" i="9"/>
  <c r="E36" i="9"/>
  <c r="E24" i="9"/>
  <c r="E70" i="9"/>
  <c r="E58" i="9"/>
  <c r="E46" i="9"/>
  <c r="E34" i="9"/>
  <c r="E22" i="9"/>
  <c r="E69" i="9"/>
  <c r="E57" i="9"/>
  <c r="E45" i="9"/>
  <c r="E33" i="9"/>
  <c r="E21" i="9"/>
  <c r="E68" i="9"/>
  <c r="E56" i="9"/>
  <c r="E44" i="9"/>
  <c r="E32" i="9"/>
  <c r="E20" i="9"/>
  <c r="E67" i="9"/>
  <c r="E55" i="9"/>
  <c r="E43" i="9"/>
  <c r="E31" i="9"/>
  <c r="D53" i="9"/>
  <c r="D29" i="9"/>
  <c r="D64" i="9"/>
  <c r="D28" i="9"/>
  <c r="D51" i="9"/>
  <c r="D15" i="9"/>
  <c r="D62" i="9"/>
  <c r="D26" i="9"/>
  <c r="D61" i="9"/>
  <c r="D37" i="9"/>
  <c r="D25" i="9"/>
  <c r="D13" i="9"/>
  <c r="D72" i="9"/>
  <c r="D60" i="9"/>
  <c r="D48" i="9"/>
  <c r="D36" i="9"/>
  <c r="D24" i="9"/>
  <c r="D71" i="9"/>
  <c r="D59" i="9"/>
  <c r="D47" i="9"/>
  <c r="D35" i="9"/>
  <c r="D23" i="9"/>
  <c r="D41" i="9"/>
  <c r="D40" i="9"/>
  <c r="D74" i="9"/>
  <c r="D38" i="9"/>
  <c r="D73" i="9"/>
  <c r="D70" i="9"/>
  <c r="D46" i="9"/>
  <c r="D22" i="9"/>
  <c r="D57" i="9"/>
  <c r="D33" i="9"/>
  <c r="D56" i="9"/>
  <c r="D32" i="9"/>
  <c r="D67" i="9"/>
  <c r="D55" i="9"/>
  <c r="D43" i="9"/>
  <c r="D31" i="9"/>
  <c r="D19" i="9"/>
  <c r="D65" i="9"/>
  <c r="D17" i="9"/>
  <c r="D52" i="9"/>
  <c r="D16" i="9"/>
  <c r="D63" i="9"/>
  <c r="D39" i="9"/>
  <c r="D27" i="9"/>
  <c r="D50" i="9"/>
  <c r="D14" i="9"/>
  <c r="D49" i="9"/>
  <c r="D58" i="9"/>
  <c r="D34" i="9"/>
  <c r="D69" i="9"/>
  <c r="D45" i="9"/>
  <c r="D21" i="9"/>
  <c r="D68" i="9"/>
  <c r="D44" i="9"/>
  <c r="D20" i="9"/>
  <c r="D66" i="9"/>
  <c r="D54" i="9"/>
  <c r="D42" i="9"/>
  <c r="D30" i="9"/>
  <c r="C71" i="9"/>
  <c r="C59" i="9"/>
  <c r="C47" i="9"/>
  <c r="C35" i="9"/>
  <c r="C23" i="9"/>
  <c r="C68" i="9"/>
  <c r="C56" i="9"/>
  <c r="C44" i="9"/>
  <c r="C32" i="9"/>
  <c r="C20" i="9"/>
  <c r="C67" i="9"/>
  <c r="C55" i="9"/>
  <c r="C43" i="9"/>
  <c r="C31" i="9"/>
  <c r="C19" i="9"/>
  <c r="C66" i="9"/>
  <c r="C54" i="9"/>
  <c r="C42" i="9"/>
  <c r="C30" i="9"/>
  <c r="C18" i="9"/>
  <c r="C65" i="9"/>
  <c r="C53" i="9"/>
  <c r="C41" i="9"/>
  <c r="C29" i="9"/>
  <c r="C17" i="9"/>
  <c r="C64" i="9"/>
  <c r="F64" i="9" s="1"/>
  <c r="I64" i="9" s="1"/>
  <c r="C52" i="9"/>
  <c r="C40" i="9"/>
  <c r="C28" i="9"/>
  <c r="C16" i="9"/>
  <c r="C63" i="9"/>
  <c r="C51" i="9"/>
  <c r="C39" i="9"/>
  <c r="F39" i="9" s="1"/>
  <c r="I39" i="9" s="1"/>
  <c r="C27" i="9"/>
  <c r="C15" i="9"/>
  <c r="C74" i="9"/>
  <c r="C62" i="9"/>
  <c r="C50" i="9"/>
  <c r="C38" i="9"/>
  <c r="C26" i="9"/>
  <c r="C14" i="9"/>
  <c r="C73" i="9"/>
  <c r="C61" i="9"/>
  <c r="C49" i="9"/>
  <c r="C37" i="9"/>
  <c r="F37" i="9" s="1"/>
  <c r="G37" i="9" s="1"/>
  <c r="C25" i="9"/>
  <c r="C13" i="9"/>
  <c r="C72" i="9"/>
  <c r="C60" i="9"/>
  <c r="C48" i="9"/>
  <c r="C36" i="9"/>
  <c r="C24" i="9"/>
  <c r="C70" i="9"/>
  <c r="C58" i="9"/>
  <c r="C46" i="9"/>
  <c r="C34" i="9"/>
  <c r="C22" i="9"/>
  <c r="C69" i="9"/>
  <c r="C57" i="9"/>
  <c r="C45" i="9"/>
  <c r="C33" i="9"/>
  <c r="D18" i="8"/>
  <c r="F18" i="8" s="1"/>
  <c r="I18" i="8" s="1"/>
  <c r="D30" i="8"/>
  <c r="D42" i="8"/>
  <c r="D54" i="8"/>
  <c r="D66" i="8"/>
  <c r="E15" i="8"/>
  <c r="E27" i="8"/>
  <c r="E39" i="8"/>
  <c r="E51" i="8"/>
  <c r="E63" i="8"/>
  <c r="E40" i="8"/>
  <c r="E52" i="8"/>
  <c r="E16" i="8"/>
  <c r="E28" i="8"/>
  <c r="E64" i="8"/>
  <c r="D20" i="8"/>
  <c r="D32" i="8"/>
  <c r="D44" i="8"/>
  <c r="D56" i="8"/>
  <c r="D68" i="8"/>
  <c r="E17" i="8"/>
  <c r="E29" i="8"/>
  <c r="E41" i="8"/>
  <c r="E53" i="8"/>
  <c r="E65" i="8"/>
  <c r="D21" i="8"/>
  <c r="D33" i="8"/>
  <c r="D45" i="8"/>
  <c r="D57" i="8"/>
  <c r="D69" i="8"/>
  <c r="E18" i="8"/>
  <c r="E30" i="8"/>
  <c r="E42" i="8"/>
  <c r="E54" i="8"/>
  <c r="E66" i="8"/>
  <c r="D22" i="8"/>
  <c r="D34" i="8"/>
  <c r="D46" i="8"/>
  <c r="D58" i="8"/>
  <c r="D70" i="8"/>
  <c r="E19" i="8"/>
  <c r="E31" i="8"/>
  <c r="E43" i="8"/>
  <c r="E55" i="8"/>
  <c r="E67" i="8"/>
  <c r="D23" i="8"/>
  <c r="D35" i="8"/>
  <c r="D47" i="8"/>
  <c r="D59" i="8"/>
  <c r="D71" i="8"/>
  <c r="E20" i="8"/>
  <c r="E32" i="8"/>
  <c r="E44" i="8"/>
  <c r="E56" i="8"/>
  <c r="E68" i="8"/>
  <c r="F15" i="8"/>
  <c r="I15" i="8" s="1"/>
  <c r="D24" i="8"/>
  <c r="D36" i="8"/>
  <c r="D48" i="8"/>
  <c r="D60" i="8"/>
  <c r="D72" i="8"/>
  <c r="E21" i="8"/>
  <c r="E33" i="8"/>
  <c r="E45" i="8"/>
  <c r="E57" i="8"/>
  <c r="E69" i="8"/>
  <c r="D13" i="8"/>
  <c r="D25" i="8"/>
  <c r="D37" i="8"/>
  <c r="D49" i="8"/>
  <c r="D61" i="8"/>
  <c r="D73" i="8"/>
  <c r="E22" i="8"/>
  <c r="E34" i="8"/>
  <c r="E46" i="8"/>
  <c r="E58" i="8"/>
  <c r="E70" i="8"/>
  <c r="D14" i="8"/>
  <c r="D26" i="8"/>
  <c r="D38" i="8"/>
  <c r="D50" i="8"/>
  <c r="D62" i="8"/>
  <c r="D74" i="8"/>
  <c r="E23" i="8"/>
  <c r="E35" i="8"/>
  <c r="E47" i="8"/>
  <c r="E59" i="8"/>
  <c r="E71" i="8"/>
  <c r="E24" i="8"/>
  <c r="E36" i="8"/>
  <c r="E48" i="8"/>
  <c r="E60" i="8"/>
  <c r="E72" i="8"/>
  <c r="D51" i="8"/>
  <c r="E37" i="8"/>
  <c r="D63" i="8"/>
  <c r="D16" i="8"/>
  <c r="D28" i="8"/>
  <c r="D40" i="8"/>
  <c r="D52" i="8"/>
  <c r="D64" i="8"/>
  <c r="E13" i="8"/>
  <c r="E25" i="8"/>
  <c r="E49" i="8"/>
  <c r="E61" i="8"/>
  <c r="E73" i="8"/>
  <c r="D17" i="8"/>
  <c r="D29" i="8"/>
  <c r="D41" i="8"/>
  <c r="D53" i="8"/>
  <c r="E14" i="8"/>
  <c r="E26" i="8"/>
  <c r="E38" i="8"/>
  <c r="E50" i="8"/>
  <c r="E62" i="8"/>
  <c r="F59" i="9" l="1"/>
  <c r="G59" i="9" s="1"/>
  <c r="F19" i="8"/>
  <c r="H19" i="8" s="1"/>
  <c r="F30" i="9"/>
  <c r="G30" i="9" s="1"/>
  <c r="L30" i="9" s="1"/>
  <c r="F20" i="8"/>
  <c r="G20" i="8" s="1"/>
  <c r="L20" i="8" s="1"/>
  <c r="F33" i="9"/>
  <c r="G33" i="9" s="1"/>
  <c r="L33" i="9" s="1"/>
  <c r="F47" i="9"/>
  <c r="G47" i="9" s="1"/>
  <c r="L47" i="9" s="1"/>
  <c r="F39" i="8"/>
  <c r="I39" i="8" s="1"/>
  <c r="F53" i="9"/>
  <c r="G53" i="9" s="1"/>
  <c r="L53" i="9" s="1"/>
  <c r="F61" i="9"/>
  <c r="G61" i="9" s="1"/>
  <c r="L61" i="9" s="1"/>
  <c r="F40" i="8"/>
  <c r="G40" i="8" s="1"/>
  <c r="L40" i="8" s="1"/>
  <c r="F65" i="8"/>
  <c r="G65" i="8" s="1"/>
  <c r="L65" i="8" s="1"/>
  <c r="F28" i="9"/>
  <c r="I28" i="9" s="1"/>
  <c r="F17" i="9"/>
  <c r="H17" i="9" s="1"/>
  <c r="F68" i="8"/>
  <c r="H68" i="8" s="1"/>
  <c r="G15" i="8"/>
  <c r="L15" i="8" s="1"/>
  <c r="F28" i="8"/>
  <c r="G28" i="8" s="1"/>
  <c r="L28" i="8" s="1"/>
  <c r="F49" i="8"/>
  <c r="G49" i="8" s="1"/>
  <c r="L49" i="8" s="1"/>
  <c r="F16" i="8"/>
  <c r="G16" i="8" s="1"/>
  <c r="L16" i="8" s="1"/>
  <c r="F37" i="8"/>
  <c r="G37" i="8" s="1"/>
  <c r="L37" i="8" s="1"/>
  <c r="F54" i="9"/>
  <c r="G54" i="9" s="1"/>
  <c r="J54" i="9" s="1"/>
  <c r="F63" i="8"/>
  <c r="F26" i="8"/>
  <c r="G26" i="8" s="1"/>
  <c r="L26" i="8" s="1"/>
  <c r="F57" i="8"/>
  <c r="H57" i="8" s="1"/>
  <c r="F51" i="9"/>
  <c r="H51" i="9" s="1"/>
  <c r="F26" i="9"/>
  <c r="G26" i="9" s="1"/>
  <c r="L26" i="9" s="1"/>
  <c r="F45" i="8"/>
  <c r="I45" i="8" s="1"/>
  <c r="F70" i="9"/>
  <c r="G70" i="9" s="1"/>
  <c r="J70" i="9" s="1"/>
  <c r="F38" i="9"/>
  <c r="H38" i="9" s="1"/>
  <c r="H15" i="8"/>
  <c r="F56" i="9"/>
  <c r="G56" i="9" s="1"/>
  <c r="J56" i="9" s="1"/>
  <c r="F34" i="9"/>
  <c r="G34" i="9" s="1"/>
  <c r="L34" i="9" s="1"/>
  <c r="F58" i="9"/>
  <c r="G58" i="9" s="1"/>
  <c r="L58" i="9" s="1"/>
  <c r="F42" i="9"/>
  <c r="G42" i="9" s="1"/>
  <c r="L42" i="9" s="1"/>
  <c r="F25" i="9"/>
  <c r="G25" i="9" s="1"/>
  <c r="L25" i="9" s="1"/>
  <c r="I59" i="9"/>
  <c r="F16" i="9"/>
  <c r="F13" i="9"/>
  <c r="G13" i="9" s="1"/>
  <c r="H59" i="9"/>
  <c r="F24" i="9"/>
  <c r="I24" i="9" s="1"/>
  <c r="F18" i="9"/>
  <c r="G18" i="9" s="1"/>
  <c r="L37" i="9"/>
  <c r="F67" i="9"/>
  <c r="I67" i="9" s="1"/>
  <c r="I37" i="9"/>
  <c r="K37" i="9" s="1"/>
  <c r="F62" i="9"/>
  <c r="G62" i="9" s="1"/>
  <c r="H37" i="9"/>
  <c r="F49" i="9"/>
  <c r="G49" i="9" s="1"/>
  <c r="F55" i="9"/>
  <c r="I55" i="9" s="1"/>
  <c r="F23" i="9"/>
  <c r="H23" i="9" s="1"/>
  <c r="F41" i="9"/>
  <c r="G41" i="9" s="1"/>
  <c r="G39" i="9"/>
  <c r="K39" i="9" s="1"/>
  <c r="F52" i="9"/>
  <c r="H52" i="9" s="1"/>
  <c r="F43" i="9"/>
  <c r="I43" i="9" s="1"/>
  <c r="H64" i="9"/>
  <c r="F20" i="9"/>
  <c r="G20" i="9" s="1"/>
  <c r="F40" i="9"/>
  <c r="H40" i="9" s="1"/>
  <c r="F15" i="9"/>
  <c r="F27" i="9"/>
  <c r="G27" i="9" s="1"/>
  <c r="F36" i="9"/>
  <c r="I36" i="9" s="1"/>
  <c r="F48" i="9"/>
  <c r="G48" i="9" s="1"/>
  <c r="F44" i="9"/>
  <c r="H44" i="9" s="1"/>
  <c r="F31" i="9"/>
  <c r="I31" i="9" s="1"/>
  <c r="F19" i="9"/>
  <c r="G19" i="9" s="1"/>
  <c r="G64" i="9"/>
  <c r="K64" i="9" s="1"/>
  <c r="F45" i="9"/>
  <c r="H45" i="9" s="1"/>
  <c r="F50" i="9"/>
  <c r="F35" i="9"/>
  <c r="H35" i="9" s="1"/>
  <c r="F57" i="9"/>
  <c r="J61" i="9"/>
  <c r="F14" i="9"/>
  <c r="H39" i="9"/>
  <c r="F32" i="9"/>
  <c r="H32" i="9" s="1"/>
  <c r="F63" i="9"/>
  <c r="G63" i="9" s="1"/>
  <c r="F29" i="9"/>
  <c r="F21" i="9"/>
  <c r="F65" i="9"/>
  <c r="F60" i="9"/>
  <c r="I60" i="9" s="1"/>
  <c r="F69" i="9"/>
  <c r="F22" i="9"/>
  <c r="H47" i="9"/>
  <c r="F46" i="9"/>
  <c r="H46" i="9" s="1"/>
  <c r="F68" i="9"/>
  <c r="H68" i="9" s="1"/>
  <c r="H30" i="9"/>
  <c r="F66" i="9"/>
  <c r="G66" i="9" s="1"/>
  <c r="I49" i="8"/>
  <c r="K49" i="8" s="1"/>
  <c r="F53" i="8"/>
  <c r="G53" i="8" s="1"/>
  <c r="F41" i="8"/>
  <c r="F62" i="8"/>
  <c r="F25" i="8"/>
  <c r="F56" i="8"/>
  <c r="H56" i="8" s="1"/>
  <c r="F66" i="8"/>
  <c r="F29" i="8"/>
  <c r="F50" i="8"/>
  <c r="F59" i="8"/>
  <c r="H59" i="8" s="1"/>
  <c r="F70" i="8"/>
  <c r="F44" i="8"/>
  <c r="I44" i="8" s="1"/>
  <c r="F54" i="8"/>
  <c r="F42" i="8"/>
  <c r="F17" i="8"/>
  <c r="F38" i="8"/>
  <c r="I38" i="8" s="1"/>
  <c r="F47" i="8"/>
  <c r="F46" i="8"/>
  <c r="I46" i="8" s="1"/>
  <c r="F34" i="8"/>
  <c r="F69" i="8"/>
  <c r="F31" i="8"/>
  <c r="G31" i="8" s="1"/>
  <c r="L31" i="8" s="1"/>
  <c r="F35" i="8"/>
  <c r="F32" i="8"/>
  <c r="H32" i="8" s="1"/>
  <c r="H18" i="8"/>
  <c r="F51" i="8"/>
  <c r="H51" i="8" s="1"/>
  <c r="F23" i="8"/>
  <c r="G23" i="8" s="1"/>
  <c r="L23" i="8" s="1"/>
  <c r="F33" i="8"/>
  <c r="G33" i="8" s="1"/>
  <c r="G18" i="8"/>
  <c r="K18" i="8" s="1"/>
  <c r="F27" i="8"/>
  <c r="G27" i="8" s="1"/>
  <c r="F60" i="8"/>
  <c r="H60" i="8" s="1"/>
  <c r="F21" i="8"/>
  <c r="G21" i="8" s="1"/>
  <c r="L21" i="8" s="1"/>
  <c r="F55" i="8"/>
  <c r="I55" i="8" s="1"/>
  <c r="F64" i="8"/>
  <c r="I64" i="8" s="1"/>
  <c r="F48" i="8"/>
  <c r="H48" i="8" s="1"/>
  <c r="F58" i="8"/>
  <c r="H58" i="8" s="1"/>
  <c r="F30" i="8"/>
  <c r="G30" i="8" s="1"/>
  <c r="L30" i="8" s="1"/>
  <c r="F14" i="8"/>
  <c r="H14" i="8" s="1"/>
  <c r="F43" i="8"/>
  <c r="G43" i="8" s="1"/>
  <c r="F67" i="8"/>
  <c r="H67" i="8" s="1"/>
  <c r="F52" i="8"/>
  <c r="F36" i="8"/>
  <c r="H36" i="8" s="1"/>
  <c r="F22" i="8"/>
  <c r="G22" i="8" s="1"/>
  <c r="F61" i="8"/>
  <c r="F24" i="8"/>
  <c r="G24" i="8" s="1"/>
  <c r="J58" i="9" l="1"/>
  <c r="I61" i="9"/>
  <c r="K61" i="9" s="1"/>
  <c r="I40" i="8"/>
  <c r="K40" i="8" s="1"/>
  <c r="I58" i="8"/>
  <c r="G19" i="8"/>
  <c r="L19" i="8" s="1"/>
  <c r="I19" i="8"/>
  <c r="H60" i="9"/>
  <c r="I53" i="9"/>
  <c r="K53" i="9" s="1"/>
  <c r="J53" i="9"/>
  <c r="H53" i="9"/>
  <c r="G17" i="9"/>
  <c r="L17" i="9" s="1"/>
  <c r="J65" i="8"/>
  <c r="I30" i="9"/>
  <c r="K30" i="9" s="1"/>
  <c r="I47" i="9"/>
  <c r="K47" i="9" s="1"/>
  <c r="G43" i="9"/>
  <c r="L43" i="9" s="1"/>
  <c r="H33" i="9"/>
  <c r="I70" i="9"/>
  <c r="K70" i="9" s="1"/>
  <c r="I26" i="8"/>
  <c r="K26" i="8" s="1"/>
  <c r="H28" i="9"/>
  <c r="H70" i="9"/>
  <c r="L70" i="9"/>
  <c r="H20" i="8"/>
  <c r="I17" i="9"/>
  <c r="J17" i="9" s="1"/>
  <c r="I65" i="8"/>
  <c r="K65" i="8" s="1"/>
  <c r="H65" i="8"/>
  <c r="I53" i="8"/>
  <c r="K53" i="8" s="1"/>
  <c r="H40" i="8"/>
  <c r="J40" i="8" s="1"/>
  <c r="I33" i="9"/>
  <c r="K33" i="9" s="1"/>
  <c r="I20" i="8"/>
  <c r="K20" i="8" s="1"/>
  <c r="H26" i="8"/>
  <c r="J26" i="8" s="1"/>
  <c r="G68" i="8"/>
  <c r="L68" i="8" s="1"/>
  <c r="K15" i="8"/>
  <c r="H61" i="9"/>
  <c r="I51" i="8"/>
  <c r="I51" i="9"/>
  <c r="G51" i="9"/>
  <c r="J51" i="9" s="1"/>
  <c r="J15" i="8"/>
  <c r="H39" i="8"/>
  <c r="I68" i="8"/>
  <c r="I38" i="9"/>
  <c r="H49" i="8"/>
  <c r="J49" i="8" s="1"/>
  <c r="I26" i="9"/>
  <c r="K26" i="9" s="1"/>
  <c r="G39" i="8"/>
  <c r="L39" i="8" s="1"/>
  <c r="G28" i="9"/>
  <c r="K28" i="9" s="1"/>
  <c r="G38" i="9"/>
  <c r="L38" i="9" s="1"/>
  <c r="H28" i="8"/>
  <c r="H26" i="9"/>
  <c r="H37" i="8"/>
  <c r="I28" i="8"/>
  <c r="K28" i="8" s="1"/>
  <c r="G67" i="8"/>
  <c r="J67" i="8" s="1"/>
  <c r="H56" i="9"/>
  <c r="I57" i="8"/>
  <c r="G57" i="8"/>
  <c r="L54" i="9"/>
  <c r="G63" i="8"/>
  <c r="H63" i="8"/>
  <c r="I36" i="8"/>
  <c r="I67" i="8"/>
  <c r="I63" i="8"/>
  <c r="I23" i="8"/>
  <c r="K23" i="8" s="1"/>
  <c r="H54" i="9"/>
  <c r="I16" i="8"/>
  <c r="K16" i="8" s="1"/>
  <c r="H16" i="8"/>
  <c r="G36" i="8"/>
  <c r="L36" i="8" s="1"/>
  <c r="G58" i="8"/>
  <c r="K58" i="8" s="1"/>
  <c r="L56" i="9"/>
  <c r="H45" i="8"/>
  <c r="G45" i="8"/>
  <c r="I54" i="9"/>
  <c r="K54" i="9" s="1"/>
  <c r="I56" i="9"/>
  <c r="K56" i="9" s="1"/>
  <c r="I37" i="8"/>
  <c r="H34" i="9"/>
  <c r="J37" i="9"/>
  <c r="H58" i="9"/>
  <c r="I42" i="9"/>
  <c r="K42" i="9" s="1"/>
  <c r="I34" i="9"/>
  <c r="K34" i="9" s="1"/>
  <c r="I25" i="9"/>
  <c r="K25" i="9" s="1"/>
  <c r="H55" i="9"/>
  <c r="H42" i="9"/>
  <c r="H13" i="9"/>
  <c r="I58" i="9"/>
  <c r="K58" i="9" s="1"/>
  <c r="H43" i="9"/>
  <c r="H48" i="9"/>
  <c r="I48" i="9"/>
  <c r="K48" i="9" s="1"/>
  <c r="I13" i="9"/>
  <c r="K13" i="9" s="1"/>
  <c r="I49" i="9"/>
  <c r="K49" i="9" s="1"/>
  <c r="H67" i="9"/>
  <c r="H19" i="9"/>
  <c r="I19" i="9"/>
  <c r="K19" i="9" s="1"/>
  <c r="I20" i="9"/>
  <c r="K20" i="9" s="1"/>
  <c r="G24" i="9"/>
  <c r="L24" i="9" s="1"/>
  <c r="H25" i="9"/>
  <c r="H27" i="9"/>
  <c r="G31" i="9"/>
  <c r="K31" i="9" s="1"/>
  <c r="H41" i="9"/>
  <c r="I41" i="9"/>
  <c r="K41" i="9" s="1"/>
  <c r="H20" i="9"/>
  <c r="H24" i="9"/>
  <c r="L19" i="9"/>
  <c r="L63" i="9"/>
  <c r="J63" i="9"/>
  <c r="I69" i="9"/>
  <c r="G69" i="9"/>
  <c r="J66" i="9"/>
  <c r="L66" i="9"/>
  <c r="I57" i="9"/>
  <c r="G57" i="9"/>
  <c r="H57" i="9"/>
  <c r="H69" i="9"/>
  <c r="G60" i="9"/>
  <c r="K60" i="9" s="1"/>
  <c r="G35" i="9"/>
  <c r="I35" i="9"/>
  <c r="G15" i="9"/>
  <c r="I15" i="9"/>
  <c r="H62" i="9"/>
  <c r="I22" i="9"/>
  <c r="G22" i="9"/>
  <c r="I16" i="9"/>
  <c r="G16" i="9"/>
  <c r="L62" i="9"/>
  <c r="J62" i="9"/>
  <c r="I65" i="9"/>
  <c r="G65" i="9"/>
  <c r="I27" i="9"/>
  <c r="K27" i="9" s="1"/>
  <c r="I18" i="9"/>
  <c r="K18" i="9" s="1"/>
  <c r="H15" i="9"/>
  <c r="G55" i="9"/>
  <c r="K59" i="9"/>
  <c r="I63" i="9"/>
  <c r="K63" i="9" s="1"/>
  <c r="I66" i="9"/>
  <c r="K66" i="9" s="1"/>
  <c r="H16" i="9"/>
  <c r="H18" i="9"/>
  <c r="G68" i="9"/>
  <c r="I68" i="9"/>
  <c r="I46" i="9"/>
  <c r="G46" i="9"/>
  <c r="G14" i="9"/>
  <c r="I14" i="9"/>
  <c r="G50" i="9"/>
  <c r="I50" i="9"/>
  <c r="L48" i="9"/>
  <c r="I40" i="9"/>
  <c r="G40" i="9"/>
  <c r="I52" i="9"/>
  <c r="G52" i="9"/>
  <c r="I62" i="9"/>
  <c r="K62" i="9" s="1"/>
  <c r="J59" i="9"/>
  <c r="L59" i="9"/>
  <c r="I23" i="9"/>
  <c r="G23" i="9"/>
  <c r="L27" i="9"/>
  <c r="I21" i="9"/>
  <c r="G21" i="9"/>
  <c r="H21" i="9"/>
  <c r="L64" i="9"/>
  <c r="J64" i="9"/>
  <c r="G44" i="9"/>
  <c r="I44" i="9"/>
  <c r="G29" i="9"/>
  <c r="I29" i="9"/>
  <c r="H29" i="9"/>
  <c r="H14" i="9"/>
  <c r="H50" i="9"/>
  <c r="H22" i="9"/>
  <c r="L39" i="9"/>
  <c r="J39" i="9"/>
  <c r="L49" i="9"/>
  <c r="J49" i="9"/>
  <c r="G32" i="9"/>
  <c r="I32" i="9"/>
  <c r="H66" i="9"/>
  <c r="L18" i="9"/>
  <c r="H31" i="9"/>
  <c r="H36" i="9"/>
  <c r="H63" i="9"/>
  <c r="I45" i="9"/>
  <c r="G45" i="9"/>
  <c r="H65" i="9"/>
  <c r="G36" i="9"/>
  <c r="L20" i="9"/>
  <c r="L41" i="9"/>
  <c r="H49" i="9"/>
  <c r="G67" i="9"/>
  <c r="K67" i="9" s="1"/>
  <c r="L13" i="9"/>
  <c r="L43" i="8"/>
  <c r="L22" i="8"/>
  <c r="L33" i="8"/>
  <c r="L27" i="8"/>
  <c r="H66" i="8"/>
  <c r="I66" i="8"/>
  <c r="G32" i="8"/>
  <c r="L32" i="8" s="1"/>
  <c r="I56" i="8"/>
  <c r="G56" i="8"/>
  <c r="G55" i="8"/>
  <c r="L55" i="8" s="1"/>
  <c r="H55" i="8"/>
  <c r="L18" i="8"/>
  <c r="G61" i="8"/>
  <c r="L61" i="8" s="1"/>
  <c r="H61" i="8"/>
  <c r="G66" i="8"/>
  <c r="H54" i="8"/>
  <c r="I54" i="8"/>
  <c r="G54" i="8"/>
  <c r="H44" i="8"/>
  <c r="J18" i="8"/>
  <c r="G14" i="8"/>
  <c r="I14" i="8"/>
  <c r="G35" i="8"/>
  <c r="L35" i="8" s="1"/>
  <c r="I35" i="8"/>
  <c r="G44" i="8"/>
  <c r="K44" i="8" s="1"/>
  <c r="G25" i="8"/>
  <c r="L25" i="8" s="1"/>
  <c r="I25" i="8"/>
  <c r="H25" i="8"/>
  <c r="H33" i="8"/>
  <c r="I33" i="8"/>
  <c r="K33" i="8" s="1"/>
  <c r="G62" i="8"/>
  <c r="H62" i="8"/>
  <c r="I62" i="8"/>
  <c r="G64" i="8"/>
  <c r="K64" i="8" s="1"/>
  <c r="H64" i="8"/>
  <c r="H22" i="8"/>
  <c r="I22" i="8"/>
  <c r="K22" i="8" s="1"/>
  <c r="H30" i="8"/>
  <c r="I30" i="8"/>
  <c r="K30" i="8" s="1"/>
  <c r="G60" i="8"/>
  <c r="I60" i="8"/>
  <c r="I32" i="8"/>
  <c r="H31" i="8"/>
  <c r="I31" i="8"/>
  <c r="K31" i="8" s="1"/>
  <c r="G70" i="8"/>
  <c r="H70" i="8"/>
  <c r="I70" i="8"/>
  <c r="G41" i="8"/>
  <c r="I41" i="8"/>
  <c r="I61" i="8"/>
  <c r="H53" i="8"/>
  <c r="G38" i="8"/>
  <c r="H38" i="8"/>
  <c r="H43" i="8"/>
  <c r="I43" i="8"/>
  <c r="K43" i="8" s="1"/>
  <c r="I17" i="8"/>
  <c r="H17" i="8"/>
  <c r="G17" i="8"/>
  <c r="H24" i="8"/>
  <c r="I24" i="8"/>
  <c r="K24" i="8" s="1"/>
  <c r="H42" i="8"/>
  <c r="G42" i="8"/>
  <c r="G51" i="8"/>
  <c r="G69" i="8"/>
  <c r="H69" i="8"/>
  <c r="I69" i="8"/>
  <c r="G59" i="8"/>
  <c r="I59" i="8"/>
  <c r="I42" i="8"/>
  <c r="H21" i="8"/>
  <c r="G52" i="8"/>
  <c r="L52" i="8" s="1"/>
  <c r="I52" i="8"/>
  <c r="H34" i="8"/>
  <c r="G34" i="8"/>
  <c r="I34" i="8"/>
  <c r="H13" i="8"/>
  <c r="I13" i="8"/>
  <c r="I21" i="8"/>
  <c r="K21" i="8" s="1"/>
  <c r="I48" i="8"/>
  <c r="G46" i="8"/>
  <c r="L46" i="8" s="1"/>
  <c r="H46" i="8"/>
  <c r="G50" i="8"/>
  <c r="L50" i="8" s="1"/>
  <c r="I50" i="8"/>
  <c r="H50" i="8"/>
  <c r="H41" i="8"/>
  <c r="H52" i="8"/>
  <c r="L24" i="8"/>
  <c r="H27" i="8"/>
  <c r="I27" i="8"/>
  <c r="K27" i="8" s="1"/>
  <c r="G48" i="8"/>
  <c r="L48" i="8" s="1"/>
  <c r="G47" i="8"/>
  <c r="H47" i="8"/>
  <c r="G29" i="8"/>
  <c r="L29" i="8" s="1"/>
  <c r="H29" i="8"/>
  <c r="I29" i="8"/>
  <c r="J53" i="8"/>
  <c r="L53" i="8"/>
  <c r="H35" i="8"/>
  <c r="I47" i="8"/>
  <c r="K17" i="9" l="1"/>
  <c r="J33" i="9"/>
  <c r="K19" i="8"/>
  <c r="J19" i="8"/>
  <c r="L28" i="9"/>
  <c r="L58" i="8"/>
  <c r="J58" i="8"/>
  <c r="J48" i="9"/>
  <c r="K43" i="9"/>
  <c r="J28" i="9"/>
  <c r="J30" i="9"/>
  <c r="L51" i="9"/>
  <c r="J47" i="9"/>
  <c r="J43" i="9"/>
  <c r="J13" i="9"/>
  <c r="J36" i="8"/>
  <c r="K51" i="9"/>
  <c r="J28" i="8"/>
  <c r="J20" i="8"/>
  <c r="J26" i="9"/>
  <c r="K14" i="8"/>
  <c r="L67" i="8"/>
  <c r="K68" i="8"/>
  <c r="K25" i="8"/>
  <c r="J18" i="9"/>
  <c r="J68" i="8"/>
  <c r="K67" i="8"/>
  <c r="J27" i="8"/>
  <c r="J52" i="8"/>
  <c r="J16" i="8"/>
  <c r="J46" i="8"/>
  <c r="K52" i="8"/>
  <c r="J38" i="9"/>
  <c r="K29" i="8"/>
  <c r="J55" i="8"/>
  <c r="J23" i="8"/>
  <c r="K39" i="8"/>
  <c r="J22" i="8"/>
  <c r="K24" i="9"/>
  <c r="J24" i="9"/>
  <c r="J39" i="8"/>
  <c r="K36" i="8"/>
  <c r="K38" i="9"/>
  <c r="K56" i="8"/>
  <c r="J48" i="8"/>
  <c r="K13" i="8"/>
  <c r="K59" i="8"/>
  <c r="J61" i="8"/>
  <c r="J19" i="9"/>
  <c r="L63" i="8"/>
  <c r="J63" i="8"/>
  <c r="K55" i="8"/>
  <c r="K41" i="8"/>
  <c r="J33" i="8"/>
  <c r="K37" i="8"/>
  <c r="J37" i="8"/>
  <c r="K57" i="8"/>
  <c r="L45" i="8"/>
  <c r="J45" i="8"/>
  <c r="K45" i="8"/>
  <c r="J30" i="8"/>
  <c r="J25" i="8"/>
  <c r="K69" i="9"/>
  <c r="K63" i="8"/>
  <c r="L57" i="8"/>
  <c r="J57" i="8"/>
  <c r="J35" i="8"/>
  <c r="J24" i="8"/>
  <c r="K42" i="8"/>
  <c r="J41" i="9"/>
  <c r="J25" i="9"/>
  <c r="J34" i="9"/>
  <c r="J42" i="9"/>
  <c r="K15" i="9"/>
  <c r="J20" i="9"/>
  <c r="J31" i="9"/>
  <c r="L31" i="9"/>
  <c r="K29" i="9"/>
  <c r="K50" i="9"/>
  <c r="K35" i="9"/>
  <c r="K44" i="9"/>
  <c r="K14" i="9"/>
  <c r="K46" i="9"/>
  <c r="K68" i="9"/>
  <c r="L52" i="9"/>
  <c r="J52" i="9"/>
  <c r="K52" i="9"/>
  <c r="J68" i="9"/>
  <c r="L68" i="9"/>
  <c r="J55" i="9"/>
  <c r="L55" i="9"/>
  <c r="K22" i="9"/>
  <c r="L40" i="9"/>
  <c r="J40" i="9"/>
  <c r="J36" i="9"/>
  <c r="L36" i="9"/>
  <c r="K32" i="9"/>
  <c r="J27" i="9"/>
  <c r="K40" i="9"/>
  <c r="L21" i="9"/>
  <c r="J21" i="9"/>
  <c r="J32" i="9"/>
  <c r="L32" i="9"/>
  <c r="L65" i="9"/>
  <c r="J65" i="9"/>
  <c r="L15" i="9"/>
  <c r="J15" i="9"/>
  <c r="J44" i="9"/>
  <c r="L44" i="9"/>
  <c r="J50" i="9"/>
  <c r="L50" i="9"/>
  <c r="J35" i="9"/>
  <c r="L35" i="9"/>
  <c r="L45" i="9"/>
  <c r="J45" i="9"/>
  <c r="K45" i="9"/>
  <c r="J67" i="9"/>
  <c r="L67" i="9"/>
  <c r="L14" i="9"/>
  <c r="J14" i="9"/>
  <c r="J60" i="9"/>
  <c r="L60" i="9"/>
  <c r="L69" i="9"/>
  <c r="J69" i="9"/>
  <c r="K21" i="9"/>
  <c r="L29" i="9"/>
  <c r="J29" i="9"/>
  <c r="K57" i="9"/>
  <c r="L46" i="9"/>
  <c r="J46" i="9"/>
  <c r="K36" i="9"/>
  <c r="L16" i="9"/>
  <c r="J16" i="9"/>
  <c r="L22" i="9"/>
  <c r="J22" i="9"/>
  <c r="J23" i="9"/>
  <c r="L23" i="9"/>
  <c r="K23" i="9"/>
  <c r="L57" i="9"/>
  <c r="J57" i="9"/>
  <c r="K65" i="9"/>
  <c r="K55" i="9"/>
  <c r="K16" i="9"/>
  <c r="J70" i="8"/>
  <c r="L70" i="8"/>
  <c r="L54" i="8"/>
  <c r="J54" i="8"/>
  <c r="J13" i="8"/>
  <c r="L13" i="8"/>
  <c r="L59" i="8"/>
  <c r="J59" i="8"/>
  <c r="L34" i="8"/>
  <c r="J34" i="8"/>
  <c r="L69" i="8"/>
  <c r="J69" i="8"/>
  <c r="K60" i="8"/>
  <c r="L66" i="8"/>
  <c r="J66" i="8"/>
  <c r="J42" i="8"/>
  <c r="L42" i="8"/>
  <c r="L51" i="8"/>
  <c r="J51" i="8"/>
  <c r="L62" i="8"/>
  <c r="J62" i="8"/>
  <c r="L14" i="8"/>
  <c r="J14" i="8"/>
  <c r="L47" i="8"/>
  <c r="J47" i="8"/>
  <c r="L38" i="8"/>
  <c r="J38" i="8"/>
  <c r="K51" i="8"/>
  <c r="K47" i="8"/>
  <c r="K48" i="8"/>
  <c r="L41" i="8"/>
  <c r="J41" i="8"/>
  <c r="L60" i="8"/>
  <c r="J60" i="8"/>
  <c r="J21" i="8"/>
  <c r="K61" i="8"/>
  <c r="K70" i="8"/>
  <c r="L56" i="8"/>
  <c r="J56" i="8"/>
  <c r="K17" i="8"/>
  <c r="L17" i="8"/>
  <c r="J17" i="8"/>
  <c r="L64" i="8"/>
  <c r="J64" i="8"/>
  <c r="K54" i="8"/>
  <c r="K38" i="8"/>
  <c r="J29" i="8"/>
  <c r="J50" i="8"/>
  <c r="K69" i="8"/>
  <c r="J31" i="8"/>
  <c r="K46" i="8"/>
  <c r="L44" i="8"/>
  <c r="J44" i="8"/>
  <c r="J43" i="8"/>
  <c r="K50" i="8"/>
  <c r="K34" i="8"/>
  <c r="J32" i="8"/>
  <c r="K32" i="8"/>
  <c r="K62" i="8"/>
  <c r="K35" i="8"/>
  <c r="K66" i="8"/>
  <c r="C70" i="4" l="1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D14" i="2" a="1"/>
  <c r="D14" i="2" s="1"/>
  <c r="C33" i="4"/>
  <c r="C23" i="4" l="1"/>
  <c r="C24" i="4"/>
  <c r="C25" i="4"/>
  <c r="C26" i="4"/>
  <c r="C27" i="4"/>
  <c r="C28" i="4"/>
  <c r="C29" i="4"/>
  <c r="C30" i="4"/>
  <c r="C31" i="4"/>
  <c r="C32" i="4"/>
  <c r="C22" i="4" l="1"/>
  <c r="C21" i="4"/>
  <c r="C20" i="4"/>
  <c r="C19" i="4"/>
  <c r="C18" i="4"/>
  <c r="C4" i="4" l="1"/>
  <c r="C8" i="4"/>
  <c r="C9" i="4"/>
  <c r="C10" i="4"/>
  <c r="C11" i="4"/>
  <c r="C12" i="4"/>
  <c r="C13" i="4"/>
  <c r="C14" i="4"/>
  <c r="C15" i="4"/>
  <c r="C16" i="4"/>
  <c r="C3" i="4" l="1"/>
  <c r="B13" i="8" l="1" a="1"/>
  <c r="B13" i="9" a="1"/>
  <c r="D8" i="2"/>
  <c r="B18" i="9" l="1"/>
  <c r="B15" i="9"/>
  <c r="B59" i="9"/>
  <c r="B31" i="9"/>
  <c r="B13" i="9"/>
  <c r="B42" i="9"/>
  <c r="B53" i="9"/>
  <c r="B50" i="9"/>
  <c r="B35" i="9"/>
  <c r="B19" i="9"/>
  <c r="B60" i="9"/>
  <c r="B30" i="9"/>
  <c r="B29" i="9"/>
  <c r="B26" i="9"/>
  <c r="B58" i="9"/>
  <c r="B41" i="9"/>
  <c r="B36" i="9"/>
  <c r="B40" i="9"/>
  <c r="B61" i="9"/>
  <c r="B34" i="9"/>
  <c r="B17" i="9"/>
  <c r="B47" i="9"/>
  <c r="B63" i="9"/>
  <c r="B25" i="9"/>
  <c r="B69" i="9"/>
  <c r="B52" i="9"/>
  <c r="B46" i="9"/>
  <c r="B67" i="9"/>
  <c r="B73" i="9"/>
  <c r="B27" i="9"/>
  <c r="B72" i="9"/>
  <c r="B45" i="9"/>
  <c r="B16" i="9"/>
  <c r="B22" i="9"/>
  <c r="B14" i="9"/>
  <c r="B28" i="9"/>
  <c r="B62" i="9"/>
  <c r="B48" i="9"/>
  <c r="B33" i="9"/>
  <c r="B39" i="9"/>
  <c r="B57" i="9"/>
  <c r="B64" i="9"/>
  <c r="B55" i="9"/>
  <c r="B37" i="9"/>
  <c r="B24" i="9"/>
  <c r="B68" i="9"/>
  <c r="B74" i="9"/>
  <c r="B21" i="9"/>
  <c r="B23" i="9"/>
  <c r="B65" i="9"/>
  <c r="B71" i="9"/>
  <c r="B44" i="9"/>
  <c r="B38" i="9"/>
  <c r="B56" i="9"/>
  <c r="B32" i="9"/>
  <c r="B70" i="9"/>
  <c r="B51" i="9"/>
  <c r="B20" i="9"/>
  <c r="B43" i="9"/>
  <c r="B49" i="9"/>
  <c r="B54" i="9"/>
  <c r="B66" i="9"/>
  <c r="B20" i="8"/>
  <c r="B55" i="8"/>
  <c r="B29" i="8"/>
  <c r="B74" i="8"/>
  <c r="B72" i="8"/>
  <c r="B46" i="8"/>
  <c r="B43" i="8"/>
  <c r="B17" i="8"/>
  <c r="B62" i="8"/>
  <c r="B60" i="8"/>
  <c r="B34" i="8"/>
  <c r="B35" i="8"/>
  <c r="B27" i="8"/>
  <c r="B31" i="8"/>
  <c r="B64" i="8"/>
  <c r="B50" i="8"/>
  <c r="B48" i="8"/>
  <c r="B22" i="8"/>
  <c r="B19" i="8"/>
  <c r="B52" i="8"/>
  <c r="B38" i="8"/>
  <c r="B36" i="8"/>
  <c r="B69" i="8"/>
  <c r="B56" i="8"/>
  <c r="B70" i="8"/>
  <c r="B66" i="8"/>
  <c r="B40" i="8"/>
  <c r="B26" i="8"/>
  <c r="B24" i="8"/>
  <c r="B57" i="8"/>
  <c r="B45" i="8"/>
  <c r="B68" i="8"/>
  <c r="B37" i="8"/>
  <c r="B25" i="8"/>
  <c r="B54" i="8"/>
  <c r="B28" i="8"/>
  <c r="B14" i="8"/>
  <c r="B23" i="8"/>
  <c r="B47" i="8"/>
  <c r="B65" i="8"/>
  <c r="B42" i="8"/>
  <c r="B16" i="8"/>
  <c r="B73" i="8"/>
  <c r="B71" i="8"/>
  <c r="B33" i="8"/>
  <c r="B21" i="8"/>
  <c r="B30" i="8"/>
  <c r="B63" i="8"/>
  <c r="B61" i="8"/>
  <c r="B59" i="8"/>
  <c r="B51" i="8"/>
  <c r="B53" i="8"/>
  <c r="B18" i="8"/>
  <c r="B49" i="8"/>
  <c r="B39" i="8"/>
  <c r="B67" i="8"/>
  <c r="B41" i="8"/>
  <c r="B15" i="8"/>
  <c r="B13" i="8"/>
  <c r="B58" i="8"/>
  <c r="B32" i="8"/>
  <c r="B44" i="8"/>
  <c r="D20" i="2" a="1"/>
  <c r="D16" i="2" a="1"/>
  <c r="F13" i="2" a="1"/>
  <c r="F13" i="2" s="1"/>
  <c r="F15" i="2" l="1"/>
  <c r="F14" i="2"/>
  <c r="H13" i="2" a="1"/>
  <c r="H13" i="2" s="1"/>
  <c r="H16" i="2" l="1"/>
  <c r="H15" i="2"/>
  <c r="H14" i="2"/>
  <c r="F7" i="2" l="1"/>
  <c r="F16" i="2" s="1"/>
  <c r="K7" i="2"/>
  <c r="L7" i="2"/>
  <c r="D15" i="2" s="1" a="1"/>
  <c r="D15" i="2" s="1"/>
  <c r="M7" i="2"/>
  <c r="N7" i="2"/>
  <c r="O7" i="2"/>
  <c r="P7" i="2"/>
  <c r="Q7" i="2"/>
  <c r="J7" i="2"/>
  <c r="D16" i="2" s="1"/>
  <c r="I7" i="2"/>
  <c r="H7" i="2"/>
  <c r="D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<sst xmlns="http://schemas.openxmlformats.org/spreadsheetml/2006/main" count="327" uniqueCount="108">
  <si>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</si>
  <si>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</si>
  <si>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</si>
  <si>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</si>
  <si>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</si>
  <si>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</si>
  <si>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</si>
  <si>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</si>
  <si>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</si>
  <si>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</si>
  <si>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</si>
  <si>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</si>
  <si>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</si>
  <si>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</si>
  <si>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</si>
  <si>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</si>
  <si>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</si>
  <si>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</si>
  <si>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1 M Ksh investment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</si>
  <si>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</si>
  <si>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</si>
  <si>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</si>
  <si>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</si>
  <si>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</si>
  <si>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</si>
  <si>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</si>
  <si>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</si>
  <si>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</si>
  <si>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</si>
  <si>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</si>
  <si>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</si>
  <si>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</si>
  <si>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</si>
  <si>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</si>
  <si>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</si>
  <si>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</si>
  <si>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</si>
  <si>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</si>
  <si>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</si>
  <si>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</si>
  <si>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</si>
  <si>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</si>
  <si>
    <t>PROI</t>
  </si>
  <si>
    <t>PPBT</t>
  </si>
  <si>
    <t>Ecopulpers_450_110</t>
  </si>
  <si>
    <t>Intervetion</t>
  </si>
  <si>
    <t>Case</t>
  </si>
  <si>
    <t>Import Saving</t>
  </si>
  <si>
    <t>Import Investment</t>
  </si>
  <si>
    <t>Water Total Impact</t>
  </si>
  <si>
    <t>Emission Total Impact</t>
  </si>
  <si>
    <t>Land Total Impact</t>
  </si>
  <si>
    <t>Import Total Impact</t>
  </si>
  <si>
    <t>Workforce Total Impact</t>
  </si>
  <si>
    <t>Capital Saving</t>
  </si>
  <si>
    <t>Capital Investment</t>
  </si>
  <si>
    <t>Capital Total Impact</t>
  </si>
  <si>
    <t>Intervention</t>
  </si>
  <si>
    <t>Saving</t>
  </si>
  <si>
    <t>_prod_to_+2%</t>
  </si>
  <si>
    <t>_prod_to_+1%</t>
  </si>
  <si>
    <t>Shading_nets</t>
  </si>
  <si>
    <t>Ternary Plot Instructions</t>
  </si>
  <si>
    <t>Enter data in columns A-E (Yellow)</t>
  </si>
  <si>
    <t>Gray and green shaded cells are shaded in gray or green</t>
  </si>
  <si>
    <t>CORNER LABELS</t>
  </si>
  <si>
    <t>REFERENCE LINES</t>
  </si>
  <si>
    <t xml:space="preserve">Enter corner labels in table to the right </t>
  </si>
  <si>
    <t>Triangle</t>
  </si>
  <si>
    <t>CALCULATED</t>
  </si>
  <si>
    <t>ENTER DATA HERE</t>
  </si>
  <si>
    <t>Raw Data</t>
  </si>
  <si>
    <t>Transformed Data</t>
  </si>
  <si>
    <t>Zone</t>
  </si>
  <si>
    <t>Sample
ID</t>
  </si>
  <si>
    <t>Normalized to 100</t>
  </si>
  <si>
    <t>X</t>
  </si>
  <si>
    <t>Y</t>
  </si>
  <si>
    <t>SUM</t>
  </si>
  <si>
    <t>=RIGHT+(TOP/2)</t>
  </si>
  <si>
    <t>=TOP</t>
  </si>
  <si>
    <t>_high_price_petroleum</t>
  </si>
  <si>
    <t>_mid-high_price_petroleum</t>
  </si>
  <si>
    <t>_mid-low_price_petroleum</t>
  </si>
  <si>
    <t>_low_price_petroleum</t>
  </si>
  <si>
    <t>_mid_price_petroleum</t>
  </si>
  <si>
    <t>_cover_50%</t>
  </si>
  <si>
    <t>_cover_60%</t>
  </si>
  <si>
    <t>_cover_70%</t>
  </si>
  <si>
    <t>_cover_80%</t>
  </si>
  <si>
    <t>_cover_90%</t>
  </si>
  <si>
    <t>_cover_100%</t>
  </si>
  <si>
    <t>_low_price</t>
  </si>
  <si>
    <t>_mid-low_price</t>
  </si>
  <si>
    <t>_mid_price</t>
  </si>
  <si>
    <t>_mid-high_price</t>
  </si>
  <si>
    <t>_high_price</t>
  </si>
  <si>
    <t>Shading_trees</t>
  </si>
  <si>
    <t>Investment Jobs</t>
  </si>
  <si>
    <t>Annual Avoided Import</t>
  </si>
  <si>
    <t>Water Savings</t>
  </si>
  <si>
    <t>Land Savings</t>
  </si>
  <si>
    <t>Carbon Dioxide Savings</t>
  </si>
  <si>
    <t>kha/FU</t>
  </si>
  <si>
    <t>_prod_to_+0.5%</t>
  </si>
  <si>
    <t>_prod_to_+1.5%</t>
  </si>
  <si>
    <t>_prod_to_+2.5%</t>
  </si>
  <si>
    <t>Current use of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</si>
</sst>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;0;\-"/>
    <numFmt numFmtId="166" formatCode="0.000"/>
    <numFmt numFmtId="172" formatCode="0.000;0.000;\-"/>
    <numFmt numFmtId="173" formatCode="0.0000;0.000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2" borderId="1" xfId="0" applyNumberFormat="1" applyFill="1" applyBorder="1" applyAlignment="1">
      <alignment horizontal="center"/>
    </xf>
    <xf numFmtId="0" fontId="0" fillId="3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Border="1" applyAlignment="1">
      <alignment horizontal="center"/>
    </xf>
    <xf numFmtId="0" fontId="0" fillId="0" borderId="0" xfId="0" quotePrefix="1"/>
    <xf numFmtId="0" fontId="3" fillId="0" borderId="0" xfId="0" applyFont="1"/>
    <xf numFmtId="0" fontId="0" fillId="3" borderId="10" xfId="0" applyFill="1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2" fontId="1" fillId="6" borderId="20" xfId="0" applyNumberFormat="1" applyFont="1" applyFill="1" applyBorder="1" applyAlignment="1">
      <alignment horizontal="centerContinuous"/>
    </xf>
    <xf numFmtId="2" fontId="1" fillId="6" borderId="21" xfId="0" applyNumberFormat="1" applyFont="1" applyFill="1" applyBorder="1" applyAlignment="1">
      <alignment horizontal="centerContinuous"/>
    </xf>
    <xf numFmtId="0" fontId="0" fillId="0" borderId="22" xfId="0" applyBorder="1" applyAlignment="1">
      <alignment horizontal="center"/>
    </xf>
    <xf numFmtId="2" fontId="1" fillId="6" borderId="2" xfId="0" applyNumberFormat="1" applyFont="1" applyFill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0" fontId="0" fillId="3" borderId="1" xfId="0" applyFill="1" applyBorder="1"/>
    <xf numFmtId="2" fontId="0" fillId="3" borderId="1" xfId="0" applyNumberFormat="1" applyFill="1" applyBorder="1"/>
    <xf numFmtId="2" fontId="0" fillId="7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2" fontId="0" fillId="5" borderId="1" xfId="0" applyNumberFormat="1" applyFill="1" applyBorder="1" applyAlignment="1">
      <alignment horizontal="center"/>
    </xf>
    <xf numFmtId="2" fontId="0" fillId="6" borderId="1" xfId="0" applyNumberForma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4" fontId="0" fillId="3" borderId="1" xfId="0" applyNumberFormat="1" applyFill="1" applyBorder="1"/>
    <xf numFmtId="0" fontId="5" fillId="0" borderId="0" xfId="0" applyFont="1"/>
    <xf numFmtId="0" fontId="1" fillId="3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5" borderId="21" xfId="0" applyFont="1" applyFill="1" applyBorder="1" applyAlignment="1">
      <alignment horizontal="left"/>
    </xf>
    <xf numFmtId="2" fontId="1" fillId="6" borderId="1" xfId="0" quotePrefix="1" applyNumberFormat="1" applyFont="1" applyFill="1" applyBorder="1" applyAlignment="1">
      <alignment horizontal="left"/>
    </xf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19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173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ternary_env!$A$13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ternary_env!$K$13:$K$22</c:f>
              <c:numCache>
                <c:formatCode>0.00</c:formatCode>
                <c:ptCount val="10"/>
                <c:pt idx="0">
                  <c:v>47.883081583686511</c:v>
                </c:pt>
                <c:pt idx="1">
                  <c:v>48.474608458952353</c:v>
                </c:pt>
                <c:pt idx="2">
                  <c:v>49.085881764689574</c:v>
                </c:pt>
                <c:pt idx="3">
                  <c:v>49.717907102946512</c:v>
                </c:pt>
                <c:pt idx="4">
                  <c:v>50.371759482182156</c:v>
                </c:pt>
                <c:pt idx="5">
                  <c:v>49.084288030393694</c:v>
                </c:pt>
                <c:pt idx="6">
                  <c:v>49.084686451793722</c:v>
                </c:pt>
                <c:pt idx="7">
                  <c:v>49.085084896566919</c:v>
                </c:pt>
                <c:pt idx="8">
                  <c:v>49.085483306826461</c:v>
                </c:pt>
                <c:pt idx="9">
                  <c:v>49.085881764689574</c:v>
                </c:pt>
              </c:numCache>
            </c:numRef>
          </c:xVal>
          <c:yVal>
            <c:numRef>
              <c:f>ternary_env!$L$13:$L$22</c:f>
              <c:numCache>
                <c:formatCode>0.00</c:formatCode>
                <c:ptCount val="10"/>
                <c:pt idx="0">
                  <c:v>94.463768169459598</c:v>
                </c:pt>
                <c:pt idx="1">
                  <c:v>95.890452892641036</c:v>
                </c:pt>
                <c:pt idx="2">
                  <c:v>97.364763409946903</c:v>
                </c:pt>
                <c:pt idx="3">
                  <c:v>98.889125080336996</c:v>
                </c:pt>
                <c:pt idx="4">
                  <c:v>100.46613068506268</c:v>
                </c:pt>
                <c:pt idx="5">
                  <c:v>97.361587817407354</c:v>
                </c:pt>
                <c:pt idx="6">
                  <c:v>97.362381692446235</c:v>
                </c:pt>
                <c:pt idx="7">
                  <c:v>97.363175612764508</c:v>
                </c:pt>
                <c:pt idx="8">
                  <c:v>97.363969463540201</c:v>
                </c:pt>
                <c:pt idx="9">
                  <c:v>97.364763409946903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27-4DD7-A6CD-61A72236D143}"/>
            </c:ext>
          </c:extLst>
        </c:ser>
        <c:ser>
          <c:idx val="17"/>
          <c:order val="1"/>
          <c:tx>
            <c:strRef>
              <c:f>ternary_env!$A$23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ternary_env!$K$23:$K$27</c:f>
              <c:numCache>
                <c:formatCode>0.00</c:formatCode>
                <c:ptCount val="5"/>
                <c:pt idx="0">
                  <c:v>11.854877545801696</c:v>
                </c:pt>
                <c:pt idx="1">
                  <c:v>11.85487748449863</c:v>
                </c:pt>
                <c:pt idx="2">
                  <c:v>11.85487751872412</c:v>
                </c:pt>
                <c:pt idx="3">
                  <c:v>11.854877604849259</c:v>
                </c:pt>
                <c:pt idx="4">
                  <c:v>11.854877963602318</c:v>
                </c:pt>
              </c:numCache>
            </c:numRef>
          </c:xVal>
          <c:yVal>
            <c:numRef>
              <c:f>ternary_env!$L$23:$L$27</c:f>
              <c:numCache>
                <c:formatCode>0.00</c:formatCode>
                <c:ptCount val="5"/>
                <c:pt idx="0">
                  <c:v>7.5685004885962526</c:v>
                </c:pt>
                <c:pt idx="1">
                  <c:v>7.5685004429485554</c:v>
                </c:pt>
                <c:pt idx="2">
                  <c:v>7.5685004524720849</c:v>
                </c:pt>
                <c:pt idx="3">
                  <c:v>7.5685004879934761</c:v>
                </c:pt>
                <c:pt idx="4">
                  <c:v>7.5685006951122515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6-5E27-4DD7-A6CD-61A72236D143}"/>
            </c:ext>
          </c:extLst>
        </c:ser>
        <c:ser>
          <c:idx val="18"/>
          <c:order val="2"/>
          <c:tx>
            <c:strRef>
              <c:f>ternary_env!$A$39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ternary_env!$K$39:$K$43</c:f>
              <c:numCache>
                <c:formatCode>0.00</c:formatCode>
                <c:ptCount val="5"/>
                <c:pt idx="0">
                  <c:v>95.535313396674582</c:v>
                </c:pt>
                <c:pt idx="1">
                  <c:v>95.535313396674582</c:v>
                </c:pt>
                <c:pt idx="2">
                  <c:v>95.535313396674582</c:v>
                </c:pt>
                <c:pt idx="3">
                  <c:v>95.535313396674582</c:v>
                </c:pt>
                <c:pt idx="4">
                  <c:v>95.535313396674582</c:v>
                </c:pt>
              </c:numCache>
            </c:numRef>
          </c:xVal>
          <c:yVal>
            <c:numRef>
              <c:f>ternary_env!$L$39:$L$43</c:f>
              <c:numCache>
                <c:formatCode>0.00</c:formatCode>
                <c:ptCount val="5"/>
                <c:pt idx="0">
                  <c:v>5.9160117209326575E-2</c:v>
                </c:pt>
                <c:pt idx="1">
                  <c:v>5.9160117209326575E-2</c:v>
                </c:pt>
                <c:pt idx="2">
                  <c:v>5.9160117209326575E-2</c:v>
                </c:pt>
                <c:pt idx="3">
                  <c:v>5.9160117209326575E-2</c:v>
                </c:pt>
                <c:pt idx="4">
                  <c:v>5.9160117209326575E-2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87-5E27-4DD7-A6CD-61A72236D143}"/>
            </c:ext>
          </c:extLst>
        </c:ser>
        <c:ser>
          <c:idx val="19"/>
          <c:order val="3"/>
          <c:tx>
            <c:strRef>
              <c:f>ternary_env!$A$44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ternary_env!$K$44:$K$48</c:f>
              <c:numCache>
                <c:formatCode>0.00</c:formatCode>
                <c:ptCount val="5"/>
                <c:pt idx="0">
                  <c:v>5.3809598587242956E-2</c:v>
                </c:pt>
                <c:pt idx="1">
                  <c:v>5.3511026768183714E-2</c:v>
                </c:pt>
                <c:pt idx="2">
                  <c:v>5.3212093579219688E-2</c:v>
                </c:pt>
                <c:pt idx="3">
                  <c:v>5.2912798364259189E-2</c:v>
                </c:pt>
                <c:pt idx="4">
                  <c:v>5.2613140465081282E-2</c:v>
                </c:pt>
              </c:numCache>
            </c:numRef>
          </c:xVal>
          <c:yVal>
            <c:numRef>
              <c:f>ternary_env!$L$44:$L$48</c:f>
              <c:numCache>
                <c:formatCode>0.00</c:formatCode>
                <c:ptCount val="5"/>
                <c:pt idx="0">
                  <c:v>4.6944716200784269E-2</c:v>
                </c:pt>
                <c:pt idx="1">
                  <c:v>4.6580207581862709E-2</c:v>
                </c:pt>
                <c:pt idx="2">
                  <c:v>4.6215257788031275E-2</c:v>
                </c:pt>
                <c:pt idx="3">
                  <c:v>4.5849866017933699E-2</c:v>
                </c:pt>
                <c:pt idx="4">
                  <c:v>4.5484031468404566E-2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C3-4F23-95F5-7912587F38C7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ternary_env!$Z$4:$Z$7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ternary_env!$AA$4:$AA$7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E27-4DD7-A6CD-61A72236D143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ternary_env!$AA$8:$AA$9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E27-4DD7-A6CD-61A72236D143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ternary_env!$AA$10:$AA$11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27-4DD7-A6CD-61A72236D143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ternary_env!$AA$12:$AA$13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E27-4DD7-A6CD-61A72236D143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ternary_env!$AA$14:$AA$15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E27-4DD7-A6CD-61A72236D143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ternary_env!$AA$16:$AA$17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E27-4DD7-A6CD-61A72236D143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ternary_env!$AA$18:$AA$19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E27-4DD7-A6CD-61A72236D143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ternary_env!$AA$20:$AA$21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E27-4DD7-A6CD-61A72236D143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ternary_env!$AA$22:$AA$23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E27-4DD7-A6CD-61A72236D143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ternary_env!$AA$24:$AA$25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E27-4DD7-A6CD-61A72236D143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ternary_env!$AA$26:$AA$27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E27-4DD7-A6CD-61A72236D143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ternary_env!$AA$28:$AA$29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E27-4DD7-A6CD-61A72236D143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ternary_env!$Z$30:$Z$31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ternary_env!$AA$30:$AA$31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5E27-4DD7-A6CD-61A72236D143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A09A5D4E-9D2C-4469-B726-19277FDFA23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ternary_env!$L$4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ternary_env!$J$4</c15:f>
                <c15:dlblRangeCache>
                  <c:ptCount val="1"/>
                  <c:pt idx="0">
                    <c:v>Carbon Dioxide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4-5E27-4DD7-A6CD-61A72236D143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651D21E-B7B3-4BAD-A6FF-D9560840D4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ternary_env!$K$5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ternary_env!$L$5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ternary_env!$J$5</c15:f>
                <c15:dlblRangeCache>
                  <c:ptCount val="1"/>
                  <c:pt idx="0">
                    <c:v>Water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6-5E27-4DD7-A6CD-61A72236D143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9C61E82-13B9-458A-9069-0B1F7F0CBD8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E27-4DD7-A6CD-61A72236D14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ternary_env!$K$6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ternary_env!$L$6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ternary_env!$J$6</c15:f>
                <c15:dlblRangeCache>
                  <c:ptCount val="1"/>
                  <c:pt idx="0">
                    <c:v>Land Savings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8-5E27-4DD7-A6CD-61A72236D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18509851575"/>
          <c:y val="0.87690880618015532"/>
          <c:w val="0.44021697497538975"/>
          <c:h val="0.103761296912628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406890796346701E-2"/>
          <c:y val="4.3456783364357598E-2"/>
          <c:w val="0.93186218407306598"/>
          <c:h val="0.84246682726286348"/>
        </c:manualLayout>
      </c:layout>
      <c:scatterChart>
        <c:scatterStyle val="lineMarker"/>
        <c:varyColors val="0"/>
        <c:ser>
          <c:idx val="13"/>
          <c:order val="0"/>
          <c:tx>
            <c:strRef>
              <c:f>ternary_eco!$A$13</c:f>
              <c:strCache>
                <c:ptCount val="1"/>
                <c:pt idx="0">
                  <c:v>Ecopulpers</c:v>
                </c:pt>
              </c:strCache>
            </c:strRef>
          </c:tx>
          <c:spPr>
            <a:ln w="12700" cap="rnd">
              <a:noFill/>
              <a:prstDash val="sysDot"/>
              <a:round/>
            </a:ln>
            <a:effectLst/>
          </c:spPr>
          <c:marker>
            <c:symbol val="square"/>
            <c:size val="10"/>
            <c:spPr>
              <a:solidFill>
                <a:srgbClr val="FF0000"/>
              </a:solidFill>
              <a:ln w="0">
                <a:solidFill>
                  <a:schemeClr val="tx1"/>
                </a:solidFill>
              </a:ln>
              <a:effectLst/>
            </c:spPr>
          </c:marker>
          <c:xVal>
            <c:numRef>
              <c:f>ternary_eco!$K$13:$K$22</c:f>
              <c:numCache>
                <c:formatCode>0.00</c:formatCode>
                <c:ptCount val="10"/>
                <c:pt idx="0">
                  <c:v>73.243235581417821</c:v>
                </c:pt>
                <c:pt idx="1">
                  <c:v>71.161798122959695</c:v>
                </c:pt>
                <c:pt idx="2">
                  <c:v>68.153785917450449</c:v>
                </c:pt>
                <c:pt idx="3">
                  <c:v>63.423345010539087</c:v>
                </c:pt>
                <c:pt idx="4">
                  <c:v>54.897555082068934</c:v>
                </c:pt>
                <c:pt idx="5">
                  <c:v>68.138364263369084</c:v>
                </c:pt>
                <c:pt idx="6">
                  <c:v>68.142217973485259</c:v>
                </c:pt>
                <c:pt idx="7">
                  <c:v>68.146072882231778</c:v>
                </c:pt>
                <c:pt idx="8">
                  <c:v>68.149928840678726</c:v>
                </c:pt>
                <c:pt idx="9">
                  <c:v>68.153785917450449</c:v>
                </c:pt>
              </c:numCache>
            </c:numRef>
          </c:xVal>
          <c:yVal>
            <c:numRef>
              <c:f>ternary_eco!$L$13:$L$22</c:f>
              <c:numCache>
                <c:formatCode>0.00</c:formatCode>
                <c:ptCount val="10"/>
                <c:pt idx="0">
                  <c:v>32.038694576495764</c:v>
                </c:pt>
                <c:pt idx="1">
                  <c:v>37.871585682062062</c:v>
                </c:pt>
                <c:pt idx="2">
                  <c:v>46.301052322423047</c:v>
                </c:pt>
                <c:pt idx="3">
                  <c:v>59.557346283835699</c:v>
                </c:pt>
                <c:pt idx="4">
                  <c:v>83.449490916479377</c:v>
                </c:pt>
                <c:pt idx="5">
                  <c:v>46.274336634821005</c:v>
                </c:pt>
                <c:pt idx="6">
                  <c:v>46.281012670362223</c:v>
                </c:pt>
                <c:pt idx="7">
                  <c:v>46.287690691259485</c:v>
                </c:pt>
                <c:pt idx="8">
                  <c:v>46.294370485014646</c:v>
                </c:pt>
                <c:pt idx="9">
                  <c:v>46.301052322423047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AC-485F-AE9E-BF955FDB5A20}"/>
            </c:ext>
          </c:extLst>
        </c:ser>
        <c:ser>
          <c:idx val="17"/>
          <c:order val="1"/>
          <c:tx>
            <c:strRef>
              <c:f>ternary_eco!$A$23</c:f>
              <c:strCache>
                <c:ptCount val="1"/>
                <c:pt idx="0">
                  <c:v>Shading_nets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ternary_eco!$K$23:$K$27</c:f>
              <c:numCache>
                <c:formatCode>0.00</c:formatCode>
                <c:ptCount val="5"/>
                <c:pt idx="0">
                  <c:v>71.550029092282031</c:v>
                </c:pt>
                <c:pt idx="1">
                  <c:v>69.810679364949777</c:v>
                </c:pt>
                <c:pt idx="2">
                  <c:v>67.461723240282339</c:v>
                </c:pt>
                <c:pt idx="3">
                  <c:v>64.114584983427335</c:v>
                </c:pt>
                <c:pt idx="4">
                  <c:v>58.961340308465694</c:v>
                </c:pt>
              </c:numCache>
            </c:numRef>
          </c:xVal>
          <c:yVal>
            <c:numRef>
              <c:f>ternary_eco!$L$23:$L$27</c:f>
              <c:numCache>
                <c:formatCode>0.00</c:formatCode>
                <c:ptCount val="5"/>
                <c:pt idx="0">
                  <c:v>35.119458761084367</c:v>
                </c:pt>
                <c:pt idx="1">
                  <c:v>40.356108530137412</c:v>
                </c:pt>
                <c:pt idx="2">
                  <c:v>47.428096520180404</c:v>
                </c:pt>
                <c:pt idx="3">
                  <c:v>57.505305233898426</c:v>
                </c:pt>
                <c:pt idx="4">
                  <c:v>73.020147841958618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AC-485F-AE9E-BF955FDB5A20}"/>
            </c:ext>
          </c:extLst>
        </c:ser>
        <c:ser>
          <c:idx val="18"/>
          <c:order val="2"/>
          <c:tx>
            <c:strRef>
              <c:f>ternary_eco!$A$39</c:f>
              <c:strCache>
                <c:ptCount val="1"/>
                <c:pt idx="0">
                  <c:v>Shading_trees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6"/>
              </a:solidFill>
              <a:ln w="9525">
                <a:solidFill>
                  <a:schemeClr val="bg2">
                    <a:lumMod val="90000"/>
                  </a:schemeClr>
                </a:solidFill>
              </a:ln>
              <a:effectLst/>
            </c:spPr>
          </c:marker>
          <c:xVal>
            <c:numRef>
              <c:f>ternary_eco!$K$39:$K$43</c:f>
              <c:numCache>
                <c:formatCode>0.00</c:formatCode>
                <c:ptCount val="5"/>
                <c:pt idx="0">
                  <c:v>65.095887198947651</c:v>
                </c:pt>
                <c:pt idx="1">
                  <c:v>64.953975358228561</c:v>
                </c:pt>
                <c:pt idx="2">
                  <c:v>64.813560486313548</c:v>
                </c:pt>
                <c:pt idx="3">
                  <c:v>64.674627937995297</c:v>
                </c:pt>
                <c:pt idx="4">
                  <c:v>64.537163094785171</c:v>
                </c:pt>
              </c:numCache>
            </c:numRef>
          </c:xVal>
          <c:yVal>
            <c:numRef>
              <c:f>ternary_eco!$L$39:$L$43</c:f>
              <c:numCache>
                <c:formatCode>0.00</c:formatCode>
                <c:ptCount val="5"/>
                <c:pt idx="0">
                  <c:v>56.081110539147062</c:v>
                </c:pt>
                <c:pt idx="1">
                  <c:v>56.382547431507021</c:v>
                </c:pt>
                <c:pt idx="2">
                  <c:v>56.681386212134981</c:v>
                </c:pt>
                <c:pt idx="3">
                  <c:v>56.977644243603883</c:v>
                </c:pt>
                <c:pt idx="4">
                  <c:v>57.271339095506832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AC-485F-AE9E-BF955FDB5A20}"/>
            </c:ext>
          </c:extLst>
        </c:ser>
        <c:ser>
          <c:idx val="19"/>
          <c:order val="3"/>
          <c:tx>
            <c:strRef>
              <c:f>ternary_eco!$A$44</c:f>
              <c:strCache>
                <c:ptCount val="1"/>
                <c:pt idx="0">
                  <c:v>Biomass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ternary_eco!$K$44:$K$48</c:f>
              <c:numCache>
                <c:formatCode>0.00</c:formatCode>
                <c:ptCount val="5"/>
                <c:pt idx="0">
                  <c:v>40.845840465781478</c:v>
                </c:pt>
                <c:pt idx="1">
                  <c:v>40.848201790655679</c:v>
                </c:pt>
                <c:pt idx="2">
                  <c:v>40.850590727348241</c:v>
                </c:pt>
                <c:pt idx="3">
                  <c:v>40.853007763019782</c:v>
                </c:pt>
                <c:pt idx="4">
                  <c:v>40.855453396365093</c:v>
                </c:pt>
              </c:numCache>
            </c:numRef>
          </c:xVal>
          <c:yVal>
            <c:numRef>
              <c:f>ternary_eco!$L$44:$L$48</c:f>
              <c:numCache>
                <c:formatCode>0.00</c:formatCode>
                <c:ptCount val="5"/>
                <c:pt idx="0">
                  <c:v>24.694524057685108</c:v>
                </c:pt>
                <c:pt idx="1">
                  <c:v>24.838051023306519</c:v>
                </c:pt>
                <c:pt idx="2">
                  <c:v>24.983256301243351</c:v>
                </c:pt>
                <c:pt idx="3">
                  <c:v>25.130169502282339</c:v>
                </c:pt>
                <c:pt idx="4">
                  <c:v>25.278820937896228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00-4617-ACD2-9B77A35A080B}"/>
            </c:ext>
          </c:extLst>
        </c:ser>
        <c:ser>
          <c:idx val="0"/>
          <c:order val="4"/>
          <c:tx>
            <c:v>Triange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ternary_eco!$Z$4:$Z$7</c:f>
              <c:numCache>
                <c:formatCode>General</c:formatCode>
                <c:ptCount val="4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0</c:v>
                </c:pt>
              </c:numCache>
            </c:numRef>
          </c:xVal>
          <c:yVal>
            <c:numRef>
              <c:f>ternary_eco!$AA$4:$AA$7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AC-485F-AE9E-BF955FDB5A20}"/>
            </c:ext>
          </c:extLst>
        </c:ser>
        <c:ser>
          <c:idx val="1"/>
          <c:order val="5"/>
          <c:tx>
            <c:v>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ternary_eco!$Z$8:$Z$9</c:f>
              <c:numCache>
                <c:formatCode>General</c:formatCode>
                <c:ptCount val="2"/>
                <c:pt idx="0">
                  <c:v>20</c:v>
                </c:pt>
                <c:pt idx="1">
                  <c:v>60</c:v>
                </c:pt>
              </c:numCache>
            </c:numRef>
          </c:xVal>
          <c:yVal>
            <c:numRef>
              <c:f>ternary_eco!$AA$8:$AA$9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6AC-485F-AE9E-BF955FDB5A20}"/>
            </c:ext>
          </c:extLst>
        </c:ser>
        <c:ser>
          <c:idx val="2"/>
          <c:order val="6"/>
          <c:tx>
            <c:v>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ternary_eco!$Z$10:$Z$11</c:f>
              <c:numCache>
                <c:formatCode>General</c:formatCode>
                <c:ptCount val="2"/>
                <c:pt idx="0">
                  <c:v>40</c:v>
                </c:pt>
                <c:pt idx="1">
                  <c:v>70</c:v>
                </c:pt>
              </c:numCache>
            </c:numRef>
          </c:xVal>
          <c:yVal>
            <c:numRef>
              <c:f>ternary_eco!$AA$10:$AA$11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6AC-485F-AE9E-BF955FDB5A20}"/>
            </c:ext>
          </c:extLst>
        </c:ser>
        <c:ser>
          <c:idx val="3"/>
          <c:order val="7"/>
          <c:tx>
            <c:v>3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ternary_eco!$Z$12:$Z$13</c:f>
              <c:numCache>
                <c:formatCode>General</c:formatCode>
                <c:ptCount val="2"/>
                <c:pt idx="0">
                  <c:v>60</c:v>
                </c:pt>
                <c:pt idx="1">
                  <c:v>80</c:v>
                </c:pt>
              </c:numCache>
            </c:numRef>
          </c:xVal>
          <c:yVal>
            <c:numRef>
              <c:f>ternary_eco!$AA$12:$AA$13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6AC-485F-AE9E-BF955FDB5A20}"/>
            </c:ext>
          </c:extLst>
        </c:ser>
        <c:ser>
          <c:idx val="4"/>
          <c:order val="8"/>
          <c:tx>
            <c:v>4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ternary_eco!$Z$14:$Z$15</c:f>
              <c:numCache>
                <c:formatCode>General</c:formatCode>
                <c:ptCount val="2"/>
                <c:pt idx="0">
                  <c:v>80</c:v>
                </c:pt>
                <c:pt idx="1">
                  <c:v>90</c:v>
                </c:pt>
              </c:numCache>
            </c:numRef>
          </c:xVal>
          <c:yVal>
            <c:numRef>
              <c:f>ternary_eco!$AA$14:$AA$15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6AC-485F-AE9E-BF955FDB5A20}"/>
            </c:ext>
          </c:extLst>
        </c:ser>
        <c:ser>
          <c:idx val="5"/>
          <c:order val="9"/>
          <c:tx>
            <c:v>5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ternary_eco!$Z$16:$Z$17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ternary_eco!$AA$16:$AA$17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6AC-485F-AE9E-BF955FDB5A20}"/>
            </c:ext>
          </c:extLst>
        </c:ser>
        <c:ser>
          <c:idx val="6"/>
          <c:order val="10"/>
          <c:tx>
            <c:v>6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ternary_eco!$Z$18:$Z$19</c:f>
              <c:numCache>
                <c:formatCode>General</c:formatCode>
                <c:ptCount val="2"/>
                <c:pt idx="0">
                  <c:v>40</c:v>
                </c:pt>
                <c:pt idx="1">
                  <c:v>20</c:v>
                </c:pt>
              </c:numCache>
            </c:numRef>
          </c:xVal>
          <c:yVal>
            <c:numRef>
              <c:f>ternary_eco!$AA$18:$AA$19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6AC-485F-AE9E-BF955FDB5A20}"/>
            </c:ext>
          </c:extLst>
        </c:ser>
        <c:ser>
          <c:idx val="7"/>
          <c:order val="11"/>
          <c:tx>
            <c:v>7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ternary_eco!$Z$20:$Z$21</c:f>
              <c:numCache>
                <c:formatCode>General</c:formatCode>
                <c:ptCount val="2"/>
                <c:pt idx="0">
                  <c:v>60</c:v>
                </c:pt>
                <c:pt idx="1">
                  <c:v>30</c:v>
                </c:pt>
              </c:numCache>
            </c:numRef>
          </c:xVal>
          <c:yVal>
            <c:numRef>
              <c:f>ternary_eco!$AA$20:$AA$21</c:f>
              <c:numCache>
                <c:formatCode>General</c:formatCode>
                <c:ptCount val="2"/>
                <c:pt idx="0">
                  <c:v>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6AC-485F-AE9E-BF955FDB5A20}"/>
            </c:ext>
          </c:extLst>
        </c:ser>
        <c:ser>
          <c:idx val="8"/>
          <c:order val="12"/>
          <c:tx>
            <c:v>8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ternary_eco!$Z$22:$Z$23</c:f>
              <c:numCache>
                <c:formatCode>General</c:formatCode>
                <c:ptCount val="2"/>
                <c:pt idx="0">
                  <c:v>80</c:v>
                </c:pt>
                <c:pt idx="1">
                  <c:v>40</c:v>
                </c:pt>
              </c:numCache>
            </c:numRef>
          </c:xVal>
          <c:yVal>
            <c:numRef>
              <c:f>ternary_eco!$AA$22:$AA$23</c:f>
              <c:numCache>
                <c:formatCode>General</c:formatCode>
                <c:ptCount val="2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6AC-485F-AE9E-BF955FDB5A20}"/>
            </c:ext>
          </c:extLst>
        </c:ser>
        <c:ser>
          <c:idx val="9"/>
          <c:order val="13"/>
          <c:tx>
            <c:v>9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ternary_eco!$Z$24:$Z$25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xVal>
          <c:yVal>
            <c:numRef>
              <c:f>ternary_eco!$AA$24:$AA$25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6AC-485F-AE9E-BF955FDB5A20}"/>
            </c:ext>
          </c:extLst>
        </c:ser>
        <c:ser>
          <c:idx val="10"/>
          <c:order val="14"/>
          <c:tx>
            <c:v>10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ternary_eco!$Z$26:$Z$27</c:f>
              <c:numCache>
                <c:formatCode>General</c:formatCode>
                <c:ptCount val="2"/>
                <c:pt idx="0">
                  <c:v>20</c:v>
                </c:pt>
                <c:pt idx="1">
                  <c:v>80</c:v>
                </c:pt>
              </c:numCache>
            </c:numRef>
          </c:xVal>
          <c:yVal>
            <c:numRef>
              <c:f>ternary_eco!$AA$26:$AA$27</c:f>
              <c:numCache>
                <c:formatCode>General</c:formatCode>
                <c:ptCount val="2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6AC-485F-AE9E-BF955FDB5A20}"/>
            </c:ext>
          </c:extLst>
        </c:ser>
        <c:ser>
          <c:idx val="11"/>
          <c:order val="15"/>
          <c:tx>
            <c:v>11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ternary_eco!$Z$28:$Z$29</c:f>
              <c:numCache>
                <c:formatCode>General</c:formatCode>
                <c:ptCount val="2"/>
                <c:pt idx="0">
                  <c:v>30</c:v>
                </c:pt>
                <c:pt idx="1">
                  <c:v>70</c:v>
                </c:pt>
              </c:numCache>
            </c:numRef>
          </c:xVal>
          <c:yVal>
            <c:numRef>
              <c:f>ternary_eco!$AA$28:$AA$29</c:f>
              <c:numCache>
                <c:formatCode>General</c:formatCode>
                <c:ptCount val="2"/>
                <c:pt idx="0">
                  <c:v>60</c:v>
                </c:pt>
                <c:pt idx="1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6AC-485F-AE9E-BF955FDB5A20}"/>
            </c:ext>
          </c:extLst>
        </c:ser>
        <c:ser>
          <c:idx val="12"/>
          <c:order val="16"/>
          <c:tx>
            <c:v>12</c:v>
          </c:tx>
          <c:spPr>
            <a:ln w="3175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ternary_eco!$Z$30:$Z$31</c:f>
              <c:numCache>
                <c:formatCode>General</c:formatCode>
                <c:ptCount val="2"/>
                <c:pt idx="0">
                  <c:v>40</c:v>
                </c:pt>
                <c:pt idx="1">
                  <c:v>60</c:v>
                </c:pt>
              </c:numCache>
            </c:numRef>
          </c:xVal>
          <c:yVal>
            <c:numRef>
              <c:f>ternary_eco!$AA$30:$AA$31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6AC-485F-AE9E-BF955FDB5A20}"/>
            </c:ext>
          </c:extLst>
        </c:ser>
        <c:ser>
          <c:idx val="14"/>
          <c:order val="17"/>
          <c:tx>
            <c:v>Left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77A71A21-4963-4C5A-A696-3CF38A94E3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ternary_eco!$K$4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ternary_eco!$L$4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ternary_eco!$J$4</c15:f>
                <c15:dlblRangeCache>
                  <c:ptCount val="1"/>
                  <c:pt idx="0">
                    <c:v>Annual Avoided Import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1-66AC-485F-AE9E-BF955FDB5A20}"/>
            </c:ext>
          </c:extLst>
        </c:ser>
        <c:ser>
          <c:idx val="15"/>
          <c:order val="18"/>
          <c:tx>
            <c:v>Top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8799001-52FA-4FB7-994C-FA3A837102C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ternary_eco!$K$5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ternary_eco!$L$5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ternary_eco!$J$5</c15:f>
                <c15:dlblRangeCache>
                  <c:ptCount val="1"/>
                  <c:pt idx="0">
                    <c:v>Investment Jobs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66AC-485F-AE9E-BF955FDB5A20}"/>
            </c:ext>
          </c:extLst>
        </c:ser>
        <c:ser>
          <c:idx val="16"/>
          <c:order val="19"/>
          <c:tx>
            <c:v>Right Label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FA792286-0D79-4F14-B361-841BECC9AE0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66AC-485F-AE9E-BF955FDB5A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1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ternary_eco!$K$6</c:f>
              <c:numCache>
                <c:formatCode>General</c:formatCode>
                <c:ptCount val="1"/>
                <c:pt idx="0">
                  <c:v>100</c:v>
                </c:pt>
              </c:numCache>
            </c:numRef>
          </c:xVal>
          <c:yVal>
            <c:numRef>
              <c:f>ternary_eco!$L$6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ternary_eco!$J$6</c15:f>
                <c15:dlblRangeCache>
                  <c:ptCount val="1"/>
                  <c:pt idx="0">
                    <c:v>PROI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66AC-485F-AE9E-BF955FDB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838808"/>
        <c:axId val="554841760"/>
      </c:scatterChart>
      <c:valAx>
        <c:axId val="554838808"/>
        <c:scaling>
          <c:orientation val="minMax"/>
          <c:min val="-10"/>
        </c:scaling>
        <c:delete val="1"/>
        <c:axPos val="b"/>
        <c:numFmt formatCode="0.00" sourceLinked="1"/>
        <c:majorTickMark val="out"/>
        <c:minorTickMark val="none"/>
        <c:tickLblPos val="nextTo"/>
        <c:crossAx val="554841760"/>
        <c:crosses val="autoZero"/>
        <c:crossBetween val="midCat"/>
      </c:valAx>
      <c:valAx>
        <c:axId val="554841760"/>
        <c:scaling>
          <c:orientation val="minMax"/>
          <c:min val="-10"/>
        </c:scaling>
        <c:delete val="1"/>
        <c:axPos val="l"/>
        <c:numFmt formatCode="0.00" sourceLinked="1"/>
        <c:majorTickMark val="out"/>
        <c:minorTickMark val="none"/>
        <c:tickLblPos val="nextTo"/>
        <c:crossAx val="554838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ayout>
        <c:manualLayout>
          <c:xMode val="edge"/>
          <c:yMode val="edge"/>
          <c:x val="0.26838225698861629"/>
          <c:y val="0.87234580388549787"/>
          <c:w val="0.43327066148086851"/>
          <c:h val="8.75255540480194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209550</xdr:colOff>
      <xdr:row>0</xdr:row>
      <xdr:rowOff>76200</xdr:rowOff>
    </xdr:from>
    <xdr:to>
      <xdr:col>23</xdr:col>
      <xdr:colOff>571499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15F4C-4CF0-4089-83BA-DFB8B5EBFC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390525</xdr:colOff>
      <xdr:row>0</xdr:row>
      <xdr:rowOff>76200</xdr:rowOff>
    </xdr:from>
    <xdr:to>
      <xdr:col>23</xdr:col>
      <xdr:colOff>571499</xdr:colOff>
      <xdr:row>32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034EC5-8C61-4878-B461-656759140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18</xdr:row>
      <xdr:rowOff>104140</xdr:rowOff>
    </xdr:from>
    <xdr:to>
      <xdr:col>3</xdr:col>
      <xdr:colOff>231455</xdr:colOff>
      <xdr:row>19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12</xdr:row>
      <xdr:rowOff>91440</xdr:rowOff>
    </xdr:from>
    <xdr:to>
      <xdr:col>4</xdr:col>
      <xdr:colOff>0</xdr:colOff>
      <xdr:row>12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11</xdr:row>
      <xdr:rowOff>147320</xdr:rowOff>
    </xdr:from>
    <xdr:to>
      <xdr:col>4</xdr:col>
      <xdr:colOff>190500</xdr:colOff>
      <xdr:row>13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14</xdr:row>
      <xdr:rowOff>91440</xdr:rowOff>
    </xdr:from>
    <xdr:to>
      <xdr:col>4</xdr:col>
      <xdr:colOff>0</xdr:colOff>
      <xdr:row>14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13</xdr:row>
      <xdr:rowOff>147320</xdr:rowOff>
    </xdr:from>
    <xdr:to>
      <xdr:col>4</xdr:col>
      <xdr:colOff>190500</xdr:colOff>
      <xdr:row>15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6</xdr:col>
      <xdr:colOff>0</xdr:colOff>
      <xdr:row>16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D861-E206-4743-9355-505EE896BC8F}">
  <dimension ref="A1:AC4"/>
  <sheetViews>
    <sheetView showGridLines="0" zoomScale="115" zoomScaleNormal="115" workbookViewId="0">
      <selection activeCell="J23" sqref="J23"/>
    </sheetView>
  </sheetViews>
  <sheetFormatPr defaultRowHeight="14.4" x14ac:dyDescent="0.3"/>
  <cols>
    <col min="1" max="1" width="17.44140625" bestFit="1" customWidth="1"/>
    <col min="2" max="2" width="9.5546875" bestFit="1" customWidth="1"/>
    <col min="3" max="3" width="25.6640625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8.109375" bestFit="1" customWidth="1"/>
    <col min="8" max="8" width="11.44140625" bestFit="1" customWidth="1"/>
    <col min="9" max="9" width="10.5546875" customWidth="1"/>
    <col min="10" max="10" width="9.44140625" bestFit="1" customWidth="1"/>
    <col min="11" max="11" width="5.44140625" bestFit="1" customWidth="1"/>
    <col min="12" max="12" width="13" bestFit="1" customWidth="1"/>
    <col min="13" max="13" width="15.44140625" bestFit="1" customWidth="1"/>
    <col min="14" max="14" width="11.88671875" bestFit="1" customWidth="1"/>
    <col min="15" max="15" width="13.6640625" bestFit="1" customWidth="1"/>
    <col min="16" max="16" width="13.5546875" bestFit="1" customWidth="1"/>
    <col min="17" max="17" width="17.109375" bestFit="1" customWidth="1"/>
    <col min="18" max="18" width="17.5546875" bestFit="1" customWidth="1"/>
    <col min="19" max="19" width="20" bestFit="1" customWidth="1"/>
    <col min="20" max="20" width="15.33203125" bestFit="1" customWidth="1"/>
    <col min="21" max="21" width="16.88671875" bestFit="1" customWidth="1"/>
    <col min="22" max="22" width="20.109375" bestFit="1" customWidth="1"/>
    <col min="23" max="23" width="12.6640625" customWidth="1"/>
    <col min="24" max="24" width="16.33203125" bestFit="1" customWidth="1"/>
    <col min="25" max="25" width="18.5546875" bestFit="1" customWidth="1"/>
    <col min="26" max="26" width="15.33203125" bestFit="1" customWidth="1"/>
    <col min="27" max="27" width="16.88671875" bestFit="1" customWidth="1"/>
    <col min="28" max="28" width="20.109375" bestFit="1" customWidth="1"/>
    <col min="29" max="29" width="19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0</v>
      </c>
      <c r="B2" s="4" t="s">
        <v>57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103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103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103</v>
      </c>
      <c r="AA2" s="3" t="s">
        <v>20</v>
      </c>
      <c r="AB2" s="3" t="s">
        <v>20</v>
      </c>
      <c r="AC2" s="3" t="s">
        <v>20</v>
      </c>
    </row>
    <row r="4" spans="1:29" x14ac:dyDescent="0.3">
      <c r="X4" s="16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4C5D-C6A9-435C-9F9F-B239C36DB161}">
  <dimension ref="A1:AC70"/>
  <sheetViews>
    <sheetView showGridLines="0" zoomScale="175" zoomScaleNormal="175" workbookViewId="0">
      <pane xSplit="4" ySplit="2" topLeftCell="E12" activePane="bottomRight" state="frozen"/>
      <selection pane="topRight" activeCell="E1" sqref="E1"/>
      <selection pane="bottomLeft" activeCell="A3" sqref="A3"/>
      <selection pane="bottomRight" activeCell="A20" sqref="A20"/>
    </sheetView>
  </sheetViews>
  <sheetFormatPr defaultRowHeight="14.4" x14ac:dyDescent="0.3"/>
  <cols>
    <col min="1" max="1" width="17.44140625" bestFit="1" customWidth="1"/>
    <col min="2" max="2" width="24.6640625" bestFit="1" customWidth="1"/>
    <col min="3" max="3" width="34" bestFit="1" customWidth="1"/>
    <col min="4" max="4" width="18.5546875" bestFit="1" customWidth="1"/>
    <col min="5" max="5" width="9.44140625" bestFit="1" customWidth="1"/>
    <col min="6" max="6" width="8.6640625" bestFit="1" customWidth="1"/>
    <col min="7" max="7" width="7.6640625" bestFit="1" customWidth="1"/>
    <col min="8" max="8" width="10.6640625" bestFit="1" customWidth="1"/>
    <col min="9" max="10" width="9.5546875" bestFit="1" customWidth="1"/>
    <col min="11" max="11" width="17.21875" bestFit="1" customWidth="1"/>
    <col min="12" max="13" width="14.5546875" bestFit="1" customWidth="1"/>
    <col min="14" max="14" width="12.77734375" bestFit="1" customWidth="1"/>
    <col min="15" max="15" width="12.6640625" customWidth="1"/>
    <col min="16" max="16" width="16.109375" bestFit="1" customWidth="1"/>
    <col min="17" max="17" width="16.44140625" bestFit="1" customWidth="1"/>
    <col min="18" max="18" width="18.6640625" bestFit="1" customWidth="1"/>
    <col min="19" max="19" width="18.88671875" bestFit="1" customWidth="1"/>
    <col min="20" max="20" width="17" bestFit="1" customWidth="1"/>
    <col min="21" max="21" width="20.21875" bestFit="1" customWidth="1"/>
    <col min="22" max="22" width="20.33203125" bestFit="1" customWidth="1"/>
    <col min="23" max="23" width="16.44140625" bestFit="1" customWidth="1"/>
    <col min="24" max="24" width="18.6640625" bestFit="1" customWidth="1"/>
    <col min="25" max="25" width="19.6640625" bestFit="1" customWidth="1"/>
    <col min="26" max="26" width="17" bestFit="1" customWidth="1"/>
    <col min="27" max="27" width="20.21875" bestFit="1" customWidth="1"/>
    <col min="28" max="28" width="21.21875" bestFit="1" customWidth="1"/>
    <col min="29" max="29" width="18.109375" bestFit="1" customWidth="1"/>
  </cols>
  <sheetData>
    <row r="1" spans="1:29" x14ac:dyDescent="0.3">
      <c r="A1" s="15"/>
      <c r="B1" s="3"/>
      <c r="C1" s="15"/>
      <c r="E1" s="3" t="s">
        <v>1</v>
      </c>
      <c r="F1" s="4" t="s">
        <v>2</v>
      </c>
      <c r="G1" s="3" t="s">
        <v>5</v>
      </c>
      <c r="H1" s="3" t="s">
        <v>28</v>
      </c>
      <c r="I1" s="3" t="s">
        <v>58</v>
      </c>
      <c r="J1" s="5" t="s">
        <v>42</v>
      </c>
      <c r="K1" s="3" t="s">
        <v>43</v>
      </c>
      <c r="L1" s="3" t="s">
        <v>8</v>
      </c>
      <c r="M1" s="3" t="s">
        <v>9</v>
      </c>
      <c r="N1" s="3" t="s">
        <v>10</v>
      </c>
      <c r="O1" s="3" t="s">
        <v>47</v>
      </c>
      <c r="P1" s="3" t="s">
        <v>54</v>
      </c>
      <c r="Q1" s="3" t="s">
        <v>25</v>
      </c>
      <c r="R1" s="3" t="s">
        <v>22</v>
      </c>
      <c r="S1" s="3" t="s">
        <v>23</v>
      </c>
      <c r="T1" s="3" t="s">
        <v>24</v>
      </c>
      <c r="U1" s="3" t="s">
        <v>48</v>
      </c>
      <c r="V1" s="3" t="s">
        <v>26</v>
      </c>
      <c r="W1" s="3" t="s">
        <v>55</v>
      </c>
      <c r="X1" s="3" t="s">
        <v>49</v>
      </c>
      <c r="Y1" s="3" t="s">
        <v>50</v>
      </c>
      <c r="Z1" s="3" t="s">
        <v>51</v>
      </c>
      <c r="AA1" s="3" t="s">
        <v>52</v>
      </c>
      <c r="AB1" s="3" t="s">
        <v>53</v>
      </c>
      <c r="AC1" s="3" t="s">
        <v>56</v>
      </c>
    </row>
    <row r="2" spans="1:29" x14ac:dyDescent="0.3">
      <c r="A2" s="4" t="s">
        <v>45</v>
      </c>
      <c r="B2" s="4" t="s">
        <v>0</v>
      </c>
      <c r="C2" s="4" t="s">
        <v>46</v>
      </c>
      <c r="D2" s="4" t="s">
        <v>3</v>
      </c>
      <c r="E2" s="7" t="s">
        <v>20</v>
      </c>
      <c r="F2" s="3" t="s">
        <v>4</v>
      </c>
      <c r="G2" s="3" t="s">
        <v>29</v>
      </c>
      <c r="H2" s="3" t="s">
        <v>29</v>
      </c>
      <c r="I2" s="3" t="s">
        <v>20</v>
      </c>
      <c r="J2" s="3" t="s">
        <v>20</v>
      </c>
      <c r="K2" s="3" t="s">
        <v>21</v>
      </c>
      <c r="L2" s="3" t="s">
        <v>17</v>
      </c>
      <c r="M2" s="3" t="s">
        <v>35</v>
      </c>
      <c r="N2" s="3" t="s">
        <v>20</v>
      </c>
      <c r="O2" s="3" t="s">
        <v>20</v>
      </c>
      <c r="P2" s="3" t="s">
        <v>20</v>
      </c>
      <c r="Q2" s="3" t="s">
        <v>20</v>
      </c>
      <c r="R2" s="3" t="s">
        <v>17</v>
      </c>
      <c r="S2" s="7" t="s">
        <v>35</v>
      </c>
      <c r="T2" s="3" t="s">
        <v>20</v>
      </c>
      <c r="U2" s="3" t="s">
        <v>20</v>
      </c>
      <c r="V2" s="3" t="s">
        <v>20</v>
      </c>
      <c r="W2" s="3" t="s">
        <v>20</v>
      </c>
      <c r="X2" s="3" t="s">
        <v>17</v>
      </c>
      <c r="Y2" s="7" t="s">
        <v>35</v>
      </c>
      <c r="Z2" s="3" t="s">
        <v>20</v>
      </c>
      <c r="AA2" s="3" t="s">
        <v>20</v>
      </c>
      <c r="AB2" s="3" t="s">
        <v>20</v>
      </c>
      <c r="AC2" s="3" t="s">
        <v>20</v>
      </c>
    </row>
    <row r="3" spans="1:29" x14ac:dyDescent="0.3">
      <c r="A3" s="2" t="s">
        <v>37</v>
      </c>
      <c r="B3" s="2" t="s">
        <v>106</v>
      </c>
      <c r="C3" s="2" t="str">
        <f>_xlfn.CONCAT(A3,B3)</f>
        <v>Ecopulpers_prod_to_+2.5%</v>
      </c>
      <c r="D3" s="2" t="s">
        <v>18</v>
      </c>
      <c r="E3" s="68">
        <v>0</v>
      </c>
      <c r="F3" s="68">
        <v>0</v>
      </c>
      <c r="G3" s="68">
        <v>0</v>
      </c>
      <c r="H3" s="69">
        <v>0.95999991986900568</v>
      </c>
      <c r="I3" s="69">
        <v>0.93536014016717672</v>
      </c>
      <c r="J3" s="69">
        <v>0.97433356066822263</v>
      </c>
      <c r="K3" s="69">
        <v>1.0263425590248321</v>
      </c>
      <c r="L3" s="69">
        <v>3.7580601170338919</v>
      </c>
      <c r="M3" s="70">
        <v>5.4502855164173525E-4</v>
      </c>
      <c r="N3" s="69">
        <v>2.127017780367169E-3</v>
      </c>
      <c r="O3" s="69">
        <v>8.5350302280858159E-2</v>
      </c>
      <c r="P3" s="69">
        <v>2.948285196907818E-2</v>
      </c>
      <c r="Q3" s="69">
        <v>0.10380661254748701</v>
      </c>
      <c r="R3" s="69">
        <v>4.2535808170214304E-3</v>
      </c>
      <c r="S3" s="69">
        <v>1.9797964305325881E-3</v>
      </c>
      <c r="T3" s="69">
        <v>2.8880196623504158E-5</v>
      </c>
      <c r="U3" s="69">
        <v>0.28020749241113663</v>
      </c>
      <c r="V3" s="69">
        <v>5.4423870053142309E-2</v>
      </c>
      <c r="W3" s="69">
        <v>0.50728149595670402</v>
      </c>
      <c r="X3" s="69">
        <v>-37.576347589521902</v>
      </c>
      <c r="Y3" s="69">
        <v>-3.4704890858847648E-3</v>
      </c>
      <c r="Z3" s="69">
        <v>-2.1241297607048178E-2</v>
      </c>
      <c r="AA3" s="69">
        <v>-0.57329553039744496</v>
      </c>
      <c r="AB3" s="69">
        <v>-0.9836422554217279</v>
      </c>
      <c r="AC3" s="69">
        <v>0.21245297626592219</v>
      </c>
    </row>
    <row r="4" spans="1:29" x14ac:dyDescent="0.3">
      <c r="A4" s="2" t="s">
        <v>37</v>
      </c>
      <c r="B4" s="2" t="s">
        <v>59</v>
      </c>
      <c r="C4" s="2" t="str">
        <f t="shared" ref="C4:C17" si="0">_xlfn.CONCAT(A4,B4)</f>
        <v>Ecopulpers_prod_to_+2%</v>
      </c>
      <c r="D4" s="2" t="s">
        <v>18</v>
      </c>
      <c r="E4" s="68">
        <v>0</v>
      </c>
      <c r="F4" s="68">
        <v>0</v>
      </c>
      <c r="G4" s="68">
        <v>0</v>
      </c>
      <c r="H4" s="69">
        <v>0.95999991986900568</v>
      </c>
      <c r="I4" s="69">
        <v>0.72218693234026432</v>
      </c>
      <c r="J4" s="69">
        <v>0.75227811731360195</v>
      </c>
      <c r="K4" s="69">
        <v>1.3292956115366179</v>
      </c>
      <c r="L4" s="69">
        <v>3.7532022282102839</v>
      </c>
      <c r="M4" s="70">
        <v>3.9299119998759119E-4</v>
      </c>
      <c r="N4" s="69">
        <v>1.701201336800295E-3</v>
      </c>
      <c r="O4" s="69">
        <v>6.6589755937457085E-2</v>
      </c>
      <c r="P4" s="69">
        <v>2.1845970302820209E-2</v>
      </c>
      <c r="Q4" s="69">
        <v>7.9740794841200113E-2</v>
      </c>
      <c r="R4" s="69">
        <v>4.2535808170214304E-3</v>
      </c>
      <c r="S4" s="69">
        <v>1.9797964305325881E-3</v>
      </c>
      <c r="T4" s="69">
        <v>2.8880196623504158E-5</v>
      </c>
      <c r="U4" s="69">
        <v>0.28020749241113663</v>
      </c>
      <c r="V4" s="69">
        <v>5.4423870053142309E-2</v>
      </c>
      <c r="W4" s="69">
        <v>0.50728149595670402</v>
      </c>
      <c r="X4" s="69">
        <v>-37.527768701285822</v>
      </c>
      <c r="Y4" s="69">
        <v>-1.950115569343325E-3</v>
      </c>
      <c r="Z4" s="69">
        <v>-1.698313317137945E-2</v>
      </c>
      <c r="AA4" s="69">
        <v>-0.38569006696343422</v>
      </c>
      <c r="AB4" s="69">
        <v>-0.74298407835885882</v>
      </c>
      <c r="AC4" s="69">
        <v>0.28882179292850202</v>
      </c>
    </row>
    <row r="5" spans="1:29" x14ac:dyDescent="0.3">
      <c r="A5" s="4" t="s">
        <v>37</v>
      </c>
      <c r="B5" s="4" t="s">
        <v>105</v>
      </c>
      <c r="C5" s="4" t="str">
        <f t="shared" si="0"/>
        <v>Ecopulpers_prod_to_+1.5%</v>
      </c>
      <c r="D5" s="2" t="s">
        <v>18</v>
      </c>
      <c r="E5" s="68">
        <v>0</v>
      </c>
      <c r="F5" s="68">
        <v>0</v>
      </c>
      <c r="G5" s="68">
        <v>0</v>
      </c>
      <c r="H5" s="69">
        <v>0.95999991986900568</v>
      </c>
      <c r="I5" s="69">
        <v>0.5090136369690299</v>
      </c>
      <c r="J5" s="69">
        <v>0.53022258276697154</v>
      </c>
      <c r="K5" s="69">
        <v>1.8860003939882961</v>
      </c>
      <c r="L5" s="69">
        <v>3.7483443373785121</v>
      </c>
      <c r="M5" s="70">
        <v>2.409537919447757E-4</v>
      </c>
      <c r="N5" s="69">
        <v>1.2753847195199339E-3</v>
      </c>
      <c r="O5" s="69">
        <v>4.782920191064477E-2</v>
      </c>
      <c r="P5" s="69">
        <v>1.4209085609763861E-2</v>
      </c>
      <c r="Q5" s="69">
        <v>5.5674966424703598E-2</v>
      </c>
      <c r="R5" s="69">
        <v>4.2535808170214304E-3</v>
      </c>
      <c r="S5" s="69">
        <v>1.9797964305325881E-3</v>
      </c>
      <c r="T5" s="69">
        <v>2.8880196623504158E-5</v>
      </c>
      <c r="U5" s="69">
        <v>0.28020749241113663</v>
      </c>
      <c r="V5" s="69">
        <v>5.4423870053142309E-2</v>
      </c>
      <c r="W5" s="69">
        <v>0.50728149595670402</v>
      </c>
      <c r="X5" s="69">
        <v>-37.4791897929681</v>
      </c>
      <c r="Y5" s="69">
        <v>-4.2974148891516961E-4</v>
      </c>
      <c r="Z5" s="69">
        <v>-1.2724966998575841E-2</v>
      </c>
      <c r="AA5" s="69">
        <v>-0.1980845266953111</v>
      </c>
      <c r="AB5" s="69">
        <v>-0.50232579419389367</v>
      </c>
      <c r="AC5" s="69">
        <v>0.36519063985906541</v>
      </c>
    </row>
    <row r="6" spans="1:29" x14ac:dyDescent="0.3">
      <c r="A6" s="46" t="s">
        <v>37</v>
      </c>
      <c r="B6" s="2" t="s">
        <v>60</v>
      </c>
      <c r="C6" s="46" t="str">
        <f t="shared" si="0"/>
        <v>Ecopulpers_prod_to_+1%</v>
      </c>
      <c r="D6" s="46" t="s">
        <v>18</v>
      </c>
      <c r="E6" s="68">
        <v>0</v>
      </c>
      <c r="F6" s="68">
        <v>0</v>
      </c>
      <c r="G6" s="68">
        <v>0</v>
      </c>
      <c r="H6" s="69">
        <v>0.95999991986900568</v>
      </c>
      <c r="I6" s="69">
        <v>0.2958402531221509</v>
      </c>
      <c r="J6" s="69">
        <v>0.30816695605820371</v>
      </c>
      <c r="K6" s="69">
        <v>3.2449942485434078</v>
      </c>
      <c r="L6" s="69">
        <v>3.743486444538576</v>
      </c>
      <c r="M6" s="70">
        <v>8.8916316599352285E-5</v>
      </c>
      <c r="N6" s="69">
        <v>8.4956792761659017E-4</v>
      </c>
      <c r="O6" s="69">
        <v>2.906863996759057E-2</v>
      </c>
      <c r="P6" s="69">
        <v>6.5721976570785054E-3</v>
      </c>
      <c r="Q6" s="69">
        <v>3.1609128229320049E-2</v>
      </c>
      <c r="R6" s="69">
        <v>4.2535808170214304E-3</v>
      </c>
      <c r="S6" s="69">
        <v>1.9797964305325881E-3</v>
      </c>
      <c r="T6" s="69">
        <v>2.8880196623504158E-5</v>
      </c>
      <c r="U6" s="69">
        <v>0.28020749241113663</v>
      </c>
      <c r="V6" s="69">
        <v>5.4423870053142309E-2</v>
      </c>
      <c r="W6" s="69">
        <v>0.50728149595670402</v>
      </c>
      <c r="X6" s="69">
        <v>-37.430610864568727</v>
      </c>
      <c r="Y6" s="69">
        <v>1.0906332645390651E-3</v>
      </c>
      <c r="Z6" s="69">
        <v>-8.4667990795423975E-3</v>
      </c>
      <c r="AA6" s="69">
        <v>-1.0478907264769081E-2</v>
      </c>
      <c r="AB6" s="69">
        <v>-0.26166741224005818</v>
      </c>
      <c r="AC6" s="69">
        <v>0.44155951938591897</v>
      </c>
    </row>
    <row r="7" spans="1:29" x14ac:dyDescent="0.3">
      <c r="A7" s="2" t="s">
        <v>37</v>
      </c>
      <c r="B7" s="46" t="s">
        <v>104</v>
      </c>
      <c r="C7" s="2" t="str">
        <f t="shared" si="0"/>
        <v>Ecopulpers_prod_to_+0.5%</v>
      </c>
      <c r="D7" s="2" t="s">
        <v>18</v>
      </c>
      <c r="E7" s="68">
        <v>0</v>
      </c>
      <c r="F7" s="68">
        <v>0</v>
      </c>
      <c r="G7" s="68">
        <v>0</v>
      </c>
      <c r="H7" s="69">
        <v>0.95999991986900568</v>
      </c>
      <c r="I7" s="69">
        <v>8.2666781730949879E-2</v>
      </c>
      <c r="J7" s="69">
        <v>8.6111238157426051E-2</v>
      </c>
      <c r="K7" s="69">
        <v>11.61288609242651</v>
      </c>
      <c r="L7" s="69">
        <v>3.738628549646819</v>
      </c>
      <c r="M7" s="70">
        <v>-6.3121226048679091E-5</v>
      </c>
      <c r="N7" s="69">
        <v>4.2375095654278988E-4</v>
      </c>
      <c r="O7" s="69">
        <v>1.030807010829449E-2</v>
      </c>
      <c r="P7" s="69">
        <v>-1.0646933224052191E-3</v>
      </c>
      <c r="Q7" s="69">
        <v>7.5432802550494671E-3</v>
      </c>
      <c r="R7" s="69">
        <v>4.2535808170214304E-3</v>
      </c>
      <c r="S7" s="69">
        <v>1.9797964305325881E-3</v>
      </c>
      <c r="T7" s="69">
        <v>2.8880196623504158E-5</v>
      </c>
      <c r="U7" s="69">
        <v>0.28020749241113663</v>
      </c>
      <c r="V7" s="69">
        <v>5.4423870053142309E-2</v>
      </c>
      <c r="W7" s="69">
        <v>0.50728149595670402</v>
      </c>
      <c r="X7" s="69">
        <v>-37.382031915651169</v>
      </c>
      <c r="Y7" s="69">
        <v>2.611008691019379E-3</v>
      </c>
      <c r="Z7" s="69">
        <v>-4.2086293688043952E-3</v>
      </c>
      <c r="AA7" s="69">
        <v>0.17712679132819181</v>
      </c>
      <c r="AB7" s="69">
        <v>-2.1008932497352362E-2</v>
      </c>
      <c r="AC7" s="69">
        <v>0.51792842918075621</v>
      </c>
    </row>
    <row r="8" spans="1:29" x14ac:dyDescent="0.3">
      <c r="A8" s="2" t="s">
        <v>37</v>
      </c>
      <c r="B8" s="2" t="s">
        <v>81</v>
      </c>
      <c r="C8" s="2" t="str">
        <f t="shared" si="0"/>
        <v>Ecopulpers_high_price_petroleum</v>
      </c>
      <c r="D8" s="2" t="s">
        <v>18</v>
      </c>
      <c r="E8" s="68">
        <v>0</v>
      </c>
      <c r="F8" s="68">
        <v>0</v>
      </c>
      <c r="G8" s="68">
        <v>0</v>
      </c>
      <c r="H8" s="69">
        <v>0.95999991986900568</v>
      </c>
      <c r="I8" s="69">
        <v>0.50928415078669786</v>
      </c>
      <c r="J8" s="69">
        <v>0.53050436801722956</v>
      </c>
      <c r="K8" s="69">
        <v>1.884998616952994</v>
      </c>
      <c r="L8" s="69">
        <v>3.7483451586012961</v>
      </c>
      <c r="M8" s="70">
        <v>2.4130521524057261E-4</v>
      </c>
      <c r="N8" s="69">
        <v>1.275407827961317E-3</v>
      </c>
      <c r="O8" s="69">
        <v>4.801520355977118E-2</v>
      </c>
      <c r="P8" s="69">
        <v>1.4224246377125381E-2</v>
      </c>
      <c r="Q8" s="69">
        <v>5.5679834447801113E-2</v>
      </c>
      <c r="R8" s="69">
        <v>4.2535808170214304E-3</v>
      </c>
      <c r="S8" s="69">
        <v>1.9797964305325881E-3</v>
      </c>
      <c r="T8" s="69">
        <v>2.8880196623504158E-5</v>
      </c>
      <c r="U8" s="69">
        <v>0.28020749241113663</v>
      </c>
      <c r="V8" s="69">
        <v>5.4423870053142309E-2</v>
      </c>
      <c r="W8" s="69">
        <v>0.50728149595670402</v>
      </c>
      <c r="X8" s="69">
        <v>-37.47919800519594</v>
      </c>
      <c r="Y8" s="69">
        <v>-4.332557218731381E-4</v>
      </c>
      <c r="Z8" s="69">
        <v>-1.272519808298966E-2</v>
      </c>
      <c r="AA8" s="69">
        <v>-0.1999445431865752</v>
      </c>
      <c r="AB8" s="69">
        <v>-0.50237447442486882</v>
      </c>
      <c r="AC8" s="69">
        <v>0.3650390321854502</v>
      </c>
    </row>
    <row r="9" spans="1:29" x14ac:dyDescent="0.3">
      <c r="A9" s="2" t="s">
        <v>37</v>
      </c>
      <c r="B9" s="2" t="s">
        <v>82</v>
      </c>
      <c r="C9" s="2" t="str">
        <f t="shared" si="0"/>
        <v>Ecopulpers_mid-high_price_petroleum</v>
      </c>
      <c r="D9" s="2" t="s">
        <v>18</v>
      </c>
      <c r="E9" s="68">
        <v>0</v>
      </c>
      <c r="F9" s="68">
        <v>0</v>
      </c>
      <c r="G9" s="68">
        <v>0</v>
      </c>
      <c r="H9" s="69">
        <v>0.95999991986900568</v>
      </c>
      <c r="I9" s="69">
        <v>0.50921652186661959</v>
      </c>
      <c r="J9" s="69">
        <v>0.5304339212196012</v>
      </c>
      <c r="K9" s="69">
        <v>1.8852489631521829</v>
      </c>
      <c r="L9" s="69">
        <v>3.7483449532883242</v>
      </c>
      <c r="M9" s="70">
        <v>2.4121735987137069E-4</v>
      </c>
      <c r="N9" s="69">
        <v>1.2754020490319819E-3</v>
      </c>
      <c r="O9" s="69">
        <v>4.796870332211256E-2</v>
      </c>
      <c r="P9" s="69">
        <v>1.4220456127077339E-2</v>
      </c>
      <c r="Q9" s="69">
        <v>5.5678617209196091E-2</v>
      </c>
      <c r="R9" s="69">
        <v>4.2535808170214304E-3</v>
      </c>
      <c r="S9" s="69">
        <v>1.9797964305325881E-3</v>
      </c>
      <c r="T9" s="69">
        <v>2.8880196623504158E-5</v>
      </c>
      <c r="U9" s="69">
        <v>0.28020749241113663</v>
      </c>
      <c r="V9" s="69">
        <v>5.4423870053142309E-2</v>
      </c>
      <c r="W9" s="69">
        <v>0.50728149595670402</v>
      </c>
      <c r="X9" s="69">
        <v>-37.47919595206622</v>
      </c>
      <c r="Y9" s="69">
        <v>-4.3237716818111949E-4</v>
      </c>
      <c r="Z9" s="69">
        <v>-1.272514029369631E-2</v>
      </c>
      <c r="AA9" s="69">
        <v>-0.199479540809989</v>
      </c>
      <c r="AB9" s="69">
        <v>-0.5023623020388186</v>
      </c>
      <c r="AC9" s="69">
        <v>0.36507693468593061</v>
      </c>
    </row>
    <row r="10" spans="1:29" x14ac:dyDescent="0.3">
      <c r="A10" s="2" t="s">
        <v>37</v>
      </c>
      <c r="B10" s="2" t="s">
        <v>85</v>
      </c>
      <c r="C10" s="2" t="str">
        <f t="shared" si="0"/>
        <v>Ecopulpers_mid_price_petroleum</v>
      </c>
      <c r="D10" s="2" t="s">
        <v>18</v>
      </c>
      <c r="E10" s="68">
        <v>0</v>
      </c>
      <c r="F10" s="68">
        <v>0</v>
      </c>
      <c r="G10" s="68">
        <v>0</v>
      </c>
      <c r="H10" s="69">
        <v>0.95999991986900568</v>
      </c>
      <c r="I10" s="69">
        <v>0.50914889294654131</v>
      </c>
      <c r="J10" s="69">
        <v>0.53036347442197274</v>
      </c>
      <c r="K10" s="69">
        <v>1.885499375857038</v>
      </c>
      <c r="L10" s="69">
        <v>3.7483447479753522</v>
      </c>
      <c r="M10" s="70">
        <v>2.4112950086419E-4</v>
      </c>
      <c r="N10" s="69">
        <v>1.2753962719216361E-3</v>
      </c>
      <c r="O10" s="69">
        <v>4.7922202385962009E-2</v>
      </c>
      <c r="P10" s="69">
        <v>1.42166658770293E-2</v>
      </c>
      <c r="Q10" s="69">
        <v>5.5677400436252363E-2</v>
      </c>
      <c r="R10" s="69">
        <v>4.2535808170214304E-3</v>
      </c>
      <c r="S10" s="69">
        <v>1.9797964305325881E-3</v>
      </c>
      <c r="T10" s="69">
        <v>2.8880196623504158E-5</v>
      </c>
      <c r="U10" s="69">
        <v>0.28020749241113663</v>
      </c>
      <c r="V10" s="69">
        <v>5.4423870053142309E-2</v>
      </c>
      <c r="W10" s="69">
        <v>0.50728149595670402</v>
      </c>
      <c r="X10" s="69">
        <v>-37.479193898936501</v>
      </c>
      <c r="Y10" s="69">
        <v>-4.314985781093128E-4</v>
      </c>
      <c r="Z10" s="69">
        <v>-1.272508252259286E-2</v>
      </c>
      <c r="AA10" s="69">
        <v>-0.19901453144848349</v>
      </c>
      <c r="AB10" s="69">
        <v>-0.50235013430938125</v>
      </c>
      <c r="AC10" s="69">
        <v>0.36511483718641102</v>
      </c>
    </row>
    <row r="11" spans="1:29" x14ac:dyDescent="0.3">
      <c r="A11" s="2" t="s">
        <v>37</v>
      </c>
      <c r="B11" s="2" t="s">
        <v>83</v>
      </c>
      <c r="C11" s="2" t="str">
        <f t="shared" si="0"/>
        <v>Ecopulpers_mid-low_price_petroleum</v>
      </c>
      <c r="D11" s="2" t="s">
        <v>18</v>
      </c>
      <c r="E11" s="68">
        <v>0</v>
      </c>
      <c r="F11" s="68">
        <v>0</v>
      </c>
      <c r="G11" s="68">
        <v>0</v>
      </c>
      <c r="H11" s="69">
        <v>0.95999991986900568</v>
      </c>
      <c r="I11" s="69">
        <v>0.50908126588910818</v>
      </c>
      <c r="J11" s="69">
        <v>0.53029302956459989</v>
      </c>
      <c r="K11" s="69">
        <v>1.8857498481944139</v>
      </c>
      <c r="L11" s="69">
        <v>3.7483445426623798</v>
      </c>
      <c r="M11" s="70">
        <v>2.410416509519564E-4</v>
      </c>
      <c r="N11" s="69">
        <v>1.27539049663028E-3</v>
      </c>
      <c r="O11" s="69">
        <v>4.7875702381134033E-2</v>
      </c>
      <c r="P11" s="69">
        <v>1.42128758598119E-2</v>
      </c>
      <c r="Q11" s="69">
        <v>5.567618366330862E-2</v>
      </c>
      <c r="R11" s="69">
        <v>4.2535808170214304E-3</v>
      </c>
      <c r="S11" s="69">
        <v>1.9797964305325881E-3</v>
      </c>
      <c r="T11" s="69">
        <v>2.8880196623504158E-5</v>
      </c>
      <c r="U11" s="69">
        <v>0.28020749241113663</v>
      </c>
      <c r="V11" s="69">
        <v>5.4423870053142309E-2</v>
      </c>
      <c r="W11" s="69">
        <v>0.50728149595670402</v>
      </c>
      <c r="X11" s="69">
        <v>-37.479191845806781</v>
      </c>
      <c r="Y11" s="69">
        <v>-4.306200789869763E-4</v>
      </c>
      <c r="Z11" s="69">
        <v>-1.272502476967929E-2</v>
      </c>
      <c r="AA11" s="69">
        <v>-0.1985495314002037</v>
      </c>
      <c r="AB11" s="69">
        <v>-0.5023379665799439</v>
      </c>
      <c r="AC11" s="69">
        <v>0.365152737358585</v>
      </c>
    </row>
    <row r="12" spans="1:29" x14ac:dyDescent="0.3">
      <c r="A12" s="2" t="s">
        <v>37</v>
      </c>
      <c r="B12" s="2" t="s">
        <v>84</v>
      </c>
      <c r="C12" s="2" t="str">
        <f t="shared" si="0"/>
        <v>Ecopulpers_low_price_petroleum</v>
      </c>
      <c r="D12" s="2" t="s">
        <v>18</v>
      </c>
      <c r="E12" s="68">
        <v>0</v>
      </c>
      <c r="F12" s="68">
        <v>0</v>
      </c>
      <c r="G12" s="68">
        <v>0</v>
      </c>
      <c r="H12" s="69">
        <v>0.95999991986900568</v>
      </c>
      <c r="I12" s="69">
        <v>0.5090136369690299</v>
      </c>
      <c r="J12" s="69">
        <v>0.53022258276697154</v>
      </c>
      <c r="K12" s="69">
        <v>1.8860003939882961</v>
      </c>
      <c r="L12" s="69">
        <v>3.7483443373785121</v>
      </c>
      <c r="M12" s="70">
        <v>2.409537919447757E-4</v>
      </c>
      <c r="N12" s="69">
        <v>1.2753847195199339E-3</v>
      </c>
      <c r="O12" s="69">
        <v>4.782920191064477E-2</v>
      </c>
      <c r="P12" s="69">
        <v>1.4209085609763861E-2</v>
      </c>
      <c r="Q12" s="69">
        <v>5.5674966424703598E-2</v>
      </c>
      <c r="R12" s="69">
        <v>4.2535808170214304E-3</v>
      </c>
      <c r="S12" s="69">
        <v>1.9797964305325881E-3</v>
      </c>
      <c r="T12" s="69">
        <v>2.8880196623504158E-5</v>
      </c>
      <c r="U12" s="69">
        <v>0.28020749241113663</v>
      </c>
      <c r="V12" s="69">
        <v>5.4423870053142309E-2</v>
      </c>
      <c r="W12" s="69">
        <v>0.50728149595670402</v>
      </c>
      <c r="X12" s="69">
        <v>-37.4791897929681</v>
      </c>
      <c r="Y12" s="69">
        <v>-4.2974148891516961E-4</v>
      </c>
      <c r="Z12" s="69">
        <v>-1.2724966998575841E-2</v>
      </c>
      <c r="AA12" s="69">
        <v>-0.1980845266953111</v>
      </c>
      <c r="AB12" s="69">
        <v>-0.50232579419389367</v>
      </c>
      <c r="AC12" s="69">
        <v>0.36519063985906541</v>
      </c>
    </row>
    <row r="13" spans="1:29" x14ac:dyDescent="0.3">
      <c r="A13" s="71" t="s">
        <v>61</v>
      </c>
      <c r="B13" s="2" t="s">
        <v>106</v>
      </c>
      <c r="C13" s="2" t="str">
        <f t="shared" si="0"/>
        <v>Shading_nets_prod_to_+2.5%</v>
      </c>
      <c r="D13" s="2" t="s">
        <v>18</v>
      </c>
      <c r="E13" s="68">
        <v>0</v>
      </c>
      <c r="F13" s="68">
        <v>0</v>
      </c>
      <c r="G13" s="68">
        <v>0</v>
      </c>
      <c r="H13" s="69">
        <v>1.0699998559430239</v>
      </c>
      <c r="I13" s="69">
        <v>0.63162464555352926</v>
      </c>
      <c r="J13" s="69">
        <v>0.59030348653351805</v>
      </c>
      <c r="K13" s="69">
        <v>1.69404386525374</v>
      </c>
      <c r="L13" s="69">
        <v>1.441092316235881E-2</v>
      </c>
      <c r="M13" s="70">
        <v>4.5048070751363412E-4</v>
      </c>
      <c r="N13" s="69">
        <v>1.2616799176612401E-3</v>
      </c>
      <c r="O13" s="69">
        <v>5.5586849804967642E-2</v>
      </c>
      <c r="P13" s="69">
        <v>2.2627824218943719E-2</v>
      </c>
      <c r="Q13" s="69">
        <v>7.1306216530501842E-2</v>
      </c>
      <c r="R13" s="69">
        <v>8.0016645370051265E-5</v>
      </c>
      <c r="S13" s="69">
        <v>3.8259961256699171E-3</v>
      </c>
      <c r="T13" s="69">
        <v>7.2594866651343182E-7</v>
      </c>
      <c r="U13" s="69">
        <v>0.83683080179616809</v>
      </c>
      <c r="V13" s="69">
        <v>3.8308199029415853E-2</v>
      </c>
      <c r="W13" s="69">
        <v>5.5005974136292927E-2</v>
      </c>
      <c r="X13" s="69">
        <v>-1.433090651698876E-2</v>
      </c>
      <c r="Y13" s="69">
        <v>3.375515418156283E-3</v>
      </c>
      <c r="Z13" s="69">
        <v>-1.2609539689947269E-3</v>
      </c>
      <c r="AA13" s="69">
        <v>0.78124395199120045</v>
      </c>
      <c r="AB13" s="69">
        <v>-3.2998017501085997E-2</v>
      </c>
      <c r="AC13" s="69">
        <v>3.2378149917349219E-2</v>
      </c>
    </row>
    <row r="14" spans="1:29" x14ac:dyDescent="0.3">
      <c r="A14" s="71" t="s">
        <v>61</v>
      </c>
      <c r="B14" s="2" t="s">
        <v>59</v>
      </c>
      <c r="C14" s="2" t="str">
        <f t="shared" si="0"/>
        <v>Shading_nets_prod_to_+2%</v>
      </c>
      <c r="D14" s="2" t="s">
        <v>18</v>
      </c>
      <c r="E14" s="68">
        <v>0</v>
      </c>
      <c r="F14" s="68">
        <v>0</v>
      </c>
      <c r="G14" s="68">
        <v>0</v>
      </c>
      <c r="H14" s="69">
        <v>1.0699998559430239</v>
      </c>
      <c r="I14" s="69">
        <v>0.50529977865517139</v>
      </c>
      <c r="J14" s="69">
        <v>0.47224284736920358</v>
      </c>
      <c r="K14" s="69">
        <v>2.1175545708544981</v>
      </c>
      <c r="L14" s="69">
        <v>1.1528739938512439E-2</v>
      </c>
      <c r="M14" s="70">
        <v>3.6038461257703602E-4</v>
      </c>
      <c r="N14" s="69">
        <v>1.009344058729766E-3</v>
      </c>
      <c r="O14" s="69">
        <v>4.4469485059380531E-2</v>
      </c>
      <c r="P14" s="69">
        <v>1.8102261237800121E-2</v>
      </c>
      <c r="Q14" s="69">
        <v>5.7044980116188533E-2</v>
      </c>
      <c r="R14" s="69">
        <v>8.0016645370051265E-5</v>
      </c>
      <c r="S14" s="69">
        <v>3.8259961256699171E-3</v>
      </c>
      <c r="T14" s="69">
        <v>7.2594866651343182E-7</v>
      </c>
      <c r="U14" s="69">
        <v>0.83683080179616809</v>
      </c>
      <c r="V14" s="69">
        <v>3.8308199029415853E-2</v>
      </c>
      <c r="W14" s="69">
        <v>5.5005974136292927E-2</v>
      </c>
      <c r="X14" s="69">
        <v>-1.144872329314239E-2</v>
      </c>
      <c r="Y14" s="69">
        <v>3.4656115130928811E-3</v>
      </c>
      <c r="Z14" s="69">
        <v>-1.008618110063253E-3</v>
      </c>
      <c r="AA14" s="69">
        <v>0.79236131673678756</v>
      </c>
      <c r="AB14" s="69">
        <v>-1.873678108677268E-2</v>
      </c>
      <c r="AC14" s="69">
        <v>3.6903712898492813E-2</v>
      </c>
    </row>
    <row r="15" spans="1:29" x14ac:dyDescent="0.3">
      <c r="A15" s="71" t="s">
        <v>61</v>
      </c>
      <c r="B15" s="46" t="s">
        <v>105</v>
      </c>
      <c r="C15" s="2" t="str">
        <f t="shared" si="0"/>
        <v>Shading_nets_prod_to_+1.5%</v>
      </c>
      <c r="D15" s="2" t="s">
        <v>18</v>
      </c>
      <c r="E15" s="68">
        <v>0</v>
      </c>
      <c r="F15" s="68">
        <v>0</v>
      </c>
      <c r="G15" s="68">
        <v>0</v>
      </c>
      <c r="H15" s="69">
        <v>1.0699998559430239</v>
      </c>
      <c r="I15" s="69">
        <v>0.37897488102316862</v>
      </c>
      <c r="J15" s="69">
        <v>0.35418217948185249</v>
      </c>
      <c r="K15" s="69">
        <v>2.8234057440804632</v>
      </c>
      <c r="L15" s="69">
        <v>8.646556016174145E-3</v>
      </c>
      <c r="M15" s="70">
        <v>2.7028849217458628E-4</v>
      </c>
      <c r="N15" s="69">
        <v>7.5700813886214746E-4</v>
      </c>
      <c r="O15" s="69">
        <v>3.3352117752656341E-2</v>
      </c>
      <c r="P15" s="69">
        <v>1.357669802382588E-2</v>
      </c>
      <c r="Q15" s="69">
        <v>4.2783740442246199E-2</v>
      </c>
      <c r="R15" s="69">
        <v>8.0016645370051265E-5</v>
      </c>
      <c r="S15" s="69">
        <v>3.8259961256699171E-3</v>
      </c>
      <c r="T15" s="69">
        <v>7.2594866651343182E-7</v>
      </c>
      <c r="U15" s="69">
        <v>0.83683080179616809</v>
      </c>
      <c r="V15" s="69">
        <v>3.8308199029415853E-2</v>
      </c>
      <c r="W15" s="69">
        <v>5.5005974136292927E-2</v>
      </c>
      <c r="X15" s="69">
        <v>-8.5665393708040938E-3</v>
      </c>
      <c r="Y15" s="69">
        <v>3.5557076334953308E-3</v>
      </c>
      <c r="Z15" s="69">
        <v>-7.5628219019563403E-4</v>
      </c>
      <c r="AA15" s="69">
        <v>0.80347868404351175</v>
      </c>
      <c r="AB15" s="69">
        <v>-4.4755414128303528E-3</v>
      </c>
      <c r="AC15" s="69">
        <v>4.1429276112467051E-2</v>
      </c>
    </row>
    <row r="16" spans="1:29" x14ac:dyDescent="0.3">
      <c r="A16" s="72" t="s">
        <v>61</v>
      </c>
      <c r="B16" s="4" t="s">
        <v>60</v>
      </c>
      <c r="C16" s="4" t="str">
        <f t="shared" si="0"/>
        <v>Shading_nets_prod_to_+1%</v>
      </c>
      <c r="D16" s="2" t="s">
        <v>18</v>
      </c>
      <c r="E16" s="68">
        <v>0</v>
      </c>
      <c r="F16" s="68">
        <v>0</v>
      </c>
      <c r="G16" s="68">
        <v>0</v>
      </c>
      <c r="H16" s="69">
        <v>1.0699998559430239</v>
      </c>
      <c r="I16" s="69">
        <v>0.2526499517261982</v>
      </c>
      <c r="J16" s="69">
        <v>0.23612148200106989</v>
      </c>
      <c r="K16" s="69">
        <v>4.2351080957363667</v>
      </c>
      <c r="L16" s="69">
        <v>5.7643713516881689E-3</v>
      </c>
      <c r="M16" s="70">
        <v>1.8019234812527429E-4</v>
      </c>
      <c r="N16" s="69">
        <v>5.0467215351090999E-4</v>
      </c>
      <c r="O16" s="69">
        <v>2.223474788479507E-2</v>
      </c>
      <c r="P16" s="69">
        <v>9.0511329472064972E-3</v>
      </c>
      <c r="Q16" s="69">
        <v>2.8522497043013569E-2</v>
      </c>
      <c r="R16" s="69">
        <v>8.0016645370051265E-5</v>
      </c>
      <c r="S16" s="69">
        <v>3.8259961256699171E-3</v>
      </c>
      <c r="T16" s="69">
        <v>7.2594866651343182E-7</v>
      </c>
      <c r="U16" s="69">
        <v>0.83683080179616809</v>
      </c>
      <c r="V16" s="69">
        <v>3.8308199029415853E-2</v>
      </c>
      <c r="W16" s="69">
        <v>5.5005974136292927E-2</v>
      </c>
      <c r="X16" s="69">
        <v>-5.6843547063181177E-3</v>
      </c>
      <c r="Y16" s="69">
        <v>3.6458037775446428E-3</v>
      </c>
      <c r="Z16" s="69">
        <v>-5.0394620484439656E-4</v>
      </c>
      <c r="AA16" s="69">
        <v>0.81459605391137302</v>
      </c>
      <c r="AB16" s="69">
        <v>9.7857019864022732E-3</v>
      </c>
      <c r="AC16" s="69">
        <v>4.5954841189086437E-2</v>
      </c>
    </row>
    <row r="17" spans="1:29" x14ac:dyDescent="0.3">
      <c r="A17" s="71" t="s">
        <v>61</v>
      </c>
      <c r="B17" s="46" t="s">
        <v>104</v>
      </c>
      <c r="C17" s="2" t="str">
        <f t="shared" si="0"/>
        <v>Shading_nets_prod_to_+0.5%</v>
      </c>
      <c r="D17" s="2" t="s">
        <v>18</v>
      </c>
      <c r="E17" s="68">
        <v>0</v>
      </c>
      <c r="F17" s="68">
        <v>0</v>
      </c>
      <c r="G17" s="68">
        <v>0</v>
      </c>
      <c r="H17" s="69">
        <v>1.0699998559430239</v>
      </c>
      <c r="I17" s="69">
        <v>0.12632499169558289</v>
      </c>
      <c r="J17" s="69">
        <v>0.1180607557972508</v>
      </c>
      <c r="K17" s="69">
        <v>8.4702151298889667</v>
      </c>
      <c r="L17" s="69">
        <v>2.882186032366008E-3</v>
      </c>
      <c r="M17" s="70">
        <v>9.0096182248089463E-5</v>
      </c>
      <c r="N17" s="69">
        <v>2.5233610904251691E-4</v>
      </c>
      <c r="O17" s="69">
        <v>1.111737499013543E-2</v>
      </c>
      <c r="P17" s="69">
        <v>4.5255671720951804E-3</v>
      </c>
      <c r="Q17" s="69">
        <v>1.4261250384151941E-2</v>
      </c>
      <c r="R17" s="69">
        <v>8.0016645370051265E-5</v>
      </c>
      <c r="S17" s="69">
        <v>3.8259961256699171E-3</v>
      </c>
      <c r="T17" s="69">
        <v>7.2594866651343182E-7</v>
      </c>
      <c r="U17" s="69">
        <v>0.83683080179616809</v>
      </c>
      <c r="V17" s="69">
        <v>3.8308199029415853E-2</v>
      </c>
      <c r="W17" s="69">
        <v>5.5005974136292927E-2</v>
      </c>
      <c r="X17" s="69">
        <v>-2.8021693869959559E-3</v>
      </c>
      <c r="Y17" s="69">
        <v>3.7358999434218281E-3</v>
      </c>
      <c r="Z17" s="69">
        <v>-2.5161016037600348E-4</v>
      </c>
      <c r="AA17" s="69">
        <v>0.82571342680603266</v>
      </c>
      <c r="AB17" s="69">
        <v>2.404694864526391E-2</v>
      </c>
      <c r="AC17" s="69">
        <v>5.0480406964197748E-2</v>
      </c>
    </row>
    <row r="18" spans="1:29" x14ac:dyDescent="0.3">
      <c r="A18" s="31" t="s">
        <v>61</v>
      </c>
      <c r="B18" s="2" t="s">
        <v>86</v>
      </c>
      <c r="C18" s="2" t="str">
        <f t="shared" ref="C18:C22" si="1">_xlfn.CONCAT(A18,B18)</f>
        <v>Shading_nets_cover_50%</v>
      </c>
      <c r="D18" s="2" t="s">
        <v>18</v>
      </c>
      <c r="E18" s="68">
        <v>0</v>
      </c>
      <c r="F18" s="68">
        <v>0</v>
      </c>
      <c r="G18" s="68">
        <v>0</v>
      </c>
      <c r="H18" s="69">
        <v>0.53749992605298758</v>
      </c>
      <c r="I18" s="69">
        <v>0.25264995079487562</v>
      </c>
      <c r="J18" s="69">
        <v>0.47004648475052813</v>
      </c>
      <c r="K18" s="69">
        <v>2.1274491618222369</v>
      </c>
      <c r="L18" s="69">
        <v>5.7643713516881689E-3</v>
      </c>
      <c r="M18" s="70">
        <v>1.8019234812527429E-4</v>
      </c>
      <c r="N18" s="69">
        <v>0.15996222151443359</v>
      </c>
      <c r="O18" s="69">
        <v>2.223474788479507E-2</v>
      </c>
      <c r="P18" s="69">
        <v>9.0511329472064972E-3</v>
      </c>
      <c r="Q18" s="69">
        <v>2.8522497043013569E-2</v>
      </c>
      <c r="R18" s="69">
        <v>4.019528569187969E-5</v>
      </c>
      <c r="S18" s="69">
        <v>1.9219373098167129E-3</v>
      </c>
      <c r="T18" s="69">
        <v>1.5397393144667151E-4</v>
      </c>
      <c r="U18" s="69">
        <v>0.4203706132248044</v>
      </c>
      <c r="V18" s="69">
        <v>1.9243604503571991E-2</v>
      </c>
      <c r="W18" s="69">
        <v>2.7631505625322461E-2</v>
      </c>
      <c r="X18" s="69">
        <v>5.8045666373800486E-3</v>
      </c>
      <c r="Y18" s="69">
        <v>2.1021296579419868E-3</v>
      </c>
      <c r="Z18" s="69">
        <v>0.16011619544588029</v>
      </c>
      <c r="AA18" s="69">
        <v>0.44260536110959953</v>
      </c>
      <c r="AB18" s="69">
        <v>4.776610154658556E-2</v>
      </c>
      <c r="AC18" s="69">
        <v>3.6682638572528958E-2</v>
      </c>
    </row>
    <row r="19" spans="1:29" x14ac:dyDescent="0.3">
      <c r="A19" s="31" t="s">
        <v>61</v>
      </c>
      <c r="B19" s="2" t="s">
        <v>87</v>
      </c>
      <c r="C19" s="2" t="str">
        <f t="shared" si="1"/>
        <v>Shading_nets_cover_60%</v>
      </c>
      <c r="D19" s="2" t="s">
        <v>18</v>
      </c>
      <c r="E19" s="68">
        <v>0</v>
      </c>
      <c r="F19" s="68">
        <v>0</v>
      </c>
      <c r="G19" s="68">
        <v>0</v>
      </c>
      <c r="H19" s="69">
        <v>0.64499991293996572</v>
      </c>
      <c r="I19" s="69">
        <v>0.25264995079487562</v>
      </c>
      <c r="J19" s="69">
        <v>0.39170540294071537</v>
      </c>
      <c r="K19" s="69">
        <v>2.5529390008218749</v>
      </c>
      <c r="L19" s="69">
        <v>5.7643713516881689E-3</v>
      </c>
      <c r="M19" s="70">
        <v>1.8019234812527429E-4</v>
      </c>
      <c r="N19" s="69">
        <v>0.15996222151443359</v>
      </c>
      <c r="O19" s="69">
        <v>2.223474788479507E-2</v>
      </c>
      <c r="P19" s="69">
        <v>9.0511329472064972E-3</v>
      </c>
      <c r="Q19" s="69">
        <v>2.8522497043013569E-2</v>
      </c>
      <c r="R19" s="69">
        <v>4.8234345740638673E-5</v>
      </c>
      <c r="S19" s="69">
        <v>2.306324764504097E-3</v>
      </c>
      <c r="T19" s="69">
        <v>1.8476869445294139E-4</v>
      </c>
      <c r="U19" s="69">
        <v>0.50444473582319915</v>
      </c>
      <c r="V19" s="69">
        <v>2.3092325311154131E-2</v>
      </c>
      <c r="W19" s="69">
        <v>3.3157806610688567E-2</v>
      </c>
      <c r="X19" s="69">
        <v>5.8126056974288076E-3</v>
      </c>
      <c r="Y19" s="69">
        <v>2.4865171126293721E-3</v>
      </c>
      <c r="Z19" s="69">
        <v>0.16014699020888659</v>
      </c>
      <c r="AA19" s="69">
        <v>0.52667948370799422</v>
      </c>
      <c r="AB19" s="69">
        <v>5.16148223541677E-2</v>
      </c>
      <c r="AC19" s="69">
        <v>4.2208939557895057E-2</v>
      </c>
    </row>
    <row r="20" spans="1:29" x14ac:dyDescent="0.3">
      <c r="A20" s="31" t="s">
        <v>61</v>
      </c>
      <c r="B20" s="2" t="s">
        <v>88</v>
      </c>
      <c r="C20" s="2" t="str">
        <f t="shared" si="1"/>
        <v>Shading_nets_cover_70%</v>
      </c>
      <c r="D20" s="2" t="s">
        <v>18</v>
      </c>
      <c r="E20" s="68">
        <v>0</v>
      </c>
      <c r="F20" s="68">
        <v>0</v>
      </c>
      <c r="G20" s="68">
        <v>0</v>
      </c>
      <c r="H20" s="69">
        <v>0.75249989796429873</v>
      </c>
      <c r="I20" s="69">
        <v>0.25264995079487562</v>
      </c>
      <c r="J20" s="69">
        <v>0.33574748844266578</v>
      </c>
      <c r="K20" s="69">
        <v>2.9784288324490791</v>
      </c>
      <c r="L20" s="69">
        <v>5.7643713516881689E-3</v>
      </c>
      <c r="M20" s="70">
        <v>1.8019234812527429E-4</v>
      </c>
      <c r="N20" s="69">
        <v>0.15996222151443359</v>
      </c>
      <c r="O20" s="69">
        <v>2.223474788479507E-2</v>
      </c>
      <c r="P20" s="69">
        <v>9.0511329472064972E-3</v>
      </c>
      <c r="Q20" s="69">
        <v>2.8522497043013569E-2</v>
      </c>
      <c r="R20" s="69">
        <v>5.6273405789397657E-5</v>
      </c>
      <c r="S20" s="69">
        <v>2.6907122264674399E-3</v>
      </c>
      <c r="T20" s="69">
        <v>2.155634574592113E-4</v>
      </c>
      <c r="U20" s="69">
        <v>0.5885188584215939</v>
      </c>
      <c r="V20" s="69">
        <v>2.6941046584397551E-2</v>
      </c>
      <c r="W20" s="69">
        <v>3.8684107596054673E-2</v>
      </c>
      <c r="X20" s="69">
        <v>5.8206447574775666E-3</v>
      </c>
      <c r="Y20" s="69">
        <v>2.8709045745927142E-3</v>
      </c>
      <c r="Z20" s="69">
        <v>0.16017778497189281</v>
      </c>
      <c r="AA20" s="69">
        <v>0.61075360630638897</v>
      </c>
      <c r="AB20" s="69">
        <v>5.5463543627411127E-2</v>
      </c>
      <c r="AC20" s="69">
        <v>4.773524054326117E-2</v>
      </c>
    </row>
    <row r="21" spans="1:29" x14ac:dyDescent="0.3">
      <c r="A21" s="31" t="s">
        <v>61</v>
      </c>
      <c r="B21" s="2" t="s">
        <v>89</v>
      </c>
      <c r="C21" s="2" t="str">
        <f t="shared" si="1"/>
        <v>Shading_nets_cover_80%</v>
      </c>
      <c r="D21" s="2" t="s">
        <v>18</v>
      </c>
      <c r="E21" s="68">
        <v>0</v>
      </c>
      <c r="F21" s="68">
        <v>0</v>
      </c>
      <c r="G21" s="68">
        <v>0</v>
      </c>
      <c r="H21" s="69">
        <v>0.85999988298863173</v>
      </c>
      <c r="I21" s="69">
        <v>0.25264995079487562</v>
      </c>
      <c r="J21" s="69">
        <v>0.2937790525236797</v>
      </c>
      <c r="K21" s="69">
        <v>3.4039186640762829</v>
      </c>
      <c r="L21" s="69">
        <v>5.7643713516881689E-3</v>
      </c>
      <c r="M21" s="70">
        <v>1.8019234812527429E-4</v>
      </c>
      <c r="N21" s="69">
        <v>0.15996222151443359</v>
      </c>
      <c r="O21" s="69">
        <v>2.223474788479507E-2</v>
      </c>
      <c r="P21" s="69">
        <v>9.0511329472064972E-3</v>
      </c>
      <c r="Q21" s="69">
        <v>2.8522497043013569E-2</v>
      </c>
      <c r="R21" s="69">
        <v>6.4312465838156641E-5</v>
      </c>
      <c r="S21" s="69">
        <v>3.0750996920687612E-3</v>
      </c>
      <c r="T21" s="69">
        <v>2.4635833688080311E-4</v>
      </c>
      <c r="U21" s="69">
        <v>0.67259298078715801</v>
      </c>
      <c r="V21" s="69">
        <v>3.0789767391979691E-2</v>
      </c>
      <c r="W21" s="69">
        <v>4.4210409047082067E-2</v>
      </c>
      <c r="X21" s="69">
        <v>5.8286838175263256E-3</v>
      </c>
      <c r="Y21" s="69">
        <v>3.2552920401940359E-3</v>
      </c>
      <c r="Z21" s="69">
        <v>0.1602085798513144</v>
      </c>
      <c r="AA21" s="69">
        <v>0.69482772867195308</v>
      </c>
      <c r="AB21" s="69">
        <v>5.9312264434993267E-2</v>
      </c>
      <c r="AC21" s="69">
        <v>5.3261541994288557E-2</v>
      </c>
    </row>
    <row r="22" spans="1:29" x14ac:dyDescent="0.3">
      <c r="A22" s="31" t="s">
        <v>61</v>
      </c>
      <c r="B22" s="2" t="s">
        <v>90</v>
      </c>
      <c r="C22" s="2" t="str">
        <f t="shared" si="1"/>
        <v>Shading_nets_cover_90%</v>
      </c>
      <c r="D22" s="2" t="s">
        <v>18</v>
      </c>
      <c r="E22" s="68">
        <v>0</v>
      </c>
      <c r="F22" s="68">
        <v>0</v>
      </c>
      <c r="G22" s="68">
        <v>0</v>
      </c>
      <c r="H22" s="69">
        <v>0.96749986801296473</v>
      </c>
      <c r="I22" s="69">
        <v>0.25264995079487562</v>
      </c>
      <c r="J22" s="69">
        <v>0.26113693567086882</v>
      </c>
      <c r="K22" s="69">
        <v>3.8294084957034871</v>
      </c>
      <c r="L22" s="69">
        <v>5.7643713516881689E-3</v>
      </c>
      <c r="M22" s="70">
        <v>1.8019234812527429E-4</v>
      </c>
      <c r="N22" s="69">
        <v>0.15996222151443359</v>
      </c>
      <c r="O22" s="69">
        <v>2.223474788479507E-2</v>
      </c>
      <c r="P22" s="69">
        <v>9.0511329472064972E-3</v>
      </c>
      <c r="Q22" s="69">
        <v>2.8522497043013569E-2</v>
      </c>
      <c r="R22" s="69">
        <v>7.2351511335000396E-5</v>
      </c>
      <c r="S22" s="69">
        <v>3.4594871467561461E-3</v>
      </c>
      <c r="T22" s="69">
        <v>2.7715321630239492E-4</v>
      </c>
      <c r="U22" s="69">
        <v>0.75666710361838341</v>
      </c>
      <c r="V22" s="69">
        <v>3.4638488199561827E-2</v>
      </c>
      <c r="W22" s="69">
        <v>4.9736710032448173E-2</v>
      </c>
      <c r="X22" s="69">
        <v>5.8367228630231693E-3</v>
      </c>
      <c r="Y22" s="69">
        <v>3.63967949488142E-3</v>
      </c>
      <c r="Z22" s="69">
        <v>0.16023937473073599</v>
      </c>
      <c r="AA22" s="69">
        <v>0.77890185150317848</v>
      </c>
      <c r="AB22" s="69">
        <v>6.3160985242575407E-2</v>
      </c>
      <c r="AC22" s="69">
        <v>5.878784297965467E-2</v>
      </c>
    </row>
    <row r="23" spans="1:29" x14ac:dyDescent="0.3">
      <c r="A23" s="31" t="s">
        <v>61</v>
      </c>
      <c r="B23" s="2" t="s">
        <v>91</v>
      </c>
      <c r="C23" s="2" t="str">
        <f t="shared" ref="C23:C33" si="2">_xlfn.CONCAT(A23,B23)</f>
        <v>Shading_nets_cover_100%</v>
      </c>
      <c r="D23" s="2" t="s">
        <v>18</v>
      </c>
      <c r="E23" s="68">
        <v>0</v>
      </c>
      <c r="F23" s="68">
        <v>0</v>
      </c>
      <c r="G23" s="68">
        <v>0</v>
      </c>
      <c r="H23" s="69">
        <v>0.74999989755451679</v>
      </c>
      <c r="I23" s="69">
        <v>0.25264995079487562</v>
      </c>
      <c r="J23" s="69">
        <v>0.33686664707378938</v>
      </c>
      <c r="K23" s="69">
        <v>2.968533717085247</v>
      </c>
      <c r="L23" s="69">
        <v>5.7643713516881689E-3</v>
      </c>
      <c r="M23" s="70">
        <v>1.8019234812527429E-4</v>
      </c>
      <c r="N23" s="69">
        <v>0.15996222151443359</v>
      </c>
      <c r="O23" s="69">
        <v>2.223474788479507E-2</v>
      </c>
      <c r="P23" s="69">
        <v>9.0511329472064972E-3</v>
      </c>
      <c r="Q23" s="69">
        <v>2.8522497043013569E-2</v>
      </c>
      <c r="R23" s="69">
        <v>5.6086428230628371E-5</v>
      </c>
      <c r="S23" s="69">
        <v>2.681772986761644E-3</v>
      </c>
      <c r="T23" s="69">
        <v>2.1484727039933199E-4</v>
      </c>
      <c r="U23" s="69">
        <v>0.58656364632770419</v>
      </c>
      <c r="V23" s="69">
        <v>2.685154136270285E-2</v>
      </c>
      <c r="W23" s="69">
        <v>3.8555589271709323E-2</v>
      </c>
      <c r="X23" s="69">
        <v>5.8204577799187973E-3</v>
      </c>
      <c r="Y23" s="69">
        <v>2.8619653348869178E-3</v>
      </c>
      <c r="Z23" s="69">
        <v>0.16017706878483301</v>
      </c>
      <c r="AA23" s="69">
        <v>0.60879839421249926</v>
      </c>
      <c r="AB23" s="69">
        <v>5.5374038405716419E-2</v>
      </c>
      <c r="AC23" s="69">
        <v>4.760672221891582E-2</v>
      </c>
    </row>
    <row r="24" spans="1:29" x14ac:dyDescent="0.3">
      <c r="A24" s="31" t="s">
        <v>61</v>
      </c>
      <c r="B24" s="2" t="s">
        <v>92</v>
      </c>
      <c r="C24" s="2" t="str">
        <f t="shared" si="2"/>
        <v>Shading_nets_low_price</v>
      </c>
      <c r="D24" s="2" t="s">
        <v>18</v>
      </c>
      <c r="E24" s="68">
        <v>0</v>
      </c>
      <c r="F24" s="68">
        <v>0</v>
      </c>
      <c r="G24" s="68">
        <v>0</v>
      </c>
      <c r="H24" s="69">
        <v>0.87999988067895174</v>
      </c>
      <c r="I24" s="69">
        <v>0.25264995079487562</v>
      </c>
      <c r="J24" s="69">
        <v>0.2871022557411565</v>
      </c>
      <c r="K24" s="69">
        <v>3.4830795648696422</v>
      </c>
      <c r="L24" s="69">
        <v>5.7643713516881689E-3</v>
      </c>
      <c r="M24" s="70">
        <v>1.8019234812527429E-4</v>
      </c>
      <c r="N24" s="69">
        <v>0.15996222151443359</v>
      </c>
      <c r="O24" s="69">
        <v>2.223474788479507E-2</v>
      </c>
      <c r="P24" s="69">
        <v>9.0511329472064972E-3</v>
      </c>
      <c r="Q24" s="69">
        <v>2.8522497043013569E-2</v>
      </c>
      <c r="R24" s="69">
        <v>6.5808082581497729E-5</v>
      </c>
      <c r="S24" s="69">
        <v>3.1466136351809841E-3</v>
      </c>
      <c r="T24" s="69">
        <v>2.5208760052919388E-4</v>
      </c>
      <c r="U24" s="69">
        <v>0.68823467800393701</v>
      </c>
      <c r="V24" s="69">
        <v>3.1505808234214783E-2</v>
      </c>
      <c r="W24" s="69">
        <v>4.5238557970151312E-2</v>
      </c>
      <c r="X24" s="69">
        <v>5.8301794342696667E-3</v>
      </c>
      <c r="Y24" s="69">
        <v>3.326805983306258E-3</v>
      </c>
      <c r="Z24" s="69">
        <v>0.16021430911496279</v>
      </c>
      <c r="AA24" s="69">
        <v>0.71046942588873208</v>
      </c>
      <c r="AB24" s="69">
        <v>6.0028305277228362E-2</v>
      </c>
      <c r="AC24" s="69">
        <v>5.4289690917357802E-2</v>
      </c>
    </row>
    <row r="25" spans="1:29" x14ac:dyDescent="0.3">
      <c r="A25" s="31" t="s">
        <v>61</v>
      </c>
      <c r="B25" s="2" t="s">
        <v>93</v>
      </c>
      <c r="C25" s="2" t="str">
        <f t="shared" si="2"/>
        <v>Shading_nets_mid-low_price</v>
      </c>
      <c r="D25" s="2" t="s">
        <v>18</v>
      </c>
      <c r="E25" s="68">
        <v>0</v>
      </c>
      <c r="F25" s="68">
        <v>0</v>
      </c>
      <c r="G25" s="68">
        <v>0</v>
      </c>
      <c r="H25" s="69">
        <v>1.0099998628720639</v>
      </c>
      <c r="I25" s="69">
        <v>0.25264995079487562</v>
      </c>
      <c r="J25" s="69">
        <v>0.2501485000962605</v>
      </c>
      <c r="K25" s="69">
        <v>3.9976254089678189</v>
      </c>
      <c r="L25" s="69">
        <v>5.7643713516881689E-3</v>
      </c>
      <c r="M25" s="70">
        <v>1.8019234812527429E-4</v>
      </c>
      <c r="N25" s="69">
        <v>0.15996222151443359</v>
      </c>
      <c r="O25" s="69">
        <v>2.223474788479507E-2</v>
      </c>
      <c r="P25" s="69">
        <v>9.0511329472064972E-3</v>
      </c>
      <c r="Q25" s="69">
        <v>2.8522497043013569E-2</v>
      </c>
      <c r="R25" s="69">
        <v>7.5529736932367086E-5</v>
      </c>
      <c r="S25" s="69">
        <v>3.6114542872383031E-3</v>
      </c>
      <c r="T25" s="69">
        <v>2.8932793065905571E-4</v>
      </c>
      <c r="U25" s="69">
        <v>0.78990570991300046</v>
      </c>
      <c r="V25" s="69">
        <v>3.6160075571388013E-2</v>
      </c>
      <c r="W25" s="69">
        <v>5.1921527134254568E-2</v>
      </c>
      <c r="X25" s="69">
        <v>5.839901088620536E-3</v>
      </c>
      <c r="Y25" s="69">
        <v>3.7916466353635769E-3</v>
      </c>
      <c r="Z25" s="69">
        <v>0.16025154944509271</v>
      </c>
      <c r="AA25" s="69">
        <v>0.81214045779779553</v>
      </c>
      <c r="AB25" s="69">
        <v>6.4682572614401579E-2</v>
      </c>
      <c r="AC25" s="69">
        <v>6.0972660081461072E-2</v>
      </c>
    </row>
    <row r="26" spans="1:29" x14ac:dyDescent="0.3">
      <c r="A26" s="31" t="s">
        <v>61</v>
      </c>
      <c r="B26" s="2" t="s">
        <v>94</v>
      </c>
      <c r="C26" s="2" t="str">
        <f t="shared" si="2"/>
        <v>Shading_nets_mid_price</v>
      </c>
      <c r="D26" s="2" t="s">
        <v>18</v>
      </c>
      <c r="E26" s="68">
        <v>0</v>
      </c>
      <c r="F26" s="68">
        <v>0</v>
      </c>
      <c r="G26" s="68">
        <v>0</v>
      </c>
      <c r="H26" s="69">
        <v>1.139999845065176</v>
      </c>
      <c r="I26" s="69">
        <v>0.25264995079487562</v>
      </c>
      <c r="J26" s="69">
        <v>0.2216227939754071</v>
      </c>
      <c r="K26" s="69">
        <v>4.512171253065997</v>
      </c>
      <c r="L26" s="69">
        <v>5.7643713516881689E-3</v>
      </c>
      <c r="M26" s="70">
        <v>1.8019234812527429E-4</v>
      </c>
      <c r="N26" s="69">
        <v>0.15996222151443359</v>
      </c>
      <c r="O26" s="69">
        <v>2.223474788479507E-2</v>
      </c>
      <c r="P26" s="69">
        <v>9.0511329472064972E-3</v>
      </c>
      <c r="Q26" s="69">
        <v>2.8522497043013569E-2</v>
      </c>
      <c r="R26" s="69">
        <v>8.5251362179405987E-5</v>
      </c>
      <c r="S26" s="69">
        <v>4.0762949356576428E-3</v>
      </c>
      <c r="T26" s="69">
        <v>3.2656791154295211E-4</v>
      </c>
      <c r="U26" s="69">
        <v>0.89157674205489457</v>
      </c>
      <c r="V26" s="69">
        <v>4.081434290856123E-2</v>
      </c>
      <c r="W26" s="69">
        <v>5.8604495599865913E-2</v>
      </c>
      <c r="X26" s="69">
        <v>5.8496227138675749E-3</v>
      </c>
      <c r="Y26" s="69">
        <v>4.2564872837829171E-3</v>
      </c>
      <c r="Z26" s="69">
        <v>0.1602887894259766</v>
      </c>
      <c r="AA26" s="69">
        <v>0.91381148993968964</v>
      </c>
      <c r="AB26" s="69">
        <v>6.9336839951574802E-2</v>
      </c>
      <c r="AC26" s="69">
        <v>6.7655628547072411E-2</v>
      </c>
    </row>
    <row r="27" spans="1:29" x14ac:dyDescent="0.3">
      <c r="A27" s="31" t="s">
        <v>61</v>
      </c>
      <c r="B27" s="2" t="s">
        <v>95</v>
      </c>
      <c r="C27" s="2" t="str">
        <f t="shared" si="2"/>
        <v>Shading_nets_mid-high_price</v>
      </c>
      <c r="D27" s="2" t="s">
        <v>18</v>
      </c>
      <c r="E27" s="68">
        <v>0</v>
      </c>
      <c r="F27" s="68">
        <v>0</v>
      </c>
      <c r="G27" s="68">
        <v>0</v>
      </c>
      <c r="H27" s="69">
        <v>1.269999828189611</v>
      </c>
      <c r="I27" s="69">
        <v>0.25264995079487562</v>
      </c>
      <c r="J27" s="69">
        <v>0.19893699604277021</v>
      </c>
      <c r="K27" s="69">
        <v>5.0267171008503926</v>
      </c>
      <c r="L27" s="69">
        <v>5.7643713516881689E-3</v>
      </c>
      <c r="M27" s="70">
        <v>1.8019234812527429E-4</v>
      </c>
      <c r="N27" s="69">
        <v>0.15996222151443359</v>
      </c>
      <c r="O27" s="69">
        <v>2.223474788479507E-2</v>
      </c>
      <c r="P27" s="69">
        <v>9.0511329472064972E-3</v>
      </c>
      <c r="Q27" s="69">
        <v>2.8522497043013569E-2</v>
      </c>
      <c r="R27" s="69">
        <v>9.4973016530275345E-5</v>
      </c>
      <c r="S27" s="69">
        <v>4.5411355895339511E-3</v>
      </c>
      <c r="T27" s="69">
        <v>3.6380812525749212E-4</v>
      </c>
      <c r="U27" s="69">
        <v>0.99324777419678867</v>
      </c>
      <c r="V27" s="69">
        <v>4.5468610245734453E-2</v>
      </c>
      <c r="W27" s="69">
        <v>6.5287464531138539E-2</v>
      </c>
      <c r="X27" s="69">
        <v>5.8593443682184443E-3</v>
      </c>
      <c r="Y27" s="69">
        <v>4.7213279376592254E-3</v>
      </c>
      <c r="Z27" s="69">
        <v>0.16032602963969109</v>
      </c>
      <c r="AA27" s="69">
        <v>1.015482522081584</v>
      </c>
      <c r="AB27" s="69">
        <v>7.3991107288748026E-2</v>
      </c>
      <c r="AC27" s="69">
        <v>7.4338597478345037E-2</v>
      </c>
    </row>
    <row r="28" spans="1:29" x14ac:dyDescent="0.3">
      <c r="A28" s="31" t="s">
        <v>61</v>
      </c>
      <c r="B28" s="2" t="s">
        <v>96</v>
      </c>
      <c r="C28" s="2" t="str">
        <f t="shared" si="2"/>
        <v>Shading_nets_high_price</v>
      </c>
      <c r="D28" s="2" t="s">
        <v>18</v>
      </c>
      <c r="E28" s="68">
        <v>0</v>
      </c>
      <c r="F28" s="68">
        <v>0</v>
      </c>
      <c r="G28" s="68">
        <v>0</v>
      </c>
      <c r="H28" s="69">
        <v>1.3999998113140459</v>
      </c>
      <c r="I28" s="69">
        <v>0.25264995079487562</v>
      </c>
      <c r="J28" s="69">
        <v>0.18046427488996389</v>
      </c>
      <c r="K28" s="69">
        <v>5.5412629486347873</v>
      </c>
      <c r="L28" s="69">
        <v>5.7643713516881689E-3</v>
      </c>
      <c r="M28" s="70">
        <v>1.8019234812527429E-4</v>
      </c>
      <c r="N28" s="69">
        <v>0.15996222151443359</v>
      </c>
      <c r="O28" s="69">
        <v>2.223474788479507E-2</v>
      </c>
      <c r="P28" s="69">
        <v>9.0511329472064972E-3</v>
      </c>
      <c r="Q28" s="69">
        <v>2.8522497043013569E-2</v>
      </c>
      <c r="R28" s="69">
        <v>1.046946854330599E-4</v>
      </c>
      <c r="S28" s="69">
        <v>5.0059762361343019E-3</v>
      </c>
      <c r="T28" s="69">
        <v>4.0104833897203212E-4</v>
      </c>
      <c r="U28" s="69">
        <v>1.0949188061058519</v>
      </c>
      <c r="V28" s="69">
        <v>5.0122877117246389E-2</v>
      </c>
      <c r="W28" s="69">
        <v>7.1970433229580522E-2</v>
      </c>
      <c r="X28" s="69">
        <v>5.8690660371212289E-3</v>
      </c>
      <c r="Y28" s="69">
        <v>5.1861685842595762E-3</v>
      </c>
      <c r="Z28" s="69">
        <v>0.16036326985340571</v>
      </c>
      <c r="AA28" s="69">
        <v>1.117153553990647</v>
      </c>
      <c r="AB28" s="69">
        <v>7.8645374160259962E-2</v>
      </c>
      <c r="AC28" s="69">
        <v>8.1021566176787019E-2</v>
      </c>
    </row>
    <row r="29" spans="1:29" x14ac:dyDescent="0.3">
      <c r="A29" s="31" t="s">
        <v>97</v>
      </c>
      <c r="B29" s="2" t="s">
        <v>92</v>
      </c>
      <c r="C29" s="2" t="str">
        <f t="shared" si="2"/>
        <v>Shading_trees_low_price</v>
      </c>
      <c r="D29" s="2" t="s">
        <v>18</v>
      </c>
      <c r="E29" s="68">
        <v>0</v>
      </c>
      <c r="F29" s="68">
        <v>0</v>
      </c>
      <c r="G29" s="68">
        <v>0</v>
      </c>
      <c r="H29" s="69">
        <v>0.97402612771838903</v>
      </c>
      <c r="I29" s="69">
        <v>0.61077733058482409</v>
      </c>
      <c r="J29" s="69">
        <v>0.62706462712200706</v>
      </c>
      <c r="K29" s="69">
        <v>1.594731957038666</v>
      </c>
      <c r="L29" s="69">
        <v>2.327894559130073E-3</v>
      </c>
      <c r="M29" s="70">
        <v>4.8943104411591776E-4</v>
      </c>
      <c r="N29" s="69">
        <v>0.30854865815490479</v>
      </c>
      <c r="O29" s="69">
        <v>5.4223283659666777E-2</v>
      </c>
      <c r="P29" s="69">
        <v>5.236644484102726E-2</v>
      </c>
      <c r="Q29" s="69">
        <v>3.0712924897670749E-2</v>
      </c>
      <c r="R29" s="69">
        <v>6.0202323948033154E-4</v>
      </c>
      <c r="S29" s="69">
        <v>8.9470844250172377E-4</v>
      </c>
      <c r="T29" s="69">
        <v>1.8994975835084921E-4</v>
      </c>
      <c r="U29" s="69">
        <v>6.3227870035916567E-2</v>
      </c>
      <c r="V29" s="69">
        <v>9.4680929090827703E-2</v>
      </c>
      <c r="W29" s="69">
        <v>3.9852112531661987E-3</v>
      </c>
      <c r="X29" s="69">
        <v>4.7159914422081783E-2</v>
      </c>
      <c r="Y29" s="69">
        <v>1.0683329324820081E-2</v>
      </c>
      <c r="Z29" s="69">
        <v>6.1711631128564477</v>
      </c>
      <c r="AA29" s="69">
        <v>1.1476935432292521</v>
      </c>
      <c r="AB29" s="69">
        <v>0.70893942704424262</v>
      </c>
      <c r="AC29" s="69">
        <v>1.051314108073711</v>
      </c>
    </row>
    <row r="30" spans="1:29" x14ac:dyDescent="0.3">
      <c r="A30" s="31" t="s">
        <v>97</v>
      </c>
      <c r="B30" s="2" t="s">
        <v>93</v>
      </c>
      <c r="C30" s="2" t="str">
        <f t="shared" si="2"/>
        <v>Shading_trees_mid-low_price</v>
      </c>
      <c r="D30" s="2" t="s">
        <v>18</v>
      </c>
      <c r="E30" s="68">
        <v>0</v>
      </c>
      <c r="F30" s="68">
        <v>0</v>
      </c>
      <c r="G30" s="68">
        <v>0</v>
      </c>
      <c r="H30" s="69">
        <v>0.98051963653415442</v>
      </c>
      <c r="I30" s="69">
        <v>0.61077733058482409</v>
      </c>
      <c r="J30" s="69">
        <v>0.62291188042265067</v>
      </c>
      <c r="K30" s="69">
        <v>1.6053635055435</v>
      </c>
      <c r="L30" s="69">
        <v>2.327894559130073E-3</v>
      </c>
      <c r="M30" s="70">
        <v>4.8943104411591776E-4</v>
      </c>
      <c r="N30" s="69">
        <v>0.30854865815490479</v>
      </c>
      <c r="O30" s="69">
        <v>5.4223283659666777E-2</v>
      </c>
      <c r="P30" s="69">
        <v>5.236644484102726E-2</v>
      </c>
      <c r="Q30" s="69">
        <v>3.0712924897670749E-2</v>
      </c>
      <c r="R30" s="69">
        <v>6.0603673045989126E-4</v>
      </c>
      <c r="S30" s="69">
        <v>9.0067316159547772E-4</v>
      </c>
      <c r="T30" s="69">
        <v>1.912162406370044E-4</v>
      </c>
      <c r="U30" s="69">
        <v>6.3649389194324613E-2</v>
      </c>
      <c r="V30" s="69">
        <v>9.5312135294079781E-2</v>
      </c>
      <c r="W30" s="69">
        <v>4.0117797907441846E-3</v>
      </c>
      <c r="X30" s="69">
        <v>4.7163927913061343E-2</v>
      </c>
      <c r="Y30" s="69">
        <v>1.0689294043913829E-2</v>
      </c>
      <c r="Z30" s="69">
        <v>6.1711643793387339</v>
      </c>
      <c r="AA30" s="69">
        <v>1.1481150623876599</v>
      </c>
      <c r="AB30" s="69">
        <v>0.7095706332474947</v>
      </c>
      <c r="AC30" s="69">
        <v>1.0513406766112889</v>
      </c>
    </row>
    <row r="31" spans="1:29" x14ac:dyDescent="0.3">
      <c r="A31" s="31" t="s">
        <v>97</v>
      </c>
      <c r="B31" s="2" t="s">
        <v>94</v>
      </c>
      <c r="C31" s="2" t="str">
        <f t="shared" si="2"/>
        <v>Shading_trees_mid_price</v>
      </c>
      <c r="D31" s="2" t="s">
        <v>18</v>
      </c>
      <c r="E31" s="68">
        <v>0</v>
      </c>
      <c r="F31" s="68">
        <v>0</v>
      </c>
      <c r="G31" s="68">
        <v>0</v>
      </c>
      <c r="H31" s="69">
        <v>0.98701314348727465</v>
      </c>
      <c r="I31" s="69">
        <v>0.61077733058482409</v>
      </c>
      <c r="J31" s="69">
        <v>0.61881377630580525</v>
      </c>
      <c r="K31" s="69">
        <v>1.6159950509987031</v>
      </c>
      <c r="L31" s="69">
        <v>2.327894559130073E-3</v>
      </c>
      <c r="M31" s="70">
        <v>4.8943104411591776E-4</v>
      </c>
      <c r="N31" s="69">
        <v>0.30854865815490479</v>
      </c>
      <c r="O31" s="69">
        <v>5.4223283659666777E-2</v>
      </c>
      <c r="P31" s="69">
        <v>5.236644484102726E-2</v>
      </c>
      <c r="Q31" s="69">
        <v>3.0712924897670749E-2</v>
      </c>
      <c r="R31" s="69">
        <v>6.1005020688753575E-4</v>
      </c>
      <c r="S31" s="69">
        <v>9.0663788796518929E-4</v>
      </c>
      <c r="T31" s="69">
        <v>1.924826065078378E-4</v>
      </c>
      <c r="U31" s="69">
        <v>6.4070908352732658E-2</v>
      </c>
      <c r="V31" s="69">
        <v>9.5943341497331858E-2</v>
      </c>
      <c r="W31" s="69">
        <v>4.0383476298302412E-3</v>
      </c>
      <c r="X31" s="69">
        <v>4.7167941389488988E-2</v>
      </c>
      <c r="Y31" s="69">
        <v>1.0695258770283539E-2</v>
      </c>
      <c r="Z31" s="69">
        <v>6.1711656457046047</v>
      </c>
      <c r="AA31" s="69">
        <v>1.148536581546068</v>
      </c>
      <c r="AB31" s="69">
        <v>0.71020183945074677</v>
      </c>
      <c r="AC31" s="69">
        <v>1.051367244450375</v>
      </c>
    </row>
    <row r="32" spans="1:29" x14ac:dyDescent="0.3">
      <c r="A32" s="31" t="s">
        <v>97</v>
      </c>
      <c r="B32" s="2" t="s">
        <v>95</v>
      </c>
      <c r="C32" s="2" t="str">
        <f t="shared" si="2"/>
        <v>Shading_trees_mid-high_price</v>
      </c>
      <c r="D32" s="2" t="s">
        <v>18</v>
      </c>
      <c r="E32" s="68">
        <v>0</v>
      </c>
      <c r="F32" s="68">
        <v>0</v>
      </c>
      <c r="G32" s="68">
        <v>0</v>
      </c>
      <c r="H32" s="69">
        <v>0.99350665044039488</v>
      </c>
      <c r="I32" s="69">
        <v>0.61077733058482409</v>
      </c>
      <c r="J32" s="69">
        <v>0.6147692421727452</v>
      </c>
      <c r="K32" s="69">
        <v>1.6266265964539059</v>
      </c>
      <c r="L32" s="69">
        <v>2.327894559130073E-3</v>
      </c>
      <c r="M32" s="70">
        <v>4.8943104411591776E-4</v>
      </c>
      <c r="N32" s="69">
        <v>0.30854865815490479</v>
      </c>
      <c r="O32" s="69">
        <v>5.4223283659666777E-2</v>
      </c>
      <c r="P32" s="69">
        <v>5.236644484102726E-2</v>
      </c>
      <c r="Q32" s="69">
        <v>3.0712924897670749E-2</v>
      </c>
      <c r="R32" s="69">
        <v>6.140637124190107E-4</v>
      </c>
      <c r="S32" s="69">
        <v>9.1260260887793265E-4</v>
      </c>
      <c r="T32" s="69">
        <v>1.9374873954802749E-4</v>
      </c>
      <c r="U32" s="69">
        <v>6.4492427743971348E-2</v>
      </c>
      <c r="V32" s="69">
        <v>9.6574547700583935E-2</v>
      </c>
      <c r="W32" s="69">
        <v>4.064915468916297E-3</v>
      </c>
      <c r="X32" s="69">
        <v>4.7171954895020463E-2</v>
      </c>
      <c r="Y32" s="69">
        <v>1.070122349119629E-2</v>
      </c>
      <c r="Z32" s="69">
        <v>6.1711669118376449</v>
      </c>
      <c r="AA32" s="69">
        <v>1.1489581009373071</v>
      </c>
      <c r="AB32" s="69">
        <v>0.71083304565399885</v>
      </c>
      <c r="AC32" s="69">
        <v>1.051393812289461</v>
      </c>
    </row>
    <row r="33" spans="1:29" x14ac:dyDescent="0.3">
      <c r="A33" s="31" t="s">
        <v>97</v>
      </c>
      <c r="B33" s="2" t="s">
        <v>96</v>
      </c>
      <c r="C33" s="2" t="str">
        <f t="shared" si="2"/>
        <v>Shading_trees_high_price</v>
      </c>
      <c r="D33" s="2" t="s">
        <v>18</v>
      </c>
      <c r="E33" s="68">
        <v>0</v>
      </c>
      <c r="F33" s="68">
        <v>0</v>
      </c>
      <c r="G33" s="68">
        <v>0</v>
      </c>
      <c r="H33" s="69">
        <v>1.00000015925616</v>
      </c>
      <c r="I33" s="69">
        <v>0.61077733058482409</v>
      </c>
      <c r="J33" s="69">
        <v>0.61077723331478717</v>
      </c>
      <c r="K33" s="69">
        <v>1.63725814495874</v>
      </c>
      <c r="L33" s="69">
        <v>2.327894559130073E-3</v>
      </c>
      <c r="M33" s="70">
        <v>4.8943104411591776E-4</v>
      </c>
      <c r="N33" s="69">
        <v>0.30854865815490479</v>
      </c>
      <c r="O33" s="69">
        <v>5.4223283659666777E-2</v>
      </c>
      <c r="P33" s="69">
        <v>5.236644484102726E-2</v>
      </c>
      <c r="Q33" s="69">
        <v>3.0712924897670749E-2</v>
      </c>
      <c r="R33" s="69">
        <v>6.1807718884665519E-4</v>
      </c>
      <c r="S33" s="69">
        <v>9.1856732979067601E-4</v>
      </c>
      <c r="T33" s="69">
        <v>1.9501510541886091E-4</v>
      </c>
      <c r="U33" s="69">
        <v>6.4913946902379394E-2</v>
      </c>
      <c r="V33" s="69">
        <v>9.7205753903836012E-2</v>
      </c>
      <c r="W33" s="69">
        <v>4.09148377366364E-3</v>
      </c>
      <c r="X33" s="69">
        <v>4.7175968371448107E-2</v>
      </c>
      <c r="Y33" s="69">
        <v>1.0707188212109029E-2</v>
      </c>
      <c r="Z33" s="69">
        <v>6.1711681782035157</v>
      </c>
      <c r="AA33" s="69">
        <v>1.1493796200957149</v>
      </c>
      <c r="AB33" s="69">
        <v>0.71146425185725093</v>
      </c>
      <c r="AC33" s="69">
        <v>1.0514203805942091</v>
      </c>
    </row>
    <row r="34" spans="1:29" x14ac:dyDescent="0.3">
      <c r="A34" s="2" t="s">
        <v>38</v>
      </c>
      <c r="B34" s="2" t="s">
        <v>81</v>
      </c>
      <c r="C34" s="2" t="str">
        <f t="shared" ref="C34" si="3">_xlfn.CONCAT(A34,B34)</f>
        <v>Biomass_high_price_petroleum</v>
      </c>
      <c r="D34" s="2" t="s">
        <v>18</v>
      </c>
      <c r="E34" s="68">
        <v>0</v>
      </c>
      <c r="F34" s="68">
        <v>0</v>
      </c>
      <c r="G34" s="68">
        <v>0</v>
      </c>
      <c r="H34" s="69">
        <v>1</v>
      </c>
      <c r="I34" s="69">
        <v>0.59322712852857118</v>
      </c>
      <c r="J34" s="69">
        <v>0.59322712852857118</v>
      </c>
      <c r="K34" s="69">
        <v>1.6856949925408511</v>
      </c>
      <c r="L34" s="69">
        <v>1.7655751276018229E-3</v>
      </c>
      <c r="M34" s="70">
        <v>1.053942454716179E-2</v>
      </c>
      <c r="N34" s="69">
        <v>9.3677544282603245E-5</v>
      </c>
      <c r="O34" s="69">
        <v>0.45486508572998413</v>
      </c>
      <c r="P34" s="69">
        <v>2.2634529795390951E-2</v>
      </c>
      <c r="Q34" s="69">
        <v>1.3835020987193254E-2</v>
      </c>
      <c r="R34" s="69">
        <v>4.4882945517118857E-3</v>
      </c>
      <c r="S34" s="69">
        <v>1.9323308260079349E-3</v>
      </c>
      <c r="T34" s="69">
        <v>2.9396147773717926E-5</v>
      </c>
      <c r="U34" s="69">
        <v>0.29779893556448872</v>
      </c>
      <c r="V34" s="69">
        <v>5.1284104614026049E-2</v>
      </c>
      <c r="W34" s="69">
        <v>0.52539698562922765</v>
      </c>
      <c r="X34" s="69">
        <v>-1.3167456724306343E-2</v>
      </c>
      <c r="Y34" s="69">
        <v>-0.10346191464560997</v>
      </c>
      <c r="Z34" s="69">
        <v>-9.0737929505231454E-4</v>
      </c>
      <c r="AA34" s="69">
        <v>-4.2508519217353529</v>
      </c>
      <c r="AB34" s="69">
        <v>-8.7066105257906493E-2</v>
      </c>
      <c r="AC34" s="69">
        <v>0.29905168767531792</v>
      </c>
    </row>
    <row r="35" spans="1:29" x14ac:dyDescent="0.3">
      <c r="A35" s="2" t="s">
        <v>38</v>
      </c>
      <c r="B35" s="2" t="s">
        <v>82</v>
      </c>
      <c r="C35" s="2" t="str">
        <f t="shared" ref="C35:C70" si="4">_xlfn.CONCAT(A35,B35)</f>
        <v>Biomass_mid-high_price_petroleum</v>
      </c>
      <c r="D35" s="2" t="s">
        <v>18</v>
      </c>
      <c r="E35" s="68">
        <v>0</v>
      </c>
      <c r="F35" s="68">
        <v>0</v>
      </c>
      <c r="G35" s="68">
        <v>0</v>
      </c>
      <c r="H35" s="69">
        <v>1</v>
      </c>
      <c r="I35" s="69">
        <v>0.58836282970372389</v>
      </c>
      <c r="J35" s="69">
        <v>0.588362829703724</v>
      </c>
      <c r="K35" s="69">
        <v>1.6996315020504611</v>
      </c>
      <c r="L35" s="69">
        <v>1.7508082358210551E-3</v>
      </c>
      <c r="M35" s="70">
        <v>1.0533111122067822E-2</v>
      </c>
      <c r="N35" s="69">
        <v>9.3262021369158019E-5</v>
      </c>
      <c r="O35" s="69">
        <v>0.45152046704190518</v>
      </c>
      <c r="P35" s="69">
        <v>2.2361892177283706E-2</v>
      </c>
      <c r="Q35" s="69">
        <v>1.3747484348648807E-2</v>
      </c>
      <c r="R35" s="69">
        <v>4.4882945517118857E-3</v>
      </c>
      <c r="S35" s="69">
        <v>1.9323308260079349E-3</v>
      </c>
      <c r="T35" s="69">
        <v>2.9396147773717926E-5</v>
      </c>
      <c r="U35" s="69">
        <v>0.29779893556448872</v>
      </c>
      <c r="V35" s="69">
        <v>5.1284104614026049E-2</v>
      </c>
      <c r="W35" s="69">
        <v>0.52539698562922765</v>
      </c>
      <c r="X35" s="69">
        <v>-1.3019787806498666E-2</v>
      </c>
      <c r="Y35" s="69">
        <v>-0.10339878039467028</v>
      </c>
      <c r="Z35" s="69">
        <v>-9.032240659178622E-4</v>
      </c>
      <c r="AA35" s="69">
        <v>-4.2174057348545633</v>
      </c>
      <c r="AB35" s="69">
        <v>-8.6190738872462022E-2</v>
      </c>
      <c r="AC35" s="69">
        <v>0.30177806385639055</v>
      </c>
    </row>
    <row r="36" spans="1:29" x14ac:dyDescent="0.3">
      <c r="A36" s="2" t="s">
        <v>38</v>
      </c>
      <c r="B36" s="2" t="s">
        <v>85</v>
      </c>
      <c r="C36" s="2" t="str">
        <f t="shared" si="4"/>
        <v>Biomass_mid_price_petroleum</v>
      </c>
      <c r="D36" s="2" t="s">
        <v>18</v>
      </c>
      <c r="E36" s="68">
        <v>0</v>
      </c>
      <c r="F36" s="68">
        <v>0</v>
      </c>
      <c r="G36" s="68">
        <v>0</v>
      </c>
      <c r="H36" s="69">
        <v>1</v>
      </c>
      <c r="I36" s="69">
        <v>0.58349852509850242</v>
      </c>
      <c r="J36" s="69">
        <v>0.58349852509850231</v>
      </c>
      <c r="K36" s="69">
        <v>1.713800390208676</v>
      </c>
      <c r="L36" s="69">
        <v>1.7360413264909118E-3</v>
      </c>
      <c r="M36" s="70">
        <v>1.0526797689472485E-2</v>
      </c>
      <c r="N36" s="69">
        <v>9.2846497961482323E-5</v>
      </c>
      <c r="O36" s="69">
        <v>0.44817584437934638</v>
      </c>
      <c r="P36" s="69">
        <v>2.2089254235224304E-2</v>
      </c>
      <c r="Q36" s="69">
        <v>1.3659947605999898E-2</v>
      </c>
      <c r="R36" s="69">
        <v>4.4882945517118857E-3</v>
      </c>
      <c r="S36" s="69">
        <v>1.9323308260079349E-3</v>
      </c>
      <c r="T36" s="69">
        <v>2.9396147773717926E-5</v>
      </c>
      <c r="U36" s="69">
        <v>0.29779893556448872</v>
      </c>
      <c r="V36" s="69">
        <v>5.1284104614026049E-2</v>
      </c>
      <c r="W36" s="69">
        <v>0.52539698562922765</v>
      </c>
      <c r="X36" s="69">
        <v>-1.2872118713197232E-2</v>
      </c>
      <c r="Y36" s="69">
        <v>-0.10333564606871692</v>
      </c>
      <c r="Z36" s="69">
        <v>-8.9906883184110527E-4</v>
      </c>
      <c r="AA36" s="69">
        <v>-4.1839595082289751</v>
      </c>
      <c r="AB36" s="69">
        <v>-8.5315371445972926E-2</v>
      </c>
      <c r="AC36" s="69">
        <v>0.30450444327698439</v>
      </c>
    </row>
    <row r="37" spans="1:29" x14ac:dyDescent="0.3">
      <c r="A37" s="2" t="s">
        <v>38</v>
      </c>
      <c r="B37" s="2" t="s">
        <v>83</v>
      </c>
      <c r="C37" s="2" t="str">
        <f t="shared" si="4"/>
        <v>Biomass_mid-low_price_petroleum</v>
      </c>
      <c r="D37" s="2" t="s">
        <v>18</v>
      </c>
      <c r="E37" s="68">
        <v>0</v>
      </c>
      <c r="F37" s="68">
        <v>0</v>
      </c>
      <c r="G37" s="68">
        <v>0</v>
      </c>
      <c r="H37" s="69">
        <v>1</v>
      </c>
      <c r="I37" s="69">
        <v>0.5786342147129061</v>
      </c>
      <c r="J37" s="69">
        <v>0.5786342147129061</v>
      </c>
      <c r="K37" s="69">
        <v>1.728207517932824</v>
      </c>
      <c r="L37" s="69">
        <v>1.7212743996140769E-3</v>
      </c>
      <c r="M37" s="70">
        <v>1.0520484249374445E-2</v>
      </c>
      <c r="N37" s="69">
        <v>9.2430974060582743E-5</v>
      </c>
      <c r="O37" s="69">
        <v>0.44483121774230749</v>
      </c>
      <c r="P37" s="69">
        <v>2.1816615969040991E-2</v>
      </c>
      <c r="Q37" s="69">
        <v>1.3572410759246525E-2</v>
      </c>
      <c r="R37" s="69">
        <v>4.4882945517118857E-3</v>
      </c>
      <c r="S37" s="69">
        <v>1.9323308260079349E-3</v>
      </c>
      <c r="T37" s="69">
        <v>2.9396147773717926E-5</v>
      </c>
      <c r="U37" s="69">
        <v>0.29779893556448872</v>
      </c>
      <c r="V37" s="69">
        <v>5.1284104614026049E-2</v>
      </c>
      <c r="W37" s="69">
        <v>0.52539698562922765</v>
      </c>
      <c r="X37" s="69">
        <v>-1.2724449444428885E-2</v>
      </c>
      <c r="Y37" s="69">
        <v>-0.1032725116677365</v>
      </c>
      <c r="Z37" s="69">
        <v>-8.9491359283210947E-4</v>
      </c>
      <c r="AA37" s="69">
        <v>-4.1505132418585857</v>
      </c>
      <c r="AB37" s="69">
        <v>-8.4440002978439191E-2</v>
      </c>
      <c r="AC37" s="69">
        <v>0.30723082593881751</v>
      </c>
    </row>
    <row r="38" spans="1:29" x14ac:dyDescent="0.3">
      <c r="A38" s="2" t="s">
        <v>38</v>
      </c>
      <c r="B38" s="2" t="s">
        <v>84</v>
      </c>
      <c r="C38" s="2" t="str">
        <f t="shared" si="4"/>
        <v>Biomass_low_price_petroleum</v>
      </c>
      <c r="D38" s="2" t="s">
        <v>18</v>
      </c>
      <c r="E38" s="68">
        <v>0</v>
      </c>
      <c r="F38" s="68">
        <v>0</v>
      </c>
      <c r="G38" s="68">
        <v>0</v>
      </c>
      <c r="H38" s="69">
        <v>1</v>
      </c>
      <c r="I38" s="69">
        <v>0.57376989854727889</v>
      </c>
      <c r="J38" s="69">
        <v>0.57376989854727878</v>
      </c>
      <c r="K38" s="69">
        <v>1.7428589449043741</v>
      </c>
      <c r="L38" s="69">
        <v>1.7065074551986035E-3</v>
      </c>
      <c r="M38" s="70">
        <v>1.0514170801774702E-2</v>
      </c>
      <c r="N38" s="69">
        <v>9.2015449665620459E-5</v>
      </c>
      <c r="O38" s="69">
        <v>0.44148658713087463</v>
      </c>
      <c r="P38" s="69">
        <v>2.1543977379077341E-2</v>
      </c>
      <c r="Q38" s="69">
        <v>1.3484873808646372E-2</v>
      </c>
      <c r="R38" s="69">
        <v>4.4882945517118857E-3</v>
      </c>
      <c r="S38" s="69">
        <v>1.9323308260079349E-3</v>
      </c>
      <c r="T38" s="69">
        <v>2.9396147773717926E-5</v>
      </c>
      <c r="U38" s="69">
        <v>0.29779893556448872</v>
      </c>
      <c r="V38" s="69">
        <v>5.1284104614026049E-2</v>
      </c>
      <c r="W38" s="69">
        <v>0.52539698562922765</v>
      </c>
      <c r="X38" s="69">
        <v>-1.257678000027415E-2</v>
      </c>
      <c r="Y38" s="69">
        <v>-0.10320937719173909</v>
      </c>
      <c r="Z38" s="69">
        <v>-8.9075834888248666E-4</v>
      </c>
      <c r="AA38" s="69">
        <v>-4.1170669357442575</v>
      </c>
      <c r="AB38" s="69">
        <v>-8.3564633472437685E-2</v>
      </c>
      <c r="AC38" s="69">
        <v>0.30995721183845404</v>
      </c>
    </row>
    <row r="39" spans="1:29" x14ac:dyDescent="0.3">
      <c r="A39" s="2"/>
      <c r="B39" s="2"/>
      <c r="C39" s="2" t="str">
        <f t="shared" si="4"/>
        <v/>
      </c>
      <c r="D39" s="2"/>
      <c r="E39" s="68">
        <v>0</v>
      </c>
      <c r="F39" s="68">
        <v>0</v>
      </c>
      <c r="G39" s="68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</row>
    <row r="40" spans="1:29" x14ac:dyDescent="0.3">
      <c r="A40" s="2"/>
      <c r="B40" s="2"/>
      <c r="C40" s="2" t="str">
        <f t="shared" si="4"/>
        <v/>
      </c>
      <c r="D40" s="2"/>
      <c r="E40" s="68">
        <v>0</v>
      </c>
      <c r="F40" s="68">
        <v>0</v>
      </c>
      <c r="G40" s="68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</row>
    <row r="41" spans="1:29" x14ac:dyDescent="0.3">
      <c r="A41" s="2"/>
      <c r="B41" s="2"/>
      <c r="C41" s="2" t="str">
        <f t="shared" si="4"/>
        <v/>
      </c>
      <c r="D41" s="2"/>
      <c r="E41" s="68">
        <v>0</v>
      </c>
      <c r="F41" s="68">
        <v>0</v>
      </c>
      <c r="G41" s="68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</row>
    <row r="42" spans="1:29" x14ac:dyDescent="0.3">
      <c r="A42" s="2"/>
      <c r="B42" s="2"/>
      <c r="C42" s="2" t="str">
        <f t="shared" si="4"/>
        <v/>
      </c>
      <c r="D42" s="2"/>
      <c r="E42" s="68">
        <v>0</v>
      </c>
      <c r="F42" s="68">
        <v>0</v>
      </c>
      <c r="G42" s="68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</row>
    <row r="43" spans="1:29" x14ac:dyDescent="0.3">
      <c r="A43" s="2"/>
      <c r="B43" s="2"/>
      <c r="C43" s="2" t="str">
        <f t="shared" si="4"/>
        <v/>
      </c>
      <c r="D43" s="2"/>
      <c r="E43" s="68">
        <v>0</v>
      </c>
      <c r="F43" s="68">
        <v>0</v>
      </c>
      <c r="G43" s="68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</row>
    <row r="44" spans="1:29" x14ac:dyDescent="0.3">
      <c r="A44" s="2"/>
      <c r="B44" s="2"/>
      <c r="C44" s="2" t="str">
        <f t="shared" si="4"/>
        <v/>
      </c>
      <c r="D44" s="2"/>
      <c r="E44" s="68">
        <v>0</v>
      </c>
      <c r="F44" s="68">
        <v>0</v>
      </c>
      <c r="G44" s="68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</row>
    <row r="45" spans="1:29" x14ac:dyDescent="0.3">
      <c r="A45" s="2"/>
      <c r="B45" s="2"/>
      <c r="C45" s="2" t="str">
        <f t="shared" si="4"/>
        <v/>
      </c>
      <c r="D45" s="2"/>
      <c r="E45" s="68">
        <v>0</v>
      </c>
      <c r="F45" s="68">
        <v>0</v>
      </c>
      <c r="G45" s="68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</row>
    <row r="46" spans="1:29" x14ac:dyDescent="0.3">
      <c r="A46" s="2"/>
      <c r="B46" s="2"/>
      <c r="C46" s="2" t="str">
        <f t="shared" si="4"/>
        <v/>
      </c>
      <c r="D46" s="2"/>
      <c r="E46" s="68">
        <v>0</v>
      </c>
      <c r="F46" s="68">
        <v>0</v>
      </c>
      <c r="G46" s="68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</row>
    <row r="47" spans="1:29" x14ac:dyDescent="0.3">
      <c r="A47" s="2"/>
      <c r="B47" s="2"/>
      <c r="C47" s="2" t="str">
        <f t="shared" si="4"/>
        <v/>
      </c>
      <c r="D47" s="2"/>
      <c r="E47" s="68">
        <v>0</v>
      </c>
      <c r="F47" s="68">
        <v>0</v>
      </c>
      <c r="G47" s="68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</row>
    <row r="48" spans="1:29" x14ac:dyDescent="0.3">
      <c r="A48" s="2"/>
      <c r="B48" s="2"/>
      <c r="C48" s="2" t="str">
        <f t="shared" si="4"/>
        <v/>
      </c>
      <c r="D48" s="2"/>
      <c r="E48" s="68">
        <v>0</v>
      </c>
      <c r="F48" s="68">
        <v>0</v>
      </c>
      <c r="G48" s="68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</row>
    <row r="49" spans="1:29" x14ac:dyDescent="0.3">
      <c r="A49" s="2"/>
      <c r="B49" s="2"/>
      <c r="C49" s="2" t="str">
        <f t="shared" si="4"/>
        <v/>
      </c>
      <c r="D49" s="2"/>
      <c r="E49" s="68">
        <v>0</v>
      </c>
      <c r="F49" s="68">
        <v>0</v>
      </c>
      <c r="G49" s="68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</row>
    <row r="50" spans="1:29" x14ac:dyDescent="0.3">
      <c r="A50" s="2"/>
      <c r="B50" s="2"/>
      <c r="C50" s="2" t="str">
        <f t="shared" si="4"/>
        <v/>
      </c>
      <c r="D50" s="2"/>
      <c r="E50" s="68">
        <v>0</v>
      </c>
      <c r="F50" s="68">
        <v>0</v>
      </c>
      <c r="G50" s="68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</row>
    <row r="51" spans="1:29" x14ac:dyDescent="0.3">
      <c r="A51" s="2"/>
      <c r="B51" s="2"/>
      <c r="C51" s="2" t="str">
        <f t="shared" si="4"/>
        <v/>
      </c>
      <c r="D51" s="2"/>
      <c r="E51" s="68">
        <v>0</v>
      </c>
      <c r="F51" s="68">
        <v>0</v>
      </c>
      <c r="G51" s="68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</row>
    <row r="52" spans="1:29" x14ac:dyDescent="0.3">
      <c r="A52" s="2"/>
      <c r="B52" s="2"/>
      <c r="C52" s="2" t="str">
        <f t="shared" si="4"/>
        <v/>
      </c>
      <c r="D52" s="2"/>
      <c r="E52" s="68">
        <v>0</v>
      </c>
      <c r="F52" s="68">
        <v>0</v>
      </c>
      <c r="G52" s="68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</row>
    <row r="53" spans="1:29" x14ac:dyDescent="0.3">
      <c r="A53" s="2"/>
      <c r="B53" s="2"/>
      <c r="C53" s="2" t="str">
        <f t="shared" si="4"/>
        <v/>
      </c>
      <c r="D53" s="2"/>
      <c r="E53" s="68">
        <v>0</v>
      </c>
      <c r="F53" s="68">
        <v>0</v>
      </c>
      <c r="G53" s="68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</row>
    <row r="54" spans="1:29" x14ac:dyDescent="0.3">
      <c r="A54" s="2"/>
      <c r="B54" s="2"/>
      <c r="C54" s="2" t="str">
        <f t="shared" si="4"/>
        <v/>
      </c>
      <c r="D54" s="2"/>
      <c r="E54" s="68">
        <v>0</v>
      </c>
      <c r="F54" s="68">
        <v>0</v>
      </c>
      <c r="G54" s="68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</row>
    <row r="55" spans="1:29" x14ac:dyDescent="0.3">
      <c r="A55" s="2"/>
      <c r="B55" s="2"/>
      <c r="C55" s="2" t="str">
        <f t="shared" si="4"/>
        <v/>
      </c>
      <c r="D55" s="2"/>
      <c r="E55" s="68">
        <v>0</v>
      </c>
      <c r="F55" s="68">
        <v>0</v>
      </c>
      <c r="G55" s="68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</row>
    <row r="56" spans="1:29" x14ac:dyDescent="0.3">
      <c r="A56" s="2"/>
      <c r="B56" s="2"/>
      <c r="C56" s="2" t="str">
        <f t="shared" si="4"/>
        <v/>
      </c>
      <c r="D56" s="2"/>
      <c r="E56" s="68">
        <v>0</v>
      </c>
      <c r="F56" s="68">
        <v>0</v>
      </c>
      <c r="G56" s="68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</row>
    <row r="57" spans="1:29" x14ac:dyDescent="0.3">
      <c r="A57" s="2"/>
      <c r="B57" s="2"/>
      <c r="C57" s="2" t="str">
        <f t="shared" si="4"/>
        <v/>
      </c>
      <c r="D57" s="2"/>
      <c r="E57" s="68">
        <v>0</v>
      </c>
      <c r="F57" s="68">
        <v>0</v>
      </c>
      <c r="G57" s="68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</row>
    <row r="58" spans="1:29" x14ac:dyDescent="0.3">
      <c r="A58" s="2"/>
      <c r="B58" s="2"/>
      <c r="C58" s="2" t="str">
        <f t="shared" si="4"/>
        <v/>
      </c>
      <c r="D58" s="2"/>
      <c r="E58" s="68">
        <v>0</v>
      </c>
      <c r="F58" s="68">
        <v>0</v>
      </c>
      <c r="G58" s="68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</row>
    <row r="59" spans="1:29" x14ac:dyDescent="0.3">
      <c r="A59" s="2"/>
      <c r="B59" s="2"/>
      <c r="C59" s="2" t="str">
        <f t="shared" si="4"/>
        <v/>
      </c>
      <c r="D59" s="2"/>
      <c r="E59" s="68">
        <v>0</v>
      </c>
      <c r="F59" s="68">
        <v>0</v>
      </c>
      <c r="G59" s="68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</row>
    <row r="60" spans="1:29" x14ac:dyDescent="0.3">
      <c r="A60" s="2"/>
      <c r="B60" s="2"/>
      <c r="C60" s="2" t="str">
        <f t="shared" si="4"/>
        <v/>
      </c>
      <c r="D60" s="2"/>
      <c r="E60" s="68">
        <v>0</v>
      </c>
      <c r="F60" s="68">
        <v>0</v>
      </c>
      <c r="G60" s="68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</row>
    <row r="61" spans="1:29" x14ac:dyDescent="0.3">
      <c r="A61" s="2"/>
      <c r="B61" s="2"/>
      <c r="C61" s="2" t="str">
        <f t="shared" si="4"/>
        <v/>
      </c>
      <c r="D61" s="2"/>
      <c r="E61" s="68">
        <v>0</v>
      </c>
      <c r="F61" s="68">
        <v>0</v>
      </c>
      <c r="G61" s="68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</row>
    <row r="62" spans="1:29" x14ac:dyDescent="0.3">
      <c r="A62" s="2"/>
      <c r="B62" s="2"/>
      <c r="C62" s="2" t="str">
        <f t="shared" si="4"/>
        <v/>
      </c>
      <c r="D62" s="2"/>
      <c r="E62" s="68">
        <v>0</v>
      </c>
      <c r="F62" s="68">
        <v>0</v>
      </c>
      <c r="G62" s="68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</row>
    <row r="63" spans="1:29" x14ac:dyDescent="0.3">
      <c r="A63" s="2"/>
      <c r="B63" s="2"/>
      <c r="C63" s="2" t="str">
        <f t="shared" si="4"/>
        <v/>
      </c>
      <c r="D63" s="2"/>
      <c r="E63" s="68">
        <v>0</v>
      </c>
      <c r="F63" s="68">
        <v>0</v>
      </c>
      <c r="G63" s="68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</row>
    <row r="64" spans="1:29" x14ac:dyDescent="0.3">
      <c r="A64" s="2"/>
      <c r="B64" s="2"/>
      <c r="C64" s="2" t="str">
        <f t="shared" si="4"/>
        <v/>
      </c>
      <c r="D64" s="2"/>
      <c r="E64" s="68">
        <v>0</v>
      </c>
      <c r="F64" s="68">
        <v>0</v>
      </c>
      <c r="G64" s="68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</row>
    <row r="65" spans="1:29" x14ac:dyDescent="0.3">
      <c r="A65" s="2"/>
      <c r="B65" s="2"/>
      <c r="C65" s="2" t="str">
        <f t="shared" si="4"/>
        <v/>
      </c>
      <c r="D65" s="2"/>
      <c r="E65" s="68">
        <v>0</v>
      </c>
      <c r="F65" s="68">
        <v>0</v>
      </c>
      <c r="G65" s="68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</row>
    <row r="66" spans="1:29" x14ac:dyDescent="0.3">
      <c r="A66" s="2"/>
      <c r="B66" s="2"/>
      <c r="C66" s="2" t="str">
        <f t="shared" si="4"/>
        <v/>
      </c>
      <c r="D66" s="2"/>
      <c r="E66" s="68">
        <v>0</v>
      </c>
      <c r="F66" s="68">
        <v>0</v>
      </c>
      <c r="G66" s="68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</row>
    <row r="67" spans="1:29" x14ac:dyDescent="0.3">
      <c r="A67" s="2"/>
      <c r="B67" s="2"/>
      <c r="C67" s="2" t="str">
        <f t="shared" si="4"/>
        <v/>
      </c>
      <c r="D67" s="2"/>
      <c r="E67" s="68">
        <v>0</v>
      </c>
      <c r="F67" s="68">
        <v>0</v>
      </c>
      <c r="G67" s="68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</row>
    <row r="68" spans="1:29" x14ac:dyDescent="0.3">
      <c r="A68" s="2"/>
      <c r="B68" s="2"/>
      <c r="C68" s="2" t="str">
        <f t="shared" si="4"/>
        <v/>
      </c>
      <c r="D68" s="2"/>
      <c r="E68" s="68">
        <v>0</v>
      </c>
      <c r="F68" s="68">
        <v>0</v>
      </c>
      <c r="G68" s="68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</row>
    <row r="69" spans="1:29" x14ac:dyDescent="0.3">
      <c r="A69" s="2"/>
      <c r="B69" s="2"/>
      <c r="C69" s="2" t="str">
        <f t="shared" si="4"/>
        <v/>
      </c>
      <c r="D69" s="2"/>
      <c r="E69" s="68">
        <v>0</v>
      </c>
      <c r="F69" s="68">
        <v>0</v>
      </c>
      <c r="G69" s="68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</row>
    <row r="70" spans="1:29" x14ac:dyDescent="0.3">
      <c r="A70" s="2"/>
      <c r="B70" s="2"/>
      <c r="C70" s="2" t="str">
        <f t="shared" si="4"/>
        <v/>
      </c>
      <c r="D70" s="2"/>
      <c r="E70" s="68">
        <v>0</v>
      </c>
      <c r="F70" s="68">
        <v>0</v>
      </c>
      <c r="G70" s="68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AB02-BB45-46C5-B309-1E640D742283}">
  <dimension ref="A1:AA74"/>
  <sheetViews>
    <sheetView zoomScale="142" zoomScaleNormal="142" workbookViewId="0">
      <selection activeCell="C8" sqref="C8"/>
    </sheetView>
  </sheetViews>
  <sheetFormatPr defaultRowHeight="14.4" x14ac:dyDescent="0.3"/>
  <cols>
    <col min="1" max="1" width="12" customWidth="1"/>
    <col min="2" max="2" width="33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62</v>
      </c>
    </row>
    <row r="2" spans="1:27" ht="15" thickBot="1" x14ac:dyDescent="0.35">
      <c r="A2" t="s">
        <v>63</v>
      </c>
    </row>
    <row r="3" spans="1:27" x14ac:dyDescent="0.3">
      <c r="A3" t="s">
        <v>64</v>
      </c>
      <c r="J3" s="55" t="s">
        <v>65</v>
      </c>
      <c r="K3" s="56"/>
      <c r="L3" s="57"/>
      <c r="Y3" s="58" t="s">
        <v>66</v>
      </c>
      <c r="Z3" s="59"/>
      <c r="AA3" s="60"/>
    </row>
    <row r="4" spans="1:27" x14ac:dyDescent="0.3">
      <c r="A4" t="s">
        <v>67</v>
      </c>
      <c r="J4" s="18" t="s">
        <v>102</v>
      </c>
      <c r="K4" s="2">
        <v>0</v>
      </c>
      <c r="L4" s="19">
        <v>0</v>
      </c>
      <c r="Y4" s="20" t="s">
        <v>68</v>
      </c>
      <c r="Z4">
        <v>0</v>
      </c>
      <c r="AA4" s="21">
        <v>0</v>
      </c>
    </row>
    <row r="5" spans="1:27" x14ac:dyDescent="0.3">
      <c r="J5" s="18" t="s">
        <v>100</v>
      </c>
      <c r="K5" s="2">
        <v>50</v>
      </c>
      <c r="L5" s="19">
        <v>100</v>
      </c>
      <c r="Y5" s="20" t="s">
        <v>68</v>
      </c>
      <c r="Z5">
        <v>50</v>
      </c>
      <c r="AA5" s="21">
        <v>100</v>
      </c>
    </row>
    <row r="6" spans="1:27" ht="15" thickBot="1" x14ac:dyDescent="0.35">
      <c r="J6" s="22" t="s">
        <v>101</v>
      </c>
      <c r="K6" s="23">
        <v>100</v>
      </c>
      <c r="L6" s="24">
        <v>0</v>
      </c>
      <c r="Y6" s="20" t="s">
        <v>68</v>
      </c>
      <c r="Z6">
        <v>100</v>
      </c>
      <c r="AA6" s="21">
        <v>0</v>
      </c>
    </row>
    <row r="7" spans="1:27" x14ac:dyDescent="0.3">
      <c r="Y7" s="20" t="s">
        <v>68</v>
      </c>
      <c r="Z7">
        <v>0</v>
      </c>
      <c r="AA7" s="21">
        <v>0</v>
      </c>
    </row>
    <row r="8" spans="1:27" x14ac:dyDescent="0.3">
      <c r="C8" t="s">
        <v>107</v>
      </c>
      <c r="Y8" s="25">
        <v>1</v>
      </c>
      <c r="Z8">
        <v>20</v>
      </c>
      <c r="AA8" s="21">
        <v>0</v>
      </c>
    </row>
    <row r="9" spans="1:27" x14ac:dyDescent="0.3">
      <c r="F9" s="61" t="s">
        <v>69</v>
      </c>
      <c r="G9" s="61"/>
      <c r="H9" s="61"/>
      <c r="I9" s="61"/>
      <c r="J9" s="61"/>
      <c r="K9" s="61"/>
      <c r="L9" s="61"/>
      <c r="Y9" s="25">
        <v>1</v>
      </c>
      <c r="Z9">
        <v>60</v>
      </c>
      <c r="AA9" s="21">
        <v>80</v>
      </c>
    </row>
    <row r="10" spans="1:27" x14ac:dyDescent="0.3">
      <c r="A10" s="62" t="s">
        <v>70</v>
      </c>
      <c r="B10" s="63"/>
      <c r="C10" s="63"/>
      <c r="D10" s="63"/>
      <c r="E10" s="64"/>
      <c r="G10" s="65" t="s">
        <v>71</v>
      </c>
      <c r="H10" s="66"/>
      <c r="I10" s="66"/>
      <c r="J10" s="67"/>
      <c r="K10" s="26" t="s">
        <v>72</v>
      </c>
      <c r="L10" s="27"/>
      <c r="Y10" s="25">
        <v>2</v>
      </c>
      <c r="Z10">
        <v>40</v>
      </c>
      <c r="AA10" s="21">
        <v>0</v>
      </c>
    </row>
    <row r="11" spans="1:27" x14ac:dyDescent="0.3">
      <c r="A11" s="47" t="s">
        <v>73</v>
      </c>
      <c r="B11" s="47" t="s">
        <v>74</v>
      </c>
      <c r="C11" s="49" t="s">
        <v>71</v>
      </c>
      <c r="D11" s="50"/>
      <c r="E11" s="51"/>
      <c r="F11" s="28"/>
      <c r="G11" s="52" t="s">
        <v>75</v>
      </c>
      <c r="H11" s="53"/>
      <c r="I11" s="53"/>
      <c r="J11" s="54"/>
      <c r="K11" s="29" t="s">
        <v>76</v>
      </c>
      <c r="L11" s="30" t="s">
        <v>77</v>
      </c>
      <c r="Y11" s="25">
        <v>2</v>
      </c>
      <c r="Z11">
        <v>70</v>
      </c>
      <c r="AA11" s="21">
        <v>60</v>
      </c>
    </row>
    <row r="12" spans="1:27" x14ac:dyDescent="0.3">
      <c r="A12" s="48"/>
      <c r="B12" s="48"/>
      <c r="C12" s="42" t="str">
        <f>$J$5</f>
        <v>Water Savings</v>
      </c>
      <c r="D12" s="42" t="str">
        <f>$J$4</f>
        <v>Carbon Dioxide Savings</v>
      </c>
      <c r="E12" s="42" t="str">
        <f>$J$6</f>
        <v>Land Savings</v>
      </c>
      <c r="F12" s="43" t="s">
        <v>78</v>
      </c>
      <c r="G12" s="44" t="str">
        <f>$J$5</f>
        <v>Water Savings</v>
      </c>
      <c r="H12" s="44" t="str">
        <f>$J$4</f>
        <v>Carbon Dioxide Savings</v>
      </c>
      <c r="I12" s="44" t="str">
        <f>$J$6</f>
        <v>Land Savings</v>
      </c>
      <c r="J12" s="44" t="s">
        <v>78</v>
      </c>
      <c r="K12" s="45" t="s">
        <v>79</v>
      </c>
      <c r="L12" s="45" t="s">
        <v>80</v>
      </c>
      <c r="Y12" s="25">
        <v>3</v>
      </c>
      <c r="Z12">
        <v>60</v>
      </c>
      <c r="AA12" s="21">
        <v>0</v>
      </c>
    </row>
    <row r="13" spans="1:27" x14ac:dyDescent="0.3">
      <c r="A13" s="31" t="str">
        <f t="array" ref="A13:A70">results!A3:A70</f>
        <v>Ecopulpers</v>
      </c>
      <c r="B13" s="31" t="str">
        <f t="array" ref="B13:B74">results!C3:C70</f>
        <v>Ecopulpers_prod_to_+2.5%</v>
      </c>
      <c r="C13" s="32">
        <f t="array" ref="C13:C74">results!L3:L70/(MAX(results!L3:L70))</f>
        <v>1</v>
      </c>
      <c r="D13" s="32">
        <f t="array" ref="D13:D74">results!M3:M70/(MAX(results!M3:M70))</f>
        <v>5.1713312164515517E-2</v>
      </c>
      <c r="E13" s="32">
        <f t="array" ref="E13:E74">results!N3:N70/(MAX(results!N3:N70))</f>
        <v>6.8936218782689176E-3</v>
      </c>
      <c r="F13" s="33">
        <f>SUM(C13:E13)</f>
        <v>1.0586069340427844</v>
      </c>
      <c r="G13" s="34">
        <f>C13/(F13/100)</f>
        <v>94.463768169459598</v>
      </c>
      <c r="H13" s="34">
        <f>D13/(F13/100)</f>
        <v>4.8850343315836895</v>
      </c>
      <c r="I13" s="34">
        <f>E13/(F13/100)</f>
        <v>0.65119749895670975</v>
      </c>
      <c r="J13" s="35">
        <f>SUM(G13:I13)</f>
        <v>99.999999999999986</v>
      </c>
      <c r="K13" s="36">
        <f t="shared" ref="K13" si="0">I13+(G13/2)</f>
        <v>47.883081583686511</v>
      </c>
      <c r="L13" s="36">
        <f t="shared" ref="L13" si="1">G13</f>
        <v>94.463768169459598</v>
      </c>
      <c r="Y13" s="25">
        <v>3</v>
      </c>
      <c r="Z13">
        <v>80</v>
      </c>
      <c r="AA13" s="21">
        <v>40</v>
      </c>
    </row>
    <row r="14" spans="1:27" x14ac:dyDescent="0.3">
      <c r="A14" s="31" t="str">
        <v>Ecopulpers</v>
      </c>
      <c r="B14" s="31" t="str">
        <v>Ecopulpers_prod_to_+2%</v>
      </c>
      <c r="C14" s="32">
        <v>0.99870734137498518</v>
      </c>
      <c r="D14" s="32">
        <v>3.7287728398171564E-2</v>
      </c>
      <c r="E14" s="32">
        <v>5.5135593425469321E-3</v>
      </c>
      <c r="F14" s="33">
        <f>SUM(C14:E14)</f>
        <v>1.0415086291157036</v>
      </c>
      <c r="G14" s="34">
        <f>C14/(F14/100)</f>
        <v>95.890452892641036</v>
      </c>
      <c r="H14" s="34">
        <f>D14/(F14/100)</f>
        <v>3.5801650947271395</v>
      </c>
      <c r="I14" s="34">
        <f>E14/(F14/100)</f>
        <v>0.52938201263183371</v>
      </c>
      <c r="J14" s="35">
        <f>SUM(G14:I14)</f>
        <v>100</v>
      </c>
      <c r="K14" s="36">
        <f>I14+(G14/2)</f>
        <v>48.474608458952353</v>
      </c>
      <c r="L14" s="36">
        <f>G14</f>
        <v>95.890452892641036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tr">
        <v>Ecopulpers</v>
      </c>
      <c r="B15" s="31" t="str">
        <v>Ecopulpers_prod_to_+1.5%</v>
      </c>
      <c r="C15" s="32">
        <v>0.99741468221560858</v>
      </c>
      <c r="D15" s="32">
        <v>2.2862139281566683E-2</v>
      </c>
      <c r="E15" s="32">
        <v>4.1334962438230264E-3</v>
      </c>
      <c r="F15" s="33">
        <f>SUM(C15:E15)</f>
        <v>1.0244103177409984</v>
      </c>
      <c r="G15" s="34">
        <f>C15/(F15/100)</f>
        <v>97.364763409946903</v>
      </c>
      <c r="H15" s="34">
        <f>D15/(F15/100)</f>
        <v>2.2317365303369496</v>
      </c>
      <c r="I15" s="34">
        <f>E15/(F15/100)</f>
        <v>0.40350005971612024</v>
      </c>
      <c r="J15" s="35">
        <f>SUM(G15:I15)</f>
        <v>99.999999999999972</v>
      </c>
      <c r="K15" s="36">
        <f>I15+(G15/2)</f>
        <v>49.085881764689574</v>
      </c>
      <c r="L15" s="36">
        <f>G15</f>
        <v>97.364763409946903</v>
      </c>
      <c r="Y15" s="37">
        <v>4</v>
      </c>
      <c r="Z15" s="38">
        <v>90</v>
      </c>
      <c r="AA15" s="39">
        <v>20</v>
      </c>
    </row>
    <row r="16" spans="1:27" x14ac:dyDescent="0.3">
      <c r="A16" s="31" t="str">
        <v>Ecopulpers</v>
      </c>
      <c r="B16" s="31" t="str">
        <v>Ecopulpers_prod_to_+1%</v>
      </c>
      <c r="C16" s="32">
        <v>0.9961220225218701</v>
      </c>
      <c r="D16" s="32">
        <v>8.4365437791664791E-3</v>
      </c>
      <c r="E16" s="32">
        <v>2.7534325791495431E-3</v>
      </c>
      <c r="F16" s="33">
        <f>SUM(C16:E16)</f>
        <v>1.0073119988801862</v>
      </c>
      <c r="G16" s="34">
        <f>C16/(F16/100)</f>
        <v>98.889125080336996</v>
      </c>
      <c r="H16" s="34">
        <f>D16/(F16/100)</f>
        <v>0.83753035688498301</v>
      </c>
      <c r="I16" s="34">
        <f>E16/(F16/100)</f>
        <v>0.2733445627780165</v>
      </c>
      <c r="J16" s="35">
        <f>SUM(G16:I16)</f>
        <v>100</v>
      </c>
      <c r="K16" s="36">
        <f>I16+(G16/2)</f>
        <v>49.717907102946512</v>
      </c>
      <c r="L16" s="36">
        <f>G16</f>
        <v>98.889125080336996</v>
      </c>
      <c r="Y16" s="25">
        <v>5</v>
      </c>
      <c r="Z16">
        <v>20</v>
      </c>
      <c r="AA16" s="21">
        <v>0</v>
      </c>
    </row>
    <row r="17" spans="1:27" x14ac:dyDescent="0.3">
      <c r="A17" s="31" t="str">
        <v>Ecopulpers</v>
      </c>
      <c r="B17" s="31" t="str">
        <v>Ecopulpers_prod_to_+0.5%</v>
      </c>
      <c r="C17" s="40">
        <v>0.9948293622821528</v>
      </c>
      <c r="D17" s="40">
        <v>-5.9890581090290447E-3</v>
      </c>
      <c r="E17" s="40">
        <v>1.3733683337882111E-3</v>
      </c>
      <c r="F17" s="33">
        <f t="shared" ref="F17:F20" si="2">SUM(C17:E17)</f>
        <v>0.99021367250691195</v>
      </c>
      <c r="G17" s="34">
        <f t="shared" ref="G17:G20" si="3">C17/(F17/100)</f>
        <v>100.46613068506268</v>
      </c>
      <c r="H17" s="34">
        <f t="shared" ref="H17:H20" si="4">D17/(F17/100)</f>
        <v>-0.6048248247135003</v>
      </c>
      <c r="I17" s="34">
        <f t="shared" ref="I17:I20" si="5">E17/(F17/100)</f>
        <v>0.13869413965081609</v>
      </c>
      <c r="J17" s="35">
        <f t="shared" ref="J17:J20" si="6">SUM(G17:I17)</f>
        <v>99.999999999999986</v>
      </c>
      <c r="K17" s="36">
        <f t="shared" ref="K17:K20" si="7">I17+(G17/2)</f>
        <v>50.371759482182156</v>
      </c>
      <c r="L17" s="36">
        <f t="shared" ref="L17:L20" si="8">G17</f>
        <v>100.46613068506268</v>
      </c>
      <c r="Y17" s="25">
        <v>5</v>
      </c>
      <c r="Z17">
        <v>10</v>
      </c>
      <c r="AA17" s="21">
        <v>20</v>
      </c>
    </row>
    <row r="18" spans="1:27" x14ac:dyDescent="0.3">
      <c r="A18" s="31" t="str">
        <v>Ecopulpers</v>
      </c>
      <c r="B18" s="31" t="str">
        <v>Ecopulpers_high_price_petroleum</v>
      </c>
      <c r="C18" s="40">
        <v>0.99741490073866534</v>
      </c>
      <c r="D18" s="40">
        <v>2.2895482970704959E-2</v>
      </c>
      <c r="E18" s="40">
        <v>4.1335711378171257E-3</v>
      </c>
      <c r="F18" s="33">
        <f t="shared" si="2"/>
        <v>1.0244439548471875</v>
      </c>
      <c r="G18" s="34">
        <f t="shared" si="3"/>
        <v>97.361587817407354</v>
      </c>
      <c r="H18" s="34">
        <f t="shared" si="4"/>
        <v>2.2349180609026282</v>
      </c>
      <c r="I18" s="34">
        <f t="shared" si="5"/>
        <v>0.40349412169001625</v>
      </c>
      <c r="J18" s="35">
        <f t="shared" si="6"/>
        <v>100</v>
      </c>
      <c r="K18" s="36">
        <f t="shared" si="7"/>
        <v>49.084288030393694</v>
      </c>
      <c r="L18" s="36">
        <f t="shared" si="8"/>
        <v>97.361587817407354</v>
      </c>
      <c r="Y18" s="25">
        <v>6</v>
      </c>
      <c r="Z18">
        <v>40</v>
      </c>
      <c r="AA18" s="21">
        <v>0</v>
      </c>
    </row>
    <row r="19" spans="1:27" x14ac:dyDescent="0.3">
      <c r="A19" s="31" t="str">
        <v>Ecopulpers</v>
      </c>
      <c r="B19" s="31" t="str">
        <v>Ecopulpers_mid-high_price_petroleum</v>
      </c>
      <c r="C19" s="40">
        <v>0.99741484610596498</v>
      </c>
      <c r="D19" s="40">
        <v>2.2887147091567653E-2</v>
      </c>
      <c r="E19" s="40">
        <v>4.133552408423293E-3</v>
      </c>
      <c r="F19" s="33">
        <f t="shared" si="2"/>
        <v>1.024435545605956</v>
      </c>
      <c r="G19" s="34">
        <f t="shared" si="3"/>
        <v>97.362381692446235</v>
      </c>
      <c r="H19" s="34">
        <f t="shared" si="4"/>
        <v>2.2341227019831544</v>
      </c>
      <c r="I19" s="34">
        <f t="shared" si="5"/>
        <v>0.40349560557060593</v>
      </c>
      <c r="J19" s="35">
        <f t="shared" si="6"/>
        <v>100</v>
      </c>
      <c r="K19" s="36">
        <f t="shared" si="7"/>
        <v>49.084686451793722</v>
      </c>
      <c r="L19" s="36">
        <f t="shared" si="8"/>
        <v>97.362381692446235</v>
      </c>
      <c r="Y19" s="25">
        <v>6</v>
      </c>
      <c r="Z19">
        <v>20</v>
      </c>
      <c r="AA19" s="21">
        <v>40</v>
      </c>
    </row>
    <row r="20" spans="1:27" x14ac:dyDescent="0.3">
      <c r="A20" s="31" t="str">
        <v>Ecopulpers</v>
      </c>
      <c r="B20" s="31" t="str">
        <v>Ecopulpers_mid_price_petroleum</v>
      </c>
      <c r="C20" s="40">
        <v>0.99741479147326473</v>
      </c>
      <c r="D20" s="40">
        <v>2.2878810867252221E-2</v>
      </c>
      <c r="E20" s="40">
        <v>4.1335336849247679E-3</v>
      </c>
      <c r="F20" s="33">
        <f t="shared" si="2"/>
        <v>1.0244271360254418</v>
      </c>
      <c r="G20" s="34">
        <f t="shared" si="3"/>
        <v>97.363175612764508</v>
      </c>
      <c r="H20" s="34">
        <f t="shared" si="4"/>
        <v>2.2333272970508293</v>
      </c>
      <c r="I20" s="34">
        <f t="shared" si="5"/>
        <v>0.40349709018466601</v>
      </c>
      <c r="J20" s="35">
        <f t="shared" si="6"/>
        <v>100.00000000000001</v>
      </c>
      <c r="K20" s="36">
        <f t="shared" si="7"/>
        <v>49.085084896566919</v>
      </c>
      <c r="L20" s="36">
        <f t="shared" si="8"/>
        <v>97.363175612764508</v>
      </c>
      <c r="Y20" s="25">
        <v>7</v>
      </c>
      <c r="Z20">
        <v>60</v>
      </c>
      <c r="AA20" s="21">
        <v>0</v>
      </c>
    </row>
    <row r="21" spans="1:27" x14ac:dyDescent="0.3">
      <c r="A21" s="31" t="str">
        <v>Ecopulpers</v>
      </c>
      <c r="B21" s="31" t="str">
        <v>Ecopulpers_mid-low_price_petroleum</v>
      </c>
      <c r="C21" s="40">
        <v>0.99741473684056436</v>
      </c>
      <c r="D21" s="40">
        <v>2.2870475505882112E-2</v>
      </c>
      <c r="E21" s="40">
        <v>4.1335149673215523E-3</v>
      </c>
      <c r="F21" s="33">
        <f t="shared" ref="F21:F70" si="9">SUM(C21:E21)</f>
        <v>1.0244187273137682</v>
      </c>
      <c r="G21" s="34">
        <f t="shared" ref="G21:G70" si="10">C21/(F21/100)</f>
        <v>97.363969463540201</v>
      </c>
      <c r="H21" s="34">
        <f t="shared" ref="H21:H70" si="11">D21/(F21/100)</f>
        <v>2.2325319614034291</v>
      </c>
      <c r="I21" s="34">
        <f t="shared" ref="I21:I70" si="12">E21/(F21/100)</f>
        <v>0.40349857505636</v>
      </c>
      <c r="J21" s="35">
        <f t="shared" ref="J21:J70" si="13">SUM(G21:I21)</f>
        <v>99.999999999999986</v>
      </c>
      <c r="K21" s="36">
        <f t="shared" ref="K21:K70" si="14">I21+(G21/2)</f>
        <v>49.085483306826461</v>
      </c>
      <c r="L21" s="36">
        <f t="shared" ref="L21:L70" si="15">G21</f>
        <v>97.363969463540201</v>
      </c>
      <c r="Y21" s="25">
        <v>7</v>
      </c>
      <c r="Z21">
        <v>30</v>
      </c>
      <c r="AA21" s="21">
        <v>60</v>
      </c>
    </row>
    <row r="22" spans="1:27" x14ac:dyDescent="0.3">
      <c r="A22" s="31" t="str">
        <v>Ecopulpers</v>
      </c>
      <c r="B22" s="31" t="str">
        <v>Ecopulpers_low_price_petroleum</v>
      </c>
      <c r="C22" s="40">
        <v>0.99741468221560858</v>
      </c>
      <c r="D22" s="40">
        <v>2.2862139281566683E-2</v>
      </c>
      <c r="E22" s="40">
        <v>4.1334962438230264E-3</v>
      </c>
      <c r="F22" s="33">
        <f t="shared" si="9"/>
        <v>1.0244103177409984</v>
      </c>
      <c r="G22" s="34">
        <f t="shared" si="10"/>
        <v>97.364763409946903</v>
      </c>
      <c r="H22" s="34">
        <f t="shared" si="11"/>
        <v>2.2317365303369496</v>
      </c>
      <c r="I22" s="34">
        <f t="shared" si="12"/>
        <v>0.40350005971612024</v>
      </c>
      <c r="J22" s="35">
        <f t="shared" si="13"/>
        <v>99.999999999999972</v>
      </c>
      <c r="K22" s="36">
        <f t="shared" si="14"/>
        <v>49.085881764689574</v>
      </c>
      <c r="L22" s="36">
        <f t="shared" si="15"/>
        <v>97.364763409946903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tr">
        <v>Shading_nets</v>
      </c>
      <c r="B23" s="31" t="str">
        <v>Shading_nets_prod_to_+2.5%</v>
      </c>
      <c r="C23" s="40">
        <v>3.8346707379798006E-3</v>
      </c>
      <c r="D23" s="40">
        <v>4.2742438687978092E-2</v>
      </c>
      <c r="E23" s="40">
        <v>4.0890792564322936E-3</v>
      </c>
      <c r="F23" s="33">
        <f t="shared" si="9"/>
        <v>5.0666188682390187E-2</v>
      </c>
      <c r="G23" s="34">
        <f t="shared" si="10"/>
        <v>7.5685004885962526</v>
      </c>
      <c r="H23" s="34">
        <f>D23/(F23/100)</f>
        <v>84.360872209900165</v>
      </c>
      <c r="I23" s="34">
        <f t="shared" si="12"/>
        <v>8.0706273015035688</v>
      </c>
      <c r="J23" s="35">
        <f t="shared" si="13"/>
        <v>99.999999999999986</v>
      </c>
      <c r="K23" s="36">
        <f t="shared" si="14"/>
        <v>11.854877545801696</v>
      </c>
      <c r="L23" s="36">
        <f t="shared" si="15"/>
        <v>7.5685004885962526</v>
      </c>
      <c r="Y23" s="37">
        <v>8</v>
      </c>
      <c r="Z23" s="38">
        <v>40</v>
      </c>
      <c r="AA23" s="39">
        <v>80</v>
      </c>
    </row>
    <row r="24" spans="1:27" x14ac:dyDescent="0.3">
      <c r="A24" s="31" t="str">
        <v>Shading_nets</v>
      </c>
      <c r="B24" s="31" t="str">
        <v>Shading_nets_prod_to_+2%</v>
      </c>
      <c r="C24" s="40">
        <v>3.0677369652116365E-3</v>
      </c>
      <c r="D24" s="40">
        <v>3.4193955368662481E-2</v>
      </c>
      <c r="E24" s="40">
        <v>3.271263808974439E-3</v>
      </c>
      <c r="F24" s="33">
        <f t="shared" si="9"/>
        <v>4.0532956142848554E-2</v>
      </c>
      <c r="G24" s="34">
        <f t="shared" si="10"/>
        <v>7.5685004429485554</v>
      </c>
      <c r="H24" s="34">
        <f t="shared" si="11"/>
        <v>84.360872294027104</v>
      </c>
      <c r="I24" s="34">
        <f t="shared" si="12"/>
        <v>8.0706272630243525</v>
      </c>
      <c r="J24" s="35">
        <f t="shared" si="13"/>
        <v>100.00000000000001</v>
      </c>
      <c r="K24" s="36">
        <f t="shared" si="14"/>
        <v>11.85487748449863</v>
      </c>
      <c r="L24" s="36">
        <f t="shared" si="15"/>
        <v>7.5685004429485554</v>
      </c>
      <c r="Y24" s="25">
        <v>9</v>
      </c>
      <c r="Z24">
        <v>10</v>
      </c>
      <c r="AA24" s="21">
        <v>20</v>
      </c>
    </row>
    <row r="25" spans="1:27" x14ac:dyDescent="0.3">
      <c r="A25" s="31" t="str">
        <v>Shading_nets</v>
      </c>
      <c r="B25" s="31" t="str">
        <v>Shading_nets_prod_to_+1.5%</v>
      </c>
      <c r="C25" s="40">
        <v>2.3008030065784515E-3</v>
      </c>
      <c r="D25" s="40">
        <v>2.5645469633099986E-2</v>
      </c>
      <c r="E25" s="40">
        <v>2.4534481640237651E-3</v>
      </c>
      <c r="F25" s="33">
        <f t="shared" si="9"/>
        <v>3.03997208037022E-2</v>
      </c>
      <c r="G25" s="34">
        <f t="shared" si="10"/>
        <v>7.5685004524720849</v>
      </c>
      <c r="H25" s="34">
        <f t="shared" si="11"/>
        <v>84.360872255039851</v>
      </c>
      <c r="I25" s="34">
        <f t="shared" si="12"/>
        <v>8.0706272924880764</v>
      </c>
      <c r="J25" s="35">
        <f t="shared" si="13"/>
        <v>100</v>
      </c>
      <c r="K25" s="36">
        <f t="shared" si="14"/>
        <v>11.85487751872412</v>
      </c>
      <c r="L25" s="36">
        <f t="shared" si="15"/>
        <v>7.5685004524720849</v>
      </c>
      <c r="Y25" s="25">
        <v>9</v>
      </c>
      <c r="Z25">
        <v>90</v>
      </c>
      <c r="AA25" s="21">
        <v>20</v>
      </c>
    </row>
    <row r="26" spans="1:27" x14ac:dyDescent="0.3">
      <c r="A26" s="31" t="str">
        <v>Shading_nets</v>
      </c>
      <c r="B26" s="31" t="str">
        <v>Shading_nets_prod_to_+1%</v>
      </c>
      <c r="C26" s="40">
        <v>1.5338688504636774E-3</v>
      </c>
      <c r="D26" s="40">
        <v>1.709698165387968E-2</v>
      </c>
      <c r="E26" s="40">
        <v>1.6356323068419981E-3</v>
      </c>
      <c r="F26" s="33">
        <f t="shared" si="9"/>
        <v>2.0266482811185354E-2</v>
      </c>
      <c r="G26" s="34">
        <f t="shared" si="10"/>
        <v>7.5685004879934761</v>
      </c>
      <c r="H26" s="34">
        <f t="shared" si="11"/>
        <v>84.360872151154012</v>
      </c>
      <c r="I26" s="34">
        <f t="shared" si="12"/>
        <v>8.0706273608525212</v>
      </c>
      <c r="J26" s="35">
        <f t="shared" si="13"/>
        <v>100.00000000000001</v>
      </c>
      <c r="K26" s="36">
        <f t="shared" si="14"/>
        <v>11.854877604849259</v>
      </c>
      <c r="L26" s="36">
        <f t="shared" si="15"/>
        <v>7.5685004879934761</v>
      </c>
      <c r="Y26" s="25">
        <v>10</v>
      </c>
      <c r="Z26">
        <v>20</v>
      </c>
      <c r="AA26" s="21">
        <v>40</v>
      </c>
    </row>
    <row r="27" spans="1:27" x14ac:dyDescent="0.3">
      <c r="A27" s="31" t="str">
        <v>Shading_nets</v>
      </c>
      <c r="B27" s="31" t="str">
        <v>Shading_nets_prod_to_+0.5%</v>
      </c>
      <c r="C27" s="40">
        <v>7.6693452010044441E-4</v>
      </c>
      <c r="D27" s="40">
        <v>8.548491603590622E-3</v>
      </c>
      <c r="E27" s="40">
        <v>8.1781625806271775E-4</v>
      </c>
      <c r="F27" s="33">
        <f t="shared" si="9"/>
        <v>1.0133242381753784E-2</v>
      </c>
      <c r="G27" s="34">
        <f t="shared" si="10"/>
        <v>7.5685006951122515</v>
      </c>
      <c r="H27" s="34">
        <f t="shared" si="11"/>
        <v>84.360871688841556</v>
      </c>
      <c r="I27" s="34">
        <f t="shared" si="12"/>
        <v>8.0706276160461918</v>
      </c>
      <c r="J27" s="35">
        <f t="shared" si="13"/>
        <v>100</v>
      </c>
      <c r="K27" s="36">
        <f t="shared" si="14"/>
        <v>11.854877963602318</v>
      </c>
      <c r="L27" s="36">
        <f t="shared" si="15"/>
        <v>7.5685006951122515</v>
      </c>
      <c r="Y27" s="25">
        <v>10</v>
      </c>
      <c r="Z27">
        <v>80</v>
      </c>
      <c r="AA27" s="21">
        <v>40</v>
      </c>
    </row>
    <row r="28" spans="1:27" x14ac:dyDescent="0.3">
      <c r="A28" s="31" t="str">
        <v>Shading_nets</v>
      </c>
      <c r="B28" s="31" t="str">
        <v>Shading_nets_cover_50%</v>
      </c>
      <c r="C28" s="40">
        <v>1.5338688504636774E-3</v>
      </c>
      <c r="D28" s="40">
        <v>1.709698165387968E-2</v>
      </c>
      <c r="E28" s="40">
        <v>0.51843434507540664</v>
      </c>
      <c r="F28" s="33">
        <f t="shared" si="9"/>
        <v>0.53706519557974997</v>
      </c>
      <c r="G28" s="34">
        <f t="shared" si="10"/>
        <v>0.28560198335099707</v>
      </c>
      <c r="H28" s="34">
        <f t="shared" si="11"/>
        <v>3.1834089780150188</v>
      </c>
      <c r="I28" s="34">
        <f t="shared" si="12"/>
        <v>96.53098903863399</v>
      </c>
      <c r="J28" s="35">
        <f t="shared" si="13"/>
        <v>100</v>
      </c>
      <c r="K28" s="36">
        <f t="shared" si="14"/>
        <v>96.67379003030949</v>
      </c>
      <c r="L28" s="36">
        <f t="shared" si="15"/>
        <v>0.28560198335099707</v>
      </c>
      <c r="Y28" s="25">
        <v>11</v>
      </c>
      <c r="Z28">
        <v>30</v>
      </c>
      <c r="AA28" s="21">
        <v>60</v>
      </c>
    </row>
    <row r="29" spans="1:27" x14ac:dyDescent="0.3">
      <c r="A29" s="31" t="str">
        <v>Shading_nets</v>
      </c>
      <c r="B29" s="31" t="str">
        <v>Shading_nets_cover_60%</v>
      </c>
      <c r="C29" s="40">
        <v>1.5338688504636774E-3</v>
      </c>
      <c r="D29" s="40">
        <v>1.709698165387968E-2</v>
      </c>
      <c r="E29" s="40">
        <v>0.51843434507540664</v>
      </c>
      <c r="F29" s="33">
        <f t="shared" si="9"/>
        <v>0.53706519557974997</v>
      </c>
      <c r="G29" s="34">
        <f t="shared" si="10"/>
        <v>0.28560198335099707</v>
      </c>
      <c r="H29" s="34">
        <f t="shared" si="11"/>
        <v>3.1834089780150188</v>
      </c>
      <c r="I29" s="34">
        <f t="shared" si="12"/>
        <v>96.53098903863399</v>
      </c>
      <c r="J29" s="35">
        <f t="shared" si="13"/>
        <v>100</v>
      </c>
      <c r="K29" s="36">
        <f t="shared" si="14"/>
        <v>96.67379003030949</v>
      </c>
      <c r="L29" s="36">
        <f t="shared" si="15"/>
        <v>0.28560198335099707</v>
      </c>
      <c r="Y29" s="25">
        <v>11</v>
      </c>
      <c r="Z29">
        <v>70</v>
      </c>
      <c r="AA29" s="21">
        <v>60</v>
      </c>
    </row>
    <row r="30" spans="1:27" x14ac:dyDescent="0.3">
      <c r="A30" s="31" t="str">
        <v>Shading_nets</v>
      </c>
      <c r="B30" s="31" t="str">
        <v>Shading_nets_cover_70%</v>
      </c>
      <c r="C30" s="40">
        <v>1.5338688504636774E-3</v>
      </c>
      <c r="D30" s="40">
        <v>1.709698165387968E-2</v>
      </c>
      <c r="E30" s="40">
        <v>0.51843434507540664</v>
      </c>
      <c r="F30" s="33">
        <f t="shared" si="9"/>
        <v>0.53706519557974997</v>
      </c>
      <c r="G30" s="34">
        <f t="shared" si="10"/>
        <v>0.28560198335099707</v>
      </c>
      <c r="H30" s="34">
        <f t="shared" si="11"/>
        <v>3.1834089780150188</v>
      </c>
      <c r="I30" s="34">
        <f t="shared" si="12"/>
        <v>96.53098903863399</v>
      </c>
      <c r="J30" s="35">
        <f t="shared" si="13"/>
        <v>100</v>
      </c>
      <c r="K30" s="36">
        <f t="shared" si="14"/>
        <v>96.67379003030949</v>
      </c>
      <c r="L30" s="36">
        <f t="shared" si="15"/>
        <v>0.28560198335099707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tr">
        <v>Shading_nets</v>
      </c>
      <c r="B31" s="31" t="str">
        <v>Shading_nets_cover_80%</v>
      </c>
      <c r="C31" s="40">
        <v>1.5338688504636774E-3</v>
      </c>
      <c r="D31" s="40">
        <v>1.709698165387968E-2</v>
      </c>
      <c r="E31" s="40">
        <v>0.51843434507540664</v>
      </c>
      <c r="F31" s="33">
        <f t="shared" si="9"/>
        <v>0.53706519557974997</v>
      </c>
      <c r="G31" s="34">
        <f t="shared" si="10"/>
        <v>0.28560198335099707</v>
      </c>
      <c r="H31" s="34">
        <f t="shared" si="11"/>
        <v>3.1834089780150188</v>
      </c>
      <c r="I31" s="34">
        <f t="shared" si="12"/>
        <v>96.53098903863399</v>
      </c>
      <c r="J31" s="35">
        <f t="shared" si="13"/>
        <v>100</v>
      </c>
      <c r="K31" s="36">
        <f t="shared" si="14"/>
        <v>96.67379003030949</v>
      </c>
      <c r="L31" s="36">
        <f t="shared" si="15"/>
        <v>0.28560198335099707</v>
      </c>
      <c r="Y31" s="37">
        <v>12</v>
      </c>
      <c r="Z31" s="38">
        <v>60</v>
      </c>
      <c r="AA31" s="39">
        <v>80</v>
      </c>
    </row>
    <row r="32" spans="1:27" x14ac:dyDescent="0.3">
      <c r="A32" s="31" t="str">
        <v>Shading_nets</v>
      </c>
      <c r="B32" s="31" t="str">
        <v>Shading_nets_cover_90%</v>
      </c>
      <c r="C32" s="40">
        <v>1.5338688504636774E-3</v>
      </c>
      <c r="D32" s="40">
        <v>1.709698165387968E-2</v>
      </c>
      <c r="E32" s="40">
        <v>0.51843434507540664</v>
      </c>
      <c r="F32" s="33">
        <f t="shared" si="9"/>
        <v>0.53706519557974997</v>
      </c>
      <c r="G32" s="34">
        <f t="shared" si="10"/>
        <v>0.28560198335099707</v>
      </c>
      <c r="H32" s="34">
        <f t="shared" si="11"/>
        <v>3.1834089780150188</v>
      </c>
      <c r="I32" s="34">
        <f t="shared" si="12"/>
        <v>96.53098903863399</v>
      </c>
      <c r="J32" s="35">
        <f t="shared" si="13"/>
        <v>100</v>
      </c>
      <c r="K32" s="36">
        <f t="shared" si="14"/>
        <v>96.67379003030949</v>
      </c>
      <c r="L32" s="36">
        <f t="shared" si="15"/>
        <v>0.28560198335099707</v>
      </c>
      <c r="N32" s="41"/>
    </row>
    <row r="33" spans="1:12" x14ac:dyDescent="0.3">
      <c r="A33" s="31" t="str">
        <v>Shading_nets</v>
      </c>
      <c r="B33" s="31" t="str">
        <v>Shading_nets_cover_100%</v>
      </c>
      <c r="C33" s="40">
        <v>1.5338688504636774E-3</v>
      </c>
      <c r="D33" s="40">
        <v>1.709698165387968E-2</v>
      </c>
      <c r="E33" s="40">
        <v>0.51843434507540664</v>
      </c>
      <c r="F33" s="33">
        <f t="shared" si="9"/>
        <v>0.53706519557974997</v>
      </c>
      <c r="G33" s="34">
        <f t="shared" si="10"/>
        <v>0.28560198335099707</v>
      </c>
      <c r="H33" s="34">
        <f t="shared" si="11"/>
        <v>3.1834089780150188</v>
      </c>
      <c r="I33" s="34">
        <f t="shared" si="12"/>
        <v>96.53098903863399</v>
      </c>
      <c r="J33" s="35">
        <f t="shared" si="13"/>
        <v>100</v>
      </c>
      <c r="K33" s="36">
        <f t="shared" si="14"/>
        <v>96.67379003030949</v>
      </c>
      <c r="L33" s="36">
        <f t="shared" si="15"/>
        <v>0.28560198335099707</v>
      </c>
    </row>
    <row r="34" spans="1:12" x14ac:dyDescent="0.3">
      <c r="A34" s="31" t="str">
        <v>Shading_nets</v>
      </c>
      <c r="B34" s="31" t="str">
        <v>Shading_nets_low_price</v>
      </c>
      <c r="C34" s="40">
        <v>1.5338688504636774E-3</v>
      </c>
      <c r="D34" s="40">
        <v>1.709698165387968E-2</v>
      </c>
      <c r="E34" s="40">
        <v>0.51843434507540664</v>
      </c>
      <c r="F34" s="33">
        <f t="shared" si="9"/>
        <v>0.53706519557974997</v>
      </c>
      <c r="G34" s="34">
        <f t="shared" si="10"/>
        <v>0.28560198335099707</v>
      </c>
      <c r="H34" s="34">
        <f t="shared" si="11"/>
        <v>3.1834089780150188</v>
      </c>
      <c r="I34" s="34">
        <f t="shared" si="12"/>
        <v>96.53098903863399</v>
      </c>
      <c r="J34" s="35">
        <f t="shared" si="13"/>
        <v>100</v>
      </c>
      <c r="K34" s="36">
        <f t="shared" si="14"/>
        <v>96.67379003030949</v>
      </c>
      <c r="L34" s="36">
        <f t="shared" si="15"/>
        <v>0.28560198335099707</v>
      </c>
    </row>
    <row r="35" spans="1:12" x14ac:dyDescent="0.3">
      <c r="A35" s="31" t="str">
        <v>Shading_nets</v>
      </c>
      <c r="B35" s="31" t="str">
        <v>Shading_nets_mid-low_price</v>
      </c>
      <c r="C35" s="40">
        <v>1.5338688504636774E-3</v>
      </c>
      <c r="D35" s="40">
        <v>1.709698165387968E-2</v>
      </c>
      <c r="E35" s="40">
        <v>0.51843434507540664</v>
      </c>
      <c r="F35" s="33">
        <f t="shared" si="9"/>
        <v>0.53706519557974997</v>
      </c>
      <c r="G35" s="34">
        <f t="shared" si="10"/>
        <v>0.28560198335099707</v>
      </c>
      <c r="H35" s="34">
        <f t="shared" si="11"/>
        <v>3.1834089780150188</v>
      </c>
      <c r="I35" s="34">
        <f t="shared" si="12"/>
        <v>96.53098903863399</v>
      </c>
      <c r="J35" s="35">
        <f t="shared" si="13"/>
        <v>100</v>
      </c>
      <c r="K35" s="36">
        <f t="shared" si="14"/>
        <v>96.67379003030949</v>
      </c>
      <c r="L35" s="36">
        <f t="shared" si="15"/>
        <v>0.28560198335099707</v>
      </c>
    </row>
    <row r="36" spans="1:12" x14ac:dyDescent="0.3">
      <c r="A36" s="31" t="str">
        <v>Shading_nets</v>
      </c>
      <c r="B36" s="31" t="str">
        <v>Shading_nets_mid_price</v>
      </c>
      <c r="C36" s="40">
        <v>1.5338688504636774E-3</v>
      </c>
      <c r="D36" s="40">
        <v>1.709698165387968E-2</v>
      </c>
      <c r="E36" s="40">
        <v>0.51843434507540664</v>
      </c>
      <c r="F36" s="33">
        <f t="shared" si="9"/>
        <v>0.53706519557974997</v>
      </c>
      <c r="G36" s="34">
        <f t="shared" si="10"/>
        <v>0.28560198335099707</v>
      </c>
      <c r="H36" s="34">
        <f t="shared" si="11"/>
        <v>3.1834089780150188</v>
      </c>
      <c r="I36" s="34">
        <f t="shared" si="12"/>
        <v>96.53098903863399</v>
      </c>
      <c r="J36" s="35">
        <f t="shared" si="13"/>
        <v>100</v>
      </c>
      <c r="K36" s="36">
        <f t="shared" si="14"/>
        <v>96.67379003030949</v>
      </c>
      <c r="L36" s="36">
        <f t="shared" si="15"/>
        <v>0.28560198335099707</v>
      </c>
    </row>
    <row r="37" spans="1:12" x14ac:dyDescent="0.3">
      <c r="A37" s="31" t="str">
        <v>Shading_nets</v>
      </c>
      <c r="B37" s="31" t="str">
        <v>Shading_nets_mid-high_price</v>
      </c>
      <c r="C37" s="40">
        <v>1.5338688504636774E-3</v>
      </c>
      <c r="D37" s="40">
        <v>1.709698165387968E-2</v>
      </c>
      <c r="E37" s="40">
        <v>0.51843434507540664</v>
      </c>
      <c r="F37" s="33">
        <f t="shared" si="9"/>
        <v>0.53706519557974997</v>
      </c>
      <c r="G37" s="34">
        <f t="shared" si="10"/>
        <v>0.28560198335099707</v>
      </c>
      <c r="H37" s="34">
        <f t="shared" si="11"/>
        <v>3.1834089780150188</v>
      </c>
      <c r="I37" s="34">
        <f t="shared" si="12"/>
        <v>96.53098903863399</v>
      </c>
      <c r="J37" s="35">
        <f t="shared" si="13"/>
        <v>100</v>
      </c>
      <c r="K37" s="36">
        <f t="shared" si="14"/>
        <v>96.67379003030949</v>
      </c>
      <c r="L37" s="36">
        <f t="shared" si="15"/>
        <v>0.28560198335099707</v>
      </c>
    </row>
    <row r="38" spans="1:12" x14ac:dyDescent="0.3">
      <c r="A38" s="31" t="str">
        <v>Shading_nets</v>
      </c>
      <c r="B38" s="31" t="str">
        <v>Shading_nets_high_price</v>
      </c>
      <c r="C38" s="40">
        <v>1.5338688504636774E-3</v>
      </c>
      <c r="D38" s="40">
        <v>1.709698165387968E-2</v>
      </c>
      <c r="E38" s="40">
        <v>0.51843434507540664</v>
      </c>
      <c r="F38" s="33">
        <f t="shared" si="9"/>
        <v>0.53706519557974997</v>
      </c>
      <c r="G38" s="34">
        <f t="shared" si="10"/>
        <v>0.28560198335099707</v>
      </c>
      <c r="H38" s="34">
        <f t="shared" si="11"/>
        <v>3.1834089780150188</v>
      </c>
      <c r="I38" s="34">
        <f t="shared" si="12"/>
        <v>96.53098903863399</v>
      </c>
      <c r="J38" s="35">
        <f t="shared" si="13"/>
        <v>100</v>
      </c>
      <c r="K38" s="36">
        <f t="shared" si="14"/>
        <v>96.67379003030949</v>
      </c>
      <c r="L38" s="36">
        <f t="shared" si="15"/>
        <v>0.28560198335099707</v>
      </c>
    </row>
    <row r="39" spans="1:12" x14ac:dyDescent="0.3">
      <c r="A39" s="31" t="str">
        <v>Shading_trees</v>
      </c>
      <c r="B39" s="31" t="str">
        <v>Shading_trees_low_price</v>
      </c>
      <c r="C39" s="40">
        <v>6.1944047903294338E-4</v>
      </c>
      <c r="D39" s="40">
        <v>4.6438118317163615E-2</v>
      </c>
      <c r="E39" s="40">
        <v>1</v>
      </c>
      <c r="F39" s="33">
        <f t="shared" si="9"/>
        <v>1.0470575587961966</v>
      </c>
      <c r="G39" s="34">
        <f t="shared" si="10"/>
        <v>5.9160117209326575E-2</v>
      </c>
      <c r="H39" s="34">
        <f t="shared" si="11"/>
        <v>4.4351065447207683</v>
      </c>
      <c r="I39" s="34">
        <f t="shared" si="12"/>
        <v>95.505733338069916</v>
      </c>
      <c r="J39" s="35">
        <f t="shared" si="13"/>
        <v>100.00000000000001</v>
      </c>
      <c r="K39" s="36">
        <f t="shared" si="14"/>
        <v>95.535313396674582</v>
      </c>
      <c r="L39" s="36">
        <f t="shared" si="15"/>
        <v>5.9160117209326575E-2</v>
      </c>
    </row>
    <row r="40" spans="1:12" x14ac:dyDescent="0.3">
      <c r="A40" s="31" t="str">
        <v>Shading_trees</v>
      </c>
      <c r="B40" s="31" t="str">
        <v>Shading_trees_mid-low_price</v>
      </c>
      <c r="C40" s="40">
        <v>6.1944047903294338E-4</v>
      </c>
      <c r="D40" s="40">
        <v>4.6438118317163615E-2</v>
      </c>
      <c r="E40" s="40">
        <v>1</v>
      </c>
      <c r="F40" s="33">
        <f t="shared" si="9"/>
        <v>1.0470575587961966</v>
      </c>
      <c r="G40" s="34">
        <f t="shared" si="10"/>
        <v>5.9160117209326575E-2</v>
      </c>
      <c r="H40" s="34">
        <f t="shared" si="11"/>
        <v>4.4351065447207683</v>
      </c>
      <c r="I40" s="34">
        <f t="shared" si="12"/>
        <v>95.505733338069916</v>
      </c>
      <c r="J40" s="35">
        <f t="shared" si="13"/>
        <v>100.00000000000001</v>
      </c>
      <c r="K40" s="36">
        <f t="shared" si="14"/>
        <v>95.535313396674582</v>
      </c>
      <c r="L40" s="36">
        <f t="shared" si="15"/>
        <v>5.9160117209326575E-2</v>
      </c>
    </row>
    <row r="41" spans="1:12" x14ac:dyDescent="0.3">
      <c r="A41" s="31" t="str">
        <v>Shading_trees</v>
      </c>
      <c r="B41" s="31" t="str">
        <v>Shading_trees_mid_price</v>
      </c>
      <c r="C41" s="40">
        <v>6.1944047903294338E-4</v>
      </c>
      <c r="D41" s="40">
        <v>4.6438118317163615E-2</v>
      </c>
      <c r="E41" s="40">
        <v>1</v>
      </c>
      <c r="F41" s="33">
        <f t="shared" si="9"/>
        <v>1.0470575587961966</v>
      </c>
      <c r="G41" s="34">
        <f t="shared" si="10"/>
        <v>5.9160117209326575E-2</v>
      </c>
      <c r="H41" s="34">
        <f t="shared" si="11"/>
        <v>4.4351065447207683</v>
      </c>
      <c r="I41" s="34">
        <f t="shared" si="12"/>
        <v>95.505733338069916</v>
      </c>
      <c r="J41" s="35">
        <f t="shared" si="13"/>
        <v>100.00000000000001</v>
      </c>
      <c r="K41" s="36">
        <f t="shared" si="14"/>
        <v>95.535313396674582</v>
      </c>
      <c r="L41" s="36">
        <f t="shared" si="15"/>
        <v>5.9160117209326575E-2</v>
      </c>
    </row>
    <row r="42" spans="1:12" x14ac:dyDescent="0.3">
      <c r="A42" s="31" t="str">
        <v>Shading_trees</v>
      </c>
      <c r="B42" s="31" t="str">
        <v>Shading_trees_mid-high_price</v>
      </c>
      <c r="C42" s="40">
        <v>6.1944047903294338E-4</v>
      </c>
      <c r="D42" s="40">
        <v>4.6438118317163615E-2</v>
      </c>
      <c r="E42" s="40">
        <v>1</v>
      </c>
      <c r="F42" s="33">
        <f t="shared" si="9"/>
        <v>1.0470575587961966</v>
      </c>
      <c r="G42" s="34">
        <f t="shared" si="10"/>
        <v>5.9160117209326575E-2</v>
      </c>
      <c r="H42" s="34">
        <f t="shared" si="11"/>
        <v>4.4351065447207683</v>
      </c>
      <c r="I42" s="34">
        <f t="shared" si="12"/>
        <v>95.505733338069916</v>
      </c>
      <c r="J42" s="35">
        <f t="shared" si="13"/>
        <v>100.00000000000001</v>
      </c>
      <c r="K42" s="36">
        <f t="shared" si="14"/>
        <v>95.535313396674582</v>
      </c>
      <c r="L42" s="36">
        <f t="shared" si="15"/>
        <v>5.9160117209326575E-2</v>
      </c>
    </row>
    <row r="43" spans="1:12" x14ac:dyDescent="0.3">
      <c r="A43" s="31" t="str">
        <v>Shading_trees</v>
      </c>
      <c r="B43" s="31" t="str">
        <v>Shading_trees_high_price</v>
      </c>
      <c r="C43" s="40">
        <v>6.1944047903294338E-4</v>
      </c>
      <c r="D43" s="40">
        <v>4.6438118317163615E-2</v>
      </c>
      <c r="E43" s="40">
        <v>1</v>
      </c>
      <c r="F43" s="33">
        <f t="shared" si="9"/>
        <v>1.0470575587961966</v>
      </c>
      <c r="G43" s="34">
        <f t="shared" si="10"/>
        <v>5.9160117209326575E-2</v>
      </c>
      <c r="H43" s="34">
        <f t="shared" si="11"/>
        <v>4.4351065447207683</v>
      </c>
      <c r="I43" s="34">
        <f t="shared" si="12"/>
        <v>95.505733338069916</v>
      </c>
      <c r="J43" s="35">
        <f t="shared" si="13"/>
        <v>100.00000000000001</v>
      </c>
      <c r="K43" s="36">
        <f t="shared" si="14"/>
        <v>95.535313396674582</v>
      </c>
      <c r="L43" s="36">
        <f t="shared" si="15"/>
        <v>5.9160117209326575E-2</v>
      </c>
    </row>
    <row r="44" spans="1:12" x14ac:dyDescent="0.3">
      <c r="A44" s="31" t="str">
        <v>Biomass</v>
      </c>
      <c r="B44" s="31" t="str">
        <v>Biomass_high_price_petroleum</v>
      </c>
      <c r="C44" s="40">
        <v>4.6981024055446212E-4</v>
      </c>
      <c r="D44" s="40">
        <v>1</v>
      </c>
      <c r="E44" s="40">
        <v>3.0360703832836978E-4</v>
      </c>
      <c r="F44" s="33">
        <f t="shared" si="9"/>
        <v>1.0007734172788829</v>
      </c>
      <c r="G44" s="34">
        <f t="shared" si="10"/>
        <v>4.6944716200784269E-2</v>
      </c>
      <c r="H44" s="34">
        <f t="shared" si="11"/>
        <v>99.922718043312358</v>
      </c>
      <c r="I44" s="34">
        <f t="shared" si="12"/>
        <v>3.0337240486850822E-2</v>
      </c>
      <c r="J44" s="35">
        <f t="shared" si="13"/>
        <v>99.999999999999986</v>
      </c>
      <c r="K44" s="36">
        <f t="shared" si="14"/>
        <v>5.3809598587242956E-2</v>
      </c>
      <c r="L44" s="36">
        <f t="shared" si="15"/>
        <v>4.6944716200784269E-2</v>
      </c>
    </row>
    <row r="45" spans="1:12" x14ac:dyDescent="0.3">
      <c r="A45" s="31" t="str">
        <v>Biomass</v>
      </c>
      <c r="B45" s="31" t="str">
        <v>Biomass_mid-high_price_petroleum</v>
      </c>
      <c r="C45" s="40">
        <v>4.658808484423363E-4</v>
      </c>
      <c r="D45" s="40">
        <v>0.99940097060653388</v>
      </c>
      <c r="E45" s="40">
        <v>3.0226033691689705E-4</v>
      </c>
      <c r="F45" s="33">
        <f t="shared" si="9"/>
        <v>1.0001691117918932</v>
      </c>
      <c r="G45" s="34">
        <f t="shared" si="10"/>
        <v>4.6580207581862709E-2</v>
      </c>
      <c r="H45" s="34">
        <f t="shared" si="11"/>
        <v>99.923198869440881</v>
      </c>
      <c r="I45" s="34">
        <f t="shared" si="12"/>
        <v>3.0220922977252356E-2</v>
      </c>
      <c r="J45" s="35">
        <f t="shared" si="13"/>
        <v>100</v>
      </c>
      <c r="K45" s="36">
        <f t="shared" si="14"/>
        <v>5.3511026768183714E-2</v>
      </c>
      <c r="L45" s="36">
        <f t="shared" si="15"/>
        <v>4.6580207581862709E-2</v>
      </c>
    </row>
    <row r="46" spans="1:12" x14ac:dyDescent="0.3">
      <c r="A46" s="31" t="str">
        <v>Biomass</v>
      </c>
      <c r="B46" s="31" t="str">
        <v>Biomass_mid_price_petroleum</v>
      </c>
      <c r="C46" s="40">
        <v>4.6195145166041403E-4</v>
      </c>
      <c r="D46" s="40">
        <v>0.99880194050132409</v>
      </c>
      <c r="E46" s="40">
        <v>3.0091363390363329E-4</v>
      </c>
      <c r="F46" s="33">
        <f t="shared" si="9"/>
        <v>0.99956480558688809</v>
      </c>
      <c r="G46" s="34">
        <f t="shared" si="10"/>
        <v>4.6215257788031275E-2</v>
      </c>
      <c r="H46" s="34">
        <f t="shared" si="11"/>
        <v>99.923680277526756</v>
      </c>
      <c r="I46" s="34">
        <f t="shared" si="12"/>
        <v>3.0104464685204051E-2</v>
      </c>
      <c r="J46" s="35">
        <f t="shared" si="13"/>
        <v>100</v>
      </c>
      <c r="K46" s="36">
        <f t="shared" si="14"/>
        <v>5.3212093579219688E-2</v>
      </c>
      <c r="L46" s="36">
        <f t="shared" si="15"/>
        <v>4.6215257788031275E-2</v>
      </c>
    </row>
    <row r="47" spans="1:12" x14ac:dyDescent="0.3">
      <c r="A47" s="31" t="str">
        <v>Biomass</v>
      </c>
      <c r="B47" s="31" t="str">
        <v>Biomass_mid-low_price_petroleum</v>
      </c>
      <c r="C47" s="40">
        <v>4.5802205020940959E-4</v>
      </c>
      <c r="D47" s="40">
        <v>0.99820290968424397</v>
      </c>
      <c r="E47" s="40">
        <v>2.9956692929184088E-4</v>
      </c>
      <c r="F47" s="33">
        <f t="shared" si="9"/>
        <v>0.99896049866374526</v>
      </c>
      <c r="G47" s="34">
        <f t="shared" si="10"/>
        <v>4.5849866017933699E-2</v>
      </c>
      <c r="H47" s="34">
        <f t="shared" si="11"/>
        <v>99.924162268626759</v>
      </c>
      <c r="I47" s="34">
        <f t="shared" si="12"/>
        <v>2.998786535529234E-2</v>
      </c>
      <c r="J47" s="35">
        <f t="shared" si="13"/>
        <v>99.999999999999986</v>
      </c>
      <c r="K47" s="36">
        <f t="shared" si="14"/>
        <v>5.2912798364259189E-2</v>
      </c>
      <c r="L47" s="36">
        <f t="shared" si="15"/>
        <v>4.5849866017933699E-2</v>
      </c>
    </row>
    <row r="48" spans="1:12" x14ac:dyDescent="0.3">
      <c r="A48" s="31" t="str">
        <v>Biomass</v>
      </c>
      <c r="B48" s="31" t="str">
        <v>Biomass_low_price_petroleum</v>
      </c>
      <c r="C48" s="40">
        <v>4.5409264409146583E-4</v>
      </c>
      <c r="D48" s="40">
        <v>0.99760387815538853</v>
      </c>
      <c r="E48" s="40">
        <v>2.9822022307880112E-4</v>
      </c>
      <c r="F48" s="33">
        <f t="shared" si="9"/>
        <v>0.99835619102255879</v>
      </c>
      <c r="G48" s="34">
        <f t="shared" si="10"/>
        <v>4.5484031468404566E-2</v>
      </c>
      <c r="H48" s="34">
        <f t="shared" si="11"/>
        <v>99.924644843800721</v>
      </c>
      <c r="I48" s="34">
        <f t="shared" si="12"/>
        <v>2.9871124730878999E-2</v>
      </c>
      <c r="J48" s="35">
        <f t="shared" si="13"/>
        <v>100</v>
      </c>
      <c r="K48" s="36">
        <f t="shared" si="14"/>
        <v>5.2613140465081282E-2</v>
      </c>
      <c r="L48" s="36">
        <f t="shared" si="15"/>
        <v>4.5484031468404566E-2</v>
      </c>
    </row>
    <row r="49" spans="1:12" x14ac:dyDescent="0.3">
      <c r="A49" s="31">
        <v>0</v>
      </c>
      <c r="B49" s="31" t="str">
        <v/>
      </c>
      <c r="C49" s="40">
        <v>0</v>
      </c>
      <c r="D49" s="40">
        <v>0</v>
      </c>
      <c r="E49" s="40">
        <v>0</v>
      </c>
      <c r="F49" s="33">
        <f t="shared" si="9"/>
        <v>0</v>
      </c>
      <c r="G49" s="34" t="e">
        <f t="shared" si="10"/>
        <v>#DIV/0!</v>
      </c>
      <c r="H49" s="34" t="e">
        <f t="shared" si="11"/>
        <v>#DIV/0!</v>
      </c>
      <c r="I49" s="34" t="e">
        <f t="shared" si="12"/>
        <v>#DIV/0!</v>
      </c>
      <c r="J49" s="35" t="e">
        <f t="shared" si="13"/>
        <v>#DIV/0!</v>
      </c>
      <c r="K49" s="36" t="e">
        <f t="shared" si="14"/>
        <v>#DIV/0!</v>
      </c>
      <c r="L49" s="36" t="e">
        <f t="shared" si="15"/>
        <v>#DIV/0!</v>
      </c>
    </row>
    <row r="50" spans="1:12" x14ac:dyDescent="0.3">
      <c r="A50" s="31">
        <v>0</v>
      </c>
      <c r="B50" s="31" t="str">
        <v/>
      </c>
      <c r="C50" s="40">
        <v>0</v>
      </c>
      <c r="D50" s="40">
        <v>0</v>
      </c>
      <c r="E50" s="40">
        <v>0</v>
      </c>
      <c r="F50" s="33">
        <f t="shared" si="9"/>
        <v>0</v>
      </c>
      <c r="G50" s="34" t="e">
        <f t="shared" si="10"/>
        <v>#DIV/0!</v>
      </c>
      <c r="H50" s="34" t="e">
        <f t="shared" si="11"/>
        <v>#DIV/0!</v>
      </c>
      <c r="I50" s="34" t="e">
        <f t="shared" si="12"/>
        <v>#DIV/0!</v>
      </c>
      <c r="J50" s="35" t="e">
        <f t="shared" si="13"/>
        <v>#DIV/0!</v>
      </c>
      <c r="K50" s="36" t="e">
        <f t="shared" si="14"/>
        <v>#DIV/0!</v>
      </c>
      <c r="L50" s="36" t="e">
        <f t="shared" si="15"/>
        <v>#DIV/0!</v>
      </c>
    </row>
    <row r="51" spans="1:12" x14ac:dyDescent="0.3">
      <c r="A51" s="31">
        <v>0</v>
      </c>
      <c r="B51" s="31" t="str">
        <v/>
      </c>
      <c r="C51" s="40">
        <v>0</v>
      </c>
      <c r="D51" s="40">
        <v>0</v>
      </c>
      <c r="E51" s="40">
        <v>0</v>
      </c>
      <c r="F51" s="33">
        <f t="shared" si="9"/>
        <v>0</v>
      </c>
      <c r="G51" s="34" t="e">
        <f t="shared" si="10"/>
        <v>#DIV/0!</v>
      </c>
      <c r="H51" s="34" t="e">
        <f t="shared" si="11"/>
        <v>#DIV/0!</v>
      </c>
      <c r="I51" s="34" t="e">
        <f t="shared" si="12"/>
        <v>#DIV/0!</v>
      </c>
      <c r="J51" s="35" t="e">
        <f t="shared" si="13"/>
        <v>#DIV/0!</v>
      </c>
      <c r="K51" s="36" t="e">
        <f t="shared" si="14"/>
        <v>#DIV/0!</v>
      </c>
      <c r="L51" s="36" t="e">
        <f t="shared" si="15"/>
        <v>#DIV/0!</v>
      </c>
    </row>
    <row r="52" spans="1:12" x14ac:dyDescent="0.3">
      <c r="A52" s="31">
        <v>0</v>
      </c>
      <c r="B52" s="31" t="str">
        <v/>
      </c>
      <c r="C52" s="40">
        <v>0</v>
      </c>
      <c r="D52" s="40">
        <v>0</v>
      </c>
      <c r="E52" s="40">
        <v>0</v>
      </c>
      <c r="F52" s="33">
        <f t="shared" si="9"/>
        <v>0</v>
      </c>
      <c r="G52" s="34" t="e">
        <f t="shared" si="10"/>
        <v>#DIV/0!</v>
      </c>
      <c r="H52" s="34" t="e">
        <f t="shared" si="11"/>
        <v>#DIV/0!</v>
      </c>
      <c r="I52" s="34" t="e">
        <f t="shared" si="12"/>
        <v>#DIV/0!</v>
      </c>
      <c r="J52" s="35" t="e">
        <f t="shared" si="13"/>
        <v>#DIV/0!</v>
      </c>
      <c r="K52" s="36" t="e">
        <f t="shared" si="14"/>
        <v>#DIV/0!</v>
      </c>
      <c r="L52" s="36" t="e">
        <f t="shared" si="15"/>
        <v>#DIV/0!</v>
      </c>
    </row>
    <row r="53" spans="1:12" x14ac:dyDescent="0.3">
      <c r="A53" s="31">
        <v>0</v>
      </c>
      <c r="B53" s="31" t="str">
        <v/>
      </c>
      <c r="C53" s="40">
        <v>0</v>
      </c>
      <c r="D53" s="40">
        <v>0</v>
      </c>
      <c r="E53" s="40">
        <v>0</v>
      </c>
      <c r="F53" s="33">
        <f t="shared" si="9"/>
        <v>0</v>
      </c>
      <c r="G53" s="34" t="e">
        <f t="shared" si="10"/>
        <v>#DIV/0!</v>
      </c>
      <c r="H53" s="34" t="e">
        <f t="shared" si="11"/>
        <v>#DIV/0!</v>
      </c>
      <c r="I53" s="34" t="e">
        <f t="shared" si="12"/>
        <v>#DIV/0!</v>
      </c>
      <c r="J53" s="35" t="e">
        <f t="shared" si="13"/>
        <v>#DIV/0!</v>
      </c>
      <c r="K53" s="36" t="e">
        <f t="shared" si="14"/>
        <v>#DIV/0!</v>
      </c>
      <c r="L53" s="36" t="e">
        <f t="shared" si="15"/>
        <v>#DIV/0!</v>
      </c>
    </row>
    <row r="54" spans="1:12" x14ac:dyDescent="0.3">
      <c r="A54" s="31">
        <v>0</v>
      </c>
      <c r="B54" s="31" t="str">
        <v/>
      </c>
      <c r="C54" s="40">
        <v>0</v>
      </c>
      <c r="D54" s="40">
        <v>0</v>
      </c>
      <c r="E54" s="40">
        <v>0</v>
      </c>
      <c r="F54" s="33">
        <f t="shared" si="9"/>
        <v>0</v>
      </c>
      <c r="G54" s="34" t="e">
        <f t="shared" si="10"/>
        <v>#DIV/0!</v>
      </c>
      <c r="H54" s="34" t="e">
        <f t="shared" si="11"/>
        <v>#DIV/0!</v>
      </c>
      <c r="I54" s="34" t="e">
        <f t="shared" si="12"/>
        <v>#DIV/0!</v>
      </c>
      <c r="J54" s="35" t="e">
        <f t="shared" si="13"/>
        <v>#DIV/0!</v>
      </c>
      <c r="K54" s="36" t="e">
        <f t="shared" si="14"/>
        <v>#DIV/0!</v>
      </c>
      <c r="L54" s="36" t="e">
        <f t="shared" si="15"/>
        <v>#DIV/0!</v>
      </c>
    </row>
    <row r="55" spans="1:12" x14ac:dyDescent="0.3">
      <c r="A55" s="31">
        <v>0</v>
      </c>
      <c r="B55" s="31" t="str">
        <v/>
      </c>
      <c r="C55" s="40">
        <v>0</v>
      </c>
      <c r="D55" s="40">
        <v>0</v>
      </c>
      <c r="E55" s="40">
        <v>0</v>
      </c>
      <c r="F55" s="33">
        <f t="shared" si="9"/>
        <v>0</v>
      </c>
      <c r="G55" s="34" t="e">
        <f t="shared" si="10"/>
        <v>#DIV/0!</v>
      </c>
      <c r="H55" s="34" t="e">
        <f t="shared" si="11"/>
        <v>#DIV/0!</v>
      </c>
      <c r="I55" s="34" t="e">
        <f t="shared" si="12"/>
        <v>#DIV/0!</v>
      </c>
      <c r="J55" s="35" t="e">
        <f t="shared" si="13"/>
        <v>#DIV/0!</v>
      </c>
      <c r="K55" s="36" t="e">
        <f t="shared" si="14"/>
        <v>#DIV/0!</v>
      </c>
      <c r="L55" s="36" t="e">
        <f t="shared" si="15"/>
        <v>#DIV/0!</v>
      </c>
    </row>
    <row r="56" spans="1:12" x14ac:dyDescent="0.3">
      <c r="A56" s="31">
        <v>0</v>
      </c>
      <c r="B56" s="31" t="str">
        <v/>
      </c>
      <c r="C56" s="40">
        <v>0</v>
      </c>
      <c r="D56" s="40">
        <v>0</v>
      </c>
      <c r="E56" s="40">
        <v>0</v>
      </c>
      <c r="F56" s="33">
        <f t="shared" si="9"/>
        <v>0</v>
      </c>
      <c r="G56" s="34" t="e">
        <f t="shared" si="10"/>
        <v>#DIV/0!</v>
      </c>
      <c r="H56" s="34" t="e">
        <f t="shared" si="11"/>
        <v>#DIV/0!</v>
      </c>
      <c r="I56" s="34" t="e">
        <f t="shared" si="12"/>
        <v>#DIV/0!</v>
      </c>
      <c r="J56" s="35" t="e">
        <f t="shared" si="13"/>
        <v>#DIV/0!</v>
      </c>
      <c r="K56" s="36" t="e">
        <f t="shared" si="14"/>
        <v>#DIV/0!</v>
      </c>
      <c r="L56" s="36" t="e">
        <f t="shared" si="15"/>
        <v>#DIV/0!</v>
      </c>
    </row>
    <row r="57" spans="1:12" x14ac:dyDescent="0.3">
      <c r="A57" s="31">
        <v>0</v>
      </c>
      <c r="B57" s="31" t="str">
        <v/>
      </c>
      <c r="C57" s="40">
        <v>0</v>
      </c>
      <c r="D57" s="40">
        <v>0</v>
      </c>
      <c r="E57" s="40">
        <v>0</v>
      </c>
      <c r="F57" s="33">
        <f t="shared" si="9"/>
        <v>0</v>
      </c>
      <c r="G57" s="34" t="e">
        <f t="shared" si="10"/>
        <v>#DIV/0!</v>
      </c>
      <c r="H57" s="34" t="e">
        <f t="shared" si="11"/>
        <v>#DIV/0!</v>
      </c>
      <c r="I57" s="34" t="e">
        <f t="shared" si="12"/>
        <v>#DIV/0!</v>
      </c>
      <c r="J57" s="35" t="e">
        <f t="shared" si="13"/>
        <v>#DIV/0!</v>
      </c>
      <c r="K57" s="36" t="e">
        <f t="shared" si="14"/>
        <v>#DIV/0!</v>
      </c>
      <c r="L57" s="36" t="e">
        <f t="shared" si="15"/>
        <v>#DIV/0!</v>
      </c>
    </row>
    <row r="58" spans="1:12" x14ac:dyDescent="0.3">
      <c r="A58" s="31">
        <v>0</v>
      </c>
      <c r="B58" s="31" t="str">
        <v/>
      </c>
      <c r="C58" s="40">
        <v>0</v>
      </c>
      <c r="D58" s="40">
        <v>0</v>
      </c>
      <c r="E58" s="40">
        <v>0</v>
      </c>
      <c r="F58" s="33">
        <f t="shared" si="9"/>
        <v>0</v>
      </c>
      <c r="G58" s="34" t="e">
        <f t="shared" si="10"/>
        <v>#DIV/0!</v>
      </c>
      <c r="H58" s="34" t="e">
        <f t="shared" si="11"/>
        <v>#DIV/0!</v>
      </c>
      <c r="I58" s="34" t="e">
        <f t="shared" si="12"/>
        <v>#DIV/0!</v>
      </c>
      <c r="J58" s="35" t="e">
        <f t="shared" si="13"/>
        <v>#DIV/0!</v>
      </c>
      <c r="K58" s="36" t="e">
        <f t="shared" si="14"/>
        <v>#DIV/0!</v>
      </c>
      <c r="L58" s="36" t="e">
        <f t="shared" si="15"/>
        <v>#DIV/0!</v>
      </c>
    </row>
    <row r="59" spans="1:12" x14ac:dyDescent="0.3">
      <c r="A59" s="31">
        <v>0</v>
      </c>
      <c r="B59" s="31" t="str">
        <v/>
      </c>
      <c r="C59" s="40">
        <v>0</v>
      </c>
      <c r="D59" s="40">
        <v>0</v>
      </c>
      <c r="E59" s="40">
        <v>0</v>
      </c>
      <c r="F59" s="33">
        <f t="shared" si="9"/>
        <v>0</v>
      </c>
      <c r="G59" s="34" t="e">
        <f t="shared" si="10"/>
        <v>#DIV/0!</v>
      </c>
      <c r="H59" s="34" t="e">
        <f t="shared" si="11"/>
        <v>#DIV/0!</v>
      </c>
      <c r="I59" s="34" t="e">
        <f t="shared" si="12"/>
        <v>#DIV/0!</v>
      </c>
      <c r="J59" s="35" t="e">
        <f t="shared" si="13"/>
        <v>#DIV/0!</v>
      </c>
      <c r="K59" s="36" t="e">
        <f t="shared" si="14"/>
        <v>#DIV/0!</v>
      </c>
      <c r="L59" s="36" t="e">
        <f t="shared" si="15"/>
        <v>#DIV/0!</v>
      </c>
    </row>
    <row r="60" spans="1:12" x14ac:dyDescent="0.3">
      <c r="A60" s="31">
        <v>0</v>
      </c>
      <c r="B60" s="31" t="str">
        <v/>
      </c>
      <c r="C60" s="40">
        <v>0</v>
      </c>
      <c r="D60" s="40">
        <v>0</v>
      </c>
      <c r="E60" s="40">
        <v>0</v>
      </c>
      <c r="F60" s="33">
        <f t="shared" si="9"/>
        <v>0</v>
      </c>
      <c r="G60" s="34" t="e">
        <f t="shared" si="10"/>
        <v>#DIV/0!</v>
      </c>
      <c r="H60" s="34" t="e">
        <f t="shared" si="11"/>
        <v>#DIV/0!</v>
      </c>
      <c r="I60" s="34" t="e">
        <f t="shared" si="12"/>
        <v>#DIV/0!</v>
      </c>
      <c r="J60" s="35" t="e">
        <f t="shared" si="13"/>
        <v>#DIV/0!</v>
      </c>
      <c r="K60" s="36" t="e">
        <f t="shared" si="14"/>
        <v>#DIV/0!</v>
      </c>
      <c r="L60" s="36" t="e">
        <f t="shared" si="15"/>
        <v>#DIV/0!</v>
      </c>
    </row>
    <row r="61" spans="1:12" x14ac:dyDescent="0.3">
      <c r="A61" s="31">
        <v>0</v>
      </c>
      <c r="B61" s="31" t="str">
        <v/>
      </c>
      <c r="C61" s="40">
        <v>0</v>
      </c>
      <c r="D61" s="40">
        <v>0</v>
      </c>
      <c r="E61" s="40">
        <v>0</v>
      </c>
      <c r="F61" s="33">
        <f t="shared" si="9"/>
        <v>0</v>
      </c>
      <c r="G61" s="34" t="e">
        <f t="shared" si="10"/>
        <v>#DIV/0!</v>
      </c>
      <c r="H61" s="34" t="e">
        <f t="shared" si="11"/>
        <v>#DIV/0!</v>
      </c>
      <c r="I61" s="34" t="e">
        <f t="shared" si="12"/>
        <v>#DIV/0!</v>
      </c>
      <c r="J61" s="35" t="e">
        <f t="shared" si="13"/>
        <v>#DIV/0!</v>
      </c>
      <c r="K61" s="36" t="e">
        <f t="shared" si="14"/>
        <v>#DIV/0!</v>
      </c>
      <c r="L61" s="36" t="e">
        <f t="shared" si="15"/>
        <v>#DIV/0!</v>
      </c>
    </row>
    <row r="62" spans="1:12" x14ac:dyDescent="0.3">
      <c r="A62" s="31">
        <v>0</v>
      </c>
      <c r="B62" s="31" t="str">
        <v/>
      </c>
      <c r="C62" s="40">
        <v>0</v>
      </c>
      <c r="D62" s="40">
        <v>0</v>
      </c>
      <c r="E62" s="40">
        <v>0</v>
      </c>
      <c r="F62" s="33">
        <f t="shared" si="9"/>
        <v>0</v>
      </c>
      <c r="G62" s="34" t="e">
        <f t="shared" si="10"/>
        <v>#DIV/0!</v>
      </c>
      <c r="H62" s="34" t="e">
        <f t="shared" si="11"/>
        <v>#DIV/0!</v>
      </c>
      <c r="I62" s="34" t="e">
        <f t="shared" si="12"/>
        <v>#DIV/0!</v>
      </c>
      <c r="J62" s="35" t="e">
        <f t="shared" si="13"/>
        <v>#DIV/0!</v>
      </c>
      <c r="K62" s="36" t="e">
        <f t="shared" si="14"/>
        <v>#DIV/0!</v>
      </c>
      <c r="L62" s="36" t="e">
        <f t="shared" si="15"/>
        <v>#DIV/0!</v>
      </c>
    </row>
    <row r="63" spans="1:12" x14ac:dyDescent="0.3">
      <c r="A63" s="31">
        <v>0</v>
      </c>
      <c r="B63" s="31" t="str">
        <v/>
      </c>
      <c r="C63" s="40">
        <v>0</v>
      </c>
      <c r="D63" s="40">
        <v>0</v>
      </c>
      <c r="E63" s="40">
        <v>0</v>
      </c>
      <c r="F63" s="33">
        <f t="shared" si="9"/>
        <v>0</v>
      </c>
      <c r="G63" s="34" t="e">
        <f t="shared" si="10"/>
        <v>#DIV/0!</v>
      </c>
      <c r="H63" s="34" t="e">
        <f t="shared" si="11"/>
        <v>#DIV/0!</v>
      </c>
      <c r="I63" s="34" t="e">
        <f t="shared" si="12"/>
        <v>#DIV/0!</v>
      </c>
      <c r="J63" s="35" t="e">
        <f t="shared" si="13"/>
        <v>#DIV/0!</v>
      </c>
      <c r="K63" s="36" t="e">
        <f t="shared" si="14"/>
        <v>#DIV/0!</v>
      </c>
      <c r="L63" s="36" t="e">
        <f t="shared" si="15"/>
        <v>#DIV/0!</v>
      </c>
    </row>
    <row r="64" spans="1:12" x14ac:dyDescent="0.3">
      <c r="A64" s="31">
        <v>0</v>
      </c>
      <c r="B64" s="31" t="str">
        <v/>
      </c>
      <c r="C64" s="40">
        <v>0</v>
      </c>
      <c r="D64" s="40">
        <v>0</v>
      </c>
      <c r="E64" s="40">
        <v>0</v>
      </c>
      <c r="F64" s="33">
        <f t="shared" si="9"/>
        <v>0</v>
      </c>
      <c r="G64" s="34" t="e">
        <f t="shared" si="10"/>
        <v>#DIV/0!</v>
      </c>
      <c r="H64" s="34" t="e">
        <f t="shared" si="11"/>
        <v>#DIV/0!</v>
      </c>
      <c r="I64" s="34" t="e">
        <f t="shared" si="12"/>
        <v>#DIV/0!</v>
      </c>
      <c r="J64" s="35" t="e">
        <f t="shared" si="13"/>
        <v>#DIV/0!</v>
      </c>
      <c r="K64" s="36" t="e">
        <f t="shared" si="14"/>
        <v>#DIV/0!</v>
      </c>
      <c r="L64" s="36" t="e">
        <f t="shared" si="15"/>
        <v>#DIV/0!</v>
      </c>
    </row>
    <row r="65" spans="1:12" x14ac:dyDescent="0.3">
      <c r="A65" s="31">
        <v>0</v>
      </c>
      <c r="B65" s="31" t="str">
        <v/>
      </c>
      <c r="C65" s="40">
        <v>0</v>
      </c>
      <c r="D65" s="40">
        <v>0</v>
      </c>
      <c r="E65" s="40">
        <v>0</v>
      </c>
      <c r="F65" s="33">
        <f t="shared" si="9"/>
        <v>0</v>
      </c>
      <c r="G65" s="34" t="e">
        <f t="shared" si="10"/>
        <v>#DIV/0!</v>
      </c>
      <c r="H65" s="34" t="e">
        <f t="shared" si="11"/>
        <v>#DIV/0!</v>
      </c>
      <c r="I65" s="34" t="e">
        <f t="shared" si="12"/>
        <v>#DIV/0!</v>
      </c>
      <c r="J65" s="35" t="e">
        <f t="shared" si="13"/>
        <v>#DIV/0!</v>
      </c>
      <c r="K65" s="36" t="e">
        <f t="shared" si="14"/>
        <v>#DIV/0!</v>
      </c>
      <c r="L65" s="36" t="e">
        <f t="shared" si="15"/>
        <v>#DIV/0!</v>
      </c>
    </row>
    <row r="66" spans="1:12" x14ac:dyDescent="0.3">
      <c r="A66" s="31">
        <v>0</v>
      </c>
      <c r="B66" s="31" t="str">
        <v/>
      </c>
      <c r="C66" s="40">
        <v>0</v>
      </c>
      <c r="D66" s="40">
        <v>0</v>
      </c>
      <c r="E66" s="40">
        <v>0</v>
      </c>
      <c r="F66" s="33">
        <f t="shared" si="9"/>
        <v>0</v>
      </c>
      <c r="G66" s="34" t="e">
        <f t="shared" si="10"/>
        <v>#DIV/0!</v>
      </c>
      <c r="H66" s="34" t="e">
        <f t="shared" si="11"/>
        <v>#DIV/0!</v>
      </c>
      <c r="I66" s="34" t="e">
        <f t="shared" si="12"/>
        <v>#DIV/0!</v>
      </c>
      <c r="J66" s="35" t="e">
        <f t="shared" si="13"/>
        <v>#DIV/0!</v>
      </c>
      <c r="K66" s="36" t="e">
        <f t="shared" si="14"/>
        <v>#DIV/0!</v>
      </c>
      <c r="L66" s="36" t="e">
        <f t="shared" si="15"/>
        <v>#DIV/0!</v>
      </c>
    </row>
    <row r="67" spans="1:12" x14ac:dyDescent="0.3">
      <c r="A67" s="31">
        <v>0</v>
      </c>
      <c r="B67" s="31" t="str">
        <v/>
      </c>
      <c r="C67" s="40">
        <v>0</v>
      </c>
      <c r="D67" s="40">
        <v>0</v>
      </c>
      <c r="E67" s="40">
        <v>0</v>
      </c>
      <c r="F67" s="33">
        <f t="shared" si="9"/>
        <v>0</v>
      </c>
      <c r="G67" s="34" t="e">
        <f t="shared" si="10"/>
        <v>#DIV/0!</v>
      </c>
      <c r="H67" s="34" t="e">
        <f t="shared" si="11"/>
        <v>#DIV/0!</v>
      </c>
      <c r="I67" s="34" t="e">
        <f t="shared" si="12"/>
        <v>#DIV/0!</v>
      </c>
      <c r="J67" s="35" t="e">
        <f t="shared" si="13"/>
        <v>#DIV/0!</v>
      </c>
      <c r="K67" s="36" t="e">
        <f t="shared" si="14"/>
        <v>#DIV/0!</v>
      </c>
      <c r="L67" s="36" t="e">
        <f t="shared" si="15"/>
        <v>#DIV/0!</v>
      </c>
    </row>
    <row r="68" spans="1:12" x14ac:dyDescent="0.3">
      <c r="A68" s="31">
        <v>0</v>
      </c>
      <c r="B68" s="31" t="str">
        <v/>
      </c>
      <c r="C68" s="40">
        <v>0</v>
      </c>
      <c r="D68" s="40">
        <v>0</v>
      </c>
      <c r="E68" s="40">
        <v>0</v>
      </c>
      <c r="F68" s="33">
        <f t="shared" si="9"/>
        <v>0</v>
      </c>
      <c r="G68" s="34" t="e">
        <f t="shared" si="10"/>
        <v>#DIV/0!</v>
      </c>
      <c r="H68" s="34" t="e">
        <f t="shared" si="11"/>
        <v>#DIV/0!</v>
      </c>
      <c r="I68" s="34" t="e">
        <f t="shared" si="12"/>
        <v>#DIV/0!</v>
      </c>
      <c r="J68" s="35" t="e">
        <f t="shared" si="13"/>
        <v>#DIV/0!</v>
      </c>
      <c r="K68" s="36" t="e">
        <f t="shared" si="14"/>
        <v>#DIV/0!</v>
      </c>
      <c r="L68" s="36" t="e">
        <f t="shared" si="15"/>
        <v>#DIV/0!</v>
      </c>
    </row>
    <row r="69" spans="1:12" x14ac:dyDescent="0.3">
      <c r="A69" s="31">
        <v>0</v>
      </c>
      <c r="B69" s="31" t="str">
        <v/>
      </c>
      <c r="C69" s="40">
        <v>0</v>
      </c>
      <c r="D69" s="40">
        <v>0</v>
      </c>
      <c r="E69" s="40">
        <v>0</v>
      </c>
      <c r="F69" s="33">
        <f t="shared" si="9"/>
        <v>0</v>
      </c>
      <c r="G69" s="34" t="e">
        <f t="shared" si="10"/>
        <v>#DIV/0!</v>
      </c>
      <c r="H69" s="34" t="e">
        <f t="shared" si="11"/>
        <v>#DIV/0!</v>
      </c>
      <c r="I69" s="34" t="e">
        <f t="shared" si="12"/>
        <v>#DIV/0!</v>
      </c>
      <c r="J69" s="35" t="e">
        <f t="shared" si="13"/>
        <v>#DIV/0!</v>
      </c>
      <c r="K69" s="36" t="e">
        <f t="shared" si="14"/>
        <v>#DIV/0!</v>
      </c>
      <c r="L69" s="36" t="e">
        <f t="shared" si="15"/>
        <v>#DIV/0!</v>
      </c>
    </row>
    <row r="70" spans="1:12" x14ac:dyDescent="0.3">
      <c r="A70" s="31">
        <v>0</v>
      </c>
      <c r="B70" s="31" t="str">
        <v/>
      </c>
      <c r="C70" s="40">
        <v>0</v>
      </c>
      <c r="D70" s="40">
        <v>0</v>
      </c>
      <c r="E70" s="40">
        <v>0</v>
      </c>
      <c r="F70" s="33">
        <f t="shared" si="9"/>
        <v>0</v>
      </c>
      <c r="G70" s="34" t="e">
        <f t="shared" si="10"/>
        <v>#DIV/0!</v>
      </c>
      <c r="H70" s="34" t="e">
        <f t="shared" si="11"/>
        <v>#DIV/0!</v>
      </c>
      <c r="I70" s="34" t="e">
        <f t="shared" si="12"/>
        <v>#DIV/0!</v>
      </c>
      <c r="J70" s="35" t="e">
        <f t="shared" si="13"/>
        <v>#DIV/0!</v>
      </c>
      <c r="K70" s="36" t="e">
        <f t="shared" si="14"/>
        <v>#DIV/0!</v>
      </c>
      <c r="L70" s="36" t="e">
        <f t="shared" si="15"/>
        <v>#DIV/0!</v>
      </c>
    </row>
    <row r="71" spans="1:12" x14ac:dyDescent="0.3">
      <c r="B71" s="31" t="str">
        <v/>
      </c>
      <c r="C71" s="40">
        <v>0</v>
      </c>
      <c r="D71" s="40">
        <v>0</v>
      </c>
      <c r="E71" s="40">
        <v>0</v>
      </c>
    </row>
    <row r="72" spans="1:12" x14ac:dyDescent="0.3">
      <c r="B72" s="31" t="str">
        <v/>
      </c>
      <c r="C72" s="40">
        <v>0</v>
      </c>
      <c r="D72" s="40">
        <v>0</v>
      </c>
      <c r="E72" s="40">
        <v>0</v>
      </c>
    </row>
    <row r="73" spans="1:12" x14ac:dyDescent="0.3">
      <c r="B73" s="31" t="str">
        <v/>
      </c>
      <c r="C73" s="40">
        <v>0</v>
      </c>
      <c r="D73" s="40">
        <v>0</v>
      </c>
      <c r="E73" s="40">
        <v>0</v>
      </c>
    </row>
    <row r="74" spans="1:12" x14ac:dyDescent="0.3">
      <c r="B74" s="31" t="str">
        <v/>
      </c>
      <c r="C74" s="40">
        <v>0</v>
      </c>
      <c r="D74" s="40">
        <v>0</v>
      </c>
      <c r="E74" s="40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4FC98-0D10-4637-BA4A-BC5027EA4DA9}">
  <dimension ref="A1:AA74"/>
  <sheetViews>
    <sheetView zoomScale="145" zoomScaleNormal="145" workbookViewId="0">
      <selection activeCell="P38" sqref="P38"/>
    </sheetView>
  </sheetViews>
  <sheetFormatPr defaultRowHeight="14.4" x14ac:dyDescent="0.3"/>
  <cols>
    <col min="1" max="1" width="14.44140625" customWidth="1"/>
    <col min="2" max="2" width="32.88671875" bestFit="1" customWidth="1"/>
    <col min="3" max="3" width="6.33203125" bestFit="1" customWidth="1"/>
    <col min="4" max="4" width="6.77734375" customWidth="1"/>
    <col min="5" max="5" width="5.109375" bestFit="1" customWidth="1"/>
    <col min="6" max="10" width="6.6640625" customWidth="1"/>
    <col min="11" max="11" width="14.6640625" customWidth="1"/>
  </cols>
  <sheetData>
    <row r="1" spans="1:27" ht="18" x14ac:dyDescent="0.35">
      <c r="A1" s="17" t="s">
        <v>62</v>
      </c>
    </row>
    <row r="2" spans="1:27" ht="15" thickBot="1" x14ac:dyDescent="0.35">
      <c r="A2" t="s">
        <v>63</v>
      </c>
    </row>
    <row r="3" spans="1:27" x14ac:dyDescent="0.3">
      <c r="A3" t="s">
        <v>64</v>
      </c>
      <c r="J3" s="55" t="s">
        <v>65</v>
      </c>
      <c r="K3" s="56"/>
      <c r="L3" s="57"/>
      <c r="Y3" s="58" t="s">
        <v>66</v>
      </c>
      <c r="Z3" s="59"/>
      <c r="AA3" s="60"/>
    </row>
    <row r="4" spans="1:27" x14ac:dyDescent="0.3">
      <c r="A4" t="s">
        <v>67</v>
      </c>
      <c r="J4" s="18" t="s">
        <v>99</v>
      </c>
      <c r="K4" s="2">
        <v>0</v>
      </c>
      <c r="L4" s="19">
        <v>0</v>
      </c>
      <c r="Y4" s="20" t="s">
        <v>68</v>
      </c>
      <c r="Z4">
        <v>0</v>
      </c>
      <c r="AA4" s="21">
        <v>0</v>
      </c>
    </row>
    <row r="5" spans="1:27" x14ac:dyDescent="0.3">
      <c r="J5" s="18" t="s">
        <v>98</v>
      </c>
      <c r="K5" s="2">
        <v>50</v>
      </c>
      <c r="L5" s="19">
        <v>100</v>
      </c>
      <c r="Y5" s="20" t="s">
        <v>68</v>
      </c>
      <c r="Z5">
        <v>50</v>
      </c>
      <c r="AA5" s="21">
        <v>100</v>
      </c>
    </row>
    <row r="6" spans="1:27" ht="15" thickBot="1" x14ac:dyDescent="0.35">
      <c r="J6" s="22" t="s">
        <v>42</v>
      </c>
      <c r="K6" s="23">
        <v>100</v>
      </c>
      <c r="L6" s="24">
        <v>0</v>
      </c>
      <c r="Y6" s="20" t="s">
        <v>68</v>
      </c>
      <c r="Z6">
        <v>100</v>
      </c>
      <c r="AA6" s="21">
        <v>0</v>
      </c>
    </row>
    <row r="7" spans="1:27" x14ac:dyDescent="0.3">
      <c r="Y7" s="20" t="s">
        <v>68</v>
      </c>
      <c r="Z7">
        <v>0</v>
      </c>
      <c r="AA7" s="21">
        <v>0</v>
      </c>
    </row>
    <row r="8" spans="1:27" x14ac:dyDescent="0.3">
      <c r="Y8" s="25">
        <v>1</v>
      </c>
      <c r="Z8">
        <v>20</v>
      </c>
      <c r="AA8" s="21">
        <v>0</v>
      </c>
    </row>
    <row r="9" spans="1:27" x14ac:dyDescent="0.3">
      <c r="F9" s="61" t="s">
        <v>69</v>
      </c>
      <c r="G9" s="61"/>
      <c r="H9" s="61"/>
      <c r="I9" s="61"/>
      <c r="J9" s="61"/>
      <c r="K9" s="61"/>
      <c r="L9" s="61"/>
      <c r="Y9" s="25">
        <v>1</v>
      </c>
      <c r="Z9">
        <v>60</v>
      </c>
      <c r="AA9" s="21">
        <v>80</v>
      </c>
    </row>
    <row r="10" spans="1:27" x14ac:dyDescent="0.3">
      <c r="A10" s="62" t="s">
        <v>70</v>
      </c>
      <c r="B10" s="63"/>
      <c r="C10" s="63"/>
      <c r="D10" s="63"/>
      <c r="E10" s="64"/>
      <c r="G10" s="65" t="s">
        <v>71</v>
      </c>
      <c r="H10" s="66"/>
      <c r="I10" s="66"/>
      <c r="J10" s="67"/>
      <c r="K10" s="26" t="s">
        <v>72</v>
      </c>
      <c r="L10" s="27"/>
      <c r="Y10" s="25">
        <v>2</v>
      </c>
      <c r="Z10">
        <v>40</v>
      </c>
      <c r="AA10" s="21">
        <v>0</v>
      </c>
    </row>
    <row r="11" spans="1:27" x14ac:dyDescent="0.3">
      <c r="A11" s="47" t="s">
        <v>73</v>
      </c>
      <c r="B11" s="47" t="s">
        <v>74</v>
      </c>
      <c r="C11" s="49" t="s">
        <v>71</v>
      </c>
      <c r="D11" s="50"/>
      <c r="E11" s="51"/>
      <c r="F11" s="28"/>
      <c r="G11" s="52" t="s">
        <v>75</v>
      </c>
      <c r="H11" s="53"/>
      <c r="I11" s="53"/>
      <c r="J11" s="54"/>
      <c r="K11" s="29" t="s">
        <v>76</v>
      </c>
      <c r="L11" s="30" t="s">
        <v>77</v>
      </c>
      <c r="Y11" s="25">
        <v>2</v>
      </c>
      <c r="Z11">
        <v>70</v>
      </c>
      <c r="AA11" s="21">
        <v>60</v>
      </c>
    </row>
    <row r="12" spans="1:27" x14ac:dyDescent="0.3">
      <c r="A12" s="48"/>
      <c r="B12" s="48"/>
      <c r="C12" s="42" t="str">
        <f>$J$5</f>
        <v>Investment Jobs</v>
      </c>
      <c r="D12" s="42" t="str">
        <f>$J$4</f>
        <v>Annual Avoided Import</v>
      </c>
      <c r="E12" s="42" t="str">
        <f>$J$6</f>
        <v>PROI</v>
      </c>
      <c r="F12" s="43" t="s">
        <v>78</v>
      </c>
      <c r="G12" s="44" t="str">
        <f>$J$5</f>
        <v>Investment Jobs</v>
      </c>
      <c r="H12" s="44" t="str">
        <f>$J$4</f>
        <v>Annual Avoided Import</v>
      </c>
      <c r="I12" s="44" t="str">
        <f>$J$6</f>
        <v>PROI</v>
      </c>
      <c r="J12" s="44" t="s">
        <v>78</v>
      </c>
      <c r="K12" s="45" t="s">
        <v>79</v>
      </c>
      <c r="L12" s="45" t="s">
        <v>80</v>
      </c>
      <c r="Y12" s="25">
        <v>3</v>
      </c>
      <c r="Z12">
        <v>60</v>
      </c>
      <c r="AA12" s="21">
        <v>0</v>
      </c>
    </row>
    <row r="13" spans="1:27" x14ac:dyDescent="0.3">
      <c r="A13" s="31" t="str">
        <f t="array" ref="A13:A70">results!A3:A70</f>
        <v>Ecopulpers</v>
      </c>
      <c r="B13" s="31" t="str">
        <f t="array" ref="B13:B74">results!C3:C70</f>
        <v>Ecopulpers_prod_to_+2.5%</v>
      </c>
      <c r="C13" s="32">
        <f t="array" ref="C13:C74">results!V3:V70/(MAX(results!V3:V70))</f>
        <v>0.55988321542141339</v>
      </c>
      <c r="D13" s="32">
        <f t="array" ref="D13:D74">results!O3:O70/(MAX(results!O3:O70))</f>
        <v>0.18763871960822157</v>
      </c>
      <c r="E13" s="32">
        <f t="array" ref="E13:E74">results!J3:J70/(MAX(results!J3:J70))</f>
        <v>1</v>
      </c>
      <c r="F13" s="33">
        <f>SUM(C13:E13)</f>
        <v>1.7475219350296349</v>
      </c>
      <c r="G13" s="34">
        <f>C13/(F13/100)</f>
        <v>32.038694576495764</v>
      </c>
      <c r="H13" s="34">
        <f>D13/(F13/100)</f>
        <v>10.737417130334308</v>
      </c>
      <c r="I13" s="34">
        <f>E13/(F13/100)</f>
        <v>57.223888293169942</v>
      </c>
      <c r="J13" s="35">
        <f>SUM(G13:I13)</f>
        <v>100.00000000000001</v>
      </c>
      <c r="K13" s="36">
        <f t="shared" ref="K13" si="0">I13+(G13/2)</f>
        <v>73.243235581417821</v>
      </c>
      <c r="L13" s="36">
        <f t="shared" ref="L13" si="1">G13</f>
        <v>32.038694576495764</v>
      </c>
      <c r="Y13" s="25">
        <v>3</v>
      </c>
      <c r="Z13">
        <v>80</v>
      </c>
      <c r="AA13" s="21">
        <v>40</v>
      </c>
    </row>
    <row r="14" spans="1:27" x14ac:dyDescent="0.3">
      <c r="A14" s="31" t="str">
        <v>Ecopulpers</v>
      </c>
      <c r="B14" s="31" t="str">
        <v>Ecopulpers_prod_to_+2%</v>
      </c>
      <c r="C14" s="32">
        <v>0.55988321542141339</v>
      </c>
      <c r="D14" s="32">
        <v>0.14639452010389281</v>
      </c>
      <c r="E14" s="32">
        <v>0.772095048022025</v>
      </c>
      <c r="F14" s="33">
        <f>SUM(C14:E14)</f>
        <v>1.4783727835473313</v>
      </c>
      <c r="G14" s="34">
        <f>C14/(F14/100)</f>
        <v>37.871585682062062</v>
      </c>
      <c r="H14" s="34">
        <f>D14/(F14/100)</f>
        <v>9.9024090360092778</v>
      </c>
      <c r="I14" s="34">
        <f>E14/(F14/100)</f>
        <v>52.226005281928664</v>
      </c>
      <c r="J14" s="35">
        <f>SUM(G14:I14)</f>
        <v>100</v>
      </c>
      <c r="K14" s="36">
        <f>I14+(G14/2)</f>
        <v>71.161798122959695</v>
      </c>
      <c r="L14" s="36">
        <f>G14</f>
        <v>37.871585682062062</v>
      </c>
      <c r="Y14" s="25">
        <v>4</v>
      </c>
      <c r="Z14">
        <v>80</v>
      </c>
      <c r="AA14" s="21">
        <v>0</v>
      </c>
    </row>
    <row r="15" spans="1:27" ht="15" thickBot="1" x14ac:dyDescent="0.35">
      <c r="A15" s="31" t="str">
        <v>Ecopulpers</v>
      </c>
      <c r="B15" s="31" t="str">
        <v>Ecopulpers_prod_to_+1.5%</v>
      </c>
      <c r="C15" s="32">
        <v>0.55988321542141339</v>
      </c>
      <c r="D15" s="32">
        <v>0.10515030370793731</v>
      </c>
      <c r="E15" s="32">
        <v>0.54419000244980931</v>
      </c>
      <c r="F15" s="33">
        <f>SUM(C15:E15)</f>
        <v>1.20922352157916</v>
      </c>
      <c r="G15" s="34">
        <f>C15/(F15/100)</f>
        <v>46.301052322423047</v>
      </c>
      <c r="H15" s="34">
        <f>D15/(F15/100)</f>
        <v>8.695687921338024</v>
      </c>
      <c r="I15" s="34">
        <f>E15/(F15/100)</f>
        <v>45.003259756238933</v>
      </c>
      <c r="J15" s="35">
        <f>SUM(G15:I15)</f>
        <v>100</v>
      </c>
      <c r="K15" s="36">
        <f>I15+(G15/2)</f>
        <v>68.153785917450449</v>
      </c>
      <c r="L15" s="36">
        <f>G15</f>
        <v>46.301052322423047</v>
      </c>
      <c r="Y15" s="37">
        <v>4</v>
      </c>
      <c r="Z15" s="38">
        <v>90</v>
      </c>
      <c r="AA15" s="39">
        <v>20</v>
      </c>
    </row>
    <row r="16" spans="1:27" x14ac:dyDescent="0.3">
      <c r="A16" s="31" t="str">
        <v>Ecopulpers</v>
      </c>
      <c r="B16" s="31" t="str">
        <v>Ecopulpers_prod_to_+1%</v>
      </c>
      <c r="C16" s="32">
        <v>0.55988321542141339</v>
      </c>
      <c r="D16" s="32">
        <v>6.39060699084876E-2</v>
      </c>
      <c r="E16" s="32">
        <v>0.31628486228766972</v>
      </c>
      <c r="F16" s="33">
        <f>SUM(C16:E16)</f>
        <v>0.94007414761757069</v>
      </c>
      <c r="G16" s="34">
        <f>C16/(F16/100)</f>
        <v>59.557346283835699</v>
      </c>
      <c r="H16" s="34">
        <f>D16/(F16/100)</f>
        <v>6.7979818475430589</v>
      </c>
      <c r="I16" s="34">
        <f>E16/(F16/100)</f>
        <v>33.644671868621238</v>
      </c>
      <c r="J16" s="35">
        <f>SUM(G16:I16)</f>
        <v>100</v>
      </c>
      <c r="K16" s="36">
        <f>I16+(G16/2)</f>
        <v>63.423345010539087</v>
      </c>
      <c r="L16" s="36">
        <f>G16</f>
        <v>59.557346283835699</v>
      </c>
      <c r="Y16" s="25">
        <v>5</v>
      </c>
      <c r="Z16">
        <v>20</v>
      </c>
      <c r="AA16" s="21">
        <v>0</v>
      </c>
    </row>
    <row r="17" spans="1:27" x14ac:dyDescent="0.3">
      <c r="A17" s="31" t="str">
        <v>Ecopulpers</v>
      </c>
      <c r="B17" s="31" t="str">
        <v>Ecopulpers_prod_to_+0.5%</v>
      </c>
      <c r="C17" s="40">
        <v>0.55988321542141339</v>
      </c>
      <c r="D17" s="40">
        <v>2.2661818705543693E-2</v>
      </c>
      <c r="E17" s="40">
        <v>8.8379628531289417E-2</v>
      </c>
      <c r="F17" s="33">
        <f t="shared" ref="F17:F70" si="2">SUM(C17:E17)</f>
        <v>0.67092466265824657</v>
      </c>
      <c r="G17" s="34">
        <f t="shared" ref="G17:G70" si="3">C17/(F17/100)</f>
        <v>83.449490916479377</v>
      </c>
      <c r="H17" s="34">
        <f t="shared" ref="H17:H70" si="4">D17/(F17/100)</f>
        <v>3.3776994596913625</v>
      </c>
      <c r="I17" s="34">
        <f t="shared" ref="I17:I70" si="5">E17/(F17/100)</f>
        <v>13.172809623829247</v>
      </c>
      <c r="J17" s="35">
        <f t="shared" ref="J17:J70" si="6">SUM(G17:I17)</f>
        <v>99.999999999999986</v>
      </c>
      <c r="K17" s="36">
        <f t="shared" ref="K17:K70" si="7">I17+(G17/2)</f>
        <v>54.897555082068934</v>
      </c>
      <c r="L17" s="36">
        <f t="shared" ref="L17:L70" si="8">G17</f>
        <v>83.449490916479377</v>
      </c>
      <c r="Y17" s="25">
        <v>5</v>
      </c>
      <c r="Z17">
        <v>10</v>
      </c>
      <c r="AA17" s="21">
        <v>20</v>
      </c>
    </row>
    <row r="18" spans="1:27" x14ac:dyDescent="0.3">
      <c r="A18" s="31" t="str">
        <v>Ecopulpers</v>
      </c>
      <c r="B18" s="31" t="str">
        <v>Ecopulpers_high_price_petroleum</v>
      </c>
      <c r="C18" s="40">
        <v>0.55988321542141339</v>
      </c>
      <c r="D18" s="40">
        <v>0.10555921979088508</v>
      </c>
      <c r="E18" s="40">
        <v>0.54447921064465465</v>
      </c>
      <c r="F18" s="33">
        <f t="shared" si="2"/>
        <v>1.2099216458569533</v>
      </c>
      <c r="G18" s="34">
        <f t="shared" si="3"/>
        <v>46.274336634821005</v>
      </c>
      <c r="H18" s="34">
        <f t="shared" si="4"/>
        <v>8.7244674192203959</v>
      </c>
      <c r="I18" s="34">
        <f t="shared" si="5"/>
        <v>45.001195945958585</v>
      </c>
      <c r="J18" s="35">
        <f t="shared" si="6"/>
        <v>99.999999999999986</v>
      </c>
      <c r="K18" s="36">
        <f t="shared" si="7"/>
        <v>68.138364263369084</v>
      </c>
      <c r="L18" s="36">
        <f t="shared" si="8"/>
        <v>46.274336634821005</v>
      </c>
      <c r="Y18" s="25">
        <v>6</v>
      </c>
      <c r="Z18">
        <v>40</v>
      </c>
      <c r="AA18" s="21">
        <v>0</v>
      </c>
    </row>
    <row r="19" spans="1:27" x14ac:dyDescent="0.3">
      <c r="A19" s="31" t="str">
        <v>Ecopulpers</v>
      </c>
      <c r="B19" s="31" t="str">
        <v>Ecopulpers_mid-high_price_petroleum</v>
      </c>
      <c r="C19" s="40">
        <v>0.55988321542141339</v>
      </c>
      <c r="D19" s="40">
        <v>0.10545699115404875</v>
      </c>
      <c r="E19" s="40">
        <v>0.54440690809810166</v>
      </c>
      <c r="F19" s="33">
        <f t="shared" si="2"/>
        <v>1.2097471146735637</v>
      </c>
      <c r="G19" s="34">
        <f t="shared" si="3"/>
        <v>46.281012670362223</v>
      </c>
      <c r="H19" s="34">
        <f t="shared" si="4"/>
        <v>8.7172756913336471</v>
      </c>
      <c r="I19" s="34">
        <f t="shared" si="5"/>
        <v>45.001711638304144</v>
      </c>
      <c r="J19" s="35">
        <f t="shared" si="6"/>
        <v>100.00000000000001</v>
      </c>
      <c r="K19" s="36">
        <f t="shared" si="7"/>
        <v>68.142217973485259</v>
      </c>
      <c r="L19" s="36">
        <f t="shared" si="8"/>
        <v>46.281012670362223</v>
      </c>
      <c r="Y19" s="25">
        <v>6</v>
      </c>
      <c r="Z19">
        <v>20</v>
      </c>
      <c r="AA19" s="21">
        <v>40</v>
      </c>
    </row>
    <row r="20" spans="1:27" x14ac:dyDescent="0.3">
      <c r="A20" s="31" t="str">
        <v>Ecopulpers</v>
      </c>
      <c r="B20" s="31" t="str">
        <v>Ecopulpers_mid_price_petroleum</v>
      </c>
      <c r="C20" s="40">
        <v>0.55988321542141339</v>
      </c>
      <c r="D20" s="40">
        <v>0.10535476098160998</v>
      </c>
      <c r="E20" s="40">
        <v>0.54433460555154856</v>
      </c>
      <c r="F20" s="33">
        <f t="shared" si="2"/>
        <v>1.209572581954572</v>
      </c>
      <c r="G20" s="34">
        <f t="shared" si="3"/>
        <v>46.287690691259485</v>
      </c>
      <c r="H20" s="34">
        <f t="shared" si="4"/>
        <v>8.7100817721384818</v>
      </c>
      <c r="I20" s="34">
        <f t="shared" si="5"/>
        <v>45.002227536602035</v>
      </c>
      <c r="J20" s="35">
        <f t="shared" si="6"/>
        <v>100</v>
      </c>
      <c r="K20" s="36">
        <f t="shared" si="7"/>
        <v>68.146072882231778</v>
      </c>
      <c r="L20" s="36">
        <f t="shared" si="8"/>
        <v>46.287690691259485</v>
      </c>
      <c r="Y20" s="25">
        <v>7</v>
      </c>
      <c r="Z20">
        <v>60</v>
      </c>
      <c r="AA20" s="21">
        <v>0</v>
      </c>
    </row>
    <row r="21" spans="1:27" x14ac:dyDescent="0.3">
      <c r="A21" s="31" t="str">
        <v>Ecopulpers</v>
      </c>
      <c r="B21" s="31" t="str">
        <v>Ecopulpers_mid-low_price_petroleum</v>
      </c>
      <c r="C21" s="40">
        <v>0.55988321542141339</v>
      </c>
      <c r="D21" s="40">
        <v>0.10525253285664112</v>
      </c>
      <c r="E21" s="40">
        <v>0.5442623049963623</v>
      </c>
      <c r="F21" s="33">
        <f t="shared" si="2"/>
        <v>1.2093980532744169</v>
      </c>
      <c r="G21" s="34">
        <f t="shared" si="3"/>
        <v>46.294370485014646</v>
      </c>
      <c r="H21" s="34">
        <f t="shared" si="4"/>
        <v>8.7028859168139352</v>
      </c>
      <c r="I21" s="34">
        <f t="shared" si="5"/>
        <v>45.002743598171406</v>
      </c>
      <c r="J21" s="35">
        <f t="shared" si="6"/>
        <v>99.999999999999986</v>
      </c>
      <c r="K21" s="36">
        <f t="shared" si="7"/>
        <v>68.149928840678726</v>
      </c>
      <c r="L21" s="36">
        <f t="shared" si="8"/>
        <v>46.294370485014646</v>
      </c>
      <c r="Y21" s="25">
        <v>7</v>
      </c>
      <c r="Z21">
        <v>30</v>
      </c>
      <c r="AA21" s="21">
        <v>60</v>
      </c>
    </row>
    <row r="22" spans="1:27" x14ac:dyDescent="0.3">
      <c r="A22" s="31" t="str">
        <v>Ecopulpers</v>
      </c>
      <c r="B22" s="31" t="str">
        <v>Ecopulpers_low_price_petroleum</v>
      </c>
      <c r="C22" s="40">
        <v>0.55988321542141339</v>
      </c>
      <c r="D22" s="40">
        <v>0.10515030370793731</v>
      </c>
      <c r="E22" s="40">
        <v>0.54419000244980931</v>
      </c>
      <c r="F22" s="33">
        <f t="shared" si="2"/>
        <v>1.20922352157916</v>
      </c>
      <c r="G22" s="34">
        <f t="shared" si="3"/>
        <v>46.301052322423047</v>
      </c>
      <c r="H22" s="34">
        <f t="shared" si="4"/>
        <v>8.695687921338024</v>
      </c>
      <c r="I22" s="34">
        <f t="shared" si="5"/>
        <v>45.003259756238933</v>
      </c>
      <c r="J22" s="35">
        <f t="shared" si="6"/>
        <v>100</v>
      </c>
      <c r="K22" s="36">
        <f t="shared" si="7"/>
        <v>68.153785917450449</v>
      </c>
      <c r="L22" s="36">
        <f t="shared" si="8"/>
        <v>46.301052322423047</v>
      </c>
      <c r="Y22" s="25">
        <v>8</v>
      </c>
      <c r="Z22">
        <v>80</v>
      </c>
      <c r="AA22" s="21">
        <v>0</v>
      </c>
    </row>
    <row r="23" spans="1:27" ht="15" thickBot="1" x14ac:dyDescent="0.35">
      <c r="A23" s="31" t="str">
        <v>Shading_nets</v>
      </c>
      <c r="B23" s="31" t="str">
        <v>Shading_nets_prod_to_+2.5%</v>
      </c>
      <c r="C23" s="40">
        <v>0.3940939449666066</v>
      </c>
      <c r="D23" s="40">
        <v>0.12220513631148416</v>
      </c>
      <c r="E23" s="40">
        <v>0.60585359097009139</v>
      </c>
      <c r="F23" s="33">
        <f t="shared" si="2"/>
        <v>1.1221526722481823</v>
      </c>
      <c r="G23" s="34">
        <f t="shared" si="3"/>
        <v>35.119458761084367</v>
      </c>
      <c r="H23" s="34">
        <f t="shared" si="4"/>
        <v>10.890241527175769</v>
      </c>
      <c r="I23" s="34">
        <f t="shared" si="5"/>
        <v>53.990299711739851</v>
      </c>
      <c r="J23" s="35">
        <f t="shared" si="6"/>
        <v>99.999999999999986</v>
      </c>
      <c r="K23" s="36">
        <f t="shared" si="7"/>
        <v>71.550029092282031</v>
      </c>
      <c r="L23" s="36">
        <f t="shared" si="8"/>
        <v>35.119458761084367</v>
      </c>
      <c r="Y23" s="37">
        <v>8</v>
      </c>
      <c r="Z23" s="38">
        <v>40</v>
      </c>
      <c r="AA23" s="39">
        <v>80</v>
      </c>
    </row>
    <row r="24" spans="1:27" x14ac:dyDescent="0.3">
      <c r="A24" s="31" t="str">
        <v>Shading_nets</v>
      </c>
      <c r="B24" s="31" t="str">
        <v>Shading_nets_prod_to_+2%</v>
      </c>
      <c r="C24" s="40">
        <v>0.3940939449666066</v>
      </c>
      <c r="D24" s="40">
        <v>9.7764120515018815E-2</v>
      </c>
      <c r="E24" s="40">
        <v>0.48468293245008154</v>
      </c>
      <c r="F24" s="33">
        <f t="shared" si="2"/>
        <v>0.97654099793170701</v>
      </c>
      <c r="G24" s="34">
        <f t="shared" si="3"/>
        <v>40.356108530137412</v>
      </c>
      <c r="H24" s="34">
        <f t="shared" si="4"/>
        <v>10.011266369981511</v>
      </c>
      <c r="I24" s="34">
        <f t="shared" si="5"/>
        <v>49.632625099881075</v>
      </c>
      <c r="J24" s="35">
        <f t="shared" si="6"/>
        <v>100</v>
      </c>
      <c r="K24" s="36">
        <f t="shared" si="7"/>
        <v>69.810679364949777</v>
      </c>
      <c r="L24" s="36">
        <f t="shared" si="8"/>
        <v>40.356108530137412</v>
      </c>
      <c r="Y24" s="25">
        <v>9</v>
      </c>
      <c r="Z24">
        <v>10</v>
      </c>
      <c r="AA24" s="21">
        <v>20</v>
      </c>
    </row>
    <row r="25" spans="1:27" x14ac:dyDescent="0.3">
      <c r="A25" s="31" t="str">
        <v>Shading_nets</v>
      </c>
      <c r="B25" s="31" t="str">
        <v>Shading_nets_prod_to_+1.5%</v>
      </c>
      <c r="C25" s="40">
        <v>0.3940939449666066</v>
      </c>
      <c r="D25" s="40">
        <v>7.3323099088011212E-2</v>
      </c>
      <c r="E25" s="40">
        <v>0.36351224445039682</v>
      </c>
      <c r="F25" s="33">
        <f t="shared" si="2"/>
        <v>0.83092928850501457</v>
      </c>
      <c r="G25" s="34">
        <f t="shared" si="3"/>
        <v>47.428096520180404</v>
      </c>
      <c r="H25" s="34">
        <f t="shared" si="4"/>
        <v>8.8242284996274645</v>
      </c>
      <c r="I25" s="34">
        <f t="shared" si="5"/>
        <v>43.747674980192144</v>
      </c>
      <c r="J25" s="35">
        <f t="shared" si="6"/>
        <v>100.00000000000001</v>
      </c>
      <c r="K25" s="36">
        <f t="shared" si="7"/>
        <v>67.461723240282339</v>
      </c>
      <c r="L25" s="36">
        <f t="shared" si="8"/>
        <v>47.428096520180404</v>
      </c>
      <c r="Y25" s="25">
        <v>9</v>
      </c>
      <c r="Z25">
        <v>90</v>
      </c>
      <c r="AA25" s="21">
        <v>20</v>
      </c>
    </row>
    <row r="26" spans="1:27" x14ac:dyDescent="0.3">
      <c r="A26" s="31" t="str">
        <v>Shading_nets</v>
      </c>
      <c r="B26" s="31" t="str">
        <v>Shading_nets_prod_to_+1%</v>
      </c>
      <c r="C26" s="40">
        <v>0.3940939449666066</v>
      </c>
      <c r="D26" s="40">
        <v>4.8882072030461368E-2</v>
      </c>
      <c r="E26" s="40">
        <v>0.24234152607771386</v>
      </c>
      <c r="F26" s="33">
        <f t="shared" si="2"/>
        <v>0.68531754307478177</v>
      </c>
      <c r="G26" s="34">
        <f t="shared" si="3"/>
        <v>57.505305233898426</v>
      </c>
      <c r="H26" s="34">
        <f t="shared" si="4"/>
        <v>7.1327623996234637</v>
      </c>
      <c r="I26" s="34">
        <f t="shared" si="5"/>
        <v>35.361932366478115</v>
      </c>
      <c r="J26" s="35">
        <f t="shared" si="6"/>
        <v>100</v>
      </c>
      <c r="K26" s="36">
        <f t="shared" si="7"/>
        <v>64.114584983427335</v>
      </c>
      <c r="L26" s="36">
        <f t="shared" si="8"/>
        <v>57.505305233898426</v>
      </c>
      <c r="Y26" s="25">
        <v>10</v>
      </c>
      <c r="Z26">
        <v>20</v>
      </c>
      <c r="AA26" s="21">
        <v>40</v>
      </c>
    </row>
    <row r="27" spans="1:27" x14ac:dyDescent="0.3">
      <c r="A27" s="31" t="str">
        <v>Shading_nets</v>
      </c>
      <c r="B27" s="31" t="str">
        <v>Shading_nets_prod_to_+0.5%</v>
      </c>
      <c r="C27" s="40">
        <v>0.3940939449666066</v>
      </c>
      <c r="D27" s="40">
        <v>2.4441038318634326E-2</v>
      </c>
      <c r="E27" s="40">
        <v>0.12117077822535616</v>
      </c>
      <c r="F27" s="33">
        <f t="shared" si="2"/>
        <v>0.53970576151059713</v>
      </c>
      <c r="G27" s="34">
        <f t="shared" si="3"/>
        <v>73.020147841958618</v>
      </c>
      <c r="H27" s="34">
        <f t="shared" si="4"/>
        <v>4.5285857705549848</v>
      </c>
      <c r="I27" s="34">
        <f t="shared" si="5"/>
        <v>22.451266387486388</v>
      </c>
      <c r="J27" s="35">
        <f t="shared" si="6"/>
        <v>99.999999999999986</v>
      </c>
      <c r="K27" s="36">
        <f t="shared" si="7"/>
        <v>58.961340308465694</v>
      </c>
      <c r="L27" s="36">
        <f t="shared" si="8"/>
        <v>73.020147841958618</v>
      </c>
      <c r="Y27" s="25">
        <v>10</v>
      </c>
      <c r="Z27">
        <v>80</v>
      </c>
      <c r="AA27" s="21">
        <v>40</v>
      </c>
    </row>
    <row r="28" spans="1:27" x14ac:dyDescent="0.3">
      <c r="A28" s="31" t="str">
        <v>Shading_nets</v>
      </c>
      <c r="B28" s="31" t="str">
        <v>Shading_nets_cover_50%</v>
      </c>
      <c r="C28" s="40">
        <v>0.19796775119515414</v>
      </c>
      <c r="D28" s="40">
        <v>4.8882072030461368E-2</v>
      </c>
      <c r="E28" s="40">
        <v>0.48242871201948367</v>
      </c>
      <c r="F28" s="33">
        <f t="shared" si="2"/>
        <v>0.72927853524509922</v>
      </c>
      <c r="G28" s="34">
        <f t="shared" si="3"/>
        <v>27.145698334398425</v>
      </c>
      <c r="H28" s="34">
        <f t="shared" si="4"/>
        <v>6.7027986795241219</v>
      </c>
      <c r="I28" s="34">
        <f t="shared" si="5"/>
        <v>66.151502986077446</v>
      </c>
      <c r="J28" s="35">
        <f t="shared" si="6"/>
        <v>100</v>
      </c>
      <c r="K28" s="36">
        <f t="shared" si="7"/>
        <v>79.724352153276655</v>
      </c>
      <c r="L28" s="36">
        <f t="shared" si="8"/>
        <v>27.145698334398425</v>
      </c>
      <c r="Y28" s="25">
        <v>11</v>
      </c>
      <c r="Z28">
        <v>30</v>
      </c>
      <c r="AA28" s="21">
        <v>60</v>
      </c>
    </row>
    <row r="29" spans="1:27" x14ac:dyDescent="0.3">
      <c r="A29" s="31" t="str">
        <v>Shading_nets</v>
      </c>
      <c r="B29" s="31" t="str">
        <v>Shading_nets_cover_60%</v>
      </c>
      <c r="C29" s="40">
        <v>0.23756130047609086</v>
      </c>
      <c r="D29" s="40">
        <v>4.8882072030461368E-2</v>
      </c>
      <c r="E29" s="40">
        <v>0.40202392563802675</v>
      </c>
      <c r="F29" s="33">
        <f t="shared" si="2"/>
        <v>0.68846729814457897</v>
      </c>
      <c r="G29" s="34">
        <f t="shared" si="3"/>
        <v>34.505822007278944</v>
      </c>
      <c r="H29" s="34">
        <f t="shared" si="4"/>
        <v>7.1001298336462266</v>
      </c>
      <c r="I29" s="34">
        <f t="shared" si="5"/>
        <v>58.394048159074828</v>
      </c>
      <c r="J29" s="35">
        <f t="shared" si="6"/>
        <v>100</v>
      </c>
      <c r="K29" s="36">
        <f t="shared" si="7"/>
        <v>75.646959162714296</v>
      </c>
      <c r="L29" s="36">
        <f t="shared" si="8"/>
        <v>34.505822007278944</v>
      </c>
      <c r="Y29" s="25">
        <v>11</v>
      </c>
      <c r="Z29">
        <v>70</v>
      </c>
      <c r="AA29" s="21">
        <v>60</v>
      </c>
    </row>
    <row r="30" spans="1:27" x14ac:dyDescent="0.3">
      <c r="A30" s="31" t="str">
        <v>Shading_nets</v>
      </c>
      <c r="B30" s="31" t="str">
        <v>Shading_nets_cover_70%</v>
      </c>
      <c r="C30" s="40">
        <v>0.27715485454749794</v>
      </c>
      <c r="D30" s="40">
        <v>4.8882072030461368E-2</v>
      </c>
      <c r="E30" s="40">
        <v>0.34459193647440578</v>
      </c>
      <c r="F30" s="33">
        <f t="shared" si="2"/>
        <v>0.67062886305236513</v>
      </c>
      <c r="G30" s="34">
        <f t="shared" si="3"/>
        <v>41.327606045172068</v>
      </c>
      <c r="H30" s="34">
        <f t="shared" si="4"/>
        <v>7.2889901886976318</v>
      </c>
      <c r="I30" s="34">
        <f t="shared" si="5"/>
        <v>51.3834037661303</v>
      </c>
      <c r="J30" s="35">
        <f t="shared" si="6"/>
        <v>100</v>
      </c>
      <c r="K30" s="36">
        <f t="shared" si="7"/>
        <v>72.047206788716338</v>
      </c>
      <c r="L30" s="36">
        <f t="shared" si="8"/>
        <v>41.327606045172068</v>
      </c>
      <c r="Y30" s="25">
        <v>12</v>
      </c>
      <c r="Z30">
        <v>40</v>
      </c>
      <c r="AA30" s="21">
        <v>80</v>
      </c>
    </row>
    <row r="31" spans="1:27" ht="15" thickBot="1" x14ac:dyDescent="0.35">
      <c r="A31" s="31" t="str">
        <v>Shading_nets</v>
      </c>
      <c r="B31" s="31" t="str">
        <v>Shading_nets_cover_80%</v>
      </c>
      <c r="C31" s="40">
        <v>0.31674840382843467</v>
      </c>
      <c r="D31" s="40">
        <v>4.8882072030461368E-2</v>
      </c>
      <c r="E31" s="40">
        <v>0.30151794455504394</v>
      </c>
      <c r="F31" s="33">
        <f t="shared" si="2"/>
        <v>0.66714842041393996</v>
      </c>
      <c r="G31" s="34">
        <f t="shared" si="3"/>
        <v>47.477951552655171</v>
      </c>
      <c r="H31" s="34">
        <f t="shared" si="4"/>
        <v>7.3270160783910603</v>
      </c>
      <c r="I31" s="34">
        <f t="shared" si="5"/>
        <v>45.195032368953768</v>
      </c>
      <c r="J31" s="35">
        <f t="shared" si="6"/>
        <v>100</v>
      </c>
      <c r="K31" s="36">
        <f t="shared" si="7"/>
        <v>68.934008145281354</v>
      </c>
      <c r="L31" s="36">
        <f t="shared" si="8"/>
        <v>47.477951552655171</v>
      </c>
      <c r="Y31" s="37">
        <v>12</v>
      </c>
      <c r="Z31" s="38">
        <v>60</v>
      </c>
      <c r="AA31" s="39">
        <v>80</v>
      </c>
    </row>
    <row r="32" spans="1:27" x14ac:dyDescent="0.3">
      <c r="A32" s="31" t="str">
        <v>Shading_nets</v>
      </c>
      <c r="B32" s="31" t="str">
        <v>Shading_nets_cover_90%</v>
      </c>
      <c r="C32" s="40">
        <v>0.35634195310937139</v>
      </c>
      <c r="D32" s="40">
        <v>4.8882072030461368E-2</v>
      </c>
      <c r="E32" s="40">
        <v>0.26801595081234242</v>
      </c>
      <c r="F32" s="33">
        <f t="shared" si="2"/>
        <v>0.67323997595217522</v>
      </c>
      <c r="G32" s="34">
        <f t="shared" si="3"/>
        <v>52.929410884341898</v>
      </c>
      <c r="H32" s="34">
        <f t="shared" si="4"/>
        <v>7.2607203636900186</v>
      </c>
      <c r="I32" s="34">
        <f t="shared" si="5"/>
        <v>39.809868751968082</v>
      </c>
      <c r="J32" s="35">
        <f t="shared" si="6"/>
        <v>100</v>
      </c>
      <c r="K32" s="36">
        <f t="shared" si="7"/>
        <v>66.274574194139035</v>
      </c>
      <c r="L32" s="36">
        <f t="shared" si="8"/>
        <v>52.929410884341898</v>
      </c>
      <c r="N32" s="41"/>
    </row>
    <row r="33" spans="1:12" x14ac:dyDescent="0.3">
      <c r="A33" s="31" t="str">
        <v>Shading_nets</v>
      </c>
      <c r="B33" s="31" t="str">
        <v>Shading_nets_cover_100%</v>
      </c>
      <c r="C33" s="40">
        <v>0.27623407344041195</v>
      </c>
      <c r="D33" s="40">
        <v>4.8882072030461368E-2</v>
      </c>
      <c r="E33" s="40">
        <v>0.34574057660782792</v>
      </c>
      <c r="F33" s="33">
        <f t="shared" si="2"/>
        <v>0.67085672207870117</v>
      </c>
      <c r="G33" s="34">
        <f t="shared" si="3"/>
        <v>41.176314457203233</v>
      </c>
      <c r="H33" s="34">
        <f t="shared" si="4"/>
        <v>7.2865144555750305</v>
      </c>
      <c r="I33" s="34">
        <f t="shared" si="5"/>
        <v>51.537171087221751</v>
      </c>
      <c r="J33" s="35">
        <f t="shared" si="6"/>
        <v>100.00000000000001</v>
      </c>
      <c r="K33" s="36">
        <f t="shared" si="7"/>
        <v>72.125328315823367</v>
      </c>
      <c r="L33" s="36">
        <f t="shared" si="8"/>
        <v>41.176314457203233</v>
      </c>
    </row>
    <row r="34" spans="1:12" x14ac:dyDescent="0.3">
      <c r="A34" s="31" t="str">
        <v>Shading_nets</v>
      </c>
      <c r="B34" s="31" t="str">
        <v>Shading_nets_low_price</v>
      </c>
      <c r="C34" s="40">
        <v>0.32411464310418231</v>
      </c>
      <c r="D34" s="40">
        <v>4.8882072030461368E-2</v>
      </c>
      <c r="E34" s="40">
        <v>0.29466526385918029</v>
      </c>
      <c r="F34" s="33">
        <f t="shared" si="2"/>
        <v>0.66766197899382396</v>
      </c>
      <c r="G34" s="34">
        <f t="shared" si="3"/>
        <v>48.544720727190075</v>
      </c>
      <c r="H34" s="34">
        <f t="shared" si="4"/>
        <v>7.3213802146001097</v>
      </c>
      <c r="I34" s="34">
        <f t="shared" si="5"/>
        <v>44.133899058209813</v>
      </c>
      <c r="J34" s="35">
        <f t="shared" si="6"/>
        <v>100</v>
      </c>
      <c r="K34" s="36">
        <f t="shared" si="7"/>
        <v>68.406259421804847</v>
      </c>
      <c r="L34" s="36">
        <f t="shared" si="8"/>
        <v>48.544720727190075</v>
      </c>
    </row>
    <row r="35" spans="1:12" x14ac:dyDescent="0.3">
      <c r="A35" s="31" t="str">
        <v>Shading_nets</v>
      </c>
      <c r="B35" s="31" t="str">
        <v>Shading_nets_mid-low_price</v>
      </c>
      <c r="C35" s="40">
        <v>0.37199521755842313</v>
      </c>
      <c r="D35" s="40">
        <v>4.8882072030461368E-2</v>
      </c>
      <c r="E35" s="40">
        <v>0.2567380517250194</v>
      </c>
      <c r="F35" s="33">
        <f t="shared" si="2"/>
        <v>0.67761534131390389</v>
      </c>
      <c r="G35" s="34">
        <f t="shared" si="3"/>
        <v>54.897697097164325</v>
      </c>
      <c r="H35" s="34">
        <f t="shared" si="4"/>
        <v>7.2138378590541459</v>
      </c>
      <c r="I35" s="34">
        <f t="shared" si="5"/>
        <v>37.888465043781537</v>
      </c>
      <c r="J35" s="35">
        <f t="shared" si="6"/>
        <v>100</v>
      </c>
      <c r="K35" s="36">
        <f t="shared" si="7"/>
        <v>65.337313592363699</v>
      </c>
      <c r="L35" s="36">
        <f t="shared" si="8"/>
        <v>54.897697097164325</v>
      </c>
    </row>
    <row r="36" spans="1:12" x14ac:dyDescent="0.3">
      <c r="A36" s="31" t="str">
        <v>Shading_nets</v>
      </c>
      <c r="B36" s="31" t="str">
        <v>Shading_nets_mid_price</v>
      </c>
      <c r="C36" s="40">
        <v>0.41987579201266378</v>
      </c>
      <c r="D36" s="40">
        <v>4.8882072030461368E-2</v>
      </c>
      <c r="E36" s="40">
        <v>0.22746090550695244</v>
      </c>
      <c r="F36" s="33">
        <f t="shared" si="2"/>
        <v>0.69621876955007755</v>
      </c>
      <c r="G36" s="34">
        <f t="shared" si="3"/>
        <v>60.308025347263062</v>
      </c>
      <c r="H36" s="34">
        <f t="shared" si="4"/>
        <v>7.0210793170731058</v>
      </c>
      <c r="I36" s="34">
        <f t="shared" si="5"/>
        <v>32.670895335663836</v>
      </c>
      <c r="J36" s="35">
        <f t="shared" si="6"/>
        <v>100</v>
      </c>
      <c r="K36" s="36">
        <f t="shared" si="7"/>
        <v>62.82490800929537</v>
      </c>
      <c r="L36" s="36">
        <f t="shared" si="8"/>
        <v>60.308025347263062</v>
      </c>
    </row>
    <row r="37" spans="1:12" x14ac:dyDescent="0.3">
      <c r="A37" s="31" t="str">
        <v>Shading_nets</v>
      </c>
      <c r="B37" s="31" t="str">
        <v>Shading_nets_mid-high_price</v>
      </c>
      <c r="C37" s="40">
        <v>0.46775636646690455</v>
      </c>
      <c r="D37" s="40">
        <v>4.8882072030461368E-2</v>
      </c>
      <c r="E37" s="40">
        <v>0.20417750560324965</v>
      </c>
      <c r="F37" s="33">
        <f t="shared" si="2"/>
        <v>0.72081594410061556</v>
      </c>
      <c r="G37" s="34">
        <f t="shared" si="3"/>
        <v>64.892622075742054</v>
      </c>
      <c r="H37" s="34">
        <f t="shared" si="4"/>
        <v>6.7814915070244526</v>
      </c>
      <c r="I37" s="34">
        <f t="shared" si="5"/>
        <v>28.325886417233495</v>
      </c>
      <c r="J37" s="35">
        <f t="shared" si="6"/>
        <v>100</v>
      </c>
      <c r="K37" s="36">
        <f t="shared" si="7"/>
        <v>60.772197455104518</v>
      </c>
      <c r="L37" s="36">
        <f t="shared" si="8"/>
        <v>64.892622075742054</v>
      </c>
    </row>
    <row r="38" spans="1:12" x14ac:dyDescent="0.3">
      <c r="A38" s="31" t="str">
        <v>Shading_nets</v>
      </c>
      <c r="B38" s="31" t="str">
        <v>Shading_nets_high_price</v>
      </c>
      <c r="C38" s="40">
        <v>0.51563693613067485</v>
      </c>
      <c r="D38" s="40">
        <v>4.8882072030461368E-2</v>
      </c>
      <c r="E38" s="40">
        <v>0.18521816570312627</v>
      </c>
      <c r="F38" s="33">
        <f t="shared" si="2"/>
        <v>0.74973717386426242</v>
      </c>
      <c r="G38" s="34">
        <f t="shared" si="3"/>
        <v>68.775692883547649</v>
      </c>
      <c r="H38" s="34">
        <f t="shared" si="4"/>
        <v>6.5198944022630672</v>
      </c>
      <c r="I38" s="34">
        <f t="shared" si="5"/>
        <v>24.704412714189285</v>
      </c>
      <c r="J38" s="35">
        <f t="shared" si="6"/>
        <v>100</v>
      </c>
      <c r="K38" s="36">
        <f t="shared" si="7"/>
        <v>59.092259155963106</v>
      </c>
      <c r="L38" s="36">
        <f t="shared" si="8"/>
        <v>68.775692883547649</v>
      </c>
    </row>
    <row r="39" spans="1:12" x14ac:dyDescent="0.3">
      <c r="A39" s="31" t="str">
        <v>Shading_trees</v>
      </c>
      <c r="B39" s="31" t="str">
        <v>Shading_trees_low_price</v>
      </c>
      <c r="C39" s="40">
        <v>0.97402597365269061</v>
      </c>
      <c r="D39" s="40">
        <v>0.11920739876670743</v>
      </c>
      <c r="E39" s="40">
        <v>0.64358311407435276</v>
      </c>
      <c r="F39" s="33">
        <f t="shared" si="2"/>
        <v>1.7368164864937508</v>
      </c>
      <c r="G39" s="34">
        <f t="shared" si="3"/>
        <v>56.081110539147062</v>
      </c>
      <c r="H39" s="34">
        <f t="shared" si="4"/>
        <v>6.863557531478806</v>
      </c>
      <c r="I39" s="34">
        <f t="shared" si="5"/>
        <v>37.055331929374127</v>
      </c>
      <c r="J39" s="35">
        <f t="shared" si="6"/>
        <v>100</v>
      </c>
      <c r="K39" s="36">
        <f t="shared" si="7"/>
        <v>65.095887198947651</v>
      </c>
      <c r="L39" s="36">
        <f t="shared" si="8"/>
        <v>56.081110539147062</v>
      </c>
    </row>
    <row r="40" spans="1:12" x14ac:dyDescent="0.3">
      <c r="A40" s="31" t="str">
        <v>Shading_trees</v>
      </c>
      <c r="B40" s="31" t="str">
        <v>Shading_trees_mid-low_price</v>
      </c>
      <c r="C40" s="40">
        <v>0.98051948023951796</v>
      </c>
      <c r="D40" s="40">
        <v>0.11920739876670743</v>
      </c>
      <c r="E40" s="40">
        <v>0.63932097339995342</v>
      </c>
      <c r="F40" s="33">
        <f t="shared" si="2"/>
        <v>1.7390478524061788</v>
      </c>
      <c r="G40" s="34">
        <f t="shared" si="3"/>
        <v>56.382547431507021</v>
      </c>
      <c r="H40" s="34">
        <f t="shared" si="4"/>
        <v>6.8547509260179273</v>
      </c>
      <c r="I40" s="34">
        <f t="shared" si="5"/>
        <v>36.762701642475051</v>
      </c>
      <c r="J40" s="35">
        <f t="shared" si="6"/>
        <v>100</v>
      </c>
      <c r="K40" s="36">
        <f t="shared" si="7"/>
        <v>64.953975358228561</v>
      </c>
      <c r="L40" s="36">
        <f t="shared" si="8"/>
        <v>56.382547431507021</v>
      </c>
    </row>
    <row r="41" spans="1:12" x14ac:dyDescent="0.3">
      <c r="A41" s="31" t="str">
        <v>Shading_trees</v>
      </c>
      <c r="B41" s="31" t="str">
        <v>Shading_trees_mid_price</v>
      </c>
      <c r="C41" s="40">
        <v>0.98701298682634531</v>
      </c>
      <c r="D41" s="40">
        <v>0.11920739876670743</v>
      </c>
      <c r="E41" s="40">
        <v>0.63511491473352011</v>
      </c>
      <c r="F41" s="33">
        <f t="shared" si="2"/>
        <v>1.7413353003265728</v>
      </c>
      <c r="G41" s="34">
        <f t="shared" si="3"/>
        <v>56.681386212134981</v>
      </c>
      <c r="H41" s="34">
        <f t="shared" si="4"/>
        <v>6.8457464076189742</v>
      </c>
      <c r="I41" s="34">
        <f t="shared" si="5"/>
        <v>36.472867380246051</v>
      </c>
      <c r="J41" s="35">
        <f t="shared" si="6"/>
        <v>100</v>
      </c>
      <c r="K41" s="36">
        <f t="shared" si="7"/>
        <v>64.813560486313548</v>
      </c>
      <c r="L41" s="36">
        <f t="shared" si="8"/>
        <v>56.681386212134981</v>
      </c>
    </row>
    <row r="42" spans="1:12" x14ac:dyDescent="0.3">
      <c r="A42" s="31" t="str">
        <v>Shading_trees</v>
      </c>
      <c r="B42" s="31" t="str">
        <v>Shading_trees_mid-high_price</v>
      </c>
      <c r="C42" s="40">
        <v>0.99350649341317265</v>
      </c>
      <c r="D42" s="40">
        <v>0.11920739876670743</v>
      </c>
      <c r="E42" s="40">
        <v>0.63096383722133198</v>
      </c>
      <c r="F42" s="33">
        <f t="shared" si="2"/>
        <v>1.743677729401212</v>
      </c>
      <c r="G42" s="34">
        <f t="shared" si="3"/>
        <v>56.977644243603883</v>
      </c>
      <c r="H42" s="34">
        <f t="shared" si="4"/>
        <v>6.8365499402027607</v>
      </c>
      <c r="I42" s="34">
        <f t="shared" si="5"/>
        <v>36.185805816193351</v>
      </c>
      <c r="J42" s="35">
        <f t="shared" si="6"/>
        <v>100</v>
      </c>
      <c r="K42" s="36">
        <f t="shared" si="7"/>
        <v>64.674627937995297</v>
      </c>
      <c r="L42" s="36">
        <f t="shared" si="8"/>
        <v>56.977644243603883</v>
      </c>
    </row>
    <row r="43" spans="1:12" x14ac:dyDescent="0.3">
      <c r="A43" s="31" t="str">
        <v>Shading_trees</v>
      </c>
      <c r="B43" s="31" t="str">
        <v>Shading_trees_high_price</v>
      </c>
      <c r="C43" s="40">
        <v>1</v>
      </c>
      <c r="D43" s="40">
        <v>0.11920739876670743</v>
      </c>
      <c r="E43" s="40">
        <v>0.62686666863440554</v>
      </c>
      <c r="F43" s="33">
        <f t="shared" si="2"/>
        <v>1.746074067401113</v>
      </c>
      <c r="G43" s="34">
        <f t="shared" si="3"/>
        <v>57.271339095506832</v>
      </c>
      <c r="H43" s="34">
        <f t="shared" si="4"/>
        <v>6.8271673574614038</v>
      </c>
      <c r="I43" s="34">
        <f t="shared" si="5"/>
        <v>35.901493547031755</v>
      </c>
      <c r="J43" s="35">
        <f t="shared" si="6"/>
        <v>100</v>
      </c>
      <c r="K43" s="36">
        <f t="shared" si="7"/>
        <v>64.537163094785171</v>
      </c>
      <c r="L43" s="36">
        <f t="shared" si="8"/>
        <v>57.271339095506832</v>
      </c>
    </row>
    <row r="44" spans="1:12" x14ac:dyDescent="0.3">
      <c r="A44" s="31" t="str">
        <v>Biomass</v>
      </c>
      <c r="B44" s="31" t="str">
        <v>Biomass_high_price_petroleum</v>
      </c>
      <c r="C44" s="40">
        <v>0.52758301391047835</v>
      </c>
      <c r="D44" s="40">
        <v>1</v>
      </c>
      <c r="E44" s="40">
        <v>0.60885424917696662</v>
      </c>
      <c r="F44" s="33">
        <f t="shared" si="2"/>
        <v>2.1364372630874451</v>
      </c>
      <c r="G44" s="34">
        <f t="shared" si="3"/>
        <v>24.694524057685108</v>
      </c>
      <c r="H44" s="34">
        <f t="shared" si="4"/>
        <v>46.806897505375971</v>
      </c>
      <c r="I44" s="34">
        <f t="shared" si="5"/>
        <v>28.498578436938921</v>
      </c>
      <c r="J44" s="35">
        <f t="shared" si="6"/>
        <v>100</v>
      </c>
      <c r="K44" s="36">
        <f t="shared" si="7"/>
        <v>40.845840465781478</v>
      </c>
      <c r="L44" s="36">
        <f t="shared" si="8"/>
        <v>24.694524057685108</v>
      </c>
    </row>
    <row r="45" spans="1:12" x14ac:dyDescent="0.3">
      <c r="A45" s="31" t="str">
        <v>Biomass</v>
      </c>
      <c r="B45" s="31" t="str">
        <v>Biomass_mid-high_price_petroleum</v>
      </c>
      <c r="C45" s="40">
        <v>0.52758301391047835</v>
      </c>
      <c r="D45" s="40">
        <v>0.99264700942541817</v>
      </c>
      <c r="E45" s="40">
        <v>0.60386181227321156</v>
      </c>
      <c r="F45" s="33">
        <f t="shared" si="2"/>
        <v>2.1240918356091081</v>
      </c>
      <c r="G45" s="34">
        <f t="shared" si="3"/>
        <v>24.838051023306519</v>
      </c>
      <c r="H45" s="34">
        <f t="shared" si="4"/>
        <v>46.732772697691061</v>
      </c>
      <c r="I45" s="34">
        <f t="shared" si="5"/>
        <v>28.429176279002416</v>
      </c>
      <c r="J45" s="35">
        <f t="shared" si="6"/>
        <v>100</v>
      </c>
      <c r="K45" s="36">
        <f t="shared" si="7"/>
        <v>40.848201790655679</v>
      </c>
      <c r="L45" s="36">
        <f t="shared" si="8"/>
        <v>24.838051023306519</v>
      </c>
    </row>
    <row r="46" spans="1:12" x14ac:dyDescent="0.3">
      <c r="A46" s="31" t="str">
        <v>Biomass</v>
      </c>
      <c r="B46" s="31" t="str">
        <v>Biomass_mid_price_petroleum</v>
      </c>
      <c r="C46" s="40">
        <v>0.52758301391047835</v>
      </c>
      <c r="D46" s="40">
        <v>0.98529401011312479</v>
      </c>
      <c r="E46" s="40">
        <v>0.59886936943681202</v>
      </c>
      <c r="F46" s="33">
        <f t="shared" si="2"/>
        <v>2.111746393460415</v>
      </c>
      <c r="G46" s="34">
        <f t="shared" si="3"/>
        <v>24.983256301243351</v>
      </c>
      <c r="H46" s="34">
        <f t="shared" si="4"/>
        <v>46.657781122030087</v>
      </c>
      <c r="I46" s="34">
        <f t="shared" si="5"/>
        <v>28.358962576726565</v>
      </c>
      <c r="J46" s="35">
        <f t="shared" si="6"/>
        <v>100.00000000000001</v>
      </c>
      <c r="K46" s="36">
        <f t="shared" si="7"/>
        <v>40.850590727348241</v>
      </c>
      <c r="L46" s="36">
        <f t="shared" si="8"/>
        <v>24.983256301243351</v>
      </c>
    </row>
    <row r="47" spans="1:12" x14ac:dyDescent="0.3">
      <c r="A47" s="31" t="str">
        <v>Biomass</v>
      </c>
      <c r="B47" s="31" t="str">
        <v>Biomass_mid-low_price_petroleum</v>
      </c>
      <c r="C47" s="40">
        <v>0.52758301391047835</v>
      </c>
      <c r="D47" s="40">
        <v>0.97794100206311962</v>
      </c>
      <c r="E47" s="40">
        <v>0.59387692066776809</v>
      </c>
      <c r="F47" s="33">
        <f t="shared" si="2"/>
        <v>2.099400936641366</v>
      </c>
      <c r="G47" s="34">
        <f t="shared" si="3"/>
        <v>25.130169502282339</v>
      </c>
      <c r="H47" s="34">
        <f t="shared" si="4"/>
        <v>46.581907485839047</v>
      </c>
      <c r="I47" s="34">
        <f t="shared" si="5"/>
        <v>28.287923011878611</v>
      </c>
      <c r="J47" s="35">
        <f t="shared" si="6"/>
        <v>100</v>
      </c>
      <c r="K47" s="36">
        <f t="shared" si="7"/>
        <v>40.853007763019782</v>
      </c>
      <c r="L47" s="36">
        <f t="shared" si="8"/>
        <v>25.130169502282339</v>
      </c>
    </row>
    <row r="48" spans="1:12" x14ac:dyDescent="0.3">
      <c r="A48" s="31" t="str">
        <v>Biomass</v>
      </c>
      <c r="B48" s="31" t="str">
        <v>Biomass_low_price_petroleum</v>
      </c>
      <c r="C48" s="40">
        <v>0.52758301391047835</v>
      </c>
      <c r="D48" s="40">
        <v>0.97058798527559176</v>
      </c>
      <c r="E48" s="40">
        <v>0.58888446596643229</v>
      </c>
      <c r="F48" s="33">
        <f t="shared" si="2"/>
        <v>2.0870554651525026</v>
      </c>
      <c r="G48" s="34">
        <f t="shared" si="3"/>
        <v>25.278820937896228</v>
      </c>
      <c r="H48" s="34">
        <f t="shared" si="4"/>
        <v>46.505136134686779</v>
      </c>
      <c r="I48" s="34">
        <f t="shared" si="5"/>
        <v>28.216042927416979</v>
      </c>
      <c r="J48" s="35">
        <f t="shared" si="6"/>
        <v>99.999999999999986</v>
      </c>
      <c r="K48" s="36">
        <f t="shared" si="7"/>
        <v>40.855453396365093</v>
      </c>
      <c r="L48" s="36">
        <f t="shared" si="8"/>
        <v>25.278820937896228</v>
      </c>
    </row>
    <row r="49" spans="1:12" x14ac:dyDescent="0.3">
      <c r="A49" s="31">
        <v>0</v>
      </c>
      <c r="B49" s="31" t="str">
        <v/>
      </c>
      <c r="C49" s="40">
        <v>0</v>
      </c>
      <c r="D49" s="40">
        <v>0</v>
      </c>
      <c r="E49" s="40">
        <v>0</v>
      </c>
      <c r="F49" s="33">
        <f t="shared" si="2"/>
        <v>0</v>
      </c>
      <c r="G49" s="34" t="e">
        <f t="shared" si="3"/>
        <v>#DIV/0!</v>
      </c>
      <c r="H49" s="34" t="e">
        <f t="shared" si="4"/>
        <v>#DIV/0!</v>
      </c>
      <c r="I49" s="34" t="e">
        <f t="shared" si="5"/>
        <v>#DIV/0!</v>
      </c>
      <c r="J49" s="35" t="e">
        <f t="shared" si="6"/>
        <v>#DIV/0!</v>
      </c>
      <c r="K49" s="36" t="e">
        <f t="shared" si="7"/>
        <v>#DIV/0!</v>
      </c>
      <c r="L49" s="36" t="e">
        <f t="shared" si="8"/>
        <v>#DIV/0!</v>
      </c>
    </row>
    <row r="50" spans="1:12" x14ac:dyDescent="0.3">
      <c r="A50" s="31">
        <v>0</v>
      </c>
      <c r="B50" s="31" t="str">
        <v/>
      </c>
      <c r="C50" s="40">
        <v>0</v>
      </c>
      <c r="D50" s="40">
        <v>0</v>
      </c>
      <c r="E50" s="40">
        <v>0</v>
      </c>
      <c r="F50" s="33">
        <f t="shared" si="2"/>
        <v>0</v>
      </c>
      <c r="G50" s="34" t="e">
        <f t="shared" si="3"/>
        <v>#DIV/0!</v>
      </c>
      <c r="H50" s="34" t="e">
        <f t="shared" si="4"/>
        <v>#DIV/0!</v>
      </c>
      <c r="I50" s="34" t="e">
        <f t="shared" si="5"/>
        <v>#DIV/0!</v>
      </c>
      <c r="J50" s="35" t="e">
        <f t="shared" si="6"/>
        <v>#DIV/0!</v>
      </c>
      <c r="K50" s="36" t="e">
        <f t="shared" si="7"/>
        <v>#DIV/0!</v>
      </c>
      <c r="L50" s="36" t="e">
        <f t="shared" si="8"/>
        <v>#DIV/0!</v>
      </c>
    </row>
    <row r="51" spans="1:12" x14ac:dyDescent="0.3">
      <c r="A51" s="31">
        <v>0</v>
      </c>
      <c r="B51" s="31" t="str">
        <v/>
      </c>
      <c r="C51" s="40">
        <v>0</v>
      </c>
      <c r="D51" s="40">
        <v>0</v>
      </c>
      <c r="E51" s="40">
        <v>0</v>
      </c>
      <c r="F51" s="33">
        <f t="shared" si="2"/>
        <v>0</v>
      </c>
      <c r="G51" s="34" t="e">
        <f t="shared" si="3"/>
        <v>#DIV/0!</v>
      </c>
      <c r="H51" s="34" t="e">
        <f t="shared" si="4"/>
        <v>#DIV/0!</v>
      </c>
      <c r="I51" s="34" t="e">
        <f t="shared" si="5"/>
        <v>#DIV/0!</v>
      </c>
      <c r="J51" s="35" t="e">
        <f t="shared" si="6"/>
        <v>#DIV/0!</v>
      </c>
      <c r="K51" s="36" t="e">
        <f t="shared" si="7"/>
        <v>#DIV/0!</v>
      </c>
      <c r="L51" s="36" t="e">
        <f t="shared" si="8"/>
        <v>#DIV/0!</v>
      </c>
    </row>
    <row r="52" spans="1:12" x14ac:dyDescent="0.3">
      <c r="A52" s="31">
        <v>0</v>
      </c>
      <c r="B52" s="31" t="str">
        <v/>
      </c>
      <c r="C52" s="40">
        <v>0</v>
      </c>
      <c r="D52" s="40">
        <v>0</v>
      </c>
      <c r="E52" s="40">
        <v>0</v>
      </c>
      <c r="F52" s="33">
        <f t="shared" si="2"/>
        <v>0</v>
      </c>
      <c r="G52" s="34" t="e">
        <f t="shared" si="3"/>
        <v>#DIV/0!</v>
      </c>
      <c r="H52" s="34" t="e">
        <f t="shared" si="4"/>
        <v>#DIV/0!</v>
      </c>
      <c r="I52" s="34" t="e">
        <f t="shared" si="5"/>
        <v>#DIV/0!</v>
      </c>
      <c r="J52" s="35" t="e">
        <f t="shared" si="6"/>
        <v>#DIV/0!</v>
      </c>
      <c r="K52" s="36" t="e">
        <f t="shared" si="7"/>
        <v>#DIV/0!</v>
      </c>
      <c r="L52" s="36" t="e">
        <f t="shared" si="8"/>
        <v>#DIV/0!</v>
      </c>
    </row>
    <row r="53" spans="1:12" x14ac:dyDescent="0.3">
      <c r="A53" s="31">
        <v>0</v>
      </c>
      <c r="B53" s="31" t="str">
        <v/>
      </c>
      <c r="C53" s="40">
        <v>0</v>
      </c>
      <c r="D53" s="40">
        <v>0</v>
      </c>
      <c r="E53" s="40">
        <v>0</v>
      </c>
      <c r="F53" s="33">
        <f t="shared" si="2"/>
        <v>0</v>
      </c>
      <c r="G53" s="34" t="e">
        <f t="shared" si="3"/>
        <v>#DIV/0!</v>
      </c>
      <c r="H53" s="34" t="e">
        <f t="shared" si="4"/>
        <v>#DIV/0!</v>
      </c>
      <c r="I53" s="34" t="e">
        <f t="shared" si="5"/>
        <v>#DIV/0!</v>
      </c>
      <c r="J53" s="35" t="e">
        <f t="shared" si="6"/>
        <v>#DIV/0!</v>
      </c>
      <c r="K53" s="36" t="e">
        <f t="shared" si="7"/>
        <v>#DIV/0!</v>
      </c>
      <c r="L53" s="36" t="e">
        <f t="shared" si="8"/>
        <v>#DIV/0!</v>
      </c>
    </row>
    <row r="54" spans="1:12" x14ac:dyDescent="0.3">
      <c r="A54" s="31">
        <v>0</v>
      </c>
      <c r="B54" s="31" t="str">
        <v/>
      </c>
      <c r="C54" s="40">
        <v>0</v>
      </c>
      <c r="D54" s="40">
        <v>0</v>
      </c>
      <c r="E54" s="40">
        <v>0</v>
      </c>
      <c r="F54" s="33">
        <f t="shared" si="2"/>
        <v>0</v>
      </c>
      <c r="G54" s="34" t="e">
        <f t="shared" si="3"/>
        <v>#DIV/0!</v>
      </c>
      <c r="H54" s="34" t="e">
        <f t="shared" si="4"/>
        <v>#DIV/0!</v>
      </c>
      <c r="I54" s="34" t="e">
        <f t="shared" si="5"/>
        <v>#DIV/0!</v>
      </c>
      <c r="J54" s="35" t="e">
        <f t="shared" si="6"/>
        <v>#DIV/0!</v>
      </c>
      <c r="K54" s="36" t="e">
        <f t="shared" si="7"/>
        <v>#DIV/0!</v>
      </c>
      <c r="L54" s="36" t="e">
        <f t="shared" si="8"/>
        <v>#DIV/0!</v>
      </c>
    </row>
    <row r="55" spans="1:12" x14ac:dyDescent="0.3">
      <c r="A55" s="31">
        <v>0</v>
      </c>
      <c r="B55" s="31" t="str">
        <v/>
      </c>
      <c r="C55" s="40">
        <v>0</v>
      </c>
      <c r="D55" s="40">
        <v>0</v>
      </c>
      <c r="E55" s="40">
        <v>0</v>
      </c>
      <c r="F55" s="33">
        <f t="shared" si="2"/>
        <v>0</v>
      </c>
      <c r="G55" s="34" t="e">
        <f t="shared" si="3"/>
        <v>#DIV/0!</v>
      </c>
      <c r="H55" s="34" t="e">
        <f t="shared" si="4"/>
        <v>#DIV/0!</v>
      </c>
      <c r="I55" s="34" t="e">
        <f t="shared" si="5"/>
        <v>#DIV/0!</v>
      </c>
      <c r="J55" s="35" t="e">
        <f t="shared" si="6"/>
        <v>#DIV/0!</v>
      </c>
      <c r="K55" s="36" t="e">
        <f t="shared" si="7"/>
        <v>#DIV/0!</v>
      </c>
      <c r="L55" s="36" t="e">
        <f t="shared" si="8"/>
        <v>#DIV/0!</v>
      </c>
    </row>
    <row r="56" spans="1:12" x14ac:dyDescent="0.3">
      <c r="A56" s="31">
        <v>0</v>
      </c>
      <c r="B56" s="31" t="str">
        <v/>
      </c>
      <c r="C56" s="40">
        <v>0</v>
      </c>
      <c r="D56" s="40">
        <v>0</v>
      </c>
      <c r="E56" s="40">
        <v>0</v>
      </c>
      <c r="F56" s="33">
        <f t="shared" si="2"/>
        <v>0</v>
      </c>
      <c r="G56" s="34" t="e">
        <f t="shared" si="3"/>
        <v>#DIV/0!</v>
      </c>
      <c r="H56" s="34" t="e">
        <f t="shared" si="4"/>
        <v>#DIV/0!</v>
      </c>
      <c r="I56" s="34" t="e">
        <f t="shared" si="5"/>
        <v>#DIV/0!</v>
      </c>
      <c r="J56" s="35" t="e">
        <f t="shared" si="6"/>
        <v>#DIV/0!</v>
      </c>
      <c r="K56" s="36" t="e">
        <f t="shared" si="7"/>
        <v>#DIV/0!</v>
      </c>
      <c r="L56" s="36" t="e">
        <f t="shared" si="8"/>
        <v>#DIV/0!</v>
      </c>
    </row>
    <row r="57" spans="1:12" x14ac:dyDescent="0.3">
      <c r="A57" s="31">
        <v>0</v>
      </c>
      <c r="B57" s="31" t="str">
        <v/>
      </c>
      <c r="C57" s="40">
        <v>0</v>
      </c>
      <c r="D57" s="40">
        <v>0</v>
      </c>
      <c r="E57" s="40">
        <v>0</v>
      </c>
      <c r="F57" s="33">
        <f t="shared" si="2"/>
        <v>0</v>
      </c>
      <c r="G57" s="34" t="e">
        <f t="shared" si="3"/>
        <v>#DIV/0!</v>
      </c>
      <c r="H57" s="34" t="e">
        <f t="shared" si="4"/>
        <v>#DIV/0!</v>
      </c>
      <c r="I57" s="34" t="e">
        <f t="shared" si="5"/>
        <v>#DIV/0!</v>
      </c>
      <c r="J57" s="35" t="e">
        <f t="shared" si="6"/>
        <v>#DIV/0!</v>
      </c>
      <c r="K57" s="36" t="e">
        <f t="shared" si="7"/>
        <v>#DIV/0!</v>
      </c>
      <c r="L57" s="36" t="e">
        <f t="shared" si="8"/>
        <v>#DIV/0!</v>
      </c>
    </row>
    <row r="58" spans="1:12" x14ac:dyDescent="0.3">
      <c r="A58" s="31">
        <v>0</v>
      </c>
      <c r="B58" s="31" t="str">
        <v/>
      </c>
      <c r="C58" s="40">
        <v>0</v>
      </c>
      <c r="D58" s="40">
        <v>0</v>
      </c>
      <c r="E58" s="40">
        <v>0</v>
      </c>
      <c r="F58" s="33">
        <f t="shared" si="2"/>
        <v>0</v>
      </c>
      <c r="G58" s="34" t="e">
        <f t="shared" si="3"/>
        <v>#DIV/0!</v>
      </c>
      <c r="H58" s="34" t="e">
        <f t="shared" si="4"/>
        <v>#DIV/0!</v>
      </c>
      <c r="I58" s="34" t="e">
        <f t="shared" si="5"/>
        <v>#DIV/0!</v>
      </c>
      <c r="J58" s="35" t="e">
        <f t="shared" si="6"/>
        <v>#DIV/0!</v>
      </c>
      <c r="K58" s="36" t="e">
        <f t="shared" si="7"/>
        <v>#DIV/0!</v>
      </c>
      <c r="L58" s="36" t="e">
        <f t="shared" si="8"/>
        <v>#DIV/0!</v>
      </c>
    </row>
    <row r="59" spans="1:12" x14ac:dyDescent="0.3">
      <c r="A59" s="31">
        <v>0</v>
      </c>
      <c r="B59" s="31" t="str">
        <v/>
      </c>
      <c r="C59" s="40">
        <v>0</v>
      </c>
      <c r="D59" s="40">
        <v>0</v>
      </c>
      <c r="E59" s="40">
        <v>0</v>
      </c>
      <c r="F59" s="33">
        <f t="shared" si="2"/>
        <v>0</v>
      </c>
      <c r="G59" s="34" t="e">
        <f t="shared" si="3"/>
        <v>#DIV/0!</v>
      </c>
      <c r="H59" s="34" t="e">
        <f t="shared" si="4"/>
        <v>#DIV/0!</v>
      </c>
      <c r="I59" s="34" t="e">
        <f t="shared" si="5"/>
        <v>#DIV/0!</v>
      </c>
      <c r="J59" s="35" t="e">
        <f t="shared" si="6"/>
        <v>#DIV/0!</v>
      </c>
      <c r="K59" s="36" t="e">
        <f t="shared" si="7"/>
        <v>#DIV/0!</v>
      </c>
      <c r="L59" s="36" t="e">
        <f t="shared" si="8"/>
        <v>#DIV/0!</v>
      </c>
    </row>
    <row r="60" spans="1:12" x14ac:dyDescent="0.3">
      <c r="A60" s="31">
        <v>0</v>
      </c>
      <c r="B60" s="31" t="str">
        <v/>
      </c>
      <c r="C60" s="40">
        <v>0</v>
      </c>
      <c r="D60" s="40">
        <v>0</v>
      </c>
      <c r="E60" s="40">
        <v>0</v>
      </c>
      <c r="F60" s="33">
        <f t="shared" si="2"/>
        <v>0</v>
      </c>
      <c r="G60" s="34" t="e">
        <f t="shared" si="3"/>
        <v>#DIV/0!</v>
      </c>
      <c r="H60" s="34" t="e">
        <f t="shared" si="4"/>
        <v>#DIV/0!</v>
      </c>
      <c r="I60" s="34" t="e">
        <f t="shared" si="5"/>
        <v>#DIV/0!</v>
      </c>
      <c r="J60" s="35" t="e">
        <f t="shared" si="6"/>
        <v>#DIV/0!</v>
      </c>
      <c r="K60" s="36" t="e">
        <f t="shared" si="7"/>
        <v>#DIV/0!</v>
      </c>
      <c r="L60" s="36" t="e">
        <f t="shared" si="8"/>
        <v>#DIV/0!</v>
      </c>
    </row>
    <row r="61" spans="1:12" x14ac:dyDescent="0.3">
      <c r="A61" s="31">
        <v>0</v>
      </c>
      <c r="B61" s="31" t="str">
        <v/>
      </c>
      <c r="C61" s="40">
        <v>0</v>
      </c>
      <c r="D61" s="40">
        <v>0</v>
      </c>
      <c r="E61" s="40">
        <v>0</v>
      </c>
      <c r="F61" s="33">
        <f t="shared" si="2"/>
        <v>0</v>
      </c>
      <c r="G61" s="34" t="e">
        <f t="shared" si="3"/>
        <v>#DIV/0!</v>
      </c>
      <c r="H61" s="34" t="e">
        <f t="shared" si="4"/>
        <v>#DIV/0!</v>
      </c>
      <c r="I61" s="34" t="e">
        <f t="shared" si="5"/>
        <v>#DIV/0!</v>
      </c>
      <c r="J61" s="35" t="e">
        <f t="shared" si="6"/>
        <v>#DIV/0!</v>
      </c>
      <c r="K61" s="36" t="e">
        <f t="shared" si="7"/>
        <v>#DIV/0!</v>
      </c>
      <c r="L61" s="36" t="e">
        <f t="shared" si="8"/>
        <v>#DIV/0!</v>
      </c>
    </row>
    <row r="62" spans="1:12" x14ac:dyDescent="0.3">
      <c r="A62" s="31">
        <v>0</v>
      </c>
      <c r="B62" s="31" t="str">
        <v/>
      </c>
      <c r="C62" s="40">
        <v>0</v>
      </c>
      <c r="D62" s="40">
        <v>0</v>
      </c>
      <c r="E62" s="40">
        <v>0</v>
      </c>
      <c r="F62" s="33">
        <f t="shared" si="2"/>
        <v>0</v>
      </c>
      <c r="G62" s="34" t="e">
        <f t="shared" si="3"/>
        <v>#DIV/0!</v>
      </c>
      <c r="H62" s="34" t="e">
        <f t="shared" si="4"/>
        <v>#DIV/0!</v>
      </c>
      <c r="I62" s="34" t="e">
        <f t="shared" si="5"/>
        <v>#DIV/0!</v>
      </c>
      <c r="J62" s="35" t="e">
        <f t="shared" si="6"/>
        <v>#DIV/0!</v>
      </c>
      <c r="K62" s="36" t="e">
        <f t="shared" si="7"/>
        <v>#DIV/0!</v>
      </c>
      <c r="L62" s="36" t="e">
        <f t="shared" si="8"/>
        <v>#DIV/0!</v>
      </c>
    </row>
    <row r="63" spans="1:12" x14ac:dyDescent="0.3">
      <c r="A63" s="31">
        <v>0</v>
      </c>
      <c r="B63" s="31" t="str">
        <v/>
      </c>
      <c r="C63" s="40">
        <v>0</v>
      </c>
      <c r="D63" s="40">
        <v>0</v>
      </c>
      <c r="E63" s="40">
        <v>0</v>
      </c>
      <c r="F63" s="33">
        <f t="shared" si="2"/>
        <v>0</v>
      </c>
      <c r="G63" s="34" t="e">
        <f t="shared" si="3"/>
        <v>#DIV/0!</v>
      </c>
      <c r="H63" s="34" t="e">
        <f t="shared" si="4"/>
        <v>#DIV/0!</v>
      </c>
      <c r="I63" s="34" t="e">
        <f t="shared" si="5"/>
        <v>#DIV/0!</v>
      </c>
      <c r="J63" s="35" t="e">
        <f t="shared" si="6"/>
        <v>#DIV/0!</v>
      </c>
      <c r="K63" s="36" t="e">
        <f t="shared" si="7"/>
        <v>#DIV/0!</v>
      </c>
      <c r="L63" s="36" t="e">
        <f t="shared" si="8"/>
        <v>#DIV/0!</v>
      </c>
    </row>
    <row r="64" spans="1:12" x14ac:dyDescent="0.3">
      <c r="A64" s="31">
        <v>0</v>
      </c>
      <c r="B64" s="31" t="str">
        <v/>
      </c>
      <c r="C64" s="40">
        <v>0</v>
      </c>
      <c r="D64" s="40">
        <v>0</v>
      </c>
      <c r="E64" s="40">
        <v>0</v>
      </c>
      <c r="F64" s="33">
        <f t="shared" si="2"/>
        <v>0</v>
      </c>
      <c r="G64" s="34" t="e">
        <f t="shared" si="3"/>
        <v>#DIV/0!</v>
      </c>
      <c r="H64" s="34" t="e">
        <f t="shared" si="4"/>
        <v>#DIV/0!</v>
      </c>
      <c r="I64" s="34" t="e">
        <f t="shared" si="5"/>
        <v>#DIV/0!</v>
      </c>
      <c r="J64" s="35" t="e">
        <f t="shared" si="6"/>
        <v>#DIV/0!</v>
      </c>
      <c r="K64" s="36" t="e">
        <f t="shared" si="7"/>
        <v>#DIV/0!</v>
      </c>
      <c r="L64" s="36" t="e">
        <f t="shared" si="8"/>
        <v>#DIV/0!</v>
      </c>
    </row>
    <row r="65" spans="1:12" x14ac:dyDescent="0.3">
      <c r="A65" s="31">
        <v>0</v>
      </c>
      <c r="B65" s="31" t="str">
        <v/>
      </c>
      <c r="C65" s="40">
        <v>0</v>
      </c>
      <c r="D65" s="40">
        <v>0</v>
      </c>
      <c r="E65" s="40">
        <v>0</v>
      </c>
      <c r="F65" s="33">
        <f t="shared" si="2"/>
        <v>0</v>
      </c>
      <c r="G65" s="34" t="e">
        <f t="shared" si="3"/>
        <v>#DIV/0!</v>
      </c>
      <c r="H65" s="34" t="e">
        <f t="shared" si="4"/>
        <v>#DIV/0!</v>
      </c>
      <c r="I65" s="34" t="e">
        <f t="shared" si="5"/>
        <v>#DIV/0!</v>
      </c>
      <c r="J65" s="35" t="e">
        <f t="shared" si="6"/>
        <v>#DIV/0!</v>
      </c>
      <c r="K65" s="36" t="e">
        <f t="shared" si="7"/>
        <v>#DIV/0!</v>
      </c>
      <c r="L65" s="36" t="e">
        <f t="shared" si="8"/>
        <v>#DIV/0!</v>
      </c>
    </row>
    <row r="66" spans="1:12" x14ac:dyDescent="0.3">
      <c r="A66" s="31">
        <v>0</v>
      </c>
      <c r="B66" s="31" t="str">
        <v/>
      </c>
      <c r="C66" s="40">
        <v>0</v>
      </c>
      <c r="D66" s="40">
        <v>0</v>
      </c>
      <c r="E66" s="40">
        <v>0</v>
      </c>
      <c r="F66" s="33">
        <f t="shared" si="2"/>
        <v>0</v>
      </c>
      <c r="G66" s="34" t="e">
        <f t="shared" si="3"/>
        <v>#DIV/0!</v>
      </c>
      <c r="H66" s="34" t="e">
        <f t="shared" si="4"/>
        <v>#DIV/0!</v>
      </c>
      <c r="I66" s="34" t="e">
        <f t="shared" si="5"/>
        <v>#DIV/0!</v>
      </c>
      <c r="J66" s="35" t="e">
        <f t="shared" si="6"/>
        <v>#DIV/0!</v>
      </c>
      <c r="K66" s="36" t="e">
        <f t="shared" si="7"/>
        <v>#DIV/0!</v>
      </c>
      <c r="L66" s="36" t="e">
        <f t="shared" si="8"/>
        <v>#DIV/0!</v>
      </c>
    </row>
    <row r="67" spans="1:12" x14ac:dyDescent="0.3">
      <c r="A67" s="31">
        <v>0</v>
      </c>
      <c r="B67" s="31" t="str">
        <v/>
      </c>
      <c r="C67" s="40">
        <v>0</v>
      </c>
      <c r="D67" s="40">
        <v>0</v>
      </c>
      <c r="E67" s="40">
        <v>0</v>
      </c>
      <c r="F67" s="33">
        <f t="shared" si="2"/>
        <v>0</v>
      </c>
      <c r="G67" s="34" t="e">
        <f t="shared" si="3"/>
        <v>#DIV/0!</v>
      </c>
      <c r="H67" s="34" t="e">
        <f t="shared" si="4"/>
        <v>#DIV/0!</v>
      </c>
      <c r="I67" s="34" t="e">
        <f t="shared" si="5"/>
        <v>#DIV/0!</v>
      </c>
      <c r="J67" s="35" t="e">
        <f t="shared" si="6"/>
        <v>#DIV/0!</v>
      </c>
      <c r="K67" s="36" t="e">
        <f t="shared" si="7"/>
        <v>#DIV/0!</v>
      </c>
      <c r="L67" s="36" t="e">
        <f t="shared" si="8"/>
        <v>#DIV/0!</v>
      </c>
    </row>
    <row r="68" spans="1:12" x14ac:dyDescent="0.3">
      <c r="A68" s="31">
        <v>0</v>
      </c>
      <c r="B68" s="31" t="str">
        <v/>
      </c>
      <c r="C68" s="40">
        <v>0</v>
      </c>
      <c r="D68" s="40">
        <v>0</v>
      </c>
      <c r="E68" s="40">
        <v>0</v>
      </c>
      <c r="F68" s="33">
        <f t="shared" si="2"/>
        <v>0</v>
      </c>
      <c r="G68" s="34" t="e">
        <f t="shared" si="3"/>
        <v>#DIV/0!</v>
      </c>
      <c r="H68" s="34" t="e">
        <f t="shared" si="4"/>
        <v>#DIV/0!</v>
      </c>
      <c r="I68" s="34" t="e">
        <f t="shared" si="5"/>
        <v>#DIV/0!</v>
      </c>
      <c r="J68" s="35" t="e">
        <f t="shared" si="6"/>
        <v>#DIV/0!</v>
      </c>
      <c r="K68" s="36" t="e">
        <f t="shared" si="7"/>
        <v>#DIV/0!</v>
      </c>
      <c r="L68" s="36" t="e">
        <f t="shared" si="8"/>
        <v>#DIV/0!</v>
      </c>
    </row>
    <row r="69" spans="1:12" x14ac:dyDescent="0.3">
      <c r="A69" s="31">
        <v>0</v>
      </c>
      <c r="B69" s="31" t="str">
        <v/>
      </c>
      <c r="C69" s="40">
        <v>0</v>
      </c>
      <c r="D69" s="40">
        <v>0</v>
      </c>
      <c r="E69" s="40">
        <v>0</v>
      </c>
      <c r="F69" s="33">
        <f t="shared" si="2"/>
        <v>0</v>
      </c>
      <c r="G69" s="34" t="e">
        <f t="shared" si="3"/>
        <v>#DIV/0!</v>
      </c>
      <c r="H69" s="34" t="e">
        <f t="shared" si="4"/>
        <v>#DIV/0!</v>
      </c>
      <c r="I69" s="34" t="e">
        <f t="shared" si="5"/>
        <v>#DIV/0!</v>
      </c>
      <c r="J69" s="35" t="e">
        <f t="shared" si="6"/>
        <v>#DIV/0!</v>
      </c>
      <c r="K69" s="36" t="e">
        <f t="shared" si="7"/>
        <v>#DIV/0!</v>
      </c>
      <c r="L69" s="36" t="e">
        <f t="shared" si="8"/>
        <v>#DIV/0!</v>
      </c>
    </row>
    <row r="70" spans="1:12" x14ac:dyDescent="0.3">
      <c r="A70" s="31">
        <v>0</v>
      </c>
      <c r="B70" s="31" t="str">
        <v/>
      </c>
      <c r="C70" s="40">
        <v>0</v>
      </c>
      <c r="D70" s="40">
        <v>0</v>
      </c>
      <c r="E70" s="40">
        <v>0</v>
      </c>
      <c r="F70" s="33">
        <f t="shared" si="2"/>
        <v>0</v>
      </c>
      <c r="G70" s="34" t="e">
        <f t="shared" si="3"/>
        <v>#DIV/0!</v>
      </c>
      <c r="H70" s="34" t="e">
        <f t="shared" si="4"/>
        <v>#DIV/0!</v>
      </c>
      <c r="I70" s="34" t="e">
        <f t="shared" si="5"/>
        <v>#DIV/0!</v>
      </c>
      <c r="J70" s="35" t="e">
        <f t="shared" si="6"/>
        <v>#DIV/0!</v>
      </c>
      <c r="K70" s="36" t="e">
        <f t="shared" si="7"/>
        <v>#DIV/0!</v>
      </c>
      <c r="L70" s="36" t="e">
        <f t="shared" si="8"/>
        <v>#DIV/0!</v>
      </c>
    </row>
    <row r="71" spans="1:12" x14ac:dyDescent="0.3">
      <c r="B71" s="31" t="str">
        <v/>
      </c>
      <c r="C71" s="40">
        <v>0</v>
      </c>
      <c r="D71" s="40">
        <v>0</v>
      </c>
      <c r="E71" s="40">
        <v>0</v>
      </c>
    </row>
    <row r="72" spans="1:12" x14ac:dyDescent="0.3">
      <c r="B72" s="31" t="str">
        <v/>
      </c>
      <c r="C72" s="40">
        <v>0</v>
      </c>
      <c r="D72" s="40">
        <v>0</v>
      </c>
      <c r="E72" s="40">
        <v>0</v>
      </c>
    </row>
    <row r="73" spans="1:12" x14ac:dyDescent="0.3">
      <c r="B73" s="31" t="str">
        <v/>
      </c>
      <c r="C73" s="40">
        <v>0</v>
      </c>
      <c r="D73" s="40">
        <v>0</v>
      </c>
      <c r="E73" s="40">
        <v>0</v>
      </c>
    </row>
    <row r="74" spans="1:12" x14ac:dyDescent="0.3">
      <c r="B74" s="31" t="str">
        <v/>
      </c>
      <c r="C74" s="40">
        <v>0</v>
      </c>
      <c r="D74" s="40">
        <v>0</v>
      </c>
      <c r="E74" s="40">
        <v>0</v>
      </c>
    </row>
  </sheetData>
  <mergeCells count="9">
    <mergeCell ref="Y3:AA3"/>
    <mergeCell ref="F9:L9"/>
    <mergeCell ref="A10:E10"/>
    <mergeCell ref="G10:J10"/>
    <mergeCell ref="A11:A12"/>
    <mergeCell ref="B11:B12"/>
    <mergeCell ref="C11:E11"/>
    <mergeCell ref="G11:J11"/>
    <mergeCell ref="J3:L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20"/>
  <sheetViews>
    <sheetView showGridLines="0" tabSelected="1" zoomScale="145" zoomScaleNormal="145" workbookViewId="0">
      <selection activeCell="M9" sqref="M9"/>
    </sheetView>
  </sheetViews>
  <sheetFormatPr defaultRowHeight="14.4" x14ac:dyDescent="0.3"/>
  <cols>
    <col min="1" max="1" width="5.44140625" customWidth="1"/>
    <col min="2" max="2" width="19.6640625" bestFit="1" customWidth="1"/>
    <col min="3" max="3" width="18.88671875" bestFit="1" customWidth="1"/>
    <col min="4" max="4" width="9.44140625" customWidth="1"/>
    <col min="5" max="5" width="10" customWidth="1"/>
    <col min="6" max="6" width="7.6640625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customWidth="1"/>
    <col min="14" max="14" width="16.33203125" customWidth="1"/>
    <col min="15" max="15" width="18.5546875" customWidth="1"/>
    <col min="16" max="16" width="15.33203125" customWidth="1"/>
    <col min="17" max="17" width="20.109375" bestFit="1" customWidth="1"/>
  </cols>
  <sheetData>
    <row r="1" spans="1:17" x14ac:dyDescent="0.3">
      <c r="A1" s="14"/>
      <c r="B1" s="14"/>
      <c r="C1" s="13"/>
      <c r="D1" s="7" t="s">
        <v>1</v>
      </c>
      <c r="E1" s="7" t="s">
        <v>2</v>
      </c>
      <c r="F1" s="7" t="s">
        <v>5</v>
      </c>
      <c r="G1" s="7" t="s">
        <v>28</v>
      </c>
      <c r="H1" s="7" t="s">
        <v>6</v>
      </c>
      <c r="I1" s="7" t="s">
        <v>41</v>
      </c>
      <c r="J1" s="7" t="s">
        <v>8</v>
      </c>
      <c r="K1" s="7" t="s">
        <v>9</v>
      </c>
      <c r="L1" s="7" t="s">
        <v>10</v>
      </c>
      <c r="M1" s="7" t="s">
        <v>25</v>
      </c>
      <c r="N1" s="7" t="s">
        <v>22</v>
      </c>
      <c r="O1" s="7" t="s">
        <v>23</v>
      </c>
      <c r="P1" s="7" t="s">
        <v>24</v>
      </c>
      <c r="Q1" s="7" t="s">
        <v>26</v>
      </c>
    </row>
    <row r="2" spans="1:17" x14ac:dyDescent="0.3">
      <c r="A2" s="2"/>
      <c r="B2" s="4" t="s">
        <v>0</v>
      </c>
      <c r="C2" s="4" t="s">
        <v>3</v>
      </c>
      <c r="D2" s="7" t="s">
        <v>20</v>
      </c>
      <c r="E2" s="7" t="s">
        <v>4</v>
      </c>
      <c r="F2" s="7" t="s">
        <v>29</v>
      </c>
      <c r="G2" s="7" t="s">
        <v>29</v>
      </c>
      <c r="H2" s="7" t="s">
        <v>20</v>
      </c>
      <c r="I2" s="7" t="s">
        <v>21</v>
      </c>
      <c r="J2" s="7" t="s">
        <v>17</v>
      </c>
      <c r="K2" s="7" t="s">
        <v>35</v>
      </c>
      <c r="L2" s="7" t="s">
        <v>20</v>
      </c>
      <c r="M2" s="7" t="s">
        <v>20</v>
      </c>
      <c r="N2" s="7" t="s">
        <v>17</v>
      </c>
      <c r="O2" s="7" t="s">
        <v>35</v>
      </c>
      <c r="P2" s="7" t="s">
        <v>20</v>
      </c>
      <c r="Q2" s="7" t="s">
        <v>20</v>
      </c>
    </row>
    <row r="3" spans="1:17" x14ac:dyDescent="0.3">
      <c r="A3" s="3">
        <v>1</v>
      </c>
      <c r="B3" s="2" t="s">
        <v>44</v>
      </c>
      <c r="C3" s="2" t="s">
        <v>18</v>
      </c>
      <c r="D3" s="6">
        <v>1</v>
      </c>
      <c r="E3" s="6">
        <v>0</v>
      </c>
      <c r="F3" s="6">
        <v>275.58999999999997</v>
      </c>
      <c r="G3" s="11">
        <v>0.95999991986900568</v>
      </c>
      <c r="H3" s="12">
        <v>0.6920654559507966</v>
      </c>
      <c r="I3" s="12">
        <v>1.387151911158615</v>
      </c>
      <c r="J3" s="12">
        <v>3.7530802499823039</v>
      </c>
      <c r="K3" s="12">
        <v>1.015747927158372E-2</v>
      </c>
      <c r="L3" s="12">
        <v>0.53979996684938669</v>
      </c>
      <c r="M3" s="12">
        <v>9.5046346075832844E-2</v>
      </c>
      <c r="N3" s="12">
        <v>4.2535808170214304E-3</v>
      </c>
      <c r="O3" s="12">
        <v>2.8961654606973748E-3</v>
      </c>
      <c r="P3" s="12">
        <v>1.174013130366802E-3</v>
      </c>
      <c r="Q3" s="12">
        <v>5.4423870053142309E-2</v>
      </c>
    </row>
    <row r="4" spans="1:17" x14ac:dyDescent="0.3">
      <c r="A4" s="3">
        <v>1</v>
      </c>
      <c r="B4" s="2" t="s">
        <v>37</v>
      </c>
      <c r="C4" s="2" t="s">
        <v>18</v>
      </c>
      <c r="D4" s="6">
        <v>1</v>
      </c>
      <c r="E4" s="6">
        <v>0</v>
      </c>
      <c r="F4" s="6">
        <v>275.58999999999997</v>
      </c>
      <c r="G4" s="11">
        <v>0.95999991986900568</v>
      </c>
      <c r="H4" s="12">
        <v>0.6920654559507966</v>
      </c>
      <c r="I4" s="12">
        <v>1.387151911158615</v>
      </c>
      <c r="J4" s="12">
        <v>3.7530802499823039</v>
      </c>
      <c r="K4" s="12">
        <v>1.015747927158372E-2</v>
      </c>
      <c r="L4" s="12">
        <v>0.53979996684938669</v>
      </c>
      <c r="M4" s="12">
        <v>9.5046346075832844E-2</v>
      </c>
      <c r="N4" s="12">
        <v>4.2535808170214304E-3</v>
      </c>
      <c r="O4" s="12">
        <v>2.8961654606973748E-3</v>
      </c>
      <c r="P4" s="12">
        <v>1.174013130366802E-3</v>
      </c>
      <c r="Q4" s="12">
        <v>5.4423870053142309E-2</v>
      </c>
    </row>
    <row r="5" spans="1:17" x14ac:dyDescent="0.3">
      <c r="A5" s="3">
        <v>2</v>
      </c>
      <c r="B5" s="2" t="s">
        <v>39</v>
      </c>
      <c r="C5" s="2" t="s">
        <v>18</v>
      </c>
      <c r="D5" s="6">
        <v>1</v>
      </c>
      <c r="E5" s="6">
        <v>0</v>
      </c>
      <c r="F5" s="8">
        <v>467.04256100921816</v>
      </c>
      <c r="G5" s="11">
        <v>1.000762820243835</v>
      </c>
      <c r="H5" s="12">
        <v>0.20245399978011849</v>
      </c>
      <c r="I5" s="12">
        <v>4.9431615148663166</v>
      </c>
      <c r="J5" s="12">
        <v>4.6191184228518978E-3</v>
      </c>
      <c r="K5" s="12">
        <v>1.443921173631679E-4</v>
      </c>
      <c r="L5" s="12">
        <v>0.12818127009086311</v>
      </c>
      <c r="M5" s="12">
        <v>2.2855708841234449E-2</v>
      </c>
      <c r="N5" s="12">
        <v>7.4838957516476512E-5</v>
      </c>
      <c r="O5" s="12">
        <v>3.578425417799735E-3</v>
      </c>
      <c r="P5" s="12">
        <v>2.8668157756328577E-4</v>
      </c>
      <c r="Q5" s="12">
        <v>3.5829370375722647E-2</v>
      </c>
    </row>
    <row r="6" spans="1:17" x14ac:dyDescent="0.3">
      <c r="A6" s="3">
        <v>3</v>
      </c>
      <c r="B6" s="2" t="s">
        <v>40</v>
      </c>
      <c r="C6" s="2" t="s">
        <v>18</v>
      </c>
      <c r="D6" s="6">
        <v>1</v>
      </c>
      <c r="E6" s="6">
        <v>0</v>
      </c>
      <c r="F6" s="8">
        <v>6797.4060000000009</v>
      </c>
      <c r="G6" s="11">
        <v>1.00000015925616</v>
      </c>
      <c r="H6" s="12">
        <v>0.62656182702630758</v>
      </c>
      <c r="I6" s="12">
        <v>1.5960119434696629</v>
      </c>
      <c r="J6" s="12">
        <v>2.3667127534281458E-3</v>
      </c>
      <c r="K6" s="12">
        <v>2.1832435595570132E-3</v>
      </c>
      <c r="L6" s="12">
        <v>0.30856308445800101</v>
      </c>
      <c r="M6" s="12">
        <v>3.137899748980999E-2</v>
      </c>
      <c r="N6" s="12">
        <v>6.1807718884665519E-4</v>
      </c>
      <c r="O6" s="12">
        <v>0.28596529306378221</v>
      </c>
      <c r="P6" s="12">
        <v>1.9501510541886091E-4</v>
      </c>
      <c r="Q6" s="12">
        <v>9.7205753903836012E-2</v>
      </c>
    </row>
    <row r="7" spans="1:17" x14ac:dyDescent="0.3">
      <c r="A7" s="3">
        <v>4</v>
      </c>
      <c r="B7" s="2" t="s">
        <v>38</v>
      </c>
      <c r="C7" s="2" t="s">
        <v>31</v>
      </c>
      <c r="D7" s="6">
        <v>1</v>
      </c>
      <c r="E7" s="6">
        <v>0</v>
      </c>
      <c r="F7" s="8">
        <f>G8</f>
        <v>5421.2995378701016</v>
      </c>
      <c r="G7" s="11">
        <v>1</v>
      </c>
      <c r="H7" s="12">
        <f>H8/$G$8</f>
        <v>0.60017611682249938</v>
      </c>
      <c r="I7" s="12">
        <f>I8</f>
        <v>1.666177596826546</v>
      </c>
      <c r="J7" s="12">
        <f>J8/$G$8</f>
        <v>1.7866706568443057E-3</v>
      </c>
      <c r="K7" s="12">
        <f t="shared" ref="K7:Q7" si="0">K8/$G$8</f>
        <v>1.074154253294724E-2</v>
      </c>
      <c r="L7" s="12">
        <f t="shared" si="0"/>
        <v>6.2183632729923683E-4</v>
      </c>
      <c r="M7" s="12">
        <f t="shared" si="0"/>
        <v>1.3960073147690178E-2</v>
      </c>
      <c r="N7" s="12">
        <f t="shared" si="0"/>
        <v>4.4882945517118857E-3</v>
      </c>
      <c r="O7" s="12">
        <f t="shared" si="0"/>
        <v>2.7351872721376896E-3</v>
      </c>
      <c r="P7" s="12">
        <f t="shared" si="0"/>
        <v>1.2205235057779942E-3</v>
      </c>
      <c r="Q7" s="12">
        <f t="shared" si="0"/>
        <v>5.1284104614026049E-2</v>
      </c>
    </row>
    <row r="8" spans="1:17" x14ac:dyDescent="0.3">
      <c r="A8" s="3" t="s">
        <v>32</v>
      </c>
      <c r="B8" s="2" t="s">
        <v>19</v>
      </c>
      <c r="C8" s="2" t="s">
        <v>30</v>
      </c>
      <c r="D8" s="6">
        <f>G8/17</f>
        <v>318.8999728158883</v>
      </c>
      <c r="E8" s="6">
        <v>0</v>
      </c>
      <c r="F8" s="6">
        <v>0</v>
      </c>
      <c r="G8" s="11">
        <v>5421.2995378701016</v>
      </c>
      <c r="H8" s="11">
        <v>3253.734504770488</v>
      </c>
      <c r="I8" s="11">
        <v>1.666177596826546</v>
      </c>
      <c r="J8" s="11">
        <v>9.6860768062761053</v>
      </c>
      <c r="K8" s="11">
        <v>58.233119569878909</v>
      </c>
      <c r="L8" s="11">
        <v>3.3711609938181941</v>
      </c>
      <c r="M8" s="11">
        <v>75.681738104205579</v>
      </c>
      <c r="N8" s="11">
        <v>24.332389179020542</v>
      </c>
      <c r="O8" s="11">
        <v>14.828269494428239</v>
      </c>
      <c r="P8" s="11">
        <v>6.6168235178338364</v>
      </c>
      <c r="Q8" s="11">
        <v>278.02649264410138</v>
      </c>
    </row>
    <row r="12" spans="1:17" x14ac:dyDescent="0.3">
      <c r="D12" s="1" t="s">
        <v>12</v>
      </c>
      <c r="E12" s="1" t="s">
        <v>13</v>
      </c>
      <c r="F12" t="s">
        <v>5</v>
      </c>
      <c r="G12" s="7" t="s">
        <v>27</v>
      </c>
    </row>
    <row r="13" spans="1:17" x14ac:dyDescent="0.3">
      <c r="B13" t="s">
        <v>11</v>
      </c>
      <c r="C13" t="s">
        <v>33</v>
      </c>
      <c r="D13" t="e" cm="1">
        <f t="array" ref="D13">SUM(D3:D7*G13:G16)</f>
        <v>#N/A</v>
      </c>
      <c r="E13" s="9">
        <v>5000</v>
      </c>
      <c r="F13">
        <f t="array" ref="F13:F16">-D3:D7*G13:G16+F3:F7</f>
        <v>0</v>
      </c>
      <c r="G13" s="10">
        <v>275.58999999999997</v>
      </c>
      <c r="H13" s="2" t="str">
        <f t="array" ref="H13:H16">B3:B7</f>
        <v>Ecopulpers_450_110</v>
      </c>
    </row>
    <row r="14" spans="1:17" x14ac:dyDescent="0.3">
      <c r="B14" t="s">
        <v>14</v>
      </c>
      <c r="C14" t="s">
        <v>36</v>
      </c>
      <c r="D14" t="e" cm="1">
        <f t="array" ref="D14">SUM(K3:K7*G13:G16)</f>
        <v>#N/A</v>
      </c>
      <c r="E14" s="9">
        <v>50</v>
      </c>
      <c r="F14">
        <v>275.58999999999997</v>
      </c>
      <c r="G14" s="10">
        <v>0</v>
      </c>
      <c r="H14" s="2" t="str">
        <v>Ecopulpers</v>
      </c>
    </row>
    <row r="15" spans="1:17" x14ac:dyDescent="0.3">
      <c r="B15" t="s">
        <v>15</v>
      </c>
      <c r="C15" t="s">
        <v>33</v>
      </c>
      <c r="D15" t="e" cm="1">
        <f t="array" ref="D15">SUM(L3:L7*G13:G16)</f>
        <v>#N/A</v>
      </c>
      <c r="E15" s="9">
        <v>0</v>
      </c>
      <c r="F15">
        <v>52.620181009218186</v>
      </c>
      <c r="G15" s="10">
        <v>414.42237999999998</v>
      </c>
      <c r="H15" s="2" t="str">
        <v>Shading nets</v>
      </c>
    </row>
    <row r="16" spans="1:17" x14ac:dyDescent="0.3">
      <c r="B16" t="s">
        <v>16</v>
      </c>
      <c r="C16" t="s">
        <v>34</v>
      </c>
      <c r="D16" t="e">
        <f t="array" ref="D16">SUM(J3:J7*G13:G16)</f>
        <v>#N/A</v>
      </c>
      <c r="E16" s="9">
        <v>0</v>
      </c>
      <c r="F16">
        <v>2487.4184000000005</v>
      </c>
      <c r="G16" s="10">
        <v>4309.9876000000004</v>
      </c>
      <c r="H16" s="2" t="str">
        <v>Shading trees</v>
      </c>
    </row>
    <row r="20" spans="2:4" x14ac:dyDescent="0.3">
      <c r="B20" t="s">
        <v>7</v>
      </c>
      <c r="D20" t="e">
        <f t="array" ref="D20">SUM(H3:H7*G13:G16)</f>
        <v>#N/A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results</vt:lpstr>
      <vt:lpstr>ternary_env</vt:lpstr>
      <vt:lpstr>ternary_eco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2020-07-29T16:00:03Z</dcterms:modified>
</cp:coreProperties>
</file>