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in\Documents\GitHub\My Kenya\CVX_Kenya\Interventions\"/>
    </mc:Choice>
  </mc:AlternateContent>
  <xr:revisionPtr revIDLastSave="0" documentId="13_ncr:1_{FA793C2E-E9B3-4BB8-9F46-E66C1D575C4D}" xr6:coauthVersionLast="45" xr6:coauthVersionMax="45" xr10:uidLastSave="{00000000-0000-0000-0000-000000000000}"/>
  <bookViews>
    <workbookView xWindow="-120" yWindow="-120" windowWidth="29040" windowHeight="15840" activeTab="6" xr2:uid="{00000000-000D-0000-FFFF-FFFF00000000}"/>
  </bookViews>
  <sheets>
    <sheet name="S" sheetId="7" r:id="rId1"/>
    <sheet name="Y" sheetId="1" r:id="rId2"/>
    <sheet name="Z" sheetId="4" r:id="rId3"/>
    <sheet name="VA" sheetId="5" r:id="rId4"/>
    <sheet name="UL" sheetId="10" r:id="rId5"/>
    <sheet name="Indeces" sheetId="8" r:id="rId6"/>
    <sheet name="main" sheetId="9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3" i="9" l="1"/>
  <c r="B2" i="10" l="1"/>
  <c r="C11" i="9"/>
  <c r="C19" i="9" s="1"/>
  <c r="C15" i="9"/>
  <c r="C14" i="9"/>
  <c r="C2" i="9" l="1"/>
  <c r="C16" i="9" l="1"/>
  <c r="C17" i="9" s="1"/>
  <c r="G2" i="4"/>
  <c r="C18" i="9" l="1"/>
  <c r="C2" i="1" s="1"/>
</calcChain>
</file>

<file path=xl/sharedStrings.xml><?xml version="1.0" encoding="utf-8"?>
<sst xmlns="http://schemas.openxmlformats.org/spreadsheetml/2006/main" count="261" uniqueCount="227">
  <si>
    <t>level_row</t>
  </si>
  <si>
    <t>row</t>
  </si>
  <si>
    <t>level_col</t>
  </si>
  <si>
    <t>col</t>
  </si>
  <si>
    <t>Livestock (production)</t>
  </si>
  <si>
    <t>Maize (marketed commodity)</t>
  </si>
  <si>
    <t>type</t>
  </si>
  <si>
    <t>Percentage</t>
  </si>
  <si>
    <t>Value</t>
  </si>
  <si>
    <t>value</t>
  </si>
  <si>
    <t>Unskilled labour 0 High Rainfall</t>
  </si>
  <si>
    <t>Grain milling (production)</t>
  </si>
  <si>
    <t>Maize (home consumed)</t>
  </si>
  <si>
    <t>Commodities</t>
  </si>
  <si>
    <t>Activities</t>
  </si>
  <si>
    <t>Wheat (home consumed)</t>
  </si>
  <si>
    <t>Rice (home consumed)</t>
  </si>
  <si>
    <t>Other cereals (home consumed)</t>
  </si>
  <si>
    <t>Roots &amp; tubers (home consumed)</t>
  </si>
  <si>
    <t>Pulses &amp; oil seeds (home consumed)</t>
  </si>
  <si>
    <t>Fruits (home consumed)</t>
  </si>
  <si>
    <t>Vegetables (home consumed)</t>
  </si>
  <si>
    <t>Beef (home consumed)</t>
  </si>
  <si>
    <t>Dairy (home consumed)</t>
  </si>
  <si>
    <t>Poultry (home consumed)</t>
  </si>
  <si>
    <t>Sheep, goat and lamb for slaughter (home consumed)</t>
  </si>
  <si>
    <t>Other livestock (home consumed)</t>
  </si>
  <si>
    <t>Fishing (home consumed)</t>
  </si>
  <si>
    <t>Sugar &amp; bakery &amp; confectionary (home consumed)</t>
  </si>
  <si>
    <t>Beverages &amp; tobacco (home consumed)</t>
  </si>
  <si>
    <t>Other manufactured food (home consumed)</t>
  </si>
  <si>
    <t>Water (home consumed)</t>
  </si>
  <si>
    <t>Wheat (marketed commodity)</t>
  </si>
  <si>
    <t>Rice (marketed commodity)</t>
  </si>
  <si>
    <t>Other cereals (marketed commodity)</t>
  </si>
  <si>
    <t>Roots &amp; tubers (marketed commodity)</t>
  </si>
  <si>
    <t>Pulses &amp; oil seeds (marketed commodity)</t>
  </si>
  <si>
    <t>Fruits (marketed commodity)</t>
  </si>
  <si>
    <t>Vegetables (marketed commodity)</t>
  </si>
  <si>
    <t>Cotton (commodity)</t>
  </si>
  <si>
    <t>Sugarcane (commodity)</t>
  </si>
  <si>
    <t>Coffee (commodity)</t>
  </si>
  <si>
    <t>Tea (commodity)</t>
  </si>
  <si>
    <t>Tobacco (commodity)</t>
  </si>
  <si>
    <t>Others crops (commodity)</t>
  </si>
  <si>
    <t>Beef (marketed commodity)</t>
  </si>
  <si>
    <t>Dairy (marketed commodity)</t>
  </si>
  <si>
    <t>Poultry (marketed commodity)</t>
  </si>
  <si>
    <t>Sheep, goat and lamb for slaughter (marketed commodity)</t>
  </si>
  <si>
    <t>Other livestock (marketed commodity)</t>
  </si>
  <si>
    <t>Fishing (marketed commodity)</t>
  </si>
  <si>
    <t>Forestry (commodity)</t>
  </si>
  <si>
    <t>Mining (commodity)</t>
  </si>
  <si>
    <t>Meat &amp; dairy (commodity)</t>
  </si>
  <si>
    <t>Grain milling (commodity)</t>
  </si>
  <si>
    <t>Sugar &amp; bakery &amp; confectionary (marketed commodity)</t>
  </si>
  <si>
    <t>Beverages &amp; tobacco (marketed commodity)</t>
  </si>
  <si>
    <t>Other manufactured food (marketed commodity)</t>
  </si>
  <si>
    <t>Textile &amp; clothing (commodity)</t>
  </si>
  <si>
    <t>Leather &amp; footwear (commodity)</t>
  </si>
  <si>
    <t>Wood &amp; paper (commodity)</t>
  </si>
  <si>
    <t>Printing and publishing (commodity)</t>
  </si>
  <si>
    <t>Petroleum (commodity)</t>
  </si>
  <si>
    <t>Chemicals (commodity)</t>
  </si>
  <si>
    <t>Fertilizers 0 Nitrogen (commodity)</t>
  </si>
  <si>
    <t>Fertilizers 0 Phosphorus (commodity)</t>
  </si>
  <si>
    <t>Fertilizers 0 Potassium (commodity)</t>
  </si>
  <si>
    <t>Metals and machines (commodity)</t>
  </si>
  <si>
    <t>Non metallic products (commodity)</t>
  </si>
  <si>
    <t>Other manufacturers (commodity)</t>
  </si>
  <si>
    <t>Water (marketed commodity)</t>
  </si>
  <si>
    <t>Electricity (commodity)</t>
  </si>
  <si>
    <t>Construction (commodity)</t>
  </si>
  <si>
    <t>Trade (commodity)</t>
  </si>
  <si>
    <t>Hotels (commodity)</t>
  </si>
  <si>
    <t>Transport (commodity)</t>
  </si>
  <si>
    <t>Communication (commodity)</t>
  </si>
  <si>
    <t>Finance (commodity)</t>
  </si>
  <si>
    <t>Real estate (commodity)</t>
  </si>
  <si>
    <t>Other services (commodity)</t>
  </si>
  <si>
    <t>Administration (commodity)</t>
  </si>
  <si>
    <t>Health (commodity)</t>
  </si>
  <si>
    <t>Education (commodity)</t>
  </si>
  <si>
    <t>Extension services (commodity)</t>
  </si>
  <si>
    <t>Nairobi</t>
  </si>
  <si>
    <t>Mombasa</t>
  </si>
  <si>
    <t>High Rainfall (household production)</t>
  </si>
  <si>
    <t>Semi0Arid North (household production)</t>
  </si>
  <si>
    <t>Semi0Arid South (household production)</t>
  </si>
  <si>
    <t>Coast</t>
  </si>
  <si>
    <t>Arid North</t>
  </si>
  <si>
    <t>Arid South</t>
  </si>
  <si>
    <t>High Rainfall (commercial production)</t>
  </si>
  <si>
    <t>Semi0Arid North (commercial production)</t>
  </si>
  <si>
    <t>Semi0Arid South (commercial production)</t>
  </si>
  <si>
    <t>Food crops (production)</t>
  </si>
  <si>
    <t>Cotton (production)</t>
  </si>
  <si>
    <t>Sugarcane (production)</t>
  </si>
  <si>
    <t>Coffee (production)</t>
  </si>
  <si>
    <t>Tea (production)</t>
  </si>
  <si>
    <t>Tobacco (production)</t>
  </si>
  <si>
    <t>Others crops (production)</t>
  </si>
  <si>
    <t>Dairy (production)</t>
  </si>
  <si>
    <t>Fishing (production)</t>
  </si>
  <si>
    <t>Forestry (production)</t>
  </si>
  <si>
    <t>Mining (production)</t>
  </si>
  <si>
    <t>Meat &amp; dairy (production)</t>
  </si>
  <si>
    <t>Sugar &amp; bakery &amp; confectionary (production)</t>
  </si>
  <si>
    <t>Beverages &amp; tobacco (production)</t>
  </si>
  <si>
    <t>Other manufactured food (production)</t>
  </si>
  <si>
    <t>Textile &amp; clothing (production)</t>
  </si>
  <si>
    <t>Leather &amp; footwear (production)</t>
  </si>
  <si>
    <t>Wood &amp; paper (production)</t>
  </si>
  <si>
    <t>Printing and publishing (production)</t>
  </si>
  <si>
    <t>Petroleum (production)</t>
  </si>
  <si>
    <t>Chemicals (production)</t>
  </si>
  <si>
    <t>Fertilizers 0 Nitrogen (production)</t>
  </si>
  <si>
    <t>Fertilizers 0 Phosphorus (production)</t>
  </si>
  <si>
    <t>Fertilizers 0 Potassium (production)</t>
  </si>
  <si>
    <t>Metals and machines (production)</t>
  </si>
  <si>
    <t>Non metallic products (production)</t>
  </si>
  <si>
    <t>Other manufacturers (production)</t>
  </si>
  <si>
    <t>Water (production)</t>
  </si>
  <si>
    <t>Electricity (production)</t>
  </si>
  <si>
    <t>Construction (production)</t>
  </si>
  <si>
    <t>Trade (production)</t>
  </si>
  <si>
    <t>Hotels (production)</t>
  </si>
  <si>
    <t>Transport (production)</t>
  </si>
  <si>
    <t>Communication (production)</t>
  </si>
  <si>
    <t>Finance (production)</t>
  </si>
  <si>
    <t>Real estate (production)</t>
  </si>
  <si>
    <t>Other services (production)</t>
  </si>
  <si>
    <t>Administration (production)</t>
  </si>
  <si>
    <t>Health (production)</t>
  </si>
  <si>
    <t>Education (production)</t>
  </si>
  <si>
    <t>Extension services (production)</t>
  </si>
  <si>
    <t>VA</t>
  </si>
  <si>
    <t>Skilled labour 0 Nairobi</t>
  </si>
  <si>
    <t>Semi0skilled labour 0 Nairobi</t>
  </si>
  <si>
    <t>Unskilled labour 0 Nairobi</t>
  </si>
  <si>
    <t>Skilled labour 0 Mombasa</t>
  </si>
  <si>
    <t>Semi0skilled labour 0 Mombasa</t>
  </si>
  <si>
    <t>Unskilled labour 0 Mombasa</t>
  </si>
  <si>
    <t>Skilled labour 0 High Rainfall</t>
  </si>
  <si>
    <t>Semi0skilled labour 0 High Rainfall</t>
  </si>
  <si>
    <t>Skilled labour 0 Semi0Arid North</t>
  </si>
  <si>
    <t>Semi0skilled labour 0 Semi0Arid North</t>
  </si>
  <si>
    <t>Unskilled labour 0 Semi0Arid North</t>
  </si>
  <si>
    <t>Skilled labour 0 Semi0Arid South</t>
  </si>
  <si>
    <t>Semi0skilled labour 0 Semi0Arid South</t>
  </si>
  <si>
    <t>Unskilled labour 0 Semi0Arid South</t>
  </si>
  <si>
    <t>Skilled labour 0 Coast</t>
  </si>
  <si>
    <t>Semi0skilled labour 0 Coast</t>
  </si>
  <si>
    <t>Unskilled labour 0 Coast</t>
  </si>
  <si>
    <t>Skilled labour 0 Arid North</t>
  </si>
  <si>
    <t>Semi0skilled labour 0 Arid North</t>
  </si>
  <si>
    <t>Unskilled labour 0 Arid North</t>
  </si>
  <si>
    <t>Skilled labour 0 Arid South</t>
  </si>
  <si>
    <t>Semi0skilled labour 0 Arid South</t>
  </si>
  <si>
    <t>Unskilled labour 0 Arid South</t>
  </si>
  <si>
    <t>Skilled labour 0 RoW</t>
  </si>
  <si>
    <t>Semi0skilled labour 0 RoW</t>
  </si>
  <si>
    <t>Unskilled labour 0 RoW</t>
  </si>
  <si>
    <t>Land 0 irrigated (land factor)</t>
  </si>
  <si>
    <t>Land 0 non0irrigated (land factor)</t>
  </si>
  <si>
    <t>Livestock (factor)</t>
  </si>
  <si>
    <t>Capital (agricultural)</t>
  </si>
  <si>
    <t>Capital (non agricultural)</t>
  </si>
  <si>
    <t>Direct taxes</t>
  </si>
  <si>
    <t>Indirect taxes</t>
  </si>
  <si>
    <t>Tariff on Africa</t>
  </si>
  <si>
    <t>Tariff on ROW</t>
  </si>
  <si>
    <t>Inputs</t>
  </si>
  <si>
    <t>Lagenda</t>
  </si>
  <si>
    <t>Description</t>
  </si>
  <si>
    <t>Unit of measure</t>
  </si>
  <si>
    <t>Reference Matrix</t>
  </si>
  <si>
    <t>Reference</t>
  </si>
  <si>
    <t>Assumptions</t>
  </si>
  <si>
    <t>Calculated</t>
  </si>
  <si>
    <t>Modeled</t>
  </si>
  <si>
    <t>Productivity increase</t>
  </si>
  <si>
    <t>Number of smallholders</t>
  </si>
  <si>
    <t>Share of coffee to total products</t>
  </si>
  <si>
    <t>Y</t>
  </si>
  <si>
    <t>MSh</t>
  </si>
  <si>
    <t>Z</t>
  </si>
  <si>
    <t>Aggregated</t>
  </si>
  <si>
    <t>No</t>
  </si>
  <si>
    <t>Agreggated</t>
  </si>
  <si>
    <t>Sensitivity</t>
  </si>
  <si>
    <t>Cost of low cost greenhouse</t>
  </si>
  <si>
    <t>Sh</t>
  </si>
  <si>
    <t>Area of low cost greenhouse</t>
  </si>
  <si>
    <t>m2</t>
  </si>
  <si>
    <t>Specific cost</t>
  </si>
  <si>
    <t>Sh/m2</t>
  </si>
  <si>
    <t>Cost exponent</t>
  </si>
  <si>
    <t>Percentage of smallholders to be covered</t>
  </si>
  <si>
    <t>ha</t>
  </si>
  <si>
    <t>Total volume of Intervention</t>
  </si>
  <si>
    <t>CCI</t>
  </si>
  <si>
    <t>Scaled cost of low cost greenhouse</t>
  </si>
  <si>
    <t>Scaled specific cost of low cost greenhouse</t>
  </si>
  <si>
    <t>Increase in productivity with 100%</t>
  </si>
  <si>
    <t>https://graduatefarmer.co.ke/marketplace/product/farm-shade-netting/</t>
  </si>
  <si>
    <t>**Since we have the assumption of purchasing the nets. There is no physical economy of scale</t>
  </si>
  <si>
    <t>*** We should find an expert to find a more narrow range for productivity based on the change in some factors such as the gowth in photosynthesis and leaves area</t>
  </si>
  <si>
    <t>ref1: Physiological Growth Response in Seedlings of Arabica Coffee Genotypes Under Contrasting Nursery Microenvironments</t>
  </si>
  <si>
    <t>ref2: https://www.researchgate.net/publication/293009127_Physiological_Growth_Response_in_Seedlings_of_Arabica_Coffee_Genotypes_Under_Contrasting_Nursery_Microenvironments</t>
  </si>
  <si>
    <t>*Based on the climate condition of Kenya for coffee nurseries a shading net with around 70-80% shading level is recommended at the beginning of growing the plants but it can be reduced by the passage of time. (https://www.infonet-biovision.org/PlantHealth/Crops/Coffee)</t>
  </si>
  <si>
    <t>Number of cooperatives</t>
  </si>
  <si>
    <t>Area covered by each cooperative</t>
  </si>
  <si>
    <t>Bendetta</t>
  </si>
  <si>
    <t>Due to heathier coffee seedlings</t>
  </si>
  <si>
    <t>Functional Unit</t>
  </si>
  <si>
    <t>Useful life</t>
  </si>
  <si>
    <t>Useful life of the shading nets</t>
  </si>
  <si>
    <t>y</t>
  </si>
  <si>
    <t>Sensistivity</t>
  </si>
  <si>
    <t>Min</t>
  </si>
  <si>
    <t>Max</t>
  </si>
  <si>
    <t>Step</t>
  </si>
  <si>
    <t>75-140*,13</t>
  </si>
  <si>
    <t>0.4-0.8**,(0.1)</t>
  </si>
  <si>
    <t>0.5-1,0,0.1</t>
  </si>
  <si>
    <t>0.02-0.05,0.01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</si>
</sst>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u/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4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3" borderId="0" xfId="0" applyFill="1"/>
    <xf numFmtId="0" fontId="0" fillId="0" borderId="0" xfId="0" applyAlignment="1">
      <alignment horizontal="center" vertical="top"/>
    </xf>
    <xf numFmtId="0" fontId="0" fillId="0" borderId="1" xfId="0" applyBorder="1"/>
    <xf numFmtId="0" fontId="0" fillId="0" borderId="0" xfId="0" applyBorder="1"/>
    <xf numFmtId="0" fontId="5" fillId="0" borderId="2" xfId="0" applyFont="1" applyBorder="1"/>
    <xf numFmtId="0" fontId="6" fillId="0" borderId="3" xfId="0" applyFont="1" applyBorder="1"/>
    <xf numFmtId="0" fontId="6" fillId="0" borderId="4" xfId="0" applyFont="1" applyBorder="1"/>
    <xf numFmtId="0" fontId="0" fillId="0" borderId="4" xfId="0" applyBorder="1"/>
    <xf numFmtId="0" fontId="0" fillId="4" borderId="1" xfId="0" applyFill="1" applyBorder="1"/>
    <xf numFmtId="0" fontId="0" fillId="5" borderId="1" xfId="0" applyFill="1" applyBorder="1"/>
    <xf numFmtId="0" fontId="0" fillId="5" borderId="0" xfId="0" applyFill="1"/>
    <xf numFmtId="0" fontId="0" fillId="6" borderId="1" xfId="0" applyFill="1" applyBorder="1"/>
    <xf numFmtId="0" fontId="0" fillId="6" borderId="0" xfId="0" applyFill="1"/>
    <xf numFmtId="0" fontId="0" fillId="4" borderId="0" xfId="0" applyFill="1"/>
    <xf numFmtId="0" fontId="0" fillId="7" borderId="1" xfId="0" applyFill="1" applyBorder="1"/>
    <xf numFmtId="0" fontId="0" fillId="7" borderId="0" xfId="0" applyFill="1"/>
    <xf numFmtId="0" fontId="0" fillId="5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0" borderId="0" xfId="0" applyFill="1" applyBorder="1"/>
    <xf numFmtId="0" fontId="9" fillId="0" borderId="0" xfId="0" applyFont="1" applyAlignment="1">
      <alignment horizontal="center" vertical="center"/>
    </xf>
    <xf numFmtId="0" fontId="1" fillId="8" borderId="1" xfId="0" applyFont="1" applyFill="1" applyBorder="1"/>
    <xf numFmtId="0" fontId="0" fillId="8" borderId="0" xfId="0" applyFill="1" applyAlignment="1">
      <alignment horizontal="center" vertical="center"/>
    </xf>
    <xf numFmtId="0" fontId="0" fillId="8" borderId="0" xfId="0" applyFill="1"/>
    <xf numFmtId="9" fontId="0" fillId="4" borderId="0" xfId="1" applyFont="1" applyFill="1" applyAlignment="1">
      <alignment horizontal="center" vertical="center"/>
    </xf>
    <xf numFmtId="10" fontId="0" fillId="5" borderId="0" xfId="1" applyNumberFormat="1" applyFont="1" applyFill="1" applyAlignment="1">
      <alignment horizontal="center" vertical="center"/>
    </xf>
    <xf numFmtId="9" fontId="0" fillId="6" borderId="0" xfId="0" applyNumberFormat="1" applyFill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workbookViewId="0">
      <selection activeCell="G11" sqref="G11"/>
    </sheetView>
  </sheetViews>
  <sheetFormatPr defaultColWidth="9.140625" defaultRowHeight="15" x14ac:dyDescent="0.25"/>
  <cols>
    <col min="1" max="1" width="9.140625" style="1"/>
    <col min="2" max="2" width="22.140625" style="1" customWidth="1"/>
    <col min="3" max="3" width="35.28515625" style="1" bestFit="1" customWidth="1"/>
    <col min="4" max="4" width="11" style="1" bestFit="1" customWidth="1"/>
    <col min="5" max="16384" width="9.140625" style="1"/>
  </cols>
  <sheetData>
    <row r="1" spans="1:5" x14ac:dyDescent="0.25">
      <c r="B1" s="3" t="s">
        <v>1</v>
      </c>
      <c r="C1" s="3" t="s">
        <v>3</v>
      </c>
      <c r="D1" s="3" t="s">
        <v>6</v>
      </c>
      <c r="E1" s="3" t="s">
        <v>9</v>
      </c>
    </row>
    <row r="2" spans="1:5" x14ac:dyDescent="0.25">
      <c r="A2" s="3"/>
      <c r="B2" s="9"/>
      <c r="C2"/>
      <c r="D2" s="5"/>
      <c r="E2" s="2"/>
    </row>
    <row r="3" spans="1:5" x14ac:dyDescent="0.25">
      <c r="A3" s="3"/>
    </row>
    <row r="4" spans="1:5" x14ac:dyDescent="0.25">
      <c r="A4" s="3"/>
    </row>
    <row r="5" spans="1:5" x14ac:dyDescent="0.25">
      <c r="A5" s="3"/>
    </row>
    <row r="6" spans="1:5" x14ac:dyDescent="0.25">
      <c r="A6" s="3"/>
    </row>
  </sheetData>
  <dataValidations count="1">
    <dataValidation type="list" allowBlank="1" showInputMessage="1" showErrorMessage="1" sqref="D2" xr:uid="{00000000-0002-0000-0000-000000000000}">
      <formula1>"Percentage, Absolute"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7"/>
  <sheetViews>
    <sheetView workbookViewId="0">
      <selection activeCell="D3" sqref="D3"/>
    </sheetView>
  </sheetViews>
  <sheetFormatPr defaultColWidth="9.140625" defaultRowHeight="15" x14ac:dyDescent="0.25"/>
  <cols>
    <col min="1" max="1" width="9.140625" style="1"/>
    <col min="2" max="2" width="33" style="1" bestFit="1" customWidth="1"/>
    <col min="3" max="3" width="7" style="1" bestFit="1" customWidth="1"/>
    <col min="4" max="4" width="11.140625" style="1" bestFit="1" customWidth="1"/>
    <col min="5" max="16384" width="9.140625" style="1"/>
  </cols>
  <sheetData>
    <row r="1" spans="1:7" x14ac:dyDescent="0.25">
      <c r="B1" s="3" t="s">
        <v>1</v>
      </c>
      <c r="C1" s="3" t="s">
        <v>9</v>
      </c>
      <c r="D1" s="3" t="s">
        <v>219</v>
      </c>
      <c r="E1" s="3" t="s">
        <v>220</v>
      </c>
      <c r="F1" s="3" t="s">
        <v>221</v>
      </c>
      <c r="G1" s="3" t="s">
        <v>222</v>
      </c>
    </row>
    <row r="2" spans="1:7" x14ac:dyDescent="0.25">
      <c r="A2" s="3">
        <v>1</v>
      </c>
      <c r="B2" t="s">
        <v>68</v>
      </c>
      <c r="C2" s="1">
        <f>main!C18</f>
        <v>1.075</v>
      </c>
      <c r="D2" s="1" t="s">
        <v>188</v>
      </c>
    </row>
    <row r="3" spans="1:7" x14ac:dyDescent="0.25">
      <c r="A3" s="3"/>
      <c r="B3"/>
    </row>
    <row r="4" spans="1:7" x14ac:dyDescent="0.25">
      <c r="A4" s="3"/>
    </row>
    <row r="5" spans="1:7" x14ac:dyDescent="0.25">
      <c r="A5" s="3"/>
    </row>
    <row r="6" spans="1:7" x14ac:dyDescent="0.25">
      <c r="A6" s="3"/>
    </row>
    <row r="7" spans="1:7" x14ac:dyDescent="0.25">
      <c r="A7" s="4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Indeces!$A$2:$A$72</xm:f>
          </x14:formula1>
          <xm:sqref>B2:B3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6"/>
  <sheetViews>
    <sheetView workbookViewId="0">
      <selection activeCell="I1" sqref="I1:L1"/>
    </sheetView>
  </sheetViews>
  <sheetFormatPr defaultColWidth="9.140625" defaultRowHeight="15" x14ac:dyDescent="0.25"/>
  <cols>
    <col min="1" max="1" width="9.140625" style="1"/>
    <col min="2" max="2" width="12.85546875" style="1" bestFit="1" customWidth="1"/>
    <col min="3" max="3" width="35.28515625" style="1" bestFit="1" customWidth="1"/>
    <col min="4" max="4" width="12.85546875" style="1" bestFit="1" customWidth="1"/>
    <col min="5" max="5" width="35.28515625" style="1" bestFit="1" customWidth="1"/>
    <col min="6" max="6" width="11" style="1" bestFit="1" customWidth="1"/>
    <col min="7" max="7" width="9.140625" style="1"/>
    <col min="8" max="9" width="11.140625" style="1" bestFit="1" customWidth="1"/>
    <col min="10" max="16384" width="9.140625" style="1"/>
  </cols>
  <sheetData>
    <row r="1" spans="1:12" x14ac:dyDescent="0.25">
      <c r="B1" s="3" t="s">
        <v>0</v>
      </c>
      <c r="C1" s="3" t="s">
        <v>1</v>
      </c>
      <c r="D1" s="3" t="s">
        <v>2</v>
      </c>
      <c r="E1" s="3" t="s">
        <v>3</v>
      </c>
      <c r="F1" s="3" t="s">
        <v>6</v>
      </c>
      <c r="G1" s="3" t="s">
        <v>8</v>
      </c>
      <c r="H1" s="4" t="s">
        <v>187</v>
      </c>
      <c r="I1" s="3" t="s">
        <v>219</v>
      </c>
      <c r="J1" s="3" t="s">
        <v>220</v>
      </c>
      <c r="K1" s="3" t="s">
        <v>221</v>
      </c>
      <c r="L1" s="3" t="s">
        <v>222</v>
      </c>
    </row>
    <row r="2" spans="1:12" x14ac:dyDescent="0.25">
      <c r="A2" s="3">
        <v>1</v>
      </c>
      <c r="B2" s="5" t="s">
        <v>14</v>
      </c>
      <c r="C2" s="6" t="s">
        <v>92</v>
      </c>
      <c r="D2" s="5" t="s">
        <v>13</v>
      </c>
      <c r="E2" s="6" t="s">
        <v>41</v>
      </c>
      <c r="F2" s="5" t="s">
        <v>7</v>
      </c>
      <c r="G2" s="5">
        <f>-main!C19</f>
        <v>-0.05</v>
      </c>
      <c r="H2" s="1" t="s">
        <v>188</v>
      </c>
      <c r="I2" s="1" t="s">
        <v>188</v>
      </c>
    </row>
    <row r="3" spans="1:12" x14ac:dyDescent="0.25">
      <c r="A3" s="3"/>
      <c r="B3" s="5"/>
      <c r="C3" s="6"/>
      <c r="D3" s="5"/>
      <c r="E3" s="6"/>
      <c r="F3" s="5"/>
      <c r="G3" s="5"/>
    </row>
    <row r="4" spans="1:12" x14ac:dyDescent="0.25">
      <c r="A4" s="3"/>
      <c r="B4" s="2"/>
      <c r="D4" s="2"/>
    </row>
    <row r="5" spans="1:12" x14ac:dyDescent="0.25">
      <c r="A5" s="3"/>
      <c r="B5" s="2"/>
      <c r="D5" s="2"/>
    </row>
    <row r="6" spans="1:12" x14ac:dyDescent="0.25">
      <c r="A6" s="3"/>
      <c r="B6" s="2"/>
      <c r="D6" s="2"/>
    </row>
  </sheetData>
  <dataValidations count="3">
    <dataValidation type="list" allowBlank="1" showInputMessage="1" showErrorMessage="1" sqref="D4:D6 B4:B6" xr:uid="{00000000-0002-0000-0200-000000000000}">
      <formula1>"commodity,activities"</formula1>
    </dataValidation>
    <dataValidation type="list" allowBlank="1" showInputMessage="1" showErrorMessage="1" sqref="F2:F3" xr:uid="{00000000-0002-0000-0200-000001000000}">
      <formula1>"Percentage, Absolute"</formula1>
    </dataValidation>
    <dataValidation type="list" allowBlank="1" showInputMessage="1" showErrorMessage="1" sqref="D2:D3 B2:B3" xr:uid="{00000000-0002-0000-0200-000002000000}">
      <formula1>"Commodities,Activities"</formula1>
    </dataValidation>
  </dataValidations>
  <pageMargins left="0.7" right="0.7" top="0.75" bottom="0.75" header="0.3" footer="0.3"/>
  <pageSetup orientation="portrait" horizontalDpi="360" verticalDpi="36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3000000}">
          <x14:formula1>
            <xm:f>Indeces!$A$2:$A$72</xm:f>
          </x14:formula1>
          <xm:sqref>C3 E2</xm:sqref>
        </x14:dataValidation>
        <x14:dataValidation type="list" allowBlank="1" showInputMessage="1" showErrorMessage="1" xr:uid="{00000000-0002-0000-0200-000004000000}">
          <x14:formula1>
            <xm:f>Indeces!$B$2:$B$55</xm:f>
          </x14:formula1>
          <xm:sqref>E3 C2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6"/>
  <sheetViews>
    <sheetView workbookViewId="0">
      <selection activeCell="H2" sqref="H2"/>
    </sheetView>
  </sheetViews>
  <sheetFormatPr defaultColWidth="9.140625" defaultRowHeight="15" x14ac:dyDescent="0.25"/>
  <cols>
    <col min="1" max="1" width="9.140625" style="1"/>
    <col min="2" max="2" width="29" style="1" bestFit="1" customWidth="1"/>
    <col min="3" max="3" width="11" style="1" bestFit="1" customWidth="1"/>
    <col min="4" max="4" width="24.28515625" style="1" bestFit="1" customWidth="1"/>
    <col min="5" max="5" width="11" style="1" bestFit="1" customWidth="1"/>
    <col min="6" max="7" width="9.140625" style="1"/>
    <col min="8" max="8" width="11.140625" style="1" bestFit="1" customWidth="1"/>
    <col min="9" max="16384" width="9.140625" style="1"/>
  </cols>
  <sheetData>
    <row r="1" spans="1:11" x14ac:dyDescent="0.25">
      <c r="B1" s="3" t="s">
        <v>1</v>
      </c>
      <c r="C1" s="3" t="s">
        <v>2</v>
      </c>
      <c r="D1" s="3" t="s">
        <v>3</v>
      </c>
      <c r="E1" s="3" t="s">
        <v>6</v>
      </c>
      <c r="F1" s="3" t="s">
        <v>9</v>
      </c>
      <c r="G1" s="4" t="s">
        <v>189</v>
      </c>
      <c r="H1" s="3" t="s">
        <v>219</v>
      </c>
      <c r="I1" s="3" t="s">
        <v>220</v>
      </c>
      <c r="J1" s="3" t="s">
        <v>221</v>
      </c>
      <c r="K1" s="3" t="s">
        <v>222</v>
      </c>
    </row>
    <row r="2" spans="1:11" x14ac:dyDescent="0.25">
      <c r="A2" s="3">
        <v>1</v>
      </c>
      <c r="B2" s="7" t="s">
        <v>10</v>
      </c>
      <c r="C2" s="5"/>
      <c r="D2" s="6"/>
      <c r="E2" s="5"/>
      <c r="F2" s="2"/>
    </row>
    <row r="3" spans="1:11" x14ac:dyDescent="0.25">
      <c r="A3" s="3"/>
    </row>
    <row r="4" spans="1:11" x14ac:dyDescent="0.25">
      <c r="A4" s="3"/>
    </row>
    <row r="5" spans="1:11" x14ac:dyDescent="0.25">
      <c r="A5" s="3"/>
    </row>
    <row r="6" spans="1:11" x14ac:dyDescent="0.25">
      <c r="A6" s="3"/>
    </row>
  </sheetData>
  <dataValidations count="2">
    <dataValidation type="list" allowBlank="1" showInputMessage="1" showErrorMessage="1" sqref="C2" xr:uid="{00000000-0002-0000-0300-000000000000}">
      <formula1>"Commodities,Activities"</formula1>
    </dataValidation>
    <dataValidation type="list" allowBlank="1" showInputMessage="1" showErrorMessage="1" sqref="E2" xr:uid="{00000000-0002-0000-0300-000001000000}">
      <formula1>"Percentage, Absolute"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300-000002000000}">
          <x14:formula1>
            <xm:f>Indeces!$C$2:$C$37</xm:f>
          </x14:formula1>
          <xm:sqref>B2</xm:sqref>
        </x14:dataValidation>
        <x14:dataValidation type="list" allowBlank="1" showInputMessage="1" showErrorMessage="1" xr:uid="{00000000-0002-0000-0300-000003000000}">
          <x14:formula1>
            <xm:f>Indeces!$B$2:$B$55</xm:f>
          </x14:formula1>
          <xm:sqref>D2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24B3D-A6C8-4D91-BB85-31FED17CE7EF}">
  <dimension ref="A1:B2"/>
  <sheetViews>
    <sheetView showGridLines="0" workbookViewId="0">
      <selection activeCell="K28" sqref="K28"/>
    </sheetView>
  </sheetViews>
  <sheetFormatPr defaultRowHeight="15" x14ac:dyDescent="0.25"/>
  <cols>
    <col min="1" max="1" width="10.140625" bestFit="1" customWidth="1"/>
  </cols>
  <sheetData>
    <row r="1" spans="1:2" x14ac:dyDescent="0.25">
      <c r="B1" t="s">
        <v>8</v>
      </c>
    </row>
    <row r="2" spans="1:2" x14ac:dyDescent="0.25">
      <c r="A2" t="s">
        <v>216</v>
      </c>
      <c r="B2">
        <f>main!C9</f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72"/>
  <sheetViews>
    <sheetView workbookViewId="0">
      <selection activeCell="D5" sqref="D5"/>
    </sheetView>
  </sheetViews>
  <sheetFormatPr defaultRowHeight="15" x14ac:dyDescent="0.25"/>
  <cols>
    <col min="1" max="1" width="35" customWidth="1"/>
    <col min="2" max="2" width="56.85546875" customWidth="1"/>
    <col min="3" max="3" width="47.140625" customWidth="1"/>
  </cols>
  <sheetData>
    <row r="1" spans="1:4" x14ac:dyDescent="0.25">
      <c r="A1" s="8" t="s">
        <v>13</v>
      </c>
      <c r="B1" s="8" t="s">
        <v>14</v>
      </c>
      <c r="C1" s="8" t="s">
        <v>136</v>
      </c>
      <c r="D1" s="1"/>
    </row>
    <row r="2" spans="1:4" x14ac:dyDescent="0.25">
      <c r="A2" t="s">
        <v>12</v>
      </c>
      <c r="B2" t="s">
        <v>84</v>
      </c>
      <c r="C2" t="s">
        <v>137</v>
      </c>
    </row>
    <row r="3" spans="1:4" x14ac:dyDescent="0.25">
      <c r="A3" t="s">
        <v>15</v>
      </c>
      <c r="B3" t="s">
        <v>85</v>
      </c>
      <c r="C3" t="s">
        <v>138</v>
      </c>
    </row>
    <row r="4" spans="1:4" x14ac:dyDescent="0.25">
      <c r="A4" t="s">
        <v>16</v>
      </c>
      <c r="B4" t="s">
        <v>86</v>
      </c>
      <c r="C4" t="s">
        <v>139</v>
      </c>
    </row>
    <row r="5" spans="1:4" x14ac:dyDescent="0.25">
      <c r="A5" t="s">
        <v>17</v>
      </c>
      <c r="B5" t="s">
        <v>87</v>
      </c>
      <c r="C5" t="s">
        <v>140</v>
      </c>
    </row>
    <row r="6" spans="1:4" x14ac:dyDescent="0.25">
      <c r="A6" t="s">
        <v>18</v>
      </c>
      <c r="B6" t="s">
        <v>88</v>
      </c>
      <c r="C6" t="s">
        <v>141</v>
      </c>
    </row>
    <row r="7" spans="1:4" x14ac:dyDescent="0.25">
      <c r="A7" t="s">
        <v>19</v>
      </c>
      <c r="B7" t="s">
        <v>89</v>
      </c>
      <c r="C7" t="s">
        <v>142</v>
      </c>
    </row>
    <row r="8" spans="1:4" x14ac:dyDescent="0.25">
      <c r="A8" t="s">
        <v>20</v>
      </c>
      <c r="B8" t="s">
        <v>90</v>
      </c>
      <c r="C8" t="s">
        <v>143</v>
      </c>
    </row>
    <row r="9" spans="1:4" x14ac:dyDescent="0.25">
      <c r="A9" t="s">
        <v>21</v>
      </c>
      <c r="B9" t="s">
        <v>91</v>
      </c>
      <c r="C9" t="s">
        <v>144</v>
      </c>
    </row>
    <row r="10" spans="1:4" x14ac:dyDescent="0.25">
      <c r="A10" t="s">
        <v>22</v>
      </c>
      <c r="B10" t="s">
        <v>92</v>
      </c>
      <c r="C10" t="s">
        <v>10</v>
      </c>
    </row>
    <row r="11" spans="1:4" x14ac:dyDescent="0.25">
      <c r="A11" t="s">
        <v>23</v>
      </c>
      <c r="B11" t="s">
        <v>93</v>
      </c>
      <c r="C11" t="s">
        <v>145</v>
      </c>
    </row>
    <row r="12" spans="1:4" x14ac:dyDescent="0.25">
      <c r="A12" t="s">
        <v>24</v>
      </c>
      <c r="B12" t="s">
        <v>94</v>
      </c>
      <c r="C12" t="s">
        <v>146</v>
      </c>
    </row>
    <row r="13" spans="1:4" x14ac:dyDescent="0.25">
      <c r="A13" t="s">
        <v>25</v>
      </c>
      <c r="B13" t="s">
        <v>95</v>
      </c>
      <c r="C13" t="s">
        <v>147</v>
      </c>
    </row>
    <row r="14" spans="1:4" x14ac:dyDescent="0.25">
      <c r="A14" t="s">
        <v>26</v>
      </c>
      <c r="B14" t="s">
        <v>96</v>
      </c>
      <c r="C14" t="s">
        <v>148</v>
      </c>
    </row>
    <row r="15" spans="1:4" x14ac:dyDescent="0.25">
      <c r="A15" t="s">
        <v>27</v>
      </c>
      <c r="B15" t="s">
        <v>97</v>
      </c>
      <c r="C15" t="s">
        <v>149</v>
      </c>
    </row>
    <row r="16" spans="1:4" x14ac:dyDescent="0.25">
      <c r="A16" t="s">
        <v>28</v>
      </c>
      <c r="B16" t="s">
        <v>98</v>
      </c>
      <c r="C16" t="s">
        <v>150</v>
      </c>
    </row>
    <row r="17" spans="1:3" x14ac:dyDescent="0.25">
      <c r="A17" t="s">
        <v>29</v>
      </c>
      <c r="B17" t="s">
        <v>99</v>
      </c>
      <c r="C17" t="s">
        <v>151</v>
      </c>
    </row>
    <row r="18" spans="1:3" x14ac:dyDescent="0.25">
      <c r="A18" t="s">
        <v>30</v>
      </c>
      <c r="B18" t="s">
        <v>100</v>
      </c>
      <c r="C18" t="s">
        <v>152</v>
      </c>
    </row>
    <row r="19" spans="1:3" x14ac:dyDescent="0.25">
      <c r="A19" t="s">
        <v>31</v>
      </c>
      <c r="B19" t="s">
        <v>101</v>
      </c>
      <c r="C19" t="s">
        <v>153</v>
      </c>
    </row>
    <row r="20" spans="1:3" x14ac:dyDescent="0.25">
      <c r="A20" t="s">
        <v>5</v>
      </c>
      <c r="B20" t="s">
        <v>4</v>
      </c>
      <c r="C20" t="s">
        <v>154</v>
      </c>
    </row>
    <row r="21" spans="1:3" x14ac:dyDescent="0.25">
      <c r="A21" t="s">
        <v>32</v>
      </c>
      <c r="B21" t="s">
        <v>102</v>
      </c>
      <c r="C21" t="s">
        <v>155</v>
      </c>
    </row>
    <row r="22" spans="1:3" x14ac:dyDescent="0.25">
      <c r="A22" t="s">
        <v>33</v>
      </c>
      <c r="B22" t="s">
        <v>103</v>
      </c>
      <c r="C22" t="s">
        <v>156</v>
      </c>
    </row>
    <row r="23" spans="1:3" x14ac:dyDescent="0.25">
      <c r="A23" t="s">
        <v>34</v>
      </c>
      <c r="B23" t="s">
        <v>104</v>
      </c>
      <c r="C23" t="s">
        <v>157</v>
      </c>
    </row>
    <row r="24" spans="1:3" x14ac:dyDescent="0.25">
      <c r="A24" t="s">
        <v>35</v>
      </c>
      <c r="B24" t="s">
        <v>105</v>
      </c>
      <c r="C24" t="s">
        <v>158</v>
      </c>
    </row>
    <row r="25" spans="1:3" x14ac:dyDescent="0.25">
      <c r="A25" t="s">
        <v>36</v>
      </c>
      <c r="B25" t="s">
        <v>106</v>
      </c>
      <c r="C25" t="s">
        <v>159</v>
      </c>
    </row>
    <row r="26" spans="1:3" x14ac:dyDescent="0.25">
      <c r="A26" t="s">
        <v>37</v>
      </c>
      <c r="B26" t="s">
        <v>11</v>
      </c>
      <c r="C26" t="s">
        <v>160</v>
      </c>
    </row>
    <row r="27" spans="1:3" x14ac:dyDescent="0.25">
      <c r="A27" t="s">
        <v>38</v>
      </c>
      <c r="B27" t="s">
        <v>107</v>
      </c>
      <c r="C27" t="s">
        <v>161</v>
      </c>
    </row>
    <row r="28" spans="1:3" x14ac:dyDescent="0.25">
      <c r="A28" t="s">
        <v>39</v>
      </c>
      <c r="B28" t="s">
        <v>108</v>
      </c>
      <c r="C28" t="s">
        <v>162</v>
      </c>
    </row>
    <row r="29" spans="1:3" x14ac:dyDescent="0.25">
      <c r="A29" t="s">
        <v>40</v>
      </c>
      <c r="B29" t="s">
        <v>109</v>
      </c>
      <c r="C29" t="s">
        <v>163</v>
      </c>
    </row>
    <row r="30" spans="1:3" x14ac:dyDescent="0.25">
      <c r="A30" t="s">
        <v>41</v>
      </c>
      <c r="B30" t="s">
        <v>110</v>
      </c>
      <c r="C30" t="s">
        <v>164</v>
      </c>
    </row>
    <row r="31" spans="1:3" x14ac:dyDescent="0.25">
      <c r="A31" t="s">
        <v>42</v>
      </c>
      <c r="B31" t="s">
        <v>111</v>
      </c>
      <c r="C31" t="s">
        <v>165</v>
      </c>
    </row>
    <row r="32" spans="1:3" x14ac:dyDescent="0.25">
      <c r="A32" t="s">
        <v>43</v>
      </c>
      <c r="B32" t="s">
        <v>112</v>
      </c>
      <c r="C32" t="s">
        <v>166</v>
      </c>
    </row>
    <row r="33" spans="1:3" x14ac:dyDescent="0.25">
      <c r="A33" t="s">
        <v>44</v>
      </c>
      <c r="B33" t="s">
        <v>113</v>
      </c>
      <c r="C33" t="s">
        <v>167</v>
      </c>
    </row>
    <row r="34" spans="1:3" x14ac:dyDescent="0.25">
      <c r="A34" t="s">
        <v>45</v>
      </c>
      <c r="B34" t="s">
        <v>114</v>
      </c>
      <c r="C34" t="s">
        <v>168</v>
      </c>
    </row>
    <row r="35" spans="1:3" x14ac:dyDescent="0.25">
      <c r="A35" t="s">
        <v>46</v>
      </c>
      <c r="B35" t="s">
        <v>115</v>
      </c>
      <c r="C35" t="s">
        <v>169</v>
      </c>
    </row>
    <row r="36" spans="1:3" x14ac:dyDescent="0.25">
      <c r="A36" t="s">
        <v>47</v>
      </c>
      <c r="B36" t="s">
        <v>116</v>
      </c>
      <c r="C36" t="s">
        <v>170</v>
      </c>
    </row>
    <row r="37" spans="1:3" x14ac:dyDescent="0.25">
      <c r="A37" t="s">
        <v>48</v>
      </c>
      <c r="B37" t="s">
        <v>117</v>
      </c>
      <c r="C37" t="s">
        <v>171</v>
      </c>
    </row>
    <row r="38" spans="1:3" x14ac:dyDescent="0.25">
      <c r="A38" t="s">
        <v>49</v>
      </c>
      <c r="B38" t="s">
        <v>118</v>
      </c>
    </row>
    <row r="39" spans="1:3" x14ac:dyDescent="0.25">
      <c r="A39" t="s">
        <v>50</v>
      </c>
      <c r="B39" t="s">
        <v>119</v>
      </c>
    </row>
    <row r="40" spans="1:3" x14ac:dyDescent="0.25">
      <c r="A40" t="s">
        <v>51</v>
      </c>
      <c r="B40" t="s">
        <v>120</v>
      </c>
    </row>
    <row r="41" spans="1:3" x14ac:dyDescent="0.25">
      <c r="A41" t="s">
        <v>52</v>
      </c>
      <c r="B41" t="s">
        <v>121</v>
      </c>
    </row>
    <row r="42" spans="1:3" x14ac:dyDescent="0.25">
      <c r="A42" t="s">
        <v>53</v>
      </c>
      <c r="B42" t="s">
        <v>122</v>
      </c>
    </row>
    <row r="43" spans="1:3" x14ac:dyDescent="0.25">
      <c r="A43" t="s">
        <v>54</v>
      </c>
      <c r="B43" t="s">
        <v>123</v>
      </c>
    </row>
    <row r="44" spans="1:3" x14ac:dyDescent="0.25">
      <c r="A44" t="s">
        <v>55</v>
      </c>
      <c r="B44" t="s">
        <v>124</v>
      </c>
    </row>
    <row r="45" spans="1:3" x14ac:dyDescent="0.25">
      <c r="A45" t="s">
        <v>56</v>
      </c>
      <c r="B45" t="s">
        <v>125</v>
      </c>
    </row>
    <row r="46" spans="1:3" x14ac:dyDescent="0.25">
      <c r="A46" t="s">
        <v>57</v>
      </c>
      <c r="B46" t="s">
        <v>126</v>
      </c>
    </row>
    <row r="47" spans="1:3" x14ac:dyDescent="0.25">
      <c r="A47" t="s">
        <v>58</v>
      </c>
      <c r="B47" t="s">
        <v>127</v>
      </c>
    </row>
    <row r="48" spans="1:3" x14ac:dyDescent="0.25">
      <c r="A48" t="s">
        <v>59</v>
      </c>
      <c r="B48" t="s">
        <v>128</v>
      </c>
    </row>
    <row r="49" spans="1:2" x14ac:dyDescent="0.25">
      <c r="A49" t="s">
        <v>60</v>
      </c>
      <c r="B49" t="s">
        <v>129</v>
      </c>
    </row>
    <row r="50" spans="1:2" x14ac:dyDescent="0.25">
      <c r="A50" t="s">
        <v>61</v>
      </c>
      <c r="B50" t="s">
        <v>130</v>
      </c>
    </row>
    <row r="51" spans="1:2" x14ac:dyDescent="0.25">
      <c r="A51" t="s">
        <v>62</v>
      </c>
      <c r="B51" t="s">
        <v>131</v>
      </c>
    </row>
    <row r="52" spans="1:2" x14ac:dyDescent="0.25">
      <c r="A52" t="s">
        <v>63</v>
      </c>
      <c r="B52" t="s">
        <v>132</v>
      </c>
    </row>
    <row r="53" spans="1:2" x14ac:dyDescent="0.25">
      <c r="A53" t="s">
        <v>64</v>
      </c>
      <c r="B53" t="s">
        <v>133</v>
      </c>
    </row>
    <row r="54" spans="1:2" x14ac:dyDescent="0.25">
      <c r="A54" t="s">
        <v>65</v>
      </c>
      <c r="B54" t="s">
        <v>134</v>
      </c>
    </row>
    <row r="55" spans="1:2" x14ac:dyDescent="0.25">
      <c r="A55" t="s">
        <v>66</v>
      </c>
      <c r="B55" t="s">
        <v>135</v>
      </c>
    </row>
    <row r="56" spans="1:2" x14ac:dyDescent="0.25">
      <c r="A56" t="s">
        <v>67</v>
      </c>
    </row>
    <row r="57" spans="1:2" x14ac:dyDescent="0.25">
      <c r="A57" t="s">
        <v>68</v>
      </c>
    </row>
    <row r="58" spans="1:2" x14ac:dyDescent="0.25">
      <c r="A58" t="s">
        <v>69</v>
      </c>
    </row>
    <row r="59" spans="1:2" x14ac:dyDescent="0.25">
      <c r="A59" t="s">
        <v>70</v>
      </c>
    </row>
    <row r="60" spans="1:2" x14ac:dyDescent="0.25">
      <c r="A60" t="s">
        <v>71</v>
      </c>
    </row>
    <row r="61" spans="1:2" x14ac:dyDescent="0.25">
      <c r="A61" t="s">
        <v>72</v>
      </c>
    </row>
    <row r="62" spans="1:2" x14ac:dyDescent="0.25">
      <c r="A62" t="s">
        <v>73</v>
      </c>
    </row>
    <row r="63" spans="1:2" x14ac:dyDescent="0.25">
      <c r="A63" t="s">
        <v>74</v>
      </c>
    </row>
    <row r="64" spans="1:2" x14ac:dyDescent="0.25">
      <c r="A64" t="s">
        <v>75</v>
      </c>
    </row>
    <row r="65" spans="1:1" x14ac:dyDescent="0.25">
      <c r="A65" t="s">
        <v>76</v>
      </c>
    </row>
    <row r="66" spans="1:1" x14ac:dyDescent="0.25">
      <c r="A66" t="s">
        <v>77</v>
      </c>
    </row>
    <row r="67" spans="1:1" x14ac:dyDescent="0.25">
      <c r="A67" t="s">
        <v>78</v>
      </c>
    </row>
    <row r="68" spans="1:1" x14ac:dyDescent="0.25">
      <c r="A68" t="s">
        <v>79</v>
      </c>
    </row>
    <row r="69" spans="1:1" x14ac:dyDescent="0.25">
      <c r="A69" t="s">
        <v>80</v>
      </c>
    </row>
    <row r="70" spans="1:1" x14ac:dyDescent="0.25">
      <c r="A70" t="s">
        <v>81</v>
      </c>
    </row>
    <row r="71" spans="1:1" x14ac:dyDescent="0.25">
      <c r="A71" t="s">
        <v>82</v>
      </c>
    </row>
    <row r="72" spans="1:1" x14ac:dyDescent="0.25">
      <c r="A72" t="s">
        <v>83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33"/>
  <sheetViews>
    <sheetView tabSelected="1" zoomScale="97" zoomScaleNormal="145" workbookViewId="0">
      <selection activeCell="G20" sqref="G20"/>
    </sheetView>
  </sheetViews>
  <sheetFormatPr defaultRowHeight="15" x14ac:dyDescent="0.25"/>
  <cols>
    <col min="1" max="1" width="19.7109375" style="11" customWidth="1"/>
    <col min="2" max="2" width="81.7109375" style="10" customWidth="1"/>
    <col min="3" max="3" width="12.42578125" customWidth="1"/>
    <col min="4" max="4" width="12.28515625" bestFit="1" customWidth="1"/>
    <col min="5" max="5" width="13.7109375" bestFit="1" customWidth="1"/>
    <col min="6" max="6" width="14.7109375" bestFit="1" customWidth="1"/>
    <col min="7" max="7" width="57.140625" bestFit="1" customWidth="1"/>
  </cols>
  <sheetData>
    <row r="1" spans="1:7" s="15" customFormat="1" ht="15.75" thickBot="1" x14ac:dyDescent="0.3">
      <c r="A1" s="12" t="s">
        <v>173</v>
      </c>
      <c r="B1" s="13" t="s">
        <v>174</v>
      </c>
      <c r="C1" s="14" t="s">
        <v>8</v>
      </c>
      <c r="D1" s="14" t="s">
        <v>190</v>
      </c>
      <c r="E1" s="14" t="s">
        <v>175</v>
      </c>
      <c r="F1" s="14" t="s">
        <v>176</v>
      </c>
      <c r="G1" s="14" t="s">
        <v>177</v>
      </c>
    </row>
    <row r="2" spans="1:7" x14ac:dyDescent="0.25">
      <c r="A2" s="37" t="s">
        <v>172</v>
      </c>
      <c r="B2" s="17" t="s">
        <v>191</v>
      </c>
      <c r="C2" s="24">
        <f>C3*C4</f>
        <v>161250</v>
      </c>
      <c r="D2" s="24"/>
      <c r="E2" s="24" t="s">
        <v>192</v>
      </c>
      <c r="F2" s="18"/>
      <c r="G2" s="18" t="s">
        <v>205</v>
      </c>
    </row>
    <row r="3" spans="1:7" x14ac:dyDescent="0.25">
      <c r="A3" s="38"/>
      <c r="B3" s="17" t="s">
        <v>193</v>
      </c>
      <c r="C3" s="24">
        <v>1500</v>
      </c>
      <c r="D3" s="24"/>
      <c r="E3" s="24" t="s">
        <v>194</v>
      </c>
      <c r="F3" s="18"/>
      <c r="G3" s="18"/>
    </row>
    <row r="4" spans="1:7" x14ac:dyDescent="0.25">
      <c r="A4" s="38"/>
      <c r="B4" s="17" t="s">
        <v>195</v>
      </c>
      <c r="C4" s="24">
        <v>107.5</v>
      </c>
      <c r="D4" s="24" t="s">
        <v>223</v>
      </c>
      <c r="E4" s="24" t="s">
        <v>196</v>
      </c>
      <c r="F4" s="18"/>
      <c r="G4" s="18"/>
    </row>
    <row r="5" spans="1:7" x14ac:dyDescent="0.25">
      <c r="A5" s="38"/>
      <c r="B5" s="17" t="s">
        <v>197</v>
      </c>
      <c r="C5" s="24">
        <v>1</v>
      </c>
      <c r="D5" s="24" t="s">
        <v>224</v>
      </c>
      <c r="E5" s="24"/>
      <c r="F5" s="18"/>
      <c r="G5" s="18"/>
    </row>
    <row r="6" spans="1:7" x14ac:dyDescent="0.25">
      <c r="A6" s="38"/>
      <c r="B6" s="17" t="s">
        <v>183</v>
      </c>
      <c r="C6" s="34">
        <v>8.3479305095333606E-2</v>
      </c>
      <c r="D6" s="24"/>
      <c r="E6" s="24"/>
      <c r="F6" s="18"/>
      <c r="G6" s="18"/>
    </row>
    <row r="7" spans="1:7" x14ac:dyDescent="0.25">
      <c r="A7" s="38"/>
      <c r="B7" s="17" t="s">
        <v>182</v>
      </c>
      <c r="C7" s="24">
        <v>800000</v>
      </c>
      <c r="D7" s="24"/>
      <c r="E7" s="24"/>
      <c r="F7" s="18"/>
      <c r="G7" s="18"/>
    </row>
    <row r="8" spans="1:7" x14ac:dyDescent="0.25">
      <c r="A8" s="38"/>
      <c r="B8" s="17" t="s">
        <v>211</v>
      </c>
      <c r="C8" s="24">
        <v>500</v>
      </c>
      <c r="D8" s="24"/>
      <c r="E8" s="24"/>
      <c r="F8" s="18"/>
      <c r="G8" s="18" t="s">
        <v>201</v>
      </c>
    </row>
    <row r="9" spans="1:7" x14ac:dyDescent="0.25">
      <c r="A9" s="38"/>
      <c r="B9" s="17" t="s">
        <v>217</v>
      </c>
      <c r="C9" s="24">
        <v>1</v>
      </c>
      <c r="D9" s="24"/>
      <c r="E9" s="24" t="s">
        <v>218</v>
      </c>
      <c r="F9" s="18"/>
      <c r="G9" s="18"/>
    </row>
    <row r="10" spans="1:7" x14ac:dyDescent="0.25">
      <c r="A10" s="29" t="s">
        <v>215</v>
      </c>
      <c r="B10" s="30" t="s">
        <v>211</v>
      </c>
      <c r="C10" s="31">
        <v>1</v>
      </c>
      <c r="D10" s="31"/>
      <c r="E10" s="31"/>
      <c r="F10" s="32"/>
      <c r="G10" s="32"/>
    </row>
    <row r="11" spans="1:7" x14ac:dyDescent="0.25">
      <c r="A11" s="39" t="s">
        <v>178</v>
      </c>
      <c r="B11" s="16" t="s">
        <v>198</v>
      </c>
      <c r="C11" s="33">
        <f>C10/C9</f>
        <v>1</v>
      </c>
      <c r="D11" s="25"/>
      <c r="E11" s="25"/>
      <c r="F11" s="21"/>
      <c r="G11" s="21"/>
    </row>
    <row r="12" spans="1:7" x14ac:dyDescent="0.25">
      <c r="A12" s="39"/>
      <c r="B12" s="16" t="s">
        <v>212</v>
      </c>
      <c r="C12" s="25">
        <v>1</v>
      </c>
      <c r="D12" s="25" t="s">
        <v>225</v>
      </c>
      <c r="E12" s="25" t="s">
        <v>199</v>
      </c>
      <c r="F12" s="21"/>
      <c r="G12" s="21" t="s">
        <v>213</v>
      </c>
    </row>
    <row r="13" spans="1:7" x14ac:dyDescent="0.25">
      <c r="A13" s="39"/>
      <c r="B13" s="16" t="s">
        <v>204</v>
      </c>
      <c r="C13" s="33">
        <v>0.05</v>
      </c>
      <c r="D13" s="25" t="s">
        <v>226</v>
      </c>
      <c r="E13" s="25"/>
      <c r="F13" s="21"/>
      <c r="G13" s="21" t="s">
        <v>214</v>
      </c>
    </row>
    <row r="14" spans="1:7" x14ac:dyDescent="0.25">
      <c r="A14" s="40" t="s">
        <v>179</v>
      </c>
      <c r="B14" s="22" t="s">
        <v>200</v>
      </c>
      <c r="C14" s="27">
        <f>C12*C10</f>
        <v>1</v>
      </c>
      <c r="D14" s="27"/>
      <c r="E14" s="27" t="s">
        <v>199</v>
      </c>
      <c r="F14" s="23"/>
      <c r="G14" s="23"/>
    </row>
    <row r="15" spans="1:7" x14ac:dyDescent="0.25">
      <c r="A15" s="40"/>
      <c r="B15" s="22" t="s">
        <v>198</v>
      </c>
      <c r="C15" s="27">
        <f>C9/C10</f>
        <v>1</v>
      </c>
      <c r="D15" s="27"/>
      <c r="E15" s="27"/>
      <c r="F15" s="23"/>
      <c r="G15" s="23"/>
    </row>
    <row r="16" spans="1:7" x14ac:dyDescent="0.25">
      <c r="A16" s="40"/>
      <c r="B16" s="22" t="s">
        <v>202</v>
      </c>
      <c r="C16" s="27">
        <f>C2*(C14*10^4/C3)^C5/10^6</f>
        <v>1.075</v>
      </c>
      <c r="D16" s="27"/>
      <c r="E16" s="27" t="s">
        <v>185</v>
      </c>
      <c r="F16" s="23"/>
      <c r="G16" s="23"/>
    </row>
    <row r="17" spans="1:7" x14ac:dyDescent="0.25">
      <c r="A17" s="40"/>
      <c r="B17" s="22" t="s">
        <v>203</v>
      </c>
      <c r="C17" s="27">
        <f>C16*10^2/C14</f>
        <v>107.5</v>
      </c>
      <c r="D17" s="27"/>
      <c r="E17" s="27" t="s">
        <v>196</v>
      </c>
      <c r="F17" s="23"/>
      <c r="G17" s="23"/>
    </row>
    <row r="18" spans="1:7" x14ac:dyDescent="0.25">
      <c r="A18" s="36" t="s">
        <v>180</v>
      </c>
      <c r="B18" s="19" t="s">
        <v>68</v>
      </c>
      <c r="C18" s="26">
        <f>C16</f>
        <v>1.075</v>
      </c>
      <c r="D18" s="26"/>
      <c r="E18" s="26" t="s">
        <v>185</v>
      </c>
      <c r="F18" s="20" t="s">
        <v>184</v>
      </c>
      <c r="G18" s="20"/>
    </row>
    <row r="19" spans="1:7" x14ac:dyDescent="0.25">
      <c r="A19" s="36"/>
      <c r="B19" s="19" t="s">
        <v>181</v>
      </c>
      <c r="C19" s="35">
        <f>C13*C11</f>
        <v>0.05</v>
      </c>
      <c r="D19" s="26"/>
      <c r="E19" s="26"/>
      <c r="F19" s="20" t="s">
        <v>186</v>
      </c>
      <c r="G19" s="20"/>
    </row>
    <row r="24" spans="1:7" x14ac:dyDescent="0.25">
      <c r="A24" s="11" t="s">
        <v>210</v>
      </c>
    </row>
    <row r="25" spans="1:7" x14ac:dyDescent="0.25">
      <c r="A25" s="11" t="s">
        <v>206</v>
      </c>
    </row>
    <row r="27" spans="1:7" x14ac:dyDescent="0.25">
      <c r="A27" s="11" t="s">
        <v>207</v>
      </c>
    </row>
    <row r="28" spans="1:7" x14ac:dyDescent="0.25">
      <c r="A28" s="11" t="s">
        <v>208</v>
      </c>
    </row>
    <row r="29" spans="1:7" x14ac:dyDescent="0.25">
      <c r="A29" s="28" t="s">
        <v>209</v>
      </c>
    </row>
    <row r="33" spans="6:6" x14ac:dyDescent="0.25">
      <c r="F33">
        <f>(140-75)/5</f>
        <v>13</v>
      </c>
    </row>
  </sheetData>
  <mergeCells count="4">
    <mergeCell ref="A18:A19"/>
    <mergeCell ref="A2:A9"/>
    <mergeCell ref="A11:A13"/>
    <mergeCell ref="A14:A1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</vt:lpstr>
      <vt:lpstr>Y</vt:lpstr>
      <vt:lpstr>Z</vt:lpstr>
      <vt:lpstr>VA</vt:lpstr>
      <vt:lpstr>UL</vt:lpstr>
      <vt:lpstr>Indeces</vt:lpstr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Amin</cp:lastModifiedBy>
  <dcterms:created xsi:type="dcterms:W3CDTF">2020-03-25T15:04:31Z</dcterms:created>
  <dcterms:modified xsi:type="dcterms:W3CDTF">2020-07-28T10:15:10Z</dcterms:modified>
</cp:coreProperties>
</file>