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Result\"/>
    </mc:Choice>
  </mc:AlternateContent>
  <xr:revisionPtr revIDLastSave="0" documentId="13_ncr:1_{3D997EAC-A42D-46F9-8116-C4A73118AAC4}" xr6:coauthVersionLast="45" xr6:coauthVersionMax="45" xr10:uidLastSave="{00000000-0000-0000-0000-000000000000}"/>
  <bookViews>
    <workbookView xWindow="4320" yWindow="-17880" windowWidth="24570" windowHeight="7665" activeTab="3" xr2:uid="{00000000-000D-0000-FFFF-FFFF00000000}"/>
  </bookViews>
  <sheets>
    <sheet name="base (input)" sheetId="4" r:id="rId1"/>
    <sheet name="new (input)" sheetId="3" r:id="rId2"/>
    <sheet name="additional" sheetId="1" r:id="rId3"/>
    <sheet name="plo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5" l="1"/>
  <c r="J28" i="5"/>
  <c r="J27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B2" i="5"/>
  <c r="E30" i="1" l="1"/>
  <c r="E31" i="1"/>
  <c r="D32" i="1"/>
  <c r="E32" i="1"/>
  <c r="F32" i="1"/>
  <c r="H32" i="1"/>
  <c r="K32" i="1"/>
  <c r="L32" i="1"/>
  <c r="E33" i="1"/>
  <c r="F33" i="1"/>
  <c r="G33" i="1"/>
  <c r="D34" i="1"/>
  <c r="E34" i="1"/>
  <c r="F34" i="1"/>
  <c r="H34" i="1"/>
  <c r="K34" i="1"/>
  <c r="E35" i="1"/>
  <c r="D38" i="1"/>
  <c r="E38" i="1"/>
  <c r="F38" i="1"/>
  <c r="H38" i="1"/>
  <c r="K38" i="1"/>
  <c r="D39" i="1"/>
  <c r="E39" i="1"/>
  <c r="G39" i="1"/>
  <c r="H39" i="1"/>
  <c r="K39" i="1"/>
  <c r="D40" i="1"/>
  <c r="E40" i="1"/>
  <c r="G40" i="1"/>
  <c r="H40" i="1"/>
  <c r="K40" i="1"/>
  <c r="D41" i="1"/>
  <c r="E41" i="1"/>
  <c r="F41" i="1"/>
  <c r="H41" i="1"/>
  <c r="K41" i="1"/>
  <c r="D42" i="1"/>
  <c r="E42" i="1"/>
  <c r="G42" i="1"/>
  <c r="H42" i="1"/>
  <c r="K42" i="1"/>
  <c r="E43" i="1"/>
  <c r="G43" i="1"/>
  <c r="D44" i="1"/>
  <c r="E44" i="1"/>
  <c r="H44" i="1"/>
  <c r="K44" i="1"/>
  <c r="E45" i="1"/>
  <c r="D46" i="1"/>
  <c r="E46" i="1"/>
  <c r="H46" i="1"/>
  <c r="K46" i="1"/>
  <c r="D47" i="1"/>
  <c r="E47" i="1"/>
  <c r="H47" i="1"/>
  <c r="J47" i="1"/>
  <c r="K47" i="1"/>
  <c r="D48" i="1"/>
  <c r="E48" i="1"/>
  <c r="G48" i="1"/>
  <c r="H48" i="1"/>
  <c r="K48" i="1"/>
  <c r="D49" i="1"/>
  <c r="E49" i="1"/>
  <c r="H49" i="1"/>
  <c r="K49" i="1"/>
  <c r="D50" i="1"/>
  <c r="E50" i="1"/>
  <c r="F50" i="1"/>
  <c r="G50" i="1"/>
  <c r="H50" i="1"/>
  <c r="I50" i="1"/>
  <c r="J50" i="1"/>
  <c r="K50" i="1"/>
  <c r="L50" i="1"/>
  <c r="D51" i="1"/>
  <c r="E51" i="1"/>
  <c r="G51" i="1"/>
  <c r="H51" i="1"/>
  <c r="J51" i="1"/>
  <c r="K51" i="1"/>
  <c r="D52" i="1"/>
  <c r="E52" i="1"/>
  <c r="G52" i="1"/>
  <c r="H52" i="1"/>
  <c r="J52" i="1"/>
  <c r="K52" i="1"/>
  <c r="E29" i="1"/>
  <c r="N30" i="1" a="1"/>
  <c r="N31" i="1" a="1"/>
  <c r="N32" i="1" a="1"/>
  <c r="N33" i="1" a="1"/>
  <c r="N34" i="1" a="1"/>
  <c r="N35" i="1" a="1"/>
  <c r="N36" i="1" a="1"/>
  <c r="N38" i="1" a="1"/>
  <c r="N39" i="1" a="1"/>
  <c r="N40" i="1" a="1"/>
  <c r="N41" i="1" a="1"/>
  <c r="N42" i="1" a="1"/>
  <c r="N43" i="1" a="1"/>
  <c r="N44" i="1" a="1"/>
  <c r="N45" i="1" a="1"/>
  <c r="N46" i="1" a="1"/>
  <c r="N47" i="1" a="1"/>
  <c r="N48" i="1" a="1"/>
  <c r="N49" i="1" a="1"/>
  <c r="N50" i="1" a="1"/>
  <c r="N51" i="1" a="1"/>
  <c r="N52" i="1" a="1"/>
  <c r="N29" i="1" a="1"/>
  <c r="D2" i="1" a="1"/>
  <c r="D2" i="1" s="1"/>
  <c r="D29" i="1" s="1"/>
  <c r="M25" i="1" l="1"/>
  <c r="M52" i="1" s="1"/>
  <c r="I17" i="1"/>
  <c r="I44" i="1" s="1"/>
  <c r="E9" i="1"/>
  <c r="E36" i="1" s="1"/>
  <c r="F22" i="1"/>
  <c r="F49" i="1" s="1"/>
  <c r="D3" i="1"/>
  <c r="D30" i="1" s="1"/>
  <c r="M14" i="1"/>
  <c r="M41" i="1" s="1"/>
  <c r="K18" i="1"/>
  <c r="K45" i="1" s="1"/>
  <c r="G10" i="1"/>
  <c r="G37" i="1" s="1"/>
  <c r="D21" i="1"/>
  <c r="L13" i="1"/>
  <c r="L40" i="1" s="1"/>
  <c r="L7" i="1"/>
  <c r="L34" i="1" s="1"/>
  <c r="M20" i="1"/>
  <c r="M47" i="1" s="1"/>
  <c r="G11" i="1"/>
  <c r="G38" i="1" s="1"/>
  <c r="I6" i="1"/>
  <c r="I33" i="1" s="1"/>
  <c r="J19" i="1"/>
  <c r="J46" i="1" s="1"/>
  <c r="J7" i="1"/>
  <c r="J34" i="1" s="1"/>
  <c r="M21" i="1"/>
  <c r="M48" i="1" s="1"/>
  <c r="K8" i="1"/>
  <c r="K35" i="1" s="1"/>
  <c r="I14" i="1"/>
  <c r="I41" i="1" s="1"/>
  <c r="I23" i="1"/>
  <c r="E15" i="1"/>
  <c r="I5" i="1"/>
  <c r="I32" i="1" s="1"/>
  <c r="J24" i="1"/>
  <c r="H17" i="1"/>
  <c r="J6" i="1"/>
  <c r="J33" i="1" s="1"/>
  <c r="E22" i="1"/>
  <c r="K13" i="1"/>
  <c r="E4" i="1"/>
  <c r="D22" i="1"/>
  <c r="D16" i="1"/>
  <c r="D43" i="1" s="1"/>
  <c r="F11" i="1"/>
  <c r="F5" i="1"/>
  <c r="I25" i="1"/>
  <c r="I52" i="1" s="1"/>
  <c r="I19" i="1"/>
  <c r="I46" i="1" s="1"/>
  <c r="K14" i="1"/>
  <c r="M3" i="1"/>
  <c r="M30" i="1" s="1"/>
  <c r="J20" i="1"/>
  <c r="J14" i="1"/>
  <c r="J41" i="1" s="1"/>
  <c r="J8" i="1"/>
  <c r="J35" i="1" s="1"/>
  <c r="L3" i="1"/>
  <c r="L30" i="1" s="1"/>
  <c r="I20" i="1"/>
  <c r="I47" i="1" s="1"/>
  <c r="E12" i="1"/>
  <c r="K3" i="1"/>
  <c r="K30" i="1" s="1"/>
  <c r="F19" i="1"/>
  <c r="F46" i="1" s="1"/>
  <c r="F13" i="1"/>
  <c r="F40" i="1" s="1"/>
  <c r="J9" i="1"/>
  <c r="J36" i="1" s="1"/>
  <c r="L4" i="1"/>
  <c r="L31" i="1" s="1"/>
  <c r="J3" i="1"/>
  <c r="J30" i="1" s="1"/>
  <c r="H2" i="1"/>
  <c r="H29" i="1" s="1"/>
  <c r="G22" i="1"/>
  <c r="G49" i="1" s="1"/>
  <c r="M13" i="1"/>
  <c r="M40" i="1" s="1"/>
  <c r="M7" i="1"/>
  <c r="M34" i="1" s="1"/>
  <c r="L25" i="1"/>
  <c r="L52" i="1" s="1"/>
  <c r="F16" i="1"/>
  <c r="F43" i="1" s="1"/>
  <c r="D9" i="1"/>
  <c r="D36" i="1" s="1"/>
  <c r="K25" i="1"/>
  <c r="G17" i="1"/>
  <c r="G44" i="1" s="1"/>
  <c r="G5" i="1"/>
  <c r="G32" i="1" s="1"/>
  <c r="H24" i="1"/>
  <c r="H18" i="1"/>
  <c r="H45" i="1" s="1"/>
  <c r="J13" i="1"/>
  <c r="J40" i="1" s="1"/>
  <c r="L8" i="1"/>
  <c r="L35" i="1" s="1"/>
  <c r="D4" i="1"/>
  <c r="D31" i="1" s="1"/>
  <c r="E23" i="1"/>
  <c r="E17" i="1"/>
  <c r="I13" i="1"/>
  <c r="I40" i="1" s="1"/>
  <c r="E5" i="1"/>
  <c r="H25" i="1"/>
  <c r="F18" i="1"/>
  <c r="F45" i="1" s="1"/>
  <c r="F12" i="1"/>
  <c r="F39" i="1" s="1"/>
  <c r="H7" i="1"/>
  <c r="M22" i="1"/>
  <c r="M49" i="1" s="1"/>
  <c r="E18" i="1"/>
  <c r="M10" i="1"/>
  <c r="M37" i="1" s="1"/>
  <c r="E6" i="1"/>
  <c r="D24" i="1"/>
  <c r="L16" i="1"/>
  <c r="L43" i="1" s="1"/>
  <c r="H8" i="1"/>
  <c r="H35" i="1" s="1"/>
  <c r="I21" i="1"/>
  <c r="I48" i="1" s="1"/>
  <c r="K16" i="1"/>
  <c r="K43" i="1" s="1"/>
  <c r="E13" i="1"/>
  <c r="M11" i="1"/>
  <c r="M38" i="1" s="1"/>
  <c r="K10" i="1"/>
  <c r="K37" i="1" s="1"/>
  <c r="I9" i="1"/>
  <c r="I36" i="1" s="1"/>
  <c r="G8" i="1"/>
  <c r="G35" i="1" s="1"/>
  <c r="E7" i="1"/>
  <c r="M5" i="1"/>
  <c r="M32" i="1" s="1"/>
  <c r="K4" i="1"/>
  <c r="K31" i="1" s="1"/>
  <c r="I3" i="1"/>
  <c r="I30" i="1" s="1"/>
  <c r="G2" i="1"/>
  <c r="G29" i="1" s="1"/>
  <c r="K24" i="1"/>
  <c r="G16" i="1"/>
  <c r="K6" i="1"/>
  <c r="K33" i="1" s="1"/>
  <c r="H23" i="1"/>
  <c r="D15" i="1"/>
  <c r="H5" i="1"/>
  <c r="G23" i="1"/>
  <c r="E16" i="1"/>
  <c r="K7" i="1"/>
  <c r="F23" i="1"/>
  <c r="F17" i="1"/>
  <c r="F44" i="1" s="1"/>
  <c r="H12" i="1"/>
  <c r="H6" i="1"/>
  <c r="H33" i="1" s="1"/>
  <c r="G24" i="1"/>
  <c r="G18" i="1"/>
  <c r="G45" i="1" s="1"/>
  <c r="G12" i="1"/>
  <c r="K2" i="1"/>
  <c r="K29" i="1" s="1"/>
  <c r="L21" i="1"/>
  <c r="L48" i="1" s="1"/>
  <c r="L15" i="1"/>
  <c r="L42" i="1" s="1"/>
  <c r="L9" i="1"/>
  <c r="L36" i="1" s="1"/>
  <c r="J2" i="1"/>
  <c r="J29" i="1" s="1"/>
  <c r="K21" i="1"/>
  <c r="K15" i="1"/>
  <c r="G7" i="1"/>
  <c r="G34" i="1" s="1"/>
  <c r="F25" i="1"/>
  <c r="F52" i="1" s="1"/>
  <c r="D18" i="1"/>
  <c r="D45" i="1" s="1"/>
  <c r="L10" i="1"/>
  <c r="L37" i="1" s="1"/>
  <c r="M23" i="1"/>
  <c r="M50" i="1" s="1"/>
  <c r="M17" i="1"/>
  <c r="M44" i="1" s="1"/>
  <c r="F20" i="1"/>
  <c r="F47" i="1" s="1"/>
  <c r="F14" i="1"/>
  <c r="F8" i="1"/>
  <c r="F35" i="1" s="1"/>
  <c r="H3" i="1"/>
  <c r="H30" i="1" s="1"/>
  <c r="F2" i="1"/>
  <c r="F29" i="1" s="1"/>
  <c r="M19" i="1"/>
  <c r="M46" i="1" s="1"/>
  <c r="I11" i="1"/>
  <c r="I38" i="1" s="1"/>
  <c r="E3" i="1"/>
  <c r="J18" i="1"/>
  <c r="J45" i="1" s="1"/>
  <c r="J12" i="1"/>
  <c r="J39" i="1" s="1"/>
  <c r="F10" i="1"/>
  <c r="F37" i="1" s="1"/>
  <c r="I24" i="1"/>
  <c r="I51" i="1" s="1"/>
  <c r="I18" i="1"/>
  <c r="I45" i="1" s="1"/>
  <c r="I12" i="1"/>
  <c r="I39" i="1" s="1"/>
  <c r="M8" i="1"/>
  <c r="M35" i="1" s="1"/>
  <c r="J25" i="1"/>
  <c r="L20" i="1"/>
  <c r="L47" i="1" s="1"/>
  <c r="L14" i="1"/>
  <c r="L41" i="1" s="1"/>
  <c r="D10" i="1"/>
  <c r="D37" i="1" s="1"/>
  <c r="L2" i="1"/>
  <c r="L29" i="1" s="1"/>
  <c r="K20" i="1"/>
  <c r="M15" i="1"/>
  <c r="M42" i="1" s="1"/>
  <c r="E11" i="1"/>
  <c r="G6" i="1"/>
  <c r="D23" i="1"/>
  <c r="D17" i="1"/>
  <c r="D11" i="1"/>
  <c r="D5" i="1"/>
  <c r="E24" i="1"/>
  <c r="M16" i="1"/>
  <c r="M43" i="1" s="1"/>
  <c r="K9" i="1"/>
  <c r="K36" i="1" s="1"/>
  <c r="M4" i="1"/>
  <c r="M31" i="1" s="1"/>
  <c r="J21" i="1"/>
  <c r="J48" i="1" s="1"/>
  <c r="H14" i="1"/>
  <c r="F7" i="1"/>
  <c r="G20" i="1"/>
  <c r="G47" i="1" s="1"/>
  <c r="G14" i="1"/>
  <c r="G41" i="1" s="1"/>
  <c r="J22" i="1"/>
  <c r="J49" i="1" s="1"/>
  <c r="L17" i="1"/>
  <c r="L44" i="1" s="1"/>
  <c r="D13" i="1"/>
  <c r="L5" i="1"/>
  <c r="I22" i="1"/>
  <c r="I49" i="1" s="1"/>
  <c r="K17" i="1"/>
  <c r="E14" i="1"/>
  <c r="K11" i="1"/>
  <c r="I10" i="1"/>
  <c r="I37" i="1" s="1"/>
  <c r="G9" i="1"/>
  <c r="G36" i="1" s="1"/>
  <c r="M6" i="1"/>
  <c r="M33" i="1" s="1"/>
  <c r="K5" i="1"/>
  <c r="I4" i="1"/>
  <c r="I31" i="1" s="1"/>
  <c r="G3" i="1"/>
  <c r="G30" i="1" s="1"/>
  <c r="E2" i="1"/>
  <c r="E21" i="1"/>
  <c r="K12" i="1"/>
  <c r="G4" i="1"/>
  <c r="G31" i="1" s="1"/>
  <c r="L19" i="1"/>
  <c r="L46" i="1" s="1"/>
  <c r="H11" i="1"/>
  <c r="F4" i="1"/>
  <c r="F31" i="1" s="1"/>
  <c r="K19" i="1"/>
  <c r="E10" i="1"/>
  <c r="E37" i="1" s="1"/>
  <c r="M2" i="1"/>
  <c r="M29" i="1" s="1"/>
  <c r="M9" i="1"/>
  <c r="M36" i="1" s="1"/>
  <c r="I7" i="1"/>
  <c r="I34" i="1" s="1"/>
  <c r="F24" i="1"/>
  <c r="F51" i="1" s="1"/>
  <c r="H19" i="1"/>
  <c r="H13" i="1"/>
  <c r="F6" i="1"/>
  <c r="G25" i="1"/>
  <c r="G19" i="1"/>
  <c r="G46" i="1" s="1"/>
  <c r="G13" i="1"/>
  <c r="I8" i="1"/>
  <c r="I35" i="1" s="1"/>
  <c r="I2" i="1"/>
  <c r="I29" i="1" s="1"/>
  <c r="L22" i="1"/>
  <c r="L49" i="1" s="1"/>
  <c r="H20" i="1"/>
  <c r="J15" i="1"/>
  <c r="J42" i="1" s="1"/>
  <c r="D12" i="1"/>
  <c r="D6" i="1"/>
  <c r="D33" i="1" s="1"/>
  <c r="E25" i="1"/>
  <c r="K22" i="1"/>
  <c r="E19" i="1"/>
  <c r="I15" i="1"/>
  <c r="I42" i="1" s="1"/>
  <c r="D25" i="1"/>
  <c r="L23" i="1"/>
  <c r="H21" i="1"/>
  <c r="D19" i="1"/>
  <c r="J16" i="1"/>
  <c r="J43" i="1" s="1"/>
  <c r="H15" i="1"/>
  <c r="L11" i="1"/>
  <c r="L38" i="1" s="1"/>
  <c r="J10" i="1"/>
  <c r="J37" i="1" s="1"/>
  <c r="H9" i="1"/>
  <c r="H36" i="1" s="1"/>
  <c r="D7" i="1"/>
  <c r="J4" i="1"/>
  <c r="J31" i="1" s="1"/>
  <c r="M24" i="1"/>
  <c r="M51" i="1" s="1"/>
  <c r="K23" i="1"/>
  <c r="G21" i="1"/>
  <c r="E20" i="1"/>
  <c r="M18" i="1"/>
  <c r="M45" i="1" s="1"/>
  <c r="I16" i="1"/>
  <c r="I43" i="1" s="1"/>
  <c r="G15" i="1"/>
  <c r="M12" i="1"/>
  <c r="M39" i="1" s="1"/>
  <c r="E8" i="1"/>
  <c r="L24" i="1"/>
  <c r="L51" i="1" s="1"/>
  <c r="J23" i="1"/>
  <c r="H22" i="1"/>
  <c r="F21" i="1"/>
  <c r="F48" i="1" s="1"/>
  <c r="D20" i="1"/>
  <c r="L18" i="1"/>
  <c r="L45" i="1" s="1"/>
  <c r="J17" i="1"/>
  <c r="J44" i="1" s="1"/>
  <c r="H16" i="1"/>
  <c r="H43" i="1" s="1"/>
  <c r="F15" i="1"/>
  <c r="F42" i="1" s="1"/>
  <c r="D14" i="1"/>
  <c r="L12" i="1"/>
  <c r="L39" i="1" s="1"/>
  <c r="J11" i="1"/>
  <c r="J38" i="1" s="1"/>
  <c r="H10" i="1"/>
  <c r="H37" i="1" s="1"/>
  <c r="F9" i="1"/>
  <c r="F36" i="1" s="1"/>
  <c r="D8" i="1"/>
  <c r="D35" i="1" s="1"/>
  <c r="L6" i="1"/>
  <c r="L33" i="1" s="1"/>
  <c r="J5" i="1"/>
  <c r="J32" i="1" s="1"/>
  <c r="H4" i="1"/>
  <c r="H31" i="1" s="1"/>
  <c r="F3" i="1"/>
  <c r="F30" i="1" s="1"/>
  <c r="D49" i="5" l="1"/>
  <c r="C48" i="5"/>
  <c r="B47" i="5"/>
  <c r="D44" i="5"/>
  <c r="C43" i="5"/>
  <c r="B41" i="5"/>
  <c r="D39" i="5"/>
  <c r="C39" i="5"/>
  <c r="B39" i="5"/>
  <c r="D38" i="5"/>
  <c r="C38" i="5"/>
  <c r="B38" i="5"/>
  <c r="D26" i="5"/>
  <c r="C20" i="5"/>
  <c r="B16" i="5"/>
  <c r="D12" i="5"/>
  <c r="C11" i="5"/>
  <c r="B12" i="5"/>
  <c r="B13" i="5"/>
  <c r="B11" i="5"/>
  <c r="D10" i="5"/>
  <c r="C10" i="5"/>
  <c r="B9" i="5"/>
  <c r="D7" i="5"/>
  <c r="C6" i="5"/>
  <c r="B4" i="5"/>
  <c r="D13" i="5"/>
  <c r="D11" i="5"/>
  <c r="C12" i="5"/>
  <c r="C13" i="5"/>
  <c r="D9" i="5"/>
  <c r="D3" i="5"/>
  <c r="D4" i="5"/>
  <c r="D5" i="5"/>
  <c r="D6" i="5"/>
  <c r="D8" i="5"/>
  <c r="D2" i="5"/>
  <c r="C9" i="5"/>
  <c r="B10" i="5"/>
  <c r="C3" i="5"/>
  <c r="C4" i="5"/>
  <c r="C5" i="5"/>
  <c r="C7" i="5"/>
  <c r="C8" i="5"/>
  <c r="C2" i="5"/>
  <c r="D42" i="5"/>
  <c r="D43" i="5"/>
  <c r="D41" i="5"/>
  <c r="D46" i="5"/>
  <c r="D47" i="5"/>
  <c r="D48" i="5"/>
  <c r="D45" i="5"/>
  <c r="C46" i="5"/>
  <c r="C47" i="5"/>
  <c r="C49" i="5"/>
  <c r="C45" i="5"/>
  <c r="B46" i="5"/>
  <c r="B48" i="5"/>
  <c r="B49" i="5"/>
  <c r="B45" i="5"/>
  <c r="C42" i="5"/>
  <c r="C44" i="5"/>
  <c r="C41" i="5"/>
  <c r="B44" i="5"/>
  <c r="B43" i="5"/>
  <c r="B42" i="5"/>
  <c r="B8" i="5"/>
  <c r="B7" i="5"/>
  <c r="B6" i="5"/>
  <c r="B5" i="5"/>
  <c r="B3" i="5"/>
  <c r="D37" i="5"/>
  <c r="D36" i="5"/>
  <c r="D35" i="5"/>
  <c r="D34" i="5"/>
  <c r="D33" i="5"/>
  <c r="D32" i="5"/>
  <c r="D31" i="5"/>
  <c r="D30" i="5"/>
  <c r="D29" i="5"/>
  <c r="D28" i="5"/>
  <c r="D27" i="5"/>
  <c r="D25" i="5"/>
  <c r="D24" i="5"/>
  <c r="D23" i="5"/>
  <c r="D22" i="5"/>
  <c r="D21" i="5"/>
  <c r="D20" i="5"/>
  <c r="D19" i="5"/>
  <c r="D18" i="5"/>
  <c r="D17" i="5"/>
  <c r="D16" i="5"/>
  <c r="D15" i="5"/>
  <c r="D14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19" i="5"/>
  <c r="C18" i="5"/>
  <c r="C17" i="5"/>
  <c r="C16" i="5"/>
  <c r="C15" i="5"/>
  <c r="C14" i="5"/>
  <c r="B15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14" i="5"/>
  <c r="N3" i="1"/>
  <c r="N30" i="1" s="1"/>
  <c r="N4" i="1"/>
  <c r="N31" i="1" s="1"/>
  <c r="N5" i="1"/>
  <c r="N32" i="1" s="1"/>
  <c r="N6" i="1"/>
  <c r="N33" i="1" s="1"/>
  <c r="N7" i="1"/>
  <c r="N34" i="1" s="1"/>
  <c r="N8" i="1"/>
  <c r="N35" i="1" s="1"/>
  <c r="N9" i="1"/>
  <c r="N36" i="1" s="1"/>
  <c r="N10" i="1"/>
  <c r="N37" i="1" s="1"/>
  <c r="N11" i="1"/>
  <c r="N38" i="1" s="1"/>
  <c r="N12" i="1"/>
  <c r="N39" i="1" s="1"/>
  <c r="N13" i="1"/>
  <c r="N40" i="1" s="1"/>
  <c r="N14" i="1"/>
  <c r="N41" i="1" s="1"/>
  <c r="N15" i="1"/>
  <c r="N42" i="1" s="1"/>
  <c r="N16" i="1"/>
  <c r="N43" i="1" s="1"/>
  <c r="N17" i="1"/>
  <c r="N44" i="1" s="1"/>
  <c r="N18" i="1"/>
  <c r="N45" i="1" s="1"/>
  <c r="N19" i="1"/>
  <c r="N46" i="1" s="1"/>
  <c r="N20" i="1"/>
  <c r="N47" i="1" s="1"/>
  <c r="N21" i="1"/>
  <c r="N48" i="1" s="1"/>
  <c r="N22" i="1"/>
  <c r="N49" i="1" s="1"/>
  <c r="N23" i="1"/>
  <c r="N50" i="1" s="1"/>
  <c r="N24" i="1"/>
  <c r="N51" i="1" s="1"/>
  <c r="N25" i="1"/>
  <c r="N52" i="1" s="1"/>
  <c r="N2" i="1"/>
  <c r="N29" i="1" s="1"/>
</calcChain>
</file>

<file path=xl/sharedStrings.xml><?xml version="1.0" encoding="utf-8"?>
<sst xmlns="http://schemas.openxmlformats.org/spreadsheetml/2006/main" count="663" uniqueCount="115">
  <si>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</si>
  <si>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</si>
  <si>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</si>
  <si>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</si>
  <si>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</si>
  <si>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</si>
  <si>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</si>
  <si>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</si>
  <si>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</si>
  <si>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</si>
  <si>
    <t>chemicals</t>
  </si>
  <si>
    <t>coffee</t>
  </si>
  <si>
    <t>electricity</t>
  </si>
  <si>
    <t>fertilizers</t>
  </si>
  <si>
    <t>food</t>
  </si>
  <si>
    <t>forestry</t>
  </si>
  <si>
    <t>industrial</t>
  </si>
  <si>
    <t xml:space="preserve">other  </t>
  </si>
  <si>
    <t>petroleum</t>
  </si>
  <si>
    <t>resource</t>
  </si>
  <si>
    <t>service</t>
  </si>
  <si>
    <t>Detailed Sectors</t>
  </si>
  <si>
    <t>Detailed</t>
  </si>
  <si>
    <t>Aggregated</t>
  </si>
  <si>
    <t>Sectors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</si>
  <si>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</si>
  <si>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</si>
  <si>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</si>
  <si>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</si>
  <si>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</si>
  <si>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</si>
  <si>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</si>
  <si>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</si>
  <si>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</si>
  <si>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</si>
  <si>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</si>
  <si>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</si>
  <si>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</si>
  <si>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</si>
  <si>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</si>
  <si>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</si>
  <si>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</si>
  <si>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</si>
  <si>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</si>
  <si>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</si>
  <si>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</si>
  <si>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</si>
  <si>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</si>
  <si>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</si>
  <si>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</si>
  <si>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</si>
  <si>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</si>
  <si>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</si>
  <si>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</si>
  <si>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</si>
  <si>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</si>
  <si>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</si>
  <si>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Government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</si>
  <si>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</si>
  <si>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</si>
  <si>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</si>
  <si>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</si>
  <si>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</si>
  <si>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</si>
  <si>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</si>
  <si>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</si>
  <si>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</si>
  <si>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</si>
  <si>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</si>
  <si>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</si>
  <si>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i</t>
  </si>
  <si>
    <t>flab</t>
  </si>
  <si>
    <t>fland</t>
  </si>
  <si>
    <t>flivst</t>
  </si>
  <si>
    <t>fcap_ag</t>
  </si>
  <si>
    <t>fcap_na</t>
  </si>
  <si>
    <t>gov</t>
  </si>
  <si>
    <t>dirtax</t>
  </si>
  <si>
    <t>indtax</t>
  </si>
  <si>
    <t>imptax</t>
  </si>
  <si>
    <t>saltax</t>
  </si>
  <si>
    <t>facttax</t>
  </si>
  <si>
    <t>row</t>
  </si>
  <si>
    <t>m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</si>
  <si>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</si>
  <si>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</si>
  <si>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</si>
  <si>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</si>
  <si>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</si>
  <si>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</si>
  <si>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</si>
  <si>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</si>
  <si>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</si>
  <si>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Skilled</t>
  </si>
  <si>
    <t>Semi Skilled</t>
  </si>
  <si>
    <t>Unskilled</t>
  </si>
  <si>
    <t>Nairobi</t>
  </si>
  <si>
    <t>Mombasa</t>
  </si>
  <si>
    <t>High Rainfall</t>
  </si>
  <si>
    <t>Arid North</t>
  </si>
  <si>
    <t>Semi Arid North</t>
  </si>
  <si>
    <t>Semi Arid South</t>
  </si>
  <si>
    <t>Coast</t>
  </si>
  <si>
    <t>Arid South</t>
  </si>
  <si>
    <t>additional</t>
  </si>
  <si>
    <t>% increase</t>
  </si>
  <si>
    <t>Semi-Arid South</t>
  </si>
  <si>
    <t>Semi-Arid North</t>
  </si>
  <si>
    <t>null</t>
  </si>
  <si>
    <t>SUM</t>
  </si>
  <si>
    <t>TOTAL</t>
  </si>
  <si>
    <t>MIN</t>
  </si>
  <si>
    <t>MAX</t>
  </si>
  <si>
    <t>With constraints</t>
  </si>
  <si>
    <t>Without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</si>
</sst>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;0.00;\-"/>
    <numFmt numFmtId="165" formatCode="0.000%"/>
    <numFmt numFmtId="166" formatCode="0.000%;0.000%;\-"/>
    <numFmt numFmtId="167" formatCode="0.00000%"/>
    <numFmt numFmtId="168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167" fontId="0" fillId="0" borderId="0" xfId="0" applyNumberFormat="1"/>
    <xf numFmtId="165" fontId="0" fillId="0" borderId="0" xfId="0" applyNumberFormat="1"/>
    <xf numFmtId="9" fontId="0" fillId="0" borderId="0" xfId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8523-C405-4324-A53F-0F03796CB00A}">
  <dimension ref="A1:Y43"/>
  <sheetViews>
    <sheetView workbookViewId="0">
      <selection activeCell="E2" sqref="E2:Y43"/>
    </sheetView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1388.19</v>
      </c>
      <c r="F2">
        <v>0</v>
      </c>
      <c r="G2">
        <v>0.18</v>
      </c>
      <c r="H2">
        <v>420.92</v>
      </c>
      <c r="I2">
        <v>110.1</v>
      </c>
      <c r="J2">
        <v>2004.28</v>
      </c>
      <c r="K2">
        <v>3312.17</v>
      </c>
      <c r="L2">
        <v>26.66</v>
      </c>
      <c r="M2">
        <v>593.28</v>
      </c>
      <c r="N2">
        <v>118557.1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1054.77</v>
      </c>
      <c r="F3">
        <v>0</v>
      </c>
      <c r="G3">
        <v>5.05</v>
      </c>
      <c r="H3">
        <v>2599.91</v>
      </c>
      <c r="I3">
        <v>83.87</v>
      </c>
      <c r="J3">
        <v>855.33999999999992</v>
      </c>
      <c r="K3">
        <v>18548.47</v>
      </c>
      <c r="L3">
        <v>20.309999999999999</v>
      </c>
      <c r="M3">
        <v>11715.18</v>
      </c>
      <c r="N3">
        <v>74886.629999999976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4994.17</v>
      </c>
      <c r="F4">
        <v>0</v>
      </c>
      <c r="G4">
        <v>1.98</v>
      </c>
      <c r="H4">
        <v>43.9</v>
      </c>
      <c r="I4">
        <v>398.05</v>
      </c>
      <c r="J4">
        <v>9800.25</v>
      </c>
      <c r="K4">
        <v>5665.49</v>
      </c>
      <c r="L4">
        <v>96.410000000000011</v>
      </c>
      <c r="M4">
        <v>2632.29</v>
      </c>
      <c r="N4">
        <v>93989.77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432.69</v>
      </c>
      <c r="I5">
        <v>0</v>
      </c>
      <c r="J5">
        <v>611.37</v>
      </c>
      <c r="K5">
        <v>150.11000000000001</v>
      </c>
      <c r="L5">
        <v>0</v>
      </c>
      <c r="M5">
        <v>0</v>
      </c>
      <c r="N5">
        <v>24886.99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21.57</v>
      </c>
      <c r="F6">
        <v>0</v>
      </c>
      <c r="G6">
        <v>0</v>
      </c>
      <c r="H6">
        <v>0</v>
      </c>
      <c r="I6">
        <v>1.72</v>
      </c>
      <c r="J6">
        <v>41.11</v>
      </c>
      <c r="K6">
        <v>1186.79</v>
      </c>
      <c r="L6">
        <v>0.41</v>
      </c>
      <c r="M6">
        <v>10.44</v>
      </c>
      <c r="N6">
        <v>30673.46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233.9</v>
      </c>
      <c r="I7">
        <v>0</v>
      </c>
      <c r="J7">
        <v>80.940000000000012</v>
      </c>
      <c r="K7">
        <v>5398.49</v>
      </c>
      <c r="L7">
        <v>0</v>
      </c>
      <c r="M7">
        <v>219.36</v>
      </c>
      <c r="N7">
        <v>23471.919999999998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123.89</v>
      </c>
      <c r="F8">
        <v>0</v>
      </c>
      <c r="G8">
        <v>354.84</v>
      </c>
      <c r="H8">
        <v>4307.7</v>
      </c>
      <c r="I8">
        <v>9.83</v>
      </c>
      <c r="J8">
        <v>1459.32</v>
      </c>
      <c r="K8">
        <v>1044.52</v>
      </c>
      <c r="L8">
        <v>2.38</v>
      </c>
      <c r="M8">
        <v>1095.8</v>
      </c>
      <c r="N8">
        <v>265644.31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6.52</v>
      </c>
      <c r="F9">
        <v>164.63</v>
      </c>
      <c r="G9">
        <v>7252.27</v>
      </c>
      <c r="H9">
        <v>1620.94</v>
      </c>
      <c r="I9">
        <v>0.53</v>
      </c>
      <c r="J9">
        <v>27241.75</v>
      </c>
      <c r="K9">
        <v>23303.200000000001</v>
      </c>
      <c r="L9">
        <v>0.13</v>
      </c>
      <c r="M9">
        <v>16542.88</v>
      </c>
      <c r="N9">
        <v>204933.34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710.54</v>
      </c>
      <c r="F10">
        <v>222.8</v>
      </c>
      <c r="G10">
        <v>4521.8600000000006</v>
      </c>
      <c r="H10">
        <v>455.38</v>
      </c>
      <c r="I10">
        <v>56.36</v>
      </c>
      <c r="J10">
        <v>15870.9</v>
      </c>
      <c r="K10">
        <v>21285.53</v>
      </c>
      <c r="L10">
        <v>13.65</v>
      </c>
      <c r="M10">
        <v>21740.62</v>
      </c>
      <c r="N10">
        <v>209461.9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832.45999999999992</v>
      </c>
      <c r="I11">
        <v>0</v>
      </c>
      <c r="J11">
        <v>492.31</v>
      </c>
      <c r="K11">
        <v>1.32</v>
      </c>
      <c r="L11">
        <v>0</v>
      </c>
      <c r="M11">
        <v>122.71</v>
      </c>
      <c r="N11">
        <v>36167.100000000013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</v>
      </c>
      <c r="H12">
        <v>0</v>
      </c>
      <c r="I12">
        <v>0</v>
      </c>
      <c r="J12">
        <v>3129.96</v>
      </c>
      <c r="K12">
        <v>767.52</v>
      </c>
      <c r="L12">
        <v>0</v>
      </c>
      <c r="M12">
        <v>1699.3</v>
      </c>
      <c r="N12">
        <v>32489.149999999991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</v>
      </c>
      <c r="H13">
        <v>0</v>
      </c>
      <c r="I13">
        <v>0</v>
      </c>
      <c r="J13">
        <v>1691.41</v>
      </c>
      <c r="K13">
        <v>274.02999999999997</v>
      </c>
      <c r="L13">
        <v>0</v>
      </c>
      <c r="M13">
        <v>1503.02</v>
      </c>
      <c r="N13">
        <v>21471.759999999998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633.48</v>
      </c>
      <c r="I14">
        <v>0</v>
      </c>
      <c r="J14">
        <v>0.93</v>
      </c>
      <c r="K14">
        <v>2.93</v>
      </c>
      <c r="L14">
        <v>0</v>
      </c>
      <c r="M14">
        <v>18.760000000000002</v>
      </c>
      <c r="N14">
        <v>25386.38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139.02000000000001</v>
      </c>
      <c r="H15">
        <v>0</v>
      </c>
      <c r="I15">
        <v>0</v>
      </c>
      <c r="J15">
        <v>15236.87</v>
      </c>
      <c r="K15">
        <v>1447.23</v>
      </c>
      <c r="L15">
        <v>0</v>
      </c>
      <c r="M15">
        <v>6572.48</v>
      </c>
      <c r="N15">
        <v>23971.39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4.8599999999999994</v>
      </c>
      <c r="F16">
        <v>0</v>
      </c>
      <c r="G16">
        <v>0.46</v>
      </c>
      <c r="H16">
        <v>0</v>
      </c>
      <c r="I16">
        <v>0.38</v>
      </c>
      <c r="J16">
        <v>4935.42</v>
      </c>
      <c r="K16">
        <v>2466.66</v>
      </c>
      <c r="L16">
        <v>0.09</v>
      </c>
      <c r="M16">
        <v>3270.03</v>
      </c>
      <c r="N16">
        <v>19419.349999999999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32.590000000000003</v>
      </c>
      <c r="H17">
        <v>294.86</v>
      </c>
      <c r="I17">
        <v>0</v>
      </c>
      <c r="J17">
        <v>8.86</v>
      </c>
      <c r="K17">
        <v>404.84</v>
      </c>
      <c r="L17">
        <v>0</v>
      </c>
      <c r="M17">
        <v>6.11</v>
      </c>
      <c r="N17">
        <v>17584.41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46.849999999999987</v>
      </c>
      <c r="F18">
        <v>0</v>
      </c>
      <c r="G18">
        <v>2.33</v>
      </c>
      <c r="H18">
        <v>44.87</v>
      </c>
      <c r="I18">
        <v>3.72</v>
      </c>
      <c r="J18">
        <v>997.71</v>
      </c>
      <c r="K18">
        <v>1064.23</v>
      </c>
      <c r="L18">
        <v>0.9</v>
      </c>
      <c r="M18">
        <v>1675.62</v>
      </c>
      <c r="N18">
        <v>11306.59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</v>
      </c>
      <c r="H19">
        <v>110.65</v>
      </c>
      <c r="I19">
        <v>0</v>
      </c>
      <c r="J19">
        <v>789.59</v>
      </c>
      <c r="K19">
        <v>2824.71</v>
      </c>
      <c r="L19">
        <v>0</v>
      </c>
      <c r="M19">
        <v>2405.61</v>
      </c>
      <c r="N19">
        <v>15282.99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</v>
      </c>
      <c r="H20">
        <v>262.8</v>
      </c>
      <c r="I20">
        <v>0</v>
      </c>
      <c r="J20">
        <v>26.64</v>
      </c>
      <c r="K20">
        <v>0</v>
      </c>
      <c r="L20">
        <v>0</v>
      </c>
      <c r="M20">
        <v>7.31</v>
      </c>
      <c r="N20">
        <v>17386.29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</v>
      </c>
      <c r="H21">
        <v>0</v>
      </c>
      <c r="I21">
        <v>0</v>
      </c>
      <c r="J21">
        <v>2472.48</v>
      </c>
      <c r="K21">
        <v>867.06000000000006</v>
      </c>
      <c r="L21">
        <v>0</v>
      </c>
      <c r="M21">
        <v>3444</v>
      </c>
      <c r="N21">
        <v>10286.780000000001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</v>
      </c>
      <c r="H22">
        <v>39.03</v>
      </c>
      <c r="I22">
        <v>0</v>
      </c>
      <c r="J22">
        <v>1605.55</v>
      </c>
      <c r="K22">
        <v>32.299999999999997</v>
      </c>
      <c r="L22">
        <v>0</v>
      </c>
      <c r="M22">
        <v>1593.33</v>
      </c>
      <c r="N22">
        <v>7635.7199999999993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6873.8499999999995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</v>
      </c>
      <c r="H24">
        <v>0</v>
      </c>
      <c r="I24">
        <v>0</v>
      </c>
      <c r="J24">
        <v>795.22</v>
      </c>
      <c r="K24">
        <v>0</v>
      </c>
      <c r="L24">
        <v>0</v>
      </c>
      <c r="M24">
        <v>218.89</v>
      </c>
      <c r="N24">
        <v>2408.04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</v>
      </c>
      <c r="H25">
        <v>0</v>
      </c>
      <c r="I25">
        <v>0</v>
      </c>
      <c r="J25">
        <v>424.5</v>
      </c>
      <c r="K25">
        <v>0</v>
      </c>
      <c r="L25">
        <v>0</v>
      </c>
      <c r="M25">
        <v>143.51</v>
      </c>
      <c r="N25">
        <v>4408.46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84.52</v>
      </c>
      <c r="F26">
        <v>0</v>
      </c>
      <c r="G26">
        <v>17.010000000000009</v>
      </c>
      <c r="H26">
        <v>407.92999999999989</v>
      </c>
      <c r="I26">
        <v>6.7100000000000009</v>
      </c>
      <c r="J26">
        <v>262.17</v>
      </c>
      <c r="K26">
        <v>275.52</v>
      </c>
      <c r="L26">
        <v>1.62</v>
      </c>
      <c r="M26">
        <v>103.94</v>
      </c>
      <c r="N26">
        <v>28931.64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32.07</v>
      </c>
      <c r="F27">
        <v>5.75</v>
      </c>
      <c r="G27">
        <v>239.81</v>
      </c>
      <c r="H27">
        <v>133.06</v>
      </c>
      <c r="I27">
        <v>2.5499999999999998</v>
      </c>
      <c r="J27">
        <v>2714.81</v>
      </c>
      <c r="K27">
        <v>1542.29</v>
      </c>
      <c r="L27">
        <v>0.62</v>
      </c>
      <c r="M27">
        <v>1462.53</v>
      </c>
      <c r="N27">
        <v>13260.14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144.93</v>
      </c>
      <c r="F28">
        <v>5.6199999999999992</v>
      </c>
      <c r="G28">
        <v>92.63</v>
      </c>
      <c r="H28">
        <v>22.67</v>
      </c>
      <c r="I28">
        <v>11.5</v>
      </c>
      <c r="J28">
        <v>913.64</v>
      </c>
      <c r="K28">
        <v>956.7</v>
      </c>
      <c r="L28">
        <v>2.79</v>
      </c>
      <c r="M28">
        <v>842.53000000000009</v>
      </c>
      <c r="N28">
        <v>9917.0600000000013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</v>
      </c>
      <c r="G29">
        <v>1943.59</v>
      </c>
      <c r="H29">
        <v>0</v>
      </c>
      <c r="I29">
        <v>0</v>
      </c>
      <c r="J29">
        <v>29447.62000000001</v>
      </c>
      <c r="K29">
        <v>0</v>
      </c>
      <c r="L29">
        <v>0</v>
      </c>
      <c r="M29">
        <v>10307.9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</v>
      </c>
      <c r="G30">
        <v>81534.25</v>
      </c>
      <c r="H30">
        <v>0</v>
      </c>
      <c r="I30">
        <v>0</v>
      </c>
      <c r="J30">
        <v>536978.44000000006</v>
      </c>
      <c r="K30">
        <v>0</v>
      </c>
      <c r="L30">
        <v>0</v>
      </c>
      <c r="M30">
        <v>192892.81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141174.65</v>
      </c>
      <c r="K31">
        <v>0</v>
      </c>
      <c r="L31">
        <v>0</v>
      </c>
      <c r="M31">
        <v>33550.93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</v>
      </c>
      <c r="G32">
        <v>14172.42</v>
      </c>
      <c r="H32">
        <v>0</v>
      </c>
      <c r="I32">
        <v>0</v>
      </c>
      <c r="J32">
        <v>103851.15</v>
      </c>
      <c r="K32">
        <v>0</v>
      </c>
      <c r="L32">
        <v>0</v>
      </c>
      <c r="M32">
        <v>76726.399999999994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15615.53</v>
      </c>
      <c r="F33">
        <v>0</v>
      </c>
      <c r="G33">
        <v>0</v>
      </c>
      <c r="H33">
        <v>33055.89</v>
      </c>
      <c r="I33">
        <v>2987.2</v>
      </c>
      <c r="J33">
        <v>45095.509999999987</v>
      </c>
      <c r="K33">
        <v>229707.49</v>
      </c>
      <c r="L33">
        <v>20866.18</v>
      </c>
      <c r="M33">
        <v>72302.820000000007</v>
      </c>
      <c r="N33">
        <v>1537773.93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1467.14</v>
      </c>
      <c r="F36">
        <v>381.04</v>
      </c>
      <c r="G36">
        <v>0</v>
      </c>
      <c r="H36">
        <v>2671.39</v>
      </c>
      <c r="I36">
        <v>0</v>
      </c>
      <c r="J36">
        <v>0</v>
      </c>
      <c r="K36">
        <v>16246.67</v>
      </c>
      <c r="L36">
        <v>2202.5</v>
      </c>
      <c r="M36">
        <v>37986.21</v>
      </c>
      <c r="N36">
        <v>91713.049999999988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935.94</v>
      </c>
      <c r="P37">
        <v>14.33</v>
      </c>
      <c r="Q37">
        <v>0</v>
      </c>
      <c r="R37">
        <v>0</v>
      </c>
      <c r="S37">
        <v>4820.3999999999996</v>
      </c>
      <c r="T37">
        <v>0</v>
      </c>
      <c r="U37">
        <v>3052.24</v>
      </c>
      <c r="V37">
        <v>2046.65</v>
      </c>
      <c r="W37">
        <v>10992.25</v>
      </c>
      <c r="X37">
        <v>17.850000000000001</v>
      </c>
      <c r="Y37">
        <v>1092.25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10873.71</v>
      </c>
      <c r="P38">
        <v>32.19</v>
      </c>
      <c r="Q38">
        <v>0</v>
      </c>
      <c r="R38">
        <v>0</v>
      </c>
      <c r="S38">
        <v>13414.1</v>
      </c>
      <c r="T38">
        <v>0</v>
      </c>
      <c r="U38">
        <v>39161.279999999999</v>
      </c>
      <c r="V38">
        <v>22150.37</v>
      </c>
      <c r="W38">
        <v>39757.53</v>
      </c>
      <c r="X38">
        <v>234.62</v>
      </c>
      <c r="Y38">
        <v>12070.31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9831.92</v>
      </c>
      <c r="P39">
        <v>56.849999999999987</v>
      </c>
      <c r="Q39">
        <v>0</v>
      </c>
      <c r="R39">
        <v>0</v>
      </c>
      <c r="S39">
        <v>54231.06</v>
      </c>
      <c r="T39">
        <v>0</v>
      </c>
      <c r="U39">
        <v>19429.21</v>
      </c>
      <c r="V39">
        <v>26083.42</v>
      </c>
      <c r="W39">
        <v>79515.64</v>
      </c>
      <c r="X39">
        <v>366.24</v>
      </c>
      <c r="Y39">
        <v>17484.7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299845.75</v>
      </c>
      <c r="P41">
        <v>1698.12</v>
      </c>
      <c r="Q41">
        <v>0</v>
      </c>
      <c r="R41">
        <v>17053.400000000001</v>
      </c>
      <c r="S41">
        <v>156272.26999999999</v>
      </c>
      <c r="T41">
        <v>1646.14</v>
      </c>
      <c r="U41">
        <v>472612.28</v>
      </c>
      <c r="V41">
        <v>163480.74</v>
      </c>
      <c r="W41">
        <v>321259.39</v>
      </c>
      <c r="X41">
        <v>37420.83</v>
      </c>
      <c r="Y41">
        <v>50719.600000000013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32970.42</v>
      </c>
      <c r="P42">
        <v>1063.47</v>
      </c>
      <c r="Q42">
        <v>0</v>
      </c>
      <c r="R42">
        <v>1845.05</v>
      </c>
      <c r="S42">
        <v>54878.600000000013</v>
      </c>
      <c r="T42">
        <v>314.92</v>
      </c>
      <c r="U42">
        <v>49356.88</v>
      </c>
      <c r="V42">
        <v>25737.54</v>
      </c>
      <c r="W42">
        <v>119272.29</v>
      </c>
      <c r="X42">
        <v>3627.57</v>
      </c>
      <c r="Y42">
        <v>4232.46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10511.32</v>
      </c>
      <c r="P43">
        <v>1733.62</v>
      </c>
      <c r="Q43">
        <v>0</v>
      </c>
      <c r="R43">
        <v>924.17</v>
      </c>
      <c r="S43">
        <v>167367.57</v>
      </c>
      <c r="T43">
        <v>10280.81</v>
      </c>
      <c r="U43">
        <v>25855.86</v>
      </c>
      <c r="V43">
        <v>43781.21</v>
      </c>
      <c r="W43">
        <v>23699.360000000001</v>
      </c>
      <c r="X43">
        <v>8314.5400000000009</v>
      </c>
      <c r="Y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A918-AFBA-4E10-9CA5-7C1037D60083}">
  <dimension ref="A1:Y43"/>
  <sheetViews>
    <sheetView workbookViewId="0">
      <selection activeCell="E2" sqref="E2:Y43"/>
    </sheetView>
  </sheetViews>
  <sheetFormatPr defaultRowHeight="14.4" x14ac:dyDescent="0.3"/>
  <sheetData>
    <row r="1" spans="1:2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s="1" t="s">
        <v>25</v>
      </c>
      <c r="B2" s="1" t="s">
        <v>67</v>
      </c>
      <c r="C2" s="1" t="s">
        <v>71</v>
      </c>
      <c r="D2" s="1" t="s">
        <v>84</v>
      </c>
      <c r="E2">
        <v>1390.492189285525</v>
      </c>
      <c r="F2">
        <v>0</v>
      </c>
      <c r="G2">
        <v>0.18000002779797669</v>
      </c>
      <c r="H2">
        <v>421.77185064780889</v>
      </c>
      <c r="I2">
        <v>110.1009371332584</v>
      </c>
      <c r="J2">
        <v>2004.295703725564</v>
      </c>
      <c r="K2">
        <v>3312.671334687715</v>
      </c>
      <c r="L2">
        <v>26.689098332537078</v>
      </c>
      <c r="M2">
        <v>593.96993734544026</v>
      </c>
      <c r="N2">
        <v>118561.61621542501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s="1" t="s">
        <v>26</v>
      </c>
      <c r="B3" s="1" t="s">
        <v>67</v>
      </c>
      <c r="C3" s="1" t="s">
        <v>71</v>
      </c>
      <c r="D3" s="1" t="s">
        <v>85</v>
      </c>
      <c r="E3">
        <v>1056.519241957292</v>
      </c>
      <c r="F3">
        <v>0</v>
      </c>
      <c r="G3">
        <v>5.0500007798876796</v>
      </c>
      <c r="H3">
        <v>2605.1716530878671</v>
      </c>
      <c r="I3">
        <v>83.870713872619092</v>
      </c>
      <c r="J3">
        <v>855.34569522179356</v>
      </c>
      <c r="K3">
        <v>18551.719005506689</v>
      </c>
      <c r="L3">
        <v>20.332167559408401</v>
      </c>
      <c r="M3">
        <v>11723.033134377731</v>
      </c>
      <c r="N3">
        <v>74888.826793093089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s="1" t="s">
        <v>27</v>
      </c>
      <c r="B4" s="1" t="s">
        <v>67</v>
      </c>
      <c r="C4" s="1" t="s">
        <v>71</v>
      </c>
      <c r="D4" s="1" t="s">
        <v>86</v>
      </c>
      <c r="E4">
        <v>5002.4523854545077</v>
      </c>
      <c r="F4">
        <v>0</v>
      </c>
      <c r="G4">
        <v>1.980000305777744</v>
      </c>
      <c r="H4">
        <v>43.988844064047349</v>
      </c>
      <c r="I4">
        <v>398.05338806779639</v>
      </c>
      <c r="J4">
        <v>9800.3152542817861</v>
      </c>
      <c r="K4">
        <v>5666.2980150840294</v>
      </c>
      <c r="L4">
        <v>96.515227690918977</v>
      </c>
      <c r="M4">
        <v>2632.9004608903278</v>
      </c>
      <c r="N4">
        <v>93992.938587577621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1" t="s">
        <v>28</v>
      </c>
      <c r="B5" s="1" t="s">
        <v>67</v>
      </c>
      <c r="C5" s="1" t="s">
        <v>71</v>
      </c>
      <c r="D5" s="1" t="s">
        <v>84</v>
      </c>
      <c r="E5">
        <v>0</v>
      </c>
      <c r="F5">
        <v>0</v>
      </c>
      <c r="G5">
        <v>0</v>
      </c>
      <c r="H5">
        <v>433.56567057113102</v>
      </c>
      <c r="I5">
        <v>0</v>
      </c>
      <c r="J5">
        <v>611.42657067644041</v>
      </c>
      <c r="K5">
        <v>150.11066713550201</v>
      </c>
      <c r="L5">
        <v>0</v>
      </c>
      <c r="M5">
        <v>0</v>
      </c>
      <c r="N5">
        <v>24887.123497075791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29</v>
      </c>
      <c r="B6" s="1" t="s">
        <v>67</v>
      </c>
      <c r="C6" s="1" t="s">
        <v>71</v>
      </c>
      <c r="D6" s="1" t="s">
        <v>85</v>
      </c>
      <c r="E6">
        <v>21.60577192091052</v>
      </c>
      <c r="F6">
        <v>0</v>
      </c>
      <c r="G6">
        <v>0</v>
      </c>
      <c r="H6">
        <v>0</v>
      </c>
      <c r="I6">
        <v>1.7200146403374961</v>
      </c>
      <c r="J6">
        <v>41.113803949340763</v>
      </c>
      <c r="K6">
        <v>1187.023633622337</v>
      </c>
      <c r="L6">
        <v>0.41044749873744191</v>
      </c>
      <c r="M6">
        <v>10.4400001447209</v>
      </c>
      <c r="N6">
        <v>30673.69324239864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s="1" t="s">
        <v>30</v>
      </c>
      <c r="B7" s="1" t="s">
        <v>67</v>
      </c>
      <c r="C7" s="1" t="s">
        <v>71</v>
      </c>
      <c r="D7" s="1" t="s">
        <v>86</v>
      </c>
      <c r="E7">
        <v>0</v>
      </c>
      <c r="F7">
        <v>0</v>
      </c>
      <c r="G7">
        <v>0</v>
      </c>
      <c r="H7">
        <v>234.37336279227051</v>
      </c>
      <c r="I7">
        <v>0</v>
      </c>
      <c r="J7">
        <v>80.947293369167426</v>
      </c>
      <c r="K7">
        <v>5416.6402303575996</v>
      </c>
      <c r="L7">
        <v>0</v>
      </c>
      <c r="M7">
        <v>219.3602222754761</v>
      </c>
      <c r="N7">
        <v>23472.359107457629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s="1" t="s">
        <v>31</v>
      </c>
      <c r="B8" s="1" t="s">
        <v>67</v>
      </c>
      <c r="C8" s="1" t="s">
        <v>71</v>
      </c>
      <c r="D8" s="1" t="s">
        <v>84</v>
      </c>
      <c r="E8">
        <v>124.09546051375079</v>
      </c>
      <c r="F8">
        <v>0</v>
      </c>
      <c r="G8">
        <v>354.84005479907808</v>
      </c>
      <c r="H8">
        <v>4316.4178490819313</v>
      </c>
      <c r="I8">
        <v>9.8300836690334634</v>
      </c>
      <c r="J8">
        <v>1459.3349530593559</v>
      </c>
      <c r="K8">
        <v>1044.645291016292</v>
      </c>
      <c r="L8">
        <v>2.3825976755978342</v>
      </c>
      <c r="M8">
        <v>1106.260335498954</v>
      </c>
      <c r="N8">
        <v>265645.77981008322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s="1" t="s">
        <v>32</v>
      </c>
      <c r="B9" s="1" t="s">
        <v>67</v>
      </c>
      <c r="C9" s="1" t="s">
        <v>71</v>
      </c>
      <c r="D9" s="1" t="s">
        <v>85</v>
      </c>
      <c r="E9">
        <v>6.5308128384022544</v>
      </c>
      <c r="F9">
        <v>164.63003261568011</v>
      </c>
      <c r="G9">
        <v>7252.2711199912928</v>
      </c>
      <c r="H9">
        <v>1624.220430459611</v>
      </c>
      <c r="I9">
        <v>0.53000451170250329</v>
      </c>
      <c r="J9">
        <v>27242.029851170861</v>
      </c>
      <c r="K9">
        <v>23370.74182496464</v>
      </c>
      <c r="L9">
        <v>0.13014188984357911</v>
      </c>
      <c r="M9">
        <v>16645.64246974096</v>
      </c>
      <c r="N9">
        <v>204940.5434958624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s="1" t="s">
        <v>33</v>
      </c>
      <c r="B10" s="1" t="s">
        <v>67</v>
      </c>
      <c r="C10" s="1" t="s">
        <v>71</v>
      </c>
      <c r="D10" s="1" t="s">
        <v>86</v>
      </c>
      <c r="E10">
        <v>711.71836720833392</v>
      </c>
      <c r="F10">
        <v>222.80004414003241</v>
      </c>
      <c r="G10">
        <v>4521.8606983253276</v>
      </c>
      <c r="H10">
        <v>456.30159020241189</v>
      </c>
      <c r="I10">
        <v>56.360479715649873</v>
      </c>
      <c r="J10">
        <v>15871.062936474031</v>
      </c>
      <c r="K10">
        <v>21373.987287955551</v>
      </c>
      <c r="L10">
        <v>13.664898433575811</v>
      </c>
      <c r="M10">
        <v>21819.241602719379</v>
      </c>
      <c r="N10">
        <v>209466.28537979681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s="1" t="s">
        <v>34</v>
      </c>
      <c r="B11" s="1" t="s">
        <v>67</v>
      </c>
      <c r="C11" s="1" t="s">
        <v>71</v>
      </c>
      <c r="D11" s="1" t="s">
        <v>84</v>
      </c>
      <c r="E11">
        <v>0</v>
      </c>
      <c r="F11">
        <v>0</v>
      </c>
      <c r="G11">
        <v>0</v>
      </c>
      <c r="H11">
        <v>834.14471821314032</v>
      </c>
      <c r="I11">
        <v>0</v>
      </c>
      <c r="J11">
        <v>492.31598345704782</v>
      </c>
      <c r="K11">
        <v>1.320314685744765</v>
      </c>
      <c r="L11">
        <v>0</v>
      </c>
      <c r="M11">
        <v>122.7729114154254</v>
      </c>
      <c r="N11">
        <v>36167.609654616492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s="1" t="s">
        <v>35</v>
      </c>
      <c r="B12" s="1" t="s">
        <v>67</v>
      </c>
      <c r="C12" s="1" t="s">
        <v>71</v>
      </c>
      <c r="D12" s="1" t="s">
        <v>85</v>
      </c>
      <c r="E12">
        <v>0</v>
      </c>
      <c r="F12">
        <v>0</v>
      </c>
      <c r="G12">
        <v>71.310011012631776</v>
      </c>
      <c r="H12">
        <v>0</v>
      </c>
      <c r="I12">
        <v>0</v>
      </c>
      <c r="J12">
        <v>3129.9990284116711</v>
      </c>
      <c r="K12">
        <v>769.45413262415866</v>
      </c>
      <c r="L12">
        <v>0</v>
      </c>
      <c r="M12">
        <v>1711.56637356233</v>
      </c>
      <c r="N12">
        <v>32490.385466519361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s="1" t="s">
        <v>36</v>
      </c>
      <c r="B13" s="1" t="s">
        <v>67</v>
      </c>
      <c r="C13" s="1" t="s">
        <v>71</v>
      </c>
      <c r="D13" s="1" t="s">
        <v>86</v>
      </c>
      <c r="E13">
        <v>0</v>
      </c>
      <c r="F13">
        <v>0</v>
      </c>
      <c r="G13">
        <v>15.030002321131059</v>
      </c>
      <c r="H13">
        <v>0</v>
      </c>
      <c r="I13">
        <v>0</v>
      </c>
      <c r="J13">
        <v>1691.430363934709</v>
      </c>
      <c r="K13">
        <v>274.06813487700617</v>
      </c>
      <c r="L13">
        <v>0</v>
      </c>
      <c r="M13">
        <v>1512.6098249591259</v>
      </c>
      <c r="N13">
        <v>21472.304266991039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s="1" t="s">
        <v>37</v>
      </c>
      <c r="B14" s="1" t="s">
        <v>67</v>
      </c>
      <c r="C14" s="1" t="s">
        <v>71</v>
      </c>
      <c r="D14" s="1" t="s">
        <v>84</v>
      </c>
      <c r="E14">
        <v>0</v>
      </c>
      <c r="F14">
        <v>0</v>
      </c>
      <c r="G14">
        <v>0</v>
      </c>
      <c r="H14">
        <v>634.7620259155517</v>
      </c>
      <c r="I14">
        <v>0</v>
      </c>
      <c r="J14">
        <v>0.93000955544305297</v>
      </c>
      <c r="K14">
        <v>2.930206070505267</v>
      </c>
      <c r="L14">
        <v>0</v>
      </c>
      <c r="M14">
        <v>20.39420665939522</v>
      </c>
      <c r="N14">
        <v>25386.523748565109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s="1" t="s">
        <v>38</v>
      </c>
      <c r="B15" s="1" t="s">
        <v>67</v>
      </c>
      <c r="C15" s="1" t="s">
        <v>71</v>
      </c>
      <c r="D15" s="1" t="s">
        <v>85</v>
      </c>
      <c r="E15">
        <v>0</v>
      </c>
      <c r="F15">
        <v>0</v>
      </c>
      <c r="G15">
        <v>139.020021469304</v>
      </c>
      <c r="H15">
        <v>0</v>
      </c>
      <c r="I15">
        <v>0</v>
      </c>
      <c r="J15">
        <v>15237.041724307839</v>
      </c>
      <c r="K15">
        <v>1447.4318226572011</v>
      </c>
      <c r="L15">
        <v>0</v>
      </c>
      <c r="M15">
        <v>6609.4087443225581</v>
      </c>
      <c r="N15">
        <v>23972.62527229953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s="1" t="s">
        <v>39</v>
      </c>
      <c r="B16" s="1" t="s">
        <v>67</v>
      </c>
      <c r="C16" s="1" t="s">
        <v>71</v>
      </c>
      <c r="D16" s="1" t="s">
        <v>86</v>
      </c>
      <c r="E16">
        <v>4.8680598764777532</v>
      </c>
      <c r="F16">
        <v>0</v>
      </c>
      <c r="G16">
        <v>0.46000007103927387</v>
      </c>
      <c r="H16">
        <v>0</v>
      </c>
      <c r="I16">
        <v>0.38000323427530941</v>
      </c>
      <c r="J16">
        <v>4935.4749375122219</v>
      </c>
      <c r="K16">
        <v>2467.1071563369301</v>
      </c>
      <c r="L16">
        <v>9.0098231430170178E-2</v>
      </c>
      <c r="M16">
        <v>3305.5715233176438</v>
      </c>
      <c r="N16">
        <v>19419.847141743419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s="1" t="s">
        <v>40</v>
      </c>
      <c r="B17" s="1" t="s">
        <v>67</v>
      </c>
      <c r="C17" s="1" t="s">
        <v>71</v>
      </c>
      <c r="D17" s="1" t="s">
        <v>84</v>
      </c>
      <c r="E17">
        <v>0</v>
      </c>
      <c r="F17">
        <v>0</v>
      </c>
      <c r="G17">
        <v>32.590005032978119</v>
      </c>
      <c r="H17">
        <v>295.45673259054678</v>
      </c>
      <c r="I17">
        <v>0</v>
      </c>
      <c r="J17">
        <v>8.8600440629477184</v>
      </c>
      <c r="K17">
        <v>404.89932462900452</v>
      </c>
      <c r="L17">
        <v>0</v>
      </c>
      <c r="M17">
        <v>6.1116961713618911</v>
      </c>
      <c r="N17">
        <v>17584.49978206282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s="1" t="s">
        <v>41</v>
      </c>
      <c r="B18" s="1" t="s">
        <v>67</v>
      </c>
      <c r="C18" s="1" t="s">
        <v>71</v>
      </c>
      <c r="D18" s="1" t="s">
        <v>85</v>
      </c>
      <c r="E18">
        <v>46.927696545881219</v>
      </c>
      <c r="F18">
        <v>0</v>
      </c>
      <c r="G18">
        <v>2.330000359829365</v>
      </c>
      <c r="H18">
        <v>44.960807133344083</v>
      </c>
      <c r="I18">
        <v>3.7200316633321719</v>
      </c>
      <c r="J18">
        <v>997.73773659668643</v>
      </c>
      <c r="K18">
        <v>1076.4243477270511</v>
      </c>
      <c r="L18">
        <v>0.90098231430170184</v>
      </c>
      <c r="M18">
        <v>1780.254692171733</v>
      </c>
      <c r="N18">
        <v>11306.845224123779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s="1" t="s">
        <v>42</v>
      </c>
      <c r="B19" s="1" t="s">
        <v>67</v>
      </c>
      <c r="C19" s="1" t="s">
        <v>71</v>
      </c>
      <c r="D19" s="1" t="s">
        <v>86</v>
      </c>
      <c r="E19">
        <v>0</v>
      </c>
      <c r="F19">
        <v>0</v>
      </c>
      <c r="G19">
        <v>19.180002962028851</v>
      </c>
      <c r="H19">
        <v>110.87393156462051</v>
      </c>
      <c r="I19">
        <v>0</v>
      </c>
      <c r="J19">
        <v>789.61184316983883</v>
      </c>
      <c r="K19">
        <v>2825.244407828262</v>
      </c>
      <c r="L19">
        <v>0</v>
      </c>
      <c r="M19">
        <v>2410.6124782777902</v>
      </c>
      <c r="N19">
        <v>15283.308194113661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s="1" t="s">
        <v>43</v>
      </c>
      <c r="B20" s="1" t="s">
        <v>67</v>
      </c>
      <c r="C20" s="1" t="s">
        <v>71</v>
      </c>
      <c r="D20" s="1" t="s">
        <v>84</v>
      </c>
      <c r="E20">
        <v>0</v>
      </c>
      <c r="F20">
        <v>0</v>
      </c>
      <c r="G20">
        <v>0.26000004015263312</v>
      </c>
      <c r="H20">
        <v>263.33185011461609</v>
      </c>
      <c r="I20">
        <v>0</v>
      </c>
      <c r="J20">
        <v>26.64072656056792</v>
      </c>
      <c r="K20">
        <v>0</v>
      </c>
      <c r="L20">
        <v>0</v>
      </c>
      <c r="M20">
        <v>7.310011496730862</v>
      </c>
      <c r="N20">
        <v>17386.331258688489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s="1" t="s">
        <v>44</v>
      </c>
      <c r="B21" s="1" t="s">
        <v>67</v>
      </c>
      <c r="C21" s="1" t="s">
        <v>71</v>
      </c>
      <c r="D21" s="1" t="s">
        <v>85</v>
      </c>
      <c r="E21">
        <v>0</v>
      </c>
      <c r="F21">
        <v>0</v>
      </c>
      <c r="G21">
        <v>52.140008052147252</v>
      </c>
      <c r="H21">
        <v>0</v>
      </c>
      <c r="I21">
        <v>0</v>
      </c>
      <c r="J21">
        <v>2472.5469859214882</v>
      </c>
      <c r="K21">
        <v>867.24372151094383</v>
      </c>
      <c r="L21">
        <v>0</v>
      </c>
      <c r="M21">
        <v>3456.339815282704</v>
      </c>
      <c r="N21">
        <v>10287.12567455679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s="1" t="s">
        <v>45</v>
      </c>
      <c r="B22" s="1" t="s">
        <v>67</v>
      </c>
      <c r="C22" s="1" t="s">
        <v>71</v>
      </c>
      <c r="D22" s="1" t="s">
        <v>86</v>
      </c>
      <c r="E22">
        <v>0</v>
      </c>
      <c r="F22">
        <v>0</v>
      </c>
      <c r="G22">
        <v>8.660001337391547</v>
      </c>
      <c r="H22">
        <v>39.108988241908158</v>
      </c>
      <c r="I22">
        <v>0</v>
      </c>
      <c r="J22">
        <v>1605.593747048666</v>
      </c>
      <c r="K22">
        <v>32.300287575852067</v>
      </c>
      <c r="L22">
        <v>0</v>
      </c>
      <c r="M22">
        <v>1684.4242086699201</v>
      </c>
      <c r="N22">
        <v>7635.8619027281511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s="1" t="s">
        <v>46</v>
      </c>
      <c r="B23" s="1" t="s">
        <v>67</v>
      </c>
      <c r="C23" s="1" t="s">
        <v>71</v>
      </c>
      <c r="D23" s="1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6873.8635225972384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s="1" t="s">
        <v>47</v>
      </c>
      <c r="B24" s="1" t="s">
        <v>67</v>
      </c>
      <c r="C24" s="1" t="s">
        <v>71</v>
      </c>
      <c r="D24" s="1" t="s">
        <v>85</v>
      </c>
      <c r="E24">
        <v>0</v>
      </c>
      <c r="F24">
        <v>0</v>
      </c>
      <c r="G24">
        <v>7.6300011783253456</v>
      </c>
      <c r="H24">
        <v>0</v>
      </c>
      <c r="I24">
        <v>0</v>
      </c>
      <c r="J24">
        <v>795.27321131450685</v>
      </c>
      <c r="K24">
        <v>0</v>
      </c>
      <c r="L24">
        <v>0</v>
      </c>
      <c r="M24">
        <v>218.89034360739751</v>
      </c>
      <c r="N24">
        <v>2408.1106717540019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s="1" t="s">
        <v>48</v>
      </c>
      <c r="B25" s="1" t="s">
        <v>67</v>
      </c>
      <c r="C25" s="1" t="s">
        <v>71</v>
      </c>
      <c r="D25" s="1" t="s">
        <v>86</v>
      </c>
      <c r="E25">
        <v>0</v>
      </c>
      <c r="F25">
        <v>0</v>
      </c>
      <c r="G25">
        <v>3.280000506540909</v>
      </c>
      <c r="H25">
        <v>0</v>
      </c>
      <c r="I25">
        <v>0</v>
      </c>
      <c r="J25">
        <v>424.52841869822453</v>
      </c>
      <c r="K25">
        <v>0</v>
      </c>
      <c r="L25">
        <v>0</v>
      </c>
      <c r="M25">
        <v>146.00463404931449</v>
      </c>
      <c r="N25">
        <v>4408.5600182890503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s="1" t="s">
        <v>49</v>
      </c>
      <c r="B26" s="1" t="s">
        <v>67</v>
      </c>
      <c r="C26" s="1" t="s">
        <v>71</v>
      </c>
      <c r="D26" s="1" t="s">
        <v>84</v>
      </c>
      <c r="E26">
        <v>84.660168880637812</v>
      </c>
      <c r="F26">
        <v>0</v>
      </c>
      <c r="G26">
        <v>17.010002626908811</v>
      </c>
      <c r="H26">
        <v>408.75556170949511</v>
      </c>
      <c r="I26">
        <v>6.7100571135678262</v>
      </c>
      <c r="J26">
        <v>262.17358237077991</v>
      </c>
      <c r="K26">
        <v>275.55847713987703</v>
      </c>
      <c r="L26">
        <v>1.6217681657430629</v>
      </c>
      <c r="M26">
        <v>104.6588056514213</v>
      </c>
      <c r="N26">
        <v>28932.030278989121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s="1" t="s">
        <v>50</v>
      </c>
      <c r="B27" s="1" t="s">
        <v>67</v>
      </c>
      <c r="C27" s="1" t="s">
        <v>71</v>
      </c>
      <c r="D27" s="1" t="s">
        <v>85</v>
      </c>
      <c r="E27">
        <v>32.123185234288393</v>
      </c>
      <c r="F27">
        <v>5.7500011391615171</v>
      </c>
      <c r="G27">
        <v>239.81003703462659</v>
      </c>
      <c r="H27">
        <v>133.32928453672301</v>
      </c>
      <c r="I27">
        <v>2.550021704385832</v>
      </c>
      <c r="J27">
        <v>2714.8470626316448</v>
      </c>
      <c r="K27">
        <v>1545.254428660561</v>
      </c>
      <c r="L27">
        <v>0.62067670540783904</v>
      </c>
      <c r="M27">
        <v>1472.2621518245739</v>
      </c>
      <c r="N27">
        <v>13260.57202646457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s="1" t="s">
        <v>51</v>
      </c>
      <c r="B28" s="1" t="s">
        <v>67</v>
      </c>
      <c r="C28" s="1" t="s">
        <v>71</v>
      </c>
      <c r="D28" s="1" t="s">
        <v>86</v>
      </c>
      <c r="E28">
        <v>145.17035347693849</v>
      </c>
      <c r="F28">
        <v>5.6200011134065608</v>
      </c>
      <c r="G28">
        <v>92.630014305147682</v>
      </c>
      <c r="H28">
        <v>22.71587915562537</v>
      </c>
      <c r="I28">
        <v>11.500097883561891</v>
      </c>
      <c r="J28">
        <v>913.65247022971107</v>
      </c>
      <c r="K28">
        <v>959.43320932386189</v>
      </c>
      <c r="L28">
        <v>2.7930451743352749</v>
      </c>
      <c r="M28">
        <v>848.29753311192144</v>
      </c>
      <c r="N28">
        <v>9917.3013654361894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s="1" t="s">
        <v>52</v>
      </c>
      <c r="B29" s="1" t="s">
        <v>67</v>
      </c>
      <c r="C29" s="1" t="s">
        <v>72</v>
      </c>
      <c r="D29" s="1" t="s">
        <v>87</v>
      </c>
      <c r="E29">
        <v>0</v>
      </c>
      <c r="F29">
        <v>79.750015799674955</v>
      </c>
      <c r="G29">
        <v>1943.5903001548311</v>
      </c>
      <c r="H29">
        <v>0</v>
      </c>
      <c r="I29">
        <v>0</v>
      </c>
      <c r="J29">
        <v>29448.047904979579</v>
      </c>
      <c r="K29">
        <v>0</v>
      </c>
      <c r="L29">
        <v>0</v>
      </c>
      <c r="M29">
        <v>10307.914153697289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s="1" t="s">
        <v>53</v>
      </c>
      <c r="B30" s="1" t="s">
        <v>67</v>
      </c>
      <c r="C30" s="1" t="s">
        <v>72</v>
      </c>
      <c r="D30" s="1" t="s">
        <v>87</v>
      </c>
      <c r="E30">
        <v>0</v>
      </c>
      <c r="F30">
        <v>3524.3806982327078</v>
      </c>
      <c r="G30">
        <v>81534.262591595456</v>
      </c>
      <c r="H30">
        <v>0</v>
      </c>
      <c r="I30">
        <v>0</v>
      </c>
      <c r="J30">
        <v>536985.50443846767</v>
      </c>
      <c r="K30">
        <v>0</v>
      </c>
      <c r="L30">
        <v>0</v>
      </c>
      <c r="M30">
        <v>192893.06964749089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s="1" t="s">
        <v>54</v>
      </c>
      <c r="B31" s="1" t="s">
        <v>67</v>
      </c>
      <c r="C31" s="1" t="s">
        <v>73</v>
      </c>
      <c r="D31" s="1" t="s">
        <v>88</v>
      </c>
      <c r="E31">
        <v>0</v>
      </c>
      <c r="F31">
        <v>0</v>
      </c>
      <c r="G31">
        <v>0</v>
      </c>
      <c r="H31">
        <v>0</v>
      </c>
      <c r="I31">
        <v>0</v>
      </c>
      <c r="J31">
        <v>141176.51476677979</v>
      </c>
      <c r="K31">
        <v>0</v>
      </c>
      <c r="L31">
        <v>0</v>
      </c>
      <c r="M31">
        <v>33550.948038391078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s="1" t="s">
        <v>55</v>
      </c>
      <c r="B32" s="1" t="s">
        <v>67</v>
      </c>
      <c r="C32" s="1" t="s">
        <v>74</v>
      </c>
      <c r="D32" s="1" t="s">
        <v>89</v>
      </c>
      <c r="E32">
        <v>0</v>
      </c>
      <c r="F32">
        <v>534.13010581918979</v>
      </c>
      <c r="G32">
        <v>14172.42218869223</v>
      </c>
      <c r="H32">
        <v>0</v>
      </c>
      <c r="I32">
        <v>0</v>
      </c>
      <c r="J32">
        <v>103852.520288595</v>
      </c>
      <c r="K32">
        <v>0</v>
      </c>
      <c r="L32">
        <v>0</v>
      </c>
      <c r="M32">
        <v>80124.17480795148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s="1" t="s">
        <v>56</v>
      </c>
      <c r="B33" s="1" t="s">
        <v>67</v>
      </c>
      <c r="C33" s="1" t="s">
        <v>75</v>
      </c>
      <c r="D33" s="1" t="s">
        <v>90</v>
      </c>
      <c r="E33">
        <v>15641.426963566801</v>
      </c>
      <c r="F33">
        <v>0</v>
      </c>
      <c r="G33">
        <v>0</v>
      </c>
      <c r="H33">
        <v>33122.787940963608</v>
      </c>
      <c r="I33">
        <v>2987.2255590121281</v>
      </c>
      <c r="J33">
        <v>45096.104073774688</v>
      </c>
      <c r="K33">
        <v>232437.42892530069</v>
      </c>
      <c r="L33">
        <v>20888.95460781765</v>
      </c>
      <c r="M33">
        <v>72343.062007130604</v>
      </c>
      <c r="N33">
        <v>1537811.545278365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s="1" t="s">
        <v>57</v>
      </c>
      <c r="B34" s="1" t="s">
        <v>68</v>
      </c>
      <c r="C34" s="1" t="s">
        <v>76</v>
      </c>
      <c r="D34" s="1" t="s">
        <v>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1" t="s">
        <v>58</v>
      </c>
      <c r="B35" s="1" t="s">
        <v>67</v>
      </c>
      <c r="C35" s="1" t="s">
        <v>77</v>
      </c>
      <c r="D35" s="1" t="s">
        <v>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s="1" t="s">
        <v>59</v>
      </c>
      <c r="B36" s="1" t="s">
        <v>67</v>
      </c>
      <c r="C36" s="1" t="s">
        <v>78</v>
      </c>
      <c r="D36" s="1" t="s">
        <v>91</v>
      </c>
      <c r="E36">
        <v>1469.5731208180191</v>
      </c>
      <c r="F36">
        <v>381.04007548975733</v>
      </c>
      <c r="G36">
        <v>0</v>
      </c>
      <c r="H36">
        <v>2676.7963130809899</v>
      </c>
      <c r="I36">
        <v>0</v>
      </c>
      <c r="J36">
        <v>0</v>
      </c>
      <c r="K36">
        <v>16320.076429839601</v>
      </c>
      <c r="L36">
        <v>2204.9039413883311</v>
      </c>
      <c r="M36">
        <v>38077.344615733593</v>
      </c>
      <c r="N36">
        <v>91715.371967788466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s="1" t="s">
        <v>60</v>
      </c>
      <c r="B37" s="1" t="s">
        <v>67</v>
      </c>
      <c r="C37" s="1" t="s">
        <v>79</v>
      </c>
      <c r="D37" s="1" t="s">
        <v>91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937.49217300217867</v>
      </c>
      <c r="P37">
        <v>14.330002838988619</v>
      </c>
      <c r="Q37">
        <v>0</v>
      </c>
      <c r="R37">
        <v>0</v>
      </c>
      <c r="S37">
        <v>4820.5790459328609</v>
      </c>
      <c r="T37">
        <v>0</v>
      </c>
      <c r="U37">
        <v>3059.3545207539719</v>
      </c>
      <c r="V37">
        <v>2047.0348437476459</v>
      </c>
      <c r="W37">
        <v>11004.24760486987</v>
      </c>
      <c r="X37">
        <v>17.885433531804281</v>
      </c>
      <c r="Y37">
        <v>1092.267978625161</v>
      </c>
    </row>
    <row r="38" spans="1:25" x14ac:dyDescent="0.3">
      <c r="A38" s="1" t="s">
        <v>61</v>
      </c>
      <c r="B38" s="1" t="s">
        <v>67</v>
      </c>
      <c r="C38" s="1" t="s">
        <v>79</v>
      </c>
      <c r="D38" s="1" t="s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10891.743078077139</v>
      </c>
      <c r="P38">
        <v>32.190006377323343</v>
      </c>
      <c r="Q38">
        <v>0</v>
      </c>
      <c r="R38">
        <v>0</v>
      </c>
      <c r="S38">
        <v>13414.50395151657</v>
      </c>
      <c r="T38">
        <v>0</v>
      </c>
      <c r="U38">
        <v>39206.63642270198</v>
      </c>
      <c r="V38">
        <v>22154.881973135209</v>
      </c>
      <c r="W38">
        <v>39800.923767021493</v>
      </c>
      <c r="X38">
        <v>235.0857375480067</v>
      </c>
      <c r="Y38">
        <v>12070.50867274271</v>
      </c>
    </row>
    <row r="39" spans="1:25" x14ac:dyDescent="0.3">
      <c r="A39" s="1" t="s">
        <v>62</v>
      </c>
      <c r="B39" s="1" t="s">
        <v>67</v>
      </c>
      <c r="C39" s="1" t="s">
        <v>80</v>
      </c>
      <c r="D39" s="1" t="s">
        <v>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9848.2253622920052</v>
      </c>
      <c r="P39">
        <v>56.85001126284039</v>
      </c>
      <c r="Q39">
        <v>0</v>
      </c>
      <c r="R39">
        <v>0</v>
      </c>
      <c r="S39">
        <v>54231.868838398528</v>
      </c>
      <c r="T39">
        <v>0</v>
      </c>
      <c r="U39">
        <v>19449.884914127269</v>
      </c>
      <c r="V39">
        <v>26087.32554071656</v>
      </c>
      <c r="W39">
        <v>79602.42816708998</v>
      </c>
      <c r="X39">
        <v>366.96701269960778</v>
      </c>
      <c r="Y39">
        <v>17485.01157439674</v>
      </c>
    </row>
    <row r="40" spans="1:25" x14ac:dyDescent="0.3">
      <c r="A40" s="1" t="s">
        <v>63</v>
      </c>
      <c r="B40" s="1" t="s">
        <v>68</v>
      </c>
      <c r="C40" s="1" t="s">
        <v>81</v>
      </c>
      <c r="D40" s="1" t="s">
        <v>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s="1" t="s">
        <v>64</v>
      </c>
      <c r="B41" s="1" t="s">
        <v>69</v>
      </c>
      <c r="C41" s="1" t="s">
        <v>82</v>
      </c>
      <c r="D41" s="1" t="s">
        <v>92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300343.01742950192</v>
      </c>
      <c r="P41">
        <v>1698.120336423123</v>
      </c>
      <c r="Q41">
        <v>0</v>
      </c>
      <c r="R41">
        <v>17053.5457505536</v>
      </c>
      <c r="S41">
        <v>156275.96676845639</v>
      </c>
      <c r="T41">
        <v>1789.5372788004699</v>
      </c>
      <c r="U41">
        <v>473159.77214404813</v>
      </c>
      <c r="V41">
        <v>163512.03060326539</v>
      </c>
      <c r="W41">
        <v>321610.03188150341</v>
      </c>
      <c r="X41">
        <v>37495.113034730959</v>
      </c>
      <c r="Y41">
        <v>50722.057440867509</v>
      </c>
    </row>
    <row r="42" spans="1:25" x14ac:dyDescent="0.3">
      <c r="A42" s="1" t="s">
        <v>65</v>
      </c>
      <c r="B42" s="1" t="s">
        <v>69</v>
      </c>
      <c r="C42" s="1" t="s">
        <v>82</v>
      </c>
      <c r="D42" s="1" t="s">
        <v>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33025.098500539018</v>
      </c>
      <c r="P42">
        <v>1063.470210689409</v>
      </c>
      <c r="Q42">
        <v>0</v>
      </c>
      <c r="R42">
        <v>1845.0657691040119</v>
      </c>
      <c r="S42">
        <v>54880.90070515035</v>
      </c>
      <c r="T42">
        <v>342.3530682930031</v>
      </c>
      <c r="U42">
        <v>49469.170025028267</v>
      </c>
      <c r="V42">
        <v>25742.331620963141</v>
      </c>
      <c r="W42">
        <v>119402.4709736263</v>
      </c>
      <c r="X42">
        <v>3634.770986944945</v>
      </c>
      <c r="Y42">
        <v>4232.7073127710983</v>
      </c>
    </row>
    <row r="43" spans="1:25" x14ac:dyDescent="0.3">
      <c r="A43" s="1" t="s">
        <v>66</v>
      </c>
      <c r="B43" s="1" t="s">
        <v>70</v>
      </c>
      <c r="C43" s="1" t="s">
        <v>83</v>
      </c>
      <c r="D43" s="1" t="s">
        <v>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10528.752086588091</v>
      </c>
      <c r="P43">
        <v>1733.6203434562069</v>
      </c>
      <c r="Q43">
        <v>0</v>
      </c>
      <c r="R43">
        <v>924.17789745379514</v>
      </c>
      <c r="S43">
        <v>167378.63002390321</v>
      </c>
      <c r="T43">
        <v>11176.383996054201</v>
      </c>
      <c r="U43">
        <v>26166.473753750299</v>
      </c>
      <c r="V43">
        <v>43787.179484225708</v>
      </c>
      <c r="W43">
        <v>23725.226911410198</v>
      </c>
      <c r="X43">
        <v>8331.0449589651525</v>
      </c>
      <c r="Y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opLeftCell="D1" workbookViewId="0">
      <selection activeCell="N29" sqref="N29:N52"/>
    </sheetView>
  </sheetViews>
  <sheetFormatPr defaultRowHeight="14.4" x14ac:dyDescent="0.3"/>
  <cols>
    <col min="1" max="1" width="34.88671875" bestFit="1" customWidth="1"/>
    <col min="2" max="2" width="11.5546875" bestFit="1" customWidth="1"/>
    <col min="3" max="3" width="14.88671875" bestFit="1" customWidth="1"/>
    <col min="4" max="4" width="15.21875" bestFit="1" customWidth="1"/>
    <col min="5" max="5" width="14" bestFit="1" customWidth="1"/>
    <col min="6" max="6" width="14.109375" bestFit="1" customWidth="1"/>
    <col min="7" max="7" width="16.77734375" bestFit="1" customWidth="1"/>
    <col min="8" max="8" width="16.44140625" bestFit="1" customWidth="1"/>
    <col min="9" max="9" width="12" bestFit="1" customWidth="1"/>
    <col min="10" max="10" width="17.21875" bestFit="1" customWidth="1"/>
    <col min="11" max="11" width="17.109375" bestFit="1" customWidth="1"/>
    <col min="12" max="13" width="12" bestFit="1" customWidth="1"/>
  </cols>
  <sheetData>
    <row r="1" spans="1:14" x14ac:dyDescent="0.3">
      <c r="A1" s="1" t="s">
        <v>104</v>
      </c>
      <c r="B1" s="1" t="s">
        <v>22</v>
      </c>
      <c r="C1" s="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6" t="s">
        <v>109</v>
      </c>
    </row>
    <row r="2" spans="1:14" x14ac:dyDescent="0.3">
      <c r="A2" s="1" t="s">
        <v>25</v>
      </c>
      <c r="B2" s="1" t="s">
        <v>93</v>
      </c>
      <c r="C2" s="1" t="s">
        <v>96</v>
      </c>
      <c r="D2" s="2">
        <f t="array" ref="D2:M25">'new (input)'!E2:N28-'base (input)'!E2:N28</f>
        <v>2.3021892855249462</v>
      </c>
      <c r="E2" s="2">
        <v>0</v>
      </c>
      <c r="F2" s="2">
        <v>2.7797976698273885E-8</v>
      </c>
      <c r="G2" s="2">
        <v>0.85185064780887387</v>
      </c>
      <c r="H2" s="2">
        <v>9.3713325840383277E-4</v>
      </c>
      <c r="I2" s="2">
        <v>1.5703725563980697E-2</v>
      </c>
      <c r="J2" s="2">
        <v>0.50133468771491607</v>
      </c>
      <c r="K2" s="2">
        <v>2.9098332537078164E-2</v>
      </c>
      <c r="L2" s="2">
        <v>0.68993734544028484</v>
      </c>
      <c r="M2" s="2">
        <v>4.5162154249992454</v>
      </c>
      <c r="N2" s="2">
        <f>SUM(D2:M2)</f>
        <v>8.9072666106457064</v>
      </c>
    </row>
    <row r="3" spans="1:14" x14ac:dyDescent="0.3">
      <c r="A3" s="1" t="s">
        <v>26</v>
      </c>
      <c r="B3" s="1" t="s">
        <v>94</v>
      </c>
      <c r="C3" s="1" t="s">
        <v>96</v>
      </c>
      <c r="D3" s="2">
        <v>1.7492419572920426</v>
      </c>
      <c r="E3" s="2">
        <v>0</v>
      </c>
      <c r="F3" s="2">
        <v>7.7988767976933104E-7</v>
      </c>
      <c r="G3" s="2">
        <v>5.2616530878672165</v>
      </c>
      <c r="H3" s="2">
        <v>7.1387261908739674E-4</v>
      </c>
      <c r="I3" s="2">
        <v>5.695221793644123E-3</v>
      </c>
      <c r="J3" s="2">
        <v>3.2490055066882633</v>
      </c>
      <c r="K3" s="2">
        <v>2.2167559408401871E-2</v>
      </c>
      <c r="L3" s="2">
        <v>7.8531343777303846</v>
      </c>
      <c r="M3" s="2">
        <v>2.1967930931132287</v>
      </c>
      <c r="N3" s="2">
        <f t="shared" ref="N3:N25" si="0">SUM(D3:M3)</f>
        <v>20.338405456399947</v>
      </c>
    </row>
    <row r="4" spans="1:14" x14ac:dyDescent="0.3">
      <c r="A4" s="1" t="s">
        <v>27</v>
      </c>
      <c r="B4" s="1" t="s">
        <v>95</v>
      </c>
      <c r="C4" s="1" t="s">
        <v>96</v>
      </c>
      <c r="D4" s="2">
        <v>8.2823854545076756</v>
      </c>
      <c r="E4" s="2">
        <v>0</v>
      </c>
      <c r="F4" s="2">
        <v>3.0577774401407964E-7</v>
      </c>
      <c r="G4" s="2">
        <v>8.8844064047350457E-2</v>
      </c>
      <c r="H4" s="2">
        <v>3.388067796379346E-3</v>
      </c>
      <c r="I4" s="2">
        <v>6.5254281786110369E-2</v>
      </c>
      <c r="J4" s="2">
        <v>0.80801508402964828</v>
      </c>
      <c r="K4" s="2">
        <v>0.10522769091896578</v>
      </c>
      <c r="L4" s="2">
        <v>0.61046089032788586</v>
      </c>
      <c r="M4" s="2">
        <v>3.1685875776165631</v>
      </c>
      <c r="N4" s="2">
        <f t="shared" si="0"/>
        <v>13.132163416808323</v>
      </c>
    </row>
    <row r="5" spans="1:14" x14ac:dyDescent="0.3">
      <c r="A5" s="1" t="s">
        <v>28</v>
      </c>
      <c r="B5" s="1" t="s">
        <v>93</v>
      </c>
      <c r="C5" s="1" t="s">
        <v>97</v>
      </c>
      <c r="D5" s="2">
        <v>0</v>
      </c>
      <c r="E5" s="2">
        <v>0</v>
      </c>
      <c r="F5" s="2">
        <v>0</v>
      </c>
      <c r="G5" s="2">
        <v>0.87567057113102464</v>
      </c>
      <c r="H5" s="2">
        <v>0</v>
      </c>
      <c r="I5" s="2">
        <v>5.6570676440401257E-2</v>
      </c>
      <c r="J5" s="2">
        <v>6.6713550199892779E-4</v>
      </c>
      <c r="K5" s="2">
        <v>0</v>
      </c>
      <c r="L5" s="2">
        <v>0</v>
      </c>
      <c r="M5" s="2">
        <v>0.13349707578890957</v>
      </c>
      <c r="N5" s="2">
        <f t="shared" si="0"/>
        <v>1.0664054588623344</v>
      </c>
    </row>
    <row r="6" spans="1:14" x14ac:dyDescent="0.3">
      <c r="A6" s="1" t="s">
        <v>29</v>
      </c>
      <c r="B6" s="1" t="s">
        <v>94</v>
      </c>
      <c r="C6" s="1" t="s">
        <v>97</v>
      </c>
      <c r="D6" s="2">
        <v>3.5771920910519839E-2</v>
      </c>
      <c r="E6" s="2">
        <v>0</v>
      </c>
      <c r="F6" s="2">
        <v>0</v>
      </c>
      <c r="G6" s="2">
        <v>0</v>
      </c>
      <c r="H6" s="2">
        <v>1.4640337496096834E-5</v>
      </c>
      <c r="I6" s="2">
        <v>3.8039493407637792E-3</v>
      </c>
      <c r="J6" s="2">
        <v>0.2336336223370381</v>
      </c>
      <c r="K6" s="2">
        <v>4.4749873744193147E-4</v>
      </c>
      <c r="L6" s="2">
        <v>1.4472090015260619E-7</v>
      </c>
      <c r="M6" s="2">
        <v>0.23324239864086849</v>
      </c>
      <c r="N6" s="2">
        <f t="shared" si="0"/>
        <v>0.50691417502502834</v>
      </c>
    </row>
    <row r="7" spans="1:14" x14ac:dyDescent="0.3">
      <c r="A7" s="1" t="s">
        <v>30</v>
      </c>
      <c r="B7" s="1" t="s">
        <v>95</v>
      </c>
      <c r="C7" s="1" t="s">
        <v>97</v>
      </c>
      <c r="D7" s="2">
        <v>0</v>
      </c>
      <c r="E7" s="2">
        <v>0</v>
      </c>
      <c r="F7" s="2">
        <v>0</v>
      </c>
      <c r="G7" s="2">
        <v>0.47336279227050682</v>
      </c>
      <c r="H7" s="2">
        <v>0</v>
      </c>
      <c r="I7" s="2">
        <v>7.2933691674137435E-3</v>
      </c>
      <c r="J7" s="2">
        <v>18.150230357599867</v>
      </c>
      <c r="K7" s="2">
        <v>0</v>
      </c>
      <c r="L7" s="2">
        <v>2.2227547609077192E-4</v>
      </c>
      <c r="M7" s="2">
        <v>0.43910745763059822</v>
      </c>
      <c r="N7" s="2">
        <f t="shared" si="0"/>
        <v>19.070216252144476</v>
      </c>
    </row>
    <row r="8" spans="1:14" x14ac:dyDescent="0.3">
      <c r="A8" s="1" t="s">
        <v>31</v>
      </c>
      <c r="B8" s="1" t="s">
        <v>93</v>
      </c>
      <c r="C8" s="1" t="s">
        <v>98</v>
      </c>
      <c r="D8" s="2">
        <v>0.20546051375079344</v>
      </c>
      <c r="E8" s="2">
        <v>0</v>
      </c>
      <c r="F8" s="2">
        <v>5.4799078100131737E-5</v>
      </c>
      <c r="G8" s="2">
        <v>8.7178490819314902</v>
      </c>
      <c r="H8" s="2">
        <v>8.3669033463351639E-5</v>
      </c>
      <c r="I8" s="2">
        <v>1.4953059356002996E-2</v>
      </c>
      <c r="J8" s="2">
        <v>0.12529101629206707</v>
      </c>
      <c r="K8" s="2">
        <v>2.5976755978343036E-3</v>
      </c>
      <c r="L8" s="2">
        <v>10.460335498954009</v>
      </c>
      <c r="M8" s="2">
        <v>1.4698100832174532</v>
      </c>
      <c r="N8" s="2">
        <f t="shared" si="0"/>
        <v>20.996435397211215</v>
      </c>
    </row>
    <row r="9" spans="1:14" x14ac:dyDescent="0.3">
      <c r="A9" s="1" t="s">
        <v>32</v>
      </c>
      <c r="B9" s="1" t="s">
        <v>94</v>
      </c>
      <c r="C9" s="1" t="s">
        <v>98</v>
      </c>
      <c r="D9" s="2">
        <v>1.0812838402254776E-2</v>
      </c>
      <c r="E9" s="2">
        <v>3.2615680112257905E-5</v>
      </c>
      <c r="F9" s="2">
        <v>1.1199912923984812E-3</v>
      </c>
      <c r="G9" s="2">
        <v>3.2804304596108977</v>
      </c>
      <c r="H9" s="2">
        <v>4.5117025032626046E-6</v>
      </c>
      <c r="I9" s="2">
        <v>0.27985117086063838</v>
      </c>
      <c r="J9" s="2">
        <v>67.54182496463909</v>
      </c>
      <c r="K9" s="2">
        <v>1.4188984357910162E-4</v>
      </c>
      <c r="L9" s="2">
        <v>102.7624697409592</v>
      </c>
      <c r="M9" s="2">
        <v>7.2034958623989951</v>
      </c>
      <c r="N9" s="2">
        <f t="shared" si="0"/>
        <v>181.08018404538967</v>
      </c>
    </row>
    <row r="10" spans="1:14" x14ac:dyDescent="0.3">
      <c r="A10" s="1" t="s">
        <v>33</v>
      </c>
      <c r="B10" s="1" t="s">
        <v>95</v>
      </c>
      <c r="C10" s="1" t="s">
        <v>98</v>
      </c>
      <c r="D10" s="2">
        <v>1.1783672083339525</v>
      </c>
      <c r="E10" s="2">
        <v>4.4140032400719065E-5</v>
      </c>
      <c r="F10" s="2">
        <v>6.9832532699365402E-4</v>
      </c>
      <c r="G10" s="2">
        <v>0.92159020241189182</v>
      </c>
      <c r="H10" s="2">
        <v>4.7971564987392412E-4</v>
      </c>
      <c r="I10" s="2">
        <v>0.1629364740310848</v>
      </c>
      <c r="J10" s="2">
        <v>88.457287955552601</v>
      </c>
      <c r="K10" s="2">
        <v>1.4898433575810444E-2</v>
      </c>
      <c r="L10" s="2">
        <v>78.621602719380462</v>
      </c>
      <c r="M10" s="2">
        <v>4.3853797968185972</v>
      </c>
      <c r="N10" s="2">
        <f t="shared" si="0"/>
        <v>173.74328497111367</v>
      </c>
    </row>
    <row r="11" spans="1:14" x14ac:dyDescent="0.3">
      <c r="A11" s="1" t="s">
        <v>34</v>
      </c>
      <c r="B11" s="1" t="s">
        <v>93</v>
      </c>
      <c r="C11" s="1" t="s">
        <v>100</v>
      </c>
      <c r="D11" s="2">
        <v>0</v>
      </c>
      <c r="E11" s="2">
        <v>0</v>
      </c>
      <c r="F11" s="2">
        <v>0</v>
      </c>
      <c r="G11" s="2">
        <v>1.6847182131403997</v>
      </c>
      <c r="H11" s="2">
        <v>0</v>
      </c>
      <c r="I11" s="2">
        <v>5.9834570478187743E-3</v>
      </c>
      <c r="J11" s="2">
        <v>3.1468574476489763E-4</v>
      </c>
      <c r="K11" s="2">
        <v>0</v>
      </c>
      <c r="L11" s="2">
        <v>6.2911415425404016E-2</v>
      </c>
      <c r="M11" s="2">
        <v>0.50965461647865595</v>
      </c>
      <c r="N11" s="2">
        <f t="shared" si="0"/>
        <v>2.2635823878370434</v>
      </c>
    </row>
    <row r="12" spans="1:14" x14ac:dyDescent="0.3">
      <c r="A12" s="1" t="s">
        <v>35</v>
      </c>
      <c r="B12" s="1" t="s">
        <v>94</v>
      </c>
      <c r="C12" s="1" t="s">
        <v>100</v>
      </c>
      <c r="D12" s="2">
        <v>0</v>
      </c>
      <c r="E12" s="2">
        <v>0</v>
      </c>
      <c r="F12" s="2">
        <v>1.1012631773610337E-5</v>
      </c>
      <c r="G12" s="2">
        <v>0</v>
      </c>
      <c r="H12" s="2">
        <v>0</v>
      </c>
      <c r="I12" s="2">
        <v>3.9028411671097274E-2</v>
      </c>
      <c r="J12" s="2">
        <v>1.9341326241586785</v>
      </c>
      <c r="K12" s="2">
        <v>0</v>
      </c>
      <c r="L12" s="2">
        <v>12.266373562330045</v>
      </c>
      <c r="M12" s="2">
        <v>1.2354665193706751</v>
      </c>
      <c r="N12" s="2">
        <f t="shared" si="0"/>
        <v>15.47501213016227</v>
      </c>
    </row>
    <row r="13" spans="1:14" x14ac:dyDescent="0.3">
      <c r="A13" s="1" t="s">
        <v>36</v>
      </c>
      <c r="B13" s="1" t="s">
        <v>95</v>
      </c>
      <c r="C13" s="1" t="s">
        <v>100</v>
      </c>
      <c r="D13" s="2">
        <v>0</v>
      </c>
      <c r="E13" s="2">
        <v>0</v>
      </c>
      <c r="F13" s="2">
        <v>2.3211310598014734E-6</v>
      </c>
      <c r="G13" s="2">
        <v>0</v>
      </c>
      <c r="H13" s="2">
        <v>0</v>
      </c>
      <c r="I13" s="2">
        <v>2.0363934708939269E-2</v>
      </c>
      <c r="J13" s="2">
        <v>3.8134877006200441E-2</v>
      </c>
      <c r="K13" s="2">
        <v>0</v>
      </c>
      <c r="L13" s="2">
        <v>9.5898249591259628</v>
      </c>
      <c r="M13" s="2">
        <v>0.5442669910407858</v>
      </c>
      <c r="N13" s="2">
        <f t="shared" si="0"/>
        <v>10.192593083012948</v>
      </c>
    </row>
    <row r="14" spans="1:14" x14ac:dyDescent="0.3">
      <c r="A14" s="1" t="s">
        <v>37</v>
      </c>
      <c r="B14" s="1" t="s">
        <v>93</v>
      </c>
      <c r="C14" s="1" t="s">
        <v>101</v>
      </c>
      <c r="D14" s="2">
        <v>0</v>
      </c>
      <c r="E14" s="2">
        <v>0</v>
      </c>
      <c r="F14" s="2">
        <v>0</v>
      </c>
      <c r="G14" s="2">
        <v>1.2820259155516851</v>
      </c>
      <c r="H14" s="2">
        <v>0</v>
      </c>
      <c r="I14" s="2">
        <v>9.5554430529221079E-6</v>
      </c>
      <c r="J14" s="2">
        <v>2.0607050526688653E-4</v>
      </c>
      <c r="K14" s="2">
        <v>0</v>
      </c>
      <c r="L14" s="2">
        <v>1.6342066593952183</v>
      </c>
      <c r="M14" s="2">
        <v>0.14374856510767131</v>
      </c>
      <c r="N14" s="2">
        <f t="shared" si="0"/>
        <v>3.0601967660028944</v>
      </c>
    </row>
    <row r="15" spans="1:14" x14ac:dyDescent="0.3">
      <c r="A15" s="1" t="s">
        <v>38</v>
      </c>
      <c r="B15" s="1" t="s">
        <v>94</v>
      </c>
      <c r="C15" s="1" t="s">
        <v>101</v>
      </c>
      <c r="D15" s="2">
        <v>0</v>
      </c>
      <c r="E15" s="2">
        <v>0</v>
      </c>
      <c r="F15" s="2">
        <v>2.1469303987942112E-5</v>
      </c>
      <c r="G15" s="2">
        <v>0</v>
      </c>
      <c r="H15" s="2">
        <v>0</v>
      </c>
      <c r="I15" s="2">
        <v>0.1717243078383035</v>
      </c>
      <c r="J15" s="2">
        <v>0.20182265720109172</v>
      </c>
      <c r="K15" s="2">
        <v>0</v>
      </c>
      <c r="L15" s="2">
        <v>36.928744322558487</v>
      </c>
      <c r="M15" s="2">
        <v>1.2352722995310614</v>
      </c>
      <c r="N15" s="2">
        <f t="shared" si="0"/>
        <v>38.537585056432931</v>
      </c>
    </row>
    <row r="16" spans="1:14" x14ac:dyDescent="0.3">
      <c r="A16" s="1" t="s">
        <v>39</v>
      </c>
      <c r="B16" s="1" t="s">
        <v>95</v>
      </c>
      <c r="C16" s="1" t="s">
        <v>101</v>
      </c>
      <c r="D16" s="2">
        <v>8.0598764777537468E-3</v>
      </c>
      <c r="E16" s="2">
        <v>0</v>
      </c>
      <c r="F16" s="2">
        <v>7.1039273852324669E-8</v>
      </c>
      <c r="G16" s="2">
        <v>0</v>
      </c>
      <c r="H16" s="2">
        <v>3.2342753094050103E-6</v>
      </c>
      <c r="I16" s="2">
        <v>5.4937512221840734E-2</v>
      </c>
      <c r="J16" s="2">
        <v>0.44715633693022028</v>
      </c>
      <c r="K16" s="2">
        <v>9.8231430170181433E-5</v>
      </c>
      <c r="L16" s="2">
        <v>35.541523317643623</v>
      </c>
      <c r="M16" s="2">
        <v>0.49714174342079787</v>
      </c>
      <c r="N16" s="2">
        <f t="shared" si="0"/>
        <v>36.548920323438992</v>
      </c>
    </row>
    <row r="17" spans="1:14" x14ac:dyDescent="0.3">
      <c r="A17" s="1" t="s">
        <v>40</v>
      </c>
      <c r="B17" s="1" t="s">
        <v>93</v>
      </c>
      <c r="C17" s="1" t="s">
        <v>102</v>
      </c>
      <c r="D17" s="2">
        <v>0</v>
      </c>
      <c r="E17" s="2">
        <v>0</v>
      </c>
      <c r="F17" s="2">
        <v>5.0329781160485254E-6</v>
      </c>
      <c r="G17" s="2">
        <v>0.59673259054676464</v>
      </c>
      <c r="H17" s="2">
        <v>0</v>
      </c>
      <c r="I17" s="2">
        <v>4.4062947718970236E-5</v>
      </c>
      <c r="J17" s="2">
        <v>5.9324629004549934E-2</v>
      </c>
      <c r="K17" s="2">
        <v>0</v>
      </c>
      <c r="L17" s="2">
        <v>1.6961713618908192E-3</v>
      </c>
      <c r="M17" s="2">
        <v>8.9782062819722341E-2</v>
      </c>
      <c r="N17" s="2">
        <f t="shared" si="0"/>
        <v>0.74758454965876275</v>
      </c>
    </row>
    <row r="18" spans="1:14" x14ac:dyDescent="0.3">
      <c r="A18" s="1" t="s">
        <v>41</v>
      </c>
      <c r="B18" s="1" t="s">
        <v>94</v>
      </c>
      <c r="C18" s="1" t="s">
        <v>102</v>
      </c>
      <c r="D18" s="2">
        <v>7.7696545881231316E-2</v>
      </c>
      <c r="E18" s="2">
        <v>0</v>
      </c>
      <c r="F18" s="2">
        <v>3.5982936497092055E-7</v>
      </c>
      <c r="G18" s="2">
        <v>9.0807133344085855E-2</v>
      </c>
      <c r="H18" s="2">
        <v>3.1663332171749659E-5</v>
      </c>
      <c r="I18" s="2">
        <v>2.7736596686395387E-2</v>
      </c>
      <c r="J18" s="2">
        <v>12.194347727051081</v>
      </c>
      <c r="K18" s="2">
        <v>9.8231430170181433E-4</v>
      </c>
      <c r="L18" s="2">
        <v>104.63469217173315</v>
      </c>
      <c r="M18" s="2">
        <v>0.25522412377904402</v>
      </c>
      <c r="N18" s="2">
        <f t="shared" si="0"/>
        <v>117.28151863593823</v>
      </c>
    </row>
    <row r="19" spans="1:14" x14ac:dyDescent="0.3">
      <c r="A19" s="1" t="s">
        <v>42</v>
      </c>
      <c r="B19" s="1" t="s">
        <v>95</v>
      </c>
      <c r="C19" s="1" t="s">
        <v>102</v>
      </c>
      <c r="D19" s="2">
        <v>0</v>
      </c>
      <c r="E19" s="2">
        <v>0</v>
      </c>
      <c r="F19" s="2">
        <v>2.9620288515275206E-6</v>
      </c>
      <c r="G19" s="2">
        <v>0.22393156462050001</v>
      </c>
      <c r="H19" s="2">
        <v>0</v>
      </c>
      <c r="I19" s="2">
        <v>2.1843169838803078E-2</v>
      </c>
      <c r="J19" s="2">
        <v>0.53440782826191935</v>
      </c>
      <c r="K19" s="2">
        <v>0</v>
      </c>
      <c r="L19" s="2">
        <v>5.0024782777900327</v>
      </c>
      <c r="M19" s="2">
        <v>0.3181941136608657</v>
      </c>
      <c r="N19" s="2">
        <f t="shared" si="0"/>
        <v>6.1008579162009724</v>
      </c>
    </row>
    <row r="20" spans="1:14" x14ac:dyDescent="0.3">
      <c r="A20" s="1" t="s">
        <v>43</v>
      </c>
      <c r="B20" s="1" t="s">
        <v>93</v>
      </c>
      <c r="C20" s="1" t="s">
        <v>99</v>
      </c>
      <c r="D20" s="2">
        <v>0</v>
      </c>
      <c r="E20" s="2">
        <v>0</v>
      </c>
      <c r="F20" s="2">
        <v>4.0152633107304325E-8</v>
      </c>
      <c r="G20" s="2">
        <v>0.53185011461607701</v>
      </c>
      <c r="H20" s="2">
        <v>0</v>
      </c>
      <c r="I20" s="2">
        <v>7.2656056791942092E-4</v>
      </c>
      <c r="J20" s="2">
        <v>0</v>
      </c>
      <c r="K20" s="2">
        <v>0</v>
      </c>
      <c r="L20" s="2">
        <v>1.1496730862425864E-5</v>
      </c>
      <c r="M20" s="2">
        <v>4.1258688488596817E-2</v>
      </c>
      <c r="N20" s="2">
        <f t="shared" si="0"/>
        <v>0.57384690055608878</v>
      </c>
    </row>
    <row r="21" spans="1:14" x14ac:dyDescent="0.3">
      <c r="A21" s="1" t="s">
        <v>44</v>
      </c>
      <c r="B21" s="1" t="s">
        <v>94</v>
      </c>
      <c r="C21" s="1" t="s">
        <v>99</v>
      </c>
      <c r="D21" s="2">
        <v>0</v>
      </c>
      <c r="E21" s="2">
        <v>0</v>
      </c>
      <c r="F21" s="2">
        <v>8.0521472511918546E-6</v>
      </c>
      <c r="G21" s="2">
        <v>0</v>
      </c>
      <c r="H21" s="2">
        <v>0</v>
      </c>
      <c r="I21" s="2">
        <v>6.6985921488139866E-2</v>
      </c>
      <c r="J21" s="2">
        <v>0.18372151094376932</v>
      </c>
      <c r="K21" s="2">
        <v>0</v>
      </c>
      <c r="L21" s="2">
        <v>12.339815282703967</v>
      </c>
      <c r="M21" s="2">
        <v>0.34567455678916303</v>
      </c>
      <c r="N21" s="2">
        <f t="shared" si="0"/>
        <v>12.93620532407229</v>
      </c>
    </row>
    <row r="22" spans="1:14" x14ac:dyDescent="0.3">
      <c r="A22" s="1" t="s">
        <v>45</v>
      </c>
      <c r="B22" s="1" t="s">
        <v>95</v>
      </c>
      <c r="C22" s="1" t="s">
        <v>99</v>
      </c>
      <c r="D22" s="2">
        <v>0</v>
      </c>
      <c r="E22" s="2">
        <v>0</v>
      </c>
      <c r="F22" s="2">
        <v>1.3373915468406494E-6</v>
      </c>
      <c r="G22" s="2">
        <v>7.8988241908156454E-2</v>
      </c>
      <c r="H22" s="2">
        <v>0</v>
      </c>
      <c r="I22" s="2">
        <v>4.3747048666091359E-2</v>
      </c>
      <c r="J22" s="2">
        <v>2.8757585207017655E-4</v>
      </c>
      <c r="K22" s="2">
        <v>0</v>
      </c>
      <c r="L22" s="2">
        <v>91.094208669920135</v>
      </c>
      <c r="M22" s="2">
        <v>0.14190272815176286</v>
      </c>
      <c r="N22" s="2">
        <f t="shared" si="0"/>
        <v>91.359135601889761</v>
      </c>
    </row>
    <row r="23" spans="1:14" x14ac:dyDescent="0.3">
      <c r="A23" s="1" t="s">
        <v>46</v>
      </c>
      <c r="B23" s="1" t="s">
        <v>93</v>
      </c>
      <c r="C23" s="1" t="s">
        <v>103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1.3522597238988965E-2</v>
      </c>
      <c r="N23" s="2">
        <f t="shared" si="0"/>
        <v>1.3522597238988965E-2</v>
      </c>
    </row>
    <row r="24" spans="1:14" x14ac:dyDescent="0.3">
      <c r="A24" s="1" t="s">
        <v>47</v>
      </c>
      <c r="B24" s="1" t="s">
        <v>94</v>
      </c>
      <c r="C24" s="1" t="s">
        <v>103</v>
      </c>
      <c r="D24" s="2">
        <v>0</v>
      </c>
      <c r="E24" s="2">
        <v>0</v>
      </c>
      <c r="F24" s="2">
        <v>1.178325345740916E-6</v>
      </c>
      <c r="G24" s="2">
        <v>0</v>
      </c>
      <c r="H24" s="2">
        <v>0</v>
      </c>
      <c r="I24" s="2">
        <v>5.3211314506825147E-2</v>
      </c>
      <c r="J24" s="2">
        <v>0</v>
      </c>
      <c r="K24" s="2">
        <v>0</v>
      </c>
      <c r="L24" s="2">
        <v>3.4360739752514746E-4</v>
      </c>
      <c r="M24" s="2">
        <v>7.0671754001978115E-2</v>
      </c>
      <c r="N24" s="2">
        <f t="shared" si="0"/>
        <v>0.12422785423167415</v>
      </c>
    </row>
    <row r="25" spans="1:14" x14ac:dyDescent="0.3">
      <c r="A25" s="1" t="s">
        <v>48</v>
      </c>
      <c r="B25" s="1" t="s">
        <v>95</v>
      </c>
      <c r="C25" s="1" t="s">
        <v>103</v>
      </c>
      <c r="D25" s="2">
        <v>0</v>
      </c>
      <c r="E25" s="2">
        <v>0</v>
      </c>
      <c r="F25" s="2">
        <v>5.0654090921753436E-7</v>
      </c>
      <c r="G25" s="2">
        <v>0</v>
      </c>
      <c r="H25" s="2">
        <v>0</v>
      </c>
      <c r="I25" s="2">
        <v>2.8418698224527361E-2</v>
      </c>
      <c r="J25" s="2">
        <v>0</v>
      </c>
      <c r="K25" s="2">
        <v>0</v>
      </c>
      <c r="L25" s="2">
        <v>2.4946340493144987</v>
      </c>
      <c r="M25" s="2">
        <v>0.10001828905024013</v>
      </c>
      <c r="N25" s="2">
        <f t="shared" si="0"/>
        <v>2.6230715431301754</v>
      </c>
    </row>
    <row r="28" spans="1:14" x14ac:dyDescent="0.3">
      <c r="A28" s="1" t="s">
        <v>105</v>
      </c>
      <c r="B28" s="1" t="s">
        <v>22</v>
      </c>
      <c r="C28" s="1" t="s">
        <v>23</v>
      </c>
      <c r="D28" s="1" t="s">
        <v>0</v>
      </c>
      <c r="E28" s="1" t="s">
        <v>1</v>
      </c>
      <c r="F28" s="1" t="s">
        <v>2</v>
      </c>
      <c r="G28" s="1" t="s">
        <v>3</v>
      </c>
      <c r="H28" s="1" t="s">
        <v>4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9</v>
      </c>
      <c r="N28" s="6" t="s">
        <v>110</v>
      </c>
    </row>
    <row r="29" spans="1:14" x14ac:dyDescent="0.3">
      <c r="A29" s="1" t="s">
        <v>25</v>
      </c>
      <c r="B29" s="1" t="s">
        <v>93</v>
      </c>
      <c r="C29" s="1" t="s">
        <v>96</v>
      </c>
      <c r="D29" s="4">
        <f>IF('base (input)'!E2=0,0,additional!D2/'base (input)'!E2)</f>
        <v>1.6584107978914601E-3</v>
      </c>
      <c r="E29" s="4">
        <f>IF('base (input)'!F2=0,0,additional!E2/'base (input)'!F2)</f>
        <v>0</v>
      </c>
      <c r="F29" s="4">
        <f>IF('base (input)'!G2=0,0,additional!F2/'base (input)'!G2)</f>
        <v>1.5443320387929936E-7</v>
      </c>
      <c r="G29" s="4">
        <f>IF('base (input)'!H2=0,0,additional!G2/'base (input)'!H2)</f>
        <v>2.0237827801218139E-3</v>
      </c>
      <c r="H29" s="4">
        <f>IF('base (input)'!I2=0,0,additional!H2/'base (input)'!I2)</f>
        <v>8.5116553896805893E-6</v>
      </c>
      <c r="I29" s="4">
        <f>IF('base (input)'!J2=0,0,additional!I2/'base (input)'!J2)</f>
        <v>7.8350956772410529E-6</v>
      </c>
      <c r="J29" s="4">
        <f>IF('base (input)'!K2=0,0,additional!J2/'base (input)'!K2)</f>
        <v>1.5136139984207213E-4</v>
      </c>
      <c r="K29" s="4">
        <f>IF('base (input)'!L2=0,0,additional!K2/'base (input)'!L2)</f>
        <v>1.0914603352242373E-3</v>
      </c>
      <c r="L29" s="4">
        <f>IF('base (input)'!M2=0,0,additional!L2/'base (input)'!M2)</f>
        <v>1.162920282902314E-3</v>
      </c>
      <c r="M29" s="4">
        <f>IF('base (input)'!N2=0,0,additional!M2/'base (input)'!N2)</f>
        <v>3.8093167132118152E-5</v>
      </c>
      <c r="N29" s="4">
        <f t="array" ref="N29">N2/SUM('base (input)'!E2:N2)</f>
        <v>7.046170145515003E-5</v>
      </c>
    </row>
    <row r="30" spans="1:14" x14ac:dyDescent="0.3">
      <c r="A30" s="1" t="s">
        <v>26</v>
      </c>
      <c r="B30" s="1" t="s">
        <v>94</v>
      </c>
      <c r="C30" s="1" t="s">
        <v>96</v>
      </c>
      <c r="D30" s="4">
        <f>IF('base (input)'!E3=0,0,additional!D3/'base (input)'!E3)</f>
        <v>1.6584107978915238E-3</v>
      </c>
      <c r="E30" s="4">
        <f>IF('base (input)'!F3=0,0,additional!E3/'base (input)'!F3)</f>
        <v>0</v>
      </c>
      <c r="F30" s="4">
        <f>IF('base (input)'!G3=0,0,additional!F3/'base (input)'!G3)</f>
        <v>1.5443320391471902E-7</v>
      </c>
      <c r="G30" s="4">
        <f>IF('base (input)'!H3=0,0,additional!G3/'base (input)'!H3)</f>
        <v>2.0237827801220876E-3</v>
      </c>
      <c r="H30" s="4">
        <f>IF('base (input)'!I3=0,0,additional!H3/'base (input)'!I3)</f>
        <v>8.5116563620769843E-6</v>
      </c>
      <c r="I30" s="4">
        <f>IF('base (input)'!J3=0,0,additional!I3/'base (input)'!J3)</f>
        <v>6.6584303243670625E-6</v>
      </c>
      <c r="J30" s="4">
        <f>IF('base (input)'!K3=0,0,additional!J3/'base (input)'!K3)</f>
        <v>1.7516299224077582E-4</v>
      </c>
      <c r="K30" s="4">
        <f>IF('base (input)'!L3=0,0,additional!K3/'base (input)'!L3)</f>
        <v>1.0914603352241198E-3</v>
      </c>
      <c r="L30" s="4">
        <f>IF('base (input)'!M3=0,0,additional!L3/'base (input)'!M3)</f>
        <v>6.7033834543988094E-4</v>
      </c>
      <c r="M30" s="4">
        <f>IF('base (input)'!N3=0,0,additional!M3/'base (input)'!N3)</f>
        <v>2.9334917235736597E-5</v>
      </c>
      <c r="N30" s="4">
        <f t="array" ref="N30">N3/SUM('base (input)'!E3:N3)</f>
        <v>1.8528279620400991E-4</v>
      </c>
    </row>
    <row r="31" spans="1:14" x14ac:dyDescent="0.3">
      <c r="A31" s="1" t="s">
        <v>27</v>
      </c>
      <c r="B31" s="1" t="s">
        <v>95</v>
      </c>
      <c r="C31" s="1" t="s">
        <v>96</v>
      </c>
      <c r="D31" s="4">
        <f>IF('base (input)'!E4=0,0,additional!D4/'base (input)'!E4)</f>
        <v>1.6584107978918771E-3</v>
      </c>
      <c r="E31" s="4">
        <f>IF('base (input)'!F4=0,0,additional!E4/'base (input)'!F4)</f>
        <v>0</v>
      </c>
      <c r="F31" s="4">
        <f>IF('base (input)'!G4=0,0,additional!F4/'base (input)'!G4)</f>
        <v>1.5443320404751496E-7</v>
      </c>
      <c r="G31" s="4">
        <f>IF('base (input)'!H4=0,0,additional!G4/'base (input)'!H4)</f>
        <v>2.0237827801218786E-3</v>
      </c>
      <c r="H31" s="4">
        <f>IF('base (input)'!I4=0,0,additional!H4/'base (input)'!I4)</f>
        <v>8.5116638522279754E-6</v>
      </c>
      <c r="I31" s="4">
        <f>IF('base (input)'!J4=0,0,additional!I4/'base (input)'!J4)</f>
        <v>6.6584303243397228E-6</v>
      </c>
      <c r="J31" s="4">
        <f>IF('base (input)'!K4=0,0,additional!J4/'base (input)'!K4)</f>
        <v>1.4262051191152897E-4</v>
      </c>
      <c r="K31" s="4">
        <f>IF('base (input)'!L4=0,0,additional!K4/'base (input)'!L4)</f>
        <v>1.0914603352242067E-3</v>
      </c>
      <c r="L31" s="4">
        <f>IF('base (input)'!M4=0,0,additional!L4/'base (input)'!M4)</f>
        <v>2.3191247557369661E-4</v>
      </c>
      <c r="M31" s="4">
        <f>IF('base (input)'!N4=0,0,additional!M4/'base (input)'!N4)</f>
        <v>3.3712047360224024E-5</v>
      </c>
      <c r="N31" s="4">
        <f t="array" ref="N31">N4/SUM('base (input)'!E4:N4)</f>
        <v>1.1164687563786431E-4</v>
      </c>
    </row>
    <row r="32" spans="1:14" x14ac:dyDescent="0.3">
      <c r="A32" s="1" t="s">
        <v>28</v>
      </c>
      <c r="B32" s="1" t="s">
        <v>93</v>
      </c>
      <c r="C32" s="1" t="s">
        <v>97</v>
      </c>
      <c r="D32" s="4">
        <f>IF('base (input)'!E5=0,0,additional!D5/'base (input)'!E5)</f>
        <v>0</v>
      </c>
      <c r="E32" s="4">
        <f>IF('base (input)'!F5=0,0,additional!E5/'base (input)'!F5)</f>
        <v>0</v>
      </c>
      <c r="F32" s="4">
        <f>IF('base (input)'!G5=0,0,additional!F5/'base (input)'!G5)</f>
        <v>0</v>
      </c>
      <c r="G32" s="4">
        <f>IF('base (input)'!H5=0,0,additional!G5/'base (input)'!H5)</f>
        <v>2.0237827801220841E-3</v>
      </c>
      <c r="H32" s="4">
        <f>IF('base (input)'!I5=0,0,additional!H5/'base (input)'!I5)</f>
        <v>0</v>
      </c>
      <c r="I32" s="4">
        <f>IF('base (input)'!J5=0,0,additional!I5/'base (input)'!J5)</f>
        <v>9.25309983159155E-5</v>
      </c>
      <c r="J32" s="4">
        <f>IF('base (input)'!K5=0,0,additional!J5/'base (input)'!K5)</f>
        <v>4.4443108520346927E-6</v>
      </c>
      <c r="K32" s="4">
        <f>IF('base (input)'!L5=0,0,additional!K5/'base (input)'!L5)</f>
        <v>0</v>
      </c>
      <c r="L32" s="4">
        <f>IF('base (input)'!M5=0,0,additional!L5/'base (input)'!M5)</f>
        <v>0</v>
      </c>
      <c r="M32" s="4">
        <f>IF('base (input)'!N5=0,0,additional!M5/'base (input)'!N5)</f>
        <v>5.3641310495527808E-6</v>
      </c>
      <c r="N32" s="4">
        <f t="array" ref="N32">N5/SUM('base (input)'!E5:N5)</f>
        <v>4.0887961228041014E-5</v>
      </c>
    </row>
    <row r="33" spans="1:14" x14ac:dyDescent="0.3">
      <c r="A33" s="1" t="s">
        <v>29</v>
      </c>
      <c r="B33" s="1" t="s">
        <v>94</v>
      </c>
      <c r="C33" s="1" t="s">
        <v>97</v>
      </c>
      <c r="D33" s="4">
        <f>IF('base (input)'!E6=0,0,additional!D6/'base (input)'!E6)</f>
        <v>1.6584107978915084E-3</v>
      </c>
      <c r="E33" s="4">
        <f>IF('base (input)'!F6=0,0,additional!E6/'base (input)'!F6)</f>
        <v>0</v>
      </c>
      <c r="F33" s="4">
        <f>IF('base (input)'!G6=0,0,additional!F6/'base (input)'!G6)</f>
        <v>0</v>
      </c>
      <c r="G33" s="4">
        <f>IF('base (input)'!H6=0,0,additional!G6/'base (input)'!H6)</f>
        <v>0</v>
      </c>
      <c r="H33" s="4">
        <f>IF('base (input)'!I6=0,0,additional!H6/'base (input)'!I6)</f>
        <v>8.5118241256376944E-6</v>
      </c>
      <c r="I33" s="4">
        <f>IF('base (input)'!J6=0,0,additional!I6/'base (input)'!J6)</f>
        <v>9.25309983158302E-5</v>
      </c>
      <c r="J33" s="4">
        <f>IF('base (input)'!K6=0,0,additional!J6/'base (input)'!K6)</f>
        <v>1.9686180565815193E-4</v>
      </c>
      <c r="K33" s="4">
        <f>IF('base (input)'!L6=0,0,additional!K6/'base (input)'!L6)</f>
        <v>1.0914603352242232E-3</v>
      </c>
      <c r="L33" s="4">
        <f>IF('base (input)'!M6=0,0,additional!L6/'base (input)'!M6)</f>
        <v>1.3862155187031246E-8</v>
      </c>
      <c r="M33" s="4">
        <f>IF('base (input)'!N6=0,0,additional!M6/'base (input)'!N6)</f>
        <v>7.604045928984487E-6</v>
      </c>
      <c r="N33" s="4">
        <f t="array" ref="N33">N6/SUM('base (input)'!E6:N6)</f>
        <v>1.5873062110348306E-5</v>
      </c>
    </row>
    <row r="34" spans="1:14" x14ac:dyDescent="0.3">
      <c r="A34" s="1" t="s">
        <v>30</v>
      </c>
      <c r="B34" s="1" t="s">
        <v>95</v>
      </c>
      <c r="C34" s="1" t="s">
        <v>97</v>
      </c>
      <c r="D34" s="4">
        <f>IF('base (input)'!E7=0,0,additional!D7/'base (input)'!E7)</f>
        <v>0</v>
      </c>
      <c r="E34" s="4">
        <f>IF('base (input)'!F7=0,0,additional!E7/'base (input)'!F7)</f>
        <v>0</v>
      </c>
      <c r="F34" s="4">
        <f>IF('base (input)'!G7=0,0,additional!F7/'base (input)'!G7)</f>
        <v>0</v>
      </c>
      <c r="G34" s="4">
        <f>IF('base (input)'!H7=0,0,additional!G7/'base (input)'!H7)</f>
        <v>2.023782780121876E-3</v>
      </c>
      <c r="H34" s="4">
        <f>IF('base (input)'!I7=0,0,additional!H7/'base (input)'!I7)</f>
        <v>0</v>
      </c>
      <c r="I34" s="4">
        <f>IF('base (input)'!J7=0,0,additional!I7/'base (input)'!J7)</f>
        <v>9.0108341579117149E-5</v>
      </c>
      <c r="J34" s="4">
        <f>IF('base (input)'!K7=0,0,additional!J7/'base (input)'!K7)</f>
        <v>3.3620939110010147E-3</v>
      </c>
      <c r="K34" s="4">
        <f>IF('base (input)'!L7=0,0,additional!K7/'base (input)'!L7)</f>
        <v>0</v>
      </c>
      <c r="L34" s="4">
        <f>IF('base (input)'!M7=0,0,additional!L7/'base (input)'!M7)</f>
        <v>1.0132908282766773E-6</v>
      </c>
      <c r="M34" s="4">
        <f>IF('base (input)'!N7=0,0,additional!M7/'base (input)'!N7)</f>
        <v>1.8707777532924373E-5</v>
      </c>
      <c r="N34" s="4">
        <f t="array" ref="N34">N7/SUM('base (input)'!E7:N7)</f>
        <v>6.4854511765823379E-4</v>
      </c>
    </row>
    <row r="35" spans="1:14" x14ac:dyDescent="0.3">
      <c r="A35" s="1" t="s">
        <v>31</v>
      </c>
      <c r="B35" s="1" t="s">
        <v>93</v>
      </c>
      <c r="C35" s="1" t="s">
        <v>98</v>
      </c>
      <c r="D35" s="4">
        <f>IF('base (input)'!E8=0,0,additional!D8/'base (input)'!E8)</f>
        <v>1.6584107978916251E-3</v>
      </c>
      <c r="E35" s="4">
        <f>IF('base (input)'!F8=0,0,additional!E8/'base (input)'!F8)</f>
        <v>0</v>
      </c>
      <c r="F35" s="4">
        <f>IF('base (input)'!G8=0,0,additional!F8/'base (input)'!G8)</f>
        <v>1.5443320397962954E-7</v>
      </c>
      <c r="G35" s="4">
        <f>IF('base (input)'!H8=0,0,additional!G8/'base (input)'!H8)</f>
        <v>2.0237827801219887E-3</v>
      </c>
      <c r="H35" s="4">
        <f>IF('base (input)'!I8=0,0,additional!H8/'base (input)'!I8)</f>
        <v>8.5116005557834838E-6</v>
      </c>
      <c r="I35" s="4">
        <f>IF('base (input)'!J8=0,0,additional!I8/'base (input)'!J8)</f>
        <v>1.02465938628971E-5</v>
      </c>
      <c r="J35" s="4">
        <f>IF('base (input)'!K8=0,0,additional!J8/'base (input)'!K8)</f>
        <v>1.1995080639151674E-4</v>
      </c>
      <c r="K35" s="4">
        <f>IF('base (input)'!L8=0,0,additional!K8/'base (input)'!L8)</f>
        <v>1.0914603352244973E-3</v>
      </c>
      <c r="L35" s="4">
        <f>IF('base (input)'!M8=0,0,additional!L8/'base (input)'!M8)</f>
        <v>9.5458436748987133E-3</v>
      </c>
      <c r="M35" s="4">
        <f>IF('base (input)'!N8=0,0,additional!M8/'base (input)'!N8)</f>
        <v>5.5330004366269066E-6</v>
      </c>
      <c r="N35" s="4">
        <f t="array" ref="N35">N8/SUM('base (input)'!E8:N8)</f>
        <v>7.6617417012484143E-5</v>
      </c>
    </row>
    <row r="36" spans="1:14" x14ac:dyDescent="0.3">
      <c r="A36" s="1" t="s">
        <v>32</v>
      </c>
      <c r="B36" s="1" t="s">
        <v>94</v>
      </c>
      <c r="C36" s="1" t="s">
        <v>98</v>
      </c>
      <c r="D36" s="4">
        <f>IF('base (input)'!E9=0,0,additional!D9/'base (input)'!E9)</f>
        <v>1.6584107978918369E-3</v>
      </c>
      <c r="E36" s="4">
        <f>IF('base (input)'!F9=0,0,additional!E9/'base (input)'!F9)</f>
        <v>1.9811504654229427E-7</v>
      </c>
      <c r="F36" s="4">
        <f>IF('base (input)'!G9=0,0,additional!F9/'base (input)'!G9)</f>
        <v>1.544332040035025E-7</v>
      </c>
      <c r="G36" s="4">
        <f>IF('base (input)'!H9=0,0,additional!G9/'base (input)'!H9)</f>
        <v>2.0237827801219649E-3</v>
      </c>
      <c r="H36" s="4">
        <f>IF('base (input)'!I9=0,0,additional!H9/'base (input)'!I9)</f>
        <v>8.5126462325709523E-6</v>
      </c>
      <c r="I36" s="4">
        <f>IF('base (input)'!J9=0,0,additional!I9/'base (input)'!J9)</f>
        <v>1.0272877875343485E-5</v>
      </c>
      <c r="J36" s="4">
        <f>IF('base (input)'!K9=0,0,additional!J9/'base (input)'!K9)</f>
        <v>2.8983927084966481E-3</v>
      </c>
      <c r="K36" s="4">
        <f>IF('base (input)'!L9=0,0,additional!K9/'base (input)'!L9)</f>
        <v>1.0914603352238585E-3</v>
      </c>
      <c r="L36" s="4">
        <f>IF('base (input)'!M9=0,0,additional!L9/'base (input)'!M9)</f>
        <v>6.2118850974533573E-3</v>
      </c>
      <c r="M36" s="4">
        <f>IF('base (input)'!N9=0,0,additional!M9/'base (input)'!N9)</f>
        <v>3.5150434099200231E-5</v>
      </c>
      <c r="N36" s="4">
        <f t="array" ref="N36">N9/SUM('base (input)'!E9:N9)</f>
        <v>6.4426170947629697E-4</v>
      </c>
    </row>
    <row r="37" spans="1:14" x14ac:dyDescent="0.3">
      <c r="A37" s="1" t="s">
        <v>33</v>
      </c>
      <c r="B37" s="1" t="s">
        <v>95</v>
      </c>
      <c r="C37" s="1" t="s">
        <v>98</v>
      </c>
      <c r="D37" s="4">
        <f>IF('base (input)'!E10=0,0,additional!D10/'base (input)'!E10)</f>
        <v>1.6584107978916776E-3</v>
      </c>
      <c r="E37" s="4">
        <f>IF('base (input)'!F10=0,0,additional!E10/'base (input)'!F10)</f>
        <v>1.9811504668186293E-7</v>
      </c>
      <c r="F37" s="4">
        <f>IF('base (input)'!G10=0,0,additional!F10/'base (input)'!G10)</f>
        <v>1.5443320381295616E-7</v>
      </c>
      <c r="G37" s="4">
        <f>IF('base (input)'!H10=0,0,additional!G10/'base (input)'!H10)</f>
        <v>2.0237827801218582E-3</v>
      </c>
      <c r="H37" s="4">
        <f>IF('base (input)'!I10=0,0,additional!H10/'base (input)'!I10)</f>
        <v>8.5116332482953183E-6</v>
      </c>
      <c r="I37" s="4">
        <f>IF('base (input)'!J10=0,0,additional!I10/'base (input)'!J10)</f>
        <v>1.0266366370595543E-5</v>
      </c>
      <c r="J37" s="4">
        <f>IF('base (input)'!K10=0,0,additional!J10/'base (input)'!K10)</f>
        <v>4.1557474939807751E-3</v>
      </c>
      <c r="K37" s="4">
        <f>IF('base (input)'!L10=0,0,additional!K10/'base (input)'!L10)</f>
        <v>1.0914603352242082E-3</v>
      </c>
      <c r="L37" s="4">
        <f>IF('base (input)'!M10=0,0,additional!L10/'base (input)'!M10)</f>
        <v>3.6163459330681674E-3</v>
      </c>
      <c r="M37" s="4">
        <f>IF('base (input)'!N10=0,0,additional!M10/'base (input)'!N10)</f>
        <v>2.0936407990276977E-5</v>
      </c>
      <c r="N37" s="4">
        <f>N10/SUM('base (input)'!E10:N10)</f>
        <v>6.3331477836229394E-4</v>
      </c>
    </row>
    <row r="38" spans="1:14" x14ac:dyDescent="0.3">
      <c r="A38" s="1" t="s">
        <v>34</v>
      </c>
      <c r="B38" s="1" t="s">
        <v>93</v>
      </c>
      <c r="C38" s="1" t="s">
        <v>100</v>
      </c>
      <c r="D38" s="4">
        <f>IF('base (input)'!E11=0,0,additional!D11/'base (input)'!E11)</f>
        <v>0</v>
      </c>
      <c r="E38" s="4">
        <f>IF('base (input)'!F11=0,0,additional!E11/'base (input)'!F11)</f>
        <v>0</v>
      </c>
      <c r="F38" s="4">
        <f>IF('base (input)'!G11=0,0,additional!F11/'base (input)'!G11)</f>
        <v>0</v>
      </c>
      <c r="G38" s="4">
        <f>IF('base (input)'!H11=0,0,additional!G11/'base (input)'!H11)</f>
        <v>2.0237827801220477E-3</v>
      </c>
      <c r="H38" s="4">
        <f>IF('base (input)'!I11=0,0,additional!H11/'base (input)'!I11)</f>
        <v>0</v>
      </c>
      <c r="I38" s="4">
        <f>IF('base (input)'!J11=0,0,additional!I11/'base (input)'!J11)</f>
        <v>1.2153840157256147E-5</v>
      </c>
      <c r="J38" s="4">
        <f>IF('base (input)'!K11=0,0,additional!J11/'base (input)'!K11)</f>
        <v>2.3839829148855881E-4</v>
      </c>
      <c r="K38" s="4">
        <f>IF('base (input)'!L11=0,0,additional!K11/'base (input)'!L11)</f>
        <v>0</v>
      </c>
      <c r="L38" s="4">
        <f>IF('base (input)'!M11=0,0,additional!L11/'base (input)'!M11)</f>
        <v>5.1268368857798076E-4</v>
      </c>
      <c r="M38" s="4">
        <f>IF('base (input)'!N11=0,0,additional!M11/'base (input)'!N11)</f>
        <v>1.4091663873483241E-5</v>
      </c>
      <c r="N38" s="4">
        <f t="array" ref="N38">N11/SUM('base (input)'!E11:N11)</f>
        <v>6.0176212395211663E-5</v>
      </c>
    </row>
    <row r="39" spans="1:14" x14ac:dyDescent="0.3">
      <c r="A39" s="1" t="s">
        <v>35</v>
      </c>
      <c r="B39" s="1" t="s">
        <v>94</v>
      </c>
      <c r="C39" s="1" t="s">
        <v>100</v>
      </c>
      <c r="D39" s="4">
        <f>IF('base (input)'!E12=0,0,additional!D12/'base (input)'!E12)</f>
        <v>0</v>
      </c>
      <c r="E39" s="4">
        <f>IF('base (input)'!F12=0,0,additional!E12/'base (input)'!F12)</f>
        <v>0</v>
      </c>
      <c r="F39" s="4">
        <f>IF('base (input)'!G12=0,0,additional!F12/'base (input)'!G12)</f>
        <v>1.5443320394910022E-7</v>
      </c>
      <c r="G39" s="4">
        <f>IF('base (input)'!H12=0,0,additional!G12/'base (input)'!H12)</f>
        <v>0</v>
      </c>
      <c r="H39" s="4">
        <f>IF('base (input)'!I12=0,0,additional!H12/'base (input)'!I12)</f>
        <v>0</v>
      </c>
      <c r="I39" s="4">
        <f>IF('base (input)'!J12=0,0,additional!I12/'base (input)'!J12)</f>
        <v>1.2469300461059335E-5</v>
      </c>
      <c r="J39" s="4">
        <f>IF('base (input)'!K12=0,0,additional!J12/'base (input)'!K12)</f>
        <v>2.5199768398982158E-3</v>
      </c>
      <c r="K39" s="4">
        <f>IF('base (input)'!L12=0,0,additional!K12/'base (input)'!L12)</f>
        <v>0</v>
      </c>
      <c r="L39" s="4">
        <f>IF('base (input)'!M12=0,0,additional!L12/'base (input)'!M12)</f>
        <v>7.2184861780321581E-3</v>
      </c>
      <c r="M39" s="4">
        <f>IF('base (input)'!N12=0,0,additional!M12/'base (input)'!N12)</f>
        <v>3.8027049626434534E-5</v>
      </c>
      <c r="N39" s="4">
        <f t="array" ref="N39">N12/SUM('base (input)'!E12:N12)</f>
        <v>4.0555900086490201E-4</v>
      </c>
    </row>
    <row r="40" spans="1:14" x14ac:dyDescent="0.3">
      <c r="A40" s="1" t="s">
        <v>36</v>
      </c>
      <c r="B40" s="1" t="s">
        <v>95</v>
      </c>
      <c r="C40" s="1" t="s">
        <v>100</v>
      </c>
      <c r="D40" s="4">
        <f>IF('base (input)'!E13=0,0,additional!D13/'base (input)'!E13)</f>
        <v>0</v>
      </c>
      <c r="E40" s="4">
        <f>IF('base (input)'!F13=0,0,additional!E13/'base (input)'!F13)</f>
        <v>0</v>
      </c>
      <c r="F40" s="4">
        <f>IF('base (input)'!G13=0,0,additional!F13/'base (input)'!G13)</f>
        <v>1.5443320424494169E-7</v>
      </c>
      <c r="G40" s="4">
        <f>IF('base (input)'!H13=0,0,additional!G13/'base (input)'!H13)</f>
        <v>0</v>
      </c>
      <c r="H40" s="4">
        <f>IF('base (input)'!I13=0,0,additional!H13/'base (input)'!I13)</f>
        <v>0</v>
      </c>
      <c r="I40" s="4">
        <f>IF('base (input)'!J13=0,0,additional!I13/'base (input)'!J13)</f>
        <v>1.2039620617673578E-5</v>
      </c>
      <c r="J40" s="4">
        <f>IF('base (input)'!K13=0,0,additional!J13/'base (input)'!K13)</f>
        <v>1.3916314639346219E-4</v>
      </c>
      <c r="K40" s="4">
        <f>IF('base (input)'!L13=0,0,additional!K13/'base (input)'!L13)</f>
        <v>0</v>
      </c>
      <c r="L40" s="4">
        <f>IF('base (input)'!M13=0,0,additional!L13/'base (input)'!M13)</f>
        <v>6.3803708261539853E-3</v>
      </c>
      <c r="M40" s="4">
        <f>IF('base (input)'!N13=0,0,additional!M13/'base (input)'!N13)</f>
        <v>2.5348038122668371E-5</v>
      </c>
      <c r="N40" s="4">
        <f t="array" ref="N40">N13/SUM('base (input)'!E13:N13)</f>
        <v>4.0843482165127371E-4</v>
      </c>
    </row>
    <row r="41" spans="1:14" x14ac:dyDescent="0.3">
      <c r="A41" s="1" t="s">
        <v>37</v>
      </c>
      <c r="B41" s="1" t="s">
        <v>93</v>
      </c>
      <c r="C41" s="1" t="s">
        <v>101</v>
      </c>
      <c r="D41" s="4">
        <f>IF('base (input)'!E14=0,0,additional!D14/'base (input)'!E14)</f>
        <v>0</v>
      </c>
      <c r="E41" s="4">
        <f>IF('base (input)'!F14=0,0,additional!E14/'base (input)'!F14)</f>
        <v>0</v>
      </c>
      <c r="F41" s="4">
        <f>IF('base (input)'!G14=0,0,additional!F14/'base (input)'!G14)</f>
        <v>0</v>
      </c>
      <c r="G41" s="4">
        <f>IF('base (input)'!H14=0,0,additional!G14/'base (input)'!H14)</f>
        <v>2.0237827801220009E-3</v>
      </c>
      <c r="H41" s="4">
        <f>IF('base (input)'!I14=0,0,additional!H14/'base (input)'!I14)</f>
        <v>0</v>
      </c>
      <c r="I41" s="4">
        <f>IF('base (input)'!J14=0,0,additional!I14/'base (input)'!J14)</f>
        <v>1.027466994937861E-5</v>
      </c>
      <c r="J41" s="4">
        <f>IF('base (input)'!K14=0,0,additional!J14/'base (input)'!K14)</f>
        <v>7.0331230466514174E-5</v>
      </c>
      <c r="K41" s="4">
        <f>IF('base (input)'!L14=0,0,additional!K14/'base (input)'!L14)</f>
        <v>0</v>
      </c>
      <c r="L41" s="4">
        <f>IF('base (input)'!M14=0,0,additional!L14/'base (input)'!M14)</f>
        <v>8.7111229178849586E-2</v>
      </c>
      <c r="M41" s="4">
        <f>IF('base (input)'!N14=0,0,additional!M14/'base (input)'!N14)</f>
        <v>5.6624286372326933E-6</v>
      </c>
      <c r="N41" s="4">
        <f t="array" ref="N41">N14/SUM('base (input)'!E14:N14)</f>
        <v>1.1750788580822159E-4</v>
      </c>
    </row>
    <row r="42" spans="1:14" x14ac:dyDescent="0.3">
      <c r="A42" s="1" t="s">
        <v>38</v>
      </c>
      <c r="B42" s="1" t="s">
        <v>94</v>
      </c>
      <c r="C42" s="1" t="s">
        <v>101</v>
      </c>
      <c r="D42" s="4">
        <f>IF('base (input)'!E15=0,0,additional!D15/'base (input)'!E15)</f>
        <v>0</v>
      </c>
      <c r="E42" s="4">
        <f>IF('base (input)'!F15=0,0,additional!E15/'base (input)'!F15)</f>
        <v>0</v>
      </c>
      <c r="F42" s="4">
        <f>IF('base (input)'!G15=0,0,additional!F15/'base (input)'!G15)</f>
        <v>1.5443320376882543E-7</v>
      </c>
      <c r="G42" s="4">
        <f>IF('base (input)'!H15=0,0,additional!G15/'base (input)'!H15)</f>
        <v>0</v>
      </c>
      <c r="H42" s="4">
        <f>IF('base (input)'!I15=0,0,additional!H15/'base (input)'!I15)</f>
        <v>0</v>
      </c>
      <c r="I42" s="4">
        <f>IF('base (input)'!J15=0,0,additional!I15/'base (input)'!J15)</f>
        <v>1.1270313905566136E-5</v>
      </c>
      <c r="J42" s="4">
        <f>IF('base (input)'!K15=0,0,additional!J15/'base (input)'!K15)</f>
        <v>1.3945444552772657E-4</v>
      </c>
      <c r="K42" s="4">
        <f>IF('base (input)'!L15=0,0,additional!K15/'base (input)'!L15)</f>
        <v>0</v>
      </c>
      <c r="L42" s="4">
        <f>IF('base (input)'!M15=0,0,additional!L15/'base (input)'!M15)</f>
        <v>5.618692536540011E-3</v>
      </c>
      <c r="M42" s="4">
        <f>IF('base (input)'!N15=0,0,additional!M15/'base (input)'!N15)</f>
        <v>5.153110852274572E-5</v>
      </c>
      <c r="N42" s="4">
        <f t="array" ref="N42">N15/SUM('base (input)'!E15:N15)</f>
        <v>8.1359581971395954E-4</v>
      </c>
    </row>
    <row r="43" spans="1:14" x14ac:dyDescent="0.3">
      <c r="A43" s="1" t="s">
        <v>39</v>
      </c>
      <c r="B43" s="1" t="s">
        <v>95</v>
      </c>
      <c r="C43" s="1" t="s">
        <v>101</v>
      </c>
      <c r="D43" s="4">
        <f>IF('base (input)'!E16=0,0,additional!D16/'base (input)'!E16)</f>
        <v>1.6584107978917177E-3</v>
      </c>
      <c r="E43" s="4">
        <f>IF('base (input)'!F16=0,0,additional!E16/'base (input)'!F16)</f>
        <v>0</v>
      </c>
      <c r="F43" s="4">
        <f>IF('base (input)'!G16=0,0,additional!F16/'base (input)'!G16)</f>
        <v>1.5443320402679275E-7</v>
      </c>
      <c r="G43" s="4">
        <f>IF('base (input)'!H16=0,0,additional!G16/'base (input)'!H16)</f>
        <v>0</v>
      </c>
      <c r="H43" s="4">
        <f>IF('base (input)'!I16=0,0,additional!H16/'base (input)'!I16)</f>
        <v>8.5112508142237114E-6</v>
      </c>
      <c r="I43" s="4">
        <f>IF('base (input)'!J16=0,0,additional!I16/'base (input)'!J16)</f>
        <v>1.1131273979081969E-5</v>
      </c>
      <c r="J43" s="4">
        <f>IF('base (input)'!K16=0,0,additional!J16/'base (input)'!K16)</f>
        <v>1.812800859989704E-4</v>
      </c>
      <c r="K43" s="4">
        <f>IF('base (input)'!L16=0,0,additional!K16/'base (input)'!L16)</f>
        <v>1.0914603352242382E-3</v>
      </c>
      <c r="L43" s="4">
        <f>IF('base (input)'!M16=0,0,additional!L16/'base (input)'!M16)</f>
        <v>1.0868867661043972E-2</v>
      </c>
      <c r="M43" s="4">
        <f>IF('base (input)'!N16=0,0,additional!M16/'base (input)'!N16)</f>
        <v>2.5600328714441929E-5</v>
      </c>
      <c r="N43" s="4">
        <f t="array" ref="N43">N16/SUM('base (input)'!E16:N16)</f>
        <v>1.2143607912164399E-3</v>
      </c>
    </row>
    <row r="44" spans="1:14" x14ac:dyDescent="0.3">
      <c r="A44" s="1" t="s">
        <v>40</v>
      </c>
      <c r="B44" s="1" t="s">
        <v>93</v>
      </c>
      <c r="C44" s="1" t="s">
        <v>102</v>
      </c>
      <c r="D44" s="4">
        <f>IF('base (input)'!E17=0,0,additional!D17/'base (input)'!E17)</f>
        <v>0</v>
      </c>
      <c r="E44" s="4">
        <f>IF('base (input)'!F17=0,0,additional!E17/'base (input)'!F17)</f>
        <v>0</v>
      </c>
      <c r="F44" s="4">
        <f>IF('base (input)'!G17=0,0,additional!F17/'base (input)'!G17)</f>
        <v>1.5443320392907411E-7</v>
      </c>
      <c r="G44" s="4">
        <f>IF('base (input)'!H17=0,0,additional!G17/'base (input)'!H17)</f>
        <v>2.0237827801219718E-3</v>
      </c>
      <c r="H44" s="4">
        <f>IF('base (input)'!I17=0,0,additional!H17/'base (input)'!I17)</f>
        <v>0</v>
      </c>
      <c r="I44" s="4">
        <f>IF('base (input)'!J17=0,0,additional!I17/'base (input)'!J17)</f>
        <v>4.9732446635406586E-6</v>
      </c>
      <c r="J44" s="4">
        <f>IF('base (input)'!K17=0,0,additional!J17/'base (input)'!K17)</f>
        <v>1.4653845717950287E-4</v>
      </c>
      <c r="K44" s="4">
        <f>IF('base (input)'!L17=0,0,additional!K17/'base (input)'!L17)</f>
        <v>0</v>
      </c>
      <c r="L44" s="4">
        <f>IF('base (input)'!M17=0,0,additional!L17/'base (input)'!M17)</f>
        <v>2.7760578754350556E-4</v>
      </c>
      <c r="M44" s="4">
        <f>IF('base (input)'!N17=0,0,additional!M17/'base (input)'!N17)</f>
        <v>5.1057762426901069E-6</v>
      </c>
      <c r="N44" s="4">
        <f t="array" ref="N44">N17/SUM('base (input)'!E17:N17)</f>
        <v>4.0781039024745852E-5</v>
      </c>
    </row>
    <row r="45" spans="1:14" x14ac:dyDescent="0.3">
      <c r="A45" s="1" t="s">
        <v>41</v>
      </c>
      <c r="B45" s="1" t="s">
        <v>94</v>
      </c>
      <c r="C45" s="1" t="s">
        <v>102</v>
      </c>
      <c r="D45" s="4">
        <f>IF('base (input)'!E18=0,0,additional!D18/'base (input)'!E18)</f>
        <v>1.6584107978918109E-3</v>
      </c>
      <c r="E45" s="4">
        <f>IF('base (input)'!F18=0,0,additional!E18/'base (input)'!F18)</f>
        <v>0</v>
      </c>
      <c r="F45" s="4">
        <f>IF('base (input)'!G18=0,0,additional!F18/'base (input)'!G18)</f>
        <v>1.5443320385018048E-7</v>
      </c>
      <c r="G45" s="4">
        <f>IF('base (input)'!H18=0,0,additional!G18/'base (input)'!H18)</f>
        <v>2.0237827801222611E-3</v>
      </c>
      <c r="H45" s="4">
        <f>IF('base (input)'!I18=0,0,additional!H18/'base (input)'!I18)</f>
        <v>8.5116484332660376E-6</v>
      </c>
      <c r="I45" s="4">
        <f>IF('base (input)'!J18=0,0,additional!I18/'base (input)'!J18)</f>
        <v>2.7800259280146921E-5</v>
      </c>
      <c r="J45" s="4">
        <f>IF('base (input)'!K18=0,0,additional!J18/'base (input)'!K18)</f>
        <v>1.145837622229319E-2</v>
      </c>
      <c r="K45" s="4">
        <f>IF('base (input)'!L18=0,0,additional!K18/'base (input)'!L18)</f>
        <v>1.0914603352242382E-3</v>
      </c>
      <c r="L45" s="4">
        <f>IF('base (input)'!M18=0,0,additional!L18/'base (input)'!M18)</f>
        <v>6.2445358835376254E-2</v>
      </c>
      <c r="M45" s="4">
        <f>IF('base (input)'!N18=0,0,additional!M18/'base (input)'!N18)</f>
        <v>2.2573041366056789E-5</v>
      </c>
      <c r="N45" s="4">
        <f t="array" ref="N45">N18/SUM('base (input)'!E18:N18)</f>
        <v>7.7450249448872948E-3</v>
      </c>
    </row>
    <row r="46" spans="1:14" x14ac:dyDescent="0.3">
      <c r="A46" s="1" t="s">
        <v>42</v>
      </c>
      <c r="B46" s="1" t="s">
        <v>95</v>
      </c>
      <c r="C46" s="1" t="s">
        <v>102</v>
      </c>
      <c r="D46" s="4">
        <f>IF('base (input)'!E19=0,0,additional!D19/'base (input)'!E19)</f>
        <v>0</v>
      </c>
      <c r="E46" s="4">
        <f>IF('base (input)'!F19=0,0,additional!E19/'base (input)'!F19)</f>
        <v>0</v>
      </c>
      <c r="F46" s="4">
        <f>IF('base (input)'!G19=0,0,additional!F19/'base (input)'!G19)</f>
        <v>1.5443320393782692E-7</v>
      </c>
      <c r="G46" s="4">
        <f>IF('base (input)'!H19=0,0,additional!G19/'base (input)'!H19)</f>
        <v>2.0237827801220065E-3</v>
      </c>
      <c r="H46" s="4">
        <f>IF('base (input)'!I19=0,0,additional!H19/'base (input)'!I19)</f>
        <v>0</v>
      </c>
      <c r="I46" s="4">
        <f>IF('base (input)'!J19=0,0,additional!I19/'base (input)'!J19)</f>
        <v>2.7663939308759076E-5</v>
      </c>
      <c r="J46" s="4">
        <f>IF('base (input)'!K19=0,0,additional!J19/'base (input)'!K19)</f>
        <v>1.8919033396770619E-4</v>
      </c>
      <c r="K46" s="4">
        <f>IF('base (input)'!L19=0,0,additional!K19/'base (input)'!L19)</f>
        <v>0</v>
      </c>
      <c r="L46" s="4">
        <f>IF('base (input)'!M19=0,0,additional!L19/'base (input)'!M19)</f>
        <v>2.0795051058941525E-3</v>
      </c>
      <c r="M46" s="4">
        <f>IF('base (input)'!N19=0,0,additional!M19/'base (input)'!N19)</f>
        <v>2.0820147998583112E-5</v>
      </c>
      <c r="N46" s="4">
        <f t="array" ref="N46">N19/SUM('base (input)'!E19:N19)</f>
        <v>2.8465146139577052E-4</v>
      </c>
    </row>
    <row r="47" spans="1:14" x14ac:dyDescent="0.3">
      <c r="A47" s="1" t="s">
        <v>43</v>
      </c>
      <c r="B47" s="1" t="s">
        <v>93</v>
      </c>
      <c r="C47" s="1" t="s">
        <v>99</v>
      </c>
      <c r="D47" s="4">
        <f>IF('base (input)'!E20=0,0,additional!D20/'base (input)'!E20)</f>
        <v>0</v>
      </c>
      <c r="E47" s="4">
        <f>IF('base (input)'!F20=0,0,additional!E20/'base (input)'!F20)</f>
        <v>0</v>
      </c>
      <c r="F47" s="4">
        <f>IF('base (input)'!G20=0,0,additional!F20/'base (input)'!G20)</f>
        <v>1.5443320425886279E-7</v>
      </c>
      <c r="G47" s="4">
        <f>IF('base (input)'!H20=0,0,additional!G20/'base (input)'!H20)</f>
        <v>2.0237827801220585E-3</v>
      </c>
      <c r="H47" s="4">
        <f>IF('base (input)'!I20=0,0,additional!H20/'base (input)'!I20)</f>
        <v>0</v>
      </c>
      <c r="I47" s="4">
        <f>IF('base (input)'!J20=0,0,additional!I20/'base (input)'!J20)</f>
        <v>2.7273294591569852E-5</v>
      </c>
      <c r="J47" s="4">
        <f>IF('base (input)'!K20=0,0,additional!J20/'base (input)'!K20)</f>
        <v>0</v>
      </c>
      <c r="K47" s="4">
        <f>IF('base (input)'!L20=0,0,additional!K20/'base (input)'!L20)</f>
        <v>0</v>
      </c>
      <c r="L47" s="4">
        <f>IF('base (input)'!M20=0,0,additional!L20/'base (input)'!M20)</f>
        <v>1.5727402000582578E-6</v>
      </c>
      <c r="M47" s="4">
        <f>IF('base (input)'!N20=0,0,additional!M20/'base (input)'!N20)</f>
        <v>2.3730588002729054E-6</v>
      </c>
      <c r="N47" s="4">
        <f t="array" ref="N47">N20/SUM('base (input)'!E20:N20)</f>
        <v>3.2451346782336372E-5</v>
      </c>
    </row>
    <row r="48" spans="1:14" x14ac:dyDescent="0.3">
      <c r="A48" s="1" t="s">
        <v>44</v>
      </c>
      <c r="B48" s="1" t="s">
        <v>94</v>
      </c>
      <c r="C48" s="1" t="s">
        <v>99</v>
      </c>
      <c r="D48" s="4">
        <f>IF('base (input)'!E21=0,0,additional!D21/'base (input)'!E21)</f>
        <v>0</v>
      </c>
      <c r="E48" s="4">
        <f>IF('base (input)'!F21=0,0,additional!E21/'base (input)'!F21)</f>
        <v>0</v>
      </c>
      <c r="F48" s="4">
        <f>IF('base (input)'!G21=0,0,additional!F21/'base (input)'!G21)</f>
        <v>1.5443320389704361E-7</v>
      </c>
      <c r="G48" s="4">
        <f>IF('base (input)'!H21=0,0,additional!G21/'base (input)'!H21)</f>
        <v>0</v>
      </c>
      <c r="H48" s="4">
        <f>IF('base (input)'!I21=0,0,additional!H21/'base (input)'!I21)</f>
        <v>0</v>
      </c>
      <c r="I48" s="4">
        <f>IF('base (input)'!J21=0,0,additional!I21/'base (input)'!J21)</f>
        <v>2.7092603979866315E-5</v>
      </c>
      <c r="J48" s="4">
        <f>IF('base (input)'!K21=0,0,additional!J21/'base (input)'!K21)</f>
        <v>2.118901932320362E-4</v>
      </c>
      <c r="K48" s="4">
        <f>IF('base (input)'!L21=0,0,additional!K21/'base (input)'!L21)</f>
        <v>0</v>
      </c>
      <c r="L48" s="4">
        <f>IF('base (input)'!M21=0,0,additional!L21/'base (input)'!M21)</f>
        <v>3.582989338764218E-3</v>
      </c>
      <c r="M48" s="4">
        <f>IF('base (input)'!N21=0,0,additional!M21/'base (input)'!N21)</f>
        <v>3.3603766853103014E-5</v>
      </c>
      <c r="N48" s="4">
        <f t="array" ref="N48">N21/SUM('base (input)'!E21:N21)</f>
        <v>7.5551090930113377E-4</v>
      </c>
    </row>
    <row r="49" spans="1:14" x14ac:dyDescent="0.3">
      <c r="A49" s="1" t="s">
        <v>45</v>
      </c>
      <c r="B49" s="1" t="s">
        <v>95</v>
      </c>
      <c r="C49" s="1" t="s">
        <v>99</v>
      </c>
      <c r="D49" s="4">
        <f>IF('base (input)'!E22=0,0,additional!D22/'base (input)'!E22)</f>
        <v>0</v>
      </c>
      <c r="E49" s="4">
        <f>IF('base (input)'!F22=0,0,additional!E22/'base (input)'!F22)</f>
        <v>0</v>
      </c>
      <c r="F49" s="4">
        <f>IF('base (input)'!G22=0,0,additional!F22/'base (input)'!G22)</f>
        <v>1.5443320402316968E-7</v>
      </c>
      <c r="G49" s="4">
        <f>IF('base (input)'!H22=0,0,additional!G22/'base (input)'!H22)</f>
        <v>2.0237827801218664E-3</v>
      </c>
      <c r="H49" s="4">
        <f>IF('base (input)'!I22=0,0,additional!H22/'base (input)'!I22)</f>
        <v>0</v>
      </c>
      <c r="I49" s="4">
        <f>IF('base (input)'!J22=0,0,additional!I22/'base (input)'!J22)</f>
        <v>2.724739102867638E-5</v>
      </c>
      <c r="J49" s="4">
        <f>IF('base (input)'!K22=0,0,additional!J22/'base (input)'!K22)</f>
        <v>8.9032771538754361E-6</v>
      </c>
      <c r="K49" s="4">
        <f>IF('base (input)'!L22=0,0,additional!K22/'base (input)'!L22)</f>
        <v>0</v>
      </c>
      <c r="L49" s="4">
        <f>IF('base (input)'!M22=0,0,additional!L22/'base (input)'!M22)</f>
        <v>5.7172217098730417E-2</v>
      </c>
      <c r="M49" s="4">
        <f>IF('base (input)'!N22=0,0,additional!M22/'base (input)'!N22)</f>
        <v>1.8584066486429945E-5</v>
      </c>
      <c r="N49" s="4">
        <f t="array" ref="N49">N22/SUM('base (input)'!E22:N22)</f>
        <v>8.3703680671367194E-3</v>
      </c>
    </row>
    <row r="50" spans="1:14" x14ac:dyDescent="0.3">
      <c r="A50" s="1" t="s">
        <v>46</v>
      </c>
      <c r="B50" s="1" t="s">
        <v>93</v>
      </c>
      <c r="C50" s="1" t="s">
        <v>103</v>
      </c>
      <c r="D50" s="4">
        <f>IF('base (input)'!E23=0,0,additional!D23/'base (input)'!E23)</f>
        <v>0</v>
      </c>
      <c r="E50" s="4">
        <f>IF('base (input)'!F23=0,0,additional!E23/'base (input)'!F23)</f>
        <v>0</v>
      </c>
      <c r="F50" s="4">
        <f>IF('base (input)'!G23=0,0,additional!F23/'base (input)'!G23)</f>
        <v>0</v>
      </c>
      <c r="G50" s="4">
        <f>IF('base (input)'!H23=0,0,additional!G23/'base (input)'!H23)</f>
        <v>0</v>
      </c>
      <c r="H50" s="4">
        <f>IF('base (input)'!I23=0,0,additional!H23/'base (input)'!I23)</f>
        <v>0</v>
      </c>
      <c r="I50" s="4">
        <f>IF('base (input)'!J23=0,0,additional!I23/'base (input)'!J23)</f>
        <v>0</v>
      </c>
      <c r="J50" s="4">
        <f>IF('base (input)'!K23=0,0,additional!J23/'base (input)'!K23)</f>
        <v>0</v>
      </c>
      <c r="K50" s="4">
        <f>IF('base (input)'!L23=0,0,additional!K23/'base (input)'!L23)</f>
        <v>0</v>
      </c>
      <c r="L50" s="4">
        <f>IF('base (input)'!M23=0,0,additional!L23/'base (input)'!M23)</f>
        <v>0</v>
      </c>
      <c r="M50" s="4">
        <f>IF('base (input)'!N23=0,0,additional!M23/'base (input)'!N23)</f>
        <v>1.9672523024198909E-6</v>
      </c>
      <c r="N50" s="4">
        <f t="array" ref="N50">N23/SUM('base (input)'!E23:N23)</f>
        <v>1.9672523024198909E-6</v>
      </c>
    </row>
    <row r="51" spans="1:14" x14ac:dyDescent="0.3">
      <c r="A51" s="1" t="s">
        <v>47</v>
      </c>
      <c r="B51" s="1" t="s">
        <v>94</v>
      </c>
      <c r="C51" s="1" t="s">
        <v>103</v>
      </c>
      <c r="D51" s="4">
        <f>IF('base (input)'!E24=0,0,additional!D24/'base (input)'!E24)</f>
        <v>0</v>
      </c>
      <c r="E51" s="4">
        <f>IF('base (input)'!F24=0,0,additional!E24/'base (input)'!F24)</f>
        <v>0</v>
      </c>
      <c r="F51" s="4">
        <f>IF('base (input)'!G24=0,0,additional!F24/'base (input)'!G24)</f>
        <v>1.5443320389789199E-7</v>
      </c>
      <c r="G51" s="4">
        <f>IF('base (input)'!H24=0,0,additional!G24/'base (input)'!H24)</f>
        <v>0</v>
      </c>
      <c r="H51" s="4">
        <f>IF('base (input)'!I24=0,0,additional!H24/'base (input)'!I24)</f>
        <v>0</v>
      </c>
      <c r="I51" s="4">
        <f>IF('base (input)'!J24=0,0,additional!I24/'base (input)'!J24)</f>
        <v>6.6913954008733612E-5</v>
      </c>
      <c r="J51" s="4">
        <f>IF('base (input)'!K24=0,0,additional!J24/'base (input)'!K24)</f>
        <v>0</v>
      </c>
      <c r="K51" s="4">
        <f>IF('base (input)'!L24=0,0,additional!K24/'base (input)'!L24)</f>
        <v>0</v>
      </c>
      <c r="L51" s="4">
        <f>IF('base (input)'!M24=0,0,additional!L24/'base (input)'!M24)</f>
        <v>1.5697720203076772E-6</v>
      </c>
      <c r="M51" s="4">
        <f>IF('base (input)'!N24=0,0,additional!M24/'base (input)'!N24)</f>
        <v>2.9348247538237786E-5</v>
      </c>
      <c r="N51" s="4">
        <f t="array" ref="N51">N24/SUM('base (input)'!E24:N24)</f>
        <v>3.6220356475247441E-5</v>
      </c>
    </row>
    <row r="52" spans="1:14" x14ac:dyDescent="0.3">
      <c r="A52" s="1" t="s">
        <v>48</v>
      </c>
      <c r="B52" s="1" t="s">
        <v>95</v>
      </c>
      <c r="C52" s="1" t="s">
        <v>103</v>
      </c>
      <c r="D52" s="4">
        <f>IF('base (input)'!E25=0,0,additional!D25/'base (input)'!E25)</f>
        <v>0</v>
      </c>
      <c r="E52" s="4">
        <f>IF('base (input)'!F25=0,0,additional!E25/'base (input)'!F25)</f>
        <v>0</v>
      </c>
      <c r="F52" s="4">
        <f>IF('base (input)'!G25=0,0,additional!F25/'base (input)'!G25)</f>
        <v>1.5443320402973609E-7</v>
      </c>
      <c r="G52" s="4">
        <f>IF('base (input)'!H25=0,0,additional!G25/'base (input)'!H25)</f>
        <v>0</v>
      </c>
      <c r="H52" s="4">
        <f>IF('base (input)'!I25=0,0,additional!H25/'base (input)'!I25)</f>
        <v>0</v>
      </c>
      <c r="I52" s="4">
        <f>IF('base (input)'!J25=0,0,additional!I25/'base (input)'!J25)</f>
        <v>6.6946285570146908E-5</v>
      </c>
      <c r="J52" s="4">
        <f>IF('base (input)'!K25=0,0,additional!J25/'base (input)'!K25)</f>
        <v>0</v>
      </c>
      <c r="K52" s="4">
        <f>IF('base (input)'!L25=0,0,additional!K25/'base (input)'!L25)</f>
        <v>0</v>
      </c>
      <c r="L52" s="4">
        <f>IF('base (input)'!M25=0,0,additional!L25/'base (input)'!M25)</f>
        <v>1.7382998044139772E-2</v>
      </c>
      <c r="M52" s="4">
        <f>IF('base (input)'!N25=0,0,additional!M25/'base (input)'!N25)</f>
        <v>2.2687806864583127E-5</v>
      </c>
      <c r="N52" s="4">
        <f t="array" ref="N52">N25/SUM('base (input)'!E25:N25)</f>
        <v>5.2674763655407913E-4</v>
      </c>
    </row>
    <row r="57" spans="1:14" x14ac:dyDescent="0.3">
      <c r="A57" s="5"/>
    </row>
    <row r="58" spans="1:14" x14ac:dyDescent="0.3">
      <c r="A58" s="5"/>
    </row>
    <row r="59" spans="1:14" x14ac:dyDescent="0.3">
      <c r="A59" s="5"/>
    </row>
    <row r="60" spans="1:14" x14ac:dyDescent="0.3">
      <c r="A60" s="5"/>
    </row>
    <row r="61" spans="1:14" x14ac:dyDescent="0.3">
      <c r="A61" s="5"/>
    </row>
    <row r="62" spans="1:14" x14ac:dyDescent="0.3">
      <c r="A62" s="5"/>
    </row>
    <row r="63" spans="1:14" x14ac:dyDescent="0.3">
      <c r="A63" s="5"/>
    </row>
    <row r="64" spans="1:14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</sheetData>
  <pageMargins left="0.7" right="0.7" top="0.75" bottom="0.75" header="0.3" footer="0.3"/>
  <ignoredErrors>
    <ignoredError sqref="N29:N3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AD74-ECC2-43D5-96AC-CE976F7CDA6B}">
  <dimension ref="A1:M49"/>
  <sheetViews>
    <sheetView tabSelected="1" workbookViewId="0">
      <selection activeCell="L26" sqref="L26"/>
    </sheetView>
  </sheetViews>
  <sheetFormatPr defaultRowHeight="14.4" x14ac:dyDescent="0.3"/>
  <cols>
    <col min="1" max="1" width="34.21875" customWidth="1"/>
    <col min="8" max="8" width="11.5546875" bestFit="1" customWidth="1"/>
    <col min="9" max="9" width="14.88671875" bestFit="1" customWidth="1"/>
    <col min="13" max="13" width="8.88671875" customWidth="1"/>
  </cols>
  <sheetData>
    <row r="1" spans="1:13" x14ac:dyDescent="0.3">
      <c r="B1" t="s">
        <v>93</v>
      </c>
      <c r="C1" t="s">
        <v>94</v>
      </c>
      <c r="D1" t="s">
        <v>95</v>
      </c>
      <c r="H1" t="s">
        <v>22</v>
      </c>
      <c r="I1" t="s">
        <v>23</v>
      </c>
      <c r="J1" t="s">
        <v>113</v>
      </c>
      <c r="K1" t="s">
        <v>114</v>
      </c>
    </row>
    <row r="2" spans="1:13" x14ac:dyDescent="0.3">
      <c r="A2" s="5" t="s">
        <v>99</v>
      </c>
      <c r="B2" s="7">
        <f>$J$20</f>
        <v>3.2451346782336372E-5</v>
      </c>
      <c r="C2" s="7">
        <f>$J$21</f>
        <v>7.5551090930113377E-4</v>
      </c>
      <c r="D2" s="7">
        <f>$J$22</f>
        <v>8.3703680671367194E-3</v>
      </c>
      <c r="H2" t="s">
        <v>93</v>
      </c>
      <c r="I2" t="s">
        <v>96</v>
      </c>
      <c r="J2" s="3">
        <v>7.046170145515003E-5</v>
      </c>
      <c r="K2" s="10">
        <v>7.5084842065637869E-5</v>
      </c>
      <c r="M2" s="9">
        <f>(K2-J2)/K2</f>
        <v>6.1572222612473096E-2</v>
      </c>
    </row>
    <row r="3" spans="1:13" x14ac:dyDescent="0.3">
      <c r="A3" s="5" t="s">
        <v>99</v>
      </c>
      <c r="B3" s="7">
        <f t="shared" ref="B3:B8" si="0">$J$20</f>
        <v>3.2451346782336372E-5</v>
      </c>
      <c r="C3" s="7">
        <f t="shared" ref="C3:C8" si="1">$J$21</f>
        <v>7.5551090930113377E-4</v>
      </c>
      <c r="D3" s="7">
        <f t="shared" ref="D3:D8" si="2">$J$22</f>
        <v>8.3703680671367194E-3</v>
      </c>
      <c r="H3" t="s">
        <v>94</v>
      </c>
      <c r="I3" t="s">
        <v>96</v>
      </c>
      <c r="J3" s="3">
        <v>1.8528279620400991E-4</v>
      </c>
      <c r="K3" s="10">
        <v>1.9208391181404735E-4</v>
      </c>
      <c r="M3" s="9">
        <f>(K3-J3)/K3</f>
        <v>3.5407002834373015E-2</v>
      </c>
    </row>
    <row r="4" spans="1:13" x14ac:dyDescent="0.3">
      <c r="A4" s="5" t="s">
        <v>99</v>
      </c>
      <c r="B4" s="7">
        <f>$J$20</f>
        <v>3.2451346782336372E-5</v>
      </c>
      <c r="C4" s="7">
        <f t="shared" si="1"/>
        <v>7.5551090930113377E-4</v>
      </c>
      <c r="D4" s="7">
        <f t="shared" si="2"/>
        <v>8.3703680671367194E-3</v>
      </c>
      <c r="H4" t="s">
        <v>95</v>
      </c>
      <c r="I4" t="s">
        <v>96</v>
      </c>
      <c r="J4" s="3">
        <v>1.1164687563786431E-4</v>
      </c>
      <c r="K4" s="10">
        <v>1.1919141665318853E-4</v>
      </c>
      <c r="M4" s="9">
        <f>(K4-J4)/K4</f>
        <v>6.329768725944912E-2</v>
      </c>
    </row>
    <row r="5" spans="1:13" x14ac:dyDescent="0.3">
      <c r="A5" s="5" t="s">
        <v>99</v>
      </c>
      <c r="B5" s="7">
        <f t="shared" si="0"/>
        <v>3.2451346782336372E-5</v>
      </c>
      <c r="C5" s="7">
        <f t="shared" si="1"/>
        <v>7.5551090930113377E-4</v>
      </c>
      <c r="D5" s="7">
        <f t="shared" si="2"/>
        <v>8.3703680671367194E-3</v>
      </c>
      <c r="H5" t="s">
        <v>93</v>
      </c>
      <c r="I5" t="s">
        <v>97</v>
      </c>
      <c r="J5" s="3">
        <v>4.0887961228041014E-5</v>
      </c>
      <c r="K5" s="10">
        <v>4.3768199683435326E-5</v>
      </c>
      <c r="M5" s="9">
        <f>(K5-J5)/K5</f>
        <v>6.5806646748698183E-2</v>
      </c>
    </row>
    <row r="6" spans="1:13" x14ac:dyDescent="0.3">
      <c r="A6" s="5" t="s">
        <v>99</v>
      </c>
      <c r="B6" s="7">
        <f t="shared" si="0"/>
        <v>3.2451346782336372E-5</v>
      </c>
      <c r="C6" s="7">
        <f>$J$21</f>
        <v>7.5551090930113377E-4</v>
      </c>
      <c r="D6" s="7">
        <f t="shared" si="2"/>
        <v>8.3703680671367194E-3</v>
      </c>
      <c r="H6" t="s">
        <v>94</v>
      </c>
      <c r="I6" t="s">
        <v>97</v>
      </c>
      <c r="J6" s="3">
        <v>1.5873062110348306E-5</v>
      </c>
      <c r="K6" s="10">
        <v>1.6550186139415285E-5</v>
      </c>
      <c r="M6" s="9">
        <f>(K6-J6)/K6</f>
        <v>4.0913378457681893E-2</v>
      </c>
    </row>
    <row r="7" spans="1:13" x14ac:dyDescent="0.3">
      <c r="A7" s="5" t="s">
        <v>99</v>
      </c>
      <c r="B7" s="7">
        <f t="shared" si="0"/>
        <v>3.2451346782336372E-5</v>
      </c>
      <c r="C7" s="7">
        <f t="shared" si="1"/>
        <v>7.5551090930113377E-4</v>
      </c>
      <c r="D7" s="7">
        <f>$J$22</f>
        <v>8.3703680671367194E-3</v>
      </c>
      <c r="H7" t="s">
        <v>95</v>
      </c>
      <c r="I7" t="s">
        <v>97</v>
      </c>
      <c r="J7" s="3">
        <v>6.4854511765823379E-4</v>
      </c>
      <c r="K7" s="10">
        <v>6.9390492668155676E-4</v>
      </c>
      <c r="M7" s="9">
        <f>(K7-J7)/K7</f>
        <v>6.5368910464789445E-2</v>
      </c>
    </row>
    <row r="8" spans="1:13" x14ac:dyDescent="0.3">
      <c r="A8" s="5" t="s">
        <v>99</v>
      </c>
      <c r="B8" s="7">
        <f t="shared" si="0"/>
        <v>3.2451346782336372E-5</v>
      </c>
      <c r="C8" s="7">
        <f t="shared" si="1"/>
        <v>7.5551090930113377E-4</v>
      </c>
      <c r="D8" s="7">
        <f t="shared" si="2"/>
        <v>8.3703680671367194E-3</v>
      </c>
      <c r="H8" t="s">
        <v>93</v>
      </c>
      <c r="I8" t="s">
        <v>98</v>
      </c>
      <c r="J8" s="3">
        <v>7.6617417012484143E-5</v>
      </c>
      <c r="K8" s="10">
        <v>7.9674019644528297E-5</v>
      </c>
      <c r="M8" s="9">
        <f>(K8-J8)/K8</f>
        <v>3.8363856194044414E-2</v>
      </c>
    </row>
    <row r="9" spans="1:13" x14ac:dyDescent="0.3">
      <c r="A9" s="5" t="s">
        <v>103</v>
      </c>
      <c r="B9" s="7">
        <f>$J$23</f>
        <v>1.9672523024198909E-6</v>
      </c>
      <c r="C9" s="7">
        <f>$J$24</f>
        <v>3.6220356475247441E-5</v>
      </c>
      <c r="D9" s="7">
        <f>$J$25</f>
        <v>5.2674763655407913E-4</v>
      </c>
      <c r="H9" t="s">
        <v>94</v>
      </c>
      <c r="I9" t="s">
        <v>98</v>
      </c>
      <c r="J9" s="3">
        <v>6.4426170947629697E-4</v>
      </c>
      <c r="K9" s="10">
        <v>6.6419401030366851E-4</v>
      </c>
      <c r="M9" s="9">
        <f>(K9-J9)/K9</f>
        <v>3.0009756965827687E-2</v>
      </c>
    </row>
    <row r="10" spans="1:13" x14ac:dyDescent="0.3">
      <c r="A10" s="5" t="s">
        <v>103</v>
      </c>
      <c r="B10" s="7">
        <f>$J$23</f>
        <v>1.9672523024198909E-6</v>
      </c>
      <c r="C10" s="7">
        <f>$J$24</f>
        <v>3.6220356475247441E-5</v>
      </c>
      <c r="D10" s="7">
        <f>$J$25</f>
        <v>5.2674763655407913E-4</v>
      </c>
      <c r="H10" t="s">
        <v>95</v>
      </c>
      <c r="I10" t="s">
        <v>98</v>
      </c>
      <c r="J10" s="3">
        <v>6.3331477836229394E-4</v>
      </c>
      <c r="K10" s="10">
        <v>6.5986236188178983E-4</v>
      </c>
      <c r="M10" s="9">
        <f>(K10-J10)/K10</f>
        <v>4.0232001479502046E-2</v>
      </c>
    </row>
    <row r="11" spans="1:13" x14ac:dyDescent="0.3">
      <c r="A11" s="5" t="s">
        <v>102</v>
      </c>
      <c r="B11" s="7">
        <f>$J$17</f>
        <v>4.0781039024745852E-5</v>
      </c>
      <c r="C11" s="7">
        <f>$J$18</f>
        <v>7.7450249448872948E-3</v>
      </c>
      <c r="D11" s="7">
        <f>$J$19</f>
        <v>2.8465146139577052E-4</v>
      </c>
      <c r="H11" t="s">
        <v>93</v>
      </c>
      <c r="I11" t="s">
        <v>100</v>
      </c>
      <c r="J11" s="3">
        <v>6.0176212395211663E-5</v>
      </c>
      <c r="K11" s="10">
        <v>6.4398490809444291E-5</v>
      </c>
      <c r="M11" s="9">
        <f>(K11-J11)/K11</f>
        <v>6.5564865902314196E-2</v>
      </c>
    </row>
    <row r="12" spans="1:13" x14ac:dyDescent="0.3">
      <c r="A12" s="5" t="s">
        <v>102</v>
      </c>
      <c r="B12" s="7">
        <f t="shared" ref="B12:B13" si="3">$J$17</f>
        <v>4.0781039024745852E-5</v>
      </c>
      <c r="C12" s="7">
        <f t="shared" ref="C12:C13" si="4">$J$18</f>
        <v>7.7450249448872948E-3</v>
      </c>
      <c r="D12" s="7">
        <f>$J$19</f>
        <v>2.8465146139577052E-4</v>
      </c>
      <c r="H12" t="s">
        <v>94</v>
      </c>
      <c r="I12" t="s">
        <v>100</v>
      </c>
      <c r="J12" s="3">
        <v>4.0555900086490201E-4</v>
      </c>
      <c r="K12" s="10">
        <v>4.1192701227640155E-4</v>
      </c>
      <c r="M12" s="9">
        <f>(K12-J12)/K12</f>
        <v>1.5459077025098394E-2</v>
      </c>
    </row>
    <row r="13" spans="1:13" x14ac:dyDescent="0.3">
      <c r="A13" s="5" t="s">
        <v>102</v>
      </c>
      <c r="B13" s="7">
        <f t="shared" si="3"/>
        <v>4.0781039024745852E-5</v>
      </c>
      <c r="C13" s="7">
        <f t="shared" si="4"/>
        <v>7.7450249448872948E-3</v>
      </c>
      <c r="D13" s="7">
        <f t="shared" ref="D13" si="5">$J$19</f>
        <v>2.8465146139577052E-4</v>
      </c>
      <c r="H13" t="s">
        <v>95</v>
      </c>
      <c r="I13" t="s">
        <v>100</v>
      </c>
      <c r="J13" s="3">
        <v>4.0843482165127371E-4</v>
      </c>
      <c r="K13" s="10">
        <v>4.1533868009536535E-4</v>
      </c>
      <c r="M13" s="9">
        <f>(K13-J13)/K13</f>
        <v>1.6622238127463711E-2</v>
      </c>
    </row>
    <row r="14" spans="1:13" x14ac:dyDescent="0.3">
      <c r="A14" s="5" t="s">
        <v>98</v>
      </c>
      <c r="B14" s="7">
        <f>$J$8</f>
        <v>7.6617417012484143E-5</v>
      </c>
      <c r="C14" s="7">
        <f>$J$9</f>
        <v>6.4426170947629697E-4</v>
      </c>
      <c r="D14" s="7">
        <f>$J$13</f>
        <v>4.0843482165127371E-4</v>
      </c>
      <c r="H14" t="s">
        <v>93</v>
      </c>
      <c r="I14" t="s">
        <v>101</v>
      </c>
      <c r="J14" s="3">
        <v>1.1750788580822159E-4</v>
      </c>
      <c r="K14" s="10">
        <v>1.2142058901962085E-4</v>
      </c>
      <c r="M14" s="9">
        <f>(K14-J14)/K14</f>
        <v>3.2224380090653294E-2</v>
      </c>
    </row>
    <row r="15" spans="1:13" x14ac:dyDescent="0.3">
      <c r="A15" s="5" t="s">
        <v>98</v>
      </c>
      <c r="B15" s="7">
        <f t="shared" ref="B15:B37" si="6">$J$8</f>
        <v>7.6617417012484143E-5</v>
      </c>
      <c r="C15" s="7">
        <f t="shared" ref="C15:C37" si="7">$J$9</f>
        <v>6.4426170947629697E-4</v>
      </c>
      <c r="D15" s="7">
        <f t="shared" ref="D15:D37" si="8">$J$13</f>
        <v>4.0843482165127371E-4</v>
      </c>
      <c r="H15" t="s">
        <v>94</v>
      </c>
      <c r="I15" t="s">
        <v>101</v>
      </c>
      <c r="J15" s="3">
        <v>8.1359581971395954E-4</v>
      </c>
      <c r="K15" s="10">
        <v>8.1590885395344968E-4</v>
      </c>
      <c r="M15" s="9">
        <f>(K15-J15)/K15</f>
        <v>2.8349174399596665E-3</v>
      </c>
    </row>
    <row r="16" spans="1:13" x14ac:dyDescent="0.3">
      <c r="A16" s="5" t="s">
        <v>98</v>
      </c>
      <c r="B16" s="7">
        <f>$J$8</f>
        <v>7.6617417012484143E-5</v>
      </c>
      <c r="C16" s="7">
        <f t="shared" si="7"/>
        <v>6.4426170947629697E-4</v>
      </c>
      <c r="D16" s="7">
        <f t="shared" si="8"/>
        <v>4.0843482165127371E-4</v>
      </c>
      <c r="H16" t="s">
        <v>95</v>
      </c>
      <c r="I16" t="s">
        <v>101</v>
      </c>
      <c r="J16" s="3">
        <v>1.2143607912164399E-3</v>
      </c>
      <c r="K16" s="10">
        <v>1.2165131347521229E-3</v>
      </c>
      <c r="M16" s="9">
        <f>(K16-J16)/K16</f>
        <v>1.7692727469988167E-3</v>
      </c>
    </row>
    <row r="17" spans="1:13" x14ac:dyDescent="0.3">
      <c r="A17" s="5" t="s">
        <v>98</v>
      </c>
      <c r="B17" s="7">
        <f t="shared" si="6"/>
        <v>7.6617417012484143E-5</v>
      </c>
      <c r="C17" s="7">
        <f t="shared" si="7"/>
        <v>6.4426170947629697E-4</v>
      </c>
      <c r="D17" s="7">
        <f t="shared" si="8"/>
        <v>4.0843482165127371E-4</v>
      </c>
      <c r="H17" t="s">
        <v>93</v>
      </c>
      <c r="I17" t="s">
        <v>102</v>
      </c>
      <c r="J17" s="3">
        <v>4.0781039024745852E-5</v>
      </c>
      <c r="K17" s="10">
        <v>4.3606150686875428E-5</v>
      </c>
      <c r="M17" s="9">
        <f>(K17-J17)/K17</f>
        <v>6.4786999485828903E-2</v>
      </c>
    </row>
    <row r="18" spans="1:13" x14ac:dyDescent="0.3">
      <c r="A18" s="5" t="s">
        <v>98</v>
      </c>
      <c r="B18" s="7">
        <f t="shared" si="6"/>
        <v>7.6617417012484143E-5</v>
      </c>
      <c r="C18" s="7">
        <f t="shared" si="7"/>
        <v>6.4426170947629697E-4</v>
      </c>
      <c r="D18" s="7">
        <f t="shared" si="8"/>
        <v>4.0843482165127371E-4</v>
      </c>
      <c r="H18" t="s">
        <v>94</v>
      </c>
      <c r="I18" t="s">
        <v>102</v>
      </c>
      <c r="J18" s="3">
        <v>7.7450249448872948E-3</v>
      </c>
      <c r="K18" s="10">
        <v>7.8074575988024844E-3</v>
      </c>
      <c r="M18" s="9">
        <f>(K18-J18)/K18</f>
        <v>7.9965408873646174E-3</v>
      </c>
    </row>
    <row r="19" spans="1:13" x14ac:dyDescent="0.3">
      <c r="A19" s="5" t="s">
        <v>98</v>
      </c>
      <c r="B19" s="7">
        <f t="shared" si="6"/>
        <v>7.6617417012484143E-5</v>
      </c>
      <c r="C19" s="7">
        <f t="shared" si="7"/>
        <v>6.4426170947629697E-4</v>
      </c>
      <c r="D19" s="7">
        <f t="shared" si="8"/>
        <v>4.0843482165127371E-4</v>
      </c>
      <c r="H19" t="s">
        <v>95</v>
      </c>
      <c r="I19" t="s">
        <v>102</v>
      </c>
      <c r="J19" s="3">
        <v>2.8465146139577052E-4</v>
      </c>
      <c r="K19" s="10">
        <v>3.0202800261762121E-4</v>
      </c>
      <c r="M19" s="9">
        <f>(K19-J19)/K19</f>
        <v>5.7532881293295333E-2</v>
      </c>
    </row>
    <row r="20" spans="1:13" x14ac:dyDescent="0.3">
      <c r="A20" s="5" t="s">
        <v>98</v>
      </c>
      <c r="B20" s="7">
        <f t="shared" si="6"/>
        <v>7.6617417012484143E-5</v>
      </c>
      <c r="C20" s="7">
        <f>$J$9</f>
        <v>6.4426170947629697E-4</v>
      </c>
      <c r="D20" s="7">
        <f t="shared" si="8"/>
        <v>4.0843482165127371E-4</v>
      </c>
      <c r="H20" t="s">
        <v>93</v>
      </c>
      <c r="I20" t="s">
        <v>99</v>
      </c>
      <c r="J20" s="3">
        <v>3.2451346782336372E-5</v>
      </c>
      <c r="K20" s="10">
        <v>3.4762386475594132E-5</v>
      </c>
      <c r="M20" s="9">
        <f>(K20-J20)/K20</f>
        <v>6.6481042516464958E-2</v>
      </c>
    </row>
    <row r="21" spans="1:13" x14ac:dyDescent="0.3">
      <c r="A21" s="5" t="s">
        <v>98</v>
      </c>
      <c r="B21" s="7">
        <f t="shared" si="6"/>
        <v>7.6617417012484143E-5</v>
      </c>
      <c r="C21" s="7">
        <f t="shared" si="7"/>
        <v>6.4426170947629697E-4</v>
      </c>
      <c r="D21" s="7">
        <f t="shared" si="8"/>
        <v>4.0843482165127371E-4</v>
      </c>
      <c r="H21" t="s">
        <v>94</v>
      </c>
      <c r="I21" t="s">
        <v>99</v>
      </c>
      <c r="J21" s="3">
        <v>7.5551090930113377E-4</v>
      </c>
      <c r="K21" s="10">
        <v>7.6898615665262418E-4</v>
      </c>
      <c r="M21" s="9">
        <f>(K21-J21)/K21</f>
        <v>1.7523393932275443E-2</v>
      </c>
    </row>
    <row r="22" spans="1:13" x14ac:dyDescent="0.3">
      <c r="A22" s="5" t="s">
        <v>98</v>
      </c>
      <c r="B22" s="7">
        <f t="shared" si="6"/>
        <v>7.6617417012484143E-5</v>
      </c>
      <c r="C22" s="7">
        <f t="shared" si="7"/>
        <v>6.4426170947629697E-4</v>
      </c>
      <c r="D22" s="7">
        <f t="shared" si="8"/>
        <v>4.0843482165127371E-4</v>
      </c>
      <c r="H22" t="s">
        <v>95</v>
      </c>
      <c r="I22" t="s">
        <v>99</v>
      </c>
      <c r="J22" s="3">
        <v>8.3703680671367194E-3</v>
      </c>
      <c r="K22" s="10">
        <v>8.3741152391907103E-3</v>
      </c>
      <c r="M22" s="9">
        <f>(K22-J22)/K22</f>
        <v>4.4747080102913711E-4</v>
      </c>
    </row>
    <row r="23" spans="1:13" x14ac:dyDescent="0.3">
      <c r="A23" s="5" t="s">
        <v>98</v>
      </c>
      <c r="B23" s="7">
        <f t="shared" si="6"/>
        <v>7.6617417012484143E-5</v>
      </c>
      <c r="C23" s="7">
        <f t="shared" si="7"/>
        <v>6.4426170947629697E-4</v>
      </c>
      <c r="D23" s="7">
        <f t="shared" si="8"/>
        <v>4.0843482165127371E-4</v>
      </c>
      <c r="H23" t="s">
        <v>93</v>
      </c>
      <c r="I23" t="s">
        <v>103</v>
      </c>
      <c r="J23" s="3">
        <v>1.9672523024198909E-6</v>
      </c>
      <c r="K23" s="10">
        <v>2.0882786531610374E-6</v>
      </c>
      <c r="M23" s="9">
        <f>(K23-J23)/K23</f>
        <v>5.795507728719456E-2</v>
      </c>
    </row>
    <row r="24" spans="1:13" x14ac:dyDescent="0.3">
      <c r="A24" s="5" t="s">
        <v>98</v>
      </c>
      <c r="B24" s="7">
        <f t="shared" si="6"/>
        <v>7.6617417012484143E-5</v>
      </c>
      <c r="C24" s="7">
        <f t="shared" si="7"/>
        <v>6.4426170947629697E-4</v>
      </c>
      <c r="D24" s="7">
        <f t="shared" si="8"/>
        <v>4.0843482165127371E-4</v>
      </c>
      <c r="H24" t="s">
        <v>94</v>
      </c>
      <c r="I24" t="s">
        <v>103</v>
      </c>
      <c r="J24" s="3">
        <v>3.6220356475247441E-5</v>
      </c>
      <c r="K24" s="10">
        <v>3.8537292274081531E-5</v>
      </c>
      <c r="M24" s="9">
        <f>(K24-J24)/K24</f>
        <v>6.0121914699034461E-2</v>
      </c>
    </row>
    <row r="25" spans="1:13" x14ac:dyDescent="0.3">
      <c r="A25" s="5" t="s">
        <v>98</v>
      </c>
      <c r="B25" s="7">
        <f t="shared" si="6"/>
        <v>7.6617417012484143E-5</v>
      </c>
      <c r="C25" s="7">
        <f t="shared" si="7"/>
        <v>6.4426170947629697E-4</v>
      </c>
      <c r="D25" s="7">
        <f t="shared" si="8"/>
        <v>4.0843482165127371E-4</v>
      </c>
      <c r="H25" t="s">
        <v>95</v>
      </c>
      <c r="I25" t="s">
        <v>103</v>
      </c>
      <c r="J25" s="3">
        <v>5.2674763655407913E-4</v>
      </c>
      <c r="K25" s="10">
        <v>5.2854896655854836E-4</v>
      </c>
      <c r="M25" s="9">
        <f>(K25-J25)/K25</f>
        <v>3.4080664582468632E-3</v>
      </c>
    </row>
    <row r="26" spans="1:13" x14ac:dyDescent="0.3">
      <c r="A26" s="5" t="s">
        <v>98</v>
      </c>
      <c r="B26" s="7">
        <f t="shared" si="6"/>
        <v>7.6617417012484143E-5</v>
      </c>
      <c r="C26" s="7">
        <f t="shared" si="7"/>
        <v>6.4426170947629697E-4</v>
      </c>
      <c r="D26" s="7">
        <f>$J$13</f>
        <v>4.0843482165127371E-4</v>
      </c>
    </row>
    <row r="27" spans="1:13" x14ac:dyDescent="0.3">
      <c r="A27" s="5" t="s">
        <v>98</v>
      </c>
      <c r="B27" s="7">
        <f t="shared" si="6"/>
        <v>7.6617417012484143E-5</v>
      </c>
      <c r="C27" s="7">
        <f t="shared" si="7"/>
        <v>6.4426170947629697E-4</v>
      </c>
      <c r="D27" s="7">
        <f t="shared" si="8"/>
        <v>4.0843482165127371E-4</v>
      </c>
      <c r="I27" t="s">
        <v>111</v>
      </c>
      <c r="J27" s="8">
        <f>MIN(J2:K25)</f>
        <v>1.9672523024198909E-6</v>
      </c>
    </row>
    <row r="28" spans="1:13" x14ac:dyDescent="0.3">
      <c r="A28" s="5" t="s">
        <v>98</v>
      </c>
      <c r="B28" s="7">
        <f t="shared" si="6"/>
        <v>7.6617417012484143E-5</v>
      </c>
      <c r="C28" s="7">
        <f t="shared" si="7"/>
        <v>6.4426170947629697E-4</v>
      </c>
      <c r="D28" s="7">
        <f t="shared" si="8"/>
        <v>4.0843482165127371E-4</v>
      </c>
      <c r="I28" t="s">
        <v>112</v>
      </c>
      <c r="J28" s="8">
        <f>MAX(J2:K25)</f>
        <v>8.3741152391907103E-3</v>
      </c>
    </row>
    <row r="29" spans="1:13" x14ac:dyDescent="0.3">
      <c r="A29" s="5" t="s">
        <v>98</v>
      </c>
      <c r="B29" s="7">
        <f t="shared" si="6"/>
        <v>7.6617417012484143E-5</v>
      </c>
      <c r="C29" s="7">
        <f t="shared" si="7"/>
        <v>6.4426170947629697E-4</v>
      </c>
      <c r="D29" s="7">
        <f t="shared" si="8"/>
        <v>4.0843482165127371E-4</v>
      </c>
    </row>
    <row r="30" spans="1:13" x14ac:dyDescent="0.3">
      <c r="A30" s="5" t="s">
        <v>98</v>
      </c>
      <c r="B30" s="7">
        <f t="shared" si="6"/>
        <v>7.6617417012484143E-5</v>
      </c>
      <c r="C30" s="7">
        <f t="shared" si="7"/>
        <v>6.4426170947629697E-4</v>
      </c>
      <c r="D30" s="7">
        <f t="shared" si="8"/>
        <v>4.0843482165127371E-4</v>
      </c>
    </row>
    <row r="31" spans="1:13" x14ac:dyDescent="0.3">
      <c r="A31" s="5" t="s">
        <v>98</v>
      </c>
      <c r="B31" s="7">
        <f t="shared" si="6"/>
        <v>7.6617417012484143E-5</v>
      </c>
      <c r="C31" s="7">
        <f t="shared" si="7"/>
        <v>6.4426170947629697E-4</v>
      </c>
      <c r="D31" s="7">
        <f t="shared" si="8"/>
        <v>4.0843482165127371E-4</v>
      </c>
    </row>
    <row r="32" spans="1:13" x14ac:dyDescent="0.3">
      <c r="A32" s="5" t="s">
        <v>98</v>
      </c>
      <c r="B32" s="7">
        <f t="shared" si="6"/>
        <v>7.6617417012484143E-5</v>
      </c>
      <c r="C32" s="7">
        <f t="shared" si="7"/>
        <v>6.4426170947629697E-4</v>
      </c>
      <c r="D32" s="7">
        <f t="shared" si="8"/>
        <v>4.0843482165127371E-4</v>
      </c>
    </row>
    <row r="33" spans="1:4" x14ac:dyDescent="0.3">
      <c r="A33" s="5" t="s">
        <v>98</v>
      </c>
      <c r="B33" s="7">
        <f t="shared" si="6"/>
        <v>7.6617417012484143E-5</v>
      </c>
      <c r="C33" s="7">
        <f t="shared" si="7"/>
        <v>6.4426170947629697E-4</v>
      </c>
      <c r="D33" s="7">
        <f t="shared" si="8"/>
        <v>4.0843482165127371E-4</v>
      </c>
    </row>
    <row r="34" spans="1:4" x14ac:dyDescent="0.3">
      <c r="A34" s="5" t="s">
        <v>98</v>
      </c>
      <c r="B34" s="7">
        <f t="shared" si="6"/>
        <v>7.6617417012484143E-5</v>
      </c>
      <c r="C34" s="7">
        <f t="shared" si="7"/>
        <v>6.4426170947629697E-4</v>
      </c>
      <c r="D34" s="7">
        <f t="shared" si="8"/>
        <v>4.0843482165127371E-4</v>
      </c>
    </row>
    <row r="35" spans="1:4" x14ac:dyDescent="0.3">
      <c r="A35" s="5" t="s">
        <v>98</v>
      </c>
      <c r="B35" s="7">
        <f t="shared" si="6"/>
        <v>7.6617417012484143E-5</v>
      </c>
      <c r="C35" s="7">
        <f t="shared" si="7"/>
        <v>6.4426170947629697E-4</v>
      </c>
      <c r="D35" s="7">
        <f t="shared" si="8"/>
        <v>4.0843482165127371E-4</v>
      </c>
    </row>
    <row r="36" spans="1:4" x14ac:dyDescent="0.3">
      <c r="A36" s="5" t="s">
        <v>98</v>
      </c>
      <c r="B36" s="7">
        <f t="shared" si="6"/>
        <v>7.6617417012484143E-5</v>
      </c>
      <c r="C36" s="7">
        <f t="shared" si="7"/>
        <v>6.4426170947629697E-4</v>
      </c>
      <c r="D36" s="7">
        <f t="shared" si="8"/>
        <v>4.0843482165127371E-4</v>
      </c>
    </row>
    <row r="37" spans="1:4" x14ac:dyDescent="0.3">
      <c r="A37" s="5" t="s">
        <v>98</v>
      </c>
      <c r="B37" s="7">
        <f t="shared" si="6"/>
        <v>7.6617417012484143E-5</v>
      </c>
      <c r="C37" s="7">
        <f t="shared" si="7"/>
        <v>6.4426170947629697E-4</v>
      </c>
      <c r="D37" s="7">
        <f t="shared" si="8"/>
        <v>4.0843482165127371E-4</v>
      </c>
    </row>
    <row r="38" spans="1:4" x14ac:dyDescent="0.3">
      <c r="A38" s="5" t="s">
        <v>97</v>
      </c>
      <c r="B38" s="7">
        <f>$J$5</f>
        <v>4.0887961228041014E-5</v>
      </c>
      <c r="C38" s="7">
        <f>$J$6</f>
        <v>1.5873062110348306E-5</v>
      </c>
      <c r="D38" s="7">
        <f>$J$7</f>
        <v>6.4854511765823379E-4</v>
      </c>
    </row>
    <row r="39" spans="1:4" x14ac:dyDescent="0.3">
      <c r="A39" s="5" t="s">
        <v>96</v>
      </c>
      <c r="B39" s="7">
        <f>$J$2</f>
        <v>7.046170145515003E-5</v>
      </c>
      <c r="C39" s="7">
        <f>$J$3</f>
        <v>1.8528279620400991E-4</v>
      </c>
      <c r="D39" s="7">
        <f>$J$4</f>
        <v>1.1164687563786431E-4</v>
      </c>
    </row>
    <row r="40" spans="1:4" x14ac:dyDescent="0.3">
      <c r="A40" s="5" t="s">
        <v>108</v>
      </c>
      <c r="B40" s="7">
        <v>0</v>
      </c>
      <c r="C40" s="7">
        <v>0</v>
      </c>
      <c r="D40" s="7">
        <v>0</v>
      </c>
    </row>
    <row r="41" spans="1:4" x14ac:dyDescent="0.3">
      <c r="A41" s="5" t="s">
        <v>107</v>
      </c>
      <c r="B41" s="7">
        <f>$J$11</f>
        <v>6.0176212395211663E-5</v>
      </c>
      <c r="C41" s="7">
        <f>$J$12</f>
        <v>4.0555900086490201E-4</v>
      </c>
      <c r="D41" s="7">
        <f>$J$13</f>
        <v>4.0843482165127371E-4</v>
      </c>
    </row>
    <row r="42" spans="1:4" x14ac:dyDescent="0.3">
      <c r="A42" s="5" t="s">
        <v>107</v>
      </c>
      <c r="B42" s="7">
        <f t="shared" ref="B42:B44" si="9">$J$11</f>
        <v>6.0176212395211663E-5</v>
      </c>
      <c r="C42" s="7">
        <f t="shared" ref="C42:C44" si="10">$J$12</f>
        <v>4.0555900086490201E-4</v>
      </c>
      <c r="D42" s="7">
        <f t="shared" ref="D42:D43" si="11">$J$13</f>
        <v>4.0843482165127371E-4</v>
      </c>
    </row>
    <row r="43" spans="1:4" x14ac:dyDescent="0.3">
      <c r="A43" s="5" t="s">
        <v>107</v>
      </c>
      <c r="B43" s="7">
        <f t="shared" si="9"/>
        <v>6.0176212395211663E-5</v>
      </c>
      <c r="C43" s="7">
        <f>$J$12</f>
        <v>4.0555900086490201E-4</v>
      </c>
      <c r="D43" s="7">
        <f t="shared" si="11"/>
        <v>4.0843482165127371E-4</v>
      </c>
    </row>
    <row r="44" spans="1:4" x14ac:dyDescent="0.3">
      <c r="A44" s="5" t="s">
        <v>107</v>
      </c>
      <c r="B44" s="7">
        <f t="shared" si="9"/>
        <v>6.0176212395211663E-5</v>
      </c>
      <c r="C44" s="7">
        <f t="shared" si="10"/>
        <v>4.0555900086490201E-4</v>
      </c>
      <c r="D44" s="7">
        <f>$J$13</f>
        <v>4.0843482165127371E-4</v>
      </c>
    </row>
    <row r="45" spans="1:4" x14ac:dyDescent="0.3">
      <c r="A45" s="5" t="s">
        <v>106</v>
      </c>
      <c r="B45" s="7">
        <f>$J$14</f>
        <v>1.1750788580822159E-4</v>
      </c>
      <c r="C45" s="7">
        <f>$J$15</f>
        <v>8.1359581971395954E-4</v>
      </c>
      <c r="D45" s="7">
        <f>$J$16</f>
        <v>1.2143607912164399E-3</v>
      </c>
    </row>
    <row r="46" spans="1:4" x14ac:dyDescent="0.3">
      <c r="A46" s="5" t="s">
        <v>106</v>
      </c>
      <c r="B46" s="7">
        <f t="shared" ref="B46:B49" si="12">$J$14</f>
        <v>1.1750788580822159E-4</v>
      </c>
      <c r="C46" s="7">
        <f t="shared" ref="C46:C49" si="13">$J$15</f>
        <v>8.1359581971395954E-4</v>
      </c>
      <c r="D46" s="7">
        <f t="shared" ref="D46:D48" si="14">$J$16</f>
        <v>1.2143607912164399E-3</v>
      </c>
    </row>
    <row r="47" spans="1:4" x14ac:dyDescent="0.3">
      <c r="A47" s="5" t="s">
        <v>106</v>
      </c>
      <c r="B47" s="7">
        <f>$J$14</f>
        <v>1.1750788580822159E-4</v>
      </c>
      <c r="C47" s="7">
        <f t="shared" si="13"/>
        <v>8.1359581971395954E-4</v>
      </c>
      <c r="D47" s="7">
        <f t="shared" si="14"/>
        <v>1.2143607912164399E-3</v>
      </c>
    </row>
    <row r="48" spans="1:4" x14ac:dyDescent="0.3">
      <c r="A48" s="5" t="s">
        <v>106</v>
      </c>
      <c r="B48" s="7">
        <f t="shared" si="12"/>
        <v>1.1750788580822159E-4</v>
      </c>
      <c r="C48" s="7">
        <f>$J$15</f>
        <v>8.1359581971395954E-4</v>
      </c>
      <c r="D48" s="7">
        <f t="shared" si="14"/>
        <v>1.2143607912164399E-3</v>
      </c>
    </row>
    <row r="49" spans="1:4" x14ac:dyDescent="0.3">
      <c r="A49" s="5" t="s">
        <v>106</v>
      </c>
      <c r="B49" s="7">
        <f t="shared" si="12"/>
        <v>1.1750788580822159E-4</v>
      </c>
      <c r="C49" s="7">
        <f t="shared" si="13"/>
        <v>8.1359581971395954E-4</v>
      </c>
      <c r="D49" s="7">
        <f>$J$16</f>
        <v>1.2143607912164399E-3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(input)</vt:lpstr>
      <vt:lpstr>new (input)</vt:lpstr>
      <vt:lpstr>additional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2020-07-30T16:13:38Z</dcterms:created>
  <dcterms:modified xsi:type="dcterms:W3CDTF">2020-08-03T15:10:28Z</dcterms:modified>
</cp:coreProperties>
</file>