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7D163911-7E19-4383-A3E7-1E591543AE14}" xr6:coauthVersionLast="45" xr6:coauthVersionMax="45" xr10:uidLastSave="{00000000-0000-0000-0000-000000000000}"/>
  <bookViews>
    <workbookView xWindow="-4170" yWindow="-21720" windowWidth="38640" windowHeight="21240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externalReferences>
    <externalReference r:id="rId6"/>
    <externalReference r:id="rId7"/>
  </externalReference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main!$G$13:$G$16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main!$D$13</definedName>
    <definedName name="solver_lhs1" localSheetId="1" hidden="1">results!#REF!</definedName>
    <definedName name="solver_lhs2" localSheetId="0" hidden="1">input!#REF!</definedName>
    <definedName name="solver_lhs2" localSheetId="4" hidden="1">main!$D$14:$D$16</definedName>
    <definedName name="solver_lhs2" localSheetId="1" hidden="1">results!#REF!</definedName>
    <definedName name="solver_lhs3" localSheetId="4" hidden="1">main!$F$13:$F$16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main!$D$20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main!$E$13</definedName>
    <definedName name="solver_rhs1" localSheetId="1" hidden="1">results!#REF!</definedName>
    <definedName name="solver_rhs2" localSheetId="0" hidden="1">input!#REF!</definedName>
    <definedName name="solver_rhs2" localSheetId="4" hidden="1">main!$E$14:$E$16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9" l="1" a="1"/>
  <c r="E19" i="9" s="1"/>
  <c r="D13" i="9" a="1"/>
  <c r="D18" i="9" s="1"/>
  <c r="C13" i="9" a="1"/>
  <c r="C21" i="9" s="1"/>
  <c r="B72" i="9"/>
  <c r="B65" i="9"/>
  <c r="B64" i="9"/>
  <c r="B57" i="9"/>
  <c r="B50" i="9"/>
  <c r="B49" i="9"/>
  <c r="B42" i="9"/>
  <c r="B35" i="9"/>
  <c r="B33" i="9"/>
  <c r="B25" i="9"/>
  <c r="B19" i="9"/>
  <c r="B18" i="9"/>
  <c r="B13" i="9" a="1"/>
  <c r="B73" i="9" s="1"/>
  <c r="I12" i="9"/>
  <c r="H12" i="9"/>
  <c r="G12" i="9"/>
  <c r="E12" i="9"/>
  <c r="D12" i="9"/>
  <c r="C12" i="9"/>
  <c r="E13" i="8" a="1"/>
  <c r="E74" i="8" s="1"/>
  <c r="D67" i="8"/>
  <c r="D55" i="8"/>
  <c r="D43" i="8"/>
  <c r="D39" i="8"/>
  <c r="D31" i="8"/>
  <c r="D27" i="8"/>
  <c r="D19" i="8"/>
  <c r="D15" i="8"/>
  <c r="D13" i="8" a="1"/>
  <c r="D65" i="8" s="1"/>
  <c r="C13" i="8" a="1"/>
  <c r="C68" i="8" s="1"/>
  <c r="B13" i="8" a="1"/>
  <c r="B71" i="8" s="1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F38" i="9" s="1"/>
  <c r="E26" i="9"/>
  <c r="F26" i="9" s="1"/>
  <c r="G26" i="9" s="1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F51" i="9" s="1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F47" i="9" s="1"/>
  <c r="G47" i="9" s="1"/>
  <c r="D35" i="9"/>
  <c r="D23" i="9"/>
  <c r="D41" i="9"/>
  <c r="D40" i="9"/>
  <c r="D74" i="9"/>
  <c r="D38" i="9"/>
  <c r="D73" i="9"/>
  <c r="D70" i="9"/>
  <c r="F70" i="9" s="1"/>
  <c r="G70" i="9" s="1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F17" i="9" s="1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F54" i="9" s="1"/>
  <c r="G54" i="9" s="1"/>
  <c r="C42" i="9"/>
  <c r="C30" i="9"/>
  <c r="C18" i="9"/>
  <c r="C65" i="9"/>
  <c r="C53" i="9"/>
  <c r="F53" i="9" s="1"/>
  <c r="G53" i="9" s="1"/>
  <c r="C41" i="9"/>
  <c r="C29" i="9"/>
  <c r="C17" i="9"/>
  <c r="C64" i="9"/>
  <c r="F64" i="9" s="1"/>
  <c r="I64" i="9" s="1"/>
  <c r="C52" i="9"/>
  <c r="C40" i="9"/>
  <c r="C28" i="9"/>
  <c r="F28" i="9" s="1"/>
  <c r="I28" i="9" s="1"/>
  <c r="C16" i="9"/>
  <c r="C63" i="9"/>
  <c r="C51" i="9"/>
  <c r="C39" i="9"/>
  <c r="F39" i="9" s="1"/>
  <c r="I39" i="9" s="1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61" i="9"/>
  <c r="G61" i="9" s="1"/>
  <c r="B20" i="9"/>
  <c r="B36" i="9"/>
  <c r="B51" i="9"/>
  <c r="B67" i="9"/>
  <c r="B21" i="9"/>
  <c r="B54" i="9"/>
  <c r="B68" i="9"/>
  <c r="F30" i="9"/>
  <c r="G30" i="9" s="1"/>
  <c r="F37" i="9"/>
  <c r="G37" i="9" s="1"/>
  <c r="B23" i="9"/>
  <c r="B38" i="9"/>
  <c r="B55" i="9"/>
  <c r="B69" i="9"/>
  <c r="B24" i="9"/>
  <c r="B41" i="9"/>
  <c r="B56" i="9"/>
  <c r="B71" i="9"/>
  <c r="B43" i="9"/>
  <c r="B70" i="9"/>
  <c r="B58" i="9"/>
  <c r="B46" i="9"/>
  <c r="B34" i="9"/>
  <c r="B22" i="9"/>
  <c r="B66" i="9"/>
  <c r="B53" i="9"/>
  <c r="B40" i="9"/>
  <c r="B27" i="9"/>
  <c r="B14" i="9"/>
  <c r="B52" i="9"/>
  <c r="B39" i="9"/>
  <c r="B26" i="9"/>
  <c r="B13" i="9"/>
  <c r="B44" i="9"/>
  <c r="B60" i="9"/>
  <c r="B74" i="9"/>
  <c r="B45" i="9"/>
  <c r="B16" i="9"/>
  <c r="B47" i="9"/>
  <c r="B28" i="9"/>
  <c r="B59" i="9"/>
  <c r="B29" i="9"/>
  <c r="B15" i="9"/>
  <c r="B30" i="9"/>
  <c r="B61" i="9"/>
  <c r="B31" i="9"/>
  <c r="B62" i="9"/>
  <c r="B17" i="9"/>
  <c r="B32" i="9"/>
  <c r="B48" i="9"/>
  <c r="B63" i="9"/>
  <c r="F33" i="9"/>
  <c r="G33" i="9" s="1"/>
  <c r="B37" i="9"/>
  <c r="F59" i="9"/>
  <c r="B24" i="8"/>
  <c r="B36" i="8"/>
  <c r="B48" i="8"/>
  <c r="B60" i="8"/>
  <c r="B72" i="8"/>
  <c r="C21" i="8"/>
  <c r="C33" i="8"/>
  <c r="C45" i="8"/>
  <c r="F45" i="8" s="1"/>
  <c r="H45" i="8" s="1"/>
  <c r="C57" i="8"/>
  <c r="F57" i="8" s="1"/>
  <c r="H57" i="8" s="1"/>
  <c r="C69" i="8"/>
  <c r="D18" i="8"/>
  <c r="D30" i="8"/>
  <c r="D42" i="8"/>
  <c r="D54" i="8"/>
  <c r="D66" i="8"/>
  <c r="E15" i="8"/>
  <c r="E27" i="8"/>
  <c r="E39" i="8"/>
  <c r="E51" i="8"/>
  <c r="E63" i="8"/>
  <c r="B37" i="8"/>
  <c r="C34" i="8"/>
  <c r="E40" i="8"/>
  <c r="B14" i="8"/>
  <c r="C71" i="8"/>
  <c r="B13" i="8"/>
  <c r="B49" i="8"/>
  <c r="C22" i="8"/>
  <c r="C58" i="8"/>
  <c r="E52" i="8"/>
  <c r="B25" i="8"/>
  <c r="B61" i="8"/>
  <c r="B73" i="8"/>
  <c r="C46" i="8"/>
  <c r="C70" i="8"/>
  <c r="E16" i="8"/>
  <c r="E28" i="8"/>
  <c r="I28" i="8" s="1"/>
  <c r="K28" i="8" s="1"/>
  <c r="E64" i="8"/>
  <c r="B26" i="8"/>
  <c r="B38" i="8"/>
  <c r="B50" i="8"/>
  <c r="B62" i="8"/>
  <c r="B74" i="8"/>
  <c r="C23" i="8"/>
  <c r="C35" i="8"/>
  <c r="C47" i="8"/>
  <c r="C59" i="8"/>
  <c r="D20" i="8"/>
  <c r="D32" i="8"/>
  <c r="D44" i="8"/>
  <c r="D56" i="8"/>
  <c r="D68" i="8"/>
  <c r="E17" i="8"/>
  <c r="E29" i="8"/>
  <c r="E41" i="8"/>
  <c r="E53" i="8"/>
  <c r="E65" i="8"/>
  <c r="I65" i="8" s="1"/>
  <c r="K65" i="8" s="1"/>
  <c r="B15" i="8"/>
  <c r="B27" i="8"/>
  <c r="B39" i="8"/>
  <c r="B51" i="8"/>
  <c r="B63" i="8"/>
  <c r="C24" i="8"/>
  <c r="C36" i="8"/>
  <c r="C48" i="8"/>
  <c r="C60" i="8"/>
  <c r="C72" i="8"/>
  <c r="D21" i="8"/>
  <c r="D33" i="8"/>
  <c r="D45" i="8"/>
  <c r="D57" i="8"/>
  <c r="D69" i="8"/>
  <c r="E18" i="8"/>
  <c r="E30" i="8"/>
  <c r="E42" i="8"/>
  <c r="E54" i="8"/>
  <c r="E66" i="8"/>
  <c r="B16" i="8"/>
  <c r="B28" i="8"/>
  <c r="B40" i="8"/>
  <c r="B52" i="8"/>
  <c r="B64" i="8"/>
  <c r="C13" i="8"/>
  <c r="C25" i="8"/>
  <c r="C37" i="8"/>
  <c r="F37" i="8" s="1"/>
  <c r="G37" i="8" s="1"/>
  <c r="L37" i="8" s="1"/>
  <c r="C49" i="8"/>
  <c r="F49" i="8" s="1"/>
  <c r="G49" i="8" s="1"/>
  <c r="C61" i="8"/>
  <c r="C73" i="8"/>
  <c r="D22" i="8"/>
  <c r="D34" i="8"/>
  <c r="D46" i="8"/>
  <c r="D58" i="8"/>
  <c r="D70" i="8"/>
  <c r="E19" i="8"/>
  <c r="E31" i="8"/>
  <c r="E43" i="8"/>
  <c r="E55" i="8"/>
  <c r="E67" i="8"/>
  <c r="B17" i="8"/>
  <c r="B29" i="8"/>
  <c r="B41" i="8"/>
  <c r="B53" i="8"/>
  <c r="B65" i="8"/>
  <c r="C14" i="8"/>
  <c r="C26" i="8"/>
  <c r="F26" i="8" s="1"/>
  <c r="G26" i="8" s="1"/>
  <c r="L26" i="8" s="1"/>
  <c r="C38" i="8"/>
  <c r="C50" i="8"/>
  <c r="C62" i="8"/>
  <c r="C74" i="8"/>
  <c r="D23" i="8"/>
  <c r="D35" i="8"/>
  <c r="D47" i="8"/>
  <c r="D59" i="8"/>
  <c r="D71" i="8"/>
  <c r="E20" i="8"/>
  <c r="I20" i="8" s="1"/>
  <c r="K20" i="8" s="1"/>
  <c r="E32" i="8"/>
  <c r="E44" i="8"/>
  <c r="E56" i="8"/>
  <c r="E68" i="8"/>
  <c r="F68" i="8" s="1"/>
  <c r="B18" i="8"/>
  <c r="B30" i="8"/>
  <c r="B42" i="8"/>
  <c r="B54" i="8"/>
  <c r="B66" i="8"/>
  <c r="C15" i="8"/>
  <c r="F15" i="8" s="1"/>
  <c r="I15" i="8" s="1"/>
  <c r="C27" i="8"/>
  <c r="C39" i="8"/>
  <c r="F39" i="8" s="1"/>
  <c r="C51" i="8"/>
  <c r="C63" i="8"/>
  <c r="F63" i="8" s="1"/>
  <c r="G63" i="8" s="1"/>
  <c r="L63" i="8" s="1"/>
  <c r="D24" i="8"/>
  <c r="D36" i="8"/>
  <c r="D48" i="8"/>
  <c r="D60" i="8"/>
  <c r="D72" i="8"/>
  <c r="E21" i="8"/>
  <c r="E33" i="8"/>
  <c r="E45" i="8"/>
  <c r="E57" i="8"/>
  <c r="I57" i="8" s="1"/>
  <c r="E69" i="8"/>
  <c r="B19" i="8"/>
  <c r="B31" i="8"/>
  <c r="B43" i="8"/>
  <c r="B55" i="8"/>
  <c r="B67" i="8"/>
  <c r="C16" i="8"/>
  <c r="F16" i="8" s="1"/>
  <c r="I16" i="8" s="1"/>
  <c r="C28" i="8"/>
  <c r="F28" i="8" s="1"/>
  <c r="G28" i="8" s="1"/>
  <c r="L28" i="8" s="1"/>
  <c r="C40" i="8"/>
  <c r="F40" i="8" s="1"/>
  <c r="G40" i="8" s="1"/>
  <c r="L40" i="8" s="1"/>
  <c r="C52" i="8"/>
  <c r="C64" i="8"/>
  <c r="D13" i="8"/>
  <c r="D25" i="8"/>
  <c r="D37" i="8"/>
  <c r="H37" i="8" s="1"/>
  <c r="D49" i="8"/>
  <c r="H49" i="8" s="1"/>
  <c r="J49" i="8" s="1"/>
  <c r="D61" i="8"/>
  <c r="D73" i="8"/>
  <c r="E22" i="8"/>
  <c r="E34" i="8"/>
  <c r="E46" i="8"/>
  <c r="E58" i="8"/>
  <c r="E70" i="8"/>
  <c r="B20" i="8"/>
  <c r="B32" i="8"/>
  <c r="B44" i="8"/>
  <c r="B56" i="8"/>
  <c r="B68" i="8"/>
  <c r="C17" i="8"/>
  <c r="C29" i="8"/>
  <c r="C41" i="8"/>
  <c r="C53" i="8"/>
  <c r="C65" i="8"/>
  <c r="F65" i="8" s="1"/>
  <c r="G65" i="8" s="1"/>
  <c r="L65" i="8" s="1"/>
  <c r="D14" i="8"/>
  <c r="D26" i="8"/>
  <c r="D38" i="8"/>
  <c r="D50" i="8"/>
  <c r="D62" i="8"/>
  <c r="D74" i="8"/>
  <c r="E23" i="8"/>
  <c r="E35" i="8"/>
  <c r="E47" i="8"/>
  <c r="E59" i="8"/>
  <c r="E71" i="8"/>
  <c r="E24" i="8"/>
  <c r="E36" i="8"/>
  <c r="E48" i="8"/>
  <c r="E60" i="8"/>
  <c r="E72" i="8"/>
  <c r="B21" i="8"/>
  <c r="B45" i="8"/>
  <c r="C18" i="8"/>
  <c r="F18" i="8" s="1"/>
  <c r="I18" i="8" s="1"/>
  <c r="C42" i="8"/>
  <c r="C66" i="8"/>
  <c r="D51" i="8"/>
  <c r="B22" i="8"/>
  <c r="B46" i="8"/>
  <c r="C19" i="8"/>
  <c r="F19" i="8" s="1"/>
  <c r="H19" i="8" s="1"/>
  <c r="C67" i="8"/>
  <c r="E37" i="8"/>
  <c r="B33" i="8"/>
  <c r="B57" i="8"/>
  <c r="B69" i="8"/>
  <c r="C30" i="8"/>
  <c r="C54" i="8"/>
  <c r="D63" i="8"/>
  <c r="B34" i="8"/>
  <c r="B58" i="8"/>
  <c r="B70" i="8"/>
  <c r="C31" i="8"/>
  <c r="C43" i="8"/>
  <c r="C55" i="8"/>
  <c r="D16" i="8"/>
  <c r="D28" i="8"/>
  <c r="H28" i="8" s="1"/>
  <c r="D40" i="8"/>
  <c r="H40" i="8" s="1"/>
  <c r="D52" i="8"/>
  <c r="D64" i="8"/>
  <c r="E13" i="8"/>
  <c r="E25" i="8"/>
  <c r="E49" i="8"/>
  <c r="E61" i="8"/>
  <c r="E73" i="8"/>
  <c r="B23" i="8"/>
  <c r="B35" i="8"/>
  <c r="B47" i="8"/>
  <c r="B59" i="8"/>
  <c r="C20" i="8"/>
  <c r="F20" i="8" s="1"/>
  <c r="G20" i="8" s="1"/>
  <c r="C32" i="8"/>
  <c r="C44" i="8"/>
  <c r="C56" i="8"/>
  <c r="D17" i="8"/>
  <c r="D29" i="8"/>
  <c r="D41" i="8"/>
  <c r="D53" i="8"/>
  <c r="E14" i="8"/>
  <c r="E26" i="8"/>
  <c r="E38" i="8"/>
  <c r="E50" i="8"/>
  <c r="E62" i="8"/>
  <c r="G45" i="8"/>
  <c r="I39" i="8"/>
  <c r="J63" i="8"/>
  <c r="H63" i="8"/>
  <c r="L49" i="8"/>
  <c r="I37" i="8"/>
  <c r="K37" i="8" s="1"/>
  <c r="L45" i="8"/>
  <c r="H20" i="8"/>
  <c r="G15" i="8"/>
  <c r="L15" i="8" s="1"/>
  <c r="H15" i="8"/>
  <c r="L20" i="8"/>
  <c r="J15" i="8"/>
  <c r="H16" i="8"/>
  <c r="F56" i="9" l="1"/>
  <c r="G56" i="9" s="1"/>
  <c r="J56" i="9" s="1"/>
  <c r="F34" i="9"/>
  <c r="G34" i="9" s="1"/>
  <c r="L34" i="9" s="1"/>
  <c r="I17" i="9"/>
  <c r="K17" i="9" s="1"/>
  <c r="G17" i="9"/>
  <c r="L17" i="9" s="1"/>
  <c r="F58" i="9"/>
  <c r="G58" i="9" s="1"/>
  <c r="F42" i="9"/>
  <c r="G42" i="9" s="1"/>
  <c r="L42" i="9" s="1"/>
  <c r="F25" i="9"/>
  <c r="G25" i="9" s="1"/>
  <c r="L25" i="9" s="1"/>
  <c r="L26" i="9"/>
  <c r="G38" i="9"/>
  <c r="I38" i="9"/>
  <c r="K38" i="9" s="1"/>
  <c r="G51" i="9"/>
  <c r="I51" i="9"/>
  <c r="L33" i="9"/>
  <c r="L53" i="9"/>
  <c r="J53" i="9"/>
  <c r="L56" i="9"/>
  <c r="L30" i="9"/>
  <c r="G59" i="9"/>
  <c r="I59" i="9"/>
  <c r="F16" i="9"/>
  <c r="F13" i="9"/>
  <c r="G13" i="9" s="1"/>
  <c r="H59" i="9"/>
  <c r="F24" i="9"/>
  <c r="I24" i="9" s="1"/>
  <c r="F18" i="9"/>
  <c r="G18" i="9" s="1"/>
  <c r="L47" i="9"/>
  <c r="J47" i="9"/>
  <c r="L37" i="9"/>
  <c r="F67" i="9"/>
  <c r="I67" i="9" s="1"/>
  <c r="I37" i="9"/>
  <c r="K37" i="9" s="1"/>
  <c r="F62" i="9"/>
  <c r="G62" i="9" s="1"/>
  <c r="H37" i="9"/>
  <c r="F49" i="9"/>
  <c r="G49" i="9" s="1"/>
  <c r="F55" i="9"/>
  <c r="I55" i="9" s="1"/>
  <c r="I47" i="9"/>
  <c r="K47" i="9" s="1"/>
  <c r="H56" i="9"/>
  <c r="F23" i="9"/>
  <c r="H23" i="9" s="1"/>
  <c r="F41" i="9"/>
  <c r="G41" i="9" s="1"/>
  <c r="G39" i="9"/>
  <c r="K39" i="9" s="1"/>
  <c r="F52" i="9"/>
  <c r="H52" i="9" s="1"/>
  <c r="I53" i="9"/>
  <c r="K53" i="9" s="1"/>
  <c r="F43" i="9"/>
  <c r="I43" i="9" s="1"/>
  <c r="G43" i="9"/>
  <c r="I33" i="9"/>
  <c r="K33" i="9" s="1"/>
  <c r="I61" i="9"/>
  <c r="K61" i="9" s="1"/>
  <c r="H64" i="9"/>
  <c r="F20" i="9"/>
  <c r="G20" i="9" s="1"/>
  <c r="F40" i="9"/>
  <c r="H40" i="9" s="1"/>
  <c r="F15" i="9"/>
  <c r="L70" i="9"/>
  <c r="J70" i="9"/>
  <c r="F27" i="9"/>
  <c r="G27" i="9" s="1"/>
  <c r="F36" i="9"/>
  <c r="I36" i="9" s="1"/>
  <c r="F48" i="9"/>
  <c r="G48" i="9" s="1"/>
  <c r="F44" i="9"/>
  <c r="H44" i="9" s="1"/>
  <c r="F31" i="9"/>
  <c r="I31" i="9" s="1"/>
  <c r="H38" i="9"/>
  <c r="J54" i="9"/>
  <c r="L54" i="9"/>
  <c r="F19" i="9"/>
  <c r="G19" i="9" s="1"/>
  <c r="H53" i="9"/>
  <c r="G28" i="9"/>
  <c r="G64" i="9"/>
  <c r="K64" i="9" s="1"/>
  <c r="H60" i="9"/>
  <c r="F45" i="9"/>
  <c r="H45" i="9" s="1"/>
  <c r="F50" i="9"/>
  <c r="H70" i="9"/>
  <c r="F35" i="9"/>
  <c r="H35" i="9" s="1"/>
  <c r="I70" i="9"/>
  <c r="K70" i="9" s="1"/>
  <c r="F57" i="9"/>
  <c r="L61" i="9"/>
  <c r="J61" i="9"/>
  <c r="H17" i="9"/>
  <c r="J17" i="9" s="1"/>
  <c r="F14" i="9"/>
  <c r="I56" i="9"/>
  <c r="K56" i="9" s="1"/>
  <c r="I54" i="9"/>
  <c r="K54" i="9" s="1"/>
  <c r="H39" i="9"/>
  <c r="I26" i="9"/>
  <c r="K26" i="9" s="1"/>
  <c r="F32" i="9"/>
  <c r="H32" i="9" s="1"/>
  <c r="F63" i="9"/>
  <c r="G63" i="9" s="1"/>
  <c r="F29" i="9"/>
  <c r="F21" i="9"/>
  <c r="L58" i="9"/>
  <c r="J58" i="9"/>
  <c r="H33" i="9"/>
  <c r="I30" i="9"/>
  <c r="K30" i="9" s="1"/>
  <c r="H26" i="9"/>
  <c r="F65" i="9"/>
  <c r="F60" i="9"/>
  <c r="I60" i="9" s="1"/>
  <c r="H54" i="9"/>
  <c r="F69" i="9"/>
  <c r="F22" i="9"/>
  <c r="H61" i="9"/>
  <c r="H47" i="9"/>
  <c r="F46" i="9"/>
  <c r="H46" i="9" s="1"/>
  <c r="F68" i="9"/>
  <c r="H68" i="9" s="1"/>
  <c r="H30" i="9"/>
  <c r="J30" i="9" s="1"/>
  <c r="H51" i="9"/>
  <c r="H28" i="9"/>
  <c r="F66" i="9"/>
  <c r="G66" i="9" s="1"/>
  <c r="H14" i="8"/>
  <c r="I23" i="8"/>
  <c r="K23" i="8" s="1"/>
  <c r="H68" i="8"/>
  <c r="I68" i="8"/>
  <c r="G68" i="8"/>
  <c r="L68" i="8" s="1"/>
  <c r="I51" i="8"/>
  <c r="G30" i="8"/>
  <c r="L30" i="8" s="1"/>
  <c r="K57" i="8"/>
  <c r="I46" i="8"/>
  <c r="H60" i="8"/>
  <c r="I49" i="8"/>
  <c r="K49" i="8" s="1"/>
  <c r="F53" i="8"/>
  <c r="G53" i="8" s="1"/>
  <c r="H26" i="8"/>
  <c r="J26" i="8" s="1"/>
  <c r="I63" i="8"/>
  <c r="K63" i="8" s="1"/>
  <c r="F41" i="8"/>
  <c r="F62" i="8"/>
  <c r="F25" i="8"/>
  <c r="H65" i="8"/>
  <c r="G57" i="8"/>
  <c r="L57" i="8" s="1"/>
  <c r="F56" i="8"/>
  <c r="H56" i="8" s="1"/>
  <c r="F66" i="8"/>
  <c r="F29" i="8"/>
  <c r="F50" i="8"/>
  <c r="F13" i="8"/>
  <c r="F59" i="8"/>
  <c r="F70" i="8"/>
  <c r="F44" i="8"/>
  <c r="I44" i="8" s="1"/>
  <c r="F54" i="8"/>
  <c r="F42" i="8"/>
  <c r="F17" i="8"/>
  <c r="F38" i="8"/>
  <c r="I38" i="8" s="1"/>
  <c r="F47" i="8"/>
  <c r="F46" i="8"/>
  <c r="F34" i="8"/>
  <c r="F69" i="8"/>
  <c r="F31" i="8"/>
  <c r="G31" i="8"/>
  <c r="L31" i="8" s="1"/>
  <c r="F35" i="8"/>
  <c r="I36" i="8"/>
  <c r="I67" i="8"/>
  <c r="F32" i="8"/>
  <c r="H32" i="8" s="1"/>
  <c r="H18" i="8"/>
  <c r="I40" i="8"/>
  <c r="K40" i="8" s="1"/>
  <c r="F51" i="8"/>
  <c r="H51" i="8" s="1"/>
  <c r="I53" i="8"/>
  <c r="K53" i="8" s="1"/>
  <c r="F23" i="8"/>
  <c r="G23" i="8" s="1"/>
  <c r="L23" i="8" s="1"/>
  <c r="G39" i="8"/>
  <c r="L39" i="8" s="1"/>
  <c r="H39" i="8"/>
  <c r="F33" i="8"/>
  <c r="G33" i="8" s="1"/>
  <c r="G18" i="8"/>
  <c r="K18" i="8" s="1"/>
  <c r="I45" i="8"/>
  <c r="K45" i="8" s="1"/>
  <c r="F27" i="8"/>
  <c r="G27" i="8" s="1"/>
  <c r="F60" i="8"/>
  <c r="F21" i="8"/>
  <c r="G21" i="8" s="1"/>
  <c r="L21" i="8" s="1"/>
  <c r="G16" i="8"/>
  <c r="K16" i="8" s="1"/>
  <c r="F55" i="8"/>
  <c r="I55" i="8" s="1"/>
  <c r="F64" i="8"/>
  <c r="I64" i="8" s="1"/>
  <c r="H59" i="8"/>
  <c r="F48" i="8"/>
  <c r="H48" i="8" s="1"/>
  <c r="F58" i="8"/>
  <c r="H58" i="8" s="1"/>
  <c r="G58" i="8"/>
  <c r="J20" i="8"/>
  <c r="F30" i="8"/>
  <c r="I19" i="8"/>
  <c r="F14" i="8"/>
  <c r="I26" i="8"/>
  <c r="K26" i="8" s="1"/>
  <c r="G19" i="8"/>
  <c r="K19" i="8" s="1"/>
  <c r="F43" i="8"/>
  <c r="G43" i="8" s="1"/>
  <c r="G67" i="8"/>
  <c r="F67" i="8"/>
  <c r="H67" i="8" s="1"/>
  <c r="F52" i="8"/>
  <c r="F36" i="8"/>
  <c r="H36" i="8" s="1"/>
  <c r="G36" i="8"/>
  <c r="F22" i="8"/>
  <c r="G22" i="8" s="1"/>
  <c r="F61" i="8"/>
  <c r="F24" i="8"/>
  <c r="G24" i="8"/>
  <c r="I58" i="8"/>
  <c r="J40" i="8"/>
  <c r="J45" i="8"/>
  <c r="J37" i="8"/>
  <c r="J28" i="8"/>
  <c r="J65" i="8"/>
  <c r="J68" i="8"/>
  <c r="K68" i="8"/>
  <c r="J57" i="8"/>
  <c r="K15" i="8"/>
  <c r="J16" i="8"/>
  <c r="L16" i="8"/>
  <c r="J19" i="8"/>
  <c r="H34" i="9" l="1"/>
  <c r="J37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J43" i="9" s="1"/>
  <c r="K51" i="9"/>
  <c r="H48" i="9"/>
  <c r="I48" i="9"/>
  <c r="I13" i="9"/>
  <c r="K13" i="9" s="1"/>
  <c r="I49" i="9"/>
  <c r="K49" i="9" s="1"/>
  <c r="H67" i="9"/>
  <c r="H19" i="9"/>
  <c r="J19" i="9" s="1"/>
  <c r="I19" i="9"/>
  <c r="I20" i="9"/>
  <c r="K20" i="9" s="1"/>
  <c r="G24" i="9"/>
  <c r="L24" i="9" s="1"/>
  <c r="H25" i="9"/>
  <c r="H27" i="9"/>
  <c r="J33" i="9"/>
  <c r="G31" i="9"/>
  <c r="K31" i="9" s="1"/>
  <c r="H41" i="9"/>
  <c r="I41" i="9"/>
  <c r="K41" i="9" s="1"/>
  <c r="H20" i="9"/>
  <c r="H24" i="9"/>
  <c r="J24" i="9" s="1"/>
  <c r="L19" i="9"/>
  <c r="L63" i="9"/>
  <c r="J63" i="9"/>
  <c r="I69" i="9"/>
  <c r="K69" i="9" s="1"/>
  <c r="G69" i="9"/>
  <c r="J66" i="9"/>
  <c r="L66" i="9"/>
  <c r="I57" i="9"/>
  <c r="G57" i="9"/>
  <c r="H57" i="9"/>
  <c r="H69" i="9"/>
  <c r="L43" i="9"/>
  <c r="L28" i="9"/>
  <c r="J28" i="9"/>
  <c r="G60" i="9"/>
  <c r="G35" i="9"/>
  <c r="I35" i="9"/>
  <c r="G15" i="9"/>
  <c r="I15" i="9"/>
  <c r="H62" i="9"/>
  <c r="J51" i="9"/>
  <c r="L51" i="9"/>
  <c r="I22" i="9"/>
  <c r="G22" i="9"/>
  <c r="I16" i="9"/>
  <c r="G16" i="9"/>
  <c r="K60" i="9"/>
  <c r="L62" i="9"/>
  <c r="J62" i="9"/>
  <c r="I65" i="9"/>
  <c r="G65" i="9"/>
  <c r="I27" i="9"/>
  <c r="K27" i="9" s="1"/>
  <c r="I18" i="9"/>
  <c r="K18" i="9" s="1"/>
  <c r="H15" i="9"/>
  <c r="G55" i="9"/>
  <c r="K24" i="9"/>
  <c r="K59" i="9"/>
  <c r="I63" i="9"/>
  <c r="K63" i="9" s="1"/>
  <c r="L38" i="9"/>
  <c r="J38" i="9"/>
  <c r="I66" i="9"/>
  <c r="K66" i="9" s="1"/>
  <c r="H16" i="9"/>
  <c r="K19" i="9"/>
  <c r="K43" i="9"/>
  <c r="H18" i="9"/>
  <c r="J18" i="9" s="1"/>
  <c r="G68" i="9"/>
  <c r="I68" i="9"/>
  <c r="I46" i="9"/>
  <c r="G46" i="9"/>
  <c r="G14" i="9"/>
  <c r="I14" i="9"/>
  <c r="G50" i="9"/>
  <c r="I50" i="9"/>
  <c r="J48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J26" i="9"/>
  <c r="H21" i="9"/>
  <c r="L64" i="9"/>
  <c r="J64" i="9"/>
  <c r="G44" i="9"/>
  <c r="I44" i="9"/>
  <c r="G29" i="9"/>
  <c r="I29" i="9"/>
  <c r="K48" i="9"/>
  <c r="H29" i="9"/>
  <c r="H14" i="9"/>
  <c r="H50" i="9"/>
  <c r="K28" i="9"/>
  <c r="H22" i="9"/>
  <c r="L39" i="9"/>
  <c r="J39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J13" i="9"/>
  <c r="L43" i="8"/>
  <c r="L22" i="8"/>
  <c r="L33" i="8"/>
  <c r="K55" i="8"/>
  <c r="L27" i="8"/>
  <c r="J27" i="8"/>
  <c r="H66" i="8"/>
  <c r="I66" i="8"/>
  <c r="L19" i="8"/>
  <c r="K58" i="8"/>
  <c r="G32" i="8"/>
  <c r="L32" i="8" s="1"/>
  <c r="I56" i="8"/>
  <c r="K56" i="8" s="1"/>
  <c r="G56" i="8"/>
  <c r="G55" i="8"/>
  <c r="L55" i="8" s="1"/>
  <c r="H55" i="8"/>
  <c r="J55" i="8" s="1"/>
  <c r="L18" i="8"/>
  <c r="G61" i="8"/>
  <c r="L61" i="8" s="1"/>
  <c r="H61" i="8"/>
  <c r="J61" i="8" s="1"/>
  <c r="G66" i="8"/>
  <c r="K36" i="8"/>
  <c r="H54" i="8"/>
  <c r="I54" i="8"/>
  <c r="G54" i="8"/>
  <c r="H44" i="8"/>
  <c r="J67" i="8"/>
  <c r="L67" i="8"/>
  <c r="J18" i="8"/>
  <c r="G14" i="8"/>
  <c r="I14" i="8"/>
  <c r="K14" i="8" s="1"/>
  <c r="G35" i="8"/>
  <c r="L35" i="8" s="1"/>
  <c r="I35" i="8"/>
  <c r="G44" i="8"/>
  <c r="G25" i="8"/>
  <c r="L25" i="8" s="1"/>
  <c r="I25" i="8"/>
  <c r="K25" i="8" s="1"/>
  <c r="H25" i="8"/>
  <c r="J25" i="8" s="1"/>
  <c r="H23" i="8"/>
  <c r="J23" i="8" s="1"/>
  <c r="H33" i="8"/>
  <c r="J33" i="8" s="1"/>
  <c r="I33" i="8"/>
  <c r="K33" i="8" s="1"/>
  <c r="K67" i="8"/>
  <c r="K44" i="8"/>
  <c r="G62" i="8"/>
  <c r="H62" i="8"/>
  <c r="I62" i="8"/>
  <c r="G64" i="8"/>
  <c r="K64" i="8" s="1"/>
  <c r="H64" i="8"/>
  <c r="H22" i="8"/>
  <c r="J22" i="8" s="1"/>
  <c r="I22" i="8"/>
  <c r="K22" i="8" s="1"/>
  <c r="J36" i="8"/>
  <c r="L36" i="8"/>
  <c r="H30" i="8"/>
  <c r="J30" i="8" s="1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K41" i="8" s="1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K59" i="8" s="1"/>
  <c r="I42" i="8"/>
  <c r="K42" i="8" s="1"/>
  <c r="H21" i="8"/>
  <c r="G52" i="8"/>
  <c r="L52" i="8" s="1"/>
  <c r="I52" i="8"/>
  <c r="K52" i="8" s="1"/>
  <c r="J58" i="8"/>
  <c r="L58" i="8"/>
  <c r="H34" i="8"/>
  <c r="G34" i="8"/>
  <c r="I34" i="8"/>
  <c r="H13" i="8"/>
  <c r="G13" i="8"/>
  <c r="I13" i="8"/>
  <c r="K13" i="8" s="1"/>
  <c r="I21" i="8"/>
  <c r="K21" i="8" s="1"/>
  <c r="I48" i="8"/>
  <c r="K39" i="8"/>
  <c r="J39" i="8"/>
  <c r="G46" i="8"/>
  <c r="L46" i="8" s="1"/>
  <c r="H46" i="8"/>
  <c r="J46" i="8" s="1"/>
  <c r="G50" i="8"/>
  <c r="L50" i="8" s="1"/>
  <c r="I50" i="8"/>
  <c r="H50" i="8"/>
  <c r="H41" i="8"/>
  <c r="H52" i="8"/>
  <c r="J52" i="8" s="1"/>
  <c r="J48" i="8"/>
  <c r="J24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K29" i="8" s="1"/>
  <c r="J53" i="8"/>
  <c r="L53" i="8"/>
  <c r="H35" i="8"/>
  <c r="J35" i="8" s="1"/>
  <c r="I47" i="8"/>
  <c r="J41" i="9" l="1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D13" i="2" a="1"/>
  <c r="D13" i="2" s="1"/>
  <c r="D14" i="2" a="1"/>
  <c r="D14" i="2" s="1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4" l="1"/>
  <c r="D8" i="2" l="1"/>
  <c r="D20" i="2" l="1" a="1"/>
  <c r="D16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<sst xmlns="http://schemas.openxmlformats.org/spreadsheetml/2006/main" count="427" uniqueCount="108">
  <si>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</si>
  <si>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</si>
  <si>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</si>
  <si>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</si>
  <si>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</si>
  <si>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</si>
  <si>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</si>
  <si>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</si>
  <si>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</si>
  <si>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</si>
  <si>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</si>
  <si>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</si>
  <si>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</si>
  <si>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</si>
  <si>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</si>
  <si>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</si>
  <si>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</si>
  <si>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</si>
  <si>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</si>
  <si>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</si>
  <si>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</si>
  <si>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</si>
  <si>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</si>
  <si>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</si>
  <si>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</si>
  <si>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</si>
  <si>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</si>
  <si>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</si>
  <si>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</si>
  <si>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</si>
  <si>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</si>
  <si>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</si>
  <si>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</si>
  <si>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</si>
  <si>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</si>
  <si>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</si>
  <si>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</si>
  <si>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</si>
  <si>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</si>
  <si>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</si>
  <si>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</si>
  <si>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</si>
  <si>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</si>
  <si>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</si>
  <si>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</si>
  <si>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</si>
  <si>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</si>
  <si>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</si>
  <si>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</si>
  <si>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</si>
  <si>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</si>
  <si>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</si>
  <si>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</si>
  <si>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</si>
  <si>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</si>
  <si>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</si>
  <si>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</si>
  <si>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</si>
  <si>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</si>
  <si>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_prod_to_+5%</t>
  </si>
  <si>
    <t>_prod_to_+4%</t>
  </si>
  <si>
    <t>_prod_to_+3%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</si>
  <si>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</si>
  <si>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</si>
  <si>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</si>
  <si>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</si>
  <si>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</si>
  <si>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</si>
  <si>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</si>
  <si>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</si>
  <si>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</si>
  <si>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</si>
  <si>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</si>
  <si>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</si>
  <si>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</si>
  <si>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</si>
  <si>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</si>
  <si>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</si>
  <si>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</si>
  <si>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</si>
  <si>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</si>
  <si>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</si>
  <si>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</si>
  <si>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</si>
  <si>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Upper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</si>
  <si>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</si>
  <si>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</si>
  <si>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</si>
  <si>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</si>
  <si>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</si>
  <si>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</si>
  <si>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</si>
  <si>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</si>
  <si>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</si>
  <si>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</si>
  <si>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</si>
  <si>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_low_price</t>
  </si>
  <si>
    <t>_mid-low_price</t>
  </si>
  <si>
    <t>_mid_price</t>
  </si>
  <si>
    <t>_mid-high_price</t>
  </si>
  <si>
    <t>_high_price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</si>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</sst>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ternary_env!$B$13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50</c:v>
                </c:pt>
                <c:pt idx="1">
                  <c:v>50.083836941767274</c:v>
                </c:pt>
                <c:pt idx="2">
                  <c:v>50.198889691403103</c:v>
                </c:pt>
                <c:pt idx="3">
                  <c:v>50.36658068298933</c:v>
                </c:pt>
                <c:pt idx="4">
                  <c:v>50.633748536563296</c:v>
                </c:pt>
                <c:pt idx="5">
                  <c:v>50.359900394430042</c:v>
                </c:pt>
                <c:pt idx="6">
                  <c:v>50.361570298780514</c:v>
                </c:pt>
                <c:pt idx="7">
                  <c:v>50.363240314179222</c:v>
                </c:pt>
                <c:pt idx="8">
                  <c:v>50.364910408437844</c:v>
                </c:pt>
                <c:pt idx="9">
                  <c:v>50.36658068298933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33.333333333333336</c:v>
                </c:pt>
                <c:pt idx="1">
                  <c:v>38.465925691493453</c:v>
                </c:pt>
                <c:pt idx="2">
                  <c:v>45.509581691935892</c:v>
                </c:pt>
                <c:pt idx="3">
                  <c:v>55.775808791604476</c:v>
                </c:pt>
                <c:pt idx="4">
                  <c:v>72.132129645529957</c:v>
                </c:pt>
                <c:pt idx="5">
                  <c:v>55.768403179151704</c:v>
                </c:pt>
                <c:pt idx="6">
                  <c:v>55.770254398822907</c:v>
                </c:pt>
                <c:pt idx="7">
                  <c:v>55.772105741889305</c:v>
                </c:pt>
                <c:pt idx="8">
                  <c:v>55.77395716685357</c:v>
                </c:pt>
                <c:pt idx="9">
                  <c:v>55.775808791604476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ternary_env!$B$23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ternary_env!$K$23:$K$38</c:f>
              <c:numCache>
                <c:formatCode>0.00</c:formatCode>
                <c:ptCount val="16"/>
                <c:pt idx="0">
                  <c:v>49.465855901796665</c:v>
                </c:pt>
                <c:pt idx="1">
                  <c:v>49.465871128365407</c:v>
                </c:pt>
                <c:pt idx="2">
                  <c:v>49.465845751466013</c:v>
                </c:pt>
                <c:pt idx="3">
                  <c:v>49.465896205161179</c:v>
                </c:pt>
                <c:pt idx="4">
                  <c:v>49.465897108530569</c:v>
                </c:pt>
                <c:pt idx="5">
                  <c:v>49.465842343250515</c:v>
                </c:pt>
                <c:pt idx="6">
                  <c:v>49.465842343250515</c:v>
                </c:pt>
                <c:pt idx="7">
                  <c:v>49.465842343250515</c:v>
                </c:pt>
                <c:pt idx="8">
                  <c:v>49.465842343250515</c:v>
                </c:pt>
                <c:pt idx="9">
                  <c:v>49.465842343250515</c:v>
                </c:pt>
                <c:pt idx="10">
                  <c:v>49.465842343250515</c:v>
                </c:pt>
                <c:pt idx="11">
                  <c:v>49.465842343250515</c:v>
                </c:pt>
                <c:pt idx="12">
                  <c:v>49.465842343250515</c:v>
                </c:pt>
                <c:pt idx="13">
                  <c:v>49.465842343250515</c:v>
                </c:pt>
                <c:pt idx="14">
                  <c:v>49.465842343250515</c:v>
                </c:pt>
                <c:pt idx="15">
                  <c:v>49.465842343250515</c:v>
                </c:pt>
              </c:numCache>
            </c:numRef>
          </c:xVal>
          <c:yVal>
            <c:numRef>
              <c:f>ternary_env!$L$23:$L$38</c:f>
              <c:numCache>
                <c:formatCode>0.00</c:formatCode>
                <c:ptCount val="16"/>
                <c:pt idx="0">
                  <c:v>0.63192029685919049</c:v>
                </c:pt>
                <c:pt idx="1">
                  <c:v>0.6319205105832244</c:v>
                </c:pt>
                <c:pt idx="2">
                  <c:v>0.63192028647449527</c:v>
                </c:pt>
                <c:pt idx="3">
                  <c:v>0.6319209498163384</c:v>
                </c:pt>
                <c:pt idx="4">
                  <c:v>0.63192085925568875</c:v>
                </c:pt>
                <c:pt idx="5">
                  <c:v>0.63192014782540173</c:v>
                </c:pt>
                <c:pt idx="6">
                  <c:v>0.63192014782540173</c:v>
                </c:pt>
                <c:pt idx="7">
                  <c:v>0.63192014782540173</c:v>
                </c:pt>
                <c:pt idx="8">
                  <c:v>0.63192014782540173</c:v>
                </c:pt>
                <c:pt idx="9">
                  <c:v>0.63192014782540173</c:v>
                </c:pt>
                <c:pt idx="10">
                  <c:v>0.63192014782540173</c:v>
                </c:pt>
                <c:pt idx="11">
                  <c:v>0.63192014782540173</c:v>
                </c:pt>
                <c:pt idx="12">
                  <c:v>0.63192014782540173</c:v>
                </c:pt>
                <c:pt idx="13">
                  <c:v>0.63192014782540173</c:v>
                </c:pt>
                <c:pt idx="14">
                  <c:v>0.63192014782540173</c:v>
                </c:pt>
                <c:pt idx="15">
                  <c:v>0.63192014782540173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ternary_env!$B$39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41.01440647759852</c:v>
                </c:pt>
                <c:pt idx="1">
                  <c:v>41.01440647759852</c:v>
                </c:pt>
                <c:pt idx="2">
                  <c:v>41.01440647759852</c:v>
                </c:pt>
                <c:pt idx="3">
                  <c:v>41.01440647759852</c:v>
                </c:pt>
                <c:pt idx="4">
                  <c:v>41.01440647759852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0.11025470815751863</c:v>
                </c:pt>
                <c:pt idx="1">
                  <c:v>0.11025470815751863</c:v>
                </c:pt>
                <c:pt idx="2">
                  <c:v>0.11025470815751863</c:v>
                </c:pt>
                <c:pt idx="3">
                  <c:v>0.11025470815751863</c:v>
                </c:pt>
                <c:pt idx="4">
                  <c:v>0.11025470815751863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0"/>
          <c:order val="3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4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5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6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7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8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9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0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1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2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3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4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5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6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CB0D9CA-AB70-4713-B3A5-E2EE68032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7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8E7E537-6258-492E-995C-D077FAB31E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8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3C3B5E0-41A5-4958-B0BA-9859101651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ayout>
        <c:manualLayout>
          <c:xMode val="edge"/>
          <c:yMode val="edge"/>
          <c:x val="0.26838225628566892"/>
          <c:y val="0.89623875971352762"/>
          <c:w val="0.46323534217839668"/>
          <c:h val="4.145594433631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ternary_eco!$B$13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50</c:v>
                </c:pt>
                <c:pt idx="1">
                  <c:v>49.91563127066285</c:v>
                </c:pt>
                <c:pt idx="2">
                  <c:v>49.789693442051359</c:v>
                </c:pt>
                <c:pt idx="3">
                  <c:v>49.581421528977543</c:v>
                </c:pt>
                <c:pt idx="4">
                  <c:v>49.170865071587968</c:v>
                </c:pt>
                <c:pt idx="5">
                  <c:v>49.546897070593189</c:v>
                </c:pt>
                <c:pt idx="6">
                  <c:v>49.555522297445656</c:v>
                </c:pt>
                <c:pt idx="7">
                  <c:v>49.56415150121277</c:v>
                </c:pt>
                <c:pt idx="8">
                  <c:v>49.572784539786525</c:v>
                </c:pt>
                <c:pt idx="9">
                  <c:v>49.581421528977543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21.87143585490654</c:v>
                </c:pt>
                <c:pt idx="1">
                  <c:v>26.19452926613825</c:v>
                </c:pt>
                <c:pt idx="2">
                  <c:v>32.647646683049331</c:v>
                </c:pt>
                <c:pt idx="3">
                  <c:v>43.319594947847271</c:v>
                </c:pt>
                <c:pt idx="4">
                  <c:v>64.35669842438341</c:v>
                </c:pt>
                <c:pt idx="5">
                  <c:v>43.280301145135816</c:v>
                </c:pt>
                <c:pt idx="6">
                  <c:v>43.290117859300402</c:v>
                </c:pt>
                <c:pt idx="7">
                  <c:v>43.299939145882455</c:v>
                </c:pt>
                <c:pt idx="8">
                  <c:v>43.309764787140843</c:v>
                </c:pt>
                <c:pt idx="9">
                  <c:v>43.319594947847271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ternary_eco!$B$23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ternary_eco!$K$23:$K$38</c:f>
              <c:numCache>
                <c:formatCode>0.00</c:formatCode>
                <c:ptCount val="16"/>
                <c:pt idx="0">
                  <c:v>49.930303310178239</c:v>
                </c:pt>
                <c:pt idx="1">
                  <c:v>49.943916704668048</c:v>
                </c:pt>
                <c:pt idx="2">
                  <c:v>49.957690423164728</c:v>
                </c:pt>
                <c:pt idx="3">
                  <c:v>49.971627147055948</c:v>
                </c:pt>
                <c:pt idx="4">
                  <c:v>49.985729347321374</c:v>
                </c:pt>
                <c:pt idx="5">
                  <c:v>59.25682260848837</c:v>
                </c:pt>
                <c:pt idx="6">
                  <c:v>55.803851174129392</c:v>
                </c:pt>
                <c:pt idx="7">
                  <c:v>53.285437460200214</c:v>
                </c:pt>
                <c:pt idx="8">
                  <c:v>51.44530547772284</c:v>
                </c:pt>
                <c:pt idx="9">
                  <c:v>50.095634602275865</c:v>
                </c:pt>
                <c:pt idx="10">
                  <c:v>53.33545100918257</c:v>
                </c:pt>
                <c:pt idx="11">
                  <c:v>51.161727728852476</c:v>
                </c:pt>
                <c:pt idx="12">
                  <c:v>49.666236087531956</c:v>
                </c:pt>
                <c:pt idx="13">
                  <c:v>48.63166095095049</c:v>
                </c:pt>
                <c:pt idx="14">
                  <c:v>47.913631947541695</c:v>
                </c:pt>
                <c:pt idx="15">
                  <c:v>47.415687343073529</c:v>
                </c:pt>
              </c:numCache>
            </c:numRef>
          </c:xVal>
          <c:yVal>
            <c:numRef>
              <c:f>ternary_eco!$L$23:$L$38</c:f>
              <c:numCache>
                <c:formatCode>0.00</c:formatCode>
                <c:ptCount val="16"/>
                <c:pt idx="0">
                  <c:v>97.095815584744045</c:v>
                </c:pt>
                <c:pt idx="1">
                  <c:v>97.66307839165448</c:v>
                </c:pt>
                <c:pt idx="2">
                  <c:v>98.237009021919818</c:v>
                </c:pt>
                <c:pt idx="3">
                  <c:v>98.817725414254099</c:v>
                </c:pt>
                <c:pt idx="4">
                  <c:v>99.405347552857592</c:v>
                </c:pt>
                <c:pt idx="5">
                  <c:v>36.154373212217507</c:v>
                </c:pt>
                <c:pt idx="6">
                  <c:v>43.22634688882701</c:v>
                </c:pt>
                <c:pt idx="7">
                  <c:v>49.287269497793154</c:v>
                </c:pt>
                <c:pt idx="8">
                  <c:v>54.444099325539774</c:v>
                </c:pt>
                <c:pt idx="9">
                  <c:v>58.829348969833298</c:v>
                </c:pt>
                <c:pt idx="10">
                  <c:v>49.157085049124021</c:v>
                </c:pt>
                <c:pt idx="11">
                  <c:v>55.314403739152596</c:v>
                </c:pt>
                <c:pt idx="12">
                  <c:v>60.378695217675819</c:v>
                </c:pt>
                <c:pt idx="13">
                  <c:v>64.56647022545512</c:v>
                </c:pt>
                <c:pt idx="14">
                  <c:v>68.05727493550836</c:v>
                </c:pt>
                <c:pt idx="15">
                  <c:v>70.993352904793909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ternary_eco!$B$39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49.941108165604277</c:v>
                </c:pt>
                <c:pt idx="1">
                  <c:v>49.878314309497355</c:v>
                </c:pt>
                <c:pt idx="2">
                  <c:v>49.816705921352046</c:v>
                </c:pt>
                <c:pt idx="3">
                  <c:v>49.756259677794375</c:v>
                </c:pt>
                <c:pt idx="4">
                  <c:v>49.696952751664497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61.745006932701543</c:v>
                </c:pt>
                <c:pt idx="1">
                  <c:v>61.979780265241665</c:v>
                </c:pt>
                <c:pt idx="2">
                  <c:v>62.212193465210817</c:v>
                </c:pt>
                <c:pt idx="3">
                  <c:v>62.442275386968639</c:v>
                </c:pt>
                <c:pt idx="4">
                  <c:v>62.670054554544912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0"/>
          <c:order val="3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4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5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6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7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8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9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0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1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2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3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4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5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6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8F37D2A-9204-48BA-A706-4030279870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7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7BE469-E711-4C76-BFB1-016890DE9D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8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A177C55-4EE8-46FE-BC80-B57D4FEE18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ayout>
        <c:manualLayout>
          <c:xMode val="edge"/>
          <c:yMode val="edge"/>
          <c:x val="0.26838225628566892"/>
          <c:y val="0.89623875971352762"/>
          <c:w val="0.46323534217839668"/>
          <c:h val="4.145594433631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llinucci/Desktop/Nicol&#242;/Lavoro/FEEM/CIVICS/CIVICS_Kenya/v2.0/TernaryPl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llinucci/Downloads/TernaryPlo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1 Ternary"/>
      <sheetName val="2 Folk QFL"/>
      <sheetName val="3 Tri-Plot"/>
    </sheetNames>
    <sheetDataSet>
      <sheetData sheetId="0" refreshError="1"/>
      <sheetData sheetId="1">
        <row r="4">
          <cell r="J4" t="str">
            <v>Land</v>
          </cell>
          <cell r="K4">
            <v>0</v>
          </cell>
          <cell r="L4">
            <v>0</v>
          </cell>
          <cell r="W4">
            <v>0</v>
          </cell>
          <cell r="X4">
            <v>0</v>
          </cell>
        </row>
        <row r="5">
          <cell r="J5" t="str">
            <v>Water</v>
          </cell>
          <cell r="K5">
            <v>50</v>
          </cell>
          <cell r="L5">
            <v>100</v>
          </cell>
          <cell r="W5">
            <v>50</v>
          </cell>
          <cell r="X5">
            <v>100</v>
          </cell>
        </row>
        <row r="6">
          <cell r="J6" t="str">
            <v>CO2</v>
          </cell>
          <cell r="K6">
            <v>100</v>
          </cell>
          <cell r="L6">
            <v>0</v>
          </cell>
          <cell r="W6">
            <v>100</v>
          </cell>
          <cell r="X6">
            <v>0</v>
          </cell>
        </row>
        <row r="7">
          <cell r="W7">
            <v>0</v>
          </cell>
          <cell r="X7">
            <v>0</v>
          </cell>
        </row>
        <row r="8">
          <cell r="W8">
            <v>20</v>
          </cell>
          <cell r="X8">
            <v>0</v>
          </cell>
        </row>
        <row r="9">
          <cell r="W9">
            <v>60</v>
          </cell>
          <cell r="X9">
            <v>80</v>
          </cell>
        </row>
        <row r="10">
          <cell r="W10">
            <v>40</v>
          </cell>
          <cell r="X10">
            <v>0</v>
          </cell>
        </row>
        <row r="11">
          <cell r="W11">
            <v>70</v>
          </cell>
          <cell r="X11">
            <v>60</v>
          </cell>
        </row>
        <row r="12">
          <cell r="W12">
            <v>60</v>
          </cell>
          <cell r="X12">
            <v>0</v>
          </cell>
        </row>
        <row r="13">
          <cell r="A13" t="str">
            <v>Upper</v>
          </cell>
          <cell r="B13" t="str">
            <v>Ecopulpers</v>
          </cell>
          <cell r="K13">
            <v>45.576693702710465</v>
          </cell>
          <cell r="L13">
            <v>37.305448363879208</v>
          </cell>
          <cell r="W13">
            <v>80</v>
          </cell>
          <cell r="X13">
            <v>40</v>
          </cell>
        </row>
        <row r="14">
          <cell r="B14" t="str">
            <v>Shading Nets</v>
          </cell>
          <cell r="K14">
            <v>4.5466963567820669</v>
          </cell>
          <cell r="L14">
            <v>0.51457012739588559</v>
          </cell>
          <cell r="W14">
            <v>80</v>
          </cell>
          <cell r="X14">
            <v>0</v>
          </cell>
        </row>
        <row r="15">
          <cell r="B15" t="str">
            <v>Shading Trees</v>
          </cell>
          <cell r="K15">
            <v>22.083968260447257</v>
          </cell>
          <cell r="L15">
            <v>8.9592139760503897E-2</v>
          </cell>
          <cell r="W15">
            <v>90</v>
          </cell>
          <cell r="X15">
            <v>20</v>
          </cell>
        </row>
        <row r="16">
          <cell r="B16" t="str">
            <v>Biomass</v>
          </cell>
          <cell r="K16">
            <v>99.824449210042133</v>
          </cell>
          <cell r="L16">
            <v>6.2245881090068941E-2</v>
          </cell>
          <cell r="W16">
            <v>20</v>
          </cell>
          <cell r="X16">
            <v>0</v>
          </cell>
        </row>
        <row r="17">
          <cell r="W17">
            <v>10</v>
          </cell>
          <cell r="X17">
            <v>20</v>
          </cell>
        </row>
        <row r="18">
          <cell r="W18">
            <v>40</v>
          </cell>
          <cell r="X18">
            <v>0</v>
          </cell>
        </row>
        <row r="19">
          <cell r="W19">
            <v>20</v>
          </cell>
          <cell r="X19">
            <v>40</v>
          </cell>
        </row>
        <row r="20">
          <cell r="W20">
            <v>60</v>
          </cell>
          <cell r="X20">
            <v>0</v>
          </cell>
        </row>
        <row r="21">
          <cell r="W21">
            <v>30</v>
          </cell>
          <cell r="X21">
            <v>60</v>
          </cell>
        </row>
        <row r="22">
          <cell r="W22">
            <v>80</v>
          </cell>
          <cell r="X22">
            <v>0</v>
          </cell>
        </row>
        <row r="23">
          <cell r="W23">
            <v>40</v>
          </cell>
          <cell r="X23">
            <v>80</v>
          </cell>
        </row>
        <row r="24">
          <cell r="W24">
            <v>10</v>
          </cell>
          <cell r="X24">
            <v>20</v>
          </cell>
        </row>
        <row r="25">
          <cell r="W25">
            <v>90</v>
          </cell>
          <cell r="X25">
            <v>20</v>
          </cell>
        </row>
        <row r="26">
          <cell r="W26">
            <v>20</v>
          </cell>
          <cell r="X26">
            <v>40</v>
          </cell>
        </row>
        <row r="27">
          <cell r="W27">
            <v>80</v>
          </cell>
          <cell r="X27">
            <v>40</v>
          </cell>
        </row>
        <row r="28">
          <cell r="W28">
            <v>30</v>
          </cell>
          <cell r="X28">
            <v>60</v>
          </cell>
        </row>
        <row r="29">
          <cell r="W29">
            <v>70</v>
          </cell>
          <cell r="X29">
            <v>60</v>
          </cell>
        </row>
        <row r="30">
          <cell r="W30">
            <v>40</v>
          </cell>
          <cell r="X30">
            <v>80</v>
          </cell>
        </row>
        <row r="31">
          <cell r="W31">
            <v>60</v>
          </cell>
          <cell r="X31">
            <v>80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1 Ternary"/>
      <sheetName val="2 Folk QFL"/>
      <sheetName val="3 Tri-Plot"/>
    </sheetNames>
    <sheetDataSet>
      <sheetData sheetId="0" refreshError="1"/>
      <sheetData sheetId="1">
        <row r="4">
          <cell r="J4" t="str">
            <v>Left</v>
          </cell>
          <cell r="K4">
            <v>0</v>
          </cell>
          <cell r="L4">
            <v>0</v>
          </cell>
          <cell r="W4">
            <v>0</v>
          </cell>
          <cell r="X4">
            <v>0</v>
          </cell>
        </row>
        <row r="5">
          <cell r="J5" t="str">
            <v>Top</v>
          </cell>
          <cell r="K5">
            <v>50</v>
          </cell>
          <cell r="L5">
            <v>100</v>
          </cell>
          <cell r="W5">
            <v>50</v>
          </cell>
          <cell r="X5">
            <v>100</v>
          </cell>
        </row>
        <row r="6">
          <cell r="J6" t="str">
            <v>Right</v>
          </cell>
          <cell r="K6">
            <v>100</v>
          </cell>
          <cell r="L6">
            <v>0</v>
          </cell>
          <cell r="W6">
            <v>100</v>
          </cell>
          <cell r="X6">
            <v>0</v>
          </cell>
        </row>
        <row r="7">
          <cell r="W7">
            <v>0</v>
          </cell>
          <cell r="X7">
            <v>0</v>
          </cell>
        </row>
        <row r="8">
          <cell r="W8">
            <v>20</v>
          </cell>
          <cell r="X8">
            <v>0</v>
          </cell>
        </row>
        <row r="9">
          <cell r="W9">
            <v>60</v>
          </cell>
          <cell r="X9">
            <v>80</v>
          </cell>
        </row>
        <row r="10">
          <cell r="W10">
            <v>40</v>
          </cell>
          <cell r="X10">
            <v>0</v>
          </cell>
        </row>
        <row r="11">
          <cell r="W11">
            <v>70</v>
          </cell>
          <cell r="X11">
            <v>60</v>
          </cell>
        </row>
        <row r="12">
          <cell r="W12">
            <v>60</v>
          </cell>
          <cell r="X12">
            <v>0</v>
          </cell>
        </row>
        <row r="13">
          <cell r="A13" t="str">
            <v>Upper</v>
          </cell>
          <cell r="B13" t="str">
            <v>A</v>
          </cell>
          <cell r="K13">
            <v>50</v>
          </cell>
          <cell r="L13">
            <v>33.333333333333336</v>
          </cell>
          <cell r="W13">
            <v>80</v>
          </cell>
          <cell r="X13">
            <v>40</v>
          </cell>
        </row>
        <row r="14">
          <cell r="B14" t="str">
            <v>B</v>
          </cell>
          <cell r="K14">
            <v>52.631578947368425</v>
          </cell>
          <cell r="L14">
            <v>52.631578947368425</v>
          </cell>
          <cell r="W14">
            <v>80</v>
          </cell>
          <cell r="X14">
            <v>0</v>
          </cell>
        </row>
        <row r="15">
          <cell r="B15" t="str">
            <v>C</v>
          </cell>
          <cell r="K15">
            <v>52.356020942408378</v>
          </cell>
          <cell r="L15">
            <v>78.534031413612567</v>
          </cell>
          <cell r="W15">
            <v>90</v>
          </cell>
          <cell r="X15">
            <v>20</v>
          </cell>
        </row>
        <row r="16">
          <cell r="B16" t="str">
            <v>D</v>
          </cell>
          <cell r="K16">
            <v>27.835051546391753</v>
          </cell>
          <cell r="L16">
            <v>20.618556701030929</v>
          </cell>
          <cell r="W16">
            <v>20</v>
          </cell>
          <cell r="X16">
            <v>0</v>
          </cell>
        </row>
        <row r="17">
          <cell r="A17" t="str">
            <v>Lower</v>
          </cell>
          <cell r="K17">
            <v>84.693877551020421</v>
          </cell>
          <cell r="L17">
            <v>10.204081632653061</v>
          </cell>
          <cell r="W17">
            <v>10</v>
          </cell>
          <cell r="X17">
            <v>20</v>
          </cell>
        </row>
        <row r="18">
          <cell r="K18">
            <v>76.595744680851055</v>
          </cell>
          <cell r="L18">
            <v>14.893617021276597</v>
          </cell>
          <cell r="W18">
            <v>40</v>
          </cell>
          <cell r="X18">
            <v>0</v>
          </cell>
        </row>
        <row r="19">
          <cell r="K19">
            <v>71.875</v>
          </cell>
          <cell r="L19">
            <v>18.75</v>
          </cell>
          <cell r="W19">
            <v>20</v>
          </cell>
          <cell r="X19">
            <v>40</v>
          </cell>
        </row>
        <row r="20">
          <cell r="K20">
            <v>88.679245283018858</v>
          </cell>
          <cell r="L20">
            <v>7.5471698113207539</v>
          </cell>
          <cell r="W20">
            <v>60</v>
          </cell>
          <cell r="X20">
            <v>0</v>
          </cell>
        </row>
        <row r="21">
          <cell r="W21">
            <v>30</v>
          </cell>
          <cell r="X21">
            <v>60</v>
          </cell>
        </row>
        <row r="22">
          <cell r="W22">
            <v>80</v>
          </cell>
          <cell r="X22">
            <v>0</v>
          </cell>
        </row>
        <row r="23">
          <cell r="W23">
            <v>40</v>
          </cell>
          <cell r="X23">
            <v>80</v>
          </cell>
        </row>
        <row r="24">
          <cell r="W24">
            <v>10</v>
          </cell>
          <cell r="X24">
            <v>20</v>
          </cell>
        </row>
        <row r="25">
          <cell r="W25">
            <v>90</v>
          </cell>
          <cell r="X25">
            <v>20</v>
          </cell>
        </row>
        <row r="26">
          <cell r="W26">
            <v>20</v>
          </cell>
          <cell r="X26">
            <v>40</v>
          </cell>
        </row>
        <row r="27">
          <cell r="W27">
            <v>80</v>
          </cell>
          <cell r="X27">
            <v>40</v>
          </cell>
        </row>
        <row r="28">
          <cell r="W28">
            <v>30</v>
          </cell>
          <cell r="X28">
            <v>60</v>
          </cell>
        </row>
        <row r="29">
          <cell r="W29">
            <v>70</v>
          </cell>
          <cell r="X29">
            <v>60</v>
          </cell>
        </row>
        <row r="30">
          <cell r="W30">
            <v>40</v>
          </cell>
          <cell r="X30">
            <v>80</v>
          </cell>
        </row>
        <row r="31">
          <cell r="W31">
            <v>60</v>
          </cell>
          <cell r="X31">
            <v>80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tabSelected="1" zoomScale="115" zoomScaleNormal="115" workbookViewId="0">
      <selection activeCell="J23" sqref="J23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0</v>
      </c>
      <c r="B2" s="4" t="s">
        <v>57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107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107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107</v>
      </c>
      <c r="AA2" s="3" t="s">
        <v>20</v>
      </c>
      <c r="AB2" s="3" t="s">
        <v>20</v>
      </c>
      <c r="AC2" s="3" t="s">
        <v>20</v>
      </c>
    </row>
    <row r="4" spans="1:29" x14ac:dyDescent="0.3">
      <c r="X4" s="1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J2" sqref="J2"/>
    </sheetView>
  </sheetViews>
  <sheetFormatPr defaultRowHeight="14.4" x14ac:dyDescent="0.3"/>
  <cols>
    <col min="1" max="1" width="17.44140625" bestFit="1" customWidth="1"/>
    <col min="2" max="2" width="24.6640625" bestFit="1" customWidth="1"/>
    <col min="3" max="3" width="34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21875" bestFit="1" customWidth="1"/>
    <col min="12" max="13" width="14.5546875" bestFit="1" customWidth="1"/>
    <col min="14" max="14" width="12.7773437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1" width="20.21875" bestFit="1" customWidth="1"/>
    <col min="22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21875" bestFit="1" customWidth="1"/>
    <col min="28" max="28" width="21.21875" bestFit="1" customWidth="1"/>
    <col min="29" max="29" width="18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45</v>
      </c>
      <c r="B2" s="4" t="s">
        <v>0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3" spans="1:29" x14ac:dyDescent="0.3">
      <c r="A3" s="2" t="s">
        <v>37</v>
      </c>
      <c r="B3" s="2" t="s">
        <v>59</v>
      </c>
      <c r="C3" s="2" t="str">
        <f>_xlfn.CONCAT(A3,B3)</f>
        <v>Ecopulpers_prod_to_+5%</v>
      </c>
      <c r="D3" s="2" t="s">
        <v>18</v>
      </c>
      <c r="E3" s="6">
        <v>0</v>
      </c>
      <c r="F3" s="6">
        <v>0</v>
      </c>
      <c r="G3" s="6">
        <v>0</v>
      </c>
      <c r="H3" s="12">
        <v>0.95999991986900568</v>
      </c>
      <c r="I3" s="12">
        <v>2.0012248614802961</v>
      </c>
      <c r="J3" s="12">
        <v>2.0846094047105419</v>
      </c>
      <c r="K3" s="12">
        <v>0.4797061731278407</v>
      </c>
      <c r="L3" s="12">
        <v>3.7823495312331938</v>
      </c>
      <c r="M3" s="12">
        <v>1.4878088404657319E-3</v>
      </c>
      <c r="N3" s="12">
        <v>1.3494812548160551</v>
      </c>
      <c r="O3" s="12">
        <v>0.17915291897952559</v>
      </c>
      <c r="P3" s="12">
        <v>6.766721373423934E-2</v>
      </c>
      <c r="Q3" s="12">
        <v>0.2241355553269386</v>
      </c>
      <c r="R3" s="12">
        <v>4.2535808170214304E-3</v>
      </c>
      <c r="S3" s="12">
        <v>1.9797964305325881E-3</v>
      </c>
      <c r="T3" s="12">
        <v>1.174013130366802E-3</v>
      </c>
      <c r="U3" s="12">
        <v>0.28020749241113663</v>
      </c>
      <c r="V3" s="12">
        <v>5.4423870053142309E-2</v>
      </c>
      <c r="W3" s="12">
        <v>0.50728149595670402</v>
      </c>
      <c r="X3" s="12">
        <v>37.827748893148957</v>
      </c>
      <c r="Y3" s="12">
        <v>1.685788483518991E-2</v>
      </c>
      <c r="Z3" s="12">
        <v>13.49598656129092</v>
      </c>
      <c r="AA3" s="12">
        <v>2.0717366822063918</v>
      </c>
      <c r="AB3" s="12">
        <v>2.295779423322529</v>
      </c>
      <c r="AC3" s="12">
        <v>1.183953633299097</v>
      </c>
    </row>
    <row r="4" spans="1:29" x14ac:dyDescent="0.3">
      <c r="A4" s="2" t="s">
        <v>37</v>
      </c>
      <c r="B4" s="2" t="s">
        <v>60</v>
      </c>
      <c r="C4" s="2" t="str">
        <f t="shared" ref="C4:C17" si="0">_xlfn.CONCAT(A4,B4)</f>
        <v>Ecopulpers_prod_to_+4%</v>
      </c>
      <c r="D4" s="2" t="s">
        <v>18</v>
      </c>
      <c r="E4" s="6">
        <v>0</v>
      </c>
      <c r="F4" s="6">
        <v>0</v>
      </c>
      <c r="G4" s="6">
        <v>0</v>
      </c>
      <c r="H4" s="12">
        <v>0.95999991986900568</v>
      </c>
      <c r="I4" s="12">
        <v>1.5748792374506591</v>
      </c>
      <c r="J4" s="12">
        <v>1.640499342609899</v>
      </c>
      <c r="K4" s="12">
        <v>0.60957049724206702</v>
      </c>
      <c r="L4" s="12">
        <v>3.7726337715575942</v>
      </c>
      <c r="M4" s="12">
        <v>1.1837352722068319E-3</v>
      </c>
      <c r="N4" s="12">
        <v>1.079545942600816</v>
      </c>
      <c r="O4" s="12">
        <v>0.1416318956762552</v>
      </c>
      <c r="P4" s="12">
        <v>5.2393478574231267E-2</v>
      </c>
      <c r="Q4" s="12">
        <v>0.17600400792434809</v>
      </c>
      <c r="R4" s="12">
        <v>4.2535808170214304E-3</v>
      </c>
      <c r="S4" s="12">
        <v>1.9797964305325881E-3</v>
      </c>
      <c r="T4" s="12">
        <v>1.174013130366802E-3</v>
      </c>
      <c r="U4" s="12">
        <v>0.28020749241113663</v>
      </c>
      <c r="V4" s="12">
        <v>5.4423870053142309E-2</v>
      </c>
      <c r="W4" s="12">
        <v>0.50728149595670402</v>
      </c>
      <c r="X4" s="12">
        <v>37.730591296392959</v>
      </c>
      <c r="Y4" s="12">
        <v>1.38171491526009E-2</v>
      </c>
      <c r="Z4" s="12">
        <v>10.79663343913853</v>
      </c>
      <c r="AA4" s="12">
        <v>1.6965264491736891</v>
      </c>
      <c r="AB4" s="12">
        <v>1.814463949296623</v>
      </c>
      <c r="AC4" s="12">
        <v>1.0312162816990169</v>
      </c>
    </row>
    <row r="5" spans="1:29" x14ac:dyDescent="0.3">
      <c r="A5" s="2" t="s">
        <v>37</v>
      </c>
      <c r="B5" s="2" t="s">
        <v>61</v>
      </c>
      <c r="C5" s="2" t="str">
        <f t="shared" si="0"/>
        <v>Ecopulpers_prod_to_+3%</v>
      </c>
      <c r="D5" s="2" t="s">
        <v>18</v>
      </c>
      <c r="E5" s="6">
        <v>0</v>
      </c>
      <c r="F5" s="6">
        <v>0</v>
      </c>
      <c r="G5" s="6">
        <v>0</v>
      </c>
      <c r="H5" s="12">
        <v>0.95999991986900568</v>
      </c>
      <c r="I5" s="12">
        <v>1.1485332613810899</v>
      </c>
      <c r="J5" s="12">
        <v>1.1963889138009609</v>
      </c>
      <c r="K5" s="12">
        <v>0.83584860112333514</v>
      </c>
      <c r="L5" s="12">
        <v>3.7629180038929921</v>
      </c>
      <c r="M5" s="12">
        <v>8.7966144928941503E-4</v>
      </c>
      <c r="N5" s="12">
        <v>0.8096104075666517</v>
      </c>
      <c r="O5" s="12">
        <v>0.10411084094084801</v>
      </c>
      <c r="P5" s="12">
        <v>3.711973107419908E-2</v>
      </c>
      <c r="Q5" s="12">
        <v>0.1278724214062095</v>
      </c>
      <c r="R5" s="12">
        <v>4.2535808170214304E-3</v>
      </c>
      <c r="S5" s="12">
        <v>1.9797964305325881E-3</v>
      </c>
      <c r="T5" s="12">
        <v>1.174013130366802E-3</v>
      </c>
      <c r="U5" s="12">
        <v>0.28020749241113663</v>
      </c>
      <c r="V5" s="12">
        <v>5.4423870053142309E-2</v>
      </c>
      <c r="W5" s="12">
        <v>0.50728149595670402</v>
      </c>
      <c r="X5" s="12">
        <v>37.633433619746938</v>
      </c>
      <c r="Y5" s="12">
        <v>1.077641092342674E-2</v>
      </c>
      <c r="Z5" s="12">
        <v>8.0972780887968838</v>
      </c>
      <c r="AA5" s="12">
        <v>1.321315901819617</v>
      </c>
      <c r="AB5" s="12">
        <v>1.333148084115237</v>
      </c>
      <c r="AC5" s="12">
        <v>0.87847880669869483</v>
      </c>
    </row>
    <row r="6" spans="1:29" x14ac:dyDescent="0.3">
      <c r="A6" s="4" t="s">
        <v>37</v>
      </c>
      <c r="B6" s="4" t="s">
        <v>62</v>
      </c>
      <c r="C6" s="4" t="str">
        <f t="shared" si="0"/>
        <v>Ecopulpers_prod_to_+2%</v>
      </c>
      <c r="D6" s="4" t="s">
        <v>18</v>
      </c>
      <c r="E6" s="6">
        <v>0</v>
      </c>
      <c r="F6" s="6">
        <v>0</v>
      </c>
      <c r="G6" s="6">
        <v>0</v>
      </c>
      <c r="H6" s="12">
        <v>0.95999991986900568</v>
      </c>
      <c r="I6" s="12">
        <v>0.72218693234026432</v>
      </c>
      <c r="J6" s="12">
        <v>0.75227811731360195</v>
      </c>
      <c r="K6" s="12">
        <v>1.3292956115366179</v>
      </c>
      <c r="L6" s="12">
        <v>3.7532022282102839</v>
      </c>
      <c r="M6" s="12">
        <v>5.7558737535146065E-4</v>
      </c>
      <c r="N6" s="12">
        <v>0.53967464971356094</v>
      </c>
      <c r="O6" s="12">
        <v>6.6589755937457085E-2</v>
      </c>
      <c r="P6" s="12">
        <v>2.1845970302820209E-2</v>
      </c>
      <c r="Q6" s="12">
        <v>7.9740794841200113E-2</v>
      </c>
      <c r="R6" s="12">
        <v>4.2535808170214304E-3</v>
      </c>
      <c r="S6" s="12">
        <v>1.9797964305325881E-3</v>
      </c>
      <c r="T6" s="12">
        <v>1.174013130366802E-3</v>
      </c>
      <c r="U6" s="12">
        <v>0.28020749241113663</v>
      </c>
      <c r="V6" s="12">
        <v>5.4423870053142309E-2</v>
      </c>
      <c r="W6" s="12">
        <v>0.50728149595670402</v>
      </c>
      <c r="X6" s="12">
        <v>37.536275862919872</v>
      </c>
      <c r="Y6" s="12">
        <v>7.7356701840471942E-3</v>
      </c>
      <c r="Z6" s="12">
        <v>5.3979205102659762</v>
      </c>
      <c r="AA6" s="12">
        <v>0.94610505178570747</v>
      </c>
      <c r="AB6" s="12">
        <v>0.85183181846514344</v>
      </c>
      <c r="AC6" s="12">
        <v>0.72574119898490608</v>
      </c>
    </row>
    <row r="7" spans="1:29" x14ac:dyDescent="0.3">
      <c r="A7" s="2" t="s">
        <v>37</v>
      </c>
      <c r="B7" s="2" t="s">
        <v>63</v>
      </c>
      <c r="C7" s="2" t="str">
        <f t="shared" si="0"/>
        <v>Ecopulpers_prod_to_+1%</v>
      </c>
      <c r="D7" s="2" t="s">
        <v>18</v>
      </c>
      <c r="E7" s="6">
        <v>0</v>
      </c>
      <c r="F7" s="6">
        <v>0</v>
      </c>
      <c r="G7" s="6">
        <v>0</v>
      </c>
      <c r="H7" s="12">
        <v>0.95999991986900568</v>
      </c>
      <c r="I7" s="12">
        <v>0.2958402531221509</v>
      </c>
      <c r="J7" s="12">
        <v>0.30816695605820371</v>
      </c>
      <c r="K7" s="12">
        <v>3.2449942485434078</v>
      </c>
      <c r="L7" s="12">
        <v>3.743486444538576</v>
      </c>
      <c r="M7" s="12">
        <v>2.7151305766892619E-4</v>
      </c>
      <c r="N7" s="12">
        <v>0.2697386690415442</v>
      </c>
      <c r="O7" s="12">
        <v>2.906863996759057E-2</v>
      </c>
      <c r="P7" s="12">
        <v>6.5721976570785054E-3</v>
      </c>
      <c r="Q7" s="12">
        <v>3.1609128229320049E-2</v>
      </c>
      <c r="R7" s="12">
        <v>4.2535808170214304E-3</v>
      </c>
      <c r="S7" s="12">
        <v>1.9797964305325881E-3</v>
      </c>
      <c r="T7" s="12">
        <v>1.174013130366802E-3</v>
      </c>
      <c r="U7" s="12">
        <v>0.28020749241113663</v>
      </c>
      <c r="V7" s="12">
        <v>5.4423870053142309E-2</v>
      </c>
      <c r="W7" s="12">
        <v>0.50728149595670402</v>
      </c>
      <c r="X7" s="12">
        <v>37.439118026202777</v>
      </c>
      <c r="Y7" s="12">
        <v>4.6949270072218496E-3</v>
      </c>
      <c r="Z7" s="12">
        <v>2.6985607035458088</v>
      </c>
      <c r="AA7" s="12">
        <v>0.57089389208704233</v>
      </c>
      <c r="AB7" s="12">
        <v>0.3705151523463428</v>
      </c>
      <c r="AC7" s="12">
        <v>0.57300347252748907</v>
      </c>
    </row>
    <row r="8" spans="1:29" x14ac:dyDescent="0.3">
      <c r="A8" s="2" t="s">
        <v>37</v>
      </c>
      <c r="B8" s="2" t="s">
        <v>85</v>
      </c>
      <c r="C8" s="2" t="str">
        <f t="shared" si="0"/>
        <v>Ecopulpers_high_price_petroleum</v>
      </c>
      <c r="D8" s="2" t="s">
        <v>18</v>
      </c>
      <c r="E8" s="6">
        <v>0</v>
      </c>
      <c r="F8" s="6">
        <v>0</v>
      </c>
      <c r="G8" s="6">
        <v>0</v>
      </c>
      <c r="H8" s="12">
        <v>0.95999991986900568</v>
      </c>
      <c r="I8" s="12">
        <v>0.72245744522660971</v>
      </c>
      <c r="J8" s="12">
        <v>0.75255990159373221</v>
      </c>
      <c r="K8" s="12">
        <v>1.328797877593866</v>
      </c>
      <c r="L8" s="12">
        <v>3.7532030494476198</v>
      </c>
      <c r="M8" s="12">
        <v>5.7593880410422571E-4</v>
      </c>
      <c r="N8" s="12">
        <v>0.53967493865638971</v>
      </c>
      <c r="O8" s="12">
        <v>6.6775757586583495E-2</v>
      </c>
      <c r="P8" s="12">
        <v>2.1861131070181731E-2</v>
      </c>
      <c r="Q8" s="12">
        <v>7.9745662864297628E-2</v>
      </c>
      <c r="R8" s="12">
        <v>4.2535808170214304E-3</v>
      </c>
      <c r="S8" s="12">
        <v>1.9797964305325881E-3</v>
      </c>
      <c r="T8" s="12">
        <v>1.174013130366802E-3</v>
      </c>
      <c r="U8" s="12">
        <v>0.28020749241113663</v>
      </c>
      <c r="V8" s="12">
        <v>5.4423870053142309E-2</v>
      </c>
      <c r="W8" s="12">
        <v>0.50728149595670402</v>
      </c>
      <c r="X8" s="12">
        <v>37.536284075293217</v>
      </c>
      <c r="Y8" s="12">
        <v>7.7391844715748448E-3</v>
      </c>
      <c r="Z8" s="12">
        <v>5.3979233996942639</v>
      </c>
      <c r="AA8" s="12">
        <v>0.94796506827697158</v>
      </c>
      <c r="AB8" s="12">
        <v>0.85188049869611859</v>
      </c>
      <c r="AC8" s="12">
        <v>0.72589280665852129</v>
      </c>
    </row>
    <row r="9" spans="1:29" x14ac:dyDescent="0.3">
      <c r="A9" s="2" t="s">
        <v>37</v>
      </c>
      <c r="B9" s="2" t="s">
        <v>86</v>
      </c>
      <c r="C9" s="2" t="str">
        <f t="shared" si="0"/>
        <v>Ecopulpers_mid-high_price_petroleum</v>
      </c>
      <c r="D9" s="2" t="s">
        <v>18</v>
      </c>
      <c r="E9" s="6">
        <v>0</v>
      </c>
      <c r="F9" s="6">
        <v>0</v>
      </c>
      <c r="G9" s="6">
        <v>0</v>
      </c>
      <c r="H9" s="12">
        <v>0.95999991986900568</v>
      </c>
      <c r="I9" s="12">
        <v>0.72238981816917658</v>
      </c>
      <c r="J9" s="12">
        <v>0.75248945673635936</v>
      </c>
      <c r="K9" s="12">
        <v>1.3289222739905551</v>
      </c>
      <c r="L9" s="12">
        <v>3.753202844120096</v>
      </c>
      <c r="M9" s="12">
        <v>5.7585094691603445E-4</v>
      </c>
      <c r="N9" s="12">
        <v>0.53967486636247486</v>
      </c>
      <c r="O9" s="12">
        <v>6.6729257348924875E-2</v>
      </c>
      <c r="P9" s="12">
        <v>2.185734082013369E-2</v>
      </c>
      <c r="Q9" s="12">
        <v>7.9744445625692606E-2</v>
      </c>
      <c r="R9" s="12">
        <v>4.2535808170214304E-3</v>
      </c>
      <c r="S9" s="12">
        <v>1.9797964305325881E-3</v>
      </c>
      <c r="T9" s="12">
        <v>1.174013130366802E-3</v>
      </c>
      <c r="U9" s="12">
        <v>0.28020749241113663</v>
      </c>
      <c r="V9" s="12">
        <v>5.4423870053142309E-2</v>
      </c>
      <c r="W9" s="12">
        <v>0.50728149595670402</v>
      </c>
      <c r="X9" s="12">
        <v>37.536282022017993</v>
      </c>
      <c r="Y9" s="12">
        <v>7.7383058996929321E-3</v>
      </c>
      <c r="Z9" s="12">
        <v>5.3979226767551154</v>
      </c>
      <c r="AA9" s="12">
        <v>0.94750006590038538</v>
      </c>
      <c r="AB9" s="12">
        <v>0.85186832631006837</v>
      </c>
      <c r="AC9" s="12">
        <v>0.72585490415804088</v>
      </c>
    </row>
    <row r="10" spans="1:29" x14ac:dyDescent="0.3">
      <c r="A10" s="2" t="s">
        <v>37</v>
      </c>
      <c r="B10" s="2" t="s">
        <v>89</v>
      </c>
      <c r="C10" s="2" t="str">
        <f t="shared" si="0"/>
        <v>Ecopulpers_mid_price_petroleum</v>
      </c>
      <c r="D10" s="2" t="s">
        <v>18</v>
      </c>
      <c r="E10" s="6">
        <v>0</v>
      </c>
      <c r="F10" s="6">
        <v>0</v>
      </c>
      <c r="G10" s="6">
        <v>0</v>
      </c>
      <c r="H10" s="12">
        <v>0.95999991986900568</v>
      </c>
      <c r="I10" s="12">
        <v>0.7223221892490983</v>
      </c>
      <c r="J10" s="12">
        <v>0.7524190099387309</v>
      </c>
      <c r="K10" s="12">
        <v>1.3290466971075461</v>
      </c>
      <c r="L10" s="12">
        <v>3.7532026388362278</v>
      </c>
      <c r="M10" s="12">
        <v>5.7576308972784318E-4</v>
      </c>
      <c r="N10" s="12">
        <v>0.53967479406856</v>
      </c>
      <c r="O10" s="12">
        <v>6.6682756645604968E-2</v>
      </c>
      <c r="P10" s="12">
        <v>2.1853550802916288E-2</v>
      </c>
      <c r="Q10" s="12">
        <v>7.9743228387087584E-2</v>
      </c>
      <c r="R10" s="12">
        <v>4.2535808170214304E-3</v>
      </c>
      <c r="S10" s="12">
        <v>1.9797964305325881E-3</v>
      </c>
      <c r="T10" s="12">
        <v>1.174013130366802E-3</v>
      </c>
      <c r="U10" s="12">
        <v>0.28020749241113663</v>
      </c>
      <c r="V10" s="12">
        <v>5.4423870053142309E-2</v>
      </c>
      <c r="W10" s="12">
        <v>0.50728149595670402</v>
      </c>
      <c r="X10" s="12">
        <v>37.536279969179297</v>
      </c>
      <c r="Y10" s="12">
        <v>7.7374273278110186E-3</v>
      </c>
      <c r="Z10" s="12">
        <v>5.3979219538159668</v>
      </c>
      <c r="AA10" s="12">
        <v>0.94703505886718631</v>
      </c>
      <c r="AB10" s="12">
        <v>0.85185615392401814</v>
      </c>
      <c r="AC10" s="12">
        <v>0.7258170039858669</v>
      </c>
    </row>
    <row r="11" spans="1:29" x14ac:dyDescent="0.3">
      <c r="A11" s="2" t="s">
        <v>37</v>
      </c>
      <c r="B11" s="2" t="s">
        <v>87</v>
      </c>
      <c r="C11" s="2" t="str">
        <f t="shared" si="0"/>
        <v>Ecopulpers_mid-low_price_petroleum</v>
      </c>
      <c r="D11" s="2" t="s">
        <v>18</v>
      </c>
      <c r="E11" s="6">
        <v>0</v>
      </c>
      <c r="F11" s="6">
        <v>0</v>
      </c>
      <c r="G11" s="6">
        <v>0</v>
      </c>
      <c r="H11" s="12">
        <v>0.95999991986900568</v>
      </c>
      <c r="I11" s="12">
        <v>0.7222545612603426</v>
      </c>
      <c r="J11" s="12">
        <v>0.7523485641112303</v>
      </c>
      <c r="K11" s="12">
        <v>1.3291711418115439</v>
      </c>
      <c r="L11" s="12">
        <v>3.7532024335232559</v>
      </c>
      <c r="M11" s="12">
        <v>5.7567523435864132E-4</v>
      </c>
      <c r="N11" s="12">
        <v>0.53967472189106047</v>
      </c>
      <c r="O11" s="12">
        <v>6.6636256407946348E-2</v>
      </c>
      <c r="P11" s="12">
        <v>2.1849760785698891E-2</v>
      </c>
      <c r="Q11" s="12">
        <v>7.9742011614143848E-2</v>
      </c>
      <c r="R11" s="12">
        <v>4.2535808170214304E-3</v>
      </c>
      <c r="S11" s="12">
        <v>1.9797964305325881E-3</v>
      </c>
      <c r="T11" s="12">
        <v>1.174013130366802E-3</v>
      </c>
      <c r="U11" s="12">
        <v>0.28020749241113663</v>
      </c>
      <c r="V11" s="12">
        <v>5.4423870053142309E-2</v>
      </c>
      <c r="W11" s="12">
        <v>0.50728149595670402</v>
      </c>
      <c r="X11" s="12">
        <v>37.536277916049578</v>
      </c>
      <c r="Y11" s="12">
        <v>7.7365487741190009E-3</v>
      </c>
      <c r="Z11" s="12">
        <v>5.3979212320409724</v>
      </c>
      <c r="AA11" s="12">
        <v>0.94657005649060011</v>
      </c>
      <c r="AB11" s="12">
        <v>0.85184398619458079</v>
      </c>
      <c r="AC11" s="12">
        <v>0.72577910381369293</v>
      </c>
    </row>
    <row r="12" spans="1:29" x14ac:dyDescent="0.3">
      <c r="A12" s="2" t="s">
        <v>37</v>
      </c>
      <c r="B12" s="2" t="s">
        <v>88</v>
      </c>
      <c r="C12" s="2" t="str">
        <f t="shared" si="0"/>
        <v>Ecopulpers_low_price_petroleum</v>
      </c>
      <c r="D12" s="2" t="s">
        <v>18</v>
      </c>
      <c r="E12" s="6">
        <v>0</v>
      </c>
      <c r="F12" s="6">
        <v>0</v>
      </c>
      <c r="G12" s="6">
        <v>0</v>
      </c>
      <c r="H12" s="12">
        <v>0.95999991986900568</v>
      </c>
      <c r="I12" s="12">
        <v>0.72218693234026432</v>
      </c>
      <c r="J12" s="12">
        <v>0.75227811731360195</v>
      </c>
      <c r="K12" s="12">
        <v>1.3292956115366179</v>
      </c>
      <c r="L12" s="12">
        <v>3.7532022282102839</v>
      </c>
      <c r="M12" s="12">
        <v>5.7558737535146065E-4</v>
      </c>
      <c r="N12" s="12">
        <v>0.53967464971356094</v>
      </c>
      <c r="O12" s="12">
        <v>6.6589755937457085E-2</v>
      </c>
      <c r="P12" s="12">
        <v>2.1845970302820209E-2</v>
      </c>
      <c r="Q12" s="12">
        <v>7.9740794841200113E-2</v>
      </c>
      <c r="R12" s="12">
        <v>4.2535808170214304E-3</v>
      </c>
      <c r="S12" s="12">
        <v>1.9797964305325881E-3</v>
      </c>
      <c r="T12" s="12">
        <v>1.174013130366802E-3</v>
      </c>
      <c r="U12" s="12">
        <v>0.28020749241113663</v>
      </c>
      <c r="V12" s="12">
        <v>5.4423870053142309E-2</v>
      </c>
      <c r="W12" s="12">
        <v>0.50728149595670402</v>
      </c>
      <c r="X12" s="12">
        <v>37.536275862919872</v>
      </c>
      <c r="Y12" s="12">
        <v>7.7356701840471942E-3</v>
      </c>
      <c r="Z12" s="12">
        <v>5.3979205102659762</v>
      </c>
      <c r="AA12" s="12">
        <v>0.94610505178570747</v>
      </c>
      <c r="AB12" s="12">
        <v>0.85183181846514344</v>
      </c>
      <c r="AC12" s="12">
        <v>0.72574119898490608</v>
      </c>
    </row>
    <row r="13" spans="1:29" x14ac:dyDescent="0.3">
      <c r="A13" s="52" t="s">
        <v>64</v>
      </c>
      <c r="B13" s="2" t="s">
        <v>59</v>
      </c>
      <c r="C13" s="2" t="str">
        <f t="shared" si="0"/>
        <v>Shading_nets_prod_to_+5%</v>
      </c>
      <c r="D13" s="2" t="s">
        <v>18</v>
      </c>
      <c r="E13" s="6">
        <v>0</v>
      </c>
      <c r="F13" s="6">
        <v>0</v>
      </c>
      <c r="G13" s="6">
        <v>0</v>
      </c>
      <c r="H13" s="12">
        <v>1.0749998548999431</v>
      </c>
      <c r="I13" s="12">
        <v>1.263250131160021E-2</v>
      </c>
      <c r="J13" s="12">
        <v>1.175116559692559E-2</v>
      </c>
      <c r="K13" s="63">
        <v>85.097941285213963</v>
      </c>
      <c r="L13" s="12">
        <v>2.8821862360928208E-4</v>
      </c>
      <c r="M13" s="12">
        <v>9.0096145868301392E-6</v>
      </c>
      <c r="N13" s="12">
        <v>7.9981129383668303E-3</v>
      </c>
      <c r="O13" s="12">
        <v>1.111737452447414E-3</v>
      </c>
      <c r="P13" s="12">
        <v>4.5255664736032491E-4</v>
      </c>
      <c r="Q13" s="12">
        <v>1.426125410944223E-3</v>
      </c>
      <c r="R13" s="12">
        <v>8.0390556831844151E-5</v>
      </c>
      <c r="S13" s="12">
        <v>3.843874612357467E-3</v>
      </c>
      <c r="T13" s="12">
        <v>3.0794786289334303E-4</v>
      </c>
      <c r="U13" s="12">
        <v>0.8407412264496088</v>
      </c>
      <c r="V13" s="12">
        <v>3.8487209472805262E-2</v>
      </c>
      <c r="W13" s="12">
        <v>5.5263011250644922E-2</v>
      </c>
      <c r="X13" s="12">
        <v>3.6860918044112617E-4</v>
      </c>
      <c r="Y13" s="12">
        <v>3.852884226944298E-3</v>
      </c>
      <c r="Z13" s="12">
        <v>8.3060608012601733E-3</v>
      </c>
      <c r="AA13" s="12">
        <v>0.84185296390205622</v>
      </c>
      <c r="AB13" s="12">
        <v>3.9913334883749492E-2</v>
      </c>
      <c r="AC13" s="12">
        <v>5.5715567898005247E-2</v>
      </c>
    </row>
    <row r="14" spans="1:29" x14ac:dyDescent="0.3">
      <c r="A14" s="52" t="s">
        <v>64</v>
      </c>
      <c r="B14" s="2" t="s">
        <v>60</v>
      </c>
      <c r="C14" s="2" t="str">
        <f t="shared" si="0"/>
        <v>Shading_nets_prod_to_+4%</v>
      </c>
      <c r="D14" s="2" t="s">
        <v>18</v>
      </c>
      <c r="E14" s="6">
        <v>0</v>
      </c>
      <c r="F14" s="6">
        <v>0</v>
      </c>
      <c r="G14" s="6">
        <v>0</v>
      </c>
      <c r="H14" s="12">
        <v>1.0749998548999431</v>
      </c>
      <c r="I14" s="12">
        <v>1.010600104928017E-2</v>
      </c>
      <c r="J14" s="12">
        <v>9.4009324775404714E-3</v>
      </c>
      <c r="K14" s="63">
        <v>106.37242660651749</v>
      </c>
      <c r="L14" s="12">
        <v>2.305749076185748E-4</v>
      </c>
      <c r="M14" s="12">
        <v>7.2076873038895428E-6</v>
      </c>
      <c r="N14" s="12">
        <v>6.398490397259593E-3</v>
      </c>
      <c r="O14" s="12">
        <v>8.893902413547039E-4</v>
      </c>
      <c r="P14" s="12">
        <v>3.6204536445438862E-4</v>
      </c>
      <c r="Q14" s="12">
        <v>1.140900421887636E-3</v>
      </c>
      <c r="R14" s="12">
        <v>8.0390556831844151E-5</v>
      </c>
      <c r="S14" s="12">
        <v>3.843874612357467E-3</v>
      </c>
      <c r="T14" s="12">
        <v>3.0794786289334303E-4</v>
      </c>
      <c r="U14" s="12">
        <v>0.8407412264496088</v>
      </c>
      <c r="V14" s="12">
        <v>3.8487209472805262E-2</v>
      </c>
      <c r="W14" s="12">
        <v>5.5263011250644922E-2</v>
      </c>
      <c r="X14" s="12">
        <v>3.1096546445041889E-4</v>
      </c>
      <c r="Y14" s="12">
        <v>3.851082299661357E-3</v>
      </c>
      <c r="Z14" s="12">
        <v>6.706438260152936E-3</v>
      </c>
      <c r="AA14" s="12">
        <v>0.84163061669096351</v>
      </c>
      <c r="AB14" s="12">
        <v>3.9628109894692898E-2</v>
      </c>
      <c r="AC14" s="12">
        <v>5.5625056615099311E-2</v>
      </c>
    </row>
    <row r="15" spans="1:29" x14ac:dyDescent="0.3">
      <c r="A15" s="52" t="s">
        <v>64</v>
      </c>
      <c r="B15" s="2" t="s">
        <v>61</v>
      </c>
      <c r="C15" s="2" t="str">
        <f t="shared" si="0"/>
        <v>Shading_nets_prod_to_+3%</v>
      </c>
      <c r="D15" s="2" t="s">
        <v>18</v>
      </c>
      <c r="E15" s="6">
        <v>0</v>
      </c>
      <c r="F15" s="6">
        <v>0</v>
      </c>
      <c r="G15" s="6">
        <v>0</v>
      </c>
      <c r="H15" s="12">
        <v>1.0749998548999431</v>
      </c>
      <c r="I15" s="12">
        <v>7.579500786960125E-3</v>
      </c>
      <c r="J15" s="12">
        <v>7.0506993581553531E-3</v>
      </c>
      <c r="K15" s="63">
        <v>141.82990214202329</v>
      </c>
      <c r="L15" s="12">
        <v>1.7293120617978269E-4</v>
      </c>
      <c r="M15" s="12">
        <v>5.4057709348853678E-6</v>
      </c>
      <c r="N15" s="12">
        <v>4.7988677397370338E-3</v>
      </c>
      <c r="O15" s="12">
        <v>6.670425646007061E-4</v>
      </c>
      <c r="P15" s="12">
        <v>2.7153454720973969E-4</v>
      </c>
      <c r="Q15" s="12">
        <v>8.5567543283104897E-4</v>
      </c>
      <c r="R15" s="12">
        <v>8.0390556831844151E-5</v>
      </c>
      <c r="S15" s="12">
        <v>3.843874612357467E-3</v>
      </c>
      <c r="T15" s="12">
        <v>3.0794786289334303E-4</v>
      </c>
      <c r="U15" s="12">
        <v>0.8407412264496088</v>
      </c>
      <c r="V15" s="12">
        <v>3.8487209472805262E-2</v>
      </c>
      <c r="W15" s="12">
        <v>5.5263011250644922E-2</v>
      </c>
      <c r="X15" s="12">
        <v>2.533217630116269E-4</v>
      </c>
      <c r="Y15" s="12">
        <v>3.8492803832923532E-3</v>
      </c>
      <c r="Z15" s="12">
        <v>5.1068156026303768E-3</v>
      </c>
      <c r="AA15" s="12">
        <v>0.84140826901420951</v>
      </c>
      <c r="AB15" s="12">
        <v>3.9342884905636311E-2</v>
      </c>
      <c r="AC15" s="12">
        <v>5.5534545797854662E-2</v>
      </c>
    </row>
    <row r="16" spans="1:29" x14ac:dyDescent="0.3">
      <c r="A16" s="52" t="s">
        <v>64</v>
      </c>
      <c r="B16" s="2" t="s">
        <v>62</v>
      </c>
      <c r="C16" s="2" t="str">
        <f t="shared" si="0"/>
        <v>Shading_nets_prod_to_+2%</v>
      </c>
      <c r="D16" s="2" t="s">
        <v>18</v>
      </c>
      <c r="E16" s="6">
        <v>0</v>
      </c>
      <c r="F16" s="6">
        <v>0</v>
      </c>
      <c r="G16" s="6">
        <v>0</v>
      </c>
      <c r="H16" s="12">
        <v>1.0749998548999431</v>
      </c>
      <c r="I16" s="12">
        <v>5.0530005246400833E-3</v>
      </c>
      <c r="J16" s="12">
        <v>4.7004662387702357E-3</v>
      </c>
      <c r="K16" s="63">
        <v>212.7448532130349</v>
      </c>
      <c r="L16" s="12">
        <v>1.152874756371602E-4</v>
      </c>
      <c r="M16" s="12">
        <v>3.6038400139659639E-6</v>
      </c>
      <c r="N16" s="12">
        <v>3.1992451986297969E-3</v>
      </c>
      <c r="O16" s="12">
        <v>4.4469465501606459E-4</v>
      </c>
      <c r="P16" s="12">
        <v>1.8102279864251611E-4</v>
      </c>
      <c r="Q16" s="12">
        <v>5.7044997811317444E-4</v>
      </c>
      <c r="R16" s="12">
        <v>8.0390556831844151E-5</v>
      </c>
      <c r="S16" s="12">
        <v>3.843874612357467E-3</v>
      </c>
      <c r="T16" s="12">
        <v>3.0794786289334303E-4</v>
      </c>
      <c r="U16" s="12">
        <v>0.8407412264496088</v>
      </c>
      <c r="V16" s="12">
        <v>3.8487209472805262E-2</v>
      </c>
      <c r="W16" s="12">
        <v>5.5263011250644922E-2</v>
      </c>
      <c r="X16" s="12">
        <v>1.9567803246900439E-4</v>
      </c>
      <c r="Y16" s="12">
        <v>3.8474784523714329E-3</v>
      </c>
      <c r="Z16" s="12">
        <v>3.507193061523139E-3</v>
      </c>
      <c r="AA16" s="12">
        <v>0.84118592110462487</v>
      </c>
      <c r="AB16" s="12">
        <v>3.9057659450918443E-2</v>
      </c>
      <c r="AC16" s="12">
        <v>5.5444034049287438E-2</v>
      </c>
    </row>
    <row r="17" spans="1:29" x14ac:dyDescent="0.3">
      <c r="A17" s="52" t="s">
        <v>64</v>
      </c>
      <c r="B17" s="2" t="s">
        <v>63</v>
      </c>
      <c r="C17" s="2" t="str">
        <f t="shared" si="0"/>
        <v>Shading_nets_prod_to_+1%</v>
      </c>
      <c r="D17" s="2" t="s">
        <v>18</v>
      </c>
      <c r="E17" s="6">
        <v>0</v>
      </c>
      <c r="F17" s="6">
        <v>0</v>
      </c>
      <c r="G17" s="6">
        <v>0</v>
      </c>
      <c r="H17" s="12">
        <v>1.0749998548999431</v>
      </c>
      <c r="I17" s="12">
        <v>2.5265011936426158E-3</v>
      </c>
      <c r="J17" s="12">
        <v>2.3502339857318158E-3</v>
      </c>
      <c r="K17" s="63">
        <v>425.48954958143031</v>
      </c>
      <c r="L17" s="12">
        <v>5.7643730542622507E-5</v>
      </c>
      <c r="M17" s="12">
        <v>1.8019200069829819E-6</v>
      </c>
      <c r="N17" s="12">
        <v>1.5996226575225589E-3</v>
      </c>
      <c r="O17" s="12">
        <v>2.2234721109271049E-4</v>
      </c>
      <c r="P17" s="12">
        <v>9.0511981397867203E-5</v>
      </c>
      <c r="Q17" s="12">
        <v>2.8522498905658722E-4</v>
      </c>
      <c r="R17" s="12">
        <v>8.0390556831844151E-5</v>
      </c>
      <c r="S17" s="12">
        <v>3.843874612357467E-3</v>
      </c>
      <c r="T17" s="12">
        <v>3.0794786289334303E-4</v>
      </c>
      <c r="U17" s="12">
        <v>0.8407412264496088</v>
      </c>
      <c r="V17" s="12">
        <v>3.8487209472805262E-2</v>
      </c>
      <c r="W17" s="12">
        <v>5.5263011250644922E-2</v>
      </c>
      <c r="X17" s="12">
        <v>1.3803428737446671E-4</v>
      </c>
      <c r="Y17" s="12">
        <v>3.84567653236445E-3</v>
      </c>
      <c r="Z17" s="12">
        <v>1.9075705204159019E-3</v>
      </c>
      <c r="AA17" s="12">
        <v>0.84096357366070151</v>
      </c>
      <c r="AB17" s="12">
        <v>3.8772434461861849E-2</v>
      </c>
      <c r="AC17" s="12">
        <v>5.5353523232042789E-2</v>
      </c>
    </row>
    <row r="18" spans="1:29" x14ac:dyDescent="0.3">
      <c r="A18" s="2" t="s">
        <v>64</v>
      </c>
      <c r="B18" s="2" t="s">
        <v>90</v>
      </c>
      <c r="C18" s="2" t="str">
        <f t="shared" ref="C18:C22" si="1">_xlfn.CONCAT(A18,B18)</f>
        <v>Shading_nets_cover_50%</v>
      </c>
      <c r="D18" s="2" t="s">
        <v>18</v>
      </c>
      <c r="E18" s="6">
        <v>0</v>
      </c>
      <c r="F18" s="6">
        <v>0</v>
      </c>
      <c r="G18" s="6">
        <v>0</v>
      </c>
      <c r="H18" s="12">
        <v>0.53749992605298758</v>
      </c>
      <c r="I18" s="12">
        <v>0.25264995079487562</v>
      </c>
      <c r="J18" s="12">
        <v>0.47004648475052813</v>
      </c>
      <c r="K18" s="12">
        <v>2.1274491618222369</v>
      </c>
      <c r="L18" s="12">
        <v>5.7643713516881689E-3</v>
      </c>
      <c r="M18" s="12">
        <v>1.8019234812527429E-4</v>
      </c>
      <c r="N18" s="12">
        <v>0.15996222151443359</v>
      </c>
      <c r="O18" s="12">
        <v>2.223474788479507E-2</v>
      </c>
      <c r="P18" s="12">
        <v>9.0511329472064972E-3</v>
      </c>
      <c r="Q18" s="12">
        <v>2.8522497043013569E-2</v>
      </c>
      <c r="R18" s="12">
        <v>4.019528569187969E-5</v>
      </c>
      <c r="S18" s="12">
        <v>1.9219373098167129E-3</v>
      </c>
      <c r="T18" s="12">
        <v>1.5397393144667151E-4</v>
      </c>
      <c r="U18" s="12">
        <v>0.4203706132248044</v>
      </c>
      <c r="V18" s="12">
        <v>1.9243604503571991E-2</v>
      </c>
      <c r="W18" s="12">
        <v>2.7631505625322461E-2</v>
      </c>
      <c r="X18" s="12">
        <v>5.8045666373800486E-3</v>
      </c>
      <c r="Y18" s="12">
        <v>2.1021296579419868E-3</v>
      </c>
      <c r="Z18" s="12">
        <v>0.16011619544588029</v>
      </c>
      <c r="AA18" s="12">
        <v>0.44260536110959953</v>
      </c>
      <c r="AB18" s="12">
        <v>4.776610154658556E-2</v>
      </c>
      <c r="AC18" s="12">
        <v>3.6682638572528958E-2</v>
      </c>
    </row>
    <row r="19" spans="1:29" x14ac:dyDescent="0.3">
      <c r="A19" s="2" t="s">
        <v>64</v>
      </c>
      <c r="B19" s="2" t="s">
        <v>91</v>
      </c>
      <c r="C19" s="2" t="str">
        <f t="shared" si="1"/>
        <v>Shading_nets_cover_60%</v>
      </c>
      <c r="D19" s="2" t="s">
        <v>18</v>
      </c>
      <c r="E19" s="6">
        <v>0</v>
      </c>
      <c r="F19" s="6">
        <v>0</v>
      </c>
      <c r="G19" s="6">
        <v>0</v>
      </c>
      <c r="H19" s="12">
        <v>0.64499991293996572</v>
      </c>
      <c r="I19" s="12">
        <v>0.25264995079487562</v>
      </c>
      <c r="J19" s="12">
        <v>0.39170540294071537</v>
      </c>
      <c r="K19" s="12">
        <v>2.5529390008218749</v>
      </c>
      <c r="L19" s="12">
        <v>5.7643713516881689E-3</v>
      </c>
      <c r="M19" s="12">
        <v>1.8019234812527429E-4</v>
      </c>
      <c r="N19" s="12">
        <v>0.15996222151443359</v>
      </c>
      <c r="O19" s="12">
        <v>2.223474788479507E-2</v>
      </c>
      <c r="P19" s="12">
        <v>9.0511329472064972E-3</v>
      </c>
      <c r="Q19" s="12">
        <v>2.8522497043013569E-2</v>
      </c>
      <c r="R19" s="12">
        <v>4.8234345740638673E-5</v>
      </c>
      <c r="S19" s="12">
        <v>2.306324764504097E-3</v>
      </c>
      <c r="T19" s="12">
        <v>1.8476869445294139E-4</v>
      </c>
      <c r="U19" s="12">
        <v>0.50444473582319915</v>
      </c>
      <c r="V19" s="12">
        <v>2.3092325311154131E-2</v>
      </c>
      <c r="W19" s="12">
        <v>3.3157806610688567E-2</v>
      </c>
      <c r="X19" s="12">
        <v>5.8126056974288076E-3</v>
      </c>
      <c r="Y19" s="12">
        <v>2.4865171126293721E-3</v>
      </c>
      <c r="Z19" s="12">
        <v>0.16014699020888659</v>
      </c>
      <c r="AA19" s="12">
        <v>0.52667948370799422</v>
      </c>
      <c r="AB19" s="12">
        <v>5.16148223541677E-2</v>
      </c>
      <c r="AC19" s="12">
        <v>4.2208939557895057E-2</v>
      </c>
    </row>
    <row r="20" spans="1:29" x14ac:dyDescent="0.3">
      <c r="A20" s="2" t="s">
        <v>64</v>
      </c>
      <c r="B20" s="2" t="s">
        <v>92</v>
      </c>
      <c r="C20" s="2" t="str">
        <f t="shared" si="1"/>
        <v>Shading_nets_cover_70%</v>
      </c>
      <c r="D20" s="2" t="s">
        <v>18</v>
      </c>
      <c r="E20" s="6">
        <v>0</v>
      </c>
      <c r="F20" s="6">
        <v>0</v>
      </c>
      <c r="G20" s="6">
        <v>0</v>
      </c>
      <c r="H20" s="12">
        <v>0.75249989796429873</v>
      </c>
      <c r="I20" s="12">
        <v>0.25264995079487562</v>
      </c>
      <c r="J20" s="12">
        <v>0.33574748844266578</v>
      </c>
      <c r="K20" s="12">
        <v>2.9784288324490791</v>
      </c>
      <c r="L20" s="12">
        <v>5.7643713516881689E-3</v>
      </c>
      <c r="M20" s="12">
        <v>1.8019234812527429E-4</v>
      </c>
      <c r="N20" s="12">
        <v>0.15996222151443359</v>
      </c>
      <c r="O20" s="12">
        <v>2.223474788479507E-2</v>
      </c>
      <c r="P20" s="12">
        <v>9.0511329472064972E-3</v>
      </c>
      <c r="Q20" s="12">
        <v>2.8522497043013569E-2</v>
      </c>
      <c r="R20" s="12">
        <v>5.6273405789397657E-5</v>
      </c>
      <c r="S20" s="12">
        <v>2.6907122264674399E-3</v>
      </c>
      <c r="T20" s="12">
        <v>2.155634574592113E-4</v>
      </c>
      <c r="U20" s="12">
        <v>0.5885188584215939</v>
      </c>
      <c r="V20" s="12">
        <v>2.6941046584397551E-2</v>
      </c>
      <c r="W20" s="12">
        <v>3.8684107596054673E-2</v>
      </c>
      <c r="X20" s="12">
        <v>5.8206447574775666E-3</v>
      </c>
      <c r="Y20" s="12">
        <v>2.8709045745927142E-3</v>
      </c>
      <c r="Z20" s="12">
        <v>0.16017778497189281</v>
      </c>
      <c r="AA20" s="12">
        <v>0.61075360630638897</v>
      </c>
      <c r="AB20" s="12">
        <v>5.5463543627411127E-2</v>
      </c>
      <c r="AC20" s="12">
        <v>4.773524054326117E-2</v>
      </c>
    </row>
    <row r="21" spans="1:29" x14ac:dyDescent="0.3">
      <c r="A21" s="2" t="s">
        <v>64</v>
      </c>
      <c r="B21" s="2" t="s">
        <v>93</v>
      </c>
      <c r="C21" s="2" t="str">
        <f t="shared" si="1"/>
        <v>Shading_nets_cover_80%</v>
      </c>
      <c r="D21" s="2" t="s">
        <v>18</v>
      </c>
      <c r="E21" s="6">
        <v>0</v>
      </c>
      <c r="F21" s="6">
        <v>0</v>
      </c>
      <c r="G21" s="6">
        <v>0</v>
      </c>
      <c r="H21" s="12">
        <v>0.85999988298863173</v>
      </c>
      <c r="I21" s="12">
        <v>0.25264995079487562</v>
      </c>
      <c r="J21" s="12">
        <v>0.2937790525236797</v>
      </c>
      <c r="K21" s="12">
        <v>3.4039186640762829</v>
      </c>
      <c r="L21" s="12">
        <v>5.7643713516881689E-3</v>
      </c>
      <c r="M21" s="12">
        <v>1.8019234812527429E-4</v>
      </c>
      <c r="N21" s="12">
        <v>0.15996222151443359</v>
      </c>
      <c r="O21" s="12">
        <v>2.223474788479507E-2</v>
      </c>
      <c r="P21" s="12">
        <v>9.0511329472064972E-3</v>
      </c>
      <c r="Q21" s="12">
        <v>2.8522497043013569E-2</v>
      </c>
      <c r="R21" s="12">
        <v>6.4312465838156641E-5</v>
      </c>
      <c r="S21" s="12">
        <v>3.0750996920687612E-3</v>
      </c>
      <c r="T21" s="12">
        <v>2.4635833688080311E-4</v>
      </c>
      <c r="U21" s="12">
        <v>0.67259298078715801</v>
      </c>
      <c r="V21" s="12">
        <v>3.0789767391979691E-2</v>
      </c>
      <c r="W21" s="12">
        <v>4.4210409047082067E-2</v>
      </c>
      <c r="X21" s="12">
        <v>5.8286838175263256E-3</v>
      </c>
      <c r="Y21" s="12">
        <v>3.2552920401940359E-3</v>
      </c>
      <c r="Z21" s="12">
        <v>0.1602085798513144</v>
      </c>
      <c r="AA21" s="12">
        <v>0.69482772867195308</v>
      </c>
      <c r="AB21" s="12">
        <v>5.9312264434993267E-2</v>
      </c>
      <c r="AC21" s="12">
        <v>5.3261541994288557E-2</v>
      </c>
    </row>
    <row r="22" spans="1:29" x14ac:dyDescent="0.3">
      <c r="A22" s="2" t="s">
        <v>64</v>
      </c>
      <c r="B22" s="2" t="s">
        <v>94</v>
      </c>
      <c r="C22" s="2" t="str">
        <f t="shared" si="1"/>
        <v>Shading_nets_cover_90%</v>
      </c>
      <c r="D22" s="2" t="s">
        <v>18</v>
      </c>
      <c r="E22" s="6">
        <v>0</v>
      </c>
      <c r="F22" s="6">
        <v>0</v>
      </c>
      <c r="G22" s="6">
        <v>0</v>
      </c>
      <c r="H22" s="12">
        <v>0.96749986801296473</v>
      </c>
      <c r="I22" s="12">
        <v>0.25264995079487562</v>
      </c>
      <c r="J22" s="12">
        <v>0.26113693567086882</v>
      </c>
      <c r="K22" s="12">
        <v>3.8294084957034871</v>
      </c>
      <c r="L22" s="12">
        <v>5.7643713516881689E-3</v>
      </c>
      <c r="M22" s="12">
        <v>1.8019234812527429E-4</v>
      </c>
      <c r="N22" s="12">
        <v>0.15996222151443359</v>
      </c>
      <c r="O22" s="12">
        <v>2.223474788479507E-2</v>
      </c>
      <c r="P22" s="12">
        <v>9.0511329472064972E-3</v>
      </c>
      <c r="Q22" s="12">
        <v>2.8522497043013569E-2</v>
      </c>
      <c r="R22" s="12">
        <v>7.2351511335000396E-5</v>
      </c>
      <c r="S22" s="12">
        <v>3.4594871467561461E-3</v>
      </c>
      <c r="T22" s="12">
        <v>2.7715321630239492E-4</v>
      </c>
      <c r="U22" s="12">
        <v>0.75666710361838341</v>
      </c>
      <c r="V22" s="12">
        <v>3.4638488199561827E-2</v>
      </c>
      <c r="W22" s="12">
        <v>4.9736710032448173E-2</v>
      </c>
      <c r="X22" s="12">
        <v>5.8367228630231693E-3</v>
      </c>
      <c r="Y22" s="12">
        <v>3.63967949488142E-3</v>
      </c>
      <c r="Z22" s="12">
        <v>0.16023937473073599</v>
      </c>
      <c r="AA22" s="12">
        <v>0.77890185150317848</v>
      </c>
      <c r="AB22" s="12">
        <v>6.3160985242575407E-2</v>
      </c>
      <c r="AC22" s="12">
        <v>5.878784297965467E-2</v>
      </c>
    </row>
    <row r="23" spans="1:29" x14ac:dyDescent="0.3">
      <c r="A23" s="2" t="s">
        <v>64</v>
      </c>
      <c r="B23" s="2" t="s">
        <v>95</v>
      </c>
      <c r="C23" s="2" t="str">
        <f t="shared" ref="C23:C33" si="2">_xlfn.CONCAT(A23,B23)</f>
        <v>Shading_nets_cover_100%</v>
      </c>
      <c r="D23" s="2" t="s">
        <v>18</v>
      </c>
      <c r="E23" s="6">
        <v>0</v>
      </c>
      <c r="F23" s="6">
        <v>0</v>
      </c>
      <c r="G23" s="6">
        <v>0</v>
      </c>
      <c r="H23" s="12">
        <v>0.74999989755451679</v>
      </c>
      <c r="I23" s="12">
        <v>0.25264995079487562</v>
      </c>
      <c r="J23" s="12">
        <v>0.33686664707378938</v>
      </c>
      <c r="K23" s="12">
        <v>2.968533717085247</v>
      </c>
      <c r="L23" s="12">
        <v>5.7643713516881689E-3</v>
      </c>
      <c r="M23" s="12">
        <v>1.8019234812527429E-4</v>
      </c>
      <c r="N23" s="12">
        <v>0.15996222151443359</v>
      </c>
      <c r="O23" s="12">
        <v>2.223474788479507E-2</v>
      </c>
      <c r="P23" s="12">
        <v>9.0511329472064972E-3</v>
      </c>
      <c r="Q23" s="12">
        <v>2.8522497043013569E-2</v>
      </c>
      <c r="R23" s="12">
        <v>5.6086428230628371E-5</v>
      </c>
      <c r="S23" s="12">
        <v>2.681772986761644E-3</v>
      </c>
      <c r="T23" s="12">
        <v>2.1484727039933199E-4</v>
      </c>
      <c r="U23" s="12">
        <v>0.58656364632770419</v>
      </c>
      <c r="V23" s="12">
        <v>2.685154136270285E-2</v>
      </c>
      <c r="W23" s="12">
        <v>3.8555589271709323E-2</v>
      </c>
      <c r="X23" s="12">
        <v>5.8204577799187973E-3</v>
      </c>
      <c r="Y23" s="12">
        <v>2.8619653348869178E-3</v>
      </c>
      <c r="Z23" s="12">
        <v>0.16017706878483301</v>
      </c>
      <c r="AA23" s="12">
        <v>0.60879839421249926</v>
      </c>
      <c r="AB23" s="12">
        <v>5.5374038405716419E-2</v>
      </c>
      <c r="AC23" s="12">
        <v>4.760672221891582E-2</v>
      </c>
    </row>
    <row r="24" spans="1:29" x14ac:dyDescent="0.3">
      <c r="A24" s="2" t="s">
        <v>64</v>
      </c>
      <c r="B24" s="2" t="s">
        <v>96</v>
      </c>
      <c r="C24" s="2" t="str">
        <f t="shared" si="2"/>
        <v>Shading_nets_low_price</v>
      </c>
      <c r="D24" s="2" t="s">
        <v>18</v>
      </c>
      <c r="E24" s="6">
        <v>0</v>
      </c>
      <c r="F24" s="6">
        <v>0</v>
      </c>
      <c r="G24" s="6">
        <v>0</v>
      </c>
      <c r="H24" s="12">
        <v>0.87999988067895174</v>
      </c>
      <c r="I24" s="12">
        <v>0.25264995079487562</v>
      </c>
      <c r="J24" s="12">
        <v>0.2871022557411565</v>
      </c>
      <c r="K24" s="12">
        <v>3.4830795648696422</v>
      </c>
      <c r="L24" s="12">
        <v>5.7643713516881689E-3</v>
      </c>
      <c r="M24" s="12">
        <v>1.8019234812527429E-4</v>
      </c>
      <c r="N24" s="12">
        <v>0.15996222151443359</v>
      </c>
      <c r="O24" s="12">
        <v>2.223474788479507E-2</v>
      </c>
      <c r="P24" s="12">
        <v>9.0511329472064972E-3</v>
      </c>
      <c r="Q24" s="12">
        <v>2.8522497043013569E-2</v>
      </c>
      <c r="R24" s="12">
        <v>6.5808082581497729E-5</v>
      </c>
      <c r="S24" s="12">
        <v>3.1466136351809841E-3</v>
      </c>
      <c r="T24" s="12">
        <v>2.5208760052919388E-4</v>
      </c>
      <c r="U24" s="12">
        <v>0.68823467800393701</v>
      </c>
      <c r="V24" s="12">
        <v>3.1505808234214783E-2</v>
      </c>
      <c r="W24" s="12">
        <v>4.5238557970151312E-2</v>
      </c>
      <c r="X24" s="12">
        <v>5.8301794342696667E-3</v>
      </c>
      <c r="Y24" s="12">
        <v>3.326805983306258E-3</v>
      </c>
      <c r="Z24" s="12">
        <v>0.16021430911496279</v>
      </c>
      <c r="AA24" s="12">
        <v>0.71046942588873208</v>
      </c>
      <c r="AB24" s="12">
        <v>6.0028305277228362E-2</v>
      </c>
      <c r="AC24" s="12">
        <v>5.4289690917357802E-2</v>
      </c>
    </row>
    <row r="25" spans="1:29" x14ac:dyDescent="0.3">
      <c r="A25" s="2" t="s">
        <v>64</v>
      </c>
      <c r="B25" s="2" t="s">
        <v>97</v>
      </c>
      <c r="C25" s="2" t="str">
        <f t="shared" si="2"/>
        <v>Shading_nets_mid-low_price</v>
      </c>
      <c r="D25" s="2" t="s">
        <v>18</v>
      </c>
      <c r="E25" s="6">
        <v>0</v>
      </c>
      <c r="F25" s="6">
        <v>0</v>
      </c>
      <c r="G25" s="6">
        <v>0</v>
      </c>
      <c r="H25" s="12">
        <v>1.0099998628720639</v>
      </c>
      <c r="I25" s="12">
        <v>0.25264995079487562</v>
      </c>
      <c r="J25" s="12">
        <v>0.2501485000962605</v>
      </c>
      <c r="K25" s="12">
        <v>3.9976254089678189</v>
      </c>
      <c r="L25" s="12">
        <v>5.7643713516881689E-3</v>
      </c>
      <c r="M25" s="12">
        <v>1.8019234812527429E-4</v>
      </c>
      <c r="N25" s="12">
        <v>0.15996222151443359</v>
      </c>
      <c r="O25" s="12">
        <v>2.223474788479507E-2</v>
      </c>
      <c r="P25" s="12">
        <v>9.0511329472064972E-3</v>
      </c>
      <c r="Q25" s="12">
        <v>2.8522497043013569E-2</v>
      </c>
      <c r="R25" s="12">
        <v>7.5529736932367086E-5</v>
      </c>
      <c r="S25" s="12">
        <v>3.6114542872383031E-3</v>
      </c>
      <c r="T25" s="12">
        <v>2.8932793065905571E-4</v>
      </c>
      <c r="U25" s="12">
        <v>0.78990570991300046</v>
      </c>
      <c r="V25" s="12">
        <v>3.6160075571388013E-2</v>
      </c>
      <c r="W25" s="12">
        <v>5.1921527134254568E-2</v>
      </c>
      <c r="X25" s="12">
        <v>5.839901088620536E-3</v>
      </c>
      <c r="Y25" s="12">
        <v>3.7916466353635769E-3</v>
      </c>
      <c r="Z25" s="12">
        <v>0.16025154944509271</v>
      </c>
      <c r="AA25" s="12">
        <v>0.81214045779779553</v>
      </c>
      <c r="AB25" s="12">
        <v>6.4682572614401579E-2</v>
      </c>
      <c r="AC25" s="12">
        <v>6.0972660081461072E-2</v>
      </c>
    </row>
    <row r="26" spans="1:29" x14ac:dyDescent="0.3">
      <c r="A26" s="2" t="s">
        <v>64</v>
      </c>
      <c r="B26" s="2" t="s">
        <v>98</v>
      </c>
      <c r="C26" s="2" t="str">
        <f t="shared" si="2"/>
        <v>Shading_nets_mid_price</v>
      </c>
      <c r="D26" s="2" t="s">
        <v>18</v>
      </c>
      <c r="E26" s="6">
        <v>0</v>
      </c>
      <c r="F26" s="6">
        <v>0</v>
      </c>
      <c r="G26" s="6">
        <v>0</v>
      </c>
      <c r="H26" s="12">
        <v>1.139999845065176</v>
      </c>
      <c r="I26" s="12">
        <v>0.25264995079487562</v>
      </c>
      <c r="J26" s="12">
        <v>0.2216227939754071</v>
      </c>
      <c r="K26" s="12">
        <v>4.512171253065997</v>
      </c>
      <c r="L26" s="12">
        <v>5.7643713516881689E-3</v>
      </c>
      <c r="M26" s="12">
        <v>1.8019234812527429E-4</v>
      </c>
      <c r="N26" s="12">
        <v>0.15996222151443359</v>
      </c>
      <c r="O26" s="12">
        <v>2.223474788479507E-2</v>
      </c>
      <c r="P26" s="12">
        <v>9.0511329472064972E-3</v>
      </c>
      <c r="Q26" s="12">
        <v>2.8522497043013569E-2</v>
      </c>
      <c r="R26" s="12">
        <v>8.5251362179405987E-5</v>
      </c>
      <c r="S26" s="12">
        <v>4.0762949356576428E-3</v>
      </c>
      <c r="T26" s="12">
        <v>3.2656791154295211E-4</v>
      </c>
      <c r="U26" s="12">
        <v>0.89157674205489457</v>
      </c>
      <c r="V26" s="12">
        <v>4.081434290856123E-2</v>
      </c>
      <c r="W26" s="12">
        <v>5.8604495599865913E-2</v>
      </c>
      <c r="X26" s="12">
        <v>5.8496227138675749E-3</v>
      </c>
      <c r="Y26" s="12">
        <v>4.2564872837829171E-3</v>
      </c>
      <c r="Z26" s="12">
        <v>0.1602887894259766</v>
      </c>
      <c r="AA26" s="12">
        <v>0.91381148993968964</v>
      </c>
      <c r="AB26" s="12">
        <v>6.9336839951574802E-2</v>
      </c>
      <c r="AC26" s="12">
        <v>6.7655628547072411E-2</v>
      </c>
    </row>
    <row r="27" spans="1:29" x14ac:dyDescent="0.3">
      <c r="A27" s="2" t="s">
        <v>64</v>
      </c>
      <c r="B27" s="2" t="s">
        <v>99</v>
      </c>
      <c r="C27" s="2" t="str">
        <f t="shared" si="2"/>
        <v>Shading_nets_mid-high_price</v>
      </c>
      <c r="D27" s="2" t="s">
        <v>18</v>
      </c>
      <c r="E27" s="6">
        <v>0</v>
      </c>
      <c r="F27" s="6">
        <v>0</v>
      </c>
      <c r="G27" s="6">
        <v>0</v>
      </c>
      <c r="H27" s="12">
        <v>1.269999828189611</v>
      </c>
      <c r="I27" s="12">
        <v>0.25264995079487562</v>
      </c>
      <c r="J27" s="12">
        <v>0.19893699604277021</v>
      </c>
      <c r="K27" s="12">
        <v>5.0267171008503926</v>
      </c>
      <c r="L27" s="12">
        <v>5.7643713516881689E-3</v>
      </c>
      <c r="M27" s="12">
        <v>1.8019234812527429E-4</v>
      </c>
      <c r="N27" s="12">
        <v>0.15996222151443359</v>
      </c>
      <c r="O27" s="12">
        <v>2.223474788479507E-2</v>
      </c>
      <c r="P27" s="12">
        <v>9.0511329472064972E-3</v>
      </c>
      <c r="Q27" s="12">
        <v>2.8522497043013569E-2</v>
      </c>
      <c r="R27" s="12">
        <v>9.4973016530275345E-5</v>
      </c>
      <c r="S27" s="12">
        <v>4.5411355895339511E-3</v>
      </c>
      <c r="T27" s="12">
        <v>3.6380812525749212E-4</v>
      </c>
      <c r="U27" s="12">
        <v>0.99324777419678867</v>
      </c>
      <c r="V27" s="12">
        <v>4.5468610245734453E-2</v>
      </c>
      <c r="W27" s="12">
        <v>6.5287464531138539E-2</v>
      </c>
      <c r="X27" s="12">
        <v>5.8593443682184443E-3</v>
      </c>
      <c r="Y27" s="12">
        <v>4.7213279376592254E-3</v>
      </c>
      <c r="Z27" s="12">
        <v>0.16032602963969109</v>
      </c>
      <c r="AA27" s="12">
        <v>1.015482522081584</v>
      </c>
      <c r="AB27" s="12">
        <v>7.3991107288748026E-2</v>
      </c>
      <c r="AC27" s="12">
        <v>7.4338597478345037E-2</v>
      </c>
    </row>
    <row r="28" spans="1:29" x14ac:dyDescent="0.3">
      <c r="A28" s="2" t="s">
        <v>64</v>
      </c>
      <c r="B28" s="2" t="s">
        <v>100</v>
      </c>
      <c r="C28" s="2" t="str">
        <f t="shared" si="2"/>
        <v>Shading_nets_high_price</v>
      </c>
      <c r="D28" s="2" t="s">
        <v>18</v>
      </c>
      <c r="E28" s="6">
        <v>0</v>
      </c>
      <c r="F28" s="6">
        <v>0</v>
      </c>
      <c r="G28" s="6">
        <v>0</v>
      </c>
      <c r="H28" s="12">
        <v>1.3999998113140459</v>
      </c>
      <c r="I28" s="12">
        <v>0.25264995079487562</v>
      </c>
      <c r="J28" s="12">
        <v>0.18046427488996389</v>
      </c>
      <c r="K28" s="12">
        <v>5.5412629486347873</v>
      </c>
      <c r="L28" s="12">
        <v>5.7643713516881689E-3</v>
      </c>
      <c r="M28" s="12">
        <v>1.8019234812527429E-4</v>
      </c>
      <c r="N28" s="12">
        <v>0.15996222151443359</v>
      </c>
      <c r="O28" s="12">
        <v>2.223474788479507E-2</v>
      </c>
      <c r="P28" s="12">
        <v>9.0511329472064972E-3</v>
      </c>
      <c r="Q28" s="12">
        <v>2.8522497043013569E-2</v>
      </c>
      <c r="R28" s="12">
        <v>1.046946854330599E-4</v>
      </c>
      <c r="S28" s="12">
        <v>5.0059762361343019E-3</v>
      </c>
      <c r="T28" s="12">
        <v>4.0104833897203212E-4</v>
      </c>
      <c r="U28" s="12">
        <v>1.0949188061058519</v>
      </c>
      <c r="V28" s="12">
        <v>5.0122877117246389E-2</v>
      </c>
      <c r="W28" s="12">
        <v>7.1970433229580522E-2</v>
      </c>
      <c r="X28" s="12">
        <v>5.8690660371212289E-3</v>
      </c>
      <c r="Y28" s="12">
        <v>5.1861685842595762E-3</v>
      </c>
      <c r="Z28" s="12">
        <v>0.16036326985340571</v>
      </c>
      <c r="AA28" s="12">
        <v>1.117153553990647</v>
      </c>
      <c r="AB28" s="12">
        <v>7.8645374160259962E-2</v>
      </c>
      <c r="AC28" s="12">
        <v>8.1021566176787019E-2</v>
      </c>
    </row>
    <row r="29" spans="1:29" x14ac:dyDescent="0.3">
      <c r="A29" s="2" t="s">
        <v>101</v>
      </c>
      <c r="B29" s="2" t="s">
        <v>96</v>
      </c>
      <c r="C29" s="2" t="str">
        <f t="shared" si="2"/>
        <v>Shading_trees_low_price</v>
      </c>
      <c r="D29" s="2" t="s">
        <v>18</v>
      </c>
      <c r="E29" s="6">
        <v>0</v>
      </c>
      <c r="F29" s="6">
        <v>0</v>
      </c>
      <c r="G29" s="6">
        <v>0</v>
      </c>
      <c r="H29" s="12">
        <v>0.97402612771838903</v>
      </c>
      <c r="I29" s="12">
        <v>0.61077733058482409</v>
      </c>
      <c r="J29" s="12">
        <v>0.62706462712200706</v>
      </c>
      <c r="K29" s="12">
        <v>1.594731957038666</v>
      </c>
      <c r="L29" s="12">
        <v>2.327894559130073E-3</v>
      </c>
      <c r="M29" s="12">
        <v>4.8943104411591776E-4</v>
      </c>
      <c r="N29" s="12">
        <v>0.30854865815490479</v>
      </c>
      <c r="O29" s="12">
        <v>5.4223283659666777E-2</v>
      </c>
      <c r="P29" s="12">
        <v>5.236644484102726E-2</v>
      </c>
      <c r="Q29" s="12">
        <v>3.0712924897670749E-2</v>
      </c>
      <c r="R29" s="12">
        <v>6.0202323948033154E-4</v>
      </c>
      <c r="S29" s="12">
        <v>8.9470844250172377E-4</v>
      </c>
      <c r="T29" s="12">
        <v>1.8994975835084921E-4</v>
      </c>
      <c r="U29" s="12">
        <v>6.3227870035916567E-2</v>
      </c>
      <c r="V29" s="12">
        <v>9.4680929090827703E-2</v>
      </c>
      <c r="W29" s="12">
        <v>3.9852112531661987E-3</v>
      </c>
      <c r="X29" s="12">
        <v>4.7159914422081783E-2</v>
      </c>
      <c r="Y29" s="12">
        <v>1.0683329324820081E-2</v>
      </c>
      <c r="Z29" s="12">
        <v>6.1711631128564477</v>
      </c>
      <c r="AA29" s="12">
        <v>1.1476935432292521</v>
      </c>
      <c r="AB29" s="12">
        <v>0.70893942704424262</v>
      </c>
      <c r="AC29" s="12">
        <v>1.051314108073711</v>
      </c>
    </row>
    <row r="30" spans="1:29" x14ac:dyDescent="0.3">
      <c r="A30" s="2" t="s">
        <v>101</v>
      </c>
      <c r="B30" s="2" t="s">
        <v>97</v>
      </c>
      <c r="C30" s="2" t="str">
        <f t="shared" si="2"/>
        <v>Shading_trees_mid-low_price</v>
      </c>
      <c r="D30" s="2" t="s">
        <v>18</v>
      </c>
      <c r="E30" s="6">
        <v>0</v>
      </c>
      <c r="F30" s="6">
        <v>0</v>
      </c>
      <c r="G30" s="6">
        <v>0</v>
      </c>
      <c r="H30" s="12">
        <v>0.98051963653415442</v>
      </c>
      <c r="I30" s="12">
        <v>0.61077733058482409</v>
      </c>
      <c r="J30" s="12">
        <v>0.62291188042265067</v>
      </c>
      <c r="K30" s="12">
        <v>1.6053635055435</v>
      </c>
      <c r="L30" s="12">
        <v>2.327894559130073E-3</v>
      </c>
      <c r="M30" s="12">
        <v>4.8943104411591776E-4</v>
      </c>
      <c r="N30" s="12">
        <v>0.30854865815490479</v>
      </c>
      <c r="O30" s="12">
        <v>5.4223283659666777E-2</v>
      </c>
      <c r="P30" s="12">
        <v>5.236644484102726E-2</v>
      </c>
      <c r="Q30" s="12">
        <v>3.0712924897670749E-2</v>
      </c>
      <c r="R30" s="12">
        <v>6.0603673045989126E-4</v>
      </c>
      <c r="S30" s="12">
        <v>9.0067316159547772E-4</v>
      </c>
      <c r="T30" s="12">
        <v>1.912162406370044E-4</v>
      </c>
      <c r="U30" s="12">
        <v>6.3649389194324613E-2</v>
      </c>
      <c r="V30" s="12">
        <v>9.5312135294079781E-2</v>
      </c>
      <c r="W30" s="12">
        <v>4.0117797907441846E-3</v>
      </c>
      <c r="X30" s="12">
        <v>4.7163927913061343E-2</v>
      </c>
      <c r="Y30" s="12">
        <v>1.0689294043913829E-2</v>
      </c>
      <c r="Z30" s="12">
        <v>6.1711643793387339</v>
      </c>
      <c r="AA30" s="12">
        <v>1.1481150623876599</v>
      </c>
      <c r="AB30" s="12">
        <v>0.7095706332474947</v>
      </c>
      <c r="AC30" s="12">
        <v>1.0513406766112889</v>
      </c>
    </row>
    <row r="31" spans="1:29" x14ac:dyDescent="0.3">
      <c r="A31" s="2" t="s">
        <v>101</v>
      </c>
      <c r="B31" s="2" t="s">
        <v>98</v>
      </c>
      <c r="C31" s="2" t="str">
        <f t="shared" si="2"/>
        <v>Shading_trees_mid_price</v>
      </c>
      <c r="D31" s="2" t="s">
        <v>18</v>
      </c>
      <c r="E31" s="6">
        <v>0</v>
      </c>
      <c r="F31" s="6">
        <v>0</v>
      </c>
      <c r="G31" s="6">
        <v>0</v>
      </c>
      <c r="H31" s="12">
        <v>0.98701314348727465</v>
      </c>
      <c r="I31" s="12">
        <v>0.61077733058482409</v>
      </c>
      <c r="J31" s="12">
        <v>0.61881377630580525</v>
      </c>
      <c r="K31" s="12">
        <v>1.6159950509987031</v>
      </c>
      <c r="L31" s="12">
        <v>2.327894559130073E-3</v>
      </c>
      <c r="M31" s="12">
        <v>4.8943104411591776E-4</v>
      </c>
      <c r="N31" s="12">
        <v>0.30854865815490479</v>
      </c>
      <c r="O31" s="12">
        <v>5.4223283659666777E-2</v>
      </c>
      <c r="P31" s="12">
        <v>5.236644484102726E-2</v>
      </c>
      <c r="Q31" s="12">
        <v>3.0712924897670749E-2</v>
      </c>
      <c r="R31" s="12">
        <v>6.1005020688753575E-4</v>
      </c>
      <c r="S31" s="12">
        <v>9.0663788796518929E-4</v>
      </c>
      <c r="T31" s="12">
        <v>1.924826065078378E-4</v>
      </c>
      <c r="U31" s="12">
        <v>6.4070908352732658E-2</v>
      </c>
      <c r="V31" s="12">
        <v>9.5943341497331858E-2</v>
      </c>
      <c r="W31" s="12">
        <v>4.0383476298302412E-3</v>
      </c>
      <c r="X31" s="12">
        <v>4.7167941389488988E-2</v>
      </c>
      <c r="Y31" s="12">
        <v>1.0695258770283539E-2</v>
      </c>
      <c r="Z31" s="12">
        <v>6.1711656457046047</v>
      </c>
      <c r="AA31" s="12">
        <v>1.148536581546068</v>
      </c>
      <c r="AB31" s="12">
        <v>0.71020183945074677</v>
      </c>
      <c r="AC31" s="12">
        <v>1.051367244450375</v>
      </c>
    </row>
    <row r="32" spans="1:29" x14ac:dyDescent="0.3">
      <c r="A32" s="2" t="s">
        <v>101</v>
      </c>
      <c r="B32" s="2" t="s">
        <v>99</v>
      </c>
      <c r="C32" s="2" t="str">
        <f t="shared" si="2"/>
        <v>Shading_trees_mid-high_price</v>
      </c>
      <c r="D32" s="2" t="s">
        <v>18</v>
      </c>
      <c r="E32" s="6">
        <v>0</v>
      </c>
      <c r="F32" s="6">
        <v>0</v>
      </c>
      <c r="G32" s="6">
        <v>0</v>
      </c>
      <c r="H32" s="12">
        <v>0.99350665044039488</v>
      </c>
      <c r="I32" s="12">
        <v>0.61077733058482409</v>
      </c>
      <c r="J32" s="12">
        <v>0.6147692421727452</v>
      </c>
      <c r="K32" s="12">
        <v>1.6266265964539059</v>
      </c>
      <c r="L32" s="12">
        <v>2.327894559130073E-3</v>
      </c>
      <c r="M32" s="12">
        <v>4.8943104411591776E-4</v>
      </c>
      <c r="N32" s="12">
        <v>0.30854865815490479</v>
      </c>
      <c r="O32" s="12">
        <v>5.4223283659666777E-2</v>
      </c>
      <c r="P32" s="12">
        <v>5.236644484102726E-2</v>
      </c>
      <c r="Q32" s="12">
        <v>3.0712924897670749E-2</v>
      </c>
      <c r="R32" s="12">
        <v>6.140637124190107E-4</v>
      </c>
      <c r="S32" s="12">
        <v>9.1260260887793265E-4</v>
      </c>
      <c r="T32" s="12">
        <v>1.9374873954802749E-4</v>
      </c>
      <c r="U32" s="12">
        <v>6.4492427743971348E-2</v>
      </c>
      <c r="V32" s="12">
        <v>9.6574547700583935E-2</v>
      </c>
      <c r="W32" s="12">
        <v>4.064915468916297E-3</v>
      </c>
      <c r="X32" s="12">
        <v>4.7171954895020463E-2</v>
      </c>
      <c r="Y32" s="12">
        <v>1.070122349119629E-2</v>
      </c>
      <c r="Z32" s="12">
        <v>6.1711669118376449</v>
      </c>
      <c r="AA32" s="12">
        <v>1.1489581009373071</v>
      </c>
      <c r="AB32" s="12">
        <v>0.71083304565399885</v>
      </c>
      <c r="AC32" s="12">
        <v>1.051393812289461</v>
      </c>
    </row>
    <row r="33" spans="1:29" x14ac:dyDescent="0.3">
      <c r="A33" s="2" t="s">
        <v>101</v>
      </c>
      <c r="B33" s="2" t="s">
        <v>100</v>
      </c>
      <c r="C33" s="2" t="str">
        <f t="shared" si="2"/>
        <v>Shading_trees_high_price</v>
      </c>
      <c r="D33" s="2" t="s">
        <v>18</v>
      </c>
      <c r="E33" s="6">
        <v>0</v>
      </c>
      <c r="F33" s="6">
        <v>0</v>
      </c>
      <c r="G33" s="6">
        <v>0</v>
      </c>
      <c r="H33" s="12">
        <v>1.00000015925616</v>
      </c>
      <c r="I33" s="12">
        <v>0.61077733058482409</v>
      </c>
      <c r="J33" s="12">
        <v>0.61077723331478717</v>
      </c>
      <c r="K33" s="12">
        <v>1.63725814495874</v>
      </c>
      <c r="L33" s="12">
        <v>2.327894559130073E-3</v>
      </c>
      <c r="M33" s="12">
        <v>4.8943104411591776E-4</v>
      </c>
      <c r="N33" s="12">
        <v>0.30854865815490479</v>
      </c>
      <c r="O33" s="12">
        <v>5.4223283659666777E-2</v>
      </c>
      <c r="P33" s="12">
        <v>5.236644484102726E-2</v>
      </c>
      <c r="Q33" s="12">
        <v>3.0712924897670749E-2</v>
      </c>
      <c r="R33" s="12">
        <v>6.1807718884665519E-4</v>
      </c>
      <c r="S33" s="12">
        <v>9.1856732979067601E-4</v>
      </c>
      <c r="T33" s="12">
        <v>1.9501510541886091E-4</v>
      </c>
      <c r="U33" s="12">
        <v>6.4913946902379394E-2</v>
      </c>
      <c r="V33" s="12">
        <v>9.7205753903836012E-2</v>
      </c>
      <c r="W33" s="12">
        <v>4.09148377366364E-3</v>
      </c>
      <c r="X33" s="12">
        <v>4.7175968371448107E-2</v>
      </c>
      <c r="Y33" s="12">
        <v>1.0707188212109029E-2</v>
      </c>
      <c r="Z33" s="12">
        <v>6.1711681782035157</v>
      </c>
      <c r="AA33" s="12">
        <v>1.1493796200957149</v>
      </c>
      <c r="AB33" s="12">
        <v>0.71146425185725093</v>
      </c>
      <c r="AC33" s="12">
        <v>1.0514203805942091</v>
      </c>
    </row>
    <row r="34" spans="1:29" x14ac:dyDescent="0.3">
      <c r="A34" s="2"/>
      <c r="B34" s="2"/>
      <c r="C34" s="2" t="str">
        <f t="shared" ref="C34:C35" si="3">_xlfn.CONCAT(A34,B34)</f>
        <v/>
      </c>
      <c r="D34" s="2"/>
      <c r="E34" s="6">
        <v>0</v>
      </c>
      <c r="F34" s="6">
        <v>0</v>
      </c>
      <c r="G34" s="6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</row>
    <row r="35" spans="1:29" x14ac:dyDescent="0.3">
      <c r="A35" s="2"/>
      <c r="B35" s="2"/>
      <c r="C35" s="2" t="str">
        <f t="shared" ref="C35:C70" si="4">_xlfn.CONCAT(A35,B35)</f>
        <v/>
      </c>
      <c r="D35" s="2"/>
      <c r="E35" s="6">
        <v>0</v>
      </c>
      <c r="F35" s="6">
        <v>0</v>
      </c>
      <c r="G35" s="6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</row>
    <row r="36" spans="1:29" x14ac:dyDescent="0.3">
      <c r="A36" s="2"/>
      <c r="B36" s="2"/>
      <c r="C36" s="2" t="str">
        <f t="shared" si="4"/>
        <v/>
      </c>
      <c r="D36" s="2"/>
      <c r="E36" s="6">
        <v>0</v>
      </c>
      <c r="F36" s="6">
        <v>0</v>
      </c>
      <c r="G36" s="6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</row>
    <row r="37" spans="1:29" x14ac:dyDescent="0.3">
      <c r="A37" s="2"/>
      <c r="B37" s="2"/>
      <c r="C37" s="2" t="str">
        <f t="shared" si="4"/>
        <v/>
      </c>
      <c r="D37" s="2"/>
      <c r="E37" s="6">
        <v>0</v>
      </c>
      <c r="F37" s="6">
        <v>0</v>
      </c>
      <c r="G37" s="6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</row>
    <row r="38" spans="1:29" x14ac:dyDescent="0.3">
      <c r="A38" s="2"/>
      <c r="B38" s="2"/>
      <c r="C38" s="2" t="str">
        <f t="shared" si="4"/>
        <v/>
      </c>
      <c r="D38" s="2"/>
      <c r="E38" s="6">
        <v>0</v>
      </c>
      <c r="F38" s="6">
        <v>0</v>
      </c>
      <c r="G38" s="6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</row>
    <row r="39" spans="1:29" x14ac:dyDescent="0.3">
      <c r="A39" s="2"/>
      <c r="B39" s="2"/>
      <c r="C39" s="2" t="str">
        <f t="shared" si="4"/>
        <v/>
      </c>
      <c r="D39" s="2"/>
      <c r="E39" s="6">
        <v>0</v>
      </c>
      <c r="F39" s="6">
        <v>0</v>
      </c>
      <c r="G39" s="6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</row>
    <row r="40" spans="1:29" x14ac:dyDescent="0.3">
      <c r="A40" s="2"/>
      <c r="B40" s="2"/>
      <c r="C40" s="2" t="str">
        <f t="shared" si="4"/>
        <v/>
      </c>
      <c r="D40" s="2"/>
      <c r="E40" s="6">
        <v>0</v>
      </c>
      <c r="F40" s="6">
        <v>0</v>
      </c>
      <c r="G40" s="6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</row>
    <row r="41" spans="1:29" x14ac:dyDescent="0.3">
      <c r="A41" s="2"/>
      <c r="B41" s="2"/>
      <c r="C41" s="2" t="str">
        <f t="shared" si="4"/>
        <v/>
      </c>
      <c r="D41" s="2"/>
      <c r="E41" s="6">
        <v>0</v>
      </c>
      <c r="F41" s="6">
        <v>0</v>
      </c>
      <c r="G41" s="6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</row>
    <row r="42" spans="1:29" x14ac:dyDescent="0.3">
      <c r="A42" s="2"/>
      <c r="B42" s="2"/>
      <c r="C42" s="2" t="str">
        <f t="shared" si="4"/>
        <v/>
      </c>
      <c r="D42" s="2"/>
      <c r="E42" s="6">
        <v>0</v>
      </c>
      <c r="F42" s="6">
        <v>0</v>
      </c>
      <c r="G42" s="6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</row>
    <row r="43" spans="1:29" x14ac:dyDescent="0.3">
      <c r="A43" s="2"/>
      <c r="B43" s="2"/>
      <c r="C43" s="2" t="str">
        <f t="shared" si="4"/>
        <v/>
      </c>
      <c r="D43" s="2"/>
      <c r="E43" s="6">
        <v>0</v>
      </c>
      <c r="F43" s="6">
        <v>0</v>
      </c>
      <c r="G43" s="6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</row>
    <row r="44" spans="1:29" x14ac:dyDescent="0.3">
      <c r="A44" s="2"/>
      <c r="B44" s="2"/>
      <c r="C44" s="2" t="str">
        <f t="shared" si="4"/>
        <v/>
      </c>
      <c r="D44" s="2"/>
      <c r="E44" s="6">
        <v>0</v>
      </c>
      <c r="F44" s="6">
        <v>0</v>
      </c>
      <c r="G44" s="6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</row>
    <row r="45" spans="1:29" x14ac:dyDescent="0.3">
      <c r="A45" s="2"/>
      <c r="B45" s="2"/>
      <c r="C45" s="2" t="str">
        <f t="shared" si="4"/>
        <v/>
      </c>
      <c r="D45" s="2"/>
      <c r="E45" s="6">
        <v>0</v>
      </c>
      <c r="F45" s="6">
        <v>0</v>
      </c>
      <c r="G45" s="6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</row>
    <row r="46" spans="1:29" x14ac:dyDescent="0.3">
      <c r="A46" s="2"/>
      <c r="B46" s="2"/>
      <c r="C46" s="2" t="str">
        <f t="shared" si="4"/>
        <v/>
      </c>
      <c r="D46" s="2"/>
      <c r="E46" s="6">
        <v>0</v>
      </c>
      <c r="F46" s="6">
        <v>0</v>
      </c>
      <c r="G46" s="6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</row>
    <row r="47" spans="1:29" x14ac:dyDescent="0.3">
      <c r="A47" s="2"/>
      <c r="B47" s="2"/>
      <c r="C47" s="2" t="str">
        <f t="shared" si="4"/>
        <v/>
      </c>
      <c r="D47" s="2"/>
      <c r="E47" s="6">
        <v>0</v>
      </c>
      <c r="F47" s="6">
        <v>0</v>
      </c>
      <c r="G47" s="6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</row>
    <row r="48" spans="1:29" x14ac:dyDescent="0.3">
      <c r="A48" s="2"/>
      <c r="B48" s="2"/>
      <c r="C48" s="2" t="str">
        <f t="shared" si="4"/>
        <v/>
      </c>
      <c r="D48" s="2"/>
      <c r="E48" s="6">
        <v>0</v>
      </c>
      <c r="F48" s="6">
        <v>0</v>
      </c>
      <c r="G48" s="6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</row>
    <row r="49" spans="1:29" x14ac:dyDescent="0.3">
      <c r="A49" s="2"/>
      <c r="B49" s="2"/>
      <c r="C49" s="2" t="str">
        <f t="shared" si="4"/>
        <v/>
      </c>
      <c r="D49" s="2"/>
      <c r="E49" s="6">
        <v>0</v>
      </c>
      <c r="F49" s="6">
        <v>0</v>
      </c>
      <c r="G49" s="6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</row>
    <row r="50" spans="1:29" x14ac:dyDescent="0.3">
      <c r="A50" s="2"/>
      <c r="B50" s="2"/>
      <c r="C50" s="2" t="str">
        <f t="shared" si="4"/>
        <v/>
      </c>
      <c r="D50" s="2"/>
      <c r="E50" s="6">
        <v>0</v>
      </c>
      <c r="F50" s="6">
        <v>0</v>
      </c>
      <c r="G50" s="6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</row>
    <row r="51" spans="1:29" x14ac:dyDescent="0.3">
      <c r="A51" s="2"/>
      <c r="B51" s="2"/>
      <c r="C51" s="2" t="str">
        <f t="shared" si="4"/>
        <v/>
      </c>
      <c r="D51" s="2"/>
      <c r="E51" s="6">
        <v>0</v>
      </c>
      <c r="F51" s="6">
        <v>0</v>
      </c>
      <c r="G51" s="6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</row>
    <row r="52" spans="1:29" x14ac:dyDescent="0.3">
      <c r="A52" s="2"/>
      <c r="B52" s="2"/>
      <c r="C52" s="2" t="str">
        <f t="shared" si="4"/>
        <v/>
      </c>
      <c r="D52" s="2"/>
      <c r="E52" s="6">
        <v>0</v>
      </c>
      <c r="F52" s="6">
        <v>0</v>
      </c>
      <c r="G52" s="6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</row>
    <row r="53" spans="1:29" x14ac:dyDescent="0.3">
      <c r="A53" s="2"/>
      <c r="B53" s="2"/>
      <c r="C53" s="2" t="str">
        <f t="shared" si="4"/>
        <v/>
      </c>
      <c r="D53" s="2"/>
      <c r="E53" s="6">
        <v>0</v>
      </c>
      <c r="F53" s="6">
        <v>0</v>
      </c>
      <c r="G53" s="6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</row>
    <row r="54" spans="1:29" x14ac:dyDescent="0.3">
      <c r="A54" s="2"/>
      <c r="B54" s="2"/>
      <c r="C54" s="2" t="str">
        <f t="shared" si="4"/>
        <v/>
      </c>
      <c r="D54" s="2"/>
      <c r="E54" s="6">
        <v>0</v>
      </c>
      <c r="F54" s="6">
        <v>0</v>
      </c>
      <c r="G54" s="6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</row>
    <row r="55" spans="1:29" x14ac:dyDescent="0.3">
      <c r="A55" s="2"/>
      <c r="B55" s="2"/>
      <c r="C55" s="2" t="str">
        <f t="shared" si="4"/>
        <v/>
      </c>
      <c r="D55" s="2"/>
      <c r="E55" s="6">
        <v>0</v>
      </c>
      <c r="F55" s="6">
        <v>0</v>
      </c>
      <c r="G55" s="6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</row>
    <row r="56" spans="1:29" x14ac:dyDescent="0.3">
      <c r="A56" s="2"/>
      <c r="B56" s="2"/>
      <c r="C56" s="2" t="str">
        <f t="shared" si="4"/>
        <v/>
      </c>
      <c r="D56" s="2"/>
      <c r="E56" s="6">
        <v>0</v>
      </c>
      <c r="F56" s="6">
        <v>0</v>
      </c>
      <c r="G56" s="6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</row>
    <row r="57" spans="1:29" x14ac:dyDescent="0.3">
      <c r="A57" s="2"/>
      <c r="B57" s="2"/>
      <c r="C57" s="2" t="str">
        <f t="shared" si="4"/>
        <v/>
      </c>
      <c r="D57" s="2"/>
      <c r="E57" s="6">
        <v>0</v>
      </c>
      <c r="F57" s="6">
        <v>0</v>
      </c>
      <c r="G57" s="6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</row>
    <row r="58" spans="1:29" x14ac:dyDescent="0.3">
      <c r="A58" s="2"/>
      <c r="B58" s="2"/>
      <c r="C58" s="2" t="str">
        <f t="shared" si="4"/>
        <v/>
      </c>
      <c r="D58" s="2"/>
      <c r="E58" s="6">
        <v>0</v>
      </c>
      <c r="F58" s="6">
        <v>0</v>
      </c>
      <c r="G58" s="6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</row>
    <row r="59" spans="1:29" x14ac:dyDescent="0.3">
      <c r="A59" s="2"/>
      <c r="B59" s="2"/>
      <c r="C59" s="2" t="str">
        <f t="shared" si="4"/>
        <v/>
      </c>
      <c r="D59" s="2"/>
      <c r="E59" s="6">
        <v>0</v>
      </c>
      <c r="F59" s="6">
        <v>0</v>
      </c>
      <c r="G59" s="6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</row>
    <row r="60" spans="1:29" x14ac:dyDescent="0.3">
      <c r="A60" s="2"/>
      <c r="B60" s="2"/>
      <c r="C60" s="2" t="str">
        <f t="shared" si="4"/>
        <v/>
      </c>
      <c r="D60" s="2"/>
      <c r="E60" s="6">
        <v>0</v>
      </c>
      <c r="F60" s="6">
        <v>0</v>
      </c>
      <c r="G60" s="6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</row>
    <row r="61" spans="1:29" x14ac:dyDescent="0.3">
      <c r="A61" s="2"/>
      <c r="B61" s="2"/>
      <c r="C61" s="2" t="str">
        <f t="shared" si="4"/>
        <v/>
      </c>
      <c r="D61" s="2"/>
      <c r="E61" s="6">
        <v>0</v>
      </c>
      <c r="F61" s="6">
        <v>0</v>
      </c>
      <c r="G61" s="6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</row>
    <row r="62" spans="1:29" x14ac:dyDescent="0.3">
      <c r="A62" s="2"/>
      <c r="B62" s="2"/>
      <c r="C62" s="2" t="str">
        <f t="shared" si="4"/>
        <v/>
      </c>
      <c r="D62" s="2"/>
      <c r="E62" s="6">
        <v>0</v>
      </c>
      <c r="F62" s="6">
        <v>0</v>
      </c>
      <c r="G62" s="6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</row>
    <row r="63" spans="1:29" x14ac:dyDescent="0.3">
      <c r="A63" s="2"/>
      <c r="B63" s="2"/>
      <c r="C63" s="2" t="str">
        <f t="shared" si="4"/>
        <v/>
      </c>
      <c r="D63" s="2"/>
      <c r="E63" s="6">
        <v>0</v>
      </c>
      <c r="F63" s="6">
        <v>0</v>
      </c>
      <c r="G63" s="6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</row>
    <row r="64" spans="1:29" x14ac:dyDescent="0.3">
      <c r="A64" s="2"/>
      <c r="B64" s="2"/>
      <c r="C64" s="2" t="str">
        <f t="shared" si="4"/>
        <v/>
      </c>
      <c r="D64" s="2"/>
      <c r="E64" s="6">
        <v>0</v>
      </c>
      <c r="F64" s="6">
        <v>0</v>
      </c>
      <c r="G64" s="6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</row>
    <row r="65" spans="1:29" x14ac:dyDescent="0.3">
      <c r="A65" s="2"/>
      <c r="B65" s="2"/>
      <c r="C65" s="2" t="str">
        <f t="shared" si="4"/>
        <v/>
      </c>
      <c r="D65" s="2"/>
      <c r="E65" s="6">
        <v>0</v>
      </c>
      <c r="F65" s="6">
        <v>0</v>
      </c>
      <c r="G65" s="6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</row>
    <row r="66" spans="1:29" x14ac:dyDescent="0.3">
      <c r="A66" s="2"/>
      <c r="B66" s="2"/>
      <c r="C66" s="2" t="str">
        <f t="shared" si="4"/>
        <v/>
      </c>
      <c r="D66" s="2"/>
      <c r="E66" s="6">
        <v>0</v>
      </c>
      <c r="F66" s="6">
        <v>0</v>
      </c>
      <c r="G66" s="6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</row>
    <row r="67" spans="1:29" x14ac:dyDescent="0.3">
      <c r="A67" s="2"/>
      <c r="B67" s="2"/>
      <c r="C67" s="2" t="str">
        <f t="shared" si="4"/>
        <v/>
      </c>
      <c r="D67" s="2"/>
      <c r="E67" s="6">
        <v>0</v>
      </c>
      <c r="F67" s="6">
        <v>0</v>
      </c>
      <c r="G67" s="6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</row>
    <row r="68" spans="1:29" x14ac:dyDescent="0.3">
      <c r="A68" s="2"/>
      <c r="B68" s="2"/>
      <c r="C68" s="2" t="str">
        <f t="shared" si="4"/>
        <v/>
      </c>
      <c r="D68" s="2"/>
      <c r="E68" s="6">
        <v>0</v>
      </c>
      <c r="F68" s="6">
        <v>0</v>
      </c>
      <c r="G68" s="6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</row>
    <row r="69" spans="1:29" x14ac:dyDescent="0.3">
      <c r="A69" s="2"/>
      <c r="B69" s="2"/>
      <c r="C69" s="2" t="str">
        <f t="shared" si="4"/>
        <v/>
      </c>
      <c r="D69" s="2"/>
      <c r="E69" s="6">
        <v>0</v>
      </c>
      <c r="F69" s="6">
        <v>0</v>
      </c>
      <c r="G69" s="6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</row>
    <row r="70" spans="1:29" x14ac:dyDescent="0.3">
      <c r="A70" s="2"/>
      <c r="B70" s="2"/>
      <c r="C70" s="2" t="str">
        <f t="shared" si="4"/>
        <v/>
      </c>
      <c r="D70" s="2"/>
      <c r="E70" s="6">
        <v>0</v>
      </c>
      <c r="F70" s="6">
        <v>0</v>
      </c>
      <c r="G70" s="6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workbookViewId="0">
      <selection activeCell="B44" sqref="B44"/>
    </sheetView>
  </sheetViews>
  <sheetFormatPr defaultRowHeight="14.4" x14ac:dyDescent="0.3"/>
  <cols>
    <col min="2" max="2" width="13.3320312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65</v>
      </c>
    </row>
    <row r="2" spans="1:27" ht="15" thickBot="1" x14ac:dyDescent="0.35">
      <c r="A2" t="s">
        <v>66</v>
      </c>
    </row>
    <row r="3" spans="1:27" x14ac:dyDescent="0.3">
      <c r="A3" t="s">
        <v>67</v>
      </c>
      <c r="J3" s="18" t="s">
        <v>68</v>
      </c>
      <c r="K3" s="19"/>
      <c r="L3" s="20"/>
      <c r="Y3" s="21" t="s">
        <v>69</v>
      </c>
      <c r="Z3" s="22"/>
      <c r="AA3" s="23"/>
    </row>
    <row r="4" spans="1:27" x14ac:dyDescent="0.3">
      <c r="A4" t="s">
        <v>70</v>
      </c>
      <c r="J4" s="24" t="s">
        <v>106</v>
      </c>
      <c r="K4" s="2">
        <v>0</v>
      </c>
      <c r="L4" s="25">
        <v>0</v>
      </c>
      <c r="Y4" s="26" t="s">
        <v>71</v>
      </c>
      <c r="Z4">
        <v>0</v>
      </c>
      <c r="AA4" s="27">
        <v>0</v>
      </c>
    </row>
    <row r="5" spans="1:27" x14ac:dyDescent="0.3">
      <c r="J5" s="24" t="s">
        <v>104</v>
      </c>
      <c r="K5" s="2">
        <v>50</v>
      </c>
      <c r="L5" s="25">
        <v>100</v>
      </c>
      <c r="Y5" s="26" t="s">
        <v>71</v>
      </c>
      <c r="Z5">
        <v>50</v>
      </c>
      <c r="AA5" s="27">
        <v>100</v>
      </c>
    </row>
    <row r="6" spans="1:27" ht="15" thickBot="1" x14ac:dyDescent="0.35">
      <c r="J6" s="28" t="s">
        <v>105</v>
      </c>
      <c r="K6" s="29">
        <v>100</v>
      </c>
      <c r="L6" s="30">
        <v>0</v>
      </c>
      <c r="Y6" s="26" t="s">
        <v>71</v>
      </c>
      <c r="Z6">
        <v>100</v>
      </c>
      <c r="AA6" s="27">
        <v>0</v>
      </c>
    </row>
    <row r="7" spans="1:27" x14ac:dyDescent="0.3">
      <c r="Y7" s="26" t="s">
        <v>71</v>
      </c>
      <c r="Z7">
        <v>0</v>
      </c>
      <c r="AA7" s="27">
        <v>0</v>
      </c>
    </row>
    <row r="8" spans="1:27" x14ac:dyDescent="0.3">
      <c r="Y8" s="31">
        <v>1</v>
      </c>
      <c r="Z8">
        <v>20</v>
      </c>
      <c r="AA8" s="27">
        <v>0</v>
      </c>
    </row>
    <row r="9" spans="1:27" x14ac:dyDescent="0.3">
      <c r="F9" s="32" t="s">
        <v>72</v>
      </c>
      <c r="G9" s="32"/>
      <c r="H9" s="32"/>
      <c r="I9" s="32"/>
      <c r="J9" s="32"/>
      <c r="K9" s="32"/>
      <c r="L9" s="32"/>
      <c r="Y9" s="31">
        <v>1</v>
      </c>
      <c r="Z9">
        <v>60</v>
      </c>
      <c r="AA9" s="27">
        <v>80</v>
      </c>
    </row>
    <row r="10" spans="1:27" x14ac:dyDescent="0.3">
      <c r="A10" s="33" t="s">
        <v>73</v>
      </c>
      <c r="B10" s="34"/>
      <c r="C10" s="34"/>
      <c r="D10" s="34"/>
      <c r="E10" s="35"/>
      <c r="G10" s="36" t="s">
        <v>74</v>
      </c>
      <c r="H10" s="37"/>
      <c r="I10" s="37"/>
      <c r="J10" s="38"/>
      <c r="K10" s="39" t="s">
        <v>75</v>
      </c>
      <c r="L10" s="40"/>
      <c r="Y10" s="31">
        <v>2</v>
      </c>
      <c r="Z10">
        <v>40</v>
      </c>
      <c r="AA10" s="27">
        <v>0</v>
      </c>
    </row>
    <row r="11" spans="1:27" x14ac:dyDescent="0.3">
      <c r="A11" s="41" t="s">
        <v>76</v>
      </c>
      <c r="B11" s="41" t="s">
        <v>77</v>
      </c>
      <c r="C11" s="42" t="s">
        <v>74</v>
      </c>
      <c r="D11" s="43"/>
      <c r="E11" s="44"/>
      <c r="F11" s="45"/>
      <c r="G11" s="46" t="s">
        <v>78</v>
      </c>
      <c r="H11" s="47"/>
      <c r="I11" s="47"/>
      <c r="J11" s="48"/>
      <c r="K11" s="49" t="s">
        <v>79</v>
      </c>
      <c r="L11" s="50" t="s">
        <v>80</v>
      </c>
      <c r="Y11" s="31">
        <v>2</v>
      </c>
      <c r="Z11">
        <v>70</v>
      </c>
      <c r="AA11" s="27">
        <v>60</v>
      </c>
    </row>
    <row r="12" spans="1:27" x14ac:dyDescent="0.3">
      <c r="A12" s="51"/>
      <c r="B12" s="51"/>
      <c r="C12" s="64" t="str">
        <f>$J$5</f>
        <v>Water Savings</v>
      </c>
      <c r="D12" s="64" t="str">
        <f>$J$4</f>
        <v>Carbon Dioxide Savings</v>
      </c>
      <c r="E12" s="64" t="str">
        <f>$J$6</f>
        <v>Land Savings</v>
      </c>
      <c r="F12" s="65" t="s">
        <v>81</v>
      </c>
      <c r="G12" s="66" t="str">
        <f>$J$5</f>
        <v>Water Savings</v>
      </c>
      <c r="H12" s="66" t="str">
        <f>$J$4</f>
        <v>Carbon Dioxide Savings</v>
      </c>
      <c r="I12" s="66" t="str">
        <f>$J$6</f>
        <v>Land Savings</v>
      </c>
      <c r="J12" s="66" t="s">
        <v>81</v>
      </c>
      <c r="K12" s="67" t="s">
        <v>82</v>
      </c>
      <c r="L12" s="67" t="s">
        <v>83</v>
      </c>
      <c r="Y12" s="31">
        <v>3</v>
      </c>
      <c r="Z12">
        <v>60</v>
      </c>
      <c r="AA12" s="27">
        <v>0</v>
      </c>
    </row>
    <row r="13" spans="1:27" x14ac:dyDescent="0.3">
      <c r="A13" s="52" t="s">
        <v>84</v>
      </c>
      <c r="B13" s="52" t="str">
        <f t="array" ref="B13:B74">results!A3:A70</f>
        <v>Ecopulpers</v>
      </c>
      <c r="C13" s="53">
        <f t="array" ref="C13:C74">results!L3:L70/(MAX(results!L3:L70))</f>
        <v>1</v>
      </c>
      <c r="D13" s="53">
        <f t="array" ref="D13:D74">results!M3:M70/(MAX(results!M3:M70))</f>
        <v>1</v>
      </c>
      <c r="E13" s="53">
        <f t="array" ref="E13:E74">results!N3:N70/(MAX(results!N3:N70))</f>
        <v>1</v>
      </c>
      <c r="F13" s="54">
        <f>SUM(C13:E13)</f>
        <v>3</v>
      </c>
      <c r="G13" s="55">
        <f>C13/(F13/100)</f>
        <v>33.333333333333336</v>
      </c>
      <c r="H13" s="55">
        <f>D13/(F13/100)</f>
        <v>33.333333333333336</v>
      </c>
      <c r="I13" s="55">
        <f>E13/(F13/100)</f>
        <v>33.333333333333336</v>
      </c>
      <c r="J13" s="56">
        <f>SUM(G13:I13)</f>
        <v>100</v>
      </c>
      <c r="K13" s="57">
        <f t="shared" ref="K13" si="0">I13+(G13/2)</f>
        <v>50</v>
      </c>
      <c r="L13" s="57">
        <f t="shared" ref="L13" si="1">G13</f>
        <v>33.333333333333336</v>
      </c>
      <c r="Y13" s="31">
        <v>3</v>
      </c>
      <c r="Z13">
        <v>80</v>
      </c>
      <c r="AA13" s="27">
        <v>40</v>
      </c>
    </row>
    <row r="14" spans="1:27" x14ac:dyDescent="0.3">
      <c r="A14" s="52" t="s">
        <v>84</v>
      </c>
      <c r="B14" s="52" t="str">
        <v>Ecopulpers</v>
      </c>
      <c r="C14" s="53">
        <v>0.99743128983840057</v>
      </c>
      <c r="D14" s="53">
        <v>0.79562322793853324</v>
      </c>
      <c r="E14" s="53">
        <v>0.79997105461681028</v>
      </c>
      <c r="F14" s="54">
        <f>SUM(C14:E14)</f>
        <v>2.5930255723937443</v>
      </c>
      <c r="G14" s="55">
        <f>C14/(F14/100)</f>
        <v>38.465925691493453</v>
      </c>
      <c r="H14" s="55">
        <f>D14/(F14/100)</f>
        <v>30.683200212485982</v>
      </c>
      <c r="I14" s="55">
        <f>E14/(F14/100)</f>
        <v>30.850874096020551</v>
      </c>
      <c r="J14" s="56">
        <f>SUM(G14:I14)</f>
        <v>99.999999999999986</v>
      </c>
      <c r="K14" s="57">
        <f>I14+(G14/2)</f>
        <v>50.083836941767274</v>
      </c>
      <c r="L14" s="57">
        <f>G14</f>
        <v>38.465925691493453</v>
      </c>
      <c r="Y14" s="31">
        <v>4</v>
      </c>
      <c r="Z14">
        <v>80</v>
      </c>
      <c r="AA14" s="27">
        <v>0</v>
      </c>
    </row>
    <row r="15" spans="1:27" ht="15" thickBot="1" x14ac:dyDescent="0.35">
      <c r="A15" s="52" t="s">
        <v>84</v>
      </c>
      <c r="B15" s="52" t="str">
        <v>Ecopulpers</v>
      </c>
      <c r="C15" s="53">
        <v>0.99486257756462126</v>
      </c>
      <c r="D15" s="53">
        <v>0.59124628471360119</v>
      </c>
      <c r="E15" s="53">
        <v>0.59994194411911861</v>
      </c>
      <c r="F15" s="54">
        <f>SUM(C15:E15)</f>
        <v>2.1860508063973412</v>
      </c>
      <c r="G15" s="55">
        <f>C15/(F15/100)</f>
        <v>45.509581691935892</v>
      </c>
      <c r="H15" s="55">
        <f>D15/(F15/100)</f>
        <v>27.046319462628951</v>
      </c>
      <c r="I15" s="55">
        <f>E15/(F15/100)</f>
        <v>27.444098845435157</v>
      </c>
      <c r="J15" s="56">
        <f>SUM(G15:I15)</f>
        <v>100</v>
      </c>
      <c r="K15" s="57">
        <f>I15+(G15/2)</f>
        <v>50.198889691403103</v>
      </c>
      <c r="L15" s="57">
        <f>G15</f>
        <v>45.509581691935892</v>
      </c>
      <c r="Y15" s="58">
        <v>4</v>
      </c>
      <c r="Z15" s="59">
        <v>90</v>
      </c>
      <c r="AA15" s="60">
        <v>20</v>
      </c>
    </row>
    <row r="16" spans="1:27" x14ac:dyDescent="0.3">
      <c r="A16" s="52" t="s">
        <v>84</v>
      </c>
      <c r="B16" s="52" t="str">
        <v>Ecopulpers</v>
      </c>
      <c r="C16" s="53">
        <v>0.99229386317096746</v>
      </c>
      <c r="D16" s="53">
        <v>0.38686917277039656</v>
      </c>
      <c r="E16" s="53">
        <v>0.39991266850692403</v>
      </c>
      <c r="F16" s="54">
        <f>SUM(C16:E16)</f>
        <v>1.7790757044482881</v>
      </c>
      <c r="G16" s="55">
        <f>C16/(F16/100)</f>
        <v>55.775808791604476</v>
      </c>
      <c r="H16" s="55">
        <f>D16/(F16/100)</f>
        <v>21.745514921208436</v>
      </c>
      <c r="I16" s="55">
        <f>E16/(F16/100)</f>
        <v>22.478676287187092</v>
      </c>
      <c r="J16" s="56">
        <f>SUM(G16:I16)</f>
        <v>100</v>
      </c>
      <c r="K16" s="57">
        <f>I16+(G16/2)</f>
        <v>50.36658068298933</v>
      </c>
      <c r="L16" s="57">
        <f>G16</f>
        <v>55.775808791604476</v>
      </c>
      <c r="Y16" s="31">
        <v>5</v>
      </c>
      <c r="Z16">
        <v>20</v>
      </c>
      <c r="AA16" s="27">
        <v>0</v>
      </c>
    </row>
    <row r="17" spans="1:27" x14ac:dyDescent="0.3">
      <c r="A17" s="52" t="s">
        <v>84</v>
      </c>
      <c r="B17" s="52" t="str">
        <v>Ecopulpers</v>
      </c>
      <c r="C17" s="61">
        <v>0.98972514666513467</v>
      </c>
      <c r="D17" s="61">
        <v>0.18249189699930396</v>
      </c>
      <c r="E17" s="61">
        <v>0.19988322778022707</v>
      </c>
      <c r="F17" s="54">
        <f t="shared" ref="F17:F20" si="2">SUM(C17:E17)</f>
        <v>1.3721002714446657</v>
      </c>
      <c r="G17" s="55">
        <f t="shared" ref="G17:G20" si="3">C17/(F17/100)</f>
        <v>72.132129645529957</v>
      </c>
      <c r="H17" s="55">
        <f t="shared" ref="H17:H20" si="4">D17/(F17/100)</f>
        <v>13.300186640671729</v>
      </c>
      <c r="I17" s="55">
        <f t="shared" ref="I17:I20" si="5">E17/(F17/100)</f>
        <v>14.567683713798317</v>
      </c>
      <c r="J17" s="56">
        <f t="shared" ref="J17:J20" si="6">SUM(G17:I17)</f>
        <v>100</v>
      </c>
      <c r="K17" s="57">
        <f t="shared" ref="K17:K20" si="7">I17+(G17/2)</f>
        <v>50.633748536563296</v>
      </c>
      <c r="L17" s="57">
        <f t="shared" ref="L17:L20" si="8">G17</f>
        <v>72.132129645529957</v>
      </c>
      <c r="Y17" s="31">
        <v>5</v>
      </c>
      <c r="Z17">
        <v>10</v>
      </c>
      <c r="AA17" s="27">
        <v>20</v>
      </c>
    </row>
    <row r="18" spans="1:27" x14ac:dyDescent="0.3">
      <c r="A18" s="52" t="s">
        <v>84</v>
      </c>
      <c r="B18" s="52" t="str">
        <v>Ecopulpers</v>
      </c>
      <c r="C18" s="61">
        <v>0.99229408029456467</v>
      </c>
      <c r="D18" s="61">
        <v>0.38710537835219366</v>
      </c>
      <c r="E18" s="61">
        <v>0.39991288262092362</v>
      </c>
      <c r="F18" s="54">
        <f t="shared" si="2"/>
        <v>1.7793123412676821</v>
      </c>
      <c r="G18" s="55">
        <f t="shared" si="3"/>
        <v>55.768403179151704</v>
      </c>
      <c r="H18" s="55">
        <f t="shared" si="4"/>
        <v>21.755898015994092</v>
      </c>
      <c r="I18" s="55">
        <f t="shared" si="5"/>
        <v>22.475698804854193</v>
      </c>
      <c r="J18" s="56">
        <f t="shared" si="6"/>
        <v>99.999999999999986</v>
      </c>
      <c r="K18" s="57">
        <f t="shared" si="7"/>
        <v>50.359900394430042</v>
      </c>
      <c r="L18" s="57">
        <f t="shared" si="8"/>
        <v>55.768403179151704</v>
      </c>
      <c r="Y18" s="31">
        <v>6</v>
      </c>
      <c r="Z18">
        <v>40</v>
      </c>
      <c r="AA18" s="27">
        <v>0</v>
      </c>
    </row>
    <row r="19" spans="1:27" x14ac:dyDescent="0.3">
      <c r="A19" s="52" t="s">
        <v>84</v>
      </c>
      <c r="B19" s="52" t="str">
        <v>Ecopulpers</v>
      </c>
      <c r="C19" s="61">
        <v>0.99229402600885619</v>
      </c>
      <c r="D19" s="61">
        <v>0.3870463269567444</v>
      </c>
      <c r="E19" s="61">
        <v>0.39991282904929032</v>
      </c>
      <c r="F19" s="54">
        <f t="shared" si="2"/>
        <v>1.7792531820148909</v>
      </c>
      <c r="G19" s="55">
        <f t="shared" si="3"/>
        <v>55.770254398822907</v>
      </c>
      <c r="H19" s="55">
        <f t="shared" si="4"/>
        <v>21.75330250180804</v>
      </c>
      <c r="I19" s="55">
        <f t="shared" si="5"/>
        <v>22.47644309936906</v>
      </c>
      <c r="J19" s="56">
        <f t="shared" si="6"/>
        <v>100.00000000000001</v>
      </c>
      <c r="K19" s="57">
        <f t="shared" si="7"/>
        <v>50.361570298780514</v>
      </c>
      <c r="L19" s="57">
        <f t="shared" si="8"/>
        <v>55.770254398822907</v>
      </c>
      <c r="Y19" s="31">
        <v>6</v>
      </c>
      <c r="Z19">
        <v>20</v>
      </c>
      <c r="AA19" s="27">
        <v>40</v>
      </c>
    </row>
    <row r="20" spans="1:27" x14ac:dyDescent="0.3">
      <c r="A20" s="52" t="s">
        <v>84</v>
      </c>
      <c r="B20" s="52" t="str">
        <v>Ecopulpers</v>
      </c>
      <c r="C20" s="61">
        <v>0.99229397173468969</v>
      </c>
      <c r="D20" s="61">
        <v>0.38698727556129514</v>
      </c>
      <c r="E20" s="61">
        <v>0.39991277547765708</v>
      </c>
      <c r="F20" s="54">
        <f t="shared" si="2"/>
        <v>1.7791940227736418</v>
      </c>
      <c r="G20" s="55">
        <f t="shared" si="3"/>
        <v>55.772105741889305</v>
      </c>
      <c r="H20" s="55">
        <f t="shared" si="4"/>
        <v>21.750706814876121</v>
      </c>
      <c r="I20" s="55">
        <f t="shared" si="5"/>
        <v>22.47718744323457</v>
      </c>
      <c r="J20" s="56">
        <f t="shared" si="6"/>
        <v>100</v>
      </c>
      <c r="K20" s="57">
        <f t="shared" si="7"/>
        <v>50.363240314179222</v>
      </c>
      <c r="L20" s="57">
        <f t="shared" si="8"/>
        <v>55.772105741889305</v>
      </c>
      <c r="Y20" s="31">
        <v>7</v>
      </c>
      <c r="Z20">
        <v>60</v>
      </c>
      <c r="AA20" s="27">
        <v>0</v>
      </c>
    </row>
    <row r="21" spans="1:27" x14ac:dyDescent="0.3">
      <c r="A21" s="52" t="s">
        <v>84</v>
      </c>
      <c r="B21" s="52" t="str">
        <v>Ecopulpers</v>
      </c>
      <c r="C21" s="61">
        <v>0.99229391745282858</v>
      </c>
      <c r="D21" s="61">
        <v>0.38692822538844202</v>
      </c>
      <c r="E21" s="61">
        <v>0.39991272199229055</v>
      </c>
      <c r="F21" s="54">
        <f t="shared" ref="F21:F70" si="9">SUM(C21:E21)</f>
        <v>1.7791348648335612</v>
      </c>
      <c r="G21" s="55">
        <f t="shared" ref="G21:G70" si="10">C21/(F21/100)</f>
        <v>55.77395716685357</v>
      </c>
      <c r="H21" s="55">
        <f t="shared" ref="H21:H70" si="11">D21/(F21/100)</f>
        <v>21.748111008135368</v>
      </c>
      <c r="I21" s="55">
        <f t="shared" ref="I21:I70" si="12">E21/(F21/100)</f>
        <v>22.477931825011058</v>
      </c>
      <c r="J21" s="56">
        <f t="shared" ref="J21:J70" si="13">SUM(G21:I21)</f>
        <v>99.999999999999986</v>
      </c>
      <c r="K21" s="57">
        <f t="shared" ref="K21:K70" si="14">I21+(G21/2)</f>
        <v>50.364910408437844</v>
      </c>
      <c r="L21" s="57">
        <f t="shared" ref="L21:L70" si="15">G21</f>
        <v>55.77395716685357</v>
      </c>
      <c r="Y21" s="31">
        <v>7</v>
      </c>
      <c r="Z21">
        <v>30</v>
      </c>
      <c r="AA21" s="27">
        <v>60</v>
      </c>
    </row>
    <row r="22" spans="1:27" x14ac:dyDescent="0.3">
      <c r="A22" s="52" t="s">
        <v>84</v>
      </c>
      <c r="B22" s="52" t="str">
        <v>Ecopulpers</v>
      </c>
      <c r="C22" s="61">
        <v>0.99229386317096746</v>
      </c>
      <c r="D22" s="61">
        <v>0.38686917277039656</v>
      </c>
      <c r="E22" s="61">
        <v>0.39991266850692403</v>
      </c>
      <c r="F22" s="54">
        <f t="shared" si="9"/>
        <v>1.7790757044482881</v>
      </c>
      <c r="G22" s="55">
        <f t="shared" si="10"/>
        <v>55.775808791604476</v>
      </c>
      <c r="H22" s="55">
        <f t="shared" si="11"/>
        <v>21.745514921208436</v>
      </c>
      <c r="I22" s="55">
        <f t="shared" si="12"/>
        <v>22.478676287187092</v>
      </c>
      <c r="J22" s="56">
        <f t="shared" si="13"/>
        <v>100</v>
      </c>
      <c r="K22" s="57">
        <f t="shared" si="14"/>
        <v>50.36658068298933</v>
      </c>
      <c r="L22" s="57">
        <f t="shared" si="15"/>
        <v>55.775808791604476</v>
      </c>
      <c r="Y22" s="31">
        <v>8</v>
      </c>
      <c r="Z22">
        <v>80</v>
      </c>
      <c r="AA22" s="27">
        <v>0</v>
      </c>
    </row>
    <row r="23" spans="1:27" ht="15" thickBot="1" x14ac:dyDescent="0.35">
      <c r="A23" s="52" t="s">
        <v>84</v>
      </c>
      <c r="B23" s="52" t="str">
        <v>Shading_nets</v>
      </c>
      <c r="C23" s="61">
        <v>7.6200948968169937E-5</v>
      </c>
      <c r="D23" s="61">
        <v>6.0556264634170614E-3</v>
      </c>
      <c r="E23" s="61">
        <v>5.9268055112459018E-3</v>
      </c>
      <c r="F23" s="54">
        <f t="shared" si="9"/>
        <v>1.2058632923631133E-2</v>
      </c>
      <c r="G23" s="55">
        <f t="shared" si="10"/>
        <v>0.63192029685919049</v>
      </c>
      <c r="H23" s="55">
        <f t="shared" si="11"/>
        <v>50.218183949773739</v>
      </c>
      <c r="I23" s="55">
        <f t="shared" si="12"/>
        <v>49.149895753367069</v>
      </c>
      <c r="J23" s="56">
        <f t="shared" si="13"/>
        <v>100</v>
      </c>
      <c r="K23" s="57">
        <f t="shared" si="14"/>
        <v>49.465855901796665</v>
      </c>
      <c r="L23" s="57">
        <f t="shared" si="15"/>
        <v>0.63192029685919049</v>
      </c>
      <c r="Y23" s="58">
        <v>8</v>
      </c>
      <c r="Z23" s="59">
        <v>40</v>
      </c>
      <c r="AA23" s="60">
        <v>80</v>
      </c>
    </row>
    <row r="24" spans="1:27" x14ac:dyDescent="0.3">
      <c r="A24" s="52" t="s">
        <v>84</v>
      </c>
      <c r="B24" s="52" t="str">
        <v>Shading_nets</v>
      </c>
      <c r="C24" s="61">
        <v>6.0960761482928937E-5</v>
      </c>
      <c r="D24" s="61">
        <v>4.8444982365028191E-3</v>
      </c>
      <c r="E24" s="61">
        <v>4.7414444435034094E-3</v>
      </c>
      <c r="F24" s="54">
        <f t="shared" si="9"/>
        <v>9.6469034414891578E-3</v>
      </c>
      <c r="G24" s="55">
        <f t="shared" si="10"/>
        <v>0.6319205105832244</v>
      </c>
      <c r="H24" s="55">
        <f t="shared" si="11"/>
        <v>50.218168616342979</v>
      </c>
      <c r="I24" s="55">
        <f t="shared" si="12"/>
        <v>49.149910873073793</v>
      </c>
      <c r="J24" s="56">
        <f t="shared" si="13"/>
        <v>100</v>
      </c>
      <c r="K24" s="57">
        <f t="shared" si="14"/>
        <v>49.465871128365407</v>
      </c>
      <c r="L24" s="57">
        <f t="shared" si="15"/>
        <v>0.6319205105832244</v>
      </c>
      <c r="Y24" s="31">
        <v>9</v>
      </c>
      <c r="Z24">
        <v>10</v>
      </c>
      <c r="AA24" s="27">
        <v>20</v>
      </c>
    </row>
    <row r="25" spans="1:27" x14ac:dyDescent="0.3">
      <c r="A25" s="52" t="s">
        <v>84</v>
      </c>
      <c r="B25" s="52" t="str">
        <v>Shading_nets</v>
      </c>
      <c r="C25" s="61">
        <v>4.572057784500957E-5</v>
      </c>
      <c r="D25" s="61">
        <v>3.6333773451656518E-3</v>
      </c>
      <c r="E25" s="61">
        <v>3.5560832894941971E-3</v>
      </c>
      <c r="F25" s="54">
        <f t="shared" si="9"/>
        <v>7.2351812125048586E-3</v>
      </c>
      <c r="G25" s="55">
        <f t="shared" si="10"/>
        <v>0.63192028647449527</v>
      </c>
      <c r="H25" s="55">
        <f t="shared" si="11"/>
        <v>50.218194105296732</v>
      </c>
      <c r="I25" s="55">
        <f t="shared" si="12"/>
        <v>49.149885608228765</v>
      </c>
      <c r="J25" s="56">
        <f t="shared" si="13"/>
        <v>100</v>
      </c>
      <c r="K25" s="57">
        <f t="shared" si="14"/>
        <v>49.465845751466013</v>
      </c>
      <c r="L25" s="57">
        <f t="shared" si="15"/>
        <v>0.63192028647449527</v>
      </c>
      <c r="Y25" s="31">
        <v>9</v>
      </c>
      <c r="Z25">
        <v>90</v>
      </c>
      <c r="AA25" s="27">
        <v>20</v>
      </c>
    </row>
    <row r="26" spans="1:27" x14ac:dyDescent="0.3">
      <c r="A26" s="52" t="s">
        <v>84</v>
      </c>
      <c r="B26" s="52" t="str">
        <v>Shading_nets</v>
      </c>
      <c r="C26" s="61">
        <v>3.0480386512446929E-5</v>
      </c>
      <c r="D26" s="61">
        <v>2.4222466730590511E-3</v>
      </c>
      <c r="E26" s="61">
        <v>2.3707222217517051E-3</v>
      </c>
      <c r="F26" s="54">
        <f t="shared" si="9"/>
        <v>4.8234492813232031E-3</v>
      </c>
      <c r="G26" s="55">
        <f t="shared" si="10"/>
        <v>0.6319209498163384</v>
      </c>
      <c r="H26" s="55">
        <f t="shared" si="11"/>
        <v>50.218143319930654</v>
      </c>
      <c r="I26" s="55">
        <f t="shared" si="12"/>
        <v>49.149935730253013</v>
      </c>
      <c r="J26" s="56">
        <f t="shared" si="13"/>
        <v>100</v>
      </c>
      <c r="K26" s="57">
        <f t="shared" si="14"/>
        <v>49.465896205161179</v>
      </c>
      <c r="L26" s="57">
        <f t="shared" si="15"/>
        <v>0.6319209498163384</v>
      </c>
      <c r="Y26" s="31">
        <v>10</v>
      </c>
      <c r="Z26">
        <v>20</v>
      </c>
      <c r="AA26" s="27">
        <v>40</v>
      </c>
    </row>
    <row r="27" spans="1:27" x14ac:dyDescent="0.3">
      <c r="A27" s="52" t="s">
        <v>84</v>
      </c>
      <c r="B27" s="52" t="str">
        <v>Shading_nets</v>
      </c>
      <c r="C27" s="61">
        <v>1.5240191332562646E-5</v>
      </c>
      <c r="D27" s="61">
        <v>1.2111233365295255E-3</v>
      </c>
      <c r="E27" s="61">
        <v>1.1853611540092123E-3</v>
      </c>
      <c r="F27" s="54">
        <f t="shared" si="9"/>
        <v>2.4117246818713004E-3</v>
      </c>
      <c r="G27" s="55">
        <f t="shared" si="10"/>
        <v>0.63192085925568875</v>
      </c>
      <c r="H27" s="55">
        <f t="shared" si="11"/>
        <v>50.218142461841595</v>
      </c>
      <c r="I27" s="55">
        <f t="shared" si="12"/>
        <v>49.149936678902726</v>
      </c>
      <c r="J27" s="56">
        <f t="shared" si="13"/>
        <v>100</v>
      </c>
      <c r="K27" s="57">
        <f t="shared" si="14"/>
        <v>49.465897108530569</v>
      </c>
      <c r="L27" s="57">
        <f t="shared" si="15"/>
        <v>0.63192085925568875</v>
      </c>
      <c r="Y27" s="31">
        <v>10</v>
      </c>
      <c r="Z27">
        <v>80</v>
      </c>
      <c r="AA27" s="27">
        <v>40</v>
      </c>
    </row>
    <row r="28" spans="1:27" x14ac:dyDescent="0.3">
      <c r="A28" s="52" t="s">
        <v>84</v>
      </c>
      <c r="B28" s="52" t="str">
        <v>Shading_nets</v>
      </c>
      <c r="C28" s="61">
        <v>1.5240186831196319E-3</v>
      </c>
      <c r="D28" s="61">
        <v>0.12111256716882278</v>
      </c>
      <c r="E28" s="61">
        <v>0.11853608261956755</v>
      </c>
      <c r="F28" s="54">
        <f t="shared" si="9"/>
        <v>0.24117266847150998</v>
      </c>
      <c r="G28" s="55">
        <f t="shared" si="10"/>
        <v>0.63192014782540173</v>
      </c>
      <c r="H28" s="55">
        <f t="shared" si="11"/>
        <v>50.21819758283678</v>
      </c>
      <c r="I28" s="55">
        <f t="shared" si="12"/>
        <v>49.149882269337816</v>
      </c>
      <c r="J28" s="56">
        <f t="shared" si="13"/>
        <v>100</v>
      </c>
      <c r="K28" s="57">
        <f t="shared" si="14"/>
        <v>49.465842343250515</v>
      </c>
      <c r="L28" s="57">
        <f t="shared" si="15"/>
        <v>0.63192014782540173</v>
      </c>
      <c r="Y28" s="31">
        <v>11</v>
      </c>
      <c r="Z28">
        <v>30</v>
      </c>
      <c r="AA28" s="27">
        <v>60</v>
      </c>
    </row>
    <row r="29" spans="1:27" x14ac:dyDescent="0.3">
      <c r="A29" s="52" t="s">
        <v>84</v>
      </c>
      <c r="B29" s="52" t="str">
        <v>Shading_nets</v>
      </c>
      <c r="C29" s="61">
        <v>1.5240186831196319E-3</v>
      </c>
      <c r="D29" s="61">
        <v>0.12111256716882278</v>
      </c>
      <c r="E29" s="61">
        <v>0.11853608261956755</v>
      </c>
      <c r="F29" s="54">
        <f t="shared" si="9"/>
        <v>0.24117266847150998</v>
      </c>
      <c r="G29" s="55">
        <f t="shared" si="10"/>
        <v>0.63192014782540173</v>
      </c>
      <c r="H29" s="55">
        <f t="shared" si="11"/>
        <v>50.21819758283678</v>
      </c>
      <c r="I29" s="55">
        <f t="shared" si="12"/>
        <v>49.149882269337816</v>
      </c>
      <c r="J29" s="56">
        <f t="shared" si="13"/>
        <v>100</v>
      </c>
      <c r="K29" s="57">
        <f t="shared" si="14"/>
        <v>49.465842343250515</v>
      </c>
      <c r="L29" s="57">
        <f t="shared" si="15"/>
        <v>0.63192014782540173</v>
      </c>
      <c r="Y29" s="31">
        <v>11</v>
      </c>
      <c r="Z29">
        <v>70</v>
      </c>
      <c r="AA29" s="27">
        <v>60</v>
      </c>
    </row>
    <row r="30" spans="1:27" x14ac:dyDescent="0.3">
      <c r="A30" s="52" t="s">
        <v>84</v>
      </c>
      <c r="B30" s="52" t="str">
        <v>Shading_nets</v>
      </c>
      <c r="C30" s="61">
        <v>1.5240186831196319E-3</v>
      </c>
      <c r="D30" s="61">
        <v>0.12111256716882278</v>
      </c>
      <c r="E30" s="61">
        <v>0.11853608261956755</v>
      </c>
      <c r="F30" s="54">
        <f t="shared" si="9"/>
        <v>0.24117266847150998</v>
      </c>
      <c r="G30" s="55">
        <f t="shared" si="10"/>
        <v>0.63192014782540173</v>
      </c>
      <c r="H30" s="55">
        <f t="shared" si="11"/>
        <v>50.21819758283678</v>
      </c>
      <c r="I30" s="55">
        <f t="shared" si="12"/>
        <v>49.149882269337816</v>
      </c>
      <c r="J30" s="56">
        <f t="shared" si="13"/>
        <v>100</v>
      </c>
      <c r="K30" s="57">
        <f t="shared" si="14"/>
        <v>49.465842343250515</v>
      </c>
      <c r="L30" s="57">
        <f t="shared" si="15"/>
        <v>0.63192014782540173</v>
      </c>
      <c r="Y30" s="31">
        <v>12</v>
      </c>
      <c r="Z30">
        <v>40</v>
      </c>
      <c r="AA30" s="27">
        <v>80</v>
      </c>
    </row>
    <row r="31" spans="1:27" ht="15" thickBot="1" x14ac:dyDescent="0.35">
      <c r="A31" s="52" t="s">
        <v>84</v>
      </c>
      <c r="B31" s="52" t="str">
        <v>Shading_nets</v>
      </c>
      <c r="C31" s="61">
        <v>1.5240186831196319E-3</v>
      </c>
      <c r="D31" s="61">
        <v>0.12111256716882278</v>
      </c>
      <c r="E31" s="61">
        <v>0.11853608261956755</v>
      </c>
      <c r="F31" s="54">
        <f t="shared" si="9"/>
        <v>0.24117266847150998</v>
      </c>
      <c r="G31" s="55">
        <f t="shared" si="10"/>
        <v>0.63192014782540173</v>
      </c>
      <c r="H31" s="55">
        <f t="shared" si="11"/>
        <v>50.21819758283678</v>
      </c>
      <c r="I31" s="55">
        <f t="shared" si="12"/>
        <v>49.149882269337816</v>
      </c>
      <c r="J31" s="56">
        <f t="shared" si="13"/>
        <v>100</v>
      </c>
      <c r="K31" s="57">
        <f t="shared" si="14"/>
        <v>49.465842343250515</v>
      </c>
      <c r="L31" s="57">
        <f t="shared" si="15"/>
        <v>0.63192014782540173</v>
      </c>
      <c r="Y31" s="58">
        <v>12</v>
      </c>
      <c r="Z31" s="59">
        <v>60</v>
      </c>
      <c r="AA31" s="60">
        <v>80</v>
      </c>
    </row>
    <row r="32" spans="1:27" x14ac:dyDescent="0.3">
      <c r="A32" s="52" t="s">
        <v>84</v>
      </c>
      <c r="B32" s="52" t="str">
        <v>Shading_nets</v>
      </c>
      <c r="C32" s="61">
        <v>1.5240186831196319E-3</v>
      </c>
      <c r="D32" s="61">
        <v>0.12111256716882278</v>
      </c>
      <c r="E32" s="61">
        <v>0.11853608261956755</v>
      </c>
      <c r="F32" s="54">
        <f t="shared" si="9"/>
        <v>0.24117266847150998</v>
      </c>
      <c r="G32" s="55">
        <f t="shared" si="10"/>
        <v>0.63192014782540173</v>
      </c>
      <c r="H32" s="55">
        <f t="shared" si="11"/>
        <v>50.21819758283678</v>
      </c>
      <c r="I32" s="55">
        <f t="shared" si="12"/>
        <v>49.149882269337816</v>
      </c>
      <c r="J32" s="56">
        <f t="shared" si="13"/>
        <v>100</v>
      </c>
      <c r="K32" s="57">
        <f t="shared" si="14"/>
        <v>49.465842343250515</v>
      </c>
      <c r="L32" s="57">
        <f t="shared" si="15"/>
        <v>0.63192014782540173</v>
      </c>
      <c r="N32" s="62"/>
    </row>
    <row r="33" spans="1:12" x14ac:dyDescent="0.3">
      <c r="A33" s="52" t="s">
        <v>84</v>
      </c>
      <c r="B33" s="52" t="str">
        <v>Shading_nets</v>
      </c>
      <c r="C33" s="61">
        <v>1.5240186831196319E-3</v>
      </c>
      <c r="D33" s="61">
        <v>0.12111256716882278</v>
      </c>
      <c r="E33" s="61">
        <v>0.11853608261956755</v>
      </c>
      <c r="F33" s="54">
        <f t="shared" si="9"/>
        <v>0.24117266847150998</v>
      </c>
      <c r="G33" s="55">
        <f t="shared" si="10"/>
        <v>0.63192014782540173</v>
      </c>
      <c r="H33" s="55">
        <f t="shared" si="11"/>
        <v>50.21819758283678</v>
      </c>
      <c r="I33" s="55">
        <f t="shared" si="12"/>
        <v>49.149882269337816</v>
      </c>
      <c r="J33" s="56">
        <f t="shared" si="13"/>
        <v>100</v>
      </c>
      <c r="K33" s="57">
        <f t="shared" si="14"/>
        <v>49.465842343250515</v>
      </c>
      <c r="L33" s="57">
        <f t="shared" si="15"/>
        <v>0.63192014782540173</v>
      </c>
    </row>
    <row r="34" spans="1:12" x14ac:dyDescent="0.3">
      <c r="A34" s="52" t="s">
        <v>84</v>
      </c>
      <c r="B34" s="52" t="str">
        <v>Shading_nets</v>
      </c>
      <c r="C34" s="61">
        <v>1.5240186831196319E-3</v>
      </c>
      <c r="D34" s="61">
        <v>0.12111256716882278</v>
      </c>
      <c r="E34" s="61">
        <v>0.11853608261956755</v>
      </c>
      <c r="F34" s="54">
        <f t="shared" si="9"/>
        <v>0.24117266847150998</v>
      </c>
      <c r="G34" s="55">
        <f t="shared" si="10"/>
        <v>0.63192014782540173</v>
      </c>
      <c r="H34" s="55">
        <f t="shared" si="11"/>
        <v>50.21819758283678</v>
      </c>
      <c r="I34" s="55">
        <f t="shared" si="12"/>
        <v>49.149882269337816</v>
      </c>
      <c r="J34" s="56">
        <f t="shared" si="13"/>
        <v>100</v>
      </c>
      <c r="K34" s="57">
        <f t="shared" si="14"/>
        <v>49.465842343250515</v>
      </c>
      <c r="L34" s="57">
        <f t="shared" si="15"/>
        <v>0.63192014782540173</v>
      </c>
    </row>
    <row r="35" spans="1:12" x14ac:dyDescent="0.3">
      <c r="A35" s="52" t="s">
        <v>84</v>
      </c>
      <c r="B35" s="52" t="str">
        <v>Shading_nets</v>
      </c>
      <c r="C35" s="61">
        <v>1.5240186831196319E-3</v>
      </c>
      <c r="D35" s="61">
        <v>0.12111256716882278</v>
      </c>
      <c r="E35" s="61">
        <v>0.11853608261956755</v>
      </c>
      <c r="F35" s="54">
        <f t="shared" si="9"/>
        <v>0.24117266847150998</v>
      </c>
      <c r="G35" s="55">
        <f t="shared" si="10"/>
        <v>0.63192014782540173</v>
      </c>
      <c r="H35" s="55">
        <f t="shared" si="11"/>
        <v>50.21819758283678</v>
      </c>
      <c r="I35" s="55">
        <f t="shared" si="12"/>
        <v>49.149882269337816</v>
      </c>
      <c r="J35" s="56">
        <f t="shared" si="13"/>
        <v>100</v>
      </c>
      <c r="K35" s="57">
        <f t="shared" si="14"/>
        <v>49.465842343250515</v>
      </c>
      <c r="L35" s="57">
        <f t="shared" si="15"/>
        <v>0.63192014782540173</v>
      </c>
    </row>
    <row r="36" spans="1:12" x14ac:dyDescent="0.3">
      <c r="A36" s="52" t="s">
        <v>84</v>
      </c>
      <c r="B36" s="52" t="str">
        <v>Shading_nets</v>
      </c>
      <c r="C36" s="61">
        <v>1.5240186831196319E-3</v>
      </c>
      <c r="D36" s="61">
        <v>0.12111256716882278</v>
      </c>
      <c r="E36" s="61">
        <v>0.11853608261956755</v>
      </c>
      <c r="F36" s="54">
        <f t="shared" si="9"/>
        <v>0.24117266847150998</v>
      </c>
      <c r="G36" s="55">
        <f t="shared" si="10"/>
        <v>0.63192014782540173</v>
      </c>
      <c r="H36" s="55">
        <f t="shared" si="11"/>
        <v>50.21819758283678</v>
      </c>
      <c r="I36" s="55">
        <f t="shared" si="12"/>
        <v>49.149882269337816</v>
      </c>
      <c r="J36" s="56">
        <f t="shared" si="13"/>
        <v>100</v>
      </c>
      <c r="K36" s="57">
        <f t="shared" si="14"/>
        <v>49.465842343250515</v>
      </c>
      <c r="L36" s="57">
        <f t="shared" si="15"/>
        <v>0.63192014782540173</v>
      </c>
    </row>
    <row r="37" spans="1:12" x14ac:dyDescent="0.3">
      <c r="A37" s="52" t="s">
        <v>84</v>
      </c>
      <c r="B37" s="52" t="str">
        <v>Shading_nets</v>
      </c>
      <c r="C37" s="61">
        <v>1.5240186831196319E-3</v>
      </c>
      <c r="D37" s="61">
        <v>0.12111256716882278</v>
      </c>
      <c r="E37" s="61">
        <v>0.11853608261956755</v>
      </c>
      <c r="F37" s="54">
        <f t="shared" si="9"/>
        <v>0.24117266847150998</v>
      </c>
      <c r="G37" s="55">
        <f t="shared" si="10"/>
        <v>0.63192014782540173</v>
      </c>
      <c r="H37" s="55">
        <f t="shared" si="11"/>
        <v>50.21819758283678</v>
      </c>
      <c r="I37" s="55">
        <f t="shared" si="12"/>
        <v>49.149882269337816</v>
      </c>
      <c r="J37" s="56">
        <f t="shared" si="13"/>
        <v>100</v>
      </c>
      <c r="K37" s="57">
        <f t="shared" si="14"/>
        <v>49.465842343250515</v>
      </c>
      <c r="L37" s="57">
        <f t="shared" si="15"/>
        <v>0.63192014782540173</v>
      </c>
    </row>
    <row r="38" spans="1:12" x14ac:dyDescent="0.3">
      <c r="A38" s="52" t="s">
        <v>84</v>
      </c>
      <c r="B38" s="52" t="str">
        <v>Shading_nets</v>
      </c>
      <c r="C38" s="61">
        <v>1.5240186831196319E-3</v>
      </c>
      <c r="D38" s="61">
        <v>0.12111256716882278</v>
      </c>
      <c r="E38" s="61">
        <v>0.11853608261956755</v>
      </c>
      <c r="F38" s="54">
        <f t="shared" si="9"/>
        <v>0.24117266847150998</v>
      </c>
      <c r="G38" s="55">
        <f t="shared" si="10"/>
        <v>0.63192014782540173</v>
      </c>
      <c r="H38" s="55">
        <f t="shared" si="11"/>
        <v>50.21819758283678</v>
      </c>
      <c r="I38" s="55">
        <f t="shared" si="12"/>
        <v>49.149882269337816</v>
      </c>
      <c r="J38" s="56">
        <f t="shared" si="13"/>
        <v>100</v>
      </c>
      <c r="K38" s="57">
        <f t="shared" si="14"/>
        <v>49.465842343250515</v>
      </c>
      <c r="L38" s="57">
        <f t="shared" si="15"/>
        <v>0.63192014782540173</v>
      </c>
    </row>
    <row r="39" spans="1:12" x14ac:dyDescent="0.3">
      <c r="A39" s="52" t="s">
        <v>84</v>
      </c>
      <c r="B39" s="52" t="str">
        <v>Shading_trees</v>
      </c>
      <c r="C39" s="61">
        <v>6.1546256894219088E-4</v>
      </c>
      <c r="D39" s="61">
        <v>0.32896097321394469</v>
      </c>
      <c r="E39" s="61">
        <v>0.22864241874701877</v>
      </c>
      <c r="F39" s="54">
        <f t="shared" si="9"/>
        <v>0.55821885452990561</v>
      </c>
      <c r="G39" s="55">
        <f t="shared" si="10"/>
        <v>0.11025470815751863</v>
      </c>
      <c r="H39" s="55">
        <f t="shared" si="11"/>
        <v>58.930466168322731</v>
      </c>
      <c r="I39" s="55">
        <f t="shared" si="12"/>
        <v>40.959279123519764</v>
      </c>
      <c r="J39" s="56">
        <f t="shared" si="13"/>
        <v>100.00000000000001</v>
      </c>
      <c r="K39" s="57">
        <f t="shared" si="14"/>
        <v>41.01440647759852</v>
      </c>
      <c r="L39" s="57">
        <f t="shared" si="15"/>
        <v>0.11025470815751863</v>
      </c>
    </row>
    <row r="40" spans="1:12" x14ac:dyDescent="0.3">
      <c r="A40" s="52" t="s">
        <v>84</v>
      </c>
      <c r="B40" s="52" t="str">
        <v>Shading_trees</v>
      </c>
      <c r="C40" s="61">
        <v>6.1546256894219088E-4</v>
      </c>
      <c r="D40" s="61">
        <v>0.32896097321394469</v>
      </c>
      <c r="E40" s="61">
        <v>0.22864241874701877</v>
      </c>
      <c r="F40" s="54">
        <f t="shared" si="9"/>
        <v>0.55821885452990561</v>
      </c>
      <c r="G40" s="55">
        <f t="shared" si="10"/>
        <v>0.11025470815751863</v>
      </c>
      <c r="H40" s="55">
        <f t="shared" si="11"/>
        <v>58.930466168322731</v>
      </c>
      <c r="I40" s="55">
        <f t="shared" si="12"/>
        <v>40.959279123519764</v>
      </c>
      <c r="J40" s="56">
        <f t="shared" si="13"/>
        <v>100.00000000000001</v>
      </c>
      <c r="K40" s="57">
        <f t="shared" si="14"/>
        <v>41.01440647759852</v>
      </c>
      <c r="L40" s="57">
        <f t="shared" si="15"/>
        <v>0.11025470815751863</v>
      </c>
    </row>
    <row r="41" spans="1:12" x14ac:dyDescent="0.3">
      <c r="A41" s="52" t="s">
        <v>84</v>
      </c>
      <c r="B41" s="52" t="str">
        <v>Shading_trees</v>
      </c>
      <c r="C41" s="61">
        <v>6.1546256894219088E-4</v>
      </c>
      <c r="D41" s="61">
        <v>0.32896097321394469</v>
      </c>
      <c r="E41" s="61">
        <v>0.22864241874701877</v>
      </c>
      <c r="F41" s="54">
        <f t="shared" si="9"/>
        <v>0.55821885452990561</v>
      </c>
      <c r="G41" s="55">
        <f t="shared" si="10"/>
        <v>0.11025470815751863</v>
      </c>
      <c r="H41" s="55">
        <f t="shared" si="11"/>
        <v>58.930466168322731</v>
      </c>
      <c r="I41" s="55">
        <f t="shared" si="12"/>
        <v>40.959279123519764</v>
      </c>
      <c r="J41" s="56">
        <f t="shared" si="13"/>
        <v>100.00000000000001</v>
      </c>
      <c r="K41" s="57">
        <f t="shared" si="14"/>
        <v>41.01440647759852</v>
      </c>
      <c r="L41" s="57">
        <f t="shared" si="15"/>
        <v>0.11025470815751863</v>
      </c>
    </row>
    <row r="42" spans="1:12" x14ac:dyDescent="0.3">
      <c r="A42" s="52" t="s">
        <v>84</v>
      </c>
      <c r="B42" s="52" t="str">
        <v>Shading_trees</v>
      </c>
      <c r="C42" s="61">
        <v>6.1546256894219088E-4</v>
      </c>
      <c r="D42" s="61">
        <v>0.32896097321394469</v>
      </c>
      <c r="E42" s="61">
        <v>0.22864241874701877</v>
      </c>
      <c r="F42" s="54">
        <f t="shared" si="9"/>
        <v>0.55821885452990561</v>
      </c>
      <c r="G42" s="55">
        <f t="shared" si="10"/>
        <v>0.11025470815751863</v>
      </c>
      <c r="H42" s="55">
        <f t="shared" si="11"/>
        <v>58.930466168322731</v>
      </c>
      <c r="I42" s="55">
        <f t="shared" si="12"/>
        <v>40.959279123519764</v>
      </c>
      <c r="J42" s="56">
        <f t="shared" si="13"/>
        <v>100.00000000000001</v>
      </c>
      <c r="K42" s="57">
        <f t="shared" si="14"/>
        <v>41.01440647759852</v>
      </c>
      <c r="L42" s="57">
        <f t="shared" si="15"/>
        <v>0.11025470815751863</v>
      </c>
    </row>
    <row r="43" spans="1:12" x14ac:dyDescent="0.3">
      <c r="A43" s="52" t="s">
        <v>84</v>
      </c>
      <c r="B43" s="52" t="str">
        <v>Shading_trees</v>
      </c>
      <c r="C43" s="61">
        <v>6.1546256894219088E-4</v>
      </c>
      <c r="D43" s="61">
        <v>0.32896097321394469</v>
      </c>
      <c r="E43" s="61">
        <v>0.22864241874701877</v>
      </c>
      <c r="F43" s="54">
        <f t="shared" si="9"/>
        <v>0.55821885452990561</v>
      </c>
      <c r="G43" s="55">
        <f t="shared" si="10"/>
        <v>0.11025470815751863</v>
      </c>
      <c r="H43" s="55">
        <f t="shared" si="11"/>
        <v>58.930466168322731</v>
      </c>
      <c r="I43" s="55">
        <f t="shared" si="12"/>
        <v>40.959279123519764</v>
      </c>
      <c r="J43" s="56">
        <f t="shared" si="13"/>
        <v>100.00000000000001</v>
      </c>
      <c r="K43" s="57">
        <f t="shared" si="14"/>
        <v>41.01440647759852</v>
      </c>
      <c r="L43" s="57">
        <f t="shared" si="15"/>
        <v>0.11025470815751863</v>
      </c>
    </row>
    <row r="44" spans="1:12" x14ac:dyDescent="0.3">
      <c r="A44" s="52" t="s">
        <v>84</v>
      </c>
      <c r="B44" s="52">
        <v>0</v>
      </c>
      <c r="C44" s="61">
        <v>0</v>
      </c>
      <c r="D44" s="61">
        <v>0</v>
      </c>
      <c r="E44" s="61">
        <v>0</v>
      </c>
      <c r="F44" s="54">
        <f t="shared" si="9"/>
        <v>0</v>
      </c>
      <c r="G44" s="55" t="e">
        <f t="shared" si="10"/>
        <v>#DIV/0!</v>
      </c>
      <c r="H44" s="55" t="e">
        <f t="shared" si="11"/>
        <v>#DIV/0!</v>
      </c>
      <c r="I44" s="55" t="e">
        <f t="shared" si="12"/>
        <v>#DIV/0!</v>
      </c>
      <c r="J44" s="56" t="e">
        <f t="shared" si="13"/>
        <v>#DIV/0!</v>
      </c>
      <c r="K44" s="57" t="e">
        <f t="shared" si="14"/>
        <v>#DIV/0!</v>
      </c>
      <c r="L44" s="57" t="e">
        <f t="shared" si="15"/>
        <v>#DIV/0!</v>
      </c>
    </row>
    <row r="45" spans="1:12" x14ac:dyDescent="0.3">
      <c r="A45" s="52" t="s">
        <v>84</v>
      </c>
      <c r="B45" s="52">
        <v>0</v>
      </c>
      <c r="C45" s="61">
        <v>0</v>
      </c>
      <c r="D45" s="61">
        <v>0</v>
      </c>
      <c r="E45" s="61">
        <v>0</v>
      </c>
      <c r="F45" s="54">
        <f t="shared" si="9"/>
        <v>0</v>
      </c>
      <c r="G45" s="55" t="e">
        <f t="shared" si="10"/>
        <v>#DIV/0!</v>
      </c>
      <c r="H45" s="55" t="e">
        <f t="shared" si="11"/>
        <v>#DIV/0!</v>
      </c>
      <c r="I45" s="55" t="e">
        <f t="shared" si="12"/>
        <v>#DIV/0!</v>
      </c>
      <c r="J45" s="56" t="e">
        <f t="shared" si="13"/>
        <v>#DIV/0!</v>
      </c>
      <c r="K45" s="57" t="e">
        <f t="shared" si="14"/>
        <v>#DIV/0!</v>
      </c>
      <c r="L45" s="57" t="e">
        <f t="shared" si="15"/>
        <v>#DIV/0!</v>
      </c>
    </row>
    <row r="46" spans="1:12" x14ac:dyDescent="0.3">
      <c r="A46" s="52" t="s">
        <v>84</v>
      </c>
      <c r="B46" s="52">
        <v>0</v>
      </c>
      <c r="C46" s="61">
        <v>0</v>
      </c>
      <c r="D46" s="61">
        <v>0</v>
      </c>
      <c r="E46" s="61">
        <v>0</v>
      </c>
      <c r="F46" s="54">
        <f t="shared" si="9"/>
        <v>0</v>
      </c>
      <c r="G46" s="55" t="e">
        <f t="shared" si="10"/>
        <v>#DIV/0!</v>
      </c>
      <c r="H46" s="55" t="e">
        <f t="shared" si="11"/>
        <v>#DIV/0!</v>
      </c>
      <c r="I46" s="55" t="e">
        <f t="shared" si="12"/>
        <v>#DIV/0!</v>
      </c>
      <c r="J46" s="56" t="e">
        <f t="shared" si="13"/>
        <v>#DIV/0!</v>
      </c>
      <c r="K46" s="57" t="e">
        <f t="shared" si="14"/>
        <v>#DIV/0!</v>
      </c>
      <c r="L46" s="57" t="e">
        <f t="shared" si="15"/>
        <v>#DIV/0!</v>
      </c>
    </row>
    <row r="47" spans="1:12" x14ac:dyDescent="0.3">
      <c r="A47" s="52" t="s">
        <v>84</v>
      </c>
      <c r="B47" s="52">
        <v>0</v>
      </c>
      <c r="C47" s="61">
        <v>0</v>
      </c>
      <c r="D47" s="61">
        <v>0</v>
      </c>
      <c r="E47" s="61">
        <v>0</v>
      </c>
      <c r="F47" s="54">
        <f t="shared" si="9"/>
        <v>0</v>
      </c>
      <c r="G47" s="55" t="e">
        <f t="shared" si="10"/>
        <v>#DIV/0!</v>
      </c>
      <c r="H47" s="55" t="e">
        <f t="shared" si="11"/>
        <v>#DIV/0!</v>
      </c>
      <c r="I47" s="55" t="e">
        <f t="shared" si="12"/>
        <v>#DIV/0!</v>
      </c>
      <c r="J47" s="56" t="e">
        <f t="shared" si="13"/>
        <v>#DIV/0!</v>
      </c>
      <c r="K47" s="57" t="e">
        <f t="shared" si="14"/>
        <v>#DIV/0!</v>
      </c>
      <c r="L47" s="57" t="e">
        <f t="shared" si="15"/>
        <v>#DIV/0!</v>
      </c>
    </row>
    <row r="48" spans="1:12" x14ac:dyDescent="0.3">
      <c r="A48" s="52" t="s">
        <v>84</v>
      </c>
      <c r="B48" s="52">
        <v>0</v>
      </c>
      <c r="C48" s="61">
        <v>0</v>
      </c>
      <c r="D48" s="61">
        <v>0</v>
      </c>
      <c r="E48" s="61">
        <v>0</v>
      </c>
      <c r="F48" s="54">
        <f t="shared" si="9"/>
        <v>0</v>
      </c>
      <c r="G48" s="55" t="e">
        <f t="shared" si="10"/>
        <v>#DIV/0!</v>
      </c>
      <c r="H48" s="55" t="e">
        <f t="shared" si="11"/>
        <v>#DIV/0!</v>
      </c>
      <c r="I48" s="55" t="e">
        <f t="shared" si="12"/>
        <v>#DIV/0!</v>
      </c>
      <c r="J48" s="56" t="e">
        <f t="shared" si="13"/>
        <v>#DIV/0!</v>
      </c>
      <c r="K48" s="57" t="e">
        <f t="shared" si="14"/>
        <v>#DIV/0!</v>
      </c>
      <c r="L48" s="57" t="e">
        <f t="shared" si="15"/>
        <v>#DIV/0!</v>
      </c>
    </row>
    <row r="49" spans="1:12" x14ac:dyDescent="0.3">
      <c r="A49" s="52" t="s">
        <v>84</v>
      </c>
      <c r="B49" s="52">
        <v>0</v>
      </c>
      <c r="C49" s="61">
        <v>0</v>
      </c>
      <c r="D49" s="61">
        <v>0</v>
      </c>
      <c r="E49" s="61">
        <v>0</v>
      </c>
      <c r="F49" s="54">
        <f t="shared" si="9"/>
        <v>0</v>
      </c>
      <c r="G49" s="55" t="e">
        <f t="shared" si="10"/>
        <v>#DIV/0!</v>
      </c>
      <c r="H49" s="55" t="e">
        <f t="shared" si="11"/>
        <v>#DIV/0!</v>
      </c>
      <c r="I49" s="55" t="e">
        <f t="shared" si="12"/>
        <v>#DIV/0!</v>
      </c>
      <c r="J49" s="56" t="e">
        <f t="shared" si="13"/>
        <v>#DIV/0!</v>
      </c>
      <c r="K49" s="57" t="e">
        <f t="shared" si="14"/>
        <v>#DIV/0!</v>
      </c>
      <c r="L49" s="57" t="e">
        <f t="shared" si="15"/>
        <v>#DIV/0!</v>
      </c>
    </row>
    <row r="50" spans="1:12" x14ac:dyDescent="0.3">
      <c r="A50" s="52" t="s">
        <v>84</v>
      </c>
      <c r="B50" s="52">
        <v>0</v>
      </c>
      <c r="C50" s="61">
        <v>0</v>
      </c>
      <c r="D50" s="61">
        <v>0</v>
      </c>
      <c r="E50" s="61">
        <v>0</v>
      </c>
      <c r="F50" s="54">
        <f t="shared" si="9"/>
        <v>0</v>
      </c>
      <c r="G50" s="55" t="e">
        <f t="shared" si="10"/>
        <v>#DIV/0!</v>
      </c>
      <c r="H50" s="55" t="e">
        <f t="shared" si="11"/>
        <v>#DIV/0!</v>
      </c>
      <c r="I50" s="55" t="e">
        <f t="shared" si="12"/>
        <v>#DIV/0!</v>
      </c>
      <c r="J50" s="56" t="e">
        <f t="shared" si="13"/>
        <v>#DIV/0!</v>
      </c>
      <c r="K50" s="57" t="e">
        <f t="shared" si="14"/>
        <v>#DIV/0!</v>
      </c>
      <c r="L50" s="57" t="e">
        <f t="shared" si="15"/>
        <v>#DIV/0!</v>
      </c>
    </row>
    <row r="51" spans="1:12" x14ac:dyDescent="0.3">
      <c r="A51" s="52" t="s">
        <v>84</v>
      </c>
      <c r="B51" s="52">
        <v>0</v>
      </c>
      <c r="C51" s="61">
        <v>0</v>
      </c>
      <c r="D51" s="61">
        <v>0</v>
      </c>
      <c r="E51" s="61">
        <v>0</v>
      </c>
      <c r="F51" s="54">
        <f t="shared" si="9"/>
        <v>0</v>
      </c>
      <c r="G51" s="55" t="e">
        <f t="shared" si="10"/>
        <v>#DIV/0!</v>
      </c>
      <c r="H51" s="55" t="e">
        <f t="shared" si="11"/>
        <v>#DIV/0!</v>
      </c>
      <c r="I51" s="55" t="e">
        <f t="shared" si="12"/>
        <v>#DIV/0!</v>
      </c>
      <c r="J51" s="56" t="e">
        <f t="shared" si="13"/>
        <v>#DIV/0!</v>
      </c>
      <c r="K51" s="57" t="e">
        <f t="shared" si="14"/>
        <v>#DIV/0!</v>
      </c>
      <c r="L51" s="57" t="e">
        <f t="shared" si="15"/>
        <v>#DIV/0!</v>
      </c>
    </row>
    <row r="52" spans="1:12" x14ac:dyDescent="0.3">
      <c r="A52" s="52" t="s">
        <v>84</v>
      </c>
      <c r="B52" s="52">
        <v>0</v>
      </c>
      <c r="C52" s="61">
        <v>0</v>
      </c>
      <c r="D52" s="61">
        <v>0</v>
      </c>
      <c r="E52" s="61">
        <v>0</v>
      </c>
      <c r="F52" s="54">
        <f t="shared" si="9"/>
        <v>0</v>
      </c>
      <c r="G52" s="55" t="e">
        <f t="shared" si="10"/>
        <v>#DIV/0!</v>
      </c>
      <c r="H52" s="55" t="e">
        <f t="shared" si="11"/>
        <v>#DIV/0!</v>
      </c>
      <c r="I52" s="55" t="e">
        <f t="shared" si="12"/>
        <v>#DIV/0!</v>
      </c>
      <c r="J52" s="56" t="e">
        <f t="shared" si="13"/>
        <v>#DIV/0!</v>
      </c>
      <c r="K52" s="57" t="e">
        <f t="shared" si="14"/>
        <v>#DIV/0!</v>
      </c>
      <c r="L52" s="57" t="e">
        <f t="shared" si="15"/>
        <v>#DIV/0!</v>
      </c>
    </row>
    <row r="53" spans="1:12" x14ac:dyDescent="0.3">
      <c r="A53" s="52" t="s">
        <v>84</v>
      </c>
      <c r="B53" s="52">
        <v>0</v>
      </c>
      <c r="C53" s="61">
        <v>0</v>
      </c>
      <c r="D53" s="61">
        <v>0</v>
      </c>
      <c r="E53" s="61">
        <v>0</v>
      </c>
      <c r="F53" s="54">
        <f t="shared" si="9"/>
        <v>0</v>
      </c>
      <c r="G53" s="55" t="e">
        <f t="shared" si="10"/>
        <v>#DIV/0!</v>
      </c>
      <c r="H53" s="55" t="e">
        <f t="shared" si="11"/>
        <v>#DIV/0!</v>
      </c>
      <c r="I53" s="55" t="e">
        <f t="shared" si="12"/>
        <v>#DIV/0!</v>
      </c>
      <c r="J53" s="56" t="e">
        <f t="shared" si="13"/>
        <v>#DIV/0!</v>
      </c>
      <c r="K53" s="57" t="e">
        <f t="shared" si="14"/>
        <v>#DIV/0!</v>
      </c>
      <c r="L53" s="57" t="e">
        <f t="shared" si="15"/>
        <v>#DIV/0!</v>
      </c>
    </row>
    <row r="54" spans="1:12" x14ac:dyDescent="0.3">
      <c r="A54" s="52" t="s">
        <v>84</v>
      </c>
      <c r="B54" s="52">
        <v>0</v>
      </c>
      <c r="C54" s="61">
        <v>0</v>
      </c>
      <c r="D54" s="61">
        <v>0</v>
      </c>
      <c r="E54" s="61">
        <v>0</v>
      </c>
      <c r="F54" s="54">
        <f t="shared" si="9"/>
        <v>0</v>
      </c>
      <c r="G54" s="55" t="e">
        <f t="shared" si="10"/>
        <v>#DIV/0!</v>
      </c>
      <c r="H54" s="55" t="e">
        <f t="shared" si="11"/>
        <v>#DIV/0!</v>
      </c>
      <c r="I54" s="55" t="e">
        <f t="shared" si="12"/>
        <v>#DIV/0!</v>
      </c>
      <c r="J54" s="56" t="e">
        <f t="shared" si="13"/>
        <v>#DIV/0!</v>
      </c>
      <c r="K54" s="57" t="e">
        <f t="shared" si="14"/>
        <v>#DIV/0!</v>
      </c>
      <c r="L54" s="57" t="e">
        <f t="shared" si="15"/>
        <v>#DIV/0!</v>
      </c>
    </row>
    <row r="55" spans="1:12" x14ac:dyDescent="0.3">
      <c r="A55" s="52" t="s">
        <v>84</v>
      </c>
      <c r="B55" s="52">
        <v>0</v>
      </c>
      <c r="C55" s="61">
        <v>0</v>
      </c>
      <c r="D55" s="61">
        <v>0</v>
      </c>
      <c r="E55" s="61">
        <v>0</v>
      </c>
      <c r="F55" s="54">
        <f t="shared" si="9"/>
        <v>0</v>
      </c>
      <c r="G55" s="55" t="e">
        <f t="shared" si="10"/>
        <v>#DIV/0!</v>
      </c>
      <c r="H55" s="55" t="e">
        <f t="shared" si="11"/>
        <v>#DIV/0!</v>
      </c>
      <c r="I55" s="55" t="e">
        <f t="shared" si="12"/>
        <v>#DIV/0!</v>
      </c>
      <c r="J55" s="56" t="e">
        <f t="shared" si="13"/>
        <v>#DIV/0!</v>
      </c>
      <c r="K55" s="57" t="e">
        <f t="shared" si="14"/>
        <v>#DIV/0!</v>
      </c>
      <c r="L55" s="57" t="e">
        <f t="shared" si="15"/>
        <v>#DIV/0!</v>
      </c>
    </row>
    <row r="56" spans="1:12" x14ac:dyDescent="0.3">
      <c r="A56" s="52" t="s">
        <v>84</v>
      </c>
      <c r="B56" s="52">
        <v>0</v>
      </c>
      <c r="C56" s="61">
        <v>0</v>
      </c>
      <c r="D56" s="61">
        <v>0</v>
      </c>
      <c r="E56" s="61">
        <v>0</v>
      </c>
      <c r="F56" s="54">
        <f t="shared" si="9"/>
        <v>0</v>
      </c>
      <c r="G56" s="55" t="e">
        <f t="shared" si="10"/>
        <v>#DIV/0!</v>
      </c>
      <c r="H56" s="55" t="e">
        <f t="shared" si="11"/>
        <v>#DIV/0!</v>
      </c>
      <c r="I56" s="55" t="e">
        <f t="shared" si="12"/>
        <v>#DIV/0!</v>
      </c>
      <c r="J56" s="56" t="e">
        <f t="shared" si="13"/>
        <v>#DIV/0!</v>
      </c>
      <c r="K56" s="57" t="e">
        <f t="shared" si="14"/>
        <v>#DIV/0!</v>
      </c>
      <c r="L56" s="57" t="e">
        <f t="shared" si="15"/>
        <v>#DIV/0!</v>
      </c>
    </row>
    <row r="57" spans="1:12" x14ac:dyDescent="0.3">
      <c r="A57" s="52" t="s">
        <v>84</v>
      </c>
      <c r="B57" s="52">
        <v>0</v>
      </c>
      <c r="C57" s="61">
        <v>0</v>
      </c>
      <c r="D57" s="61">
        <v>0</v>
      </c>
      <c r="E57" s="61">
        <v>0</v>
      </c>
      <c r="F57" s="54">
        <f t="shared" si="9"/>
        <v>0</v>
      </c>
      <c r="G57" s="55" t="e">
        <f t="shared" si="10"/>
        <v>#DIV/0!</v>
      </c>
      <c r="H57" s="55" t="e">
        <f t="shared" si="11"/>
        <v>#DIV/0!</v>
      </c>
      <c r="I57" s="55" t="e">
        <f t="shared" si="12"/>
        <v>#DIV/0!</v>
      </c>
      <c r="J57" s="56" t="e">
        <f t="shared" si="13"/>
        <v>#DIV/0!</v>
      </c>
      <c r="K57" s="57" t="e">
        <f t="shared" si="14"/>
        <v>#DIV/0!</v>
      </c>
      <c r="L57" s="57" t="e">
        <f t="shared" si="15"/>
        <v>#DIV/0!</v>
      </c>
    </row>
    <row r="58" spans="1:12" x14ac:dyDescent="0.3">
      <c r="A58" s="52" t="s">
        <v>84</v>
      </c>
      <c r="B58" s="52">
        <v>0</v>
      </c>
      <c r="C58" s="61">
        <v>0</v>
      </c>
      <c r="D58" s="61">
        <v>0</v>
      </c>
      <c r="E58" s="61">
        <v>0</v>
      </c>
      <c r="F58" s="54">
        <f t="shared" si="9"/>
        <v>0</v>
      </c>
      <c r="G58" s="55" t="e">
        <f t="shared" si="10"/>
        <v>#DIV/0!</v>
      </c>
      <c r="H58" s="55" t="e">
        <f t="shared" si="11"/>
        <v>#DIV/0!</v>
      </c>
      <c r="I58" s="55" t="e">
        <f t="shared" si="12"/>
        <v>#DIV/0!</v>
      </c>
      <c r="J58" s="56" t="e">
        <f t="shared" si="13"/>
        <v>#DIV/0!</v>
      </c>
      <c r="K58" s="57" t="e">
        <f t="shared" si="14"/>
        <v>#DIV/0!</v>
      </c>
      <c r="L58" s="57" t="e">
        <f t="shared" si="15"/>
        <v>#DIV/0!</v>
      </c>
    </row>
    <row r="59" spans="1:12" x14ac:dyDescent="0.3">
      <c r="A59" s="52" t="s">
        <v>84</v>
      </c>
      <c r="B59" s="52">
        <v>0</v>
      </c>
      <c r="C59" s="61">
        <v>0</v>
      </c>
      <c r="D59" s="61">
        <v>0</v>
      </c>
      <c r="E59" s="61">
        <v>0</v>
      </c>
      <c r="F59" s="54">
        <f t="shared" si="9"/>
        <v>0</v>
      </c>
      <c r="G59" s="55" t="e">
        <f t="shared" si="10"/>
        <v>#DIV/0!</v>
      </c>
      <c r="H59" s="55" t="e">
        <f t="shared" si="11"/>
        <v>#DIV/0!</v>
      </c>
      <c r="I59" s="55" t="e">
        <f t="shared" si="12"/>
        <v>#DIV/0!</v>
      </c>
      <c r="J59" s="56" t="e">
        <f t="shared" si="13"/>
        <v>#DIV/0!</v>
      </c>
      <c r="K59" s="57" t="e">
        <f t="shared" si="14"/>
        <v>#DIV/0!</v>
      </c>
      <c r="L59" s="57" t="e">
        <f t="shared" si="15"/>
        <v>#DIV/0!</v>
      </c>
    </row>
    <row r="60" spans="1:12" x14ac:dyDescent="0.3">
      <c r="A60" s="52" t="s">
        <v>84</v>
      </c>
      <c r="B60" s="52">
        <v>0</v>
      </c>
      <c r="C60" s="61">
        <v>0</v>
      </c>
      <c r="D60" s="61">
        <v>0</v>
      </c>
      <c r="E60" s="61">
        <v>0</v>
      </c>
      <c r="F60" s="54">
        <f t="shared" si="9"/>
        <v>0</v>
      </c>
      <c r="G60" s="55" t="e">
        <f t="shared" si="10"/>
        <v>#DIV/0!</v>
      </c>
      <c r="H60" s="55" t="e">
        <f t="shared" si="11"/>
        <v>#DIV/0!</v>
      </c>
      <c r="I60" s="55" t="e">
        <f t="shared" si="12"/>
        <v>#DIV/0!</v>
      </c>
      <c r="J60" s="56" t="e">
        <f t="shared" si="13"/>
        <v>#DIV/0!</v>
      </c>
      <c r="K60" s="57" t="e">
        <f t="shared" si="14"/>
        <v>#DIV/0!</v>
      </c>
      <c r="L60" s="57" t="e">
        <f t="shared" si="15"/>
        <v>#DIV/0!</v>
      </c>
    </row>
    <row r="61" spans="1:12" x14ac:dyDescent="0.3">
      <c r="A61" s="52" t="s">
        <v>84</v>
      </c>
      <c r="B61" s="52">
        <v>0</v>
      </c>
      <c r="C61" s="61">
        <v>0</v>
      </c>
      <c r="D61" s="61">
        <v>0</v>
      </c>
      <c r="E61" s="61">
        <v>0</v>
      </c>
      <c r="F61" s="54">
        <f t="shared" si="9"/>
        <v>0</v>
      </c>
      <c r="G61" s="55" t="e">
        <f t="shared" si="10"/>
        <v>#DIV/0!</v>
      </c>
      <c r="H61" s="55" t="e">
        <f t="shared" si="11"/>
        <v>#DIV/0!</v>
      </c>
      <c r="I61" s="55" t="e">
        <f t="shared" si="12"/>
        <v>#DIV/0!</v>
      </c>
      <c r="J61" s="56" t="e">
        <f t="shared" si="13"/>
        <v>#DIV/0!</v>
      </c>
      <c r="K61" s="57" t="e">
        <f t="shared" si="14"/>
        <v>#DIV/0!</v>
      </c>
      <c r="L61" s="57" t="e">
        <f t="shared" si="15"/>
        <v>#DIV/0!</v>
      </c>
    </row>
    <row r="62" spans="1:12" x14ac:dyDescent="0.3">
      <c r="A62" s="52" t="s">
        <v>84</v>
      </c>
      <c r="B62" s="52">
        <v>0</v>
      </c>
      <c r="C62" s="61">
        <v>0</v>
      </c>
      <c r="D62" s="61">
        <v>0</v>
      </c>
      <c r="E62" s="61">
        <v>0</v>
      </c>
      <c r="F62" s="54">
        <f t="shared" si="9"/>
        <v>0</v>
      </c>
      <c r="G62" s="55" t="e">
        <f t="shared" si="10"/>
        <v>#DIV/0!</v>
      </c>
      <c r="H62" s="55" t="e">
        <f t="shared" si="11"/>
        <v>#DIV/0!</v>
      </c>
      <c r="I62" s="55" t="e">
        <f t="shared" si="12"/>
        <v>#DIV/0!</v>
      </c>
      <c r="J62" s="56" t="e">
        <f t="shared" si="13"/>
        <v>#DIV/0!</v>
      </c>
      <c r="K62" s="57" t="e">
        <f t="shared" si="14"/>
        <v>#DIV/0!</v>
      </c>
      <c r="L62" s="57" t="e">
        <f t="shared" si="15"/>
        <v>#DIV/0!</v>
      </c>
    </row>
    <row r="63" spans="1:12" x14ac:dyDescent="0.3">
      <c r="A63" s="52" t="s">
        <v>84</v>
      </c>
      <c r="B63" s="52">
        <v>0</v>
      </c>
      <c r="C63" s="61">
        <v>0</v>
      </c>
      <c r="D63" s="61">
        <v>0</v>
      </c>
      <c r="E63" s="61">
        <v>0</v>
      </c>
      <c r="F63" s="54">
        <f t="shared" si="9"/>
        <v>0</v>
      </c>
      <c r="G63" s="55" t="e">
        <f t="shared" si="10"/>
        <v>#DIV/0!</v>
      </c>
      <c r="H63" s="55" t="e">
        <f t="shared" si="11"/>
        <v>#DIV/0!</v>
      </c>
      <c r="I63" s="55" t="e">
        <f t="shared" si="12"/>
        <v>#DIV/0!</v>
      </c>
      <c r="J63" s="56" t="e">
        <f t="shared" si="13"/>
        <v>#DIV/0!</v>
      </c>
      <c r="K63" s="57" t="e">
        <f t="shared" si="14"/>
        <v>#DIV/0!</v>
      </c>
      <c r="L63" s="57" t="e">
        <f t="shared" si="15"/>
        <v>#DIV/0!</v>
      </c>
    </row>
    <row r="64" spans="1:12" x14ac:dyDescent="0.3">
      <c r="A64" s="52" t="s">
        <v>84</v>
      </c>
      <c r="B64" s="52">
        <v>0</v>
      </c>
      <c r="C64" s="61">
        <v>0</v>
      </c>
      <c r="D64" s="61">
        <v>0</v>
      </c>
      <c r="E64" s="61">
        <v>0</v>
      </c>
      <c r="F64" s="54">
        <f t="shared" si="9"/>
        <v>0</v>
      </c>
      <c r="G64" s="55" t="e">
        <f t="shared" si="10"/>
        <v>#DIV/0!</v>
      </c>
      <c r="H64" s="55" t="e">
        <f t="shared" si="11"/>
        <v>#DIV/0!</v>
      </c>
      <c r="I64" s="55" t="e">
        <f t="shared" si="12"/>
        <v>#DIV/0!</v>
      </c>
      <c r="J64" s="56" t="e">
        <f t="shared" si="13"/>
        <v>#DIV/0!</v>
      </c>
      <c r="K64" s="57" t="e">
        <f t="shared" si="14"/>
        <v>#DIV/0!</v>
      </c>
      <c r="L64" s="57" t="e">
        <f t="shared" si="15"/>
        <v>#DIV/0!</v>
      </c>
    </row>
    <row r="65" spans="1:12" x14ac:dyDescent="0.3">
      <c r="A65" s="52" t="s">
        <v>84</v>
      </c>
      <c r="B65" s="52">
        <v>0</v>
      </c>
      <c r="C65" s="61">
        <v>0</v>
      </c>
      <c r="D65" s="61">
        <v>0</v>
      </c>
      <c r="E65" s="61">
        <v>0</v>
      </c>
      <c r="F65" s="54">
        <f t="shared" si="9"/>
        <v>0</v>
      </c>
      <c r="G65" s="55" t="e">
        <f t="shared" si="10"/>
        <v>#DIV/0!</v>
      </c>
      <c r="H65" s="55" t="e">
        <f t="shared" si="11"/>
        <v>#DIV/0!</v>
      </c>
      <c r="I65" s="55" t="e">
        <f t="shared" si="12"/>
        <v>#DIV/0!</v>
      </c>
      <c r="J65" s="56" t="e">
        <f t="shared" si="13"/>
        <v>#DIV/0!</v>
      </c>
      <c r="K65" s="57" t="e">
        <f t="shared" si="14"/>
        <v>#DIV/0!</v>
      </c>
      <c r="L65" s="57" t="e">
        <f t="shared" si="15"/>
        <v>#DIV/0!</v>
      </c>
    </row>
    <row r="66" spans="1:12" x14ac:dyDescent="0.3">
      <c r="A66" s="52" t="s">
        <v>84</v>
      </c>
      <c r="B66" s="52">
        <v>0</v>
      </c>
      <c r="C66" s="61">
        <v>0</v>
      </c>
      <c r="D66" s="61">
        <v>0</v>
      </c>
      <c r="E66" s="61">
        <v>0</v>
      </c>
      <c r="F66" s="54">
        <f t="shared" si="9"/>
        <v>0</v>
      </c>
      <c r="G66" s="55" t="e">
        <f t="shared" si="10"/>
        <v>#DIV/0!</v>
      </c>
      <c r="H66" s="55" t="e">
        <f t="shared" si="11"/>
        <v>#DIV/0!</v>
      </c>
      <c r="I66" s="55" t="e">
        <f t="shared" si="12"/>
        <v>#DIV/0!</v>
      </c>
      <c r="J66" s="56" t="e">
        <f t="shared" si="13"/>
        <v>#DIV/0!</v>
      </c>
      <c r="K66" s="57" t="e">
        <f t="shared" si="14"/>
        <v>#DIV/0!</v>
      </c>
      <c r="L66" s="57" t="e">
        <f t="shared" si="15"/>
        <v>#DIV/0!</v>
      </c>
    </row>
    <row r="67" spans="1:12" x14ac:dyDescent="0.3">
      <c r="A67" s="52" t="s">
        <v>84</v>
      </c>
      <c r="B67" s="52">
        <v>0</v>
      </c>
      <c r="C67" s="61">
        <v>0</v>
      </c>
      <c r="D67" s="61">
        <v>0</v>
      </c>
      <c r="E67" s="61">
        <v>0</v>
      </c>
      <c r="F67" s="54">
        <f t="shared" si="9"/>
        <v>0</v>
      </c>
      <c r="G67" s="55" t="e">
        <f t="shared" si="10"/>
        <v>#DIV/0!</v>
      </c>
      <c r="H67" s="55" t="e">
        <f t="shared" si="11"/>
        <v>#DIV/0!</v>
      </c>
      <c r="I67" s="55" t="e">
        <f t="shared" si="12"/>
        <v>#DIV/0!</v>
      </c>
      <c r="J67" s="56" t="e">
        <f t="shared" si="13"/>
        <v>#DIV/0!</v>
      </c>
      <c r="K67" s="57" t="e">
        <f t="shared" si="14"/>
        <v>#DIV/0!</v>
      </c>
      <c r="L67" s="57" t="e">
        <f t="shared" si="15"/>
        <v>#DIV/0!</v>
      </c>
    </row>
    <row r="68" spans="1:12" x14ac:dyDescent="0.3">
      <c r="A68" s="52" t="s">
        <v>84</v>
      </c>
      <c r="B68" s="52">
        <v>0</v>
      </c>
      <c r="C68" s="61">
        <v>0</v>
      </c>
      <c r="D68" s="61">
        <v>0</v>
      </c>
      <c r="E68" s="61">
        <v>0</v>
      </c>
      <c r="F68" s="54">
        <f t="shared" si="9"/>
        <v>0</v>
      </c>
      <c r="G68" s="55" t="e">
        <f t="shared" si="10"/>
        <v>#DIV/0!</v>
      </c>
      <c r="H68" s="55" t="e">
        <f t="shared" si="11"/>
        <v>#DIV/0!</v>
      </c>
      <c r="I68" s="55" t="e">
        <f t="shared" si="12"/>
        <v>#DIV/0!</v>
      </c>
      <c r="J68" s="56" t="e">
        <f t="shared" si="13"/>
        <v>#DIV/0!</v>
      </c>
      <c r="K68" s="57" t="e">
        <f t="shared" si="14"/>
        <v>#DIV/0!</v>
      </c>
      <c r="L68" s="57" t="e">
        <f t="shared" si="15"/>
        <v>#DIV/0!</v>
      </c>
    </row>
    <row r="69" spans="1:12" x14ac:dyDescent="0.3">
      <c r="A69" s="52" t="s">
        <v>84</v>
      </c>
      <c r="B69" s="52">
        <v>0</v>
      </c>
      <c r="C69" s="61">
        <v>0</v>
      </c>
      <c r="D69" s="61">
        <v>0</v>
      </c>
      <c r="E69" s="61">
        <v>0</v>
      </c>
      <c r="F69" s="54">
        <f t="shared" si="9"/>
        <v>0</v>
      </c>
      <c r="G69" s="55" t="e">
        <f t="shared" si="10"/>
        <v>#DIV/0!</v>
      </c>
      <c r="H69" s="55" t="e">
        <f t="shared" si="11"/>
        <v>#DIV/0!</v>
      </c>
      <c r="I69" s="55" t="e">
        <f t="shared" si="12"/>
        <v>#DIV/0!</v>
      </c>
      <c r="J69" s="56" t="e">
        <f t="shared" si="13"/>
        <v>#DIV/0!</v>
      </c>
      <c r="K69" s="57" t="e">
        <f t="shared" si="14"/>
        <v>#DIV/0!</v>
      </c>
      <c r="L69" s="57" t="e">
        <f t="shared" si="15"/>
        <v>#DIV/0!</v>
      </c>
    </row>
    <row r="70" spans="1:12" x14ac:dyDescent="0.3">
      <c r="A70" s="52" t="s">
        <v>84</v>
      </c>
      <c r="B70" s="52">
        <v>0</v>
      </c>
      <c r="C70" s="61">
        <v>0</v>
      </c>
      <c r="D70" s="61">
        <v>0</v>
      </c>
      <c r="E70" s="61">
        <v>0</v>
      </c>
      <c r="F70" s="54">
        <f t="shared" si="9"/>
        <v>0</v>
      </c>
      <c r="G70" s="55" t="e">
        <f t="shared" si="10"/>
        <v>#DIV/0!</v>
      </c>
      <c r="H70" s="55" t="e">
        <f t="shared" si="11"/>
        <v>#DIV/0!</v>
      </c>
      <c r="I70" s="55" t="e">
        <f t="shared" si="12"/>
        <v>#DIV/0!</v>
      </c>
      <c r="J70" s="56" t="e">
        <f t="shared" si="13"/>
        <v>#DIV/0!</v>
      </c>
      <c r="K70" s="57" t="e">
        <f t="shared" si="14"/>
        <v>#DIV/0!</v>
      </c>
      <c r="L70" s="57" t="e">
        <f t="shared" si="15"/>
        <v>#DIV/0!</v>
      </c>
    </row>
    <row r="71" spans="1:12" x14ac:dyDescent="0.3">
      <c r="B71" s="52">
        <v>0</v>
      </c>
      <c r="C71" s="61">
        <v>0</v>
      </c>
      <c r="D71" s="61">
        <v>0</v>
      </c>
      <c r="E71" s="61">
        <v>0</v>
      </c>
    </row>
    <row r="72" spans="1:12" x14ac:dyDescent="0.3">
      <c r="B72" s="52">
        <v>0</v>
      </c>
      <c r="C72" s="61">
        <v>0</v>
      </c>
      <c r="D72" s="61">
        <v>0</v>
      </c>
      <c r="E72" s="61">
        <v>0</v>
      </c>
    </row>
    <row r="73" spans="1:12" x14ac:dyDescent="0.3">
      <c r="B73" s="52">
        <v>0</v>
      </c>
      <c r="C73" s="61">
        <v>0</v>
      </c>
      <c r="D73" s="61">
        <v>0</v>
      </c>
      <c r="E73" s="61">
        <v>0</v>
      </c>
    </row>
    <row r="74" spans="1:12" x14ac:dyDescent="0.3">
      <c r="B74" s="52">
        <v>0</v>
      </c>
      <c r="C74" s="61">
        <v>0</v>
      </c>
      <c r="D74" s="61">
        <v>0</v>
      </c>
      <c r="E74" s="61">
        <v>0</v>
      </c>
    </row>
  </sheetData>
  <mergeCells count="9">
    <mergeCell ref="J3:L3"/>
    <mergeCell ref="Y3:AA3"/>
    <mergeCell ref="F9:L9"/>
    <mergeCell ref="A10:E10"/>
    <mergeCell ref="G10:J10"/>
    <mergeCell ref="A11:A12"/>
    <mergeCell ref="B11:B12"/>
    <mergeCell ref="C11:E11"/>
    <mergeCell ref="G11:J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topLeftCell="B1" zoomScale="160" zoomScaleNormal="160" workbookViewId="0">
      <selection activeCell="J21" sqref="J21"/>
    </sheetView>
  </sheetViews>
  <sheetFormatPr defaultRowHeight="14.4" x14ac:dyDescent="0.3"/>
  <cols>
    <col min="2" max="2" width="13.3320312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65</v>
      </c>
    </row>
    <row r="2" spans="1:27" ht="15" thickBot="1" x14ac:dyDescent="0.35">
      <c r="A2" t="s">
        <v>66</v>
      </c>
    </row>
    <row r="3" spans="1:27" x14ac:dyDescent="0.3">
      <c r="A3" t="s">
        <v>67</v>
      </c>
      <c r="J3" s="18" t="s">
        <v>68</v>
      </c>
      <c r="K3" s="19"/>
      <c r="L3" s="20"/>
      <c r="Y3" s="21" t="s">
        <v>69</v>
      </c>
      <c r="Z3" s="22"/>
      <c r="AA3" s="23"/>
    </row>
    <row r="4" spans="1:27" x14ac:dyDescent="0.3">
      <c r="A4" t="s">
        <v>70</v>
      </c>
      <c r="J4" s="24" t="s">
        <v>103</v>
      </c>
      <c r="K4" s="2">
        <v>0</v>
      </c>
      <c r="L4" s="25">
        <v>0</v>
      </c>
      <c r="Y4" s="26" t="s">
        <v>71</v>
      </c>
      <c r="Z4">
        <v>0</v>
      </c>
      <c r="AA4" s="27">
        <v>0</v>
      </c>
    </row>
    <row r="5" spans="1:27" x14ac:dyDescent="0.3">
      <c r="J5" s="24" t="s">
        <v>102</v>
      </c>
      <c r="K5" s="2">
        <v>50</v>
      </c>
      <c r="L5" s="25">
        <v>100</v>
      </c>
      <c r="Y5" s="26" t="s">
        <v>71</v>
      </c>
      <c r="Z5">
        <v>50</v>
      </c>
      <c r="AA5" s="27">
        <v>100</v>
      </c>
    </row>
    <row r="6" spans="1:27" ht="15" thickBot="1" x14ac:dyDescent="0.35">
      <c r="J6" s="28" t="s">
        <v>42</v>
      </c>
      <c r="K6" s="29">
        <v>100</v>
      </c>
      <c r="L6" s="30">
        <v>0</v>
      </c>
      <c r="Y6" s="26" t="s">
        <v>71</v>
      </c>
      <c r="Z6">
        <v>100</v>
      </c>
      <c r="AA6" s="27">
        <v>0</v>
      </c>
    </row>
    <row r="7" spans="1:27" x14ac:dyDescent="0.3">
      <c r="Y7" s="26" t="s">
        <v>71</v>
      </c>
      <c r="Z7">
        <v>0</v>
      </c>
      <c r="AA7" s="27">
        <v>0</v>
      </c>
    </row>
    <row r="8" spans="1:27" x14ac:dyDescent="0.3">
      <c r="Y8" s="31">
        <v>1</v>
      </c>
      <c r="Z8">
        <v>20</v>
      </c>
      <c r="AA8" s="27">
        <v>0</v>
      </c>
    </row>
    <row r="9" spans="1:27" x14ac:dyDescent="0.3">
      <c r="F9" s="32" t="s">
        <v>72</v>
      </c>
      <c r="G9" s="32"/>
      <c r="H9" s="32"/>
      <c r="I9" s="32"/>
      <c r="J9" s="32"/>
      <c r="K9" s="32"/>
      <c r="L9" s="32"/>
      <c r="Y9" s="31">
        <v>1</v>
      </c>
      <c r="Z9">
        <v>60</v>
      </c>
      <c r="AA9" s="27">
        <v>80</v>
      </c>
    </row>
    <row r="10" spans="1:27" x14ac:dyDescent="0.3">
      <c r="A10" s="33" t="s">
        <v>73</v>
      </c>
      <c r="B10" s="34"/>
      <c r="C10" s="34"/>
      <c r="D10" s="34"/>
      <c r="E10" s="35"/>
      <c r="G10" s="36" t="s">
        <v>74</v>
      </c>
      <c r="H10" s="37"/>
      <c r="I10" s="37"/>
      <c r="J10" s="38"/>
      <c r="K10" s="39" t="s">
        <v>75</v>
      </c>
      <c r="L10" s="40"/>
      <c r="Y10" s="31">
        <v>2</v>
      </c>
      <c r="Z10">
        <v>40</v>
      </c>
      <c r="AA10" s="27">
        <v>0</v>
      </c>
    </row>
    <row r="11" spans="1:27" x14ac:dyDescent="0.3">
      <c r="A11" s="41" t="s">
        <v>76</v>
      </c>
      <c r="B11" s="41" t="s">
        <v>77</v>
      </c>
      <c r="C11" s="42" t="s">
        <v>74</v>
      </c>
      <c r="D11" s="43"/>
      <c r="E11" s="44"/>
      <c r="F11" s="45"/>
      <c r="G11" s="46" t="s">
        <v>78</v>
      </c>
      <c r="H11" s="47"/>
      <c r="I11" s="47"/>
      <c r="J11" s="48"/>
      <c r="K11" s="49" t="s">
        <v>79</v>
      </c>
      <c r="L11" s="50" t="s">
        <v>80</v>
      </c>
      <c r="Y11" s="31">
        <v>2</v>
      </c>
      <c r="Z11">
        <v>70</v>
      </c>
      <c r="AA11" s="27">
        <v>60</v>
      </c>
    </row>
    <row r="12" spans="1:27" x14ac:dyDescent="0.3">
      <c r="A12" s="51"/>
      <c r="B12" s="51"/>
      <c r="C12" s="64" t="str">
        <f>$J$5</f>
        <v>Investment Jobs</v>
      </c>
      <c r="D12" s="64" t="str">
        <f>$J$4</f>
        <v>Annual Avoided Import</v>
      </c>
      <c r="E12" s="64" t="str">
        <f>$J$6</f>
        <v>PROI</v>
      </c>
      <c r="F12" s="65" t="s">
        <v>81</v>
      </c>
      <c r="G12" s="66" t="str">
        <f>$J$5</f>
        <v>Investment Jobs</v>
      </c>
      <c r="H12" s="66" t="str">
        <f>$J$4</f>
        <v>Annual Avoided Import</v>
      </c>
      <c r="I12" s="66" t="str">
        <f>$J$6</f>
        <v>PROI</v>
      </c>
      <c r="J12" s="66" t="s">
        <v>81</v>
      </c>
      <c r="K12" s="67" t="s">
        <v>82</v>
      </c>
      <c r="L12" s="67" t="s">
        <v>83</v>
      </c>
      <c r="Y12" s="31">
        <v>3</v>
      </c>
      <c r="Z12">
        <v>60</v>
      </c>
      <c r="AA12" s="27">
        <v>0</v>
      </c>
    </row>
    <row r="13" spans="1:27" x14ac:dyDescent="0.3">
      <c r="A13" s="52" t="s">
        <v>84</v>
      </c>
      <c r="B13" s="52" t="str">
        <f t="array" ref="B13:B74">results!A3:A70</f>
        <v>Ecopulpers</v>
      </c>
      <c r="C13" s="53">
        <f t="array" ref="C13:C74">results!V3:V70/(MAX(results!V3:V70))</f>
        <v>0.55988321542141339</v>
      </c>
      <c r="D13" s="53">
        <f t="array" ref="D13:D74">results!O3:O70/(MAX(results!O3:O70))</f>
        <v>1</v>
      </c>
      <c r="E13" s="53">
        <f t="array" ref="E13:E74">results!J3:J70/(MAX(results!J3:J70))</f>
        <v>1</v>
      </c>
      <c r="F13" s="54">
        <f>SUM(C13:E13)</f>
        <v>2.5598832154214133</v>
      </c>
      <c r="G13" s="55">
        <f>C13/(F13/100)</f>
        <v>21.87143585490654</v>
      </c>
      <c r="H13" s="55">
        <f>D13/(F13/100)</f>
        <v>39.064282072546732</v>
      </c>
      <c r="I13" s="55">
        <f>E13/(F13/100)</f>
        <v>39.064282072546732</v>
      </c>
      <c r="J13" s="56">
        <f>SUM(G13:I13)</f>
        <v>100</v>
      </c>
      <c r="K13" s="57">
        <f t="shared" ref="K13" si="0">I13+(G13/2)</f>
        <v>50</v>
      </c>
      <c r="L13" s="57">
        <f t="shared" ref="L13" si="1">G13</f>
        <v>21.87143585490654</v>
      </c>
      <c r="Y13" s="31">
        <v>3</v>
      </c>
      <c r="Z13">
        <v>80</v>
      </c>
      <c r="AA13" s="27">
        <v>40</v>
      </c>
    </row>
    <row r="14" spans="1:27" x14ac:dyDescent="0.3">
      <c r="A14" s="52" t="s">
        <v>84</v>
      </c>
      <c r="B14" s="52" t="str">
        <v>Ecopulpers</v>
      </c>
      <c r="C14" s="53">
        <v>0.55988321542141339</v>
      </c>
      <c r="D14" s="53">
        <v>0.79056426478008734</v>
      </c>
      <c r="E14" s="53">
        <v>0.78695766166213299</v>
      </c>
      <c r="F14" s="54">
        <f>SUM(C14:E14)</f>
        <v>2.137405141863634</v>
      </c>
      <c r="G14" s="55">
        <f>C14/(F14/100)</f>
        <v>26.19452926613825</v>
      </c>
      <c r="H14" s="55">
        <f>D14/(F14/100)</f>
        <v>36.98710409626802</v>
      </c>
      <c r="I14" s="55">
        <f>E14/(F14/100)</f>
        <v>36.818366637593726</v>
      </c>
      <c r="J14" s="56">
        <f>SUM(G14:I14)</f>
        <v>100</v>
      </c>
      <c r="K14" s="57">
        <f>I14+(G14/2)</f>
        <v>49.91563127066285</v>
      </c>
      <c r="L14" s="57">
        <f>G14</f>
        <v>26.19452926613825</v>
      </c>
      <c r="Y14" s="31">
        <v>4</v>
      </c>
      <c r="Z14">
        <v>80</v>
      </c>
      <c r="AA14" s="27">
        <v>0</v>
      </c>
    </row>
    <row r="15" spans="1:27" ht="15" thickBot="1" x14ac:dyDescent="0.35">
      <c r="A15" s="52" t="s">
        <v>84</v>
      </c>
      <c r="B15" s="52" t="str">
        <v>Ecopulpers</v>
      </c>
      <c r="C15" s="53">
        <v>0.55988321542141339</v>
      </c>
      <c r="D15" s="53">
        <v>0.58112835411153008</v>
      </c>
      <c r="E15" s="53">
        <v>0.57391514741203298</v>
      </c>
      <c r="F15" s="54">
        <f>SUM(C15:E15)</f>
        <v>1.7149267169449764</v>
      </c>
      <c r="G15" s="55">
        <f>C15/(F15/100)</f>
        <v>32.647646683049331</v>
      </c>
      <c r="H15" s="55">
        <f>D15/(F15/100)</f>
        <v>33.886483216423969</v>
      </c>
      <c r="I15" s="55">
        <f>E15/(F15/100)</f>
        <v>33.465870100526693</v>
      </c>
      <c r="J15" s="56">
        <f>SUM(G15:I15)</f>
        <v>100</v>
      </c>
      <c r="K15" s="57">
        <f>I15+(G15/2)</f>
        <v>49.789693442051359</v>
      </c>
      <c r="L15" s="57">
        <f>G15</f>
        <v>32.647646683049331</v>
      </c>
      <c r="Y15" s="58">
        <v>4</v>
      </c>
      <c r="Z15" s="59">
        <v>90</v>
      </c>
      <c r="AA15" s="60">
        <v>20</v>
      </c>
    </row>
    <row r="16" spans="1:27" x14ac:dyDescent="0.3">
      <c r="A16" s="52" t="s">
        <v>84</v>
      </c>
      <c r="B16" s="52" t="str">
        <v>Ecopulpers</v>
      </c>
      <c r="C16" s="53">
        <v>0.55988321542141339</v>
      </c>
      <c r="D16" s="53">
        <v>0.37169227449242548</v>
      </c>
      <c r="E16" s="53">
        <v>0.36087245678432472</v>
      </c>
      <c r="F16" s="54">
        <f>SUM(C16:E16)</f>
        <v>1.2924479466981635</v>
      </c>
      <c r="G16" s="55">
        <f>C16/(F16/100)</f>
        <v>43.319594947847271</v>
      </c>
      <c r="H16" s="55">
        <f>D16/(F16/100)</f>
        <v>28.758780997098832</v>
      </c>
      <c r="I16" s="55">
        <f>E16/(F16/100)</f>
        <v>27.921624055053908</v>
      </c>
      <c r="J16" s="56">
        <f>SUM(G16:I16)</f>
        <v>100.00000000000001</v>
      </c>
      <c r="K16" s="57">
        <f>I16+(G16/2)</f>
        <v>49.581421528977543</v>
      </c>
      <c r="L16" s="57">
        <f>G16</f>
        <v>43.319594947847271</v>
      </c>
      <c r="Y16" s="31">
        <v>5</v>
      </c>
      <c r="Z16">
        <v>20</v>
      </c>
      <c r="AA16" s="27">
        <v>0</v>
      </c>
    </row>
    <row r="17" spans="1:27" x14ac:dyDescent="0.3">
      <c r="A17" s="52" t="s">
        <v>84</v>
      </c>
      <c r="B17" s="52" t="str">
        <v>Ecopulpers</v>
      </c>
      <c r="C17" s="61">
        <v>0.55988321542141339</v>
      </c>
      <c r="D17" s="61">
        <v>0.16225602202391504</v>
      </c>
      <c r="E17" s="61">
        <v>0.14782959117513633</v>
      </c>
      <c r="F17" s="54">
        <f t="shared" ref="F17:F70" si="2">SUM(C17:E17)</f>
        <v>0.86996882862046476</v>
      </c>
      <c r="G17" s="55">
        <f t="shared" ref="G17:G70" si="3">C17/(F17/100)</f>
        <v>64.35669842438341</v>
      </c>
      <c r="H17" s="55">
        <f t="shared" ref="H17:H70" si="4">D17/(F17/100)</f>
        <v>18.650785716220337</v>
      </c>
      <c r="I17" s="55">
        <f t="shared" ref="I17:I70" si="5">E17/(F17/100)</f>
        <v>16.99251585939626</v>
      </c>
      <c r="J17" s="56">
        <f t="shared" ref="J17:J70" si="6">SUM(G17:I17)</f>
        <v>100.00000000000001</v>
      </c>
      <c r="K17" s="57">
        <f t="shared" ref="K17:K70" si="7">I17+(G17/2)</f>
        <v>49.170865071587968</v>
      </c>
      <c r="L17" s="57">
        <f t="shared" ref="L17:L70" si="8">G17</f>
        <v>64.35669842438341</v>
      </c>
      <c r="Y17" s="31">
        <v>5</v>
      </c>
      <c r="Z17">
        <v>10</v>
      </c>
      <c r="AA17" s="27">
        <v>20</v>
      </c>
    </row>
    <row r="18" spans="1:27" x14ac:dyDescent="0.3">
      <c r="A18" s="52" t="s">
        <v>84</v>
      </c>
      <c r="B18" s="52" t="str">
        <v>Ecopulpers</v>
      </c>
      <c r="C18" s="61">
        <v>0.55988321542141339</v>
      </c>
      <c r="D18" s="61">
        <v>0.37273050289632698</v>
      </c>
      <c r="E18" s="61">
        <v>0.36100763044299361</v>
      </c>
      <c r="F18" s="54">
        <f t="shared" si="2"/>
        <v>1.293621348760734</v>
      </c>
      <c r="G18" s="55">
        <f t="shared" si="3"/>
        <v>43.280301145135816</v>
      </c>
      <c r="H18" s="55">
        <f t="shared" si="4"/>
        <v>28.812952356838892</v>
      </c>
      <c r="I18" s="55">
        <f t="shared" si="5"/>
        <v>27.906746498025285</v>
      </c>
      <c r="J18" s="56">
        <f t="shared" si="6"/>
        <v>100</v>
      </c>
      <c r="K18" s="57">
        <f t="shared" si="7"/>
        <v>49.546897070593189</v>
      </c>
      <c r="L18" s="57">
        <f t="shared" si="8"/>
        <v>43.280301145135816</v>
      </c>
      <c r="Y18" s="31">
        <v>6</v>
      </c>
      <c r="Z18">
        <v>40</v>
      </c>
      <c r="AA18" s="27">
        <v>0</v>
      </c>
    </row>
    <row r="19" spans="1:27" x14ac:dyDescent="0.3">
      <c r="A19" s="52" t="s">
        <v>84</v>
      </c>
      <c r="B19" s="52" t="str">
        <v>Ecopulpers</v>
      </c>
      <c r="C19" s="61">
        <v>0.55988321542141339</v>
      </c>
      <c r="D19" s="61">
        <v>0.37247094677006626</v>
      </c>
      <c r="E19" s="61">
        <v>0.36097383761004675</v>
      </c>
      <c r="F19" s="54">
        <f t="shared" si="2"/>
        <v>1.2933279998015266</v>
      </c>
      <c r="G19" s="55">
        <f t="shared" si="3"/>
        <v>43.290117859300402</v>
      </c>
      <c r="H19" s="55">
        <f t="shared" si="4"/>
        <v>28.799418772904122</v>
      </c>
      <c r="I19" s="55">
        <f t="shared" si="5"/>
        <v>27.910463367795455</v>
      </c>
      <c r="J19" s="56">
        <f t="shared" si="6"/>
        <v>99.999999999999986</v>
      </c>
      <c r="K19" s="57">
        <f t="shared" si="7"/>
        <v>49.555522297445656</v>
      </c>
      <c r="L19" s="57">
        <f t="shared" si="8"/>
        <v>43.290117859300402</v>
      </c>
      <c r="Y19" s="31">
        <v>6</v>
      </c>
      <c r="Z19">
        <v>20</v>
      </c>
      <c r="AA19" s="27">
        <v>40</v>
      </c>
    </row>
    <row r="20" spans="1:27" x14ac:dyDescent="0.3">
      <c r="A20" s="52" t="s">
        <v>84</v>
      </c>
      <c r="B20" s="52" t="str">
        <v>Ecopulpers</v>
      </c>
      <c r="C20" s="61">
        <v>0.55988321542141339</v>
      </c>
      <c r="D20" s="61">
        <v>0.37221138804456644</v>
      </c>
      <c r="E20" s="61">
        <v>0.36094004384634726</v>
      </c>
      <c r="F20" s="54">
        <f t="shared" si="2"/>
        <v>1.2930346473123271</v>
      </c>
      <c r="G20" s="55">
        <f t="shared" si="3"/>
        <v>43.299939145882455</v>
      </c>
      <c r="H20" s="55">
        <f t="shared" si="4"/>
        <v>28.78587892584601</v>
      </c>
      <c r="I20" s="55">
        <f t="shared" si="5"/>
        <v>27.914181928271542</v>
      </c>
      <c r="J20" s="56">
        <f t="shared" si="6"/>
        <v>100.00000000000001</v>
      </c>
      <c r="K20" s="57">
        <f t="shared" si="7"/>
        <v>49.56415150121277</v>
      </c>
      <c r="L20" s="57">
        <f t="shared" si="8"/>
        <v>43.299939145882455</v>
      </c>
      <c r="Y20" s="31">
        <v>7</v>
      </c>
      <c r="Z20">
        <v>60</v>
      </c>
      <c r="AA20" s="27">
        <v>0</v>
      </c>
    </row>
    <row r="21" spans="1:27" x14ac:dyDescent="0.3">
      <c r="A21" s="52" t="s">
        <v>84</v>
      </c>
      <c r="B21" s="52" t="str">
        <v>Ecopulpers</v>
      </c>
      <c r="C21" s="61">
        <v>0.55988321542141339</v>
      </c>
      <c r="D21" s="61">
        <v>0.37195183191830572</v>
      </c>
      <c r="E21" s="61">
        <v>0.36090625054802417</v>
      </c>
      <c r="F21" s="54">
        <f t="shared" si="2"/>
        <v>1.2927412978877433</v>
      </c>
      <c r="G21" s="55">
        <f t="shared" si="3"/>
        <v>43.309764787140843</v>
      </c>
      <c r="H21" s="55">
        <f t="shared" si="4"/>
        <v>28.77233306664305</v>
      </c>
      <c r="I21" s="55">
        <f t="shared" si="5"/>
        <v>27.9179021462161</v>
      </c>
      <c r="J21" s="56">
        <f t="shared" si="6"/>
        <v>100</v>
      </c>
      <c r="K21" s="57">
        <f t="shared" si="7"/>
        <v>49.572784539786525</v>
      </c>
      <c r="L21" s="57">
        <f t="shared" si="8"/>
        <v>43.309764787140843</v>
      </c>
      <c r="Y21" s="31">
        <v>7</v>
      </c>
      <c r="Z21">
        <v>30</v>
      </c>
      <c r="AA21" s="27">
        <v>60</v>
      </c>
    </row>
    <row r="22" spans="1:27" x14ac:dyDescent="0.3">
      <c r="A22" s="52" t="s">
        <v>84</v>
      </c>
      <c r="B22" s="52" t="str">
        <v>Ecopulpers</v>
      </c>
      <c r="C22" s="61">
        <v>0.55988321542141339</v>
      </c>
      <c r="D22" s="61">
        <v>0.37169227449242548</v>
      </c>
      <c r="E22" s="61">
        <v>0.36087245678432472</v>
      </c>
      <c r="F22" s="54">
        <f t="shared" si="2"/>
        <v>1.2924479466981635</v>
      </c>
      <c r="G22" s="55">
        <f t="shared" si="3"/>
        <v>43.319594947847271</v>
      </c>
      <c r="H22" s="55">
        <f t="shared" si="4"/>
        <v>28.758780997098832</v>
      </c>
      <c r="I22" s="55">
        <f t="shared" si="5"/>
        <v>27.921624055053908</v>
      </c>
      <c r="J22" s="56">
        <f t="shared" si="6"/>
        <v>100.00000000000001</v>
      </c>
      <c r="K22" s="57">
        <f t="shared" si="7"/>
        <v>49.581421528977543</v>
      </c>
      <c r="L22" s="57">
        <f t="shared" si="8"/>
        <v>43.319594947847271</v>
      </c>
      <c r="Y22" s="31">
        <v>8</v>
      </c>
      <c r="Z22">
        <v>80</v>
      </c>
      <c r="AA22" s="27">
        <v>0</v>
      </c>
    </row>
    <row r="23" spans="1:27" ht="15" thickBot="1" x14ac:dyDescent="0.35">
      <c r="A23" s="52" t="s">
        <v>84</v>
      </c>
      <c r="B23" s="52" t="str">
        <v>Shading_nets</v>
      </c>
      <c r="C23" s="61">
        <v>0.39593550718077863</v>
      </c>
      <c r="D23" s="61">
        <v>6.2055224038770384E-3</v>
      </c>
      <c r="E23" s="61">
        <v>5.6371066782927113E-3</v>
      </c>
      <c r="F23" s="54">
        <f t="shared" si="2"/>
        <v>0.4077781362629484</v>
      </c>
      <c r="G23" s="55">
        <f t="shared" si="3"/>
        <v>97.095815584744045</v>
      </c>
      <c r="H23" s="55">
        <f t="shared" si="4"/>
        <v>1.5217888974497444</v>
      </c>
      <c r="I23" s="55">
        <f t="shared" si="5"/>
        <v>1.3823955178062133</v>
      </c>
      <c r="J23" s="56">
        <f t="shared" si="6"/>
        <v>100</v>
      </c>
      <c r="K23" s="57">
        <f t="shared" si="7"/>
        <v>49.930303310178239</v>
      </c>
      <c r="L23" s="57">
        <f t="shared" si="8"/>
        <v>97.095815584744045</v>
      </c>
      <c r="Y23" s="58">
        <v>8</v>
      </c>
      <c r="Z23" s="59">
        <v>40</v>
      </c>
      <c r="AA23" s="60">
        <v>80</v>
      </c>
    </row>
    <row r="24" spans="1:27" x14ac:dyDescent="0.3">
      <c r="A24" s="52" t="s">
        <v>84</v>
      </c>
      <c r="B24" s="52" t="str">
        <v>Shading_nets</v>
      </c>
      <c r="C24" s="61">
        <v>0.39593550718077863</v>
      </c>
      <c r="D24" s="61">
        <v>4.9644194826451446E-3</v>
      </c>
      <c r="E24" s="61">
        <v>4.5096853426341687E-3</v>
      </c>
      <c r="F24" s="54">
        <f t="shared" si="2"/>
        <v>0.40540961200605796</v>
      </c>
      <c r="G24" s="55">
        <f t="shared" si="3"/>
        <v>97.66307839165448</v>
      </c>
      <c r="H24" s="55">
        <f t="shared" si="4"/>
        <v>1.2245440995047159</v>
      </c>
      <c r="I24" s="55">
        <f t="shared" si="5"/>
        <v>1.112377508840807</v>
      </c>
      <c r="J24" s="56">
        <f t="shared" si="6"/>
        <v>100</v>
      </c>
      <c r="K24" s="57">
        <f t="shared" si="7"/>
        <v>49.943916704668048</v>
      </c>
      <c r="L24" s="57">
        <f t="shared" si="8"/>
        <v>97.66307839165448</v>
      </c>
      <c r="Y24" s="31">
        <v>9</v>
      </c>
      <c r="Z24">
        <v>10</v>
      </c>
      <c r="AA24" s="27">
        <v>20</v>
      </c>
    </row>
    <row r="25" spans="1:27" x14ac:dyDescent="0.3">
      <c r="A25" s="52" t="s">
        <v>84</v>
      </c>
      <c r="B25" s="52" t="str">
        <v>Shading_nets</v>
      </c>
      <c r="C25" s="61">
        <v>0.39593550718077863</v>
      </c>
      <c r="D25" s="61">
        <v>3.7233139621740616E-3</v>
      </c>
      <c r="E25" s="61">
        <v>3.3822640069756265E-3</v>
      </c>
      <c r="F25" s="54">
        <f t="shared" si="2"/>
        <v>0.40304108514992831</v>
      </c>
      <c r="G25" s="55">
        <f t="shared" si="3"/>
        <v>98.237009021919818</v>
      </c>
      <c r="H25" s="55">
        <f t="shared" si="4"/>
        <v>0.92380506587536004</v>
      </c>
      <c r="I25" s="55">
        <f t="shared" si="5"/>
        <v>0.83918591220481875</v>
      </c>
      <c r="J25" s="56">
        <f t="shared" si="6"/>
        <v>99.999999999999986</v>
      </c>
      <c r="K25" s="57">
        <f t="shared" si="7"/>
        <v>49.957690423164728</v>
      </c>
      <c r="L25" s="57">
        <f t="shared" si="8"/>
        <v>98.237009021919818</v>
      </c>
      <c r="Y25" s="31">
        <v>9</v>
      </c>
      <c r="Z25">
        <v>90</v>
      </c>
      <c r="AA25" s="27">
        <v>20</v>
      </c>
    </row>
    <row r="26" spans="1:27" x14ac:dyDescent="0.3">
      <c r="A26" s="52" t="s">
        <v>84</v>
      </c>
      <c r="B26" s="52" t="str">
        <v>Shading_nets</v>
      </c>
      <c r="C26" s="61">
        <v>0.39593550718077863</v>
      </c>
      <c r="D26" s="61">
        <v>2.4822071420833856E-3</v>
      </c>
      <c r="E26" s="61">
        <v>2.2548426713170843E-3</v>
      </c>
      <c r="F26" s="54">
        <f t="shared" si="2"/>
        <v>0.40067255699417909</v>
      </c>
      <c r="G26" s="55">
        <f t="shared" si="3"/>
        <v>98.817725414254099</v>
      </c>
      <c r="H26" s="55">
        <f t="shared" si="4"/>
        <v>0.61951014581701103</v>
      </c>
      <c r="I26" s="55">
        <f t="shared" si="5"/>
        <v>0.56276443992889746</v>
      </c>
      <c r="J26" s="56">
        <f t="shared" si="6"/>
        <v>100.00000000000001</v>
      </c>
      <c r="K26" s="57">
        <f t="shared" si="7"/>
        <v>49.971627147055948</v>
      </c>
      <c r="L26" s="57">
        <f t="shared" si="8"/>
        <v>98.817725414254099</v>
      </c>
      <c r="Y26" s="31">
        <v>10</v>
      </c>
      <c r="Z26">
        <v>20</v>
      </c>
      <c r="AA26" s="27">
        <v>40</v>
      </c>
    </row>
    <row r="27" spans="1:27" x14ac:dyDescent="0.3">
      <c r="A27" s="52" t="s">
        <v>84</v>
      </c>
      <c r="B27" s="52" t="str">
        <v>Shading_nets</v>
      </c>
      <c r="C27" s="61">
        <v>0.39593550718077863</v>
      </c>
      <c r="D27" s="61">
        <v>1.2411029212318965E-3</v>
      </c>
      <c r="E27" s="61">
        <v>1.1274217512504013E-3</v>
      </c>
      <c r="F27" s="54">
        <f t="shared" si="2"/>
        <v>0.39830403185326096</v>
      </c>
      <c r="G27" s="55">
        <f t="shared" si="3"/>
        <v>99.405347552857592</v>
      </c>
      <c r="H27" s="55">
        <f t="shared" si="4"/>
        <v>0.3115968762498319</v>
      </c>
      <c r="I27" s="55">
        <f t="shared" si="5"/>
        <v>0.28305557089257743</v>
      </c>
      <c r="J27" s="56">
        <f t="shared" si="6"/>
        <v>100</v>
      </c>
      <c r="K27" s="57">
        <f t="shared" si="7"/>
        <v>49.985729347321374</v>
      </c>
      <c r="L27" s="57">
        <f t="shared" si="8"/>
        <v>99.405347552857592</v>
      </c>
      <c r="Y27" s="31">
        <v>10</v>
      </c>
      <c r="Z27">
        <v>80</v>
      </c>
      <c r="AA27" s="27">
        <v>40</v>
      </c>
    </row>
    <row r="28" spans="1:27" x14ac:dyDescent="0.3">
      <c r="A28" s="52" t="s">
        <v>84</v>
      </c>
      <c r="B28" s="52" t="str">
        <v>Shading_nets</v>
      </c>
      <c r="C28" s="61">
        <v>0.19796775119515414</v>
      </c>
      <c r="D28" s="61">
        <v>0.12411044157944286</v>
      </c>
      <c r="E28" s="61">
        <v>0.22548420039186975</v>
      </c>
      <c r="F28" s="54">
        <f t="shared" si="2"/>
        <v>0.54756239316646671</v>
      </c>
      <c r="G28" s="55">
        <f t="shared" si="3"/>
        <v>36.154373212217507</v>
      </c>
      <c r="H28" s="55">
        <f t="shared" si="4"/>
        <v>22.665990785402883</v>
      </c>
      <c r="I28" s="55">
        <f t="shared" si="5"/>
        <v>41.179636002379617</v>
      </c>
      <c r="J28" s="56">
        <f t="shared" si="6"/>
        <v>100</v>
      </c>
      <c r="K28" s="57">
        <f t="shared" si="7"/>
        <v>59.25682260848837</v>
      </c>
      <c r="L28" s="57">
        <f t="shared" si="8"/>
        <v>36.154373212217507</v>
      </c>
      <c r="Y28" s="31">
        <v>11</v>
      </c>
      <c r="Z28">
        <v>30</v>
      </c>
      <c r="AA28" s="27">
        <v>60</v>
      </c>
    </row>
    <row r="29" spans="1:27" x14ac:dyDescent="0.3">
      <c r="A29" s="52" t="s">
        <v>84</v>
      </c>
      <c r="B29" s="52" t="str">
        <v>Shading_nets</v>
      </c>
      <c r="C29" s="61">
        <v>0.23756130047609086</v>
      </c>
      <c r="D29" s="61">
        <v>0.12411044157944286</v>
      </c>
      <c r="E29" s="61">
        <v>0.18790349983818938</v>
      </c>
      <c r="F29" s="54">
        <f t="shared" si="2"/>
        <v>0.54957524189372309</v>
      </c>
      <c r="G29" s="55">
        <f t="shared" si="3"/>
        <v>43.22634688882701</v>
      </c>
      <c r="H29" s="55">
        <f t="shared" si="4"/>
        <v>22.582975381457111</v>
      </c>
      <c r="I29" s="55">
        <f t="shared" si="5"/>
        <v>34.190677729715887</v>
      </c>
      <c r="J29" s="56">
        <f t="shared" si="6"/>
        <v>100.00000000000001</v>
      </c>
      <c r="K29" s="57">
        <f t="shared" si="7"/>
        <v>55.803851174129392</v>
      </c>
      <c r="L29" s="57">
        <f t="shared" si="8"/>
        <v>43.22634688882701</v>
      </c>
      <c r="Y29" s="31">
        <v>11</v>
      </c>
      <c r="Z29">
        <v>70</v>
      </c>
      <c r="AA29" s="27">
        <v>60</v>
      </c>
    </row>
    <row r="30" spans="1:27" x14ac:dyDescent="0.3">
      <c r="A30" s="52" t="s">
        <v>84</v>
      </c>
      <c r="B30" s="52" t="str">
        <v>Shading_nets</v>
      </c>
      <c r="C30" s="61">
        <v>0.27715485454749794</v>
      </c>
      <c r="D30" s="61">
        <v>0.12411044157944286</v>
      </c>
      <c r="E30" s="61">
        <v>0.16106014281811509</v>
      </c>
      <c r="F30" s="54">
        <f t="shared" si="2"/>
        <v>0.56232543894505582</v>
      </c>
      <c r="G30" s="55">
        <f t="shared" si="3"/>
        <v>49.287269497793154</v>
      </c>
      <c r="H30" s="55">
        <f t="shared" si="4"/>
        <v>22.070927790903223</v>
      </c>
      <c r="I30" s="55">
        <f t="shared" si="5"/>
        <v>28.64180271130364</v>
      </c>
      <c r="J30" s="56">
        <f t="shared" si="6"/>
        <v>100.00000000000001</v>
      </c>
      <c r="K30" s="57">
        <f t="shared" si="7"/>
        <v>53.285437460200214</v>
      </c>
      <c r="L30" s="57">
        <f t="shared" si="8"/>
        <v>49.287269497793154</v>
      </c>
      <c r="Y30" s="31">
        <v>12</v>
      </c>
      <c r="Z30">
        <v>40</v>
      </c>
      <c r="AA30" s="27">
        <v>80</v>
      </c>
    </row>
    <row r="31" spans="1:27" ht="15" thickBot="1" x14ac:dyDescent="0.35">
      <c r="A31" s="52" t="s">
        <v>84</v>
      </c>
      <c r="B31" s="52" t="str">
        <v>Shading_nets</v>
      </c>
      <c r="C31" s="61">
        <v>0.31674840382843467</v>
      </c>
      <c r="D31" s="61">
        <v>0.12411044157944286</v>
      </c>
      <c r="E31" s="61">
        <v>0.14092762503125728</v>
      </c>
      <c r="F31" s="54">
        <f t="shared" si="2"/>
        <v>0.58178647043913478</v>
      </c>
      <c r="G31" s="55">
        <f t="shared" si="3"/>
        <v>54.444099325539774</v>
      </c>
      <c r="H31" s="55">
        <f t="shared" si="4"/>
        <v>21.332644859507266</v>
      </c>
      <c r="I31" s="55">
        <f t="shared" si="5"/>
        <v>24.223255814952953</v>
      </c>
      <c r="J31" s="56">
        <f t="shared" si="6"/>
        <v>99.999999999999986</v>
      </c>
      <c r="K31" s="57">
        <f t="shared" si="7"/>
        <v>51.44530547772284</v>
      </c>
      <c r="L31" s="57">
        <f t="shared" si="8"/>
        <v>54.444099325539774</v>
      </c>
      <c r="Y31" s="58">
        <v>12</v>
      </c>
      <c r="Z31" s="59">
        <v>60</v>
      </c>
      <c r="AA31" s="60">
        <v>80</v>
      </c>
    </row>
    <row r="32" spans="1:27" x14ac:dyDescent="0.3">
      <c r="A32" s="52" t="s">
        <v>84</v>
      </c>
      <c r="B32" s="52" t="str">
        <v>Shading_nets</v>
      </c>
      <c r="C32" s="61">
        <v>0.35634195310937139</v>
      </c>
      <c r="D32" s="61">
        <v>0.12411044157944286</v>
      </c>
      <c r="E32" s="61">
        <v>0.12526900007300357</v>
      </c>
      <c r="F32" s="54">
        <f t="shared" si="2"/>
        <v>0.60572139476181786</v>
      </c>
      <c r="G32" s="55">
        <f t="shared" si="3"/>
        <v>58.829348969833298</v>
      </c>
      <c r="H32" s="55">
        <f t="shared" si="4"/>
        <v>20.489690912807468</v>
      </c>
      <c r="I32" s="55">
        <f t="shared" si="5"/>
        <v>20.68096011735922</v>
      </c>
      <c r="J32" s="56">
        <f t="shared" si="6"/>
        <v>99.999999999999986</v>
      </c>
      <c r="K32" s="57">
        <f t="shared" si="7"/>
        <v>50.095634602275865</v>
      </c>
      <c r="L32" s="57">
        <f t="shared" si="8"/>
        <v>58.829348969833298</v>
      </c>
      <c r="N32" s="62"/>
    </row>
    <row r="33" spans="1:12" x14ac:dyDescent="0.3">
      <c r="A33" s="52" t="s">
        <v>84</v>
      </c>
      <c r="B33" s="52" t="str">
        <v>Shading_nets</v>
      </c>
      <c r="C33" s="61">
        <v>0.27623407344041195</v>
      </c>
      <c r="D33" s="61">
        <v>0.12411044157944286</v>
      </c>
      <c r="E33" s="61">
        <v>0.16159701012217439</v>
      </c>
      <c r="F33" s="54">
        <f t="shared" si="2"/>
        <v>0.56194152514202922</v>
      </c>
      <c r="G33" s="55">
        <f t="shared" si="3"/>
        <v>49.157085049124021</v>
      </c>
      <c r="H33" s="55">
        <f t="shared" si="4"/>
        <v>22.086006466255412</v>
      </c>
      <c r="I33" s="55">
        <f t="shared" si="5"/>
        <v>28.75690848462056</v>
      </c>
      <c r="J33" s="56">
        <f t="shared" si="6"/>
        <v>100</v>
      </c>
      <c r="K33" s="57">
        <f t="shared" si="7"/>
        <v>53.33545100918257</v>
      </c>
      <c r="L33" s="57">
        <f t="shared" si="8"/>
        <v>49.157085049124021</v>
      </c>
    </row>
    <row r="34" spans="1:12" x14ac:dyDescent="0.3">
      <c r="A34" s="52" t="s">
        <v>84</v>
      </c>
      <c r="B34" s="52" t="str">
        <v>Shading_nets</v>
      </c>
      <c r="C34" s="61">
        <v>0.32411464310418231</v>
      </c>
      <c r="D34" s="61">
        <v>0.12411044157944286</v>
      </c>
      <c r="E34" s="61">
        <v>0.1377247243979608</v>
      </c>
      <c r="F34" s="54">
        <f t="shared" si="2"/>
        <v>0.585949809081586</v>
      </c>
      <c r="G34" s="55">
        <f t="shared" si="3"/>
        <v>55.314403739152596</v>
      </c>
      <c r="H34" s="55">
        <f t="shared" si="4"/>
        <v>21.181070401571215</v>
      </c>
      <c r="I34" s="55">
        <f t="shared" si="5"/>
        <v>23.504525859276178</v>
      </c>
      <c r="J34" s="56">
        <f t="shared" si="6"/>
        <v>100</v>
      </c>
      <c r="K34" s="57">
        <f t="shared" si="7"/>
        <v>51.161727728852476</v>
      </c>
      <c r="L34" s="57">
        <f t="shared" si="8"/>
        <v>55.314403739152596</v>
      </c>
    </row>
    <row r="35" spans="1:12" x14ac:dyDescent="0.3">
      <c r="A35" s="52" t="s">
        <v>84</v>
      </c>
      <c r="B35" s="52" t="str">
        <v>Shading_nets</v>
      </c>
      <c r="C35" s="61">
        <v>0.37199521755842313</v>
      </c>
      <c r="D35" s="61">
        <v>0.12411044157944286</v>
      </c>
      <c r="E35" s="61">
        <v>0.1199977796948464</v>
      </c>
      <c r="F35" s="54">
        <f t="shared" si="2"/>
        <v>0.61610343883271235</v>
      </c>
      <c r="G35" s="55">
        <f t="shared" si="3"/>
        <v>60.378695217675819</v>
      </c>
      <c r="H35" s="55">
        <f t="shared" si="4"/>
        <v>20.144416303630141</v>
      </c>
      <c r="I35" s="55">
        <f t="shared" si="5"/>
        <v>19.47688847869405</v>
      </c>
      <c r="J35" s="56">
        <f t="shared" si="6"/>
        <v>100.00000000000001</v>
      </c>
      <c r="K35" s="57">
        <f t="shared" si="7"/>
        <v>49.666236087531956</v>
      </c>
      <c r="L35" s="57">
        <f t="shared" si="8"/>
        <v>60.378695217675819</v>
      </c>
    </row>
    <row r="36" spans="1:12" x14ac:dyDescent="0.3">
      <c r="A36" s="52" t="s">
        <v>84</v>
      </c>
      <c r="B36" s="52" t="str">
        <v>Shading_nets</v>
      </c>
      <c r="C36" s="61">
        <v>0.41987579201266378</v>
      </c>
      <c r="D36" s="61">
        <v>0.12411044157944286</v>
      </c>
      <c r="E36" s="61">
        <v>0.10631382237584239</v>
      </c>
      <c r="F36" s="54">
        <f t="shared" si="2"/>
        <v>0.65030005596794904</v>
      </c>
      <c r="G36" s="55">
        <f t="shared" si="3"/>
        <v>64.56647022545512</v>
      </c>
      <c r="H36" s="55">
        <f t="shared" si="4"/>
        <v>19.085103936321946</v>
      </c>
      <c r="I36" s="55">
        <f t="shared" si="5"/>
        <v>16.348425838222933</v>
      </c>
      <c r="J36" s="56">
        <f t="shared" si="6"/>
        <v>100</v>
      </c>
      <c r="K36" s="57">
        <f t="shared" si="7"/>
        <v>48.63166095095049</v>
      </c>
      <c r="L36" s="57">
        <f t="shared" si="8"/>
        <v>64.56647022545512</v>
      </c>
    </row>
    <row r="37" spans="1:12" x14ac:dyDescent="0.3">
      <c r="A37" s="52" t="s">
        <v>84</v>
      </c>
      <c r="B37" s="52" t="str">
        <v>Shading_nets</v>
      </c>
      <c r="C37" s="61">
        <v>0.46775636646690455</v>
      </c>
      <c r="D37" s="61">
        <v>0.12411044157944286</v>
      </c>
      <c r="E37" s="61">
        <v>9.5431305065225666E-2</v>
      </c>
      <c r="F37" s="54">
        <f t="shared" si="2"/>
        <v>0.68729811311157307</v>
      </c>
      <c r="G37" s="55">
        <f t="shared" si="3"/>
        <v>68.05727493550836</v>
      </c>
      <c r="H37" s="55">
        <f t="shared" si="4"/>
        <v>18.057730584704121</v>
      </c>
      <c r="I37" s="55">
        <f t="shared" si="5"/>
        <v>13.884994479787515</v>
      </c>
      <c r="J37" s="56">
        <f t="shared" si="6"/>
        <v>100</v>
      </c>
      <c r="K37" s="57">
        <f t="shared" si="7"/>
        <v>47.913631947541695</v>
      </c>
      <c r="L37" s="57">
        <f t="shared" si="8"/>
        <v>68.05727493550836</v>
      </c>
    </row>
    <row r="38" spans="1:12" x14ac:dyDescent="0.3">
      <c r="A38" s="52" t="s">
        <v>84</v>
      </c>
      <c r="B38" s="52" t="str">
        <v>Shading_nets</v>
      </c>
      <c r="C38" s="61">
        <v>0.51563693613067485</v>
      </c>
      <c r="D38" s="61">
        <v>0.12411044157944286</v>
      </c>
      <c r="E38" s="61">
        <v>8.6569826693755236E-2</v>
      </c>
      <c r="F38" s="54">
        <f t="shared" si="2"/>
        <v>0.72631720440387293</v>
      </c>
      <c r="G38" s="55">
        <f t="shared" si="3"/>
        <v>70.993352904793909</v>
      </c>
      <c r="H38" s="55">
        <f t="shared" si="4"/>
        <v>17.087636204529517</v>
      </c>
      <c r="I38" s="55">
        <f t="shared" si="5"/>
        <v>11.919010890676573</v>
      </c>
      <c r="J38" s="56">
        <f t="shared" si="6"/>
        <v>100</v>
      </c>
      <c r="K38" s="57">
        <f t="shared" si="7"/>
        <v>47.415687343073529</v>
      </c>
      <c r="L38" s="57">
        <f t="shared" si="8"/>
        <v>70.993352904793909</v>
      </c>
    </row>
    <row r="39" spans="1:12" x14ac:dyDescent="0.3">
      <c r="A39" s="52" t="s">
        <v>84</v>
      </c>
      <c r="B39" s="52" t="str">
        <v>Shading_trees</v>
      </c>
      <c r="C39" s="61">
        <v>0.97402597365269061</v>
      </c>
      <c r="D39" s="61">
        <v>0.30266480707391463</v>
      </c>
      <c r="E39" s="61">
        <v>0.30080677258053434</v>
      </c>
      <c r="F39" s="54">
        <f t="shared" si="2"/>
        <v>1.5774975533071396</v>
      </c>
      <c r="G39" s="55">
        <f t="shared" si="3"/>
        <v>61.745006932701543</v>
      </c>
      <c r="H39" s="55">
        <f t="shared" si="4"/>
        <v>19.186388368044945</v>
      </c>
      <c r="I39" s="55">
        <f t="shared" si="5"/>
        <v>19.068604699253509</v>
      </c>
      <c r="J39" s="56">
        <f t="shared" si="6"/>
        <v>100</v>
      </c>
      <c r="K39" s="57">
        <f t="shared" si="7"/>
        <v>49.941108165604277</v>
      </c>
      <c r="L39" s="57">
        <f t="shared" si="8"/>
        <v>61.745006932701543</v>
      </c>
    </row>
    <row r="40" spans="1:12" x14ac:dyDescent="0.3">
      <c r="A40" s="52" t="s">
        <v>84</v>
      </c>
      <c r="B40" s="52" t="str">
        <v>Shading_trees</v>
      </c>
      <c r="C40" s="61">
        <v>0.98051948023951796</v>
      </c>
      <c r="D40" s="61">
        <v>0.30266480707391463</v>
      </c>
      <c r="E40" s="61">
        <v>0.2988146743534168</v>
      </c>
      <c r="F40" s="54">
        <f t="shared" si="2"/>
        <v>1.5819989616668493</v>
      </c>
      <c r="G40" s="55">
        <f t="shared" si="3"/>
        <v>61.979780265241665</v>
      </c>
      <c r="H40" s="55">
        <f t="shared" si="4"/>
        <v>19.131795557881809</v>
      </c>
      <c r="I40" s="55">
        <f t="shared" si="5"/>
        <v>18.888424176876526</v>
      </c>
      <c r="J40" s="56">
        <f t="shared" si="6"/>
        <v>100</v>
      </c>
      <c r="K40" s="57">
        <f t="shared" si="7"/>
        <v>49.878314309497355</v>
      </c>
      <c r="L40" s="57">
        <f t="shared" si="8"/>
        <v>61.979780265241665</v>
      </c>
    </row>
    <row r="41" spans="1:12" x14ac:dyDescent="0.3">
      <c r="A41" s="52" t="s">
        <v>84</v>
      </c>
      <c r="B41" s="52" t="str">
        <v>Shading_trees</v>
      </c>
      <c r="C41" s="61">
        <v>0.98701298682634531</v>
      </c>
      <c r="D41" s="61">
        <v>0.30266480707391463</v>
      </c>
      <c r="E41" s="61">
        <v>0.29684878851044544</v>
      </c>
      <c r="F41" s="54">
        <f t="shared" si="2"/>
        <v>1.5865265824107053</v>
      </c>
      <c r="G41" s="55">
        <f t="shared" si="3"/>
        <v>62.212193465210817</v>
      </c>
      <c r="H41" s="55">
        <f t="shared" si="4"/>
        <v>19.077197346042549</v>
      </c>
      <c r="I41" s="55">
        <f t="shared" si="5"/>
        <v>18.710609188746638</v>
      </c>
      <c r="J41" s="56">
        <f t="shared" si="6"/>
        <v>100</v>
      </c>
      <c r="K41" s="57">
        <f t="shared" si="7"/>
        <v>49.816705921352046</v>
      </c>
      <c r="L41" s="57">
        <f t="shared" si="8"/>
        <v>62.212193465210817</v>
      </c>
    </row>
    <row r="42" spans="1:12" x14ac:dyDescent="0.3">
      <c r="A42" s="52" t="s">
        <v>84</v>
      </c>
      <c r="B42" s="52" t="str">
        <v>Shading_trees</v>
      </c>
      <c r="C42" s="61">
        <v>0.99350649341317265</v>
      </c>
      <c r="D42" s="61">
        <v>0.30266480707391463</v>
      </c>
      <c r="E42" s="61">
        <v>0.29490860051939027</v>
      </c>
      <c r="F42" s="54">
        <f t="shared" si="2"/>
        <v>1.5910799010064776</v>
      </c>
      <c r="G42" s="55">
        <f t="shared" si="3"/>
        <v>62.442275386968639</v>
      </c>
      <c r="H42" s="55">
        <f t="shared" si="4"/>
        <v>19.022602628721312</v>
      </c>
      <c r="I42" s="55">
        <f t="shared" si="5"/>
        <v>18.535121984310056</v>
      </c>
      <c r="J42" s="56">
        <f t="shared" si="6"/>
        <v>100</v>
      </c>
      <c r="K42" s="57">
        <f t="shared" si="7"/>
        <v>49.756259677794375</v>
      </c>
      <c r="L42" s="57">
        <f t="shared" si="8"/>
        <v>62.442275386968639</v>
      </c>
    </row>
    <row r="43" spans="1:12" x14ac:dyDescent="0.3">
      <c r="A43" s="52" t="s">
        <v>84</v>
      </c>
      <c r="B43" s="52" t="str">
        <v>Shading_trees</v>
      </c>
      <c r="C43" s="61">
        <v>1</v>
      </c>
      <c r="D43" s="61">
        <v>0.30266480707391463</v>
      </c>
      <c r="E43" s="61">
        <v>0.29299360922704681</v>
      </c>
      <c r="F43" s="54">
        <f t="shared" si="2"/>
        <v>1.5956584163009615</v>
      </c>
      <c r="G43" s="55">
        <f t="shared" si="3"/>
        <v>62.670054554544912</v>
      </c>
      <c r="H43" s="55">
        <f t="shared" si="4"/>
        <v>18.96801997106304</v>
      </c>
      <c r="I43" s="55">
        <f t="shared" si="5"/>
        <v>18.361925474392038</v>
      </c>
      <c r="J43" s="56">
        <f t="shared" si="6"/>
        <v>99.999999999999986</v>
      </c>
      <c r="K43" s="57">
        <f t="shared" si="7"/>
        <v>49.696952751664497</v>
      </c>
      <c r="L43" s="57">
        <f t="shared" si="8"/>
        <v>62.670054554544912</v>
      </c>
    </row>
    <row r="44" spans="1:12" x14ac:dyDescent="0.3">
      <c r="A44" s="52" t="s">
        <v>84</v>
      </c>
      <c r="B44" s="52">
        <v>0</v>
      </c>
      <c r="C44" s="61">
        <v>0</v>
      </c>
      <c r="D44" s="61">
        <v>0</v>
      </c>
      <c r="E44" s="61">
        <v>0</v>
      </c>
      <c r="F44" s="54">
        <f t="shared" si="2"/>
        <v>0</v>
      </c>
      <c r="G44" s="55" t="e">
        <f t="shared" si="3"/>
        <v>#DIV/0!</v>
      </c>
      <c r="H44" s="55" t="e">
        <f t="shared" si="4"/>
        <v>#DIV/0!</v>
      </c>
      <c r="I44" s="55" t="e">
        <f t="shared" si="5"/>
        <v>#DIV/0!</v>
      </c>
      <c r="J44" s="56" t="e">
        <f t="shared" si="6"/>
        <v>#DIV/0!</v>
      </c>
      <c r="K44" s="57" t="e">
        <f t="shared" si="7"/>
        <v>#DIV/0!</v>
      </c>
      <c r="L44" s="57" t="e">
        <f t="shared" si="8"/>
        <v>#DIV/0!</v>
      </c>
    </row>
    <row r="45" spans="1:12" x14ac:dyDescent="0.3">
      <c r="A45" s="52" t="s">
        <v>84</v>
      </c>
      <c r="B45" s="52">
        <v>0</v>
      </c>
      <c r="C45" s="61">
        <v>0</v>
      </c>
      <c r="D45" s="61">
        <v>0</v>
      </c>
      <c r="E45" s="61">
        <v>0</v>
      </c>
      <c r="F45" s="54">
        <f t="shared" si="2"/>
        <v>0</v>
      </c>
      <c r="G45" s="55" t="e">
        <f t="shared" si="3"/>
        <v>#DIV/0!</v>
      </c>
      <c r="H45" s="55" t="e">
        <f t="shared" si="4"/>
        <v>#DIV/0!</v>
      </c>
      <c r="I45" s="55" t="e">
        <f t="shared" si="5"/>
        <v>#DIV/0!</v>
      </c>
      <c r="J45" s="56" t="e">
        <f t="shared" si="6"/>
        <v>#DIV/0!</v>
      </c>
      <c r="K45" s="57" t="e">
        <f t="shared" si="7"/>
        <v>#DIV/0!</v>
      </c>
      <c r="L45" s="57" t="e">
        <f t="shared" si="8"/>
        <v>#DIV/0!</v>
      </c>
    </row>
    <row r="46" spans="1:12" x14ac:dyDescent="0.3">
      <c r="A46" s="52" t="s">
        <v>84</v>
      </c>
      <c r="B46" s="52">
        <v>0</v>
      </c>
      <c r="C46" s="61">
        <v>0</v>
      </c>
      <c r="D46" s="61">
        <v>0</v>
      </c>
      <c r="E46" s="61">
        <v>0</v>
      </c>
      <c r="F46" s="54">
        <f t="shared" si="2"/>
        <v>0</v>
      </c>
      <c r="G46" s="55" t="e">
        <f t="shared" si="3"/>
        <v>#DIV/0!</v>
      </c>
      <c r="H46" s="55" t="e">
        <f t="shared" si="4"/>
        <v>#DIV/0!</v>
      </c>
      <c r="I46" s="55" t="e">
        <f t="shared" si="5"/>
        <v>#DIV/0!</v>
      </c>
      <c r="J46" s="56" t="e">
        <f t="shared" si="6"/>
        <v>#DIV/0!</v>
      </c>
      <c r="K46" s="57" t="e">
        <f t="shared" si="7"/>
        <v>#DIV/0!</v>
      </c>
      <c r="L46" s="57" t="e">
        <f t="shared" si="8"/>
        <v>#DIV/0!</v>
      </c>
    </row>
    <row r="47" spans="1:12" x14ac:dyDescent="0.3">
      <c r="A47" s="52" t="s">
        <v>84</v>
      </c>
      <c r="B47" s="52">
        <v>0</v>
      </c>
      <c r="C47" s="61">
        <v>0</v>
      </c>
      <c r="D47" s="61">
        <v>0</v>
      </c>
      <c r="E47" s="61">
        <v>0</v>
      </c>
      <c r="F47" s="54">
        <f t="shared" si="2"/>
        <v>0</v>
      </c>
      <c r="G47" s="55" t="e">
        <f t="shared" si="3"/>
        <v>#DIV/0!</v>
      </c>
      <c r="H47" s="55" t="e">
        <f t="shared" si="4"/>
        <v>#DIV/0!</v>
      </c>
      <c r="I47" s="55" t="e">
        <f t="shared" si="5"/>
        <v>#DIV/0!</v>
      </c>
      <c r="J47" s="56" t="e">
        <f t="shared" si="6"/>
        <v>#DIV/0!</v>
      </c>
      <c r="K47" s="57" t="e">
        <f t="shared" si="7"/>
        <v>#DIV/0!</v>
      </c>
      <c r="L47" s="57" t="e">
        <f t="shared" si="8"/>
        <v>#DIV/0!</v>
      </c>
    </row>
    <row r="48" spans="1:12" x14ac:dyDescent="0.3">
      <c r="A48" s="52" t="s">
        <v>84</v>
      </c>
      <c r="B48" s="52">
        <v>0</v>
      </c>
      <c r="C48" s="61">
        <v>0</v>
      </c>
      <c r="D48" s="61">
        <v>0</v>
      </c>
      <c r="E48" s="61">
        <v>0</v>
      </c>
      <c r="F48" s="54">
        <f t="shared" si="2"/>
        <v>0</v>
      </c>
      <c r="G48" s="55" t="e">
        <f t="shared" si="3"/>
        <v>#DIV/0!</v>
      </c>
      <c r="H48" s="55" t="e">
        <f t="shared" si="4"/>
        <v>#DIV/0!</v>
      </c>
      <c r="I48" s="55" t="e">
        <f t="shared" si="5"/>
        <v>#DIV/0!</v>
      </c>
      <c r="J48" s="56" t="e">
        <f t="shared" si="6"/>
        <v>#DIV/0!</v>
      </c>
      <c r="K48" s="57" t="e">
        <f t="shared" si="7"/>
        <v>#DIV/0!</v>
      </c>
      <c r="L48" s="57" t="e">
        <f t="shared" si="8"/>
        <v>#DIV/0!</v>
      </c>
    </row>
    <row r="49" spans="1:12" x14ac:dyDescent="0.3">
      <c r="A49" s="52" t="s">
        <v>84</v>
      </c>
      <c r="B49" s="52">
        <v>0</v>
      </c>
      <c r="C49" s="61">
        <v>0</v>
      </c>
      <c r="D49" s="61">
        <v>0</v>
      </c>
      <c r="E49" s="61">
        <v>0</v>
      </c>
      <c r="F49" s="54">
        <f t="shared" si="2"/>
        <v>0</v>
      </c>
      <c r="G49" s="55" t="e">
        <f t="shared" si="3"/>
        <v>#DIV/0!</v>
      </c>
      <c r="H49" s="55" t="e">
        <f t="shared" si="4"/>
        <v>#DIV/0!</v>
      </c>
      <c r="I49" s="55" t="e">
        <f t="shared" si="5"/>
        <v>#DIV/0!</v>
      </c>
      <c r="J49" s="56" t="e">
        <f t="shared" si="6"/>
        <v>#DIV/0!</v>
      </c>
      <c r="K49" s="57" t="e">
        <f t="shared" si="7"/>
        <v>#DIV/0!</v>
      </c>
      <c r="L49" s="57" t="e">
        <f t="shared" si="8"/>
        <v>#DIV/0!</v>
      </c>
    </row>
    <row r="50" spans="1:12" x14ac:dyDescent="0.3">
      <c r="A50" s="52" t="s">
        <v>84</v>
      </c>
      <c r="B50" s="52">
        <v>0</v>
      </c>
      <c r="C50" s="61">
        <v>0</v>
      </c>
      <c r="D50" s="61">
        <v>0</v>
      </c>
      <c r="E50" s="61">
        <v>0</v>
      </c>
      <c r="F50" s="54">
        <f t="shared" si="2"/>
        <v>0</v>
      </c>
      <c r="G50" s="55" t="e">
        <f t="shared" si="3"/>
        <v>#DIV/0!</v>
      </c>
      <c r="H50" s="55" t="e">
        <f t="shared" si="4"/>
        <v>#DIV/0!</v>
      </c>
      <c r="I50" s="55" t="e">
        <f t="shared" si="5"/>
        <v>#DIV/0!</v>
      </c>
      <c r="J50" s="56" t="e">
        <f t="shared" si="6"/>
        <v>#DIV/0!</v>
      </c>
      <c r="K50" s="57" t="e">
        <f t="shared" si="7"/>
        <v>#DIV/0!</v>
      </c>
      <c r="L50" s="57" t="e">
        <f t="shared" si="8"/>
        <v>#DIV/0!</v>
      </c>
    </row>
    <row r="51" spans="1:12" x14ac:dyDescent="0.3">
      <c r="A51" s="52" t="s">
        <v>84</v>
      </c>
      <c r="B51" s="52">
        <v>0</v>
      </c>
      <c r="C51" s="61">
        <v>0</v>
      </c>
      <c r="D51" s="61">
        <v>0</v>
      </c>
      <c r="E51" s="61">
        <v>0</v>
      </c>
      <c r="F51" s="54">
        <f t="shared" si="2"/>
        <v>0</v>
      </c>
      <c r="G51" s="55" t="e">
        <f t="shared" si="3"/>
        <v>#DIV/0!</v>
      </c>
      <c r="H51" s="55" t="e">
        <f t="shared" si="4"/>
        <v>#DIV/0!</v>
      </c>
      <c r="I51" s="55" t="e">
        <f t="shared" si="5"/>
        <v>#DIV/0!</v>
      </c>
      <c r="J51" s="56" t="e">
        <f t="shared" si="6"/>
        <v>#DIV/0!</v>
      </c>
      <c r="K51" s="57" t="e">
        <f t="shared" si="7"/>
        <v>#DIV/0!</v>
      </c>
      <c r="L51" s="57" t="e">
        <f t="shared" si="8"/>
        <v>#DIV/0!</v>
      </c>
    </row>
    <row r="52" spans="1:12" x14ac:dyDescent="0.3">
      <c r="A52" s="52" t="s">
        <v>84</v>
      </c>
      <c r="B52" s="52">
        <v>0</v>
      </c>
      <c r="C52" s="61">
        <v>0</v>
      </c>
      <c r="D52" s="61">
        <v>0</v>
      </c>
      <c r="E52" s="61">
        <v>0</v>
      </c>
      <c r="F52" s="54">
        <f t="shared" si="2"/>
        <v>0</v>
      </c>
      <c r="G52" s="55" t="e">
        <f t="shared" si="3"/>
        <v>#DIV/0!</v>
      </c>
      <c r="H52" s="55" t="e">
        <f t="shared" si="4"/>
        <v>#DIV/0!</v>
      </c>
      <c r="I52" s="55" t="e">
        <f t="shared" si="5"/>
        <v>#DIV/0!</v>
      </c>
      <c r="J52" s="56" t="e">
        <f t="shared" si="6"/>
        <v>#DIV/0!</v>
      </c>
      <c r="K52" s="57" t="e">
        <f t="shared" si="7"/>
        <v>#DIV/0!</v>
      </c>
      <c r="L52" s="57" t="e">
        <f t="shared" si="8"/>
        <v>#DIV/0!</v>
      </c>
    </row>
    <row r="53" spans="1:12" x14ac:dyDescent="0.3">
      <c r="A53" s="52" t="s">
        <v>84</v>
      </c>
      <c r="B53" s="52">
        <v>0</v>
      </c>
      <c r="C53" s="61">
        <v>0</v>
      </c>
      <c r="D53" s="61">
        <v>0</v>
      </c>
      <c r="E53" s="61">
        <v>0</v>
      </c>
      <c r="F53" s="54">
        <f t="shared" si="2"/>
        <v>0</v>
      </c>
      <c r="G53" s="55" t="e">
        <f t="shared" si="3"/>
        <v>#DIV/0!</v>
      </c>
      <c r="H53" s="55" t="e">
        <f t="shared" si="4"/>
        <v>#DIV/0!</v>
      </c>
      <c r="I53" s="55" t="e">
        <f t="shared" si="5"/>
        <v>#DIV/0!</v>
      </c>
      <c r="J53" s="56" t="e">
        <f t="shared" si="6"/>
        <v>#DIV/0!</v>
      </c>
      <c r="K53" s="57" t="e">
        <f t="shared" si="7"/>
        <v>#DIV/0!</v>
      </c>
      <c r="L53" s="57" t="e">
        <f t="shared" si="8"/>
        <v>#DIV/0!</v>
      </c>
    </row>
    <row r="54" spans="1:12" x14ac:dyDescent="0.3">
      <c r="A54" s="52" t="s">
        <v>84</v>
      </c>
      <c r="B54" s="52">
        <v>0</v>
      </c>
      <c r="C54" s="61">
        <v>0</v>
      </c>
      <c r="D54" s="61">
        <v>0</v>
      </c>
      <c r="E54" s="61">
        <v>0</v>
      </c>
      <c r="F54" s="54">
        <f t="shared" si="2"/>
        <v>0</v>
      </c>
      <c r="G54" s="55" t="e">
        <f t="shared" si="3"/>
        <v>#DIV/0!</v>
      </c>
      <c r="H54" s="55" t="e">
        <f t="shared" si="4"/>
        <v>#DIV/0!</v>
      </c>
      <c r="I54" s="55" t="e">
        <f t="shared" si="5"/>
        <v>#DIV/0!</v>
      </c>
      <c r="J54" s="56" t="e">
        <f t="shared" si="6"/>
        <v>#DIV/0!</v>
      </c>
      <c r="K54" s="57" t="e">
        <f t="shared" si="7"/>
        <v>#DIV/0!</v>
      </c>
      <c r="L54" s="57" t="e">
        <f t="shared" si="8"/>
        <v>#DIV/0!</v>
      </c>
    </row>
    <row r="55" spans="1:12" x14ac:dyDescent="0.3">
      <c r="A55" s="52" t="s">
        <v>84</v>
      </c>
      <c r="B55" s="52">
        <v>0</v>
      </c>
      <c r="C55" s="61">
        <v>0</v>
      </c>
      <c r="D55" s="61">
        <v>0</v>
      </c>
      <c r="E55" s="61">
        <v>0</v>
      </c>
      <c r="F55" s="54">
        <f t="shared" si="2"/>
        <v>0</v>
      </c>
      <c r="G55" s="55" t="e">
        <f t="shared" si="3"/>
        <v>#DIV/0!</v>
      </c>
      <c r="H55" s="55" t="e">
        <f t="shared" si="4"/>
        <v>#DIV/0!</v>
      </c>
      <c r="I55" s="55" t="e">
        <f t="shared" si="5"/>
        <v>#DIV/0!</v>
      </c>
      <c r="J55" s="56" t="e">
        <f t="shared" si="6"/>
        <v>#DIV/0!</v>
      </c>
      <c r="K55" s="57" t="e">
        <f t="shared" si="7"/>
        <v>#DIV/0!</v>
      </c>
      <c r="L55" s="57" t="e">
        <f t="shared" si="8"/>
        <v>#DIV/0!</v>
      </c>
    </row>
    <row r="56" spans="1:12" x14ac:dyDescent="0.3">
      <c r="A56" s="52" t="s">
        <v>84</v>
      </c>
      <c r="B56" s="52">
        <v>0</v>
      </c>
      <c r="C56" s="61">
        <v>0</v>
      </c>
      <c r="D56" s="61">
        <v>0</v>
      </c>
      <c r="E56" s="61">
        <v>0</v>
      </c>
      <c r="F56" s="54">
        <f t="shared" si="2"/>
        <v>0</v>
      </c>
      <c r="G56" s="55" t="e">
        <f t="shared" si="3"/>
        <v>#DIV/0!</v>
      </c>
      <c r="H56" s="55" t="e">
        <f t="shared" si="4"/>
        <v>#DIV/0!</v>
      </c>
      <c r="I56" s="55" t="e">
        <f t="shared" si="5"/>
        <v>#DIV/0!</v>
      </c>
      <c r="J56" s="56" t="e">
        <f t="shared" si="6"/>
        <v>#DIV/0!</v>
      </c>
      <c r="K56" s="57" t="e">
        <f t="shared" si="7"/>
        <v>#DIV/0!</v>
      </c>
      <c r="L56" s="57" t="e">
        <f t="shared" si="8"/>
        <v>#DIV/0!</v>
      </c>
    </row>
    <row r="57" spans="1:12" x14ac:dyDescent="0.3">
      <c r="A57" s="52" t="s">
        <v>84</v>
      </c>
      <c r="B57" s="52">
        <v>0</v>
      </c>
      <c r="C57" s="61">
        <v>0</v>
      </c>
      <c r="D57" s="61">
        <v>0</v>
      </c>
      <c r="E57" s="61">
        <v>0</v>
      </c>
      <c r="F57" s="54">
        <f t="shared" si="2"/>
        <v>0</v>
      </c>
      <c r="G57" s="55" t="e">
        <f t="shared" si="3"/>
        <v>#DIV/0!</v>
      </c>
      <c r="H57" s="55" t="e">
        <f t="shared" si="4"/>
        <v>#DIV/0!</v>
      </c>
      <c r="I57" s="55" t="e">
        <f t="shared" si="5"/>
        <v>#DIV/0!</v>
      </c>
      <c r="J57" s="56" t="e">
        <f t="shared" si="6"/>
        <v>#DIV/0!</v>
      </c>
      <c r="K57" s="57" t="e">
        <f t="shared" si="7"/>
        <v>#DIV/0!</v>
      </c>
      <c r="L57" s="57" t="e">
        <f t="shared" si="8"/>
        <v>#DIV/0!</v>
      </c>
    </row>
    <row r="58" spans="1:12" x14ac:dyDescent="0.3">
      <c r="A58" s="52" t="s">
        <v>84</v>
      </c>
      <c r="B58" s="52">
        <v>0</v>
      </c>
      <c r="C58" s="61">
        <v>0</v>
      </c>
      <c r="D58" s="61">
        <v>0</v>
      </c>
      <c r="E58" s="61">
        <v>0</v>
      </c>
      <c r="F58" s="54">
        <f t="shared" si="2"/>
        <v>0</v>
      </c>
      <c r="G58" s="55" t="e">
        <f t="shared" si="3"/>
        <v>#DIV/0!</v>
      </c>
      <c r="H58" s="55" t="e">
        <f t="shared" si="4"/>
        <v>#DIV/0!</v>
      </c>
      <c r="I58" s="55" t="e">
        <f t="shared" si="5"/>
        <v>#DIV/0!</v>
      </c>
      <c r="J58" s="56" t="e">
        <f t="shared" si="6"/>
        <v>#DIV/0!</v>
      </c>
      <c r="K58" s="57" t="e">
        <f t="shared" si="7"/>
        <v>#DIV/0!</v>
      </c>
      <c r="L58" s="57" t="e">
        <f t="shared" si="8"/>
        <v>#DIV/0!</v>
      </c>
    </row>
    <row r="59" spans="1:12" x14ac:dyDescent="0.3">
      <c r="A59" s="52" t="s">
        <v>84</v>
      </c>
      <c r="B59" s="52">
        <v>0</v>
      </c>
      <c r="C59" s="61">
        <v>0</v>
      </c>
      <c r="D59" s="61">
        <v>0</v>
      </c>
      <c r="E59" s="61">
        <v>0</v>
      </c>
      <c r="F59" s="54">
        <f t="shared" si="2"/>
        <v>0</v>
      </c>
      <c r="G59" s="55" t="e">
        <f t="shared" si="3"/>
        <v>#DIV/0!</v>
      </c>
      <c r="H59" s="55" t="e">
        <f t="shared" si="4"/>
        <v>#DIV/0!</v>
      </c>
      <c r="I59" s="55" t="e">
        <f t="shared" si="5"/>
        <v>#DIV/0!</v>
      </c>
      <c r="J59" s="56" t="e">
        <f t="shared" si="6"/>
        <v>#DIV/0!</v>
      </c>
      <c r="K59" s="57" t="e">
        <f t="shared" si="7"/>
        <v>#DIV/0!</v>
      </c>
      <c r="L59" s="57" t="e">
        <f t="shared" si="8"/>
        <v>#DIV/0!</v>
      </c>
    </row>
    <row r="60" spans="1:12" x14ac:dyDescent="0.3">
      <c r="A60" s="52" t="s">
        <v>84</v>
      </c>
      <c r="B60" s="52">
        <v>0</v>
      </c>
      <c r="C60" s="61">
        <v>0</v>
      </c>
      <c r="D60" s="61">
        <v>0</v>
      </c>
      <c r="E60" s="61">
        <v>0</v>
      </c>
      <c r="F60" s="54">
        <f t="shared" si="2"/>
        <v>0</v>
      </c>
      <c r="G60" s="55" t="e">
        <f t="shared" si="3"/>
        <v>#DIV/0!</v>
      </c>
      <c r="H60" s="55" t="e">
        <f t="shared" si="4"/>
        <v>#DIV/0!</v>
      </c>
      <c r="I60" s="55" t="e">
        <f t="shared" si="5"/>
        <v>#DIV/0!</v>
      </c>
      <c r="J60" s="56" t="e">
        <f t="shared" si="6"/>
        <v>#DIV/0!</v>
      </c>
      <c r="K60" s="57" t="e">
        <f t="shared" si="7"/>
        <v>#DIV/0!</v>
      </c>
      <c r="L60" s="57" t="e">
        <f t="shared" si="8"/>
        <v>#DIV/0!</v>
      </c>
    </row>
    <row r="61" spans="1:12" x14ac:dyDescent="0.3">
      <c r="A61" s="52" t="s">
        <v>84</v>
      </c>
      <c r="B61" s="52">
        <v>0</v>
      </c>
      <c r="C61" s="61">
        <v>0</v>
      </c>
      <c r="D61" s="61">
        <v>0</v>
      </c>
      <c r="E61" s="61">
        <v>0</v>
      </c>
      <c r="F61" s="54">
        <f t="shared" si="2"/>
        <v>0</v>
      </c>
      <c r="G61" s="55" t="e">
        <f t="shared" si="3"/>
        <v>#DIV/0!</v>
      </c>
      <c r="H61" s="55" t="e">
        <f t="shared" si="4"/>
        <v>#DIV/0!</v>
      </c>
      <c r="I61" s="55" t="e">
        <f t="shared" si="5"/>
        <v>#DIV/0!</v>
      </c>
      <c r="J61" s="56" t="e">
        <f t="shared" si="6"/>
        <v>#DIV/0!</v>
      </c>
      <c r="K61" s="57" t="e">
        <f t="shared" si="7"/>
        <v>#DIV/0!</v>
      </c>
      <c r="L61" s="57" t="e">
        <f t="shared" si="8"/>
        <v>#DIV/0!</v>
      </c>
    </row>
    <row r="62" spans="1:12" x14ac:dyDescent="0.3">
      <c r="A62" s="52" t="s">
        <v>84</v>
      </c>
      <c r="B62" s="52">
        <v>0</v>
      </c>
      <c r="C62" s="61">
        <v>0</v>
      </c>
      <c r="D62" s="61">
        <v>0</v>
      </c>
      <c r="E62" s="61">
        <v>0</v>
      </c>
      <c r="F62" s="54">
        <f t="shared" si="2"/>
        <v>0</v>
      </c>
      <c r="G62" s="55" t="e">
        <f t="shared" si="3"/>
        <v>#DIV/0!</v>
      </c>
      <c r="H62" s="55" t="e">
        <f t="shared" si="4"/>
        <v>#DIV/0!</v>
      </c>
      <c r="I62" s="55" t="e">
        <f t="shared" si="5"/>
        <v>#DIV/0!</v>
      </c>
      <c r="J62" s="56" t="e">
        <f t="shared" si="6"/>
        <v>#DIV/0!</v>
      </c>
      <c r="K62" s="57" t="e">
        <f t="shared" si="7"/>
        <v>#DIV/0!</v>
      </c>
      <c r="L62" s="57" t="e">
        <f t="shared" si="8"/>
        <v>#DIV/0!</v>
      </c>
    </row>
    <row r="63" spans="1:12" x14ac:dyDescent="0.3">
      <c r="A63" s="52" t="s">
        <v>84</v>
      </c>
      <c r="B63" s="52">
        <v>0</v>
      </c>
      <c r="C63" s="61">
        <v>0</v>
      </c>
      <c r="D63" s="61">
        <v>0</v>
      </c>
      <c r="E63" s="61">
        <v>0</v>
      </c>
      <c r="F63" s="54">
        <f t="shared" si="2"/>
        <v>0</v>
      </c>
      <c r="G63" s="55" t="e">
        <f t="shared" si="3"/>
        <v>#DIV/0!</v>
      </c>
      <c r="H63" s="55" t="e">
        <f t="shared" si="4"/>
        <v>#DIV/0!</v>
      </c>
      <c r="I63" s="55" t="e">
        <f t="shared" si="5"/>
        <v>#DIV/0!</v>
      </c>
      <c r="J63" s="56" t="e">
        <f t="shared" si="6"/>
        <v>#DIV/0!</v>
      </c>
      <c r="K63" s="57" t="e">
        <f t="shared" si="7"/>
        <v>#DIV/0!</v>
      </c>
      <c r="L63" s="57" t="e">
        <f t="shared" si="8"/>
        <v>#DIV/0!</v>
      </c>
    </row>
    <row r="64" spans="1:12" x14ac:dyDescent="0.3">
      <c r="A64" s="52" t="s">
        <v>84</v>
      </c>
      <c r="B64" s="52">
        <v>0</v>
      </c>
      <c r="C64" s="61">
        <v>0</v>
      </c>
      <c r="D64" s="61">
        <v>0</v>
      </c>
      <c r="E64" s="61">
        <v>0</v>
      </c>
      <c r="F64" s="54">
        <f t="shared" si="2"/>
        <v>0</v>
      </c>
      <c r="G64" s="55" t="e">
        <f t="shared" si="3"/>
        <v>#DIV/0!</v>
      </c>
      <c r="H64" s="55" t="e">
        <f t="shared" si="4"/>
        <v>#DIV/0!</v>
      </c>
      <c r="I64" s="55" t="e">
        <f t="shared" si="5"/>
        <v>#DIV/0!</v>
      </c>
      <c r="J64" s="56" t="e">
        <f t="shared" si="6"/>
        <v>#DIV/0!</v>
      </c>
      <c r="K64" s="57" t="e">
        <f t="shared" si="7"/>
        <v>#DIV/0!</v>
      </c>
      <c r="L64" s="57" t="e">
        <f t="shared" si="8"/>
        <v>#DIV/0!</v>
      </c>
    </row>
    <row r="65" spans="1:12" x14ac:dyDescent="0.3">
      <c r="A65" s="52" t="s">
        <v>84</v>
      </c>
      <c r="B65" s="52">
        <v>0</v>
      </c>
      <c r="C65" s="61">
        <v>0</v>
      </c>
      <c r="D65" s="61">
        <v>0</v>
      </c>
      <c r="E65" s="61">
        <v>0</v>
      </c>
      <c r="F65" s="54">
        <f t="shared" si="2"/>
        <v>0</v>
      </c>
      <c r="G65" s="55" t="e">
        <f t="shared" si="3"/>
        <v>#DIV/0!</v>
      </c>
      <c r="H65" s="55" t="e">
        <f t="shared" si="4"/>
        <v>#DIV/0!</v>
      </c>
      <c r="I65" s="55" t="e">
        <f t="shared" si="5"/>
        <v>#DIV/0!</v>
      </c>
      <c r="J65" s="56" t="e">
        <f t="shared" si="6"/>
        <v>#DIV/0!</v>
      </c>
      <c r="K65" s="57" t="e">
        <f t="shared" si="7"/>
        <v>#DIV/0!</v>
      </c>
      <c r="L65" s="57" t="e">
        <f t="shared" si="8"/>
        <v>#DIV/0!</v>
      </c>
    </row>
    <row r="66" spans="1:12" x14ac:dyDescent="0.3">
      <c r="A66" s="52" t="s">
        <v>84</v>
      </c>
      <c r="B66" s="52">
        <v>0</v>
      </c>
      <c r="C66" s="61">
        <v>0</v>
      </c>
      <c r="D66" s="61">
        <v>0</v>
      </c>
      <c r="E66" s="61">
        <v>0</v>
      </c>
      <c r="F66" s="54">
        <f t="shared" si="2"/>
        <v>0</v>
      </c>
      <c r="G66" s="55" t="e">
        <f t="shared" si="3"/>
        <v>#DIV/0!</v>
      </c>
      <c r="H66" s="55" t="e">
        <f t="shared" si="4"/>
        <v>#DIV/0!</v>
      </c>
      <c r="I66" s="55" t="e">
        <f t="shared" si="5"/>
        <v>#DIV/0!</v>
      </c>
      <c r="J66" s="56" t="e">
        <f t="shared" si="6"/>
        <v>#DIV/0!</v>
      </c>
      <c r="K66" s="57" t="e">
        <f t="shared" si="7"/>
        <v>#DIV/0!</v>
      </c>
      <c r="L66" s="57" t="e">
        <f t="shared" si="8"/>
        <v>#DIV/0!</v>
      </c>
    </row>
    <row r="67" spans="1:12" x14ac:dyDescent="0.3">
      <c r="A67" s="52" t="s">
        <v>84</v>
      </c>
      <c r="B67" s="52">
        <v>0</v>
      </c>
      <c r="C67" s="61">
        <v>0</v>
      </c>
      <c r="D67" s="61">
        <v>0</v>
      </c>
      <c r="E67" s="61">
        <v>0</v>
      </c>
      <c r="F67" s="54">
        <f t="shared" si="2"/>
        <v>0</v>
      </c>
      <c r="G67" s="55" t="e">
        <f t="shared" si="3"/>
        <v>#DIV/0!</v>
      </c>
      <c r="H67" s="55" t="e">
        <f t="shared" si="4"/>
        <v>#DIV/0!</v>
      </c>
      <c r="I67" s="55" t="e">
        <f t="shared" si="5"/>
        <v>#DIV/0!</v>
      </c>
      <c r="J67" s="56" t="e">
        <f t="shared" si="6"/>
        <v>#DIV/0!</v>
      </c>
      <c r="K67" s="57" t="e">
        <f t="shared" si="7"/>
        <v>#DIV/0!</v>
      </c>
      <c r="L67" s="57" t="e">
        <f t="shared" si="8"/>
        <v>#DIV/0!</v>
      </c>
    </row>
    <row r="68" spans="1:12" x14ac:dyDescent="0.3">
      <c r="A68" s="52" t="s">
        <v>84</v>
      </c>
      <c r="B68" s="52">
        <v>0</v>
      </c>
      <c r="C68" s="61">
        <v>0</v>
      </c>
      <c r="D68" s="61">
        <v>0</v>
      </c>
      <c r="E68" s="61">
        <v>0</v>
      </c>
      <c r="F68" s="54">
        <f t="shared" si="2"/>
        <v>0</v>
      </c>
      <c r="G68" s="55" t="e">
        <f t="shared" si="3"/>
        <v>#DIV/0!</v>
      </c>
      <c r="H68" s="55" t="e">
        <f t="shared" si="4"/>
        <v>#DIV/0!</v>
      </c>
      <c r="I68" s="55" t="e">
        <f t="shared" si="5"/>
        <v>#DIV/0!</v>
      </c>
      <c r="J68" s="56" t="e">
        <f t="shared" si="6"/>
        <v>#DIV/0!</v>
      </c>
      <c r="K68" s="57" t="e">
        <f t="shared" si="7"/>
        <v>#DIV/0!</v>
      </c>
      <c r="L68" s="57" t="e">
        <f t="shared" si="8"/>
        <v>#DIV/0!</v>
      </c>
    </row>
    <row r="69" spans="1:12" x14ac:dyDescent="0.3">
      <c r="A69" s="52" t="s">
        <v>84</v>
      </c>
      <c r="B69" s="52">
        <v>0</v>
      </c>
      <c r="C69" s="61">
        <v>0</v>
      </c>
      <c r="D69" s="61">
        <v>0</v>
      </c>
      <c r="E69" s="61">
        <v>0</v>
      </c>
      <c r="F69" s="54">
        <f t="shared" si="2"/>
        <v>0</v>
      </c>
      <c r="G69" s="55" t="e">
        <f t="shared" si="3"/>
        <v>#DIV/0!</v>
      </c>
      <c r="H69" s="55" t="e">
        <f t="shared" si="4"/>
        <v>#DIV/0!</v>
      </c>
      <c r="I69" s="55" t="e">
        <f t="shared" si="5"/>
        <v>#DIV/0!</v>
      </c>
      <c r="J69" s="56" t="e">
        <f t="shared" si="6"/>
        <v>#DIV/0!</v>
      </c>
      <c r="K69" s="57" t="e">
        <f t="shared" si="7"/>
        <v>#DIV/0!</v>
      </c>
      <c r="L69" s="57" t="e">
        <f t="shared" si="8"/>
        <v>#DIV/0!</v>
      </c>
    </row>
    <row r="70" spans="1:12" x14ac:dyDescent="0.3">
      <c r="A70" s="52" t="s">
        <v>84</v>
      </c>
      <c r="B70" s="52">
        <v>0</v>
      </c>
      <c r="C70" s="61">
        <v>0</v>
      </c>
      <c r="D70" s="61">
        <v>0</v>
      </c>
      <c r="E70" s="61">
        <v>0</v>
      </c>
      <c r="F70" s="54">
        <f t="shared" si="2"/>
        <v>0</v>
      </c>
      <c r="G70" s="55" t="e">
        <f t="shared" si="3"/>
        <v>#DIV/0!</v>
      </c>
      <c r="H70" s="55" t="e">
        <f t="shared" si="4"/>
        <v>#DIV/0!</v>
      </c>
      <c r="I70" s="55" t="e">
        <f t="shared" si="5"/>
        <v>#DIV/0!</v>
      </c>
      <c r="J70" s="56" t="e">
        <f t="shared" si="6"/>
        <v>#DIV/0!</v>
      </c>
      <c r="K70" s="57" t="e">
        <f t="shared" si="7"/>
        <v>#DIV/0!</v>
      </c>
      <c r="L70" s="57" t="e">
        <f t="shared" si="8"/>
        <v>#DIV/0!</v>
      </c>
    </row>
    <row r="71" spans="1:12" x14ac:dyDescent="0.3">
      <c r="B71" s="52">
        <v>0</v>
      </c>
      <c r="C71" s="61">
        <v>0</v>
      </c>
      <c r="D71" s="61">
        <v>0</v>
      </c>
      <c r="E71" s="61">
        <v>0</v>
      </c>
    </row>
    <row r="72" spans="1:12" x14ac:dyDescent="0.3">
      <c r="B72" s="52">
        <v>0</v>
      </c>
      <c r="C72" s="61">
        <v>0</v>
      </c>
      <c r="D72" s="61">
        <v>0</v>
      </c>
      <c r="E72" s="61">
        <v>0</v>
      </c>
    </row>
    <row r="73" spans="1:12" x14ac:dyDescent="0.3">
      <c r="B73" s="52">
        <v>0</v>
      </c>
      <c r="C73" s="61">
        <v>0</v>
      </c>
      <c r="D73" s="61">
        <v>0</v>
      </c>
      <c r="E73" s="61">
        <v>0</v>
      </c>
    </row>
    <row r="74" spans="1:12" x14ac:dyDescent="0.3">
      <c r="B74" s="52">
        <v>0</v>
      </c>
      <c r="C74" s="61">
        <v>0</v>
      </c>
      <c r="D74" s="61">
        <v>0</v>
      </c>
      <c r="E74" s="61">
        <v>0</v>
      </c>
    </row>
  </sheetData>
  <mergeCells count="9">
    <mergeCell ref="J3:L3"/>
    <mergeCell ref="Y3:AA3"/>
    <mergeCell ref="F9:L9"/>
    <mergeCell ref="A10:E10"/>
    <mergeCell ref="G10:J10"/>
    <mergeCell ref="A11:A12"/>
    <mergeCell ref="B11:B12"/>
    <mergeCell ref="C11:E11"/>
    <mergeCell ref="G11:J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G24" sqref="G24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664062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hidden="1" customWidth="1"/>
    <col min="14" max="14" width="16.33203125" hidden="1" customWidth="1"/>
    <col min="15" max="15" width="18.5546875" hidden="1" customWidth="1"/>
    <col min="16" max="16" width="15.33203125" hidden="1" customWidth="1"/>
    <col min="17" max="17" width="20.109375" bestFit="1" customWidth="1"/>
  </cols>
  <sheetData>
    <row r="1" spans="1:17" x14ac:dyDescent="0.3">
      <c r="A1" s="14"/>
      <c r="B1" s="14"/>
      <c r="C1" s="13"/>
      <c r="D1" s="7" t="s">
        <v>1</v>
      </c>
      <c r="E1" s="7" t="s">
        <v>2</v>
      </c>
      <c r="F1" s="7" t="s">
        <v>5</v>
      </c>
      <c r="G1" s="7" t="s">
        <v>28</v>
      </c>
      <c r="H1" s="7" t="s">
        <v>6</v>
      </c>
      <c r="I1" s="7" t="s">
        <v>41</v>
      </c>
      <c r="J1" s="7" t="s">
        <v>8</v>
      </c>
      <c r="K1" s="7" t="s">
        <v>9</v>
      </c>
      <c r="L1" s="7" t="s">
        <v>10</v>
      </c>
      <c r="M1" s="7" t="s">
        <v>25</v>
      </c>
      <c r="N1" s="7" t="s">
        <v>22</v>
      </c>
      <c r="O1" s="7" t="s">
        <v>23</v>
      </c>
      <c r="P1" s="7" t="s">
        <v>24</v>
      </c>
      <c r="Q1" s="7" t="s">
        <v>26</v>
      </c>
    </row>
    <row r="2" spans="1:17" x14ac:dyDescent="0.3">
      <c r="A2" s="2"/>
      <c r="B2" s="4" t="s">
        <v>0</v>
      </c>
      <c r="C2" s="4" t="s">
        <v>3</v>
      </c>
      <c r="D2" s="7" t="s">
        <v>20</v>
      </c>
      <c r="E2" s="7" t="s">
        <v>4</v>
      </c>
      <c r="F2" s="7" t="s">
        <v>29</v>
      </c>
      <c r="G2" s="7" t="s">
        <v>29</v>
      </c>
      <c r="H2" s="7" t="s">
        <v>20</v>
      </c>
      <c r="I2" s="7" t="s">
        <v>21</v>
      </c>
      <c r="J2" s="7" t="s">
        <v>17</v>
      </c>
      <c r="K2" s="7" t="s">
        <v>35</v>
      </c>
      <c r="L2" s="7" t="s">
        <v>20</v>
      </c>
      <c r="M2" s="7" t="s">
        <v>20</v>
      </c>
      <c r="N2" s="7" t="s">
        <v>17</v>
      </c>
      <c r="O2" s="7" t="s">
        <v>35</v>
      </c>
      <c r="P2" s="7" t="s">
        <v>20</v>
      </c>
      <c r="Q2" s="7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6">
        <v>1</v>
      </c>
      <c r="E3" s="6">
        <v>0</v>
      </c>
      <c r="F3" s="6">
        <v>275.58999999999997</v>
      </c>
      <c r="G3" s="11">
        <v>0.95999991986900568</v>
      </c>
      <c r="H3" s="12">
        <v>0.6920654559507966</v>
      </c>
      <c r="I3" s="12">
        <v>1.387151911158615</v>
      </c>
      <c r="J3" s="12">
        <v>3.7530802499823039</v>
      </c>
      <c r="K3" s="12">
        <v>1.015747927158372E-2</v>
      </c>
      <c r="L3" s="12">
        <v>0.53979996684938669</v>
      </c>
      <c r="M3" s="12">
        <v>9.5046346075832844E-2</v>
      </c>
      <c r="N3" s="12">
        <v>4.2535808170214304E-3</v>
      </c>
      <c r="O3" s="12">
        <v>2.8961654606973748E-3</v>
      </c>
      <c r="P3" s="12">
        <v>1.174013130366802E-3</v>
      </c>
      <c r="Q3" s="12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6">
        <v>1</v>
      </c>
      <c r="E4" s="6">
        <v>0</v>
      </c>
      <c r="F4" s="6">
        <v>275.58999999999997</v>
      </c>
      <c r="G4" s="11">
        <v>0.95999991986900568</v>
      </c>
      <c r="H4" s="12">
        <v>0.6920654559507966</v>
      </c>
      <c r="I4" s="12">
        <v>1.387151911158615</v>
      </c>
      <c r="J4" s="12">
        <v>3.7530802499823039</v>
      </c>
      <c r="K4" s="12">
        <v>1.015747927158372E-2</v>
      </c>
      <c r="L4" s="12">
        <v>0.53979996684938669</v>
      </c>
      <c r="M4" s="12">
        <v>9.5046346075832844E-2</v>
      </c>
      <c r="N4" s="12">
        <v>4.2535808170214304E-3</v>
      </c>
      <c r="O4" s="12">
        <v>2.8961654606973748E-3</v>
      </c>
      <c r="P4" s="12">
        <v>1.174013130366802E-3</v>
      </c>
      <c r="Q4" s="12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6">
        <v>1</v>
      </c>
      <c r="E5" s="6">
        <v>0</v>
      </c>
      <c r="F5" s="8">
        <v>467.04256100921816</v>
      </c>
      <c r="G5" s="11">
        <v>1.000762820243835</v>
      </c>
      <c r="H5" s="12">
        <v>0.20245399978011849</v>
      </c>
      <c r="I5" s="12">
        <v>4.9431615148663166</v>
      </c>
      <c r="J5" s="12">
        <v>4.6191184228518978E-3</v>
      </c>
      <c r="K5" s="12">
        <v>1.443921173631679E-4</v>
      </c>
      <c r="L5" s="12">
        <v>0.12818127009086311</v>
      </c>
      <c r="M5" s="12">
        <v>2.2855708841234449E-2</v>
      </c>
      <c r="N5" s="12">
        <v>7.4838957516476512E-5</v>
      </c>
      <c r="O5" s="12">
        <v>3.578425417799735E-3</v>
      </c>
      <c r="P5" s="12">
        <v>2.8668157756328577E-4</v>
      </c>
      <c r="Q5" s="12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6">
        <v>1</v>
      </c>
      <c r="E6" s="6">
        <v>0</v>
      </c>
      <c r="F6" s="8">
        <v>6797.4060000000009</v>
      </c>
      <c r="G6" s="11">
        <v>1.00000015925616</v>
      </c>
      <c r="H6" s="12">
        <v>0.62656182702630758</v>
      </c>
      <c r="I6" s="12">
        <v>1.5960119434696629</v>
      </c>
      <c r="J6" s="12">
        <v>2.3667127534281458E-3</v>
      </c>
      <c r="K6" s="12">
        <v>2.1832435595570132E-3</v>
      </c>
      <c r="L6" s="12">
        <v>0.30856308445800101</v>
      </c>
      <c r="M6" s="12">
        <v>3.137899748980999E-2</v>
      </c>
      <c r="N6" s="12">
        <v>6.1807718884665519E-4</v>
      </c>
      <c r="O6" s="12">
        <v>0.28596529306378221</v>
      </c>
      <c r="P6" s="12">
        <v>1.9501510541886091E-4</v>
      </c>
      <c r="Q6" s="12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6">
        <v>1</v>
      </c>
      <c r="E7" s="6">
        <v>0</v>
      </c>
      <c r="F7" s="8">
        <f>G8</f>
        <v>5421.2995378701016</v>
      </c>
      <c r="G7" s="11">
        <v>1</v>
      </c>
      <c r="H7" s="12">
        <f>H8/$G$8</f>
        <v>0.60017611682249938</v>
      </c>
      <c r="I7" s="12">
        <f>I8</f>
        <v>1.666177596826546</v>
      </c>
      <c r="J7" s="12">
        <f>J8/$G$8</f>
        <v>1.7866706568443057E-3</v>
      </c>
      <c r="K7" s="12">
        <f t="shared" ref="K7:Q7" si="0">K8/$G$8</f>
        <v>1.074154253294724E-2</v>
      </c>
      <c r="L7" s="12">
        <f t="shared" si="0"/>
        <v>6.2183632729923683E-4</v>
      </c>
      <c r="M7" s="12">
        <f t="shared" si="0"/>
        <v>1.3960073147690178E-2</v>
      </c>
      <c r="N7" s="12">
        <f t="shared" si="0"/>
        <v>4.4882945517118857E-3</v>
      </c>
      <c r="O7" s="12">
        <f t="shared" si="0"/>
        <v>2.7351872721376896E-3</v>
      </c>
      <c r="P7" s="12">
        <f t="shared" si="0"/>
        <v>1.2205235057779942E-3</v>
      </c>
      <c r="Q7" s="12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6">
        <f>G8/17</f>
        <v>318.8999728158883</v>
      </c>
      <c r="E8" s="6">
        <v>0</v>
      </c>
      <c r="F8" s="6">
        <v>0</v>
      </c>
      <c r="G8" s="11">
        <v>5421.2995378701016</v>
      </c>
      <c r="H8" s="11">
        <v>3253.734504770488</v>
      </c>
      <c r="I8" s="11">
        <v>1.666177596826546</v>
      </c>
      <c r="J8" s="11">
        <v>9.6860768062761053</v>
      </c>
      <c r="K8" s="11">
        <v>58.233119569878909</v>
      </c>
      <c r="L8" s="11">
        <v>3.3711609938181941</v>
      </c>
      <c r="M8" s="11">
        <v>75.681738104205579</v>
      </c>
      <c r="N8" s="11">
        <v>24.332389179020542</v>
      </c>
      <c r="O8" s="11">
        <v>14.828269494428239</v>
      </c>
      <c r="P8" s="11">
        <v>6.6168235178338364</v>
      </c>
      <c r="Q8" s="11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7" t="s">
        <v>27</v>
      </c>
    </row>
    <row r="13" spans="1:17" x14ac:dyDescent="0.3">
      <c r="B13" t="s">
        <v>11</v>
      </c>
      <c r="C13" t="s">
        <v>33</v>
      </c>
      <c r="D13" t="e">
        <f t="array" ref="D13">SUM(D3:D7*G13:G16)</f>
        <v>#N/A</v>
      </c>
      <c r="E13" s="9">
        <v>5000</v>
      </c>
      <c r="F13">
        <f t="array" ref="F13:F16">-D3:D7*G13:G16+F3:F7</f>
        <v>0</v>
      </c>
      <c r="G13" s="10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 cm="1">
        <f t="array" ref="D14">SUM(K3:K7*G13:G16)</f>
        <v>#N/A</v>
      </c>
      <c r="E14" s="9">
        <v>50</v>
      </c>
      <c r="F14">
        <v>275.58999999999997</v>
      </c>
      <c r="G14" s="10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9">
        <v>0</v>
      </c>
      <c r="F15">
        <v>52.620181009218186</v>
      </c>
      <c r="G15" s="10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9">
        <v>0</v>
      </c>
      <c r="F16">
        <v>2487.4184000000005</v>
      </c>
      <c r="G16" s="10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2020-07-29T10:14:09Z</dcterms:modified>
</cp:coreProperties>
</file>