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hock\"/>
    </mc:Choice>
  </mc:AlternateContent>
  <xr:revisionPtr revIDLastSave="0" documentId="13_ncr:1_{5EEB4AF5-D382-4FE2-B60C-103967E671D4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0" l="1"/>
  <c r="C35" i="10" l="1"/>
  <c r="C32" i="10" l="1"/>
  <c r="C25" i="10" l="1"/>
  <c r="C24" i="10" l="1"/>
  <c r="C34" i="10" s="1"/>
  <c r="C28" i="10" l="1"/>
  <c r="E2" i="7" l="1"/>
  <c r="C33" i="10" l="1"/>
  <c r="C30" i="10"/>
  <c r="G3" i="4" l="1"/>
  <c r="G2" i="4" l="1"/>
  <c r="C23" i="10" l="1"/>
  <c r="C29" i="10" l="1"/>
  <c r="C2" i="1" s="1"/>
  <c r="F3" i="5"/>
  <c r="F2" i="5"/>
  <c r="C21" i="10"/>
  <c r="C27" i="10" s="1"/>
  <c r="C20" i="10"/>
  <c r="C26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<sst xmlns="http://schemas.openxmlformats.org/spreadsheetml/2006/main" count="329" uniqueCount="268">
  <si>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</si>
  <si>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</si>
  <si>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</si>
  <si>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</si>
  <si>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</si>
  <si>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</si>
  <si>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</si>
  <si>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</si>
  <si>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</si>
  <si>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</si>
  <si>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</si>
  <si>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</si>
  <si>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</si>
  <si>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</si>
  <si>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</si>
  <si>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</si>
  <si>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</si>
  <si>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</si>
  <si>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</si>
  <si>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</si>
  <si>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</si>
  <si>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</si>
  <si>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</si>
  <si>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</si>
  <si>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</si>
  <si>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</si>
  <si>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</si>
  <si>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</si>
  <si>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</si>
  <si>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</si>
  <si>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</si>
  <si>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</si>
  <si>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</si>
  <si>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</si>
  <si>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</si>
  <si>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</si>
  <si>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</si>
  <si>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</si>
  <si>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</si>
  <si>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</si>
  <si>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</si>
  <si>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</si>
  <si>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</si>
  <si>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</si>
  <si>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</si>
  <si>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</si>
  <si>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</si>
  <si>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</si>
  <si>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</si>
  <si>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</si>
  <si>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</si>
  <si>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</si>
  <si>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</si>
  <si>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</si>
  <si>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</si>
  <si>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</si>
  <si>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</si>
  <si>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</si>
  <si>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</si>
  <si>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</si>
  <si>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</si>
  <si>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</si>
  <si>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</si>
  <si>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</si>
  <si>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</si>
  <si>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</si>
  <si>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</si>
  <si>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</si>
  <si>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</si>
  <si>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</si>
  <si>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</si>
  <si>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</si>
  <si>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</si>
  <si>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</si>
  <si>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</si>
  <si>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</si>
  <si>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</si>
  <si>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</si>
  <si>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</si>
  <si>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</si>
  <si>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</si>
  <si>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</si>
  <si>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</si>
  <si>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</si>
  <si>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</si>
  <si>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</si>
  <si>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</si>
  <si>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</si>
  <si>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</si>
  <si>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</si>
  <si>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</si>
  <si>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</si>
  <si>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</si>
  <si>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</si>
  <si>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</si>
  <si>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</si>
  <si>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</si>
  <si>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</si>
  <si>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</si>
  <si>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</si>
  <si>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</si>
  <si>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</si>
  <si>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</si>
  <si>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</si>
  <si>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</si>
  <si>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</si>
  <si>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</si>
  <si>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</si>
  <si>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</si>
  <si>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</si>
  <si>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</si>
  <si>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</si>
  <si>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</si>
  <si>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</si>
  <si>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</si>
  <si>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</si>
  <si>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</si>
  <si>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</si>
  <si>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</si>
  <si>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</si>
  <si>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</si>
  <si>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</si>
  <si>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</si>
  <si>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</si>
  <si>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</si>
  <si>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</si>
  <si>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</si>
  <si>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</si>
  <si>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</si>
  <si>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</si>
  <si>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</si>
  <si>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</si>
  <si>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</si>
  <si>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</si>
  <si>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</si>
  <si>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</si>
  <si>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</si>
  <si>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</si>
  <si>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</si>
  <si>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</si>
  <si>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</si>
  <si>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</si>
  <si>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</si>
  <si>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</si>
  <si>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</si>
  <si>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</si>
  <si>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</si>
  <si>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</si>
  <si>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</si>
  <si>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</si>
  <si>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</si>
  <si>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</si>
  <si>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</si>
  <si>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</si>
  <si>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</si>
  <si>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</si>
  <si>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</si>
  <si>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</si>
  <si>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</si>
  <si>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</si>
  <si>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</si>
  <si>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</si>
  <si>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</si>
  <si>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</si>
  <si>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</si>
  <si>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</si>
  <si>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</si>
  <si>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</si>
  <si>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</si>
  <si>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</si>
  <si>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</si>
  <si>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</si>
  <si>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</si>
  <si>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</si>
  <si>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</si>
  <si>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</si>
  <si>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</si>
  <si>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</si>
  <si>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</si>
  <si>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</si>
  <si>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</si>
  <si>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</si>
  <si>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</si>
  <si>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</si>
  <si>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</si>
  <si>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</si>
  <si>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</si>
  <si>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</si>
  <si>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</si>
  <si>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</si>
  <si>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</si>
  <si>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</si>
  <si>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</si>
  <si>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</si>
  <si>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</si>
  <si>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</si>
  <si>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</si>
  <si>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</si>
  <si>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</si>
  <si>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</si>
  <si>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</si>
  <si>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</si>
  <si>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</si>
  <si>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</si>
  <si>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</si>
  <si>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</si>
  <si>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</si>
  <si>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</si>
  <si>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</si>
  <si>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</si>
  <si>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</si>
  <si>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</si>
  <si>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</si>
  <si>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</si>
  <si>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</si>
  <si>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</si>
  <si>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</si>
  <si>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</si>
  <si>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</si>
  <si>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</si>
  <si>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</si>
  <si>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</si>
  <si>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</si>
  <si>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</si>
  <si>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</si>
  <si>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</si>
  <si>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</si>
  <si>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</si>
  <si>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</si>
  <si>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</si>
  <si>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</si>
  <si>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</si>
  <si>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</si>
  <si>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</si>
  <si>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</si>
  <si>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</si>
  <si>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</si>
  <si>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</si>
  <si>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</si>
  <si>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</si>
  <si>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</si>
  <si>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</si>
  <si>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</si>
  <si>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</si>
  <si>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</si>
  <si>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</si>
  <si>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</si>
  <si>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</si>
  <si>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</si>
  <si>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</si>
  <si>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</si>
  <si>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</si>
  <si>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</si>
  <si>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</si>
  <si>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</si>
  <si>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</si>
  <si>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</si>
  <si>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</si>
  <si>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</si>
  <si>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</si>
  <si>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Min</t>
  </si>
  <si>
    <t>Max</t>
  </si>
  <si>
    <t>Step</t>
  </si>
  <si>
    <t>ok</t>
  </si>
  <si>
    <t>aggregated</t>
  </si>
  <si>
    <t>Affected Parameters</t>
  </si>
  <si>
    <t>Residential</t>
  </si>
  <si>
    <t>numbeo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</si>
</sst>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7" t="s">
        <v>266</v>
      </c>
      <c r="C2" t="s">
        <v>92</v>
      </c>
      <c r="D2" s="5" t="s">
        <v>259</v>
      </c>
      <c r="E2" s="2">
        <f>main!C35</f>
        <v>-4.9350649350647348E-2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"/>
    <col min="2" max="2" width="19" style="1" bestFit="1" customWidth="1"/>
    <col min="3" max="3" width="9.33203125" style="1" bestFit="1" customWidth="1"/>
    <col min="4" max="16384" width="9.109375" style="1"/>
  </cols>
  <sheetData>
    <row r="1" spans="1:3" x14ac:dyDescent="0.3">
      <c r="B1" s="49" t="s">
        <v>1</v>
      </c>
      <c r="C1" s="49" t="s">
        <v>9</v>
      </c>
    </row>
    <row r="2" spans="1:3" x14ac:dyDescent="0.3">
      <c r="A2" s="49">
        <v>1</v>
      </c>
      <c r="B2" s="51" t="s">
        <v>51</v>
      </c>
      <c r="C2" s="50">
        <f>main!C29</f>
        <v>0.99999999999995948</v>
      </c>
    </row>
    <row r="3" spans="1:3" x14ac:dyDescent="0.3">
      <c r="A3" s="3"/>
    </row>
    <row r="4" spans="1:3" x14ac:dyDescent="0.3">
      <c r="A4" s="3"/>
    </row>
    <row r="5" spans="1:3" x14ac:dyDescent="0.3">
      <c r="A5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"/>
    <col min="2" max="2" width="11.77734375" style="1" bestFit="1" customWidth="1"/>
    <col min="3" max="3" width="32.109375" style="1" bestFit="1" customWidth="1"/>
    <col min="4" max="4" width="11.77734375" style="1" bestFit="1" customWidth="1"/>
    <col min="5" max="5" width="31" style="1" bestFit="1" customWidth="1"/>
    <col min="6" max="6" width="10.109375" style="1" bestFit="1" customWidth="1"/>
    <col min="7" max="7" width="12.66406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9" t="s">
        <v>0</v>
      </c>
      <c r="C1" s="49" t="s">
        <v>1</v>
      </c>
      <c r="D1" s="49" t="s">
        <v>2</v>
      </c>
      <c r="E1" s="49" t="s">
        <v>3</v>
      </c>
      <c r="F1" s="49" t="s">
        <v>6</v>
      </c>
      <c r="G1" s="49" t="s">
        <v>9</v>
      </c>
      <c r="H1" s="55" t="s">
        <v>264</v>
      </c>
    </row>
    <row r="2" spans="1:8" x14ac:dyDescent="0.3">
      <c r="A2" s="52">
        <v>1</v>
      </c>
      <c r="B2" s="50" t="s">
        <v>14</v>
      </c>
      <c r="C2" s="53" t="s">
        <v>92</v>
      </c>
      <c r="D2" s="50" t="s">
        <v>13</v>
      </c>
      <c r="E2" s="53" t="s">
        <v>41</v>
      </c>
      <c r="F2" s="50" t="s">
        <v>7</v>
      </c>
      <c r="G2" s="50">
        <f>-main!C30</f>
        <v>2.9422988710692267E-6</v>
      </c>
      <c r="H2" s="54" t="s">
        <v>204</v>
      </c>
    </row>
    <row r="3" spans="1:8" x14ac:dyDescent="0.3">
      <c r="A3" s="52">
        <v>2</v>
      </c>
      <c r="B3" s="50" t="s">
        <v>13</v>
      </c>
      <c r="C3" s="54" t="s">
        <v>20</v>
      </c>
      <c r="D3" s="50" t="s">
        <v>14</v>
      </c>
      <c r="E3" s="53" t="s">
        <v>86</v>
      </c>
      <c r="F3" s="50" t="s">
        <v>7</v>
      </c>
      <c r="G3" s="54">
        <f>main!C34</f>
        <v>-9.6685255186692185E-5</v>
      </c>
      <c r="H3" s="54" t="s">
        <v>204</v>
      </c>
    </row>
  </sheetData>
  <dataValidations count="2">
    <dataValidation type="list" allowBlank="1" showInputMessage="1" showErrorMessage="1" sqref="F2:F3" xr:uid="{00000000-0002-0000-0200-000000000000}">
      <formula1>"Percentage, Absolute"</formula1>
    </dataValidation>
    <dataValidation type="list" allowBlank="1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E2 C3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33203125" style="1" bestFit="1" customWidth="1"/>
    <col min="4" max="4" width="32.109375" style="1" bestFit="1" customWidth="1"/>
    <col min="5" max="5" width="10.109375" style="1" bestFit="1" customWidth="1"/>
    <col min="6" max="6" width="12.6640625" style="1" bestFit="1" customWidth="1"/>
    <col min="7" max="7" width="10.44140625" style="1" bestFit="1" customWidth="1"/>
    <col min="8" max="16384" width="9.109375" style="1"/>
  </cols>
  <sheetData>
    <row r="1" spans="1:7" x14ac:dyDescent="0.3">
      <c r="B1" s="49" t="s">
        <v>1</v>
      </c>
      <c r="C1" s="49" t="s">
        <v>2</v>
      </c>
      <c r="D1" s="49" t="s">
        <v>3</v>
      </c>
      <c r="E1" s="49" t="s">
        <v>6</v>
      </c>
      <c r="F1" s="49" t="s">
        <v>9</v>
      </c>
      <c r="G1" s="55" t="s">
        <v>264</v>
      </c>
    </row>
    <row r="2" spans="1:7" x14ac:dyDescent="0.3">
      <c r="A2" s="49">
        <v>1</v>
      </c>
      <c r="B2" s="51" t="s">
        <v>258</v>
      </c>
      <c r="C2" s="50" t="s">
        <v>14</v>
      </c>
      <c r="D2" s="53" t="s">
        <v>92</v>
      </c>
      <c r="E2" s="50" t="s">
        <v>7</v>
      </c>
      <c r="F2" s="54">
        <f>main!C32</f>
        <v>-3.3158843793851892E-6</v>
      </c>
      <c r="G2" s="54" t="s">
        <v>205</v>
      </c>
    </row>
    <row r="3" spans="1:7" x14ac:dyDescent="0.3">
      <c r="A3" s="49">
        <v>2</v>
      </c>
      <c r="B3" s="51" t="s">
        <v>144</v>
      </c>
      <c r="C3" s="50" t="s">
        <v>14</v>
      </c>
      <c r="D3" s="53" t="s">
        <v>92</v>
      </c>
      <c r="E3" s="50" t="s">
        <v>7</v>
      </c>
      <c r="F3" s="54">
        <f>main!C33</f>
        <v>4.6668002376532283E-6</v>
      </c>
      <c r="G3" s="54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6" t="s">
        <v>13</v>
      </c>
      <c r="B1" s="6" t="s">
        <v>14</v>
      </c>
      <c r="C1" s="6" t="s">
        <v>136</v>
      </c>
      <c r="D1" s="6" t="s">
        <v>228</v>
      </c>
      <c r="E1" s="6" t="s">
        <v>234</v>
      </c>
    </row>
    <row r="2" spans="1:10" x14ac:dyDescent="0.3">
      <c r="A2" t="s">
        <v>12</v>
      </c>
      <c r="B2" t="s">
        <v>84</v>
      </c>
      <c r="C2" t="s">
        <v>137</v>
      </c>
      <c r="D2" s="34" t="s">
        <v>210</v>
      </c>
      <c r="E2" s="33" t="s">
        <v>235</v>
      </c>
    </row>
    <row r="3" spans="1:10" x14ac:dyDescent="0.3">
      <c r="A3" t="s">
        <v>15</v>
      </c>
      <c r="B3" t="s">
        <v>85</v>
      </c>
      <c r="C3" t="s">
        <v>138</v>
      </c>
      <c r="D3" s="34" t="s">
        <v>212</v>
      </c>
      <c r="E3" s="33" t="s">
        <v>236</v>
      </c>
    </row>
    <row r="4" spans="1:10" x14ac:dyDescent="0.3">
      <c r="A4" t="s">
        <v>16</v>
      </c>
      <c r="B4" t="s">
        <v>86</v>
      </c>
      <c r="C4" t="s">
        <v>139</v>
      </c>
      <c r="D4" s="34" t="s">
        <v>211</v>
      </c>
      <c r="E4" s="33" t="s">
        <v>206</v>
      </c>
    </row>
    <row r="5" spans="1:10" x14ac:dyDescent="0.3">
      <c r="A5" t="s">
        <v>17</v>
      </c>
      <c r="B5" t="s">
        <v>87</v>
      </c>
      <c r="C5" t="s">
        <v>140</v>
      </c>
      <c r="D5" s="34" t="s">
        <v>213</v>
      </c>
      <c r="E5" s="33" t="s">
        <v>237</v>
      </c>
    </row>
    <row r="6" spans="1:10" x14ac:dyDescent="0.3">
      <c r="A6" t="s">
        <v>18</v>
      </c>
      <c r="B6" t="s">
        <v>88</v>
      </c>
      <c r="C6" t="s">
        <v>141</v>
      </c>
      <c r="D6" s="34" t="s">
        <v>229</v>
      </c>
      <c r="E6" s="33" t="s">
        <v>238</v>
      </c>
    </row>
    <row r="7" spans="1:10" x14ac:dyDescent="0.3">
      <c r="A7" t="s">
        <v>19</v>
      </c>
      <c r="B7" t="s">
        <v>89</v>
      </c>
      <c r="C7" t="s">
        <v>142</v>
      </c>
      <c r="D7" s="34" t="s">
        <v>230</v>
      </c>
      <c r="E7" s="33" t="s">
        <v>207</v>
      </c>
    </row>
    <row r="8" spans="1:10" x14ac:dyDescent="0.3">
      <c r="A8" t="s">
        <v>20</v>
      </c>
      <c r="B8" t="s">
        <v>90</v>
      </c>
      <c r="C8" t="s">
        <v>143</v>
      </c>
      <c r="D8" s="34" t="s">
        <v>214</v>
      </c>
      <c r="E8" s="33" t="s">
        <v>239</v>
      </c>
    </row>
    <row r="9" spans="1:10" x14ac:dyDescent="0.3">
      <c r="A9" t="s">
        <v>21</v>
      </c>
      <c r="B9" t="s">
        <v>91</v>
      </c>
      <c r="C9" t="s">
        <v>144</v>
      </c>
      <c r="D9" s="34" t="s">
        <v>209</v>
      </c>
      <c r="E9" s="33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4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4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4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4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6"/>
      <c r="H15" s="26"/>
      <c r="I15" s="26"/>
      <c r="J15" s="26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7" bestFit="1" customWidth="1"/>
    <col min="4" max="4" width="14.5546875" style="1" bestFit="1" customWidth="1"/>
    <col min="5" max="5" width="14.5546875" style="2" customWidth="1"/>
    <col min="6" max="9" width="14.5546875" style="1" customWidth="1"/>
    <col min="10" max="10" width="15.33203125" style="1" bestFit="1" customWidth="1"/>
    <col min="11" max="11" width="186.44140625" style="1" bestFit="1" customWidth="1"/>
    <col min="12" max="12" width="20.5546875" style="1" customWidth="1"/>
    <col min="13" max="16384" width="9.109375" style="1"/>
  </cols>
  <sheetData>
    <row r="1" spans="1:12" x14ac:dyDescent="0.3">
      <c r="A1" s="8" t="s">
        <v>175</v>
      </c>
      <c r="B1" s="8" t="s">
        <v>173</v>
      </c>
      <c r="C1" s="16" t="s">
        <v>8</v>
      </c>
      <c r="D1" s="8" t="s">
        <v>174</v>
      </c>
      <c r="E1" s="41" t="s">
        <v>220</v>
      </c>
      <c r="F1" s="8" t="s">
        <v>260</v>
      </c>
      <c r="G1" s="8" t="s">
        <v>261</v>
      </c>
      <c r="H1" s="8" t="s">
        <v>262</v>
      </c>
      <c r="I1" s="8" t="s">
        <v>265</v>
      </c>
      <c r="J1" s="8" t="s">
        <v>178</v>
      </c>
      <c r="K1" s="8" t="s">
        <v>176</v>
      </c>
    </row>
    <row r="2" spans="1:12" x14ac:dyDescent="0.3">
      <c r="A2" s="58" t="s">
        <v>181</v>
      </c>
      <c r="B2" s="11" t="s">
        <v>186</v>
      </c>
      <c r="C2" s="19">
        <v>0.5</v>
      </c>
      <c r="D2" s="10"/>
      <c r="E2" s="42"/>
      <c r="F2" s="10"/>
      <c r="G2" s="10"/>
      <c r="H2" s="10"/>
      <c r="I2" s="10"/>
      <c r="J2" s="10"/>
      <c r="K2" s="9" t="s">
        <v>191</v>
      </c>
    </row>
    <row r="3" spans="1:12" x14ac:dyDescent="0.3">
      <c r="A3" s="58"/>
      <c r="B3" s="11" t="s">
        <v>247</v>
      </c>
      <c r="C3" s="39">
        <v>0.25</v>
      </c>
      <c r="D3" s="10"/>
      <c r="E3" s="40"/>
      <c r="F3" s="9"/>
      <c r="G3" s="9"/>
      <c r="H3" s="9"/>
      <c r="I3" s="9"/>
      <c r="J3" s="10"/>
      <c r="K3" s="9" t="s">
        <v>191</v>
      </c>
    </row>
    <row r="4" spans="1:12" x14ac:dyDescent="0.3">
      <c r="A4" s="58"/>
      <c r="B4" s="9" t="s">
        <v>183</v>
      </c>
      <c r="C4" s="19">
        <v>0.26500000000000001</v>
      </c>
      <c r="D4" s="9" t="s">
        <v>248</v>
      </c>
      <c r="E4" s="40"/>
      <c r="F4" s="9"/>
      <c r="G4" s="9"/>
      <c r="H4" s="9"/>
      <c r="I4" s="9"/>
      <c r="J4" s="10"/>
      <c r="K4" s="9" t="s">
        <v>179</v>
      </c>
    </row>
    <row r="5" spans="1:12" x14ac:dyDescent="0.3">
      <c r="A5" s="58"/>
      <c r="B5" s="9" t="s">
        <v>216</v>
      </c>
      <c r="C5" s="19">
        <v>88278</v>
      </c>
      <c r="D5" s="9" t="s">
        <v>219</v>
      </c>
      <c r="E5" s="40"/>
      <c r="F5" s="9"/>
      <c r="G5" s="9"/>
      <c r="H5" s="9"/>
      <c r="I5" s="9"/>
      <c r="J5" s="10"/>
      <c r="K5" s="9" t="s">
        <v>218</v>
      </c>
    </row>
    <row r="6" spans="1:12" x14ac:dyDescent="0.3">
      <c r="A6" s="58"/>
      <c r="B6" s="9" t="s">
        <v>217</v>
      </c>
      <c r="C6" s="39">
        <v>2000</v>
      </c>
      <c r="D6" s="10"/>
      <c r="E6" s="40" t="s">
        <v>205</v>
      </c>
      <c r="F6" s="48">
        <v>1800</v>
      </c>
      <c r="G6" s="48">
        <v>2360</v>
      </c>
      <c r="H6" s="48">
        <v>140</v>
      </c>
      <c r="I6" s="48" t="s">
        <v>198</v>
      </c>
      <c r="J6" s="10"/>
      <c r="K6" s="10"/>
    </row>
    <row r="7" spans="1:12" x14ac:dyDescent="0.3">
      <c r="A7" s="58"/>
      <c r="B7" s="9" t="s">
        <v>188</v>
      </c>
      <c r="C7" s="19">
        <v>0.14000000000000001</v>
      </c>
      <c r="D7" s="9" t="s">
        <v>187</v>
      </c>
      <c r="E7" s="40"/>
      <c r="F7" s="48"/>
      <c r="G7" s="48"/>
      <c r="H7" s="48"/>
      <c r="I7" s="48"/>
      <c r="J7" s="10"/>
      <c r="K7" s="24" t="s">
        <v>192</v>
      </c>
      <c r="L7" s="23"/>
    </row>
    <row r="8" spans="1:12" x14ac:dyDescent="0.3">
      <c r="A8" s="58"/>
      <c r="B8" s="9" t="s">
        <v>241</v>
      </c>
      <c r="C8" s="19">
        <v>1</v>
      </c>
      <c r="D8" s="9" t="s">
        <v>244</v>
      </c>
      <c r="E8" s="40" t="s">
        <v>205</v>
      </c>
      <c r="F8" s="48">
        <v>15</v>
      </c>
      <c r="G8" s="48">
        <v>20</v>
      </c>
      <c r="H8" s="48">
        <v>1</v>
      </c>
      <c r="I8" s="48" t="s">
        <v>199</v>
      </c>
      <c r="J8" s="10"/>
      <c r="K8" s="24" t="s">
        <v>246</v>
      </c>
      <c r="L8" s="23"/>
    </row>
    <row r="9" spans="1:12" x14ac:dyDescent="0.3">
      <c r="A9" s="58"/>
      <c r="B9" s="9" t="s">
        <v>240</v>
      </c>
      <c r="C9" s="19">
        <f>162-7</f>
        <v>155</v>
      </c>
      <c r="D9" s="9" t="s">
        <v>245</v>
      </c>
      <c r="E9" s="40"/>
      <c r="F9" s="48"/>
      <c r="G9" s="48"/>
      <c r="H9" s="48"/>
      <c r="I9" s="48"/>
      <c r="J9" s="10"/>
      <c r="K9" s="24" t="s">
        <v>267</v>
      </c>
      <c r="L9" s="23"/>
    </row>
    <row r="10" spans="1:12" x14ac:dyDescent="0.3">
      <c r="A10" s="58"/>
      <c r="B10" s="9" t="s">
        <v>243</v>
      </c>
      <c r="C10" s="19">
        <v>10410</v>
      </c>
      <c r="D10" s="9" t="s">
        <v>190</v>
      </c>
      <c r="E10" s="42"/>
      <c r="F10" s="10"/>
      <c r="G10" s="10"/>
      <c r="H10" s="10"/>
      <c r="I10" s="10"/>
      <c r="J10" s="9" t="s">
        <v>203</v>
      </c>
      <c r="K10" s="9"/>
    </row>
    <row r="11" spans="1:12" x14ac:dyDescent="0.3">
      <c r="A11" s="58"/>
      <c r="B11" s="9" t="s">
        <v>193</v>
      </c>
      <c r="C11" s="19">
        <v>1.4</v>
      </c>
      <c r="D11" s="9"/>
      <c r="E11" s="40"/>
      <c r="F11" s="9"/>
      <c r="G11" s="9"/>
      <c r="H11" s="9"/>
      <c r="I11" s="9"/>
      <c r="J11" s="10"/>
      <c r="K11" s="10"/>
    </row>
    <row r="12" spans="1:12" x14ac:dyDescent="0.3">
      <c r="A12" s="58"/>
      <c r="B12" s="9" t="s">
        <v>194</v>
      </c>
      <c r="C12" s="19">
        <v>1.4</v>
      </c>
      <c r="D12" s="9"/>
      <c r="E12" s="40"/>
      <c r="F12" s="9"/>
      <c r="G12" s="9"/>
      <c r="H12" s="9"/>
      <c r="I12" s="9"/>
      <c r="J12" s="10"/>
      <c r="K12" s="10"/>
    </row>
    <row r="13" spans="1:12" x14ac:dyDescent="0.3">
      <c r="A13" s="58"/>
      <c r="B13" s="11" t="s">
        <v>182</v>
      </c>
      <c r="C13" s="20">
        <v>800000</v>
      </c>
      <c r="D13" s="11"/>
      <c r="E13" s="43"/>
      <c r="F13" s="11"/>
      <c r="G13" s="11"/>
      <c r="H13" s="11"/>
      <c r="I13" s="11"/>
      <c r="J13" s="11"/>
      <c r="K13" s="11" t="s">
        <v>180</v>
      </c>
    </row>
    <row r="14" spans="1:12" x14ac:dyDescent="0.3">
      <c r="A14" s="58"/>
      <c r="B14" s="11" t="s">
        <v>200</v>
      </c>
      <c r="C14" s="20">
        <v>8.3479305095333606E-2</v>
      </c>
      <c r="D14" s="11"/>
      <c r="E14" s="43"/>
      <c r="F14" s="11"/>
      <c r="G14" s="11"/>
      <c r="H14" s="11"/>
      <c r="I14" s="11"/>
      <c r="J14" s="11"/>
      <c r="K14" s="11"/>
    </row>
    <row r="15" spans="1:12" x14ac:dyDescent="0.3">
      <c r="A15" s="35"/>
      <c r="B15" s="11" t="s">
        <v>250</v>
      </c>
      <c r="C15" s="20">
        <v>-0.08</v>
      </c>
      <c r="D15" s="11"/>
      <c r="E15" s="43"/>
      <c r="F15" s="11"/>
      <c r="G15" s="11"/>
      <c r="H15" s="11"/>
      <c r="I15" s="11"/>
      <c r="J15" s="11"/>
      <c r="K15" s="11" t="s">
        <v>191</v>
      </c>
    </row>
    <row r="16" spans="1:12" x14ac:dyDescent="0.3">
      <c r="A16" s="35"/>
      <c r="B16" s="11" t="s">
        <v>251</v>
      </c>
      <c r="C16" s="20">
        <v>-0.02</v>
      </c>
      <c r="D16" s="11"/>
      <c r="E16" s="43"/>
      <c r="F16" s="11"/>
      <c r="G16" s="11"/>
      <c r="H16" s="11"/>
      <c r="I16" s="11"/>
      <c r="J16" s="11"/>
      <c r="K16" s="11"/>
    </row>
    <row r="17" spans="1:11" x14ac:dyDescent="0.3">
      <c r="A17" s="37"/>
      <c r="B17" s="11" t="s">
        <v>254</v>
      </c>
      <c r="C17" s="20">
        <v>3.8</v>
      </c>
      <c r="D17" s="11"/>
      <c r="E17" s="43"/>
      <c r="F17" s="11"/>
      <c r="G17" s="11"/>
      <c r="H17" s="11"/>
      <c r="I17" s="11"/>
      <c r="J17" s="11"/>
      <c r="K17" s="11" t="s">
        <v>256</v>
      </c>
    </row>
    <row r="18" spans="1:11" x14ac:dyDescent="0.3">
      <c r="A18" s="57" t="s">
        <v>184</v>
      </c>
      <c r="B18" s="12" t="s">
        <v>172</v>
      </c>
      <c r="C18" s="56">
        <v>1.4711494355346133E-4</v>
      </c>
      <c r="D18" s="12"/>
      <c r="E18" s="44"/>
      <c r="F18" s="12"/>
      <c r="G18" s="12"/>
      <c r="H18" s="12"/>
      <c r="I18" s="12"/>
      <c r="J18" s="12"/>
      <c r="K18" s="12"/>
    </row>
    <row r="19" spans="1:11" x14ac:dyDescent="0.3">
      <c r="A19" s="57"/>
      <c r="B19" s="12" t="s">
        <v>189</v>
      </c>
      <c r="C19" s="18">
        <v>1.4E-2</v>
      </c>
      <c r="D19" s="12"/>
      <c r="E19" s="44"/>
      <c r="F19" s="12"/>
      <c r="G19" s="12"/>
      <c r="H19" s="12"/>
      <c r="I19" s="12"/>
      <c r="J19" s="12" t="s">
        <v>263</v>
      </c>
      <c r="K19" s="12" t="s">
        <v>192</v>
      </c>
    </row>
    <row r="20" spans="1:11" x14ac:dyDescent="0.3">
      <c r="A20" s="57"/>
      <c r="B20" s="12" t="s">
        <v>195</v>
      </c>
      <c r="C20" s="18">
        <f>1-C11</f>
        <v>-0.39999999999999991</v>
      </c>
      <c r="D20" s="12"/>
      <c r="E20" s="44"/>
      <c r="F20" s="12"/>
      <c r="G20" s="12"/>
      <c r="H20" s="12"/>
      <c r="I20" s="12"/>
      <c r="J20" s="12" t="s">
        <v>199</v>
      </c>
      <c r="K20" s="12" t="s">
        <v>197</v>
      </c>
    </row>
    <row r="21" spans="1:11" x14ac:dyDescent="0.3">
      <c r="A21" s="57"/>
      <c r="B21" s="12" t="s">
        <v>196</v>
      </c>
      <c r="C21" s="18">
        <f>1-C12</f>
        <v>-0.39999999999999991</v>
      </c>
      <c r="D21" s="12"/>
      <c r="E21" s="44"/>
      <c r="F21" s="12"/>
      <c r="G21" s="12"/>
      <c r="H21" s="12"/>
      <c r="I21" s="12"/>
      <c r="J21" s="12" t="s">
        <v>199</v>
      </c>
      <c r="K21" s="12" t="s">
        <v>197</v>
      </c>
    </row>
    <row r="22" spans="1:11" x14ac:dyDescent="0.3">
      <c r="A22" s="36"/>
      <c r="B22" s="12" t="s">
        <v>257</v>
      </c>
      <c r="C22" s="18">
        <v>-0.4</v>
      </c>
      <c r="D22" s="12"/>
      <c r="E22" s="44"/>
      <c r="F22" s="12"/>
      <c r="G22" s="12"/>
      <c r="H22" s="12"/>
      <c r="I22" s="12"/>
      <c r="J22" s="12"/>
      <c r="K22" s="12"/>
    </row>
    <row r="23" spans="1:11" x14ac:dyDescent="0.3">
      <c r="A23" s="27" t="s">
        <v>177</v>
      </c>
      <c r="B23" s="14" t="s">
        <v>221</v>
      </c>
      <c r="C23" s="22">
        <f>C5*C6*C3*(C7+C19)/1000</f>
        <v>6797.4060000000009</v>
      </c>
      <c r="D23" s="15" t="s">
        <v>190</v>
      </c>
      <c r="E23" s="45"/>
      <c r="F23" s="15"/>
      <c r="G23" s="15"/>
      <c r="H23" s="15"/>
      <c r="I23" s="15"/>
      <c r="J23" s="15"/>
      <c r="K23" s="15"/>
    </row>
    <row r="24" spans="1:11" x14ac:dyDescent="0.3">
      <c r="A24" s="27"/>
      <c r="B24" s="14" t="s">
        <v>185</v>
      </c>
      <c r="C24" s="14">
        <f>C9*C8*C6*C5*C3/1000000</f>
        <v>6841.5450000000001</v>
      </c>
      <c r="D24" s="14" t="s">
        <v>190</v>
      </c>
      <c r="E24" s="45"/>
      <c r="F24" s="14"/>
      <c r="G24" s="14"/>
      <c r="H24" s="14"/>
      <c r="I24" s="14"/>
      <c r="J24" s="14" t="s">
        <v>203</v>
      </c>
      <c r="K24" s="15"/>
    </row>
    <row r="25" spans="1:11" x14ac:dyDescent="0.3">
      <c r="A25" s="59"/>
      <c r="B25" s="13" t="s">
        <v>252</v>
      </c>
      <c r="C25" s="21">
        <f>C16*C18</f>
        <v>-2.9422988710692267E-6</v>
      </c>
      <c r="D25" s="13"/>
      <c r="E25" s="46"/>
      <c r="F25" s="13"/>
      <c r="G25" s="13"/>
      <c r="H25" s="13"/>
      <c r="I25" s="13"/>
      <c r="J25" s="13" t="s">
        <v>199</v>
      </c>
      <c r="K25" s="13" t="s">
        <v>223</v>
      </c>
    </row>
    <row r="26" spans="1:11" x14ac:dyDescent="0.3">
      <c r="A26" s="59"/>
      <c r="B26" s="13" t="s">
        <v>201</v>
      </c>
      <c r="C26" s="25">
        <f>C14*C20*C18</f>
        <v>-4.9124213027928704E-6</v>
      </c>
      <c r="D26" s="13"/>
      <c r="E26" s="46"/>
      <c r="F26" s="13"/>
      <c r="G26" s="13"/>
      <c r="H26" s="13"/>
      <c r="I26" s="13"/>
      <c r="J26" s="13" t="s">
        <v>199</v>
      </c>
      <c r="K26" s="13"/>
    </row>
    <row r="27" spans="1:11" x14ac:dyDescent="0.3">
      <c r="A27" s="59"/>
      <c r="B27" s="13" t="s">
        <v>202</v>
      </c>
      <c r="C27" s="25">
        <f>C21*C14*C18</f>
        <v>-4.9124213027928704E-6</v>
      </c>
      <c r="D27" s="13"/>
      <c r="E27" s="46"/>
      <c r="F27" s="13"/>
      <c r="G27" s="13"/>
      <c r="H27" s="13"/>
      <c r="I27" s="13"/>
      <c r="J27" s="13" t="s">
        <v>199</v>
      </c>
      <c r="K27" s="13"/>
    </row>
    <row r="28" spans="1:11" x14ac:dyDescent="0.3">
      <c r="A28" s="38"/>
      <c r="B28" s="13" t="s">
        <v>202</v>
      </c>
      <c r="C28" s="25">
        <f>C22*C14*C18</f>
        <v>-4.912421302792873E-6</v>
      </c>
      <c r="D28" s="13"/>
      <c r="E28" s="46"/>
      <c r="F28" s="13"/>
      <c r="G28" s="13"/>
      <c r="H28" s="13"/>
      <c r="I28" s="13"/>
      <c r="J28" s="13"/>
      <c r="K28" s="13"/>
    </row>
    <row r="29" spans="1:11" x14ac:dyDescent="0.3">
      <c r="A29" s="60" t="s">
        <v>224</v>
      </c>
      <c r="B29" s="28" t="s">
        <v>222</v>
      </c>
      <c r="C29" s="29">
        <f>C23*C18</f>
        <v>0.99999999999995948</v>
      </c>
      <c r="D29" s="28" t="s">
        <v>190</v>
      </c>
      <c r="E29" s="47"/>
      <c r="F29" s="28"/>
      <c r="G29" s="28"/>
      <c r="H29" s="28"/>
      <c r="I29" s="28"/>
      <c r="J29" s="28" t="s">
        <v>198</v>
      </c>
      <c r="K29" s="28"/>
    </row>
    <row r="30" spans="1:11" x14ac:dyDescent="0.3">
      <c r="A30" s="60"/>
      <c r="B30" s="28" t="s">
        <v>252</v>
      </c>
      <c r="C30" s="30">
        <f>C25</f>
        <v>-2.9422988710692267E-6</v>
      </c>
      <c r="D30" s="28"/>
      <c r="E30" s="47"/>
      <c r="F30" s="28"/>
      <c r="G30" s="28"/>
      <c r="H30" s="28"/>
      <c r="I30" s="28"/>
      <c r="J30" s="28" t="s">
        <v>199</v>
      </c>
      <c r="K30" s="28" t="s">
        <v>223</v>
      </c>
    </row>
    <row r="31" spans="1:11" x14ac:dyDescent="0.3">
      <c r="A31" s="60"/>
      <c r="B31" s="28" t="s">
        <v>225</v>
      </c>
      <c r="C31" s="32">
        <v>0</v>
      </c>
      <c r="D31" s="28"/>
      <c r="E31" s="47"/>
      <c r="F31" s="28"/>
      <c r="G31" s="28"/>
      <c r="H31" s="28"/>
      <c r="I31" s="28"/>
      <c r="J31" s="28" t="s">
        <v>199</v>
      </c>
      <c r="K31" s="28" t="s">
        <v>227</v>
      </c>
    </row>
    <row r="32" spans="1:11" x14ac:dyDescent="0.3">
      <c r="A32" s="60"/>
      <c r="B32" s="28" t="s">
        <v>226</v>
      </c>
      <c r="C32" s="31">
        <f>-0.27*C14*C18</f>
        <v>-3.3158843793851892E-6</v>
      </c>
      <c r="D32" s="28"/>
      <c r="E32" s="47"/>
      <c r="F32" s="28"/>
      <c r="G32" s="28"/>
      <c r="H32" s="28"/>
      <c r="I32" s="28"/>
      <c r="J32" s="28" t="s">
        <v>136</v>
      </c>
      <c r="K32" s="28" t="s">
        <v>227</v>
      </c>
    </row>
    <row r="33" spans="1:11" x14ac:dyDescent="0.3">
      <c r="B33" s="28" t="s">
        <v>253</v>
      </c>
      <c r="C33" s="32">
        <f>0.38*C14*C18</f>
        <v>4.6668002376532283E-6</v>
      </c>
      <c r="D33" s="28"/>
      <c r="E33" s="47"/>
      <c r="F33" s="28"/>
      <c r="G33" s="28"/>
      <c r="H33" s="28"/>
      <c r="I33" s="28"/>
      <c r="J33" s="28" t="s">
        <v>136</v>
      </c>
      <c r="K33" s="28" t="s">
        <v>227</v>
      </c>
    </row>
    <row r="34" spans="1:11" x14ac:dyDescent="0.3">
      <c r="B34" s="28" t="s">
        <v>242</v>
      </c>
      <c r="C34" s="32">
        <f>-C24*C18/C10</f>
        <v>-9.6685255186692185E-5</v>
      </c>
      <c r="D34" s="28"/>
      <c r="E34" s="47"/>
      <c r="F34" s="28"/>
      <c r="G34" s="28"/>
      <c r="H34" s="28"/>
      <c r="I34" s="28"/>
      <c r="J34" s="28" t="s">
        <v>199</v>
      </c>
      <c r="K34" s="28" t="s">
        <v>246</v>
      </c>
    </row>
    <row r="35" spans="1:11" x14ac:dyDescent="0.3">
      <c r="B35" s="28" t="s">
        <v>255</v>
      </c>
      <c r="C35" s="32">
        <f>-C17*C18*C5/1000</f>
        <v>-4.9350649350647348E-2</v>
      </c>
      <c r="D35" s="28"/>
      <c r="E35" s="47"/>
      <c r="F35" s="28"/>
      <c r="G35" s="28"/>
      <c r="H35" s="28"/>
      <c r="I35" s="28"/>
      <c r="J35" s="28" t="s">
        <v>199</v>
      </c>
      <c r="K35" s="28" t="s">
        <v>246</v>
      </c>
    </row>
    <row r="38" spans="1:11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AD77FBCA-DB57-49E0-B1C8-34C2897E5A3B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2020-10-01T15:27:44Z</dcterms:modified>
</cp:coreProperties>
</file>