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llinucci\Documents\GitHub\CIVICS_Kenya\CVX_Kenya\Optimization\"/>
    </mc:Choice>
  </mc:AlternateContent>
  <xr:revisionPtr revIDLastSave="0" documentId="13_ncr:1_{A1DACAAE-103D-4254-B9B8-B0CF99A9ADC3}" xr6:coauthVersionLast="45" xr6:coauthVersionMax="45" xr10:uidLastSave="{00000000-0000-0000-0000-000000000000}"/>
  <bookViews>
    <workbookView xWindow="-4170" yWindow="-21720" windowWidth="38640" windowHeight="21240" activeTab="1" xr2:uid="{E06427C0-47F7-42FD-AC5A-4E340D5BBA6E}"/>
  </bookViews>
  <sheets>
    <sheet name="input" sheetId="1" r:id="rId1"/>
    <sheet name="main" sheetId="2" r:id="rId2"/>
  </sheets>
  <definedNames>
    <definedName name="OpenSolver_ChosenSolver" localSheetId="0" hidden="1">CBC</definedName>
    <definedName name="OpenSolver_ChosenSolver" localSheetId="1" hidden="1">CBC</definedName>
    <definedName name="OpenSolver_DualsNewSheet" localSheetId="0" hidden="1">0</definedName>
    <definedName name="OpenSolver_DualsNewSheet" localSheetId="1" hidden="1">0</definedName>
    <definedName name="OpenSolver_LinearityCheck" localSheetId="1" hidden="1">1</definedName>
    <definedName name="OpenSolver_UpdateSensitivity" localSheetId="0" hidden="1">1</definedName>
    <definedName name="OpenSolver_UpdateSensitivity" localSheetId="1" hidden="1">1</definedName>
    <definedName name="solver_adj" localSheetId="0" hidden="1">input!#REF!</definedName>
    <definedName name="solver_adj" localSheetId="1" hidden="1">main!$G$12:$G$15</definedName>
    <definedName name="solver_cvg" localSheetId="0" hidden="1">0.0001</definedName>
    <definedName name="solver_cvg" localSheetId="1" hidden="1">0.0001</definedName>
    <definedName name="solver_drv" localSheetId="0" hidden="1">1</definedName>
    <definedName name="solver_drv" localSheetId="1" hidden="1">1</definedName>
    <definedName name="solver_est" localSheetId="0" hidden="1">1</definedName>
    <definedName name="solver_est" localSheetId="1" hidden="1">1</definedName>
    <definedName name="solver_itr" localSheetId="1" hidden="1">2147483647</definedName>
    <definedName name="solver_lhs1" localSheetId="0" hidden="1">input!#REF!</definedName>
    <definedName name="solver_lhs1" localSheetId="1" hidden="1">main!$D$12</definedName>
    <definedName name="solver_lhs2" localSheetId="0" hidden="1">input!#REF!</definedName>
    <definedName name="solver_lhs2" localSheetId="1" hidden="1">main!$D$13:$D$15</definedName>
    <definedName name="solver_lhs3" localSheetId="1" hidden="1">main!$F$12:$F$15</definedName>
    <definedName name="solver_neg" localSheetId="0" hidden="1">1</definedName>
    <definedName name="solver_neg" localSheetId="1" hidden="1">1</definedName>
    <definedName name="solver_num" localSheetId="0" hidden="1">2</definedName>
    <definedName name="solver_num" localSheetId="1" hidden="1">3</definedName>
    <definedName name="solver_nwt" localSheetId="0" hidden="1">1</definedName>
    <definedName name="solver_nwt" localSheetId="1" hidden="1">1</definedName>
    <definedName name="solver_opt" localSheetId="0" hidden="1">input!#REF!</definedName>
    <definedName name="solver_opt" localSheetId="1" hidden="1">main!$D$19</definedName>
    <definedName name="solver_rel1" localSheetId="0" hidden="1">1</definedName>
    <definedName name="solver_rel1" localSheetId="1" hidden="1">1</definedName>
    <definedName name="solver_rel2" localSheetId="0" hidden="1">3</definedName>
    <definedName name="solver_rel2" localSheetId="1" hidden="1">3</definedName>
    <definedName name="solver_rel3" localSheetId="1" hidden="1">3</definedName>
    <definedName name="solver_rhs1" localSheetId="0" hidden="1">input!#REF!</definedName>
    <definedName name="solver_rhs1" localSheetId="1" hidden="1">main!$E$12</definedName>
    <definedName name="solver_rhs2" localSheetId="0" hidden="1">input!#REF!</definedName>
    <definedName name="solver_rhs2" localSheetId="1" hidden="1">main!$E$13:$E$15</definedName>
    <definedName name="solver_rhs3" localSheetId="1" hidden="1">0</definedName>
    <definedName name="solver_rlx" localSheetId="0" hidden="1">2</definedName>
    <definedName name="solver_rlx" localSheetId="1" hidden="1">2</definedName>
    <definedName name="solver_scl" localSheetId="0" hidden="1">2</definedName>
    <definedName name="solver_scl" localSheetId="1" hidden="1">2</definedName>
    <definedName name="solver_sho" localSheetId="1" hidden="1">0</definedName>
    <definedName name="solver_tim" localSheetId="1" hidden="1">2147483647</definedName>
    <definedName name="solver_tol" localSheetId="1" hidden="1">0.05</definedName>
    <definedName name="solver_typ" localSheetId="0" hidden="1">1</definedName>
    <definedName name="solver_typ" localSheetId="1" hidden="1">1</definedName>
    <definedName name="solver_val" localSheetId="0" hidden="1">0</definedName>
    <definedName name="solver_val" localSheetId="1" hidden="1">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7" i="2" l="1"/>
  <c r="D19" i="2" l="1" a="1"/>
  <c r="D12" i="2" a="1"/>
  <c r="D12" i="2" s="1"/>
  <c r="D15" i="2" a="1"/>
  <c r="D13" i="2" a="1"/>
  <c r="F12" i="2" a="1"/>
  <c r="F12" i="2" s="1"/>
  <c r="F14" i="2" l="1"/>
  <c r="F13" i="2"/>
  <c r="H12" i="2" a="1"/>
  <c r="H12" i="2" s="1"/>
  <c r="H15" i="2" l="1"/>
  <c r="H14" i="2"/>
  <c r="H13" i="2"/>
  <c r="F6" i="2" l="1"/>
  <c r="F15" i="2" s="1"/>
  <c r="K6" i="2"/>
  <c r="D13" i="2" s="1"/>
  <c r="L6" i="2"/>
  <c r="D14" i="2" s="1" a="1"/>
  <c r="D14" i="2" s="1"/>
  <c r="M6" i="2"/>
  <c r="N6" i="2"/>
  <c r="O6" i="2"/>
  <c r="P6" i="2"/>
  <c r="Q6" i="2"/>
  <c r="J6" i="2"/>
  <c r="D15" i="2" s="1"/>
  <c r="I6" i="2"/>
  <c r="H6" i="2"/>
  <c r="D19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<sst xmlns="http://schemas.openxmlformats.org/spreadsheetml/2006/main" count="86" uniqueCount="44">
  <si>
    <t>Scenario</t>
  </si>
  <si>
    <t>Unit Cost</t>
  </si>
  <si>
    <t>Max Unit</t>
  </si>
  <si>
    <t>Functional Unit</t>
  </si>
  <si>
    <t>FU</t>
  </si>
  <si>
    <t>Max Inv</t>
  </si>
  <si>
    <t>ROI</t>
  </si>
  <si>
    <t>Obj</t>
  </si>
  <si>
    <t>Water Saving</t>
  </si>
  <si>
    <t>Emission Saving</t>
  </si>
  <si>
    <t>Land Saving</t>
  </si>
  <si>
    <t>Maximum Budget</t>
  </si>
  <si>
    <t>End.</t>
  </si>
  <si>
    <t>Exo.</t>
  </si>
  <si>
    <t>Minimum Em. Saving</t>
  </si>
  <si>
    <t>Minimum Lan. Saving</t>
  </si>
  <si>
    <t>Minimum Wat. Saving</t>
  </si>
  <si>
    <t>m3/FU</t>
  </si>
  <si>
    <t>Saving</t>
  </si>
  <si>
    <t>1 M Ksh investment</t>
  </si>
  <si>
    <t>Pulping_machines_450_109</t>
  </si>
  <si>
    <t>Biomass_ongrid</t>
  </si>
  <si>
    <t>M kSh/FU</t>
  </si>
  <si>
    <t>years</t>
  </si>
  <si>
    <t>Water Investment</t>
  </si>
  <si>
    <t>Emission Investment</t>
  </si>
  <si>
    <t>Land Investment</t>
  </si>
  <si>
    <t>Workforce Saving</t>
  </si>
  <si>
    <t>Workforce Investment</t>
  </si>
  <si>
    <t>x</t>
  </si>
  <si>
    <t>Investment</t>
  </si>
  <si>
    <t>M kSh</t>
  </si>
  <si>
    <t>17 plants</t>
  </si>
  <si>
    <t>1 M Ksh investment*</t>
  </si>
  <si>
    <t>4b</t>
  </si>
  <si>
    <t>M Ksh</t>
  </si>
  <si>
    <t>m3</t>
  </si>
  <si>
    <t>kton/FU</t>
  </si>
  <si>
    <t>kton</t>
  </si>
  <si>
    <t>Ecopulpers</t>
  </si>
  <si>
    <t>Biomass</t>
  </si>
  <si>
    <t>Shading nets</t>
  </si>
  <si>
    <t>Shading trees</t>
  </si>
  <si>
    <t>Payback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</si>
</sst>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;0;\-"/>
    <numFmt numFmtId="166" formatCode="0.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0" borderId="1" xfId="0" applyFont="1" applyBorder="1" applyAlignment="1">
      <alignment horizontal="center" vertical="top"/>
    </xf>
    <xf numFmtId="164" fontId="0" fillId="3" borderId="1" xfId="0" applyNumberFormat="1" applyFill="1" applyBorder="1" applyAlignment="1">
      <alignment horizontal="center"/>
    </xf>
    <xf numFmtId="0" fontId="0" fillId="4" borderId="0" xfId="0" applyFill="1"/>
    <xf numFmtId="165" fontId="0" fillId="0" borderId="1" xfId="0" applyNumberForma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11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68" name="OpenSolver1">
          <a:extLst>
            <a:ext uri="{FF2B5EF4-FFF2-40B4-BE49-F238E27FC236}">
              <a16:creationId xmlns:a16="http://schemas.microsoft.com/office/drawing/2014/main" id="{3B3BC2CF-9D0B-42EB-AA31-704581E7F563}"/>
            </a:ext>
          </a:extLst>
        </xdr:cNvPr>
        <xdr:cNvSpPr/>
      </xdr:nvSpPr>
      <xdr:spPr>
        <a:xfrm>
          <a:off x="5158740" y="2011680"/>
          <a:ext cx="609600" cy="731520"/>
        </a:xfrm>
        <a:prstGeom prst="rect">
          <a:avLst/>
        </a:prstGeom>
        <a:solidFill>
          <a:srgbClr val="FF00FF">
            <a:alpha val="4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4</xdr:col>
      <xdr:colOff>0</xdr:colOff>
      <xdr:row>19</xdr:row>
      <xdr:rowOff>0</xdr:rowOff>
    </xdr:to>
    <xdr:sp macro="" textlink="">
      <xdr:nvSpPr>
        <xdr:cNvPr id="69" name="OpenSolver2">
          <a:extLst>
            <a:ext uri="{FF2B5EF4-FFF2-40B4-BE49-F238E27FC236}">
              <a16:creationId xmlns:a16="http://schemas.microsoft.com/office/drawing/2014/main" id="{4A080606-F322-43FE-9392-7D50B2F32CD8}"/>
            </a:ext>
          </a:extLst>
        </xdr:cNvPr>
        <xdr:cNvSpPr/>
      </xdr:nvSpPr>
      <xdr:spPr>
        <a:xfrm>
          <a:off x="3383280" y="3291840"/>
          <a:ext cx="647700" cy="182880"/>
        </a:xfrm>
        <a:prstGeom prst="rect">
          <a:avLst/>
        </a:prstGeom>
        <a:noFill/>
        <a:ln w="25400" cap="flat" cmpd="sng" algn="ctr">
          <a:solidFill>
            <a:srgbClr val="FF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FF00FF"/>
            </a:solidFill>
          </a:endParaRPr>
        </a:p>
      </xdr:txBody>
    </xdr:sp>
    <xdr:clientData/>
  </xdr:twoCellAnchor>
  <xdr:twoCellAnchor>
    <xdr:from>
      <xdr:col>2</xdr:col>
      <xdr:colOff>1361440</xdr:colOff>
      <xdr:row>17</xdr:row>
      <xdr:rowOff>104140</xdr:rowOff>
    </xdr:from>
    <xdr:to>
      <xdr:col>3</xdr:col>
      <xdr:colOff>231455</xdr:colOff>
      <xdr:row>18</xdr:row>
      <xdr:rowOff>48260</xdr:rowOff>
    </xdr:to>
    <xdr:sp macro="" textlink="">
      <xdr:nvSpPr>
        <xdr:cNvPr id="70" name="OpenSolver3">
          <a:extLst>
            <a:ext uri="{FF2B5EF4-FFF2-40B4-BE49-F238E27FC236}">
              <a16:creationId xmlns:a16="http://schemas.microsoft.com/office/drawing/2014/main" id="{328AF61F-2DB2-4518-A708-4DB289FBB322}"/>
            </a:ext>
          </a:extLst>
        </xdr:cNvPr>
        <xdr:cNvSpPr/>
      </xdr:nvSpPr>
      <xdr:spPr>
        <a:xfrm>
          <a:off x="3365500" y="3213100"/>
          <a:ext cx="249235" cy="127000"/>
        </a:xfrm>
        <a:prstGeom prst="rect">
          <a:avLst/>
        </a:prstGeom>
        <a:solidFill>
          <a:srgbClr val="FFFFFF">
            <a:alpha val="80000"/>
          </a:srgbClr>
        </a:solidFill>
        <a:ln w="12700" cap="flat" cmpd="sng" algn="ctr">
          <a:noFill/>
          <a:prstDash val="solid"/>
          <a:miter lim="800000"/>
        </a:ln>
        <a:effectLst/>
        <a:extLs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lIns="12700" tIns="0" rIns="12700" bIns="0" rtlCol="0" anchor="t">
          <a:noAutofit/>
        </a:bodyPr>
        <a:lstStyle/>
        <a:p>
          <a:pPr algn="l"/>
          <a:r>
            <a:rPr lang="en-GB" sz="900">
              <a:solidFill>
                <a:srgbClr val="000000"/>
              </a:solidFill>
            </a:rPr>
            <a:t>max </a:t>
          </a:r>
        </a:p>
      </xdr:txBody>
    </xdr:sp>
    <xdr:clientData/>
  </xdr:twoCellAnchor>
  <xdr:twoCellAnchor>
    <xdr:from>
      <xdr:col>3</xdr:col>
      <xdr:colOff>0</xdr:colOff>
      <xdr:row>11</xdr:row>
      <xdr:rowOff>0</xdr:rowOff>
    </xdr:from>
    <xdr:to>
      <xdr:col>4</xdr:col>
      <xdr:colOff>0</xdr:colOff>
      <xdr:row>12</xdr:row>
      <xdr:rowOff>0</xdr:rowOff>
    </xdr:to>
    <xdr:sp macro="" textlink="">
      <xdr:nvSpPr>
        <xdr:cNvPr id="71" name="OpenSolver4">
          <a:extLst>
            <a:ext uri="{FF2B5EF4-FFF2-40B4-BE49-F238E27FC236}">
              <a16:creationId xmlns:a16="http://schemas.microsoft.com/office/drawing/2014/main" id="{F60C19AC-4EC5-4168-9E9A-DB50B609A011}"/>
            </a:ext>
          </a:extLst>
        </xdr:cNvPr>
        <xdr:cNvSpPr/>
      </xdr:nvSpPr>
      <xdr:spPr>
        <a:xfrm>
          <a:off x="3383280" y="2011680"/>
          <a:ext cx="64770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00FF"/>
            </a:solidFill>
          </a:endParaRPr>
        </a:p>
      </xdr:txBody>
    </xdr:sp>
    <xdr:clientData/>
  </xdr:twoCellAnchor>
  <xdr:twoCellAnchor>
    <xdr:from>
      <xdr:col>4</xdr:col>
      <xdr:colOff>0</xdr:colOff>
      <xdr:row>11</xdr:row>
      <xdr:rowOff>0</xdr:rowOff>
    </xdr:from>
    <xdr:to>
      <xdr:col>5</xdr:col>
      <xdr:colOff>0</xdr:colOff>
      <xdr:row>12</xdr:row>
      <xdr:rowOff>0</xdr:rowOff>
    </xdr:to>
    <xdr:sp macro="" textlink="">
      <xdr:nvSpPr>
        <xdr:cNvPr id="72" name="OpenSolver5">
          <a:extLst>
            <a:ext uri="{FF2B5EF4-FFF2-40B4-BE49-F238E27FC236}">
              <a16:creationId xmlns:a16="http://schemas.microsoft.com/office/drawing/2014/main" id="{8F7FA4E1-3EE3-4382-B0DE-706A40F495EB}"/>
            </a:ext>
          </a:extLst>
        </xdr:cNvPr>
        <xdr:cNvSpPr/>
      </xdr:nvSpPr>
      <xdr:spPr>
        <a:xfrm>
          <a:off x="4030980" y="2011680"/>
          <a:ext cx="594360" cy="182880"/>
        </a:xfrm>
        <a:prstGeom prst="rect">
          <a:avLst/>
        </a:prstGeom>
        <a:noFill/>
        <a:ln w="25400" cap="flat" cmpd="sng" algn="ctr">
          <a:solidFill>
            <a:srgbClr val="0000FF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00FF"/>
              </a:solidFill>
            </a:rPr>
            <a:t>≤</a:t>
          </a:r>
        </a:p>
      </xdr:txBody>
    </xdr:sp>
    <xdr:clientData/>
  </xdr:twoCellAnchor>
  <xdr:twoCellAnchor>
    <xdr:from>
      <xdr:col>4</xdr:col>
      <xdr:colOff>0</xdr:colOff>
      <xdr:row>11</xdr:row>
      <xdr:rowOff>91440</xdr:rowOff>
    </xdr:from>
    <xdr:to>
      <xdr:col>4</xdr:col>
      <xdr:colOff>0</xdr:colOff>
      <xdr:row>11</xdr:row>
      <xdr:rowOff>91440</xdr:rowOff>
    </xdr:to>
    <xdr:cxnSp macro="">
      <xdr:nvCxnSpPr>
        <xdr:cNvPr id="73" name="OpenSolver6">
          <a:extLst>
            <a:ext uri="{FF2B5EF4-FFF2-40B4-BE49-F238E27FC236}">
              <a16:creationId xmlns:a16="http://schemas.microsoft.com/office/drawing/2014/main" id="{EA731086-5785-4FD0-AE78-66E5DD292C10}"/>
            </a:ext>
          </a:extLst>
        </xdr:cNvPr>
        <xdr:cNvCxnSpPr>
          <a:stCxn id="71" idx="3"/>
          <a:endCxn id="72" idx="1"/>
        </xdr:cNvCxnSpPr>
      </xdr:nvCxnSpPr>
      <xdr:spPr>
        <a:xfrm>
          <a:off x="4030980" y="2103120"/>
          <a:ext cx="0" cy="0"/>
        </a:xfrm>
        <a:prstGeom prst="straightConnector1">
          <a:avLst/>
        </a:prstGeom>
        <a:ln w="9525" cmpd="sng">
          <a:solidFill>
            <a:srgbClr val="0000FF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10</xdr:row>
      <xdr:rowOff>147320</xdr:rowOff>
    </xdr:from>
    <xdr:to>
      <xdr:col>4</xdr:col>
      <xdr:colOff>190500</xdr:colOff>
      <xdr:row>12</xdr:row>
      <xdr:rowOff>35560</xdr:rowOff>
    </xdr:to>
    <xdr:sp macro="" textlink="">
      <xdr:nvSpPr>
        <xdr:cNvPr id="74" name="OpenSolver7">
          <a:extLst>
            <a:ext uri="{FF2B5EF4-FFF2-40B4-BE49-F238E27FC236}">
              <a16:creationId xmlns:a16="http://schemas.microsoft.com/office/drawing/2014/main" id="{B976B78B-E6E1-472A-BCD8-D77182887C1A}"/>
            </a:ext>
          </a:extLst>
        </xdr:cNvPr>
        <xdr:cNvSpPr/>
      </xdr:nvSpPr>
      <xdr:spPr>
        <a:xfrm>
          <a:off x="3840480" y="197612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3</xdr:col>
      <xdr:colOff>0</xdr:colOff>
      <xdr:row>12</xdr:row>
      <xdr:rowOff>0</xdr:rowOff>
    </xdr:from>
    <xdr:to>
      <xdr:col>4</xdr:col>
      <xdr:colOff>0</xdr:colOff>
      <xdr:row>15</xdr:row>
      <xdr:rowOff>0</xdr:rowOff>
    </xdr:to>
    <xdr:sp macro="" textlink="">
      <xdr:nvSpPr>
        <xdr:cNvPr id="75" name="OpenSolver8">
          <a:extLst>
            <a:ext uri="{FF2B5EF4-FFF2-40B4-BE49-F238E27FC236}">
              <a16:creationId xmlns:a16="http://schemas.microsoft.com/office/drawing/2014/main" id="{EC6D39DF-99DC-4C8F-8466-0D39B3958357}"/>
            </a:ext>
          </a:extLst>
        </xdr:cNvPr>
        <xdr:cNvSpPr/>
      </xdr:nvSpPr>
      <xdr:spPr>
        <a:xfrm>
          <a:off x="3383280" y="2194560"/>
          <a:ext cx="64770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endParaRPr lang="en-GB" sz="1100" b="1">
            <a:solidFill>
              <a:srgbClr val="008000"/>
            </a:solidFill>
          </a:endParaRPr>
        </a:p>
      </xdr:txBody>
    </xdr:sp>
    <xdr:clientData/>
  </xdr:twoCellAnchor>
  <xdr:twoCellAnchor>
    <xdr:from>
      <xdr:col>4</xdr:col>
      <xdr:colOff>0</xdr:colOff>
      <xdr:row>12</xdr:row>
      <xdr:rowOff>0</xdr:rowOff>
    </xdr:from>
    <xdr:to>
      <xdr:col>5</xdr:col>
      <xdr:colOff>0</xdr:colOff>
      <xdr:row>15</xdr:row>
      <xdr:rowOff>0</xdr:rowOff>
    </xdr:to>
    <xdr:sp macro="" textlink="">
      <xdr:nvSpPr>
        <xdr:cNvPr id="76" name="OpenSolver9">
          <a:extLst>
            <a:ext uri="{FF2B5EF4-FFF2-40B4-BE49-F238E27FC236}">
              <a16:creationId xmlns:a16="http://schemas.microsoft.com/office/drawing/2014/main" id="{DE90024E-3931-4338-86AB-B1BF743693CB}"/>
            </a:ext>
          </a:extLst>
        </xdr:cNvPr>
        <xdr:cNvSpPr/>
      </xdr:nvSpPr>
      <xdr:spPr>
        <a:xfrm>
          <a:off x="4030980" y="2194560"/>
          <a:ext cx="594360" cy="548640"/>
        </a:xfrm>
        <a:prstGeom prst="rect">
          <a:avLst/>
        </a:prstGeom>
        <a:noFill/>
        <a:ln w="25400" cap="flat" cmpd="sng" algn="ctr">
          <a:solidFill>
            <a:srgbClr val="008000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008000"/>
              </a:solidFill>
            </a:rPr>
            <a:t>≥</a:t>
          </a:r>
        </a:p>
      </xdr:txBody>
    </xdr:sp>
    <xdr:clientData/>
  </xdr:twoCellAnchor>
  <xdr:twoCellAnchor>
    <xdr:from>
      <xdr:col>4</xdr:col>
      <xdr:colOff>0</xdr:colOff>
      <xdr:row>13</xdr:row>
      <xdr:rowOff>91440</xdr:rowOff>
    </xdr:from>
    <xdr:to>
      <xdr:col>4</xdr:col>
      <xdr:colOff>0</xdr:colOff>
      <xdr:row>13</xdr:row>
      <xdr:rowOff>91440</xdr:rowOff>
    </xdr:to>
    <xdr:cxnSp macro="">
      <xdr:nvCxnSpPr>
        <xdr:cNvPr id="77" name="OpenSolver10">
          <a:extLst>
            <a:ext uri="{FF2B5EF4-FFF2-40B4-BE49-F238E27FC236}">
              <a16:creationId xmlns:a16="http://schemas.microsoft.com/office/drawing/2014/main" id="{CBE7B439-8A54-4FAF-9D3F-DCF85891EF41}"/>
            </a:ext>
          </a:extLst>
        </xdr:cNvPr>
        <xdr:cNvCxnSpPr>
          <a:stCxn id="75" idx="3"/>
          <a:endCxn id="76" idx="1"/>
        </xdr:cNvCxnSpPr>
      </xdr:nvCxnSpPr>
      <xdr:spPr>
        <a:xfrm>
          <a:off x="4030980" y="2468880"/>
          <a:ext cx="0" cy="0"/>
        </a:xfrm>
        <a:prstGeom prst="straightConnector1">
          <a:avLst/>
        </a:prstGeom>
        <a:ln w="9525" cmpd="sng">
          <a:solidFill>
            <a:srgbClr val="008000"/>
          </a:solidFill>
          <a:prstDash val="solid"/>
          <a:headEnd type="none"/>
          <a:tailEnd type="non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457200</xdr:colOff>
      <xdr:row>12</xdr:row>
      <xdr:rowOff>147320</xdr:rowOff>
    </xdr:from>
    <xdr:to>
      <xdr:col>4</xdr:col>
      <xdr:colOff>190500</xdr:colOff>
      <xdr:row>14</xdr:row>
      <xdr:rowOff>35560</xdr:rowOff>
    </xdr:to>
    <xdr:sp macro="" textlink="">
      <xdr:nvSpPr>
        <xdr:cNvPr id="78" name="OpenSolver11">
          <a:extLst>
            <a:ext uri="{FF2B5EF4-FFF2-40B4-BE49-F238E27FC236}">
              <a16:creationId xmlns:a16="http://schemas.microsoft.com/office/drawing/2014/main" id="{8085BE1B-0673-48C4-83D4-691BB0B95150}"/>
            </a:ext>
          </a:extLst>
        </xdr:cNvPr>
        <xdr:cNvSpPr/>
      </xdr:nvSpPr>
      <xdr:spPr>
        <a:xfrm>
          <a:off x="3840480" y="2341880"/>
          <a:ext cx="381000" cy="254000"/>
        </a:xfrm>
        <a:prstGeom prst="rect">
          <a:avLst/>
        </a:prstGeom>
        <a:noFill/>
        <a:ln w="12700" cap="flat" cmpd="sng" algn="ctr">
          <a:noFill/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12700" cap="flat" cmpd="sng" algn="ctr">
              <a:solidFill>
                <a:schemeClr val="accent1">
                  <a:shade val="50000"/>
                </a:schemeClr>
              </a:solidFill>
              <a:prstDash val="solid"/>
              <a:miter lim="800000"/>
            </a14:hiddenLine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GB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6</xdr:col>
      <xdr:colOff>0</xdr:colOff>
      <xdr:row>15</xdr:row>
      <xdr:rowOff>0</xdr:rowOff>
    </xdr:to>
    <xdr:sp macro="" textlink="">
      <xdr:nvSpPr>
        <xdr:cNvPr id="79" name="OpenSolverF12:F15">
          <a:extLst>
            <a:ext uri="{FF2B5EF4-FFF2-40B4-BE49-F238E27FC236}">
              <a16:creationId xmlns:a16="http://schemas.microsoft.com/office/drawing/2014/main" id="{6CF1D86C-1731-4346-9B78-D4ABC75F0924}"/>
            </a:ext>
          </a:extLst>
        </xdr:cNvPr>
        <xdr:cNvSpPr/>
      </xdr:nvSpPr>
      <xdr:spPr>
        <a:xfrm>
          <a:off x="4625340" y="2011680"/>
          <a:ext cx="533400" cy="731520"/>
        </a:xfrm>
        <a:prstGeom prst="rect">
          <a:avLst/>
        </a:prstGeom>
        <a:noFill/>
        <a:ln w="25400" cap="flat" cmpd="sng" algn="ctr">
          <a:solidFill>
            <a:srgbClr val="9900CC"/>
          </a:solidFill>
          <a:prstDash val="solid"/>
          <a:miter lim="800000"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</a:extLst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25400" tIns="25400" rIns="0" bIns="0" rtlCol="0" anchor="ctr"/>
        <a:lstStyle/>
        <a:p>
          <a:pPr algn="l"/>
          <a:r>
            <a:rPr lang="en-GB" sz="1100" b="1">
              <a:solidFill>
                <a:srgbClr val="9900CC"/>
              </a:solidFill>
            </a:rPr>
            <a:t>0≤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7144A5-05C5-46C4-AE10-A8C13BF2BCC8}">
  <dimension ref="A1:P3"/>
  <sheetViews>
    <sheetView showGridLines="0" workbookViewId="0">
      <selection activeCell="C9" sqref="C9"/>
    </sheetView>
  </sheetViews>
  <sheetFormatPr defaultRowHeight="14.4" x14ac:dyDescent="0.3"/>
  <cols>
    <col min="1" max="1" width="23.77734375" bestFit="1" customWidth="1"/>
    <col min="2" max="2" width="7.21875" customWidth="1"/>
    <col min="3" max="3" width="9.44140625" bestFit="1" customWidth="1"/>
    <col min="4" max="4" width="8.6640625" bestFit="1" customWidth="1"/>
    <col min="5" max="5" width="7.77734375" bestFit="1" customWidth="1"/>
    <col min="6" max="6" width="8.33203125" bestFit="1" customWidth="1"/>
    <col min="7" max="7" width="9.44140625" bestFit="1" customWidth="1"/>
    <col min="8" max="8" width="5.44140625" bestFit="1" customWidth="1"/>
    <col min="9" max="9" width="12.109375" bestFit="1" customWidth="1"/>
    <col min="10" max="10" width="14.44140625" bestFit="1" customWidth="1"/>
    <col min="11" max="11" width="11.109375" bestFit="1" customWidth="1"/>
    <col min="12" max="12" width="16" bestFit="1" customWidth="1"/>
    <col min="13" max="13" width="16.21875" bestFit="1" customWidth="1"/>
    <col min="14" max="14" width="18.5546875" bestFit="1" customWidth="1"/>
    <col min="15" max="15" width="15.21875" bestFit="1" customWidth="1"/>
    <col min="16" max="16" width="20.109375" bestFit="1" customWidth="1"/>
  </cols>
  <sheetData>
    <row r="1" spans="1:16" x14ac:dyDescent="0.3">
      <c r="A1" s="3"/>
      <c r="C1" s="3" t="s">
        <v>1</v>
      </c>
      <c r="D1" s="4" t="s">
        <v>2</v>
      </c>
      <c r="E1" s="3" t="s">
        <v>5</v>
      </c>
      <c r="F1" s="3" t="s">
        <v>30</v>
      </c>
      <c r="G1" s="6" t="s">
        <v>18</v>
      </c>
      <c r="H1" s="3" t="s">
        <v>6</v>
      </c>
      <c r="I1" s="3" t="s">
        <v>8</v>
      </c>
      <c r="J1" s="3" t="s">
        <v>9</v>
      </c>
      <c r="K1" s="3" t="s">
        <v>10</v>
      </c>
      <c r="L1" s="3" t="s">
        <v>27</v>
      </c>
      <c r="M1" s="3" t="s">
        <v>24</v>
      </c>
      <c r="N1" s="3" t="s">
        <v>25</v>
      </c>
      <c r="O1" s="3" t="s">
        <v>26</v>
      </c>
      <c r="P1" s="3" t="s">
        <v>28</v>
      </c>
    </row>
    <row r="2" spans="1:16" x14ac:dyDescent="0.3">
      <c r="A2" s="4" t="s">
        <v>0</v>
      </c>
      <c r="B2" s="4" t="s">
        <v>3</v>
      </c>
      <c r="C2" s="9" t="s">
        <v>22</v>
      </c>
      <c r="D2" s="3" t="s">
        <v>4</v>
      </c>
      <c r="E2" s="3" t="s">
        <v>31</v>
      </c>
      <c r="F2" s="3" t="s">
        <v>31</v>
      </c>
      <c r="G2" s="3" t="s">
        <v>22</v>
      </c>
      <c r="H2" s="3" t="s">
        <v>23</v>
      </c>
      <c r="I2" s="3" t="s">
        <v>17</v>
      </c>
      <c r="J2" s="3" t="s">
        <v>37</v>
      </c>
      <c r="K2" s="3" t="s">
        <v>22</v>
      </c>
      <c r="L2" s="3" t="s">
        <v>22</v>
      </c>
      <c r="M2" s="3" t="s">
        <v>17</v>
      </c>
      <c r="N2" s="9" t="s">
        <v>37</v>
      </c>
      <c r="O2" s="3" t="s">
        <v>22</v>
      </c>
      <c r="P2" s="3" t="s">
        <v>22</v>
      </c>
    </row>
    <row r="3" spans="1:16" x14ac:dyDescent="0.3">
      <c r="A3" s="2" t="s">
        <v>20</v>
      </c>
      <c r="B3" s="2" t="s">
        <v>19</v>
      </c>
      <c r="C3" s="5">
        <v>0</v>
      </c>
      <c r="D3" s="5">
        <v>0</v>
      </c>
      <c r="E3" s="5">
        <v>0</v>
      </c>
      <c r="F3" s="5">
        <v>0</v>
      </c>
      <c r="G3" s="7">
        <v>0</v>
      </c>
      <c r="H3" s="7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</row>
  </sheetData>
  <phoneticPr fontId="2" type="noConversion"/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C3AB91-274C-483E-90B3-FB1858A46850}">
  <dimension ref="A1:Q19"/>
  <sheetViews>
    <sheetView showGridLines="0" tabSelected="1" zoomScale="175" zoomScaleNormal="175" workbookViewId="0">
      <selection activeCell="U6" sqref="U6"/>
    </sheetView>
  </sheetViews>
  <sheetFormatPr defaultRowHeight="14.4" x14ac:dyDescent="0.3"/>
  <cols>
    <col min="1" max="1" width="5.44140625" customWidth="1"/>
    <col min="2" max="2" width="19.6640625" bestFit="1" customWidth="1"/>
    <col min="3" max="3" width="6.33203125" customWidth="1"/>
    <col min="4" max="4" width="9.44140625" customWidth="1"/>
    <col min="5" max="5" width="10" customWidth="1"/>
    <col min="6" max="6" width="7.77734375" hidden="1" customWidth="1"/>
    <col min="7" max="7" width="10.5546875" customWidth="1"/>
    <col min="8" max="8" width="12" bestFit="1" customWidth="1"/>
    <col min="9" max="9" width="12.33203125" bestFit="1" customWidth="1"/>
    <col min="10" max="10" width="12.109375" bestFit="1" customWidth="1"/>
    <col min="11" max="11" width="14.44140625" bestFit="1" customWidth="1"/>
    <col min="12" max="12" width="12" bestFit="1" customWidth="1"/>
    <col min="13" max="13" width="16" hidden="1" customWidth="1"/>
    <col min="14" max="14" width="16.21875" hidden="1" customWidth="1"/>
    <col min="15" max="15" width="18.5546875" hidden="1" customWidth="1"/>
    <col min="16" max="16" width="15.21875" hidden="1" customWidth="1"/>
    <col min="17" max="17" width="20.109375" bestFit="1" customWidth="1"/>
  </cols>
  <sheetData>
    <row r="1" spans="1:17" x14ac:dyDescent="0.3">
      <c r="A1" s="16"/>
      <c r="B1" s="16"/>
      <c r="C1" s="15"/>
      <c r="D1" s="9" t="s">
        <v>1</v>
      </c>
      <c r="E1" s="9" t="s">
        <v>2</v>
      </c>
      <c r="F1" s="9" t="s">
        <v>5</v>
      </c>
      <c r="G1" s="9" t="s">
        <v>30</v>
      </c>
      <c r="H1" s="9" t="s">
        <v>6</v>
      </c>
      <c r="I1" s="9" t="s">
        <v>43</v>
      </c>
      <c r="J1" s="9" t="s">
        <v>8</v>
      </c>
      <c r="K1" s="9" t="s">
        <v>9</v>
      </c>
      <c r="L1" s="9" t="s">
        <v>10</v>
      </c>
      <c r="M1" s="9" t="s">
        <v>27</v>
      </c>
      <c r="N1" s="9" t="s">
        <v>24</v>
      </c>
      <c r="O1" s="9" t="s">
        <v>25</v>
      </c>
      <c r="P1" s="9" t="s">
        <v>26</v>
      </c>
      <c r="Q1" s="9" t="s">
        <v>28</v>
      </c>
    </row>
    <row r="2" spans="1:17" x14ac:dyDescent="0.3">
      <c r="A2" s="2"/>
      <c r="B2" s="4" t="s">
        <v>0</v>
      </c>
      <c r="C2" s="4" t="s">
        <v>3</v>
      </c>
      <c r="D2" s="9" t="s">
        <v>22</v>
      </c>
      <c r="E2" s="9" t="s">
        <v>4</v>
      </c>
      <c r="F2" s="9" t="s">
        <v>31</v>
      </c>
      <c r="G2" s="9" t="s">
        <v>31</v>
      </c>
      <c r="H2" s="9" t="s">
        <v>22</v>
      </c>
      <c r="I2" s="9" t="s">
        <v>23</v>
      </c>
      <c r="J2" s="9" t="s">
        <v>17</v>
      </c>
      <c r="K2" s="9" t="s">
        <v>37</v>
      </c>
      <c r="L2" s="9" t="s">
        <v>22</v>
      </c>
      <c r="M2" s="9" t="s">
        <v>22</v>
      </c>
      <c r="N2" s="9" t="s">
        <v>17</v>
      </c>
      <c r="O2" s="9" t="s">
        <v>37</v>
      </c>
      <c r="P2" s="9" t="s">
        <v>22</v>
      </c>
      <c r="Q2" s="9" t="s">
        <v>22</v>
      </c>
    </row>
    <row r="3" spans="1:17" x14ac:dyDescent="0.3">
      <c r="A3" s="3">
        <v>1</v>
      </c>
      <c r="B3" s="2" t="s">
        <v>39</v>
      </c>
      <c r="C3" s="2" t="s">
        <v>19</v>
      </c>
      <c r="D3" s="8">
        <v>1</v>
      </c>
      <c r="E3" s="8">
        <v>0</v>
      </c>
      <c r="F3" s="8">
        <v>275.58999999999997</v>
      </c>
      <c r="G3" s="13">
        <v>0.95999991986900568</v>
      </c>
      <c r="H3" s="14">
        <v>0.6920654559507966</v>
      </c>
      <c r="I3" s="14">
        <v>1.387151911158615</v>
      </c>
      <c r="J3" s="14">
        <v>3.7530802499823039</v>
      </c>
      <c r="K3" s="14">
        <v>1.015747927158372E-2</v>
      </c>
      <c r="L3" s="14">
        <v>0.53979996684938669</v>
      </c>
      <c r="M3" s="14">
        <v>9.5046346075832844E-2</v>
      </c>
      <c r="N3" s="14">
        <v>4.2535808170214304E-3</v>
      </c>
      <c r="O3" s="14">
        <v>2.8961654606973748E-3</v>
      </c>
      <c r="P3" s="14">
        <v>1.174013130366802E-3</v>
      </c>
      <c r="Q3" s="14">
        <v>5.4423870053142309E-2</v>
      </c>
    </row>
    <row r="4" spans="1:17" x14ac:dyDescent="0.3">
      <c r="A4" s="3">
        <v>2</v>
      </c>
      <c r="B4" s="2" t="s">
        <v>41</v>
      </c>
      <c r="C4" s="2" t="s">
        <v>19</v>
      </c>
      <c r="D4" s="8">
        <v>1</v>
      </c>
      <c r="E4" s="8">
        <v>0</v>
      </c>
      <c r="F4" s="10">
        <v>467.04256100921816</v>
      </c>
      <c r="G4" s="13">
        <v>1.000762820243835</v>
      </c>
      <c r="H4" s="14">
        <v>0.20245399978011849</v>
      </c>
      <c r="I4" s="14">
        <v>4.9431615148663166</v>
      </c>
      <c r="J4" s="14">
        <v>4.6191184228518978E-3</v>
      </c>
      <c r="K4" s="14">
        <v>1.443921173631679E-4</v>
      </c>
      <c r="L4" s="14">
        <v>0.12818127009086311</v>
      </c>
      <c r="M4" s="14">
        <v>2.2855708841234449E-2</v>
      </c>
      <c r="N4" s="14">
        <v>7.4838957516476512E-5</v>
      </c>
      <c r="O4" s="14">
        <v>3.578425417799735E-3</v>
      </c>
      <c r="P4" s="14">
        <v>2.8668157756328577E-4</v>
      </c>
      <c r="Q4" s="14">
        <v>3.5829370375722647E-2</v>
      </c>
    </row>
    <row r="5" spans="1:17" x14ac:dyDescent="0.3">
      <c r="A5" s="3">
        <v>3</v>
      </c>
      <c r="B5" s="2" t="s">
        <v>42</v>
      </c>
      <c r="C5" s="2" t="s">
        <v>19</v>
      </c>
      <c r="D5" s="8">
        <v>1</v>
      </c>
      <c r="E5" s="8">
        <v>0</v>
      </c>
      <c r="F5" s="10">
        <v>6797.4060000000009</v>
      </c>
      <c r="G5" s="13">
        <v>1.00000015925616</v>
      </c>
      <c r="H5" s="14">
        <v>0.62656182702630758</v>
      </c>
      <c r="I5" s="14">
        <v>1.5960119434696629</v>
      </c>
      <c r="J5" s="14">
        <v>2.3667127534281458E-3</v>
      </c>
      <c r="K5" s="14">
        <v>2.1832435595570132E-3</v>
      </c>
      <c r="L5" s="14">
        <v>0.30856308445800101</v>
      </c>
      <c r="M5" s="14">
        <v>3.137899748980999E-2</v>
      </c>
      <c r="N5" s="14">
        <v>6.1807718884665519E-4</v>
      </c>
      <c r="O5" s="14">
        <v>0.28596529306378221</v>
      </c>
      <c r="P5" s="14">
        <v>1.9501510541886091E-4</v>
      </c>
      <c r="Q5" s="14">
        <v>9.7205753903836012E-2</v>
      </c>
    </row>
    <row r="6" spans="1:17" x14ac:dyDescent="0.3">
      <c r="A6" s="3">
        <v>4</v>
      </c>
      <c r="B6" s="2" t="s">
        <v>40</v>
      </c>
      <c r="C6" s="2" t="s">
        <v>33</v>
      </c>
      <c r="D6" s="8">
        <v>1</v>
      </c>
      <c r="E6" s="8">
        <v>0</v>
      </c>
      <c r="F6" s="10">
        <f>G7</f>
        <v>5421.2995378701016</v>
      </c>
      <c r="G6" s="13">
        <v>1</v>
      </c>
      <c r="H6" s="14">
        <f>H7/$G$7</f>
        <v>0.60017611682249938</v>
      </c>
      <c r="I6" s="14">
        <f>I7</f>
        <v>1.666177596826546</v>
      </c>
      <c r="J6" s="14">
        <f>J7/$G$7</f>
        <v>1.7866706568443057E-3</v>
      </c>
      <c r="K6" s="14">
        <f t="shared" ref="K6:Q6" si="0">K7/$G$7</f>
        <v>1.074154253294724E-2</v>
      </c>
      <c r="L6" s="14">
        <f t="shared" si="0"/>
        <v>6.2183632729923683E-4</v>
      </c>
      <c r="M6" s="14">
        <f t="shared" si="0"/>
        <v>1.3960073147690178E-2</v>
      </c>
      <c r="N6" s="14">
        <f t="shared" si="0"/>
        <v>4.4882945517118857E-3</v>
      </c>
      <c r="O6" s="14">
        <f t="shared" si="0"/>
        <v>2.7351872721376896E-3</v>
      </c>
      <c r="P6" s="14">
        <f t="shared" si="0"/>
        <v>1.2205235057779942E-3</v>
      </c>
      <c r="Q6" s="14">
        <f t="shared" si="0"/>
        <v>5.1284104614026049E-2</v>
      </c>
    </row>
    <row r="7" spans="1:17" x14ac:dyDescent="0.3">
      <c r="A7" s="3" t="s">
        <v>34</v>
      </c>
      <c r="B7" s="2" t="s">
        <v>21</v>
      </c>
      <c r="C7" s="2" t="s">
        <v>32</v>
      </c>
      <c r="D7" s="8">
        <f>G7/17</f>
        <v>318.8999728158883</v>
      </c>
      <c r="E7" s="8">
        <v>0</v>
      </c>
      <c r="F7" s="8">
        <v>0</v>
      </c>
      <c r="G7" s="13">
        <v>5421.2995378701016</v>
      </c>
      <c r="H7" s="13">
        <v>3253.734504770488</v>
      </c>
      <c r="I7" s="13">
        <v>1.666177596826546</v>
      </c>
      <c r="J7" s="13">
        <v>9.6860768062761053</v>
      </c>
      <c r="K7" s="13">
        <v>58.233119569878909</v>
      </c>
      <c r="L7" s="13">
        <v>3.3711609938181941</v>
      </c>
      <c r="M7" s="13">
        <v>75.681738104205579</v>
      </c>
      <c r="N7" s="13">
        <v>24.332389179020542</v>
      </c>
      <c r="O7" s="13">
        <v>14.828269494428239</v>
      </c>
      <c r="P7" s="13">
        <v>6.6168235178338364</v>
      </c>
      <c r="Q7" s="13">
        <v>278.02649264410138</v>
      </c>
    </row>
    <row r="11" spans="1:17" x14ac:dyDescent="0.3">
      <c r="D11" s="1" t="s">
        <v>12</v>
      </c>
      <c r="E11" s="1" t="s">
        <v>13</v>
      </c>
      <c r="F11" t="s">
        <v>5</v>
      </c>
      <c r="G11" s="9" t="s">
        <v>29</v>
      </c>
    </row>
    <row r="12" spans="1:17" x14ac:dyDescent="0.3">
      <c r="B12" t="s">
        <v>11</v>
      </c>
      <c r="C12" t="s">
        <v>35</v>
      </c>
      <c r="D12" cm="1">
        <f t="array" ref="D12">SUM(D3:D6*G12:G15)</f>
        <v>4999.9999800000005</v>
      </c>
      <c r="E12" s="11">
        <v>5000</v>
      </c>
      <c r="F12">
        <f t="array" ref="F12:F15">-D3:D6*G12:G15+F3:F6</f>
        <v>0</v>
      </c>
      <c r="G12" s="12">
        <v>275.58999999999997</v>
      </c>
      <c r="H12" s="2" t="str">
        <f t="array" ref="H12:H15">B3:B6</f>
        <v>Ecopulpers</v>
      </c>
    </row>
    <row r="13" spans="1:17" x14ac:dyDescent="0.3">
      <c r="B13" t="s">
        <v>14</v>
      </c>
      <c r="C13" t="s">
        <v>38</v>
      </c>
      <c r="D13">
        <f t="array" ref="D13">SUM(K3:K6*G12:G15)</f>
        <v>49.999999826402245</v>
      </c>
      <c r="E13" s="11">
        <v>50</v>
      </c>
      <c r="F13">
        <v>467.04256100921816</v>
      </c>
      <c r="G13" s="12">
        <v>0</v>
      </c>
      <c r="H13" s="2" t="str">
        <v>Shading nets</v>
      </c>
    </row>
    <row r="14" spans="1:17" x14ac:dyDescent="0.3">
      <c r="B14" t="s">
        <v>15</v>
      </c>
      <c r="C14" t="s">
        <v>35</v>
      </c>
      <c r="D14" cm="1">
        <f t="array" ref="D14">SUM(L3:L6*G12:G15)</f>
        <v>279.3190275651375</v>
      </c>
      <c r="E14" s="11">
        <v>0</v>
      </c>
      <c r="F14">
        <v>6382.9836200000009</v>
      </c>
      <c r="G14" s="12">
        <v>414.42237999999998</v>
      </c>
      <c r="H14" s="2" t="str">
        <v>Shading trees</v>
      </c>
    </row>
    <row r="15" spans="1:17" x14ac:dyDescent="0.3">
      <c r="B15" t="s">
        <v>16</v>
      </c>
      <c r="C15" t="s">
        <v>36</v>
      </c>
      <c r="D15">
        <f t="array" ref="D15">SUM(J3:J6*G12:G15)</f>
        <v>1042.9927332009579</v>
      </c>
      <c r="E15" s="11">
        <v>0</v>
      </c>
      <c r="F15">
        <v>1111.3119378701012</v>
      </c>
      <c r="G15" s="12">
        <v>4309.9876000000004</v>
      </c>
      <c r="H15" s="2" t="str">
        <v>Biomass</v>
      </c>
    </row>
    <row r="19" spans="2:4" x14ac:dyDescent="0.3">
      <c r="B19" t="s">
        <v>7</v>
      </c>
      <c r="D19">
        <f t="array" ref="D19">SUM(H3:H6*G12:G15)</f>
        <v>3037.1391838999944</v>
      </c>
    </row>
  </sheetData>
  <pageMargins left="0.7" right="0.7" top="0.75" bottom="0.75" header="0.3" footer="0.3"/>
  <pageSetup orientation="portrait" horizontalDpi="360" verticalDpi="36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</dc:creator>
  <cp:lastModifiedBy>Golinucci</cp:lastModifiedBy>
  <dcterms:created xsi:type="dcterms:W3CDTF">2020-06-05T14:19:28Z</dcterms:created>
  <dcterms:modified xsi:type="dcterms:W3CDTF">2020-07-06T11:57:00Z</dcterms:modified>
</cp:coreProperties>
</file>