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hock\"/>
    </mc:Choice>
  </mc:AlternateContent>
  <xr:revisionPtr revIDLastSave="0" documentId="13_ncr:1_{B7603E99-08F2-4299-B1B9-46472D9F27D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C30" i="9"/>
  <c r="C34" i="9" l="1"/>
  <c r="C23" i="9" l="1"/>
  <c r="C29" i="9" s="1"/>
  <c r="C26" i="9" l="1"/>
  <c r="C33" i="9" l="1"/>
  <c r="G4" i="4" s="1"/>
  <c r="C22" i="9"/>
  <c r="C21" i="9" l="1"/>
  <c r="E2" i="7" l="1"/>
  <c r="C24" i="9"/>
  <c r="C25" i="9" s="1"/>
  <c r="C31" i="9" s="1"/>
  <c r="E3" i="7" s="1"/>
  <c r="G2" i="4"/>
  <c r="C28" i="9"/>
  <c r="C27" i="9" l="1"/>
  <c r="C32" i="9" s="1"/>
  <c r="F2" i="5" l="1"/>
  <c r="C2" i="1" l="1"/>
  <c r="C3" i="1"/>
</calcChain>
</file>

<file path=xl/sharedStrings.xml><?xml version="1.0" encoding="utf-8"?>
<sst xmlns="http://schemas.openxmlformats.org/spreadsheetml/2006/main" count="301" uniqueCount="247">
  <si>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</si>
  <si>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</si>
  <si>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</si>
  <si>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</si>
  <si>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</si>
  <si>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</si>
  <si>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</si>
  <si>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</si>
  <si>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</si>
  <si>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</si>
  <si>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</si>
  <si>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</si>
  <si>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</si>
  <si>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</si>
  <si>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</si>
  <si>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</si>
  <si>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</si>
  <si>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</si>
  <si>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</si>
  <si>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</si>
  <si>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</si>
  <si>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</si>
  <si>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</si>
  <si>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</si>
  <si>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</si>
  <si>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</si>
  <si>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</si>
  <si>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</si>
  <si>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</si>
  <si>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</si>
  <si>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</si>
  <si>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</si>
  <si>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</si>
  <si>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</si>
  <si>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</si>
  <si>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</si>
  <si>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</si>
  <si>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</si>
  <si>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</si>
  <si>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</si>
  <si>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</si>
  <si>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</si>
  <si>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</si>
  <si>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</si>
  <si>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</si>
  <si>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</si>
  <si>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</si>
  <si>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</si>
  <si>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</si>
  <si>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</si>
  <si>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</si>
  <si>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</si>
  <si>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</si>
  <si>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</si>
  <si>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</si>
  <si>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</si>
  <si>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</si>
  <si>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</si>
  <si>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</si>
  <si>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</si>
  <si>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</si>
  <si>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</si>
  <si>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</si>
  <si>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</si>
  <si>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</si>
  <si>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</si>
  <si>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</si>
  <si>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</si>
  <si>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</si>
  <si>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</si>
  <si>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</si>
  <si>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</si>
  <si>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</si>
  <si>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</si>
  <si>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</si>
  <si>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</si>
  <si>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</si>
  <si>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</si>
  <si>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</si>
  <si>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</si>
  <si>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</si>
  <si>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</si>
  <si>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</si>
  <si>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</si>
  <si>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</si>
  <si>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</si>
  <si>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</si>
  <si>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</si>
  <si>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</si>
  <si>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</si>
  <si>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</si>
  <si>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</si>
  <si>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</si>
  <si>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</si>
  <si>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</si>
  <si>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</si>
  <si>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</si>
  <si>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</si>
  <si>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</si>
  <si>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</si>
  <si>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</si>
  <si>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</si>
  <si>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</si>
  <si>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</si>
  <si>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</si>
  <si>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</si>
  <si>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</si>
  <si>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</si>
  <si>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</si>
  <si>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</si>
  <si>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</si>
  <si>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</si>
  <si>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</si>
  <si>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</si>
  <si>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</si>
  <si>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</si>
  <si>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</si>
  <si>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</si>
  <si>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</si>
  <si>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</si>
  <si>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</si>
  <si>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</si>
  <si>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</si>
  <si>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</si>
  <si>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</si>
  <si>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</si>
  <si>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</si>
  <si>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</si>
  <si>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</si>
  <si>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</si>
  <si>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</si>
  <si>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</si>
  <si>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</si>
  <si>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</si>
  <si>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</si>
  <si>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</si>
  <si>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</si>
  <si>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</si>
  <si>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</si>
  <si>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</si>
  <si>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</si>
  <si>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</si>
  <si>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</si>
  <si>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</si>
  <si>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</si>
  <si>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</si>
  <si>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</si>
  <si>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</si>
  <si>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</si>
  <si>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</si>
  <si>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</si>
  <si>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</si>
  <si>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</si>
  <si>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</si>
  <si>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</si>
  <si>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</si>
  <si>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</si>
  <si>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</si>
  <si>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</si>
  <si>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</si>
  <si>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</si>
  <si>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</si>
  <si>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</si>
  <si>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</si>
  <si>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</si>
  <si>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</si>
  <si>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</si>
  <si>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</si>
  <si>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</si>
  <si>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</si>
  <si>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</si>
  <si>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</si>
  <si>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</si>
  <si>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</si>
  <si>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</si>
  <si>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</si>
  <si>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</si>
  <si>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</si>
  <si>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</si>
  <si>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</si>
  <si>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</si>
  <si>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</si>
  <si>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</si>
  <si>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</si>
  <si>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</si>
  <si>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</si>
  <si>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</si>
  <si>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</si>
  <si>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</si>
  <si>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</si>
  <si>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</si>
  <si>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</si>
  <si>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</si>
  <si>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</si>
  <si>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</si>
  <si>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</si>
  <si>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</si>
  <si>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</si>
  <si>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</si>
  <si>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</si>
  <si>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</si>
  <si>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</si>
  <si>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</si>
  <si>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</si>
  <si>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</si>
  <si>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</si>
  <si>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</si>
  <si>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</si>
  <si>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</si>
  <si>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</si>
  <si>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</si>
  <si>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</si>
  <si>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</si>
  <si>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</si>
  <si>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</si>
  <si>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</si>
  <si>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</si>
  <si>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</si>
  <si>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</si>
  <si>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</si>
  <si>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</si>
  <si>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</si>
  <si>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</si>
  <si>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</si>
  <si>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</si>
  <si>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</si>
  <si>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</si>
  <si>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</si>
  <si>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</si>
  <si>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</si>
  <si>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</si>
  <si>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</si>
  <si>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</si>
  <si>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</si>
  <si>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</si>
  <si>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</si>
  <si>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</si>
  <si>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</si>
  <si>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</si>
  <si>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Green Water</t>
  </si>
  <si>
    <t>aggregated</t>
  </si>
  <si>
    <t>Min</t>
  </si>
  <si>
    <t>Max</t>
  </si>
  <si>
    <t>Step</t>
  </si>
  <si>
    <t>Affected Parameters</t>
  </si>
  <si>
    <t>Yes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</si>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</sst>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0"/>
    <numFmt numFmtId="167" formatCode="0.000"/>
    <numFmt numFmtId="169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9" fontId="0" fillId="2" borderId="6" xfId="0" applyNumberForma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16384" width="9.109375" style="1"/>
  </cols>
  <sheetData>
    <row r="1" spans="1:5" x14ac:dyDescent="0.3">
      <c r="B1" s="46" t="s">
        <v>1</v>
      </c>
      <c r="C1" s="46" t="s">
        <v>3</v>
      </c>
      <c r="D1" s="46" t="s">
        <v>6</v>
      </c>
      <c r="E1" s="46" t="s">
        <v>9</v>
      </c>
    </row>
    <row r="2" spans="1:5" x14ac:dyDescent="0.3">
      <c r="A2" s="46">
        <v>1</v>
      </c>
      <c r="B2" s="53" t="s">
        <v>239</v>
      </c>
      <c r="C2" s="48" t="s">
        <v>92</v>
      </c>
      <c r="D2" s="49" t="s">
        <v>7</v>
      </c>
      <c r="E2" s="54">
        <f>main!C34</f>
        <v>-2.5504753816423371E-2</v>
      </c>
    </row>
    <row r="3" spans="1:5" x14ac:dyDescent="0.3">
      <c r="A3" s="46">
        <v>2</v>
      </c>
      <c r="B3" s="51" t="s">
        <v>234</v>
      </c>
      <c r="C3" s="48" t="s">
        <v>92</v>
      </c>
      <c r="D3" s="51" t="s">
        <v>217</v>
      </c>
      <c r="E3" s="55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67</v>
      </c>
      <c r="C2" s="51">
        <f>main!C27</f>
        <v>99.045000000000002</v>
      </c>
    </row>
    <row r="3" spans="1:3" x14ac:dyDescent="0.3">
      <c r="A3" s="46">
        <v>2</v>
      </c>
      <c r="B3" s="48" t="s">
        <v>75</v>
      </c>
      <c r="C3" s="51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47" t="s">
        <v>240</v>
      </c>
    </row>
    <row r="2" spans="1:8" x14ac:dyDescent="0.3">
      <c r="A2" s="46">
        <v>1</v>
      </c>
      <c r="B2" s="49" t="s">
        <v>14</v>
      </c>
      <c r="C2" s="50" t="s">
        <v>92</v>
      </c>
      <c r="D2" s="49" t="s">
        <v>13</v>
      </c>
      <c r="E2" s="50" t="s">
        <v>41</v>
      </c>
      <c r="F2" s="49" t="s">
        <v>7</v>
      </c>
      <c r="G2" s="49">
        <f>-main!C29</f>
        <v>-5.3915624999999997E-3</v>
      </c>
      <c r="H2" s="49" t="s">
        <v>218</v>
      </c>
    </row>
    <row r="3" spans="1:8" x14ac:dyDescent="0.3">
      <c r="A3" s="46">
        <v>2</v>
      </c>
      <c r="B3" s="49" t="s">
        <v>13</v>
      </c>
      <c r="C3" s="50" t="s">
        <v>62</v>
      </c>
      <c r="D3" s="49" t="s">
        <v>14</v>
      </c>
      <c r="E3" s="50" t="s">
        <v>92</v>
      </c>
      <c r="F3" s="49" t="s">
        <v>217</v>
      </c>
      <c r="G3" s="61">
        <f>main!C30</f>
        <v>8.0667432846000004E-4</v>
      </c>
      <c r="H3" s="49" t="s">
        <v>218</v>
      </c>
    </row>
    <row r="4" spans="1:8" x14ac:dyDescent="0.3">
      <c r="A4" s="46">
        <v>3</v>
      </c>
      <c r="B4" s="49" t="s">
        <v>13</v>
      </c>
      <c r="C4" s="50" t="s">
        <v>79</v>
      </c>
      <c r="D4" s="49" t="s">
        <v>14</v>
      </c>
      <c r="E4" s="50" t="s">
        <v>86</v>
      </c>
      <c r="F4" s="49" t="s">
        <v>217</v>
      </c>
      <c r="G4" s="52">
        <f>main!C33</f>
        <v>3.1949999999999998</v>
      </c>
      <c r="H4" s="49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47" t="s">
        <v>240</v>
      </c>
    </row>
    <row r="2" spans="1:7" x14ac:dyDescent="0.3">
      <c r="A2" s="46">
        <v>1</v>
      </c>
      <c r="B2" s="48" t="s">
        <v>166</v>
      </c>
      <c r="C2" s="49" t="s">
        <v>14</v>
      </c>
      <c r="D2" s="50" t="s">
        <v>92</v>
      </c>
      <c r="E2" s="49" t="s">
        <v>217</v>
      </c>
      <c r="F2" s="51">
        <f>main!C32</f>
        <v>9.9045000000000005</v>
      </c>
      <c r="G2" s="51" t="s">
        <v>218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13</v>
      </c>
      <c r="B1" s="5" t="s">
        <v>14</v>
      </c>
      <c r="C1" s="5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bestFit="1" customWidth="1"/>
    <col min="4" max="4" width="10.33203125" bestFit="1" customWidth="1"/>
    <col min="5" max="5" width="13.6640625" bestFit="1" customWidth="1"/>
    <col min="6" max="9" width="13.6640625" customWidth="1"/>
    <col min="10" max="10" width="14.6640625" bestFit="1" customWidth="1"/>
    <col min="11" max="11" width="57.109375" bestFit="1" customWidth="1"/>
  </cols>
  <sheetData>
    <row r="1" spans="1:11" s="11" customFormat="1" ht="15" thickBot="1" x14ac:dyDescent="0.35">
      <c r="A1" s="8" t="s">
        <v>174</v>
      </c>
      <c r="B1" s="9" t="s">
        <v>175</v>
      </c>
      <c r="C1" s="10" t="s">
        <v>8</v>
      </c>
      <c r="D1" s="10" t="s">
        <v>176</v>
      </c>
      <c r="E1" s="41" t="s">
        <v>219</v>
      </c>
      <c r="F1" s="42" t="s">
        <v>241</v>
      </c>
      <c r="G1" s="42" t="s">
        <v>242</v>
      </c>
      <c r="H1" s="42" t="s">
        <v>243</v>
      </c>
      <c r="I1" s="42" t="s">
        <v>244</v>
      </c>
      <c r="J1" s="10" t="s">
        <v>177</v>
      </c>
      <c r="K1" s="10" t="s">
        <v>178</v>
      </c>
    </row>
    <row r="2" spans="1:11" x14ac:dyDescent="0.3">
      <c r="A2" s="59" t="s">
        <v>172</v>
      </c>
      <c r="B2" s="13" t="s">
        <v>179</v>
      </c>
      <c r="C2" s="20">
        <v>155</v>
      </c>
      <c r="D2" s="20" t="s">
        <v>187</v>
      </c>
      <c r="E2" s="20"/>
      <c r="F2" s="20"/>
      <c r="G2" s="20"/>
      <c r="H2" s="20"/>
      <c r="I2" s="20"/>
      <c r="J2" s="14"/>
      <c r="K2" s="35" t="s">
        <v>235</v>
      </c>
    </row>
    <row r="3" spans="1:11" x14ac:dyDescent="0.3">
      <c r="A3" s="60"/>
      <c r="B3" s="13" t="s">
        <v>173</v>
      </c>
      <c r="C3" s="20">
        <v>5</v>
      </c>
      <c r="D3" s="20" t="s">
        <v>187</v>
      </c>
      <c r="E3" s="20"/>
      <c r="F3" s="20"/>
      <c r="G3" s="20"/>
      <c r="H3" s="20"/>
      <c r="I3" s="20"/>
      <c r="J3" s="14"/>
      <c r="K3" s="14"/>
    </row>
    <row r="4" spans="1:11" x14ac:dyDescent="0.3">
      <c r="A4" s="60"/>
      <c r="B4" s="13" t="s">
        <v>236</v>
      </c>
      <c r="C4" s="20">
        <v>5</v>
      </c>
      <c r="D4" s="20" t="s">
        <v>187</v>
      </c>
      <c r="E4" s="20"/>
      <c r="F4" s="20"/>
      <c r="G4" s="20"/>
      <c r="H4" s="20"/>
      <c r="I4" s="20"/>
      <c r="J4" s="14"/>
      <c r="K4" s="14"/>
    </row>
    <row r="5" spans="1:11" x14ac:dyDescent="0.3">
      <c r="A5" s="60"/>
      <c r="B5" s="13" t="s">
        <v>189</v>
      </c>
      <c r="C5" s="20">
        <v>800000</v>
      </c>
      <c r="D5" s="20"/>
      <c r="E5" s="20"/>
      <c r="F5" s="20"/>
      <c r="G5" s="20"/>
      <c r="H5" s="20"/>
      <c r="I5" s="20"/>
      <c r="J5" s="14"/>
      <c r="K5" s="14" t="s">
        <v>190</v>
      </c>
    </row>
    <row r="6" spans="1:11" x14ac:dyDescent="0.3">
      <c r="A6" s="60"/>
      <c r="B6" s="33" t="s">
        <v>230</v>
      </c>
      <c r="C6" s="34">
        <v>0.27</v>
      </c>
      <c r="D6" s="20" t="s">
        <v>231</v>
      </c>
      <c r="E6" s="20"/>
      <c r="F6" s="20"/>
      <c r="G6" s="20"/>
      <c r="H6" s="20"/>
      <c r="I6" s="20"/>
      <c r="J6" s="14"/>
      <c r="K6" s="35" t="s">
        <v>232</v>
      </c>
    </row>
    <row r="7" spans="1:11" x14ac:dyDescent="0.3">
      <c r="A7" s="60"/>
      <c r="B7" s="13" t="s">
        <v>191</v>
      </c>
      <c r="C7" s="28">
        <v>8.3479305095333606E-2</v>
      </c>
      <c r="D7" s="20"/>
      <c r="E7" s="20"/>
      <c r="F7" s="20"/>
      <c r="G7" s="20"/>
      <c r="H7" s="20"/>
      <c r="I7" s="20"/>
      <c r="J7" s="14"/>
      <c r="K7" s="14"/>
    </row>
    <row r="8" spans="1:11" x14ac:dyDescent="0.3">
      <c r="A8" s="60"/>
      <c r="B8" s="13" t="s">
        <v>194</v>
      </c>
      <c r="C8" s="20">
        <v>1.1000000000000001</v>
      </c>
      <c r="D8" s="20" t="s">
        <v>195</v>
      </c>
      <c r="E8" s="20"/>
      <c r="F8" s="20"/>
      <c r="G8" s="20"/>
      <c r="H8" s="20"/>
      <c r="I8" s="20"/>
      <c r="J8" s="14"/>
      <c r="K8" s="14"/>
    </row>
    <row r="9" spans="1:11" x14ac:dyDescent="0.3">
      <c r="A9" s="60"/>
      <c r="B9" s="13" t="s">
        <v>198</v>
      </c>
      <c r="C9" s="20">
        <v>42.037999999999997</v>
      </c>
      <c r="D9" s="20" t="s">
        <v>197</v>
      </c>
      <c r="E9" s="20"/>
      <c r="F9" s="20"/>
      <c r="G9" s="20"/>
      <c r="H9" s="20"/>
      <c r="I9" s="20"/>
      <c r="J9" s="14"/>
      <c r="K9" s="14"/>
    </row>
    <row r="10" spans="1:11" x14ac:dyDescent="0.3">
      <c r="A10" s="60"/>
      <c r="B10" s="13" t="s">
        <v>201</v>
      </c>
      <c r="C10" s="20">
        <v>0.65</v>
      </c>
      <c r="D10" s="20"/>
      <c r="E10" s="20"/>
      <c r="F10" s="20"/>
      <c r="G10" s="20"/>
      <c r="H10" s="20"/>
      <c r="I10" s="20"/>
      <c r="J10" s="14"/>
      <c r="K10" s="14"/>
    </row>
    <row r="11" spans="1:11" x14ac:dyDescent="0.3">
      <c r="A11" s="60"/>
      <c r="B11" s="13" t="s">
        <v>200</v>
      </c>
      <c r="C11" s="20">
        <v>0.5</v>
      </c>
      <c r="D11" s="20" t="s">
        <v>199</v>
      </c>
      <c r="E11" s="20"/>
      <c r="F11" s="20"/>
      <c r="G11" s="20"/>
      <c r="H11" s="20"/>
      <c r="I11" s="20"/>
      <c r="J11" s="14"/>
      <c r="K11" s="14"/>
    </row>
    <row r="12" spans="1:11" x14ac:dyDescent="0.3">
      <c r="A12" s="60"/>
      <c r="B12" s="13" t="s">
        <v>207</v>
      </c>
      <c r="C12" s="20">
        <v>45</v>
      </c>
      <c r="D12" s="20" t="s">
        <v>208</v>
      </c>
      <c r="E12" s="20"/>
      <c r="F12" s="20"/>
      <c r="G12" s="20"/>
      <c r="H12" s="20"/>
      <c r="I12" s="20"/>
      <c r="J12" s="14"/>
      <c r="K12" s="14"/>
    </row>
    <row r="13" spans="1:11" x14ac:dyDescent="0.3">
      <c r="A13" s="60"/>
      <c r="B13" s="13" t="s">
        <v>209</v>
      </c>
      <c r="C13" s="20">
        <v>0.8</v>
      </c>
      <c r="D13" s="20" t="s">
        <v>212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60"/>
      <c r="B14" s="13" t="s">
        <v>210</v>
      </c>
      <c r="C14" s="20">
        <v>0.112</v>
      </c>
      <c r="D14" s="20" t="s">
        <v>211</v>
      </c>
      <c r="E14" s="20" t="s">
        <v>245</v>
      </c>
      <c r="F14" s="20">
        <v>0.107</v>
      </c>
      <c r="G14" s="20">
        <v>0.112</v>
      </c>
      <c r="H14" s="20">
        <v>1E-3</v>
      </c>
      <c r="I14" s="20" t="s">
        <v>246</v>
      </c>
      <c r="J14" s="14"/>
      <c r="K14" s="14"/>
    </row>
    <row r="15" spans="1:11" x14ac:dyDescent="0.3">
      <c r="A15" s="60"/>
      <c r="B15" s="13" t="s">
        <v>186</v>
      </c>
      <c r="C15" s="20">
        <v>-0.85</v>
      </c>
      <c r="D15" s="20"/>
      <c r="E15" s="20"/>
      <c r="F15" s="20"/>
      <c r="G15" s="20"/>
      <c r="H15" s="20"/>
      <c r="I15" s="20"/>
      <c r="J15" s="14"/>
      <c r="K15" s="14"/>
    </row>
    <row r="16" spans="1:11" x14ac:dyDescent="0.3">
      <c r="A16" s="60"/>
      <c r="B16" s="13" t="s">
        <v>224</v>
      </c>
      <c r="C16" s="20">
        <v>10</v>
      </c>
      <c r="D16" s="20" t="s">
        <v>225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36" t="s">
        <v>220</v>
      </c>
      <c r="B17" s="37" t="s">
        <v>223</v>
      </c>
      <c r="C17" s="40">
        <v>639</v>
      </c>
      <c r="D17" s="38"/>
      <c r="E17" s="38"/>
      <c r="F17" s="38"/>
      <c r="G17" s="38"/>
      <c r="H17" s="38"/>
      <c r="I17" s="38"/>
      <c r="J17" s="39"/>
      <c r="K17" s="39"/>
    </row>
    <row r="18" spans="1:11" x14ac:dyDescent="0.3">
      <c r="A18" s="58" t="s">
        <v>180</v>
      </c>
      <c r="B18" s="12" t="s">
        <v>196</v>
      </c>
      <c r="C18" s="21">
        <v>0.3</v>
      </c>
      <c r="D18" s="21"/>
      <c r="E18" s="21"/>
      <c r="F18" s="21"/>
      <c r="G18" s="21"/>
      <c r="H18" s="21"/>
      <c r="I18" s="21"/>
      <c r="J18" s="17"/>
      <c r="K18" s="17"/>
    </row>
    <row r="19" spans="1:11" x14ac:dyDescent="0.3">
      <c r="A19" s="58"/>
      <c r="B19" s="12" t="s">
        <v>188</v>
      </c>
      <c r="C19" s="21">
        <v>450</v>
      </c>
      <c r="D19" s="21"/>
      <c r="E19" s="21"/>
      <c r="F19" s="21"/>
      <c r="G19" s="21"/>
      <c r="H19" s="21"/>
      <c r="I19" s="21"/>
      <c r="J19" s="17"/>
      <c r="K19" s="17"/>
    </row>
    <row r="20" spans="1:11" x14ac:dyDescent="0.3">
      <c r="A20" s="58"/>
      <c r="B20" s="12" t="s">
        <v>221</v>
      </c>
      <c r="C20" s="43">
        <v>1.4999999999999999E-2</v>
      </c>
      <c r="D20" s="21"/>
      <c r="E20" s="21" t="s">
        <v>245</v>
      </c>
      <c r="F20" s="44">
        <v>0</v>
      </c>
      <c r="G20" s="45">
        <v>2.5000000000000001E-2</v>
      </c>
      <c r="H20" s="44">
        <v>5.0000000000000001E-3</v>
      </c>
      <c r="I20" s="21" t="s">
        <v>246</v>
      </c>
      <c r="J20" s="17"/>
      <c r="K20" s="17"/>
    </row>
    <row r="21" spans="1:11" x14ac:dyDescent="0.3">
      <c r="A21" s="57" t="s">
        <v>181</v>
      </c>
      <c r="B21" s="18" t="s">
        <v>202</v>
      </c>
      <c r="C21" s="29">
        <f>C9*1000*C10/C22/C11</f>
        <v>30.740287500000001</v>
      </c>
      <c r="D21" s="23" t="s">
        <v>203</v>
      </c>
      <c r="E21" s="23"/>
      <c r="F21" s="23"/>
      <c r="G21" s="23"/>
      <c r="H21" s="23"/>
      <c r="I21" s="23"/>
      <c r="J21" s="19"/>
      <c r="K21" s="19"/>
    </row>
    <row r="22" spans="1:11" x14ac:dyDescent="0.3">
      <c r="A22" s="57"/>
      <c r="B22" s="25" t="s">
        <v>222</v>
      </c>
      <c r="C22" s="29">
        <f>C5/C19</f>
        <v>1777.7777777777778</v>
      </c>
      <c r="D22" s="23"/>
      <c r="E22" s="23"/>
      <c r="F22" s="23"/>
      <c r="G22" s="23"/>
      <c r="H22" s="23"/>
      <c r="I22" s="23"/>
      <c r="J22" s="19"/>
      <c r="K22" s="19"/>
    </row>
    <row r="23" spans="1:11" x14ac:dyDescent="0.3">
      <c r="A23" s="57"/>
      <c r="B23" s="25" t="s">
        <v>185</v>
      </c>
      <c r="C23" s="30">
        <f>C20*C17/C22</f>
        <v>5.3915624999999997E-3</v>
      </c>
      <c r="D23" s="23"/>
      <c r="E23" s="23"/>
      <c r="F23" s="23"/>
      <c r="G23" s="23"/>
      <c r="H23" s="23"/>
      <c r="I23" s="23"/>
      <c r="J23" s="19"/>
      <c r="K23" s="19"/>
    </row>
    <row r="24" spans="1:11" x14ac:dyDescent="0.3">
      <c r="A24" s="57"/>
      <c r="B24" s="18" t="s">
        <v>204</v>
      </c>
      <c r="C24" s="27">
        <f>C21*C8/C18</f>
        <v>112.71438750000002</v>
      </c>
      <c r="D24" s="23" t="s">
        <v>205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7"/>
      <c r="B25" s="18" t="s">
        <v>229</v>
      </c>
      <c r="C25" s="27">
        <f>C24*C6*C17</f>
        <v>19446.613275375006</v>
      </c>
      <c r="D25" s="23" t="s">
        <v>233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7"/>
      <c r="B26" s="18" t="s">
        <v>206</v>
      </c>
      <c r="C26" s="27">
        <f>C24*3600/1000*C17/C12/C13*C14</f>
        <v>806.67432846000008</v>
      </c>
      <c r="D26" s="23" t="s">
        <v>187</v>
      </c>
      <c r="E26" s="23"/>
      <c r="F26" s="23"/>
      <c r="G26" s="23"/>
      <c r="H26" s="23"/>
      <c r="I26" s="23"/>
      <c r="J26" s="19"/>
      <c r="K26" s="19"/>
    </row>
    <row r="27" spans="1:11" x14ac:dyDescent="0.3">
      <c r="A27" s="56" t="s">
        <v>182</v>
      </c>
      <c r="B27" s="15" t="s">
        <v>183</v>
      </c>
      <c r="C27" s="22">
        <f>C17*C2/1000</f>
        <v>99.045000000000002</v>
      </c>
      <c r="D27" s="22" t="s">
        <v>216</v>
      </c>
      <c r="E27" s="22"/>
      <c r="F27" s="22"/>
      <c r="G27" s="22"/>
      <c r="H27" s="22"/>
      <c r="I27" s="22"/>
      <c r="J27" s="16" t="s">
        <v>213</v>
      </c>
      <c r="K27" s="16"/>
    </row>
    <row r="28" spans="1:11" x14ac:dyDescent="0.3">
      <c r="A28" s="56"/>
      <c r="B28" s="15" t="s">
        <v>184</v>
      </c>
      <c r="C28" s="22">
        <f>C17*C3/1000</f>
        <v>3.1949999999999998</v>
      </c>
      <c r="D28" s="22" t="s">
        <v>216</v>
      </c>
      <c r="E28" s="22"/>
      <c r="F28" s="22"/>
      <c r="G28" s="22"/>
      <c r="H28" s="22"/>
      <c r="I28" s="22"/>
      <c r="J28" s="16" t="s">
        <v>213</v>
      </c>
      <c r="K28" s="16"/>
    </row>
    <row r="29" spans="1:11" x14ac:dyDescent="0.3">
      <c r="A29" s="56"/>
      <c r="B29" s="15" t="s">
        <v>185</v>
      </c>
      <c r="C29" s="32">
        <f>C23</f>
        <v>5.3915624999999997E-3</v>
      </c>
      <c r="D29" s="22" t="s">
        <v>227</v>
      </c>
      <c r="E29" s="22"/>
      <c r="F29" s="22"/>
      <c r="G29" s="22"/>
      <c r="H29" s="22"/>
      <c r="I29" s="22"/>
      <c r="J29" s="16" t="s">
        <v>238</v>
      </c>
      <c r="K29" s="16"/>
    </row>
    <row r="30" spans="1:11" x14ac:dyDescent="0.3">
      <c r="A30" s="56"/>
      <c r="B30" s="15" t="s">
        <v>192</v>
      </c>
      <c r="C30" s="26">
        <f>C26/1000000</f>
        <v>8.0667432846000004E-4</v>
      </c>
      <c r="D30" s="22" t="s">
        <v>216</v>
      </c>
      <c r="E30" s="22"/>
      <c r="F30" s="22"/>
      <c r="G30" s="22"/>
      <c r="H30" s="22"/>
      <c r="I30" s="22"/>
      <c r="J30" s="16" t="s">
        <v>238</v>
      </c>
      <c r="K30" s="16"/>
    </row>
    <row r="31" spans="1:11" x14ac:dyDescent="0.3">
      <c r="A31" s="56"/>
      <c r="B31" s="15" t="s">
        <v>228</v>
      </c>
      <c r="C31" s="26">
        <f>C25/(10^6)</f>
        <v>1.9446613275375006E-2</v>
      </c>
      <c r="D31" s="22" t="s">
        <v>197</v>
      </c>
      <c r="E31" s="22"/>
      <c r="F31" s="22"/>
      <c r="G31" s="22"/>
      <c r="H31" s="22"/>
      <c r="I31" s="22"/>
      <c r="J31" s="16" t="s">
        <v>215</v>
      </c>
      <c r="K31" s="16"/>
    </row>
    <row r="32" spans="1:11" x14ac:dyDescent="0.3">
      <c r="A32" s="56"/>
      <c r="B32" s="15" t="s">
        <v>226</v>
      </c>
      <c r="C32" s="26">
        <f>C27/C16</f>
        <v>9.9045000000000005</v>
      </c>
      <c r="D32" s="22" t="s">
        <v>216</v>
      </c>
      <c r="E32" s="22"/>
      <c r="F32" s="22"/>
      <c r="G32" s="22"/>
      <c r="H32" s="22"/>
      <c r="I32" s="22"/>
      <c r="J32" s="16" t="s">
        <v>214</v>
      </c>
      <c r="K32" s="16"/>
    </row>
    <row r="33" spans="1:11" x14ac:dyDescent="0.3">
      <c r="A33" s="56"/>
      <c r="B33" s="15" t="s">
        <v>237</v>
      </c>
      <c r="C33" s="26">
        <f>C4*C17/1000</f>
        <v>3.1949999999999998</v>
      </c>
      <c r="D33" s="22" t="s">
        <v>216</v>
      </c>
      <c r="E33" s="22"/>
      <c r="F33" s="22"/>
      <c r="G33" s="22"/>
      <c r="H33" s="22"/>
      <c r="I33" s="22"/>
      <c r="J33" s="16" t="s">
        <v>238</v>
      </c>
      <c r="K33" s="16"/>
    </row>
    <row r="34" spans="1:11" x14ac:dyDescent="0.3">
      <c r="A34" s="56"/>
      <c r="B34" s="15" t="s">
        <v>193</v>
      </c>
      <c r="C34" s="31">
        <f>C15*C7*C17/C22</f>
        <v>-2.5504753816423371E-2</v>
      </c>
      <c r="D34" s="22" t="s">
        <v>227</v>
      </c>
      <c r="E34" s="22"/>
      <c r="F34" s="22"/>
      <c r="G34" s="22"/>
      <c r="H34" s="22"/>
      <c r="I34" s="22"/>
      <c r="J34" s="16" t="s">
        <v>215</v>
      </c>
      <c r="K34" s="16"/>
    </row>
    <row r="37" spans="1:11" x14ac:dyDescent="0.3">
      <c r="B37" s="24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2020-09-25T12:20:13Z</dcterms:modified>
</cp:coreProperties>
</file>