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86A99E35-3892-431F-9C4A-45869B731638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C33" i="9"/>
  <c r="C35" i="9"/>
  <c r="C30" i="9"/>
  <c r="C32" i="9"/>
  <c r="C15" i="9" l="1"/>
  <c r="C28" i="9"/>
  <c r="C25" i="9" s="1"/>
  <c r="C29" i="9"/>
  <c r="C26" i="9" l="1"/>
  <c r="C27" i="9" l="1"/>
  <c r="A41" i="9"/>
  <c r="C22" i="9" l="1"/>
  <c r="C24" i="9" l="1"/>
  <c r="C23" i="9"/>
  <c r="C31" i="9" l="1"/>
  <c r="C34" i="9" s="1"/>
  <c r="E2" i="7"/>
  <c r="F2" i="5" l="1"/>
  <c r="G2" i="4" l="1"/>
  <c r="C2" i="1" l="1"/>
</calcChain>
</file>

<file path=xl/sharedStrings.xml><?xml version="1.0" encoding="utf-8"?>
<sst xmlns="http://schemas.openxmlformats.org/spreadsheetml/2006/main" count="298" uniqueCount="257">
  <si>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</si>
  <si>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</si>
  <si>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</si>
  <si>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</si>
  <si>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</si>
  <si>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</si>
  <si>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</si>
  <si>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</si>
  <si>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</si>
  <si>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</si>
  <si>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</si>
  <si>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</si>
  <si>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</si>
  <si>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</si>
  <si>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</si>
  <si>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</si>
  <si>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</si>
  <si>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</si>
  <si>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</si>
  <si>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</si>
  <si>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</si>
  <si>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</si>
  <si>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</si>
  <si>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</si>
  <si>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</si>
  <si>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</si>
  <si>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</si>
  <si>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</si>
  <si>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</si>
  <si>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</si>
  <si>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</si>
  <si>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</si>
  <si>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</si>
  <si>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</si>
  <si>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</si>
  <si>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</si>
  <si>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</si>
  <si>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</si>
  <si>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</si>
  <si>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</si>
  <si>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</si>
  <si>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</si>
  <si>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</si>
  <si>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</si>
  <si>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</si>
  <si>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</si>
  <si>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</si>
  <si>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</si>
  <si>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</si>
  <si>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</si>
  <si>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</si>
  <si>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</si>
  <si>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</si>
  <si>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</si>
  <si>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</si>
  <si>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</si>
  <si>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</si>
  <si>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</si>
  <si>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</si>
  <si>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</si>
  <si>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</si>
  <si>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</si>
  <si>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</si>
  <si>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</si>
  <si>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</si>
  <si>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</si>
  <si>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</si>
  <si>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</si>
  <si>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</si>
  <si>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</si>
  <si>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</si>
  <si>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</si>
  <si>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</si>
  <si>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</si>
  <si>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</si>
  <si>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</si>
  <si>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</si>
  <si>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</si>
  <si>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</si>
  <si>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</si>
  <si>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</si>
  <si>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</si>
  <si>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</si>
  <si>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</si>
  <si>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</si>
  <si>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</si>
  <si>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</si>
  <si>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</si>
  <si>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</si>
  <si>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</si>
  <si>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</si>
  <si>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</si>
  <si>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</si>
  <si>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</si>
  <si>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</si>
  <si>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</si>
  <si>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</si>
  <si>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</si>
  <si>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</si>
  <si>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</si>
  <si>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</si>
  <si>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</si>
  <si>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</si>
  <si>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</si>
  <si>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</si>
  <si>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</si>
  <si>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</si>
  <si>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</si>
  <si>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</si>
  <si>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</si>
  <si>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</si>
  <si>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</si>
  <si>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</si>
  <si>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</si>
  <si>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</si>
  <si>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</si>
  <si>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</si>
  <si>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</si>
  <si>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</si>
  <si>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</si>
  <si>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</si>
  <si>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</si>
  <si>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</si>
  <si>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</si>
  <si>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</si>
  <si>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</si>
  <si>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</si>
  <si>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</si>
  <si>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</si>
  <si>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</si>
  <si>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</si>
  <si>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</si>
  <si>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</si>
  <si>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</si>
  <si>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</si>
  <si>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</si>
  <si>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</si>
  <si>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</si>
  <si>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</si>
  <si>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</si>
  <si>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</si>
  <si>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</si>
  <si>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</si>
  <si>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</si>
  <si>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</si>
  <si>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</si>
  <si>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</si>
  <si>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</si>
  <si>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</si>
  <si>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</si>
  <si>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</si>
  <si>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</si>
  <si>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</si>
  <si>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</si>
  <si>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</si>
  <si>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</si>
  <si>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</si>
  <si>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</si>
  <si>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</si>
  <si>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</si>
  <si>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</si>
  <si>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</si>
  <si>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</si>
  <si>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</si>
  <si>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</si>
  <si>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</si>
  <si>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</si>
  <si>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</si>
  <si>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</si>
  <si>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</si>
  <si>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</si>
  <si>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</si>
  <si>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</si>
  <si>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</si>
  <si>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</si>
  <si>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</si>
  <si>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</si>
  <si>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</si>
  <si>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</si>
  <si>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Efficiency of the machine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</si>
  <si>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</si>
  <si>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</si>
  <si>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</si>
  <si>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</si>
  <si>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</si>
  <si>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</si>
  <si>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</si>
  <si>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</si>
  <si>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</si>
  <si>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</si>
  <si>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</si>
  <si>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</si>
  <si>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</si>
  <si>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</si>
  <si>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</si>
  <si>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</si>
  <si>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</si>
  <si>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</si>
  <si>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</si>
  <si>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</si>
  <si>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</si>
  <si>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</si>
  <si>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</si>
  <si>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</si>
  <si>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</si>
  <si>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</si>
  <si>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</si>
  <si>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</si>
  <si>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</si>
  <si>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</si>
  <si>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</si>
  <si>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</si>
  <si>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</si>
  <si>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</si>
  <si>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</si>
  <si>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</si>
  <si>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</si>
  <si>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</si>
  <si>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</si>
  <si>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</si>
  <si>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</si>
  <si>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</si>
  <si>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</si>
  <si>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</si>
  <si>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</si>
  <si>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</si>
  <si>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</si>
  <si>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Transport increase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</si>
  <si>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</si>
  <si>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</si>
  <si>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</si>
  <si>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</si>
  <si>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</si>
  <si>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</si>
  <si>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</si>
  <si>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</si>
  <si>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</si>
  <si>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</si>
  <si>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</si>
  <si>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</si>
  <si>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</si>
  <si>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</si>
  <si>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</si>
  <si>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</si>
  <si>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</si>
  <si>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</si>
  <si>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</si>
  <si>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</si>
  <si>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</si>
  <si>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</si>
  <si>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</si>
  <si>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</si>
  <si>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</si>
  <si>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</si>
  <si>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Public electricity and heat production</t>
  </si>
  <si>
    <t>Decrease in the use of Fertilzers 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</si>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</sst>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" fontId="0" fillId="6" borderId="0" xfId="1" applyNumberFormat="1" applyFont="1" applyFill="1" applyAlignment="1">
      <alignment horizontal="center" vertical="center"/>
    </xf>
    <xf numFmtId="1" fontId="0" fillId="2" borderId="0" xfId="0" applyNumberFormat="1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8" sqref="C8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1093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>
        <v>1</v>
      </c>
      <c r="B2" s="9" t="s">
        <v>254</v>
      </c>
      <c r="C2" t="s">
        <v>122</v>
      </c>
      <c r="D2" s="5" t="s">
        <v>191</v>
      </c>
      <c r="E2" s="33">
        <f>main!C35</f>
        <v>-54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8</v>
      </c>
    </row>
    <row r="2" spans="1:3" x14ac:dyDescent="0.3">
      <c r="A2" s="3">
        <v>1</v>
      </c>
      <c r="B2" t="s">
        <v>66</v>
      </c>
      <c r="C2" s="1">
        <f>main!C31</f>
        <v>5421.3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109375" style="1" bestFit="1" customWidth="1"/>
    <col min="4" max="4" width="12.88671875" style="1" bestFit="1" customWidth="1"/>
    <col min="5" max="5" width="35.1093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192</v>
      </c>
    </row>
    <row r="2" spans="1:8" x14ac:dyDescent="0.3">
      <c r="A2" s="3">
        <v>1</v>
      </c>
      <c r="B2" s="5" t="s">
        <v>12</v>
      </c>
      <c r="C2" s="6" t="s">
        <v>61</v>
      </c>
      <c r="D2" s="5" t="s">
        <v>13</v>
      </c>
      <c r="E2" s="6" t="s">
        <v>122</v>
      </c>
      <c r="F2" s="5" t="s">
        <v>191</v>
      </c>
      <c r="G2" s="5">
        <f>main!C32</f>
        <v>-2053.375196232339</v>
      </c>
      <c r="H2" s="1" t="s">
        <v>193</v>
      </c>
    </row>
    <row r="3" spans="1:8" x14ac:dyDescent="0.3">
      <c r="A3" s="3">
        <v>2</v>
      </c>
      <c r="B3" s="5" t="s">
        <v>12</v>
      </c>
      <c r="C3" s="6" t="s">
        <v>63</v>
      </c>
      <c r="D3" s="5" t="s">
        <v>13</v>
      </c>
      <c r="E3" s="6" t="s">
        <v>91</v>
      </c>
      <c r="F3" s="5" t="s">
        <v>191</v>
      </c>
      <c r="G3" s="43">
        <f>main!C33</f>
        <v>-1275.5999999999999</v>
      </c>
      <c r="H3" s="1" t="s">
        <v>193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194</v>
      </c>
    </row>
    <row r="2" spans="1:7" x14ac:dyDescent="0.3">
      <c r="A2" s="3">
        <v>1</v>
      </c>
      <c r="B2" s="7" t="s">
        <v>166</v>
      </c>
      <c r="C2" s="5" t="s">
        <v>13</v>
      </c>
      <c r="D2" s="6" t="s">
        <v>122</v>
      </c>
      <c r="E2" s="5" t="s">
        <v>191</v>
      </c>
      <c r="F2" s="33">
        <f>main!C34</f>
        <v>216.852</v>
      </c>
      <c r="G2" s="1" t="s">
        <v>193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tabSelected="1" zoomScale="115" zoomScaleNormal="115" workbookViewId="0">
      <selection activeCell="C31" sqref="C31"/>
    </sheetView>
  </sheetViews>
  <sheetFormatPr defaultRowHeight="14.4" x14ac:dyDescent="0.3"/>
  <cols>
    <col min="1" max="1" width="10" style="11" customWidth="1"/>
    <col min="2" max="2" width="62.6640625" style="10" customWidth="1"/>
    <col min="3" max="3" width="13.5546875" bestFit="1" customWidth="1"/>
    <col min="4" max="4" width="10.109375" bestFit="1" customWidth="1"/>
    <col min="5" max="5" width="13.88671875" bestFit="1" customWidth="1"/>
    <col min="6" max="6" width="14.88671875" bestFit="1" customWidth="1"/>
    <col min="7" max="7" width="57.109375" bestFit="1" customWidth="1"/>
  </cols>
  <sheetData>
    <row r="1" spans="1:7" s="15" customFormat="1" ht="15" thickBot="1" x14ac:dyDescent="0.35">
      <c r="A1" s="12" t="s">
        <v>171</v>
      </c>
      <c r="B1" s="13" t="s">
        <v>172</v>
      </c>
      <c r="C1" s="14" t="s">
        <v>7</v>
      </c>
      <c r="D1" s="14" t="s">
        <v>195</v>
      </c>
      <c r="E1" s="14" t="s">
        <v>173</v>
      </c>
      <c r="F1" s="14" t="s">
        <v>174</v>
      </c>
      <c r="G1" s="14" t="s">
        <v>175</v>
      </c>
    </row>
    <row r="2" spans="1:7" x14ac:dyDescent="0.3">
      <c r="A2" s="47"/>
      <c r="B2" s="17" t="s">
        <v>202</v>
      </c>
      <c r="C2" s="24">
        <v>10000</v>
      </c>
      <c r="D2" s="24"/>
      <c r="E2" s="24" t="s">
        <v>234</v>
      </c>
      <c r="F2" s="18"/>
      <c r="G2" s="18"/>
    </row>
    <row r="3" spans="1:7" x14ac:dyDescent="0.3">
      <c r="A3" s="47"/>
      <c r="B3" s="17" t="s">
        <v>203</v>
      </c>
      <c r="C3" s="41">
        <v>0</v>
      </c>
      <c r="D3" s="24"/>
      <c r="E3" s="24" t="s">
        <v>201</v>
      </c>
      <c r="F3" s="18"/>
      <c r="G3" s="18" t="s">
        <v>206</v>
      </c>
    </row>
    <row r="4" spans="1:7" x14ac:dyDescent="0.3">
      <c r="A4" s="47"/>
      <c r="B4" s="17" t="s">
        <v>204</v>
      </c>
      <c r="C4" s="24">
        <v>500</v>
      </c>
      <c r="D4" s="24"/>
      <c r="E4" s="24" t="s">
        <v>205</v>
      </c>
      <c r="F4" s="18"/>
      <c r="G4" s="18"/>
    </row>
    <row r="5" spans="1:7" x14ac:dyDescent="0.3">
      <c r="A5" s="47"/>
      <c r="B5" s="37" t="s">
        <v>251</v>
      </c>
      <c r="C5" s="24">
        <v>80</v>
      </c>
      <c r="D5" s="24"/>
      <c r="E5" s="24" t="s">
        <v>207</v>
      </c>
      <c r="F5" s="18"/>
      <c r="G5" s="18" t="s">
        <v>249</v>
      </c>
    </row>
    <row r="6" spans="1:7" x14ac:dyDescent="0.3">
      <c r="A6" s="47"/>
      <c r="B6" s="37" t="s">
        <v>244</v>
      </c>
      <c r="C6" s="40">
        <v>0.27</v>
      </c>
      <c r="D6" s="24"/>
      <c r="E6" s="24" t="s">
        <v>245</v>
      </c>
      <c r="F6" s="18"/>
      <c r="G6" s="38" t="s">
        <v>246</v>
      </c>
    </row>
    <row r="7" spans="1:7" x14ac:dyDescent="0.3">
      <c r="A7" s="47"/>
      <c r="B7" s="17" t="s">
        <v>208</v>
      </c>
      <c r="C7" s="24">
        <v>0.4</v>
      </c>
      <c r="D7" s="24"/>
      <c r="E7" s="24"/>
      <c r="F7" s="18"/>
      <c r="G7" s="18"/>
    </row>
    <row r="8" spans="1:7" x14ac:dyDescent="0.3">
      <c r="A8" s="47"/>
      <c r="B8" s="17" t="s">
        <v>211</v>
      </c>
      <c r="C8" s="24">
        <v>106.3</v>
      </c>
      <c r="D8" s="24"/>
      <c r="E8" s="24" t="s">
        <v>212</v>
      </c>
      <c r="F8" s="18"/>
      <c r="G8" s="18"/>
    </row>
    <row r="9" spans="1:7" x14ac:dyDescent="0.3">
      <c r="A9" s="47"/>
      <c r="B9" s="17" t="s">
        <v>180</v>
      </c>
      <c r="C9" s="24">
        <v>39</v>
      </c>
      <c r="D9" s="24"/>
      <c r="E9" s="24" t="s">
        <v>181</v>
      </c>
      <c r="F9" s="18"/>
      <c r="G9" s="18" t="s">
        <v>252</v>
      </c>
    </row>
    <row r="10" spans="1:7" x14ac:dyDescent="0.3">
      <c r="A10" s="47"/>
      <c r="B10" s="17" t="s">
        <v>182</v>
      </c>
      <c r="C10" s="24">
        <v>0.98</v>
      </c>
      <c r="D10" s="24"/>
      <c r="E10" s="24" t="s">
        <v>185</v>
      </c>
      <c r="F10" s="18"/>
      <c r="G10" s="18" t="s">
        <v>252</v>
      </c>
    </row>
    <row r="11" spans="1:7" x14ac:dyDescent="0.3">
      <c r="A11" s="47"/>
      <c r="B11" s="17" t="s">
        <v>183</v>
      </c>
      <c r="C11" s="24">
        <v>0.109</v>
      </c>
      <c r="D11" s="24" t="s">
        <v>196</v>
      </c>
      <c r="E11" s="24" t="s">
        <v>184</v>
      </c>
      <c r="F11" s="18"/>
      <c r="G11" s="18"/>
    </row>
    <row r="12" spans="1:7" x14ac:dyDescent="0.3">
      <c r="A12" s="47"/>
      <c r="B12" s="17" t="s">
        <v>214</v>
      </c>
      <c r="C12" s="24">
        <v>25</v>
      </c>
      <c r="D12" s="24"/>
      <c r="E12" s="24" t="s">
        <v>215</v>
      </c>
      <c r="F12" s="18"/>
      <c r="G12" s="18"/>
    </row>
    <row r="13" spans="1:7" x14ac:dyDescent="0.3">
      <c r="A13" s="47"/>
      <c r="B13" s="17" t="s">
        <v>222</v>
      </c>
      <c r="C13" s="24">
        <v>0.3</v>
      </c>
      <c r="D13" s="24"/>
      <c r="E13" s="24"/>
      <c r="F13" s="18"/>
      <c r="G13" s="18" t="s">
        <v>223</v>
      </c>
    </row>
    <row r="14" spans="1:7" x14ac:dyDescent="0.3">
      <c r="A14" s="47"/>
      <c r="B14" s="17" t="s">
        <v>227</v>
      </c>
      <c r="C14" s="41">
        <v>0</v>
      </c>
      <c r="D14" s="24"/>
      <c r="E14" s="24"/>
      <c r="F14" s="18"/>
      <c r="G14" s="18"/>
    </row>
    <row r="15" spans="1:7" x14ac:dyDescent="0.3">
      <c r="A15" s="47"/>
      <c r="B15" s="17" t="s">
        <v>236</v>
      </c>
      <c r="C15" s="24">
        <f>C19*(C43+C44+C45)*12/(10^6)</f>
        <v>35.700000000000003</v>
      </c>
      <c r="D15" s="24"/>
      <c r="E15" s="24" t="s">
        <v>189</v>
      </c>
      <c r="F15" s="18"/>
      <c r="G15" s="38" t="s">
        <v>235</v>
      </c>
    </row>
    <row r="16" spans="1:7" x14ac:dyDescent="0.3">
      <c r="A16" s="47"/>
      <c r="B16" s="17" t="s">
        <v>232</v>
      </c>
      <c r="C16" s="24">
        <v>250</v>
      </c>
      <c r="D16" s="24"/>
      <c r="E16" s="24" t="s">
        <v>233</v>
      </c>
      <c r="F16" s="18"/>
      <c r="G16" s="18"/>
    </row>
    <row r="17" spans="1:7" x14ac:dyDescent="0.3">
      <c r="A17" s="47"/>
      <c r="B17" s="17" t="s">
        <v>230</v>
      </c>
      <c r="C17" s="35">
        <v>250000</v>
      </c>
      <c r="D17" s="18"/>
      <c r="E17" s="24" t="s">
        <v>209</v>
      </c>
      <c r="F17" s="18"/>
      <c r="G17" s="18"/>
    </row>
    <row r="18" spans="1:7" x14ac:dyDescent="0.3">
      <c r="A18" s="47"/>
      <c r="B18" s="17" t="s">
        <v>231</v>
      </c>
      <c r="C18" s="24">
        <v>1</v>
      </c>
      <c r="D18" s="24"/>
      <c r="E18" s="24" t="s">
        <v>198</v>
      </c>
      <c r="F18" s="18"/>
      <c r="G18" s="18"/>
    </row>
    <row r="19" spans="1:7" x14ac:dyDescent="0.3">
      <c r="A19" s="36"/>
      <c r="B19" s="30" t="s">
        <v>228</v>
      </c>
      <c r="C19" s="24">
        <v>17</v>
      </c>
      <c r="D19" s="24"/>
      <c r="E19" s="24" t="s">
        <v>229</v>
      </c>
      <c r="F19" s="18"/>
      <c r="G19" s="18"/>
    </row>
    <row r="20" spans="1:7" x14ac:dyDescent="0.3">
      <c r="A20" s="46" t="s">
        <v>176</v>
      </c>
      <c r="B20" s="16" t="s">
        <v>179</v>
      </c>
      <c r="C20" s="25">
        <v>0.3</v>
      </c>
      <c r="D20" s="25"/>
      <c r="E20" s="25"/>
      <c r="F20" s="21"/>
      <c r="G20" s="21"/>
    </row>
    <row r="21" spans="1:7" x14ac:dyDescent="0.3">
      <c r="A21" s="46"/>
      <c r="B21" s="16" t="s">
        <v>242</v>
      </c>
      <c r="C21" s="39">
        <v>0.3</v>
      </c>
      <c r="D21" s="25"/>
      <c r="E21" s="25"/>
      <c r="F21" s="21"/>
      <c r="G21" s="21"/>
    </row>
    <row r="22" spans="1:7" x14ac:dyDescent="0.3">
      <c r="A22" s="45"/>
      <c r="B22" s="29" t="s">
        <v>199</v>
      </c>
      <c r="C22" s="27">
        <f>C2*C16*C19*C8/(10^6)</f>
        <v>4517.75</v>
      </c>
      <c r="D22" s="27"/>
      <c r="E22" s="27" t="s">
        <v>189</v>
      </c>
      <c r="F22" s="23"/>
      <c r="G22" s="23"/>
    </row>
    <row r="23" spans="1:7" x14ac:dyDescent="0.3">
      <c r="A23" s="45"/>
      <c r="B23" s="29" t="s">
        <v>210</v>
      </c>
      <c r="C23" s="27">
        <f>C3*C17*C19*C8/(10^6)</f>
        <v>0</v>
      </c>
      <c r="D23" s="27"/>
      <c r="E23" s="27" t="s">
        <v>189</v>
      </c>
      <c r="F23" s="23"/>
      <c r="G23" s="23"/>
    </row>
    <row r="24" spans="1:7" x14ac:dyDescent="0.3">
      <c r="A24" s="45"/>
      <c r="B24" s="29" t="s">
        <v>200</v>
      </c>
      <c r="C24" s="27">
        <f>C4*C18*C19*1000*C8/(10^6)</f>
        <v>903.55</v>
      </c>
      <c r="D24" s="27"/>
      <c r="E24" s="27" t="s">
        <v>189</v>
      </c>
      <c r="F24" s="23"/>
      <c r="G24" s="23"/>
    </row>
    <row r="25" spans="1:7" x14ac:dyDescent="0.3">
      <c r="A25" s="45"/>
      <c r="B25" s="29" t="s">
        <v>221</v>
      </c>
      <c r="C25" s="32">
        <f>C28*C13</f>
        <v>26666.666666666668</v>
      </c>
      <c r="D25" s="27"/>
      <c r="E25" s="27" t="s">
        <v>220</v>
      </c>
      <c r="F25" s="23"/>
      <c r="G25" s="23"/>
    </row>
    <row r="26" spans="1:7" x14ac:dyDescent="0.3">
      <c r="A26" s="45"/>
      <c r="B26" s="29" t="s">
        <v>225</v>
      </c>
      <c r="C26" s="27">
        <f>450*C8/1000</f>
        <v>47.835000000000001</v>
      </c>
      <c r="D26" s="27"/>
      <c r="E26" s="27" t="s">
        <v>250</v>
      </c>
      <c r="F26" s="23"/>
      <c r="G26" s="23" t="s">
        <v>243</v>
      </c>
    </row>
    <row r="27" spans="1:7" x14ac:dyDescent="0.3">
      <c r="A27" s="45"/>
      <c r="B27" s="29" t="s">
        <v>226</v>
      </c>
      <c r="C27" s="27">
        <f>C26*C25/1000</f>
        <v>1275.5999999999999</v>
      </c>
      <c r="D27" s="27"/>
      <c r="E27" s="27" t="s">
        <v>189</v>
      </c>
      <c r="F27" s="23"/>
      <c r="G27" s="23"/>
    </row>
    <row r="28" spans="1:7" x14ac:dyDescent="0.3">
      <c r="A28" s="45"/>
      <c r="B28" s="22" t="s">
        <v>219</v>
      </c>
      <c r="C28" s="32">
        <f>C5/0.45/10/200*10^6</f>
        <v>88888.888888888891</v>
      </c>
      <c r="D28" s="27"/>
      <c r="E28" s="27" t="s">
        <v>220</v>
      </c>
      <c r="F28" s="23"/>
      <c r="G28" s="23" t="s">
        <v>224</v>
      </c>
    </row>
    <row r="29" spans="1:7" x14ac:dyDescent="0.3">
      <c r="A29" s="45"/>
      <c r="B29" s="22" t="s">
        <v>247</v>
      </c>
      <c r="C29" s="32">
        <f>C5*C6/C7</f>
        <v>54</v>
      </c>
      <c r="D29" s="27"/>
      <c r="E29" s="27" t="s">
        <v>248</v>
      </c>
      <c r="F29" s="23"/>
      <c r="G29" s="23"/>
    </row>
    <row r="30" spans="1:7" x14ac:dyDescent="0.3">
      <c r="A30" s="45"/>
      <c r="B30" s="22" t="s">
        <v>253</v>
      </c>
      <c r="C30" s="32">
        <f>C5/C7*1000*3600/C9/C10*C11/1000</f>
        <v>2053.375196232339</v>
      </c>
      <c r="D30" s="27"/>
      <c r="E30" s="27" t="s">
        <v>178</v>
      </c>
      <c r="F30" s="23"/>
      <c r="G30" s="23"/>
    </row>
    <row r="31" spans="1:7" x14ac:dyDescent="0.3">
      <c r="A31" s="44" t="s">
        <v>177</v>
      </c>
      <c r="B31" s="19" t="s">
        <v>216</v>
      </c>
      <c r="C31" s="34">
        <f>SUM(C22:C24)</f>
        <v>5421.3</v>
      </c>
      <c r="D31" s="26"/>
      <c r="E31" s="26" t="s">
        <v>189</v>
      </c>
      <c r="F31" s="20" t="s">
        <v>186</v>
      </c>
      <c r="G31" s="20"/>
    </row>
    <row r="32" spans="1:7" x14ac:dyDescent="0.3">
      <c r="A32" s="44"/>
      <c r="B32" s="19" t="s">
        <v>218</v>
      </c>
      <c r="C32" s="34">
        <f>-C30</f>
        <v>-2053.375196232339</v>
      </c>
      <c r="D32" s="26"/>
      <c r="E32" s="26" t="s">
        <v>189</v>
      </c>
      <c r="F32" s="20" t="s">
        <v>256</v>
      </c>
      <c r="G32" s="20"/>
    </row>
    <row r="33" spans="1:7" x14ac:dyDescent="0.3">
      <c r="A33" s="44"/>
      <c r="B33" s="19" t="s">
        <v>255</v>
      </c>
      <c r="C33" s="34">
        <f>-C27</f>
        <v>-1275.5999999999999</v>
      </c>
      <c r="D33" s="26"/>
      <c r="E33" s="26" t="s">
        <v>189</v>
      </c>
      <c r="F33" s="20" t="s">
        <v>256</v>
      </c>
      <c r="G33" s="20"/>
    </row>
    <row r="34" spans="1:7" x14ac:dyDescent="0.3">
      <c r="A34" s="44"/>
      <c r="B34" s="19" t="s">
        <v>217</v>
      </c>
      <c r="C34" s="31">
        <f>C31/C12</f>
        <v>216.852</v>
      </c>
      <c r="D34" s="26"/>
      <c r="E34" s="26" t="s">
        <v>189</v>
      </c>
      <c r="F34" s="20" t="s">
        <v>187</v>
      </c>
      <c r="G34" s="20"/>
    </row>
    <row r="35" spans="1:7" x14ac:dyDescent="0.3">
      <c r="A35" s="44"/>
      <c r="B35" s="19" t="s">
        <v>213</v>
      </c>
      <c r="C35" s="42">
        <f>-C29</f>
        <v>-54</v>
      </c>
      <c r="D35" s="26"/>
      <c r="E35" s="26" t="s">
        <v>248</v>
      </c>
      <c r="F35" s="20" t="s">
        <v>188</v>
      </c>
      <c r="G35" s="20"/>
    </row>
    <row r="38" spans="1:7" x14ac:dyDescent="0.3">
      <c r="B38" s="28" t="s">
        <v>197</v>
      </c>
    </row>
    <row r="39" spans="1:7" x14ac:dyDescent="0.3">
      <c r="B39" s="10" t="s">
        <v>190</v>
      </c>
    </row>
    <row r="41" spans="1:7" x14ac:dyDescent="0.3">
      <c r="A41">
        <f>59/90</f>
        <v>0.65555555555555556</v>
      </c>
    </row>
    <row r="42" spans="1:7" x14ac:dyDescent="0.3">
      <c r="B42" s="28" t="s">
        <v>237</v>
      </c>
      <c r="C42" t="s">
        <v>238</v>
      </c>
    </row>
    <row r="43" spans="1:7" x14ac:dyDescent="0.3">
      <c r="B43" s="10" t="s">
        <v>239</v>
      </c>
      <c r="C43">
        <v>75000</v>
      </c>
    </row>
    <row r="44" spans="1:7" x14ac:dyDescent="0.3">
      <c r="B44" s="10" t="s">
        <v>240</v>
      </c>
      <c r="C44">
        <v>50000</v>
      </c>
    </row>
    <row r="45" spans="1:7" x14ac:dyDescent="0.3">
      <c r="B45" s="10" t="s">
        <v>241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G15" r:id="rId1" xr:uid="{84C6F64B-1945-4EBA-8B1B-CEE00995A49C}"/>
    <hyperlink ref="G26" r:id="rId2" location="tab-id-3" xr:uid="{5DAE99B1-6F95-4D10-BA19-123AB017C754}"/>
    <hyperlink ref="G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2020-07-01T15:53:57Z</dcterms:modified>
</cp:coreProperties>
</file>