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Ecopulper\sens_Productivity increase due to 100% new machines (not spoiling the cerry)\"/>
    </mc:Choice>
  </mc:AlternateContent>
  <xr:revisionPtr revIDLastSave="0" documentId="13_ncr:1_{AD36145C-745D-4A57-BED4-2E6151C0138E}" xr6:coauthVersionLast="45" xr6:coauthVersionMax="45" xr10:uidLastSave="{00000000-0000-0000-0000-000000000000}"/>
  <bookViews>
    <workbookView xWindow="1536" yWindow="1536" windowWidth="17280" windowHeight="8964" activeTab="1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6" l="1"/>
  <c r="G4" i="3" s="1"/>
  <c r="C28" i="6"/>
  <c r="C3" i="2" s="1"/>
  <c r="C27" i="6"/>
  <c r="C32" i="6" s="1"/>
  <c r="F2" i="4" s="1"/>
  <c r="C22" i="6"/>
  <c r="C34" i="6" s="1"/>
  <c r="E2" i="1" s="1"/>
  <c r="C2" i="2" l="1"/>
  <c r="C23" i="6"/>
  <c r="C29" i="6" s="1"/>
  <c r="G2" i="3" s="1"/>
  <c r="C21" i="6"/>
  <c r="C24" i="6" s="1"/>
  <c r="C26" i="6" l="1"/>
  <c r="C30" i="6" s="1"/>
  <c r="G3" i="3" s="1"/>
  <c r="C25" i="6"/>
  <c r="C31" i="6" s="1"/>
  <c r="E3" i="1" s="1"/>
</calcChain>
</file>

<file path=xl/sharedStrings.xml><?xml version="1.0" encoding="utf-8"?>
<sst xmlns="http://schemas.openxmlformats.org/spreadsheetml/2006/main" count="301" uniqueCount="247">
  <si>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</si>
  <si>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</si>
  <si>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</si>
  <si>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</si>
  <si>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</si>
  <si>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</si>
  <si>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</si>
  <si>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</si>
  <si>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</si>
  <si>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Metals and machines (commodity)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</si>
  <si>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</si>
  <si>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</si>
  <si>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</si>
  <si>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</si>
  <si>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</si>
  <si>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</si>
  <si>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</si>
  <si>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No</t>
  </si>
  <si>
    <t>Petroleum (commodity)</t>
  </si>
  <si>
    <t>Other services (commodity)</t>
  </si>
  <si>
    <t>High Rainfall (household production)</t>
  </si>
  <si>
    <t>Capital (agricultural)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</si>
  <si>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</si>
  <si>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</si>
  <si>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</si>
  <si>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</si>
  <si>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</si>
  <si>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</si>
  <si>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</si>
  <si>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</si>
  <si>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</si>
  <si>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</si>
  <si>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</si>
  <si>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</si>
  <si>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</si>
  <si>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</si>
  <si>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</si>
  <si>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</si>
  <si>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</si>
  <si>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</si>
  <si>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</si>
  <si>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</si>
  <si>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</si>
  <si>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</si>
  <si>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</si>
  <si>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</si>
  <si>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</si>
  <si>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</si>
  <si>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</si>
  <si>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</si>
  <si>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</si>
  <si>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</si>
  <si>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</si>
  <si>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</si>
  <si>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</si>
  <si>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</si>
  <si>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</si>
  <si>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</si>
  <si>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</si>
  <si>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</si>
  <si>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</si>
  <si>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</si>
  <si>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</si>
  <si>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</si>
  <si>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</si>
  <si>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</si>
  <si>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</si>
  <si>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</si>
  <si>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</si>
  <si>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</si>
  <si>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</si>
  <si>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</si>
  <si>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</si>
  <si>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</si>
  <si>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</si>
  <si>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</si>
  <si>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</si>
  <si>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</si>
  <si>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</si>
  <si>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</si>
  <si>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</si>
  <si>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</si>
  <si>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</si>
  <si>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</si>
  <si>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</si>
  <si>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</si>
  <si>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</si>
  <si>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</si>
  <si>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</si>
  <si>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</si>
  <si>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</si>
  <si>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</si>
  <si>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</si>
  <si>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</si>
  <si>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</si>
  <si>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</si>
  <si>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</si>
  <si>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</si>
  <si>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</si>
  <si>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</si>
  <si>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</si>
  <si>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</si>
  <si>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</si>
  <si>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</si>
  <si>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</si>
  <si>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</si>
  <si>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</si>
  <si>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</si>
  <si>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</si>
  <si>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</si>
  <si>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</si>
  <si>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</si>
  <si>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</si>
  <si>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</si>
  <si>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</si>
  <si>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</si>
  <si>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</si>
  <si>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</si>
  <si>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</si>
  <si>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</si>
  <si>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</si>
  <si>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</si>
  <si>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</si>
  <si>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</si>
  <si>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</si>
  <si>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</si>
  <si>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</si>
  <si>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</si>
  <si>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</si>
  <si>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</si>
  <si>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</si>
  <si>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</si>
  <si>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</si>
  <si>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</si>
  <si>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</si>
  <si>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</si>
  <si>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</si>
  <si>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</si>
  <si>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</si>
  <si>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</si>
  <si>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</si>
  <si>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</si>
  <si>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</si>
  <si>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</si>
  <si>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</si>
  <si>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</si>
  <si>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</si>
  <si>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</si>
  <si>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</si>
  <si>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</si>
  <si>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</si>
  <si>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</si>
  <si>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</si>
  <si>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</si>
  <si>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</si>
  <si>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</si>
  <si>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</si>
  <si>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</si>
  <si>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</si>
  <si>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</si>
  <si>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</si>
  <si>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</si>
  <si>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</si>
  <si>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</si>
  <si>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</si>
  <si>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</si>
  <si>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</si>
  <si>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</si>
  <si>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</si>
  <si>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</si>
  <si>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</si>
  <si>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</si>
  <si>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</si>
  <si>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</si>
  <si>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</si>
  <si>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</si>
  <si>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</si>
  <si>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</si>
  <si>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</si>
  <si>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</si>
  <si>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</si>
  <si>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</si>
  <si>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</si>
  <si>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</si>
  <si>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</si>
  <si>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</si>
  <si>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</si>
  <si>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</si>
  <si>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</si>
  <si>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</si>
  <si>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</si>
  <si>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</si>
  <si>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</si>
  <si>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</si>
  <si>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</si>
  <si>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</si>
  <si>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</si>
  <si>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</si>
  <si>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</si>
  <si>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</si>
  <si>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</si>
  <si>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</si>
  <si>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</si>
  <si>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</si>
  <si>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</si>
  <si>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</si>
  <si>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</si>
  <si>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</si>
  <si>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</si>
  <si>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</si>
  <si>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</si>
  <si>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</si>
  <si>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Yes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</si>
  <si>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</si>
  <si>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</si>
  <si>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</si>
  <si>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</si>
  <si>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</si>
  <si>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</si>
  <si>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</si>
  <si>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</si>
  <si>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</si>
  <si>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Productivity increase due to 100% new machines (not spoiling the cerry)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</si>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</sst>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0.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2" fontId="0" fillId="4" borderId="0" xfId="1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64" fontId="0" fillId="2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/>
    </xf>
    <xf numFmtId="166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4" sqref="C24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32.109375" style="1" bestFit="1" customWidth="1"/>
    <col min="4" max="4" width="10.109375" style="1" bestFit="1" customWidth="1"/>
    <col min="5" max="5" width="8.5546875" style="1" bestFit="1" customWidth="1"/>
    <col min="6" max="6" width="9.109375" style="1" customWidth="1"/>
    <col min="7" max="16384" width="9.109375" style="1"/>
  </cols>
  <sheetData>
    <row r="1" spans="1:5" x14ac:dyDescent="0.3"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3">
      <c r="A2" s="44">
        <v>1</v>
      </c>
      <c r="B2" s="51" t="s">
        <v>4</v>
      </c>
      <c r="C2" s="46" t="s">
        <v>5</v>
      </c>
      <c r="D2" s="47" t="s">
        <v>6</v>
      </c>
      <c r="E2" s="52">
        <f>main!C34</f>
        <v>-2.5750672741101175E-4</v>
      </c>
    </row>
    <row r="3" spans="1:5" x14ac:dyDescent="0.3">
      <c r="A3" s="44">
        <v>2</v>
      </c>
      <c r="B3" s="49" t="s">
        <v>7</v>
      </c>
      <c r="C3" s="46" t="s">
        <v>5</v>
      </c>
      <c r="D3" s="49" t="s">
        <v>8</v>
      </c>
      <c r="E3" s="54">
        <f>main!C31</f>
        <v>1.9634119112903452E-4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D10" sqref="D10"/>
    </sheetView>
  </sheetViews>
  <sheetFormatPr defaultColWidth="9.109375" defaultRowHeight="14.4" x14ac:dyDescent="0.3"/>
  <cols>
    <col min="1" max="1" width="9.109375" style="1" customWidth="1"/>
    <col min="2" max="2" width="29.33203125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3" x14ac:dyDescent="0.3">
      <c r="B1" s="44" t="s">
        <v>0</v>
      </c>
      <c r="C1" s="44" t="s">
        <v>3</v>
      </c>
    </row>
    <row r="2" spans="1:3" x14ac:dyDescent="0.3">
      <c r="A2" s="44">
        <v>1</v>
      </c>
      <c r="B2" s="46" t="s">
        <v>9</v>
      </c>
      <c r="C2" s="49">
        <f>main!C27</f>
        <v>1.0000000000000113</v>
      </c>
    </row>
    <row r="3" spans="1:3" x14ac:dyDescent="0.3">
      <c r="A3" s="44">
        <v>2</v>
      </c>
      <c r="B3" s="46" t="s">
        <v>10</v>
      </c>
      <c r="C3" s="49">
        <f>main!C28</f>
        <v>3.2258064516129392E-2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E11" sqref="E11"/>
    </sheetView>
  </sheetViews>
  <sheetFormatPr defaultColWidth="9.109375" defaultRowHeight="14.4" x14ac:dyDescent="0.3"/>
  <cols>
    <col min="1" max="1" width="9.109375" style="1" customWidth="1"/>
    <col min="2" max="2" width="12" style="1" bestFit="1" customWidth="1"/>
    <col min="3" max="3" width="33.109375" style="1" bestFit="1" customWidth="1"/>
    <col min="4" max="4" width="12" style="1" bestFit="1" customWidth="1"/>
    <col min="5" max="5" width="33.109375" style="1" bestFit="1" customWidth="1"/>
    <col min="6" max="6" width="10.21875" style="1" bestFit="1" customWidth="1"/>
    <col min="7" max="7" width="13.332031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44" t="s">
        <v>11</v>
      </c>
      <c r="C1" s="44" t="s">
        <v>0</v>
      </c>
      <c r="D1" s="44" t="s">
        <v>12</v>
      </c>
      <c r="E1" s="44" t="s">
        <v>1</v>
      </c>
      <c r="F1" s="44" t="s">
        <v>2</v>
      </c>
      <c r="G1" s="44" t="s">
        <v>3</v>
      </c>
      <c r="H1" s="45" t="s">
        <v>13</v>
      </c>
    </row>
    <row r="2" spans="1:8" x14ac:dyDescent="0.3">
      <c r="A2" s="44">
        <v>1</v>
      </c>
      <c r="B2" s="47" t="s">
        <v>14</v>
      </c>
      <c r="C2" s="48" t="s">
        <v>5</v>
      </c>
      <c r="D2" s="47" t="s">
        <v>15</v>
      </c>
      <c r="E2" s="48" t="s">
        <v>16</v>
      </c>
      <c r="F2" s="47" t="s">
        <v>6</v>
      </c>
      <c r="G2" s="47">
        <f>-main!C29</f>
        <v>-9.0725806451613926E-5</v>
      </c>
      <c r="H2" s="47" t="s">
        <v>17</v>
      </c>
    </row>
    <row r="3" spans="1:8" x14ac:dyDescent="0.3">
      <c r="A3" s="44">
        <v>2</v>
      </c>
      <c r="B3" s="47" t="s">
        <v>15</v>
      </c>
      <c r="C3" s="48" t="s">
        <v>18</v>
      </c>
      <c r="D3" s="47" t="s">
        <v>14</v>
      </c>
      <c r="E3" s="48" t="s">
        <v>5</v>
      </c>
      <c r="F3" s="47" t="s">
        <v>8</v>
      </c>
      <c r="G3" s="53">
        <f>main!C30</f>
        <v>8.1445234838710602E-6</v>
      </c>
      <c r="H3" s="47" t="s">
        <v>17</v>
      </c>
    </row>
    <row r="4" spans="1:8" x14ac:dyDescent="0.3">
      <c r="A4" s="44">
        <v>3</v>
      </c>
      <c r="B4" s="47" t="s">
        <v>15</v>
      </c>
      <c r="C4" s="48" t="s">
        <v>19</v>
      </c>
      <c r="D4" s="47" t="s">
        <v>14</v>
      </c>
      <c r="E4" s="48" t="s">
        <v>20</v>
      </c>
      <c r="F4" s="47" t="s">
        <v>8</v>
      </c>
      <c r="G4" s="50">
        <f>main!C33</f>
        <v>3.2258064516129392E-2</v>
      </c>
      <c r="H4" s="47" t="s">
        <v>17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17.5546875" style="1" bestFit="1" customWidth="1"/>
    <col min="3" max="3" width="11" style="1" bestFit="1" customWidth="1"/>
    <col min="4" max="4" width="32.109375" style="1" bestFit="1" customWidth="1"/>
    <col min="5" max="5" width="8.109375" style="1" bestFit="1" customWidth="1"/>
    <col min="6" max="6" width="7" style="1" bestFit="1" customWidth="1"/>
    <col min="7" max="7" width="10.44140625" style="1" bestFit="1" customWidth="1"/>
    <col min="8" max="8" width="9.109375" style="1" customWidth="1"/>
    <col min="9" max="16384" width="9.109375" style="1"/>
  </cols>
  <sheetData>
    <row r="1" spans="1:7" x14ac:dyDescent="0.3">
      <c r="B1" s="44" t="s">
        <v>0</v>
      </c>
      <c r="C1" s="44" t="s">
        <v>12</v>
      </c>
      <c r="D1" s="44" t="s">
        <v>1</v>
      </c>
      <c r="E1" s="44" t="s">
        <v>2</v>
      </c>
      <c r="F1" s="44" t="s">
        <v>3</v>
      </c>
      <c r="G1" s="45" t="s">
        <v>13</v>
      </c>
    </row>
    <row r="2" spans="1:7" x14ac:dyDescent="0.3">
      <c r="A2" s="44">
        <v>1</v>
      </c>
      <c r="B2" s="46" t="s">
        <v>21</v>
      </c>
      <c r="C2" s="47" t="s">
        <v>14</v>
      </c>
      <c r="D2" s="48" t="s">
        <v>5</v>
      </c>
      <c r="E2" s="47" t="s">
        <v>8</v>
      </c>
      <c r="F2" s="49">
        <f>main!C32</f>
        <v>0.10000000000000113</v>
      </c>
      <c r="G2" s="49" t="s">
        <v>17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7" customWidth="1"/>
    <col min="2" max="2" width="56.88671875" style="7" customWidth="1"/>
    <col min="3" max="3" width="47.109375" style="7" customWidth="1"/>
  </cols>
  <sheetData>
    <row r="1" spans="1:4" x14ac:dyDescent="0.3">
      <c r="A1" s="5" t="s">
        <v>15</v>
      </c>
      <c r="B1" s="5" t="s">
        <v>14</v>
      </c>
      <c r="C1" s="5" t="s">
        <v>22</v>
      </c>
      <c r="D1" s="1"/>
    </row>
    <row r="2" spans="1:4" x14ac:dyDescent="0.3">
      <c r="A2" t="s">
        <v>23</v>
      </c>
      <c r="B2" t="s">
        <v>24</v>
      </c>
      <c r="C2" t="s">
        <v>25</v>
      </c>
    </row>
    <row r="3" spans="1:4" x14ac:dyDescent="0.3">
      <c r="A3" t="s">
        <v>26</v>
      </c>
      <c r="B3" t="s">
        <v>27</v>
      </c>
      <c r="C3" t="s">
        <v>28</v>
      </c>
    </row>
    <row r="4" spans="1:4" x14ac:dyDescent="0.3">
      <c r="A4" t="s">
        <v>29</v>
      </c>
      <c r="B4" t="s">
        <v>20</v>
      </c>
      <c r="C4" t="s">
        <v>30</v>
      </c>
    </row>
    <row r="5" spans="1:4" x14ac:dyDescent="0.3">
      <c r="A5" t="s">
        <v>31</v>
      </c>
      <c r="B5" t="s">
        <v>32</v>
      </c>
      <c r="C5" t="s">
        <v>33</v>
      </c>
    </row>
    <row r="6" spans="1:4" x14ac:dyDescent="0.3">
      <c r="A6" t="s">
        <v>34</v>
      </c>
      <c r="B6" t="s">
        <v>35</v>
      </c>
      <c r="C6" t="s">
        <v>36</v>
      </c>
    </row>
    <row r="7" spans="1:4" x14ac:dyDescent="0.3">
      <c r="A7" t="s">
        <v>37</v>
      </c>
      <c r="B7" t="s">
        <v>38</v>
      </c>
      <c r="C7" t="s">
        <v>39</v>
      </c>
    </row>
    <row r="8" spans="1:4" x14ac:dyDescent="0.3">
      <c r="A8" t="s">
        <v>40</v>
      </c>
      <c r="B8" t="s">
        <v>41</v>
      </c>
      <c r="C8" t="s">
        <v>42</v>
      </c>
    </row>
    <row r="9" spans="1:4" x14ac:dyDescent="0.3">
      <c r="A9" t="s">
        <v>43</v>
      </c>
      <c r="B9" t="s">
        <v>44</v>
      </c>
      <c r="C9" t="s">
        <v>45</v>
      </c>
    </row>
    <row r="10" spans="1:4" x14ac:dyDescent="0.3">
      <c r="A10" t="s">
        <v>46</v>
      </c>
      <c r="B10" t="s">
        <v>5</v>
      </c>
      <c r="C10" t="s">
        <v>47</v>
      </c>
    </row>
    <row r="11" spans="1:4" x14ac:dyDescent="0.3">
      <c r="A11" t="s">
        <v>48</v>
      </c>
      <c r="B11" t="s">
        <v>49</v>
      </c>
      <c r="C11" t="s">
        <v>50</v>
      </c>
    </row>
    <row r="12" spans="1:4" x14ac:dyDescent="0.3">
      <c r="A12" t="s">
        <v>51</v>
      </c>
      <c r="B12" t="s">
        <v>52</v>
      </c>
      <c r="C12" t="s">
        <v>53</v>
      </c>
    </row>
    <row r="13" spans="1:4" x14ac:dyDescent="0.3">
      <c r="A13" t="s">
        <v>54</v>
      </c>
      <c r="B13" t="s">
        <v>55</v>
      </c>
      <c r="C13" t="s">
        <v>56</v>
      </c>
    </row>
    <row r="14" spans="1:4" x14ac:dyDescent="0.3">
      <c r="A14" t="s">
        <v>57</v>
      </c>
      <c r="B14" t="s">
        <v>58</v>
      </c>
      <c r="C14" t="s">
        <v>59</v>
      </c>
    </row>
    <row r="15" spans="1:4" x14ac:dyDescent="0.3">
      <c r="A15" t="s">
        <v>60</v>
      </c>
      <c r="B15" t="s">
        <v>61</v>
      </c>
      <c r="C15" t="s">
        <v>62</v>
      </c>
    </row>
    <row r="16" spans="1:4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16</v>
      </c>
      <c r="B30" t="s">
        <v>105</v>
      </c>
      <c r="C30" t="s">
        <v>106</v>
      </c>
    </row>
    <row r="31" spans="1:3" x14ac:dyDescent="0.3">
      <c r="A31" t="s">
        <v>107</v>
      </c>
      <c r="B31" t="s">
        <v>108</v>
      </c>
      <c r="C31" t="s">
        <v>109</v>
      </c>
    </row>
    <row r="32" spans="1:3" x14ac:dyDescent="0.3">
      <c r="A32" t="s">
        <v>110</v>
      </c>
      <c r="B32" t="s">
        <v>111</v>
      </c>
      <c r="C32" t="s">
        <v>21</v>
      </c>
    </row>
    <row r="33" spans="1:3" x14ac:dyDescent="0.3">
      <c r="A33" t="s">
        <v>112</v>
      </c>
      <c r="B33" t="s">
        <v>113</v>
      </c>
      <c r="C33" t="s">
        <v>114</v>
      </c>
    </row>
    <row r="34" spans="1:3" x14ac:dyDescent="0.3">
      <c r="A34" t="s">
        <v>115</v>
      </c>
      <c r="B34" t="s">
        <v>116</v>
      </c>
      <c r="C34" t="s">
        <v>117</v>
      </c>
    </row>
    <row r="35" spans="1:3" x14ac:dyDescent="0.3">
      <c r="A35" t="s">
        <v>118</v>
      </c>
      <c r="B35" t="s">
        <v>119</v>
      </c>
      <c r="C35" t="s">
        <v>120</v>
      </c>
    </row>
    <row r="36" spans="1:3" x14ac:dyDescent="0.3">
      <c r="A36" t="s">
        <v>121</v>
      </c>
      <c r="B36" t="s">
        <v>122</v>
      </c>
      <c r="C36" t="s">
        <v>123</v>
      </c>
    </row>
    <row r="37" spans="1:3" x14ac:dyDescent="0.3">
      <c r="A37" t="s">
        <v>124</v>
      </c>
      <c r="B37" t="s">
        <v>125</v>
      </c>
      <c r="C37" t="s">
        <v>126</v>
      </c>
    </row>
    <row r="38" spans="1:3" x14ac:dyDescent="0.3">
      <c r="A38" t="s">
        <v>127</v>
      </c>
      <c r="B38" t="s">
        <v>128</v>
      </c>
    </row>
    <row r="39" spans="1:3" x14ac:dyDescent="0.3">
      <c r="A39" t="s">
        <v>129</v>
      </c>
      <c r="B39" t="s">
        <v>130</v>
      </c>
    </row>
    <row r="40" spans="1:3" x14ac:dyDescent="0.3">
      <c r="A40" t="s">
        <v>131</v>
      </c>
      <c r="B40" t="s">
        <v>132</v>
      </c>
    </row>
    <row r="41" spans="1:3" x14ac:dyDescent="0.3">
      <c r="A41" t="s">
        <v>133</v>
      </c>
      <c r="B41" t="s">
        <v>134</v>
      </c>
    </row>
    <row r="42" spans="1:3" x14ac:dyDescent="0.3">
      <c r="A42" t="s">
        <v>135</v>
      </c>
      <c r="B42" t="s">
        <v>136</v>
      </c>
    </row>
    <row r="43" spans="1:3" x14ac:dyDescent="0.3">
      <c r="A43" t="s">
        <v>137</v>
      </c>
      <c r="B43" t="s">
        <v>138</v>
      </c>
    </row>
    <row r="44" spans="1:3" x14ac:dyDescent="0.3">
      <c r="A44" t="s">
        <v>139</v>
      </c>
      <c r="B44" t="s">
        <v>140</v>
      </c>
    </row>
    <row r="45" spans="1:3" x14ac:dyDescent="0.3">
      <c r="A45" t="s">
        <v>141</v>
      </c>
      <c r="B45" t="s">
        <v>142</v>
      </c>
    </row>
    <row r="46" spans="1:3" x14ac:dyDescent="0.3">
      <c r="A46" t="s">
        <v>143</v>
      </c>
      <c r="B46" t="s">
        <v>144</v>
      </c>
    </row>
    <row r="47" spans="1:3" x14ac:dyDescent="0.3">
      <c r="A47" t="s">
        <v>145</v>
      </c>
      <c r="B47" t="s">
        <v>146</v>
      </c>
    </row>
    <row r="48" spans="1:3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18</v>
      </c>
      <c r="B51" t="s">
        <v>153</v>
      </c>
    </row>
    <row r="52" spans="1:2" x14ac:dyDescent="0.3">
      <c r="A52" t="s">
        <v>154</v>
      </c>
      <c r="B52" t="s">
        <v>155</v>
      </c>
    </row>
    <row r="53" spans="1:2" x14ac:dyDescent="0.3">
      <c r="A53" t="s">
        <v>156</v>
      </c>
      <c r="B53" t="s">
        <v>157</v>
      </c>
    </row>
    <row r="54" spans="1:2" x14ac:dyDescent="0.3">
      <c r="A54" t="s">
        <v>158</v>
      </c>
      <c r="B54" t="s">
        <v>159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9</v>
      </c>
    </row>
    <row r="57" spans="1:2" x14ac:dyDescent="0.3">
      <c r="A57" t="s">
        <v>162</v>
      </c>
    </row>
    <row r="58" spans="1:2" x14ac:dyDescent="0.3">
      <c r="A58" t="s">
        <v>163</v>
      </c>
    </row>
    <row r="59" spans="1:2" x14ac:dyDescent="0.3">
      <c r="A59" t="s">
        <v>164</v>
      </c>
    </row>
    <row r="60" spans="1:2" x14ac:dyDescent="0.3">
      <c r="A60" t="s">
        <v>165</v>
      </c>
    </row>
    <row r="61" spans="1:2" x14ac:dyDescent="0.3">
      <c r="A61" t="s">
        <v>166</v>
      </c>
    </row>
    <row r="62" spans="1:2" x14ac:dyDescent="0.3">
      <c r="A62" t="s">
        <v>167</v>
      </c>
    </row>
    <row r="63" spans="1:2" x14ac:dyDescent="0.3">
      <c r="A63" t="s">
        <v>168</v>
      </c>
    </row>
    <row r="64" spans="1:2" x14ac:dyDescent="0.3">
      <c r="A64" t="s">
        <v>10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19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opLeftCell="A11" zoomScaleNormal="100" workbookViewId="0">
      <selection activeCell="C27" sqref="C27"/>
    </sheetView>
  </sheetViews>
  <sheetFormatPr defaultRowHeight="14.4" x14ac:dyDescent="0.3"/>
  <cols>
    <col min="1" max="1" width="19.6640625" style="7" customWidth="1"/>
    <col min="2" max="2" width="81.6640625" style="6" customWidth="1"/>
    <col min="3" max="3" width="13" style="7" bestFit="1" customWidth="1"/>
    <col min="4" max="4" width="10.33203125" style="7" bestFit="1" customWidth="1"/>
    <col min="5" max="5" width="13.6640625" style="7" bestFit="1" customWidth="1"/>
    <col min="6" max="9" width="13.6640625" style="7" customWidth="1"/>
    <col min="10" max="10" width="14.6640625" style="7" bestFit="1" customWidth="1"/>
    <col min="11" max="11" width="57.109375" style="7" bestFit="1" customWidth="1"/>
  </cols>
  <sheetData>
    <row r="1" spans="1:11" s="11" customFormat="1" ht="15" customHeight="1" thickBot="1" x14ac:dyDescent="0.35">
      <c r="A1" s="8" t="s">
        <v>176</v>
      </c>
      <c r="B1" s="9" t="s">
        <v>177</v>
      </c>
      <c r="C1" s="10" t="s">
        <v>178</v>
      </c>
      <c r="D1" s="10" t="s">
        <v>179</v>
      </c>
      <c r="E1" s="40" t="s">
        <v>180</v>
      </c>
      <c r="F1" s="41" t="s">
        <v>181</v>
      </c>
      <c r="G1" s="41" t="s">
        <v>182</v>
      </c>
      <c r="H1" s="41" t="s">
        <v>183</v>
      </c>
      <c r="I1" s="41" t="s">
        <v>184</v>
      </c>
      <c r="J1" s="10" t="s">
        <v>185</v>
      </c>
      <c r="K1" s="10" t="s">
        <v>186</v>
      </c>
    </row>
    <row r="2" spans="1:11" x14ac:dyDescent="0.3">
      <c r="A2" s="60" t="s">
        <v>187</v>
      </c>
      <c r="B2" s="13" t="s">
        <v>188</v>
      </c>
      <c r="C2" s="19">
        <v>155</v>
      </c>
      <c r="D2" s="19" t="s">
        <v>189</v>
      </c>
      <c r="E2" s="19"/>
      <c r="F2" s="19"/>
      <c r="G2" s="19"/>
      <c r="H2" s="19"/>
      <c r="I2" s="19"/>
      <c r="J2" s="14"/>
      <c r="K2" s="34" t="s">
        <v>190</v>
      </c>
    </row>
    <row r="3" spans="1:11" x14ac:dyDescent="0.3">
      <c r="A3" s="57"/>
      <c r="B3" s="13" t="s">
        <v>191</v>
      </c>
      <c r="C3" s="19">
        <v>5</v>
      </c>
      <c r="D3" s="19" t="s">
        <v>189</v>
      </c>
      <c r="E3" s="19"/>
      <c r="F3" s="19"/>
      <c r="G3" s="19"/>
      <c r="H3" s="19"/>
      <c r="I3" s="19"/>
      <c r="J3" s="14"/>
      <c r="K3" s="14"/>
    </row>
    <row r="4" spans="1:11" x14ac:dyDescent="0.3">
      <c r="A4" s="57"/>
      <c r="B4" s="13" t="s">
        <v>192</v>
      </c>
      <c r="C4" s="19">
        <v>5</v>
      </c>
      <c r="D4" s="19" t="s">
        <v>189</v>
      </c>
      <c r="E4" s="19"/>
      <c r="F4" s="19"/>
      <c r="G4" s="19"/>
      <c r="H4" s="19"/>
      <c r="I4" s="19"/>
      <c r="J4" s="14"/>
      <c r="K4" s="14"/>
    </row>
    <row r="5" spans="1:11" x14ac:dyDescent="0.3">
      <c r="A5" s="57"/>
      <c r="B5" s="13" t="s">
        <v>193</v>
      </c>
      <c r="C5" s="19">
        <v>800000</v>
      </c>
      <c r="D5" s="19"/>
      <c r="E5" s="19"/>
      <c r="F5" s="19"/>
      <c r="G5" s="19"/>
      <c r="H5" s="19"/>
      <c r="I5" s="19"/>
      <c r="J5" s="14"/>
      <c r="K5" s="14" t="s">
        <v>194</v>
      </c>
    </row>
    <row r="6" spans="1:11" x14ac:dyDescent="0.3">
      <c r="A6" s="57"/>
      <c r="B6" s="32" t="s">
        <v>195</v>
      </c>
      <c r="C6" s="33">
        <v>0.27</v>
      </c>
      <c r="D6" s="19" t="s">
        <v>196</v>
      </c>
      <c r="E6" s="19"/>
      <c r="F6" s="19"/>
      <c r="G6" s="19"/>
      <c r="H6" s="19"/>
      <c r="I6" s="19"/>
      <c r="J6" s="14"/>
      <c r="K6" s="34" t="s">
        <v>197</v>
      </c>
    </row>
    <row r="7" spans="1:11" x14ac:dyDescent="0.3">
      <c r="A7" s="57"/>
      <c r="B7" s="13" t="s">
        <v>198</v>
      </c>
      <c r="C7" s="27">
        <v>8.3479305095333606E-2</v>
      </c>
      <c r="D7" s="19"/>
      <c r="E7" s="19"/>
      <c r="F7" s="19"/>
      <c r="G7" s="19"/>
      <c r="H7" s="19"/>
      <c r="I7" s="19"/>
      <c r="J7" s="14"/>
      <c r="K7" s="14"/>
    </row>
    <row r="8" spans="1:11" x14ac:dyDescent="0.3">
      <c r="A8" s="57"/>
      <c r="B8" s="13" t="s">
        <v>199</v>
      </c>
      <c r="C8" s="19">
        <v>1.1000000000000001</v>
      </c>
      <c r="D8" s="19" t="s">
        <v>200</v>
      </c>
      <c r="E8" s="19"/>
      <c r="F8" s="19"/>
      <c r="G8" s="19"/>
      <c r="H8" s="19"/>
      <c r="I8" s="19"/>
      <c r="J8" s="14"/>
      <c r="K8" s="14"/>
    </row>
    <row r="9" spans="1:11" x14ac:dyDescent="0.3">
      <c r="A9" s="57"/>
      <c r="B9" s="13" t="s">
        <v>201</v>
      </c>
      <c r="C9" s="19">
        <v>42.037999999999997</v>
      </c>
      <c r="D9" s="19" t="s">
        <v>202</v>
      </c>
      <c r="E9" s="19"/>
      <c r="F9" s="19"/>
      <c r="G9" s="19"/>
      <c r="H9" s="19"/>
      <c r="I9" s="19"/>
      <c r="J9" s="14"/>
      <c r="K9" s="14"/>
    </row>
    <row r="10" spans="1:11" x14ac:dyDescent="0.3">
      <c r="A10" s="57"/>
      <c r="B10" s="13" t="s">
        <v>203</v>
      </c>
      <c r="C10" s="19">
        <v>0.65</v>
      </c>
      <c r="D10" s="19"/>
      <c r="E10" s="19"/>
      <c r="F10" s="19"/>
      <c r="G10" s="19"/>
      <c r="H10" s="19"/>
      <c r="I10" s="19"/>
      <c r="J10" s="14"/>
      <c r="K10" s="14"/>
    </row>
    <row r="11" spans="1:11" x14ac:dyDescent="0.3">
      <c r="A11" s="57"/>
      <c r="B11" s="13" t="s">
        <v>204</v>
      </c>
      <c r="C11" s="19">
        <v>0.5</v>
      </c>
      <c r="D11" s="19" t="s">
        <v>205</v>
      </c>
      <c r="E11" s="19"/>
      <c r="F11" s="19"/>
      <c r="G11" s="19"/>
      <c r="H11" s="19"/>
      <c r="I11" s="19"/>
      <c r="J11" s="14"/>
      <c r="K11" s="14"/>
    </row>
    <row r="12" spans="1:11" x14ac:dyDescent="0.3">
      <c r="A12" s="57"/>
      <c r="B12" s="13" t="s">
        <v>206</v>
      </c>
      <c r="C12" s="19">
        <v>45</v>
      </c>
      <c r="D12" s="19" t="s">
        <v>207</v>
      </c>
      <c r="E12" s="19"/>
      <c r="F12" s="19"/>
      <c r="G12" s="19"/>
      <c r="H12" s="19"/>
      <c r="I12" s="19"/>
      <c r="J12" s="14"/>
      <c r="K12" s="14"/>
    </row>
    <row r="13" spans="1:11" x14ac:dyDescent="0.3">
      <c r="A13" s="57"/>
      <c r="B13" s="13" t="s">
        <v>208</v>
      </c>
      <c r="C13" s="19">
        <v>0.8</v>
      </c>
      <c r="D13" s="19" t="s">
        <v>209</v>
      </c>
      <c r="E13" s="19"/>
      <c r="F13" s="19"/>
      <c r="G13" s="19"/>
      <c r="H13" s="19"/>
      <c r="I13" s="19"/>
      <c r="J13" s="14"/>
      <c r="K13" s="14"/>
    </row>
    <row r="14" spans="1:11" x14ac:dyDescent="0.3">
      <c r="A14" s="57"/>
      <c r="B14" s="13" t="s">
        <v>210</v>
      </c>
      <c r="C14" s="19">
        <v>0.112</v>
      </c>
      <c r="D14" s="19" t="s">
        <v>211</v>
      </c>
      <c r="E14" s="19" t="s">
        <v>212</v>
      </c>
      <c r="F14" s="19">
        <v>0.107</v>
      </c>
      <c r="G14" s="19">
        <v>0.112</v>
      </c>
      <c r="H14" s="19">
        <v>1E-3</v>
      </c>
      <c r="I14" s="19" t="s">
        <v>213</v>
      </c>
      <c r="J14" s="14"/>
      <c r="K14" s="14"/>
    </row>
    <row r="15" spans="1:11" x14ac:dyDescent="0.3">
      <c r="A15" s="57"/>
      <c r="B15" s="13" t="s">
        <v>214</v>
      </c>
      <c r="C15" s="19">
        <v>-0.85</v>
      </c>
      <c r="D15" s="19"/>
      <c r="E15" s="19"/>
      <c r="F15" s="19"/>
      <c r="G15" s="19"/>
      <c r="H15" s="19"/>
      <c r="I15" s="19"/>
      <c r="J15" s="14"/>
      <c r="K15" s="14"/>
    </row>
    <row r="16" spans="1:11" x14ac:dyDescent="0.3">
      <c r="A16" s="57"/>
      <c r="B16" s="13" t="s">
        <v>215</v>
      </c>
      <c r="C16" s="19">
        <v>10</v>
      </c>
      <c r="D16" s="19" t="s">
        <v>216</v>
      </c>
      <c r="E16" s="19"/>
      <c r="F16" s="19"/>
      <c r="G16" s="19"/>
      <c r="H16" s="19"/>
      <c r="I16" s="19"/>
      <c r="J16" s="14"/>
      <c r="K16" s="14"/>
    </row>
    <row r="17" spans="1:11" x14ac:dyDescent="0.3">
      <c r="A17" s="35" t="s">
        <v>217</v>
      </c>
      <c r="B17" s="36" t="s">
        <v>218</v>
      </c>
      <c r="C17" s="39">
        <v>6.4516129032258789</v>
      </c>
      <c r="D17" s="37"/>
      <c r="E17" s="37"/>
      <c r="F17" s="37"/>
      <c r="G17" s="37"/>
      <c r="H17" s="37"/>
      <c r="I17" s="37"/>
      <c r="J17" s="38"/>
      <c r="K17" s="38"/>
    </row>
    <row r="18" spans="1:11" x14ac:dyDescent="0.3">
      <c r="A18" s="59" t="s">
        <v>219</v>
      </c>
      <c r="B18" s="12" t="s">
        <v>220</v>
      </c>
      <c r="C18" s="20">
        <v>0.3</v>
      </c>
      <c r="D18" s="20"/>
      <c r="E18" s="20"/>
      <c r="F18" s="20"/>
      <c r="G18" s="20"/>
      <c r="H18" s="20"/>
      <c r="I18" s="20"/>
      <c r="J18" s="17"/>
      <c r="K18" s="17"/>
    </row>
    <row r="19" spans="1:11" x14ac:dyDescent="0.3">
      <c r="A19" s="57"/>
      <c r="B19" s="12" t="s">
        <v>221</v>
      </c>
      <c r="C19" s="20">
        <v>450</v>
      </c>
      <c r="D19" s="20"/>
      <c r="E19" s="20"/>
      <c r="F19" s="20"/>
      <c r="G19" s="20"/>
      <c r="H19" s="20"/>
      <c r="I19" s="20"/>
      <c r="J19" s="17"/>
      <c r="K19" s="17"/>
    </row>
    <row r="20" spans="1:11" x14ac:dyDescent="0.3">
      <c r="A20" s="57"/>
      <c r="B20" s="12" t="s">
        <v>222</v>
      </c>
      <c r="C20" s="42">
        <v>2.5000000000000001E-2</v>
      </c>
      <c r="D20" s="20"/>
      <c r="E20" s="20" t="s">
        <v>212</v>
      </c>
      <c r="F20" s="55">
        <v>0</v>
      </c>
      <c r="G20" s="43">
        <v>2.5000000000000001E-2</v>
      </c>
      <c r="H20" s="55">
        <v>5.0000000000000001E-3</v>
      </c>
      <c r="I20" s="20" t="s">
        <v>213</v>
      </c>
      <c r="J20" s="17"/>
      <c r="K20" s="17"/>
    </row>
    <row r="21" spans="1:11" x14ac:dyDescent="0.3">
      <c r="A21" s="58" t="s">
        <v>223</v>
      </c>
      <c r="B21" s="24" t="s">
        <v>224</v>
      </c>
      <c r="C21" s="28">
        <f>C9*1000*C10/C22/C11</f>
        <v>30.740287500000001</v>
      </c>
      <c r="D21" s="22" t="s">
        <v>225</v>
      </c>
      <c r="E21" s="22"/>
      <c r="F21" s="22"/>
      <c r="G21" s="22"/>
      <c r="H21" s="22"/>
      <c r="I21" s="22"/>
      <c r="J21" s="18"/>
      <c r="K21" s="18"/>
    </row>
    <row r="22" spans="1:11" x14ac:dyDescent="0.3">
      <c r="A22" s="57"/>
      <c r="B22" s="24" t="s">
        <v>226</v>
      </c>
      <c r="C22" s="28">
        <f>C5/C19</f>
        <v>1777.7777777777778</v>
      </c>
      <c r="D22" s="22"/>
      <c r="E22" s="22"/>
      <c r="F22" s="22"/>
      <c r="G22" s="22"/>
      <c r="H22" s="22"/>
      <c r="I22" s="22"/>
      <c r="J22" s="18"/>
      <c r="K22" s="18"/>
    </row>
    <row r="23" spans="1:11" x14ac:dyDescent="0.3">
      <c r="A23" s="57"/>
      <c r="B23" s="24" t="s">
        <v>227</v>
      </c>
      <c r="C23" s="29">
        <f>C20*C17/C22</f>
        <v>9.0725806451613926E-5</v>
      </c>
      <c r="D23" s="22"/>
      <c r="E23" s="22"/>
      <c r="F23" s="22"/>
      <c r="G23" s="22"/>
      <c r="H23" s="22"/>
      <c r="I23" s="22"/>
      <c r="J23" s="18"/>
      <c r="K23" s="18"/>
    </row>
    <row r="24" spans="1:11" x14ac:dyDescent="0.3">
      <c r="A24" s="57"/>
      <c r="B24" s="24" t="s">
        <v>228</v>
      </c>
      <c r="C24" s="26">
        <f>C21*C8/C18</f>
        <v>112.71438750000002</v>
      </c>
      <c r="D24" s="22" t="s">
        <v>229</v>
      </c>
      <c r="E24" s="22"/>
      <c r="F24" s="22"/>
      <c r="G24" s="22"/>
      <c r="H24" s="22"/>
      <c r="I24" s="22"/>
      <c r="J24" s="18"/>
      <c r="K24" s="18"/>
    </row>
    <row r="25" spans="1:11" x14ac:dyDescent="0.3">
      <c r="A25" s="57"/>
      <c r="B25" s="24" t="s">
        <v>230</v>
      </c>
      <c r="C25" s="26">
        <f>C24*C6*C17</f>
        <v>196.34119112903451</v>
      </c>
      <c r="D25" s="22" t="s">
        <v>231</v>
      </c>
      <c r="E25" s="22"/>
      <c r="F25" s="22"/>
      <c r="G25" s="22"/>
      <c r="H25" s="22"/>
      <c r="I25" s="22"/>
      <c r="J25" s="18"/>
      <c r="K25" s="18"/>
    </row>
    <row r="26" spans="1:11" x14ac:dyDescent="0.3">
      <c r="A26" s="57"/>
      <c r="B26" s="24" t="s">
        <v>232</v>
      </c>
      <c r="C26" s="26">
        <f>C24*3600/1000*C17/C12/C13*C14</f>
        <v>8.1445234838710601</v>
      </c>
      <c r="D26" s="22" t="s">
        <v>189</v>
      </c>
      <c r="E26" s="22"/>
      <c r="F26" s="22"/>
      <c r="G26" s="22"/>
      <c r="H26" s="22"/>
      <c r="I26" s="22"/>
      <c r="J26" s="18"/>
      <c r="K26" s="18"/>
    </row>
    <row r="27" spans="1:11" x14ac:dyDescent="0.3">
      <c r="A27" s="56" t="s">
        <v>233</v>
      </c>
      <c r="B27" s="15" t="s">
        <v>234</v>
      </c>
      <c r="C27" s="21">
        <f>C17*C2/1000</f>
        <v>1.0000000000000113</v>
      </c>
      <c r="D27" s="21" t="s">
        <v>235</v>
      </c>
      <c r="E27" s="21"/>
      <c r="F27" s="21"/>
      <c r="G27" s="21"/>
      <c r="H27" s="21"/>
      <c r="I27" s="21"/>
      <c r="J27" s="16" t="s">
        <v>236</v>
      </c>
      <c r="K27" s="16"/>
    </row>
    <row r="28" spans="1:11" x14ac:dyDescent="0.3">
      <c r="A28" s="57"/>
      <c r="B28" s="15" t="s">
        <v>237</v>
      </c>
      <c r="C28" s="21">
        <f>C17*C3/1000</f>
        <v>3.2258064516129392E-2</v>
      </c>
      <c r="D28" s="21" t="s">
        <v>235</v>
      </c>
      <c r="E28" s="21"/>
      <c r="F28" s="21"/>
      <c r="G28" s="21"/>
      <c r="H28" s="21"/>
      <c r="I28" s="21"/>
      <c r="J28" s="16" t="s">
        <v>236</v>
      </c>
      <c r="K28" s="16"/>
    </row>
    <row r="29" spans="1:11" x14ac:dyDescent="0.3">
      <c r="A29" s="57"/>
      <c r="B29" s="15" t="s">
        <v>227</v>
      </c>
      <c r="C29" s="31">
        <f>C23</f>
        <v>9.0725806451613926E-5</v>
      </c>
      <c r="D29" s="21" t="s">
        <v>238</v>
      </c>
      <c r="E29" s="21"/>
      <c r="F29" s="21"/>
      <c r="G29" s="21"/>
      <c r="H29" s="21"/>
      <c r="I29" s="21"/>
      <c r="J29" s="16" t="s">
        <v>239</v>
      </c>
      <c r="K29" s="16"/>
    </row>
    <row r="30" spans="1:11" x14ac:dyDescent="0.3">
      <c r="A30" s="57"/>
      <c r="B30" s="15" t="s">
        <v>240</v>
      </c>
      <c r="C30" s="25">
        <f>C26/1000000</f>
        <v>8.1445234838710602E-6</v>
      </c>
      <c r="D30" s="21" t="s">
        <v>235</v>
      </c>
      <c r="E30" s="21"/>
      <c r="F30" s="21"/>
      <c r="G30" s="21"/>
      <c r="H30" s="21"/>
      <c r="I30" s="21"/>
      <c r="J30" s="16" t="s">
        <v>239</v>
      </c>
      <c r="K30" s="16"/>
    </row>
    <row r="31" spans="1:11" x14ac:dyDescent="0.3">
      <c r="A31" s="57"/>
      <c r="B31" s="15" t="s">
        <v>241</v>
      </c>
      <c r="C31" s="25">
        <f>C25/(10^6)</f>
        <v>1.9634119112903452E-4</v>
      </c>
      <c r="D31" s="21" t="s">
        <v>202</v>
      </c>
      <c r="E31" s="21"/>
      <c r="F31" s="21"/>
      <c r="G31" s="21"/>
      <c r="H31" s="21"/>
      <c r="I31" s="21"/>
      <c r="J31" s="16" t="s">
        <v>242</v>
      </c>
      <c r="K31" s="16"/>
    </row>
    <row r="32" spans="1:11" x14ac:dyDescent="0.3">
      <c r="A32" s="57"/>
      <c r="B32" s="15" t="s">
        <v>243</v>
      </c>
      <c r="C32" s="25">
        <f>C27/C16</f>
        <v>0.10000000000000113</v>
      </c>
      <c r="D32" s="21" t="s">
        <v>235</v>
      </c>
      <c r="E32" s="21"/>
      <c r="F32" s="21"/>
      <c r="G32" s="21"/>
      <c r="H32" s="21"/>
      <c r="I32" s="21"/>
      <c r="J32" s="16" t="s">
        <v>244</v>
      </c>
      <c r="K32" s="16"/>
    </row>
    <row r="33" spans="1:11" x14ac:dyDescent="0.3">
      <c r="A33" s="57"/>
      <c r="B33" s="15" t="s">
        <v>245</v>
      </c>
      <c r="C33" s="25">
        <f>C4*C17/1000</f>
        <v>3.2258064516129392E-2</v>
      </c>
      <c r="D33" s="21" t="s">
        <v>235</v>
      </c>
      <c r="E33" s="21"/>
      <c r="F33" s="21"/>
      <c r="G33" s="21"/>
      <c r="H33" s="21"/>
      <c r="I33" s="21"/>
      <c r="J33" s="16" t="s">
        <v>239</v>
      </c>
      <c r="K33" s="16"/>
    </row>
    <row r="34" spans="1:11" x14ac:dyDescent="0.3">
      <c r="A34" s="57"/>
      <c r="B34" s="15" t="s">
        <v>246</v>
      </c>
      <c r="C34" s="30">
        <f>C15*C7*C17/C22</f>
        <v>-2.5750672741101175E-4</v>
      </c>
      <c r="D34" s="21" t="s">
        <v>238</v>
      </c>
      <c r="E34" s="21"/>
      <c r="F34" s="21"/>
      <c r="G34" s="21"/>
      <c r="H34" s="21"/>
      <c r="I34" s="21"/>
      <c r="J34" s="16" t="s">
        <v>242</v>
      </c>
      <c r="K34" s="16"/>
    </row>
    <row r="37" spans="1:11" x14ac:dyDescent="0.3">
      <c r="B37" s="23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500-000000000000}"/>
    <hyperlink ref="K6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2020-10-01T08:19:34Z</dcterms:modified>
</cp:coreProperties>
</file>