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170" yWindow="-21720" windowWidth="38640" windowHeight="21240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\-;\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43" fontId="2" fillId="0" borderId="0"/>
    <xf numFmtId="9" fontId="2" fillId="0" borderId="0"/>
    <xf numFmtId="0" fontId="9" fillId="0" borderId="0"/>
  </cellStyleXfs>
  <cellXfs count="61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1" fillId="2" borderId="1" pivotButton="0" quotePrefix="0" xfId="0"/>
    <xf numFmtId="10" fontId="5" fillId="4" borderId="0" applyAlignment="1" pivotButton="0" quotePrefix="0" xfId="1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I19" sqref="I19"/>
    </sheetView>
  </sheetViews>
  <sheetFormatPr baseColWidth="8" defaultColWidth="9.109375" defaultRowHeight="14.4"/>
  <cols>
    <col width="2" bestFit="1" customWidth="1" style="17" min="1" max="1"/>
    <col width="24.88671875" bestFit="1" customWidth="1" style="17" min="2" max="2"/>
    <col width="35.33203125" bestFit="1" customWidth="1" style="17" min="3" max="3"/>
    <col width="11" bestFit="1" customWidth="1" style="17" min="4" max="4"/>
    <col width="9.109375" customWidth="1" style="17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7" t="inlineStr">
        <is>
          <t>Residential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zoomScale="115" zoomScaleNormal="115" workbookViewId="0">
      <selection activeCell="E7" sqref="E7"/>
    </sheetView>
  </sheetViews>
  <sheetFormatPr baseColWidth="8" defaultColWidth="9.109375" defaultRowHeight="14.4"/>
  <cols>
    <col width="9.109375" customWidth="1" style="17" min="1" max="1"/>
    <col width="19" bestFit="1" customWidth="1" style="17" min="2" max="2"/>
    <col width="9.33203125" bestFit="1" customWidth="1" style="17" min="3" max="3"/>
    <col width="9.109375" customWidth="1" style="17" min="4" max="16384"/>
  </cols>
  <sheetData>
    <row r="1">
      <c r="B1" s="49" t="inlineStr">
        <is>
          <t>row</t>
        </is>
      </c>
      <c r="C1" s="49" t="inlineStr">
        <is>
          <t>value</t>
        </is>
      </c>
    </row>
    <row r="2">
      <c r="A2" s="49" t="n">
        <v>1</v>
      </c>
      <c r="B2" s="51" t="inlineStr">
        <is>
          <t>Forestry (commodity)</t>
        </is>
      </c>
      <c r="C2" s="50">
        <f>main!C29</f>
        <v/>
      </c>
    </row>
    <row r="3">
      <c r="A3" s="3" t="n"/>
    </row>
    <row r="4">
      <c r="A4" s="3" t="n"/>
    </row>
    <row r="5">
      <c r="A5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H10" sqref="H10"/>
    </sheetView>
  </sheetViews>
  <sheetFormatPr baseColWidth="8" defaultColWidth="9.109375" defaultRowHeight="14.4"/>
  <cols>
    <col width="9.109375" customWidth="1" style="17" min="1" max="1"/>
    <col width="11.77734375" bestFit="1" customWidth="1" style="17" min="2" max="2"/>
    <col width="32.109375" bestFit="1" customWidth="1" style="17" min="3" max="3"/>
    <col width="11.77734375" bestFit="1" customWidth="1" style="17" min="4" max="4"/>
    <col width="31" bestFit="1" customWidth="1" style="17" min="5" max="5"/>
    <col width="10.109375" bestFit="1" customWidth="1" style="17" min="6" max="6"/>
    <col width="12.6640625" bestFit="1" customWidth="1" style="17" min="7" max="7"/>
    <col width="10.44140625" bestFit="1" customWidth="1" style="17" min="8" max="8"/>
    <col width="9.109375" customWidth="1" style="17" min="9" max="16384"/>
  </cols>
  <sheetData>
    <row r="1">
      <c r="B1" s="49" t="inlineStr">
        <is>
          <t>level_row</t>
        </is>
      </c>
      <c r="C1" s="49" t="inlineStr">
        <is>
          <t>row</t>
        </is>
      </c>
      <c r="D1" s="49" t="inlineStr">
        <is>
          <t>level_col</t>
        </is>
      </c>
      <c r="E1" s="49" t="inlineStr">
        <is>
          <t>col</t>
        </is>
      </c>
      <c r="F1" s="49" t="inlineStr">
        <is>
          <t>type</t>
        </is>
      </c>
      <c r="G1" s="49" t="inlineStr">
        <is>
          <t>value</t>
        </is>
      </c>
      <c r="H1" s="55" t="inlineStr">
        <is>
          <t>aggregated</t>
        </is>
      </c>
    </row>
    <row r="2">
      <c r="A2" s="52" t="n">
        <v>1</v>
      </c>
      <c r="B2" s="50" t="inlineStr">
        <is>
          <t>Activities</t>
        </is>
      </c>
      <c r="C2" s="53" t="inlineStr">
        <is>
          <t>High Rainfall (commercial production)</t>
        </is>
      </c>
      <c r="D2" s="50" t="inlineStr">
        <is>
          <t>Commodities</t>
        </is>
      </c>
      <c r="E2" s="53" t="inlineStr">
        <is>
          <t>Coffee (commodity)</t>
        </is>
      </c>
      <c r="F2" s="50" t="inlineStr">
        <is>
          <t>Percentage</t>
        </is>
      </c>
      <c r="G2" s="50">
        <f>-main!C30</f>
        <v/>
      </c>
      <c r="H2" s="54" t="inlineStr">
        <is>
          <t>No</t>
        </is>
      </c>
    </row>
    <row r="3">
      <c r="A3" s="52" t="n">
        <v>2</v>
      </c>
      <c r="B3" s="50" t="inlineStr">
        <is>
          <t>Commodities</t>
        </is>
      </c>
      <c r="C3" s="54" t="inlineStr">
        <is>
          <t>Fruits (home consumed)</t>
        </is>
      </c>
      <c r="D3" s="50" t="inlineStr">
        <is>
          <t>Activities</t>
        </is>
      </c>
      <c r="E3" s="53" t="inlineStr">
        <is>
          <t>High Rainfall (household production)</t>
        </is>
      </c>
      <c r="F3" s="50" t="inlineStr">
        <is>
          <t>Percentage</t>
        </is>
      </c>
      <c r="G3" s="54">
        <f>main!C34</f>
        <v/>
      </c>
      <c r="H3" s="54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G10" sqref="G10"/>
    </sheetView>
  </sheetViews>
  <sheetFormatPr baseColWidth="8" defaultColWidth="9.109375" defaultRowHeight="14.4"/>
  <cols>
    <col width="9.109375" customWidth="1" style="17" min="1" max="1"/>
    <col width="29" bestFit="1" customWidth="1" style="17" min="2" max="2"/>
    <col width="8.33203125" bestFit="1" customWidth="1" style="17" min="3" max="3"/>
    <col width="32.109375" bestFit="1" customWidth="1" style="17" min="4" max="4"/>
    <col width="10.109375" bestFit="1" customWidth="1" style="17" min="5" max="5"/>
    <col width="12.6640625" bestFit="1" customWidth="1" style="17" min="6" max="6"/>
    <col width="10.44140625" bestFit="1" customWidth="1" style="17" min="7" max="7"/>
    <col width="9.109375" customWidth="1" style="17" min="8" max="16384"/>
  </cols>
  <sheetData>
    <row r="1">
      <c r="B1" s="49" t="inlineStr">
        <is>
          <t>row</t>
        </is>
      </c>
      <c r="C1" s="49" t="inlineStr">
        <is>
          <t>level_col</t>
        </is>
      </c>
      <c r="D1" s="49" t="inlineStr">
        <is>
          <t>col</t>
        </is>
      </c>
      <c r="E1" s="49" t="inlineStr">
        <is>
          <t>type</t>
        </is>
      </c>
      <c r="F1" s="49" t="inlineStr">
        <is>
          <t>value</t>
        </is>
      </c>
      <c r="G1" s="55" t="inlineStr">
        <is>
          <t>aggregated</t>
        </is>
      </c>
    </row>
    <row r="2">
      <c r="A2" s="49" t="n">
        <v>1</v>
      </c>
      <c r="B2" s="51" t="inlineStr">
        <is>
          <t>Capital - Machines</t>
        </is>
      </c>
      <c r="C2" s="50" t="inlineStr">
        <is>
          <t>Activities</t>
        </is>
      </c>
      <c r="D2" s="53" t="inlineStr">
        <is>
          <t>High Rainfall (commercial production)</t>
        </is>
      </c>
      <c r="E2" s="50" t="inlineStr">
        <is>
          <t>Percentage</t>
        </is>
      </c>
      <c r="F2" s="54">
        <f>main!C32</f>
        <v/>
      </c>
      <c r="G2" s="54" t="inlineStr">
        <is>
          <t>Yes</t>
        </is>
      </c>
    </row>
    <row r="3">
      <c r="A3" s="49" t="n">
        <v>2</v>
      </c>
      <c r="B3" s="51" t="inlineStr">
        <is>
          <t>Semi0skilled labour 0 High Rainfall</t>
        </is>
      </c>
      <c r="C3" s="50" t="inlineStr">
        <is>
          <t>Activities</t>
        </is>
      </c>
      <c r="D3" s="53" t="inlineStr">
        <is>
          <t>High Rainfall (commercial production)</t>
        </is>
      </c>
      <c r="E3" s="50" t="inlineStr">
        <is>
          <t>Percentage</t>
        </is>
      </c>
      <c r="F3" s="54">
        <f>main!C33</f>
        <v/>
      </c>
      <c r="G3" s="54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B53" sqref="B53"/>
    </sheetView>
  </sheetViews>
  <sheetFormatPr baseColWidth="8" defaultRowHeight="14.4"/>
  <cols>
    <col width="35" customWidth="1" style="33" min="1" max="1"/>
    <col width="56.88671875" customWidth="1" style="33" min="2" max="2"/>
    <col width="47.109375" customWidth="1" style="33" min="3" max="3"/>
    <col width="22.6640625" bestFit="1" customWidth="1" style="33" min="4" max="4"/>
    <col width="13.44140625" bestFit="1" customWidth="1" style="33" min="5" max="5"/>
  </cols>
  <sheetData>
    <row r="1">
      <c r="A1" s="6" t="inlineStr">
        <is>
          <t>Commodities</t>
        </is>
      </c>
      <c r="B1" s="6" t="inlineStr">
        <is>
          <t>Activities</t>
        </is>
      </c>
      <c r="C1" s="6" t="inlineStr">
        <is>
          <t>VA</t>
        </is>
      </c>
      <c r="D1" s="6" t="inlineStr">
        <is>
          <t>Commodities (Aggreggated)</t>
        </is>
      </c>
      <c r="E1" s="6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4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4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4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4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4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4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4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4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4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4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4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4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26" t="n"/>
      <c r="H15" s="26" t="n"/>
      <c r="I15" s="26" t="n"/>
      <c r="J15" s="26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baseColWidth="8" defaultColWidth="9.109375" defaultRowHeight="14.4"/>
  <cols>
    <col width="11.88671875" customWidth="1" style="17" min="1" max="1"/>
    <col width="74.5546875" customWidth="1" style="17" min="2" max="2"/>
    <col width="12.6640625" bestFit="1" customWidth="1" style="17" min="3" max="3"/>
    <col width="14.5546875" bestFit="1" customWidth="1" style="17" min="4" max="4"/>
    <col width="14.5546875" customWidth="1" style="2" min="5" max="5"/>
    <col width="14.5546875" customWidth="1" style="17" min="6" max="9"/>
    <col width="15.33203125" bestFit="1" customWidth="1" style="17" min="10" max="10"/>
    <col width="186.44140625" bestFit="1" customWidth="1" style="17" min="11" max="11"/>
    <col width="20.5546875" customWidth="1" style="17" min="12" max="12"/>
    <col width="9.109375" customWidth="1" style="17" min="13" max="16384"/>
  </cols>
  <sheetData>
    <row r="1">
      <c r="A1" s="16" t="inlineStr">
        <is>
          <t>Legenda</t>
        </is>
      </c>
      <c r="B1" s="16" t="inlineStr">
        <is>
          <t>Description</t>
        </is>
      </c>
      <c r="C1" s="16" t="inlineStr">
        <is>
          <t>Value</t>
        </is>
      </c>
      <c r="D1" s="16" t="inlineStr">
        <is>
          <t>Unit of measure</t>
        </is>
      </c>
      <c r="E1" s="41" t="inlineStr">
        <is>
          <t>Sensitivity</t>
        </is>
      </c>
      <c r="F1" s="16" t="inlineStr">
        <is>
          <t>Min</t>
        </is>
      </c>
      <c r="G1" s="16" t="inlineStr">
        <is>
          <t>Max</t>
        </is>
      </c>
      <c r="H1" s="16" t="inlineStr">
        <is>
          <t>Step</t>
        </is>
      </c>
      <c r="I1" s="16" t="inlineStr">
        <is>
          <t>Affected Parameters</t>
        </is>
      </c>
      <c r="J1" s="16" t="inlineStr">
        <is>
          <t>Reference matrix</t>
        </is>
      </c>
      <c r="K1" s="16" t="inlineStr">
        <is>
          <t>Reference</t>
        </is>
      </c>
    </row>
    <row r="2">
      <c r="A2" s="58" t="inlineStr">
        <is>
          <t>Inputs</t>
        </is>
      </c>
      <c r="B2" s="11" t="inlineStr">
        <is>
          <t>Optimum shading level</t>
        </is>
      </c>
      <c r="C2" s="48" t="n">
        <v>0.5</v>
      </c>
      <c r="D2" s="10" t="n"/>
      <c r="E2" s="42" t="n"/>
      <c r="F2" s="10" t="n"/>
      <c r="G2" s="10" t="n"/>
      <c r="H2" s="10" t="n"/>
      <c r="I2" s="10" t="n"/>
      <c r="J2" s="10" t="n"/>
      <c r="K2" s="11" t="inlineStr">
        <is>
          <t>Exploring adaptation strategies of coffee production to climate change using a process_based model</t>
        </is>
      </c>
    </row>
    <row r="3">
      <c r="B3" s="11" t="inlineStr">
        <is>
          <t>Fraction of shading trees to the coffee plants</t>
        </is>
      </c>
      <c r="C3" s="39" t="n">
        <v>0.25</v>
      </c>
      <c r="D3" s="10" t="n"/>
      <c r="E3" s="43" t="n"/>
      <c r="F3" s="11" t="n"/>
      <c r="G3" s="11" t="n"/>
      <c r="H3" s="11" t="n"/>
      <c r="I3" s="11" t="n"/>
      <c r="J3" s="10" t="n"/>
      <c r="K3" s="11" t="inlineStr">
        <is>
          <t>Exploring adaptation strategies of coffee production to climate change using a process_based model</t>
        </is>
      </c>
    </row>
    <row r="4">
      <c r="B4" s="11" t="inlineStr">
        <is>
          <t>Required investment per smallholder</t>
        </is>
      </c>
      <c r="C4" s="48" t="n">
        <v>0.265</v>
      </c>
      <c r="D4" s="11" t="inlineStr">
        <is>
          <t>kSh***</t>
        </is>
      </c>
      <c r="E4" s="43" t="n"/>
      <c r="F4" s="11" t="n"/>
      <c r="G4" s="11" t="n"/>
      <c r="H4" s="11" t="n"/>
      <c r="I4" s="11" t="n"/>
      <c r="J4" s="10" t="n"/>
      <c r="K4" s="11" t="inlineStr">
        <is>
          <t>Agroforestry coffee cultivation in combination with mulching, trenches and organic composting in Uganda, FAO (2017)</t>
        </is>
      </c>
    </row>
    <row r="5">
      <c r="B5" s="11" t="inlineStr">
        <is>
          <t>hectare by smallholders</t>
        </is>
      </c>
      <c r="C5" s="48" t="n">
        <v>88278</v>
      </c>
      <c r="D5" s="11" t="inlineStr">
        <is>
          <t>ha</t>
        </is>
      </c>
      <c r="E5" s="43" t="n"/>
      <c r="F5" s="11" t="n"/>
      <c r="G5" s="11" t="n"/>
      <c r="H5" s="11" t="n"/>
      <c r="I5" s="11" t="n"/>
      <c r="J5" s="10" t="n"/>
      <c r="K5" s="11" t="inlineStr">
        <is>
          <t>International Coffee Organization</t>
        </is>
      </c>
    </row>
    <row r="6">
      <c r="B6" s="11" t="inlineStr">
        <is>
          <t>Number of coffee plants per hectare</t>
        </is>
      </c>
      <c r="C6" s="39" t="n">
        <v>2000</v>
      </c>
      <c r="D6" s="10" t="n"/>
      <c r="E6" s="43" t="inlineStr">
        <is>
          <t>Yes</t>
        </is>
      </c>
      <c r="F6" s="48" t="n">
        <v>1800</v>
      </c>
      <c r="G6" s="48" t="n">
        <v>2360</v>
      </c>
      <c r="H6" s="48" t="n">
        <v>140</v>
      </c>
      <c r="I6" s="48" t="inlineStr">
        <is>
          <t>Y</t>
        </is>
      </c>
      <c r="J6" s="10" t="n"/>
      <c r="K6" s="10" t="n"/>
    </row>
    <row r="7">
      <c r="B7" s="11" t="inlineStr">
        <is>
          <t>Cost of purchasing a shading plant</t>
        </is>
      </c>
      <c r="C7" s="48" t="n">
        <v>0.14</v>
      </c>
      <c r="D7" s="11" t="inlineStr">
        <is>
          <t>kSh</t>
        </is>
      </c>
      <c r="E7" s="43" t="n"/>
      <c r="F7" s="48" t="n"/>
      <c r="G7" s="48" t="n"/>
      <c r="H7" s="48" t="n"/>
      <c r="I7" s="48" t="n"/>
      <c r="J7" s="10" t="n"/>
      <c r="K7" s="24" t="inlineStr">
        <is>
          <t>https://www.perfectdailygrind.com/2015/06/uncovered-how-many-dollars-does-it-cost-a-farmer-to-plant-a-basic-plot-of-coffee/</t>
        </is>
      </c>
      <c r="L7" s="23" t="n"/>
    </row>
    <row r="8">
      <c r="B8" s="11" t="inlineStr">
        <is>
          <t>Banana yield</t>
        </is>
      </c>
      <c r="C8" s="48" t="n">
        <v>19</v>
      </c>
      <c r="D8" s="11" t="inlineStr">
        <is>
          <t>kg/plant</t>
        </is>
      </c>
      <c r="E8" s="43" t="inlineStr">
        <is>
          <t>Yes</t>
        </is>
      </c>
      <c r="F8" s="48" t="n">
        <v>15</v>
      </c>
      <c r="G8" s="48" t="n">
        <v>20</v>
      </c>
      <c r="H8" s="48" t="n">
        <v>1</v>
      </c>
      <c r="I8" s="48" t="inlineStr">
        <is>
          <t>Z</t>
        </is>
      </c>
      <c r="J8" s="10" t="n"/>
      <c r="K8" s="24" t="inlineStr">
        <is>
          <t>Banana-coffee system cropping guide</t>
        </is>
      </c>
      <c r="L8" s="23" t="n"/>
    </row>
    <row r="9">
      <c r="B9" s="11" t="inlineStr">
        <is>
          <t>Price of Banana</t>
        </is>
      </c>
      <c r="C9" s="48" t="n">
        <v>7</v>
      </c>
      <c r="D9" s="11" t="inlineStr">
        <is>
          <t>Sh/kg</t>
        </is>
      </c>
      <c r="E9" s="43" t="n"/>
      <c r="F9" s="48" t="n"/>
      <c r="G9" s="48" t="n"/>
      <c r="H9" s="48" t="n"/>
      <c r="I9" s="48" t="n"/>
      <c r="J9" s="10" t="n"/>
      <c r="K9" s="24" t="inlineStr">
        <is>
          <t>Banana-coffee system cropping guide</t>
        </is>
      </c>
      <c r="L9" s="23" t="n"/>
    </row>
    <row r="10">
      <c r="B10" s="11" t="inlineStr">
        <is>
          <t>Initial use of fruit of HR (HP)</t>
        </is>
      </c>
      <c r="C10" s="48" t="n">
        <v>10410</v>
      </c>
      <c r="D10" s="11" t="inlineStr">
        <is>
          <t>MSh</t>
        </is>
      </c>
      <c r="E10" s="42" t="n"/>
      <c r="F10" s="10" t="n"/>
      <c r="G10" s="10" t="n"/>
      <c r="H10" s="10" t="n"/>
      <c r="I10" s="10" t="n"/>
      <c r="J10" s="11" t="inlineStr">
        <is>
          <t>V</t>
        </is>
      </c>
      <c r="K10" s="11" t="n"/>
    </row>
    <row r="11">
      <c r="B11" s="11" t="inlineStr">
        <is>
          <t>Increase in the N content of soil (min)</t>
        </is>
      </c>
      <c r="C11" s="48" t="n">
        <v>1.4</v>
      </c>
      <c r="D11" s="11" t="n"/>
      <c r="E11" s="43" t="n"/>
      <c r="F11" s="11" t="n"/>
      <c r="G11" s="11" t="n"/>
      <c r="H11" s="11" t="n"/>
      <c r="I11" s="11" t="n"/>
      <c r="J11" s="10" t="n"/>
      <c r="K11" s="10" t="n"/>
    </row>
    <row r="12">
      <c r="B12" s="11" t="inlineStr">
        <is>
          <t>Increase in the olsen p content of soil (min)</t>
        </is>
      </c>
      <c r="C12" s="48" t="n">
        <v>1.4</v>
      </c>
      <c r="D12" s="11" t="n"/>
      <c r="E12" s="43" t="n"/>
      <c r="F12" s="11" t="n"/>
      <c r="G12" s="11" t="n"/>
      <c r="H12" s="11" t="n"/>
      <c r="I12" s="11" t="n"/>
      <c r="J12" s="10" t="n"/>
      <c r="K12" s="10" t="n"/>
    </row>
    <row r="13">
      <c r="B13" s="11" t="inlineStr">
        <is>
          <t>Number of smallholders</t>
        </is>
      </c>
      <c r="C13" s="20" t="n">
        <v>800000</v>
      </c>
      <c r="D13" s="11" t="n"/>
      <c r="E13" s="43" t="n"/>
      <c r="F13" s="11" t="n"/>
      <c r="G13" s="11" t="n"/>
      <c r="H13" s="11" t="n"/>
      <c r="I13" s="11" t="n"/>
      <c r="J13" s="11" t="n"/>
      <c r="K13" s="11" t="inlineStr">
        <is>
          <t>Country Coffee Profile: Kenya, International Coffee Organization (2019)</t>
        </is>
      </c>
    </row>
    <row r="14">
      <c r="B14" s="11" t="inlineStr">
        <is>
          <t>Share of coffee to all products</t>
        </is>
      </c>
      <c r="C14" s="20" t="n">
        <v>0.08347930509533361</v>
      </c>
      <c r="D14" s="11" t="n"/>
      <c r="E14" s="43" t="n"/>
      <c r="F14" s="11" t="n"/>
      <c r="G14" s="11" t="n"/>
      <c r="H14" s="11" t="n"/>
      <c r="I14" s="11" t="n"/>
      <c r="J14" s="11" t="n"/>
      <c r="K14" s="11" t="n"/>
    </row>
    <row r="15">
      <c r="A15" s="58" t="n"/>
      <c r="B15" s="11" t="inlineStr">
        <is>
          <t>Reduction in the physical productivity based on opt level of shading</t>
        </is>
      </c>
      <c r="C15" s="20" t="n">
        <v>-0.08</v>
      </c>
      <c r="D15" s="11" t="n"/>
      <c r="E15" s="43" t="n"/>
      <c r="F15" s="11" t="n"/>
      <c r="G15" s="11" t="n"/>
      <c r="H15" s="11" t="n"/>
      <c r="I15" s="11" t="n"/>
      <c r="J15" s="11" t="n"/>
      <c r="K15" s="11" t="inlineStr">
        <is>
          <t>Exploring adaptation strategies of coffee production to climate change using a process_based model</t>
        </is>
      </c>
    </row>
    <row r="16">
      <c r="A16" s="58" t="n"/>
      <c r="B16" s="11" t="inlineStr">
        <is>
          <t>Reduction in the monetary productivity considering potential price growth</t>
        </is>
      </c>
      <c r="C16" s="20" t="n">
        <v>-0.02</v>
      </c>
      <c r="D16" s="11" t="n"/>
      <c r="E16" s="43" t="n"/>
      <c r="F16" s="11" t="n"/>
      <c r="G16" s="11" t="n"/>
      <c r="H16" s="11" t="n"/>
      <c r="I16" s="11" t="n"/>
      <c r="J16" s="11" t="n"/>
      <c r="K16" s="11" t="n"/>
    </row>
    <row r="17">
      <c r="A17" s="58" t="n"/>
      <c r="B17" s="11" t="inlineStr">
        <is>
          <t>Increase in the total soil carbon stocks</t>
        </is>
      </c>
      <c r="C17" s="20" t="n">
        <v>3.8</v>
      </c>
      <c r="D17" s="11" t="n"/>
      <c r="E17" s="43" t="n"/>
      <c r="F17" s="11" t="n"/>
      <c r="G17" s="11" t="n"/>
      <c r="H17" s="11" t="n"/>
      <c r="I17" s="11" t="n"/>
      <c r="J17" s="11" t="n"/>
      <c r="K17" s="11" t="inlineStr">
        <is>
          <t>Coffee-Banana Intercropping: Implementation guidance for policymakers and investors</t>
        </is>
      </c>
    </row>
    <row r="18">
      <c r="A18" s="57" t="inlineStr">
        <is>
          <t>Assumptions</t>
        </is>
      </c>
      <c r="B18" s="12" t="inlineStr">
        <is>
          <t>Percentage of the smallholders to be covered</t>
        </is>
      </c>
      <c r="C18" s="56" t="n">
        <v>0.000147114943553467</v>
      </c>
      <c r="D18" s="12" t="n"/>
      <c r="E18" s="44" t="n"/>
      <c r="F18" s="12" t="n"/>
      <c r="G18" s="12" t="n"/>
      <c r="H18" s="12" t="n"/>
      <c r="I18" s="12" t="n"/>
      <c r="J18" s="12" t="n"/>
      <c r="K18" s="12" t="n"/>
    </row>
    <row r="19">
      <c r="B19" s="12" t="inlineStr">
        <is>
          <t>Cost of planting a shading plant</t>
        </is>
      </c>
      <c r="C19" s="18" t="n">
        <v>0.014</v>
      </c>
      <c r="D19" s="12" t="n"/>
      <c r="E19" s="44" t="n"/>
      <c r="F19" s="12" t="n"/>
      <c r="G19" s="12" t="n"/>
      <c r="H19" s="12" t="n"/>
      <c r="I19" s="12" t="n"/>
      <c r="J19" s="12" t="inlineStr">
        <is>
          <t>ok</t>
        </is>
      </c>
      <c r="K19" s="12" t="inlineStr">
        <is>
          <t>https://www.perfectdailygrind.com/2015/06/uncovered-how-many-dollars-does-it-cost-a-farmer-to-plant-a-basic-plot-of-coffee/</t>
        </is>
      </c>
    </row>
    <row r="20">
      <c r="B20" s="12" t="inlineStr">
        <is>
          <t>Reduction in the Nitorgen Fertilizer</t>
        </is>
      </c>
      <c r="C20" s="18">
        <f>1-C11</f>
        <v/>
      </c>
      <c r="D20" s="12" t="n"/>
      <c r="E20" s="44" t="n"/>
      <c r="F20" s="12" t="n"/>
      <c r="G20" s="12" t="n"/>
      <c r="H20" s="12" t="n"/>
      <c r="I20" s="12" t="n"/>
      <c r="J20" s="12" t="inlineStr">
        <is>
          <t>Z</t>
        </is>
      </c>
      <c r="K20" s="12" t="inlineStr">
        <is>
          <t>Shade trees have higher impact on soil nutrient availability and food web in organic than conventional coffee agroforestry</t>
        </is>
      </c>
    </row>
    <row r="21">
      <c r="B21" s="12" t="inlineStr">
        <is>
          <t>Reduction in Phosphorus fertilizer</t>
        </is>
      </c>
      <c r="C21" s="18">
        <f>1-C12</f>
        <v/>
      </c>
      <c r="D21" s="12" t="n"/>
      <c r="E21" s="44" t="n"/>
      <c r="F21" s="12" t="n"/>
      <c r="G21" s="12" t="n"/>
      <c r="H21" s="12" t="n"/>
      <c r="I21" s="12" t="n"/>
      <c r="J21" s="12" t="inlineStr">
        <is>
          <t>Z</t>
        </is>
      </c>
      <c r="K21" s="12" t="inlineStr">
        <is>
          <t>Shade trees have higher impact on soil nutrient availability and food web in organic than conventional coffee agroforestry</t>
        </is>
      </c>
    </row>
    <row r="22">
      <c r="A22" s="57" t="n"/>
      <c r="B22" s="12" t="inlineStr">
        <is>
          <t>Reduction in Potassium fertilizer</t>
        </is>
      </c>
      <c r="C22" s="18" t="n">
        <v>-0.4</v>
      </c>
      <c r="D22" s="12" t="n"/>
      <c r="E22" s="44" t="n"/>
      <c r="F22" s="12" t="n"/>
      <c r="G22" s="12" t="n"/>
      <c r="H22" s="12" t="n"/>
      <c r="I22" s="12" t="n"/>
      <c r="J22" s="12" t="n"/>
      <c r="K22" s="12" t="n"/>
    </row>
    <row r="23">
      <c r="A23" s="27" t="inlineStr">
        <is>
          <t>Calculated</t>
        </is>
      </c>
      <c r="B23" s="14" t="inlineStr">
        <is>
          <t>Total required forestry investment</t>
        </is>
      </c>
      <c r="C23" s="22">
        <f>C5*C6*C3*(C7+C19)/1000</f>
        <v/>
      </c>
      <c r="D23" s="15" t="inlineStr">
        <is>
          <t>MSh</t>
        </is>
      </c>
      <c r="E23" s="45" t="n"/>
      <c r="F23" s="15" t="n"/>
      <c r="G23" s="15" t="n"/>
      <c r="H23" s="15" t="n"/>
      <c r="I23" s="15" t="n"/>
      <c r="J23" s="15" t="n"/>
      <c r="K23" s="15" t="n"/>
    </row>
    <row r="24">
      <c r="A24" s="27" t="n"/>
      <c r="B24" s="14" t="inlineStr">
        <is>
          <t>Additional income due to by products (fruits)</t>
        </is>
      </c>
      <c r="C24" s="14">
        <f>C9*C8*C6*C5*C3/1000000</f>
        <v/>
      </c>
      <c r="D24" s="14" t="inlineStr">
        <is>
          <t>MSh</t>
        </is>
      </c>
      <c r="E24" s="45" t="n"/>
      <c r="F24" s="14" t="n"/>
      <c r="G24" s="14" t="n"/>
      <c r="H24" s="14" t="n"/>
      <c r="I24" s="14" t="n"/>
      <c r="J24" s="14" t="inlineStr">
        <is>
          <t>V</t>
        </is>
      </c>
      <c r="K24" s="15" t="n"/>
    </row>
    <row r="25">
      <c r="A25" s="59" t="n"/>
      <c r="B25" s="25" t="inlineStr">
        <is>
          <t>Reduction in the monetary productivity considering potential price growth (covered portion)</t>
        </is>
      </c>
      <c r="C25" s="21">
        <f>C16*C18</f>
        <v/>
      </c>
      <c r="D25" s="25" t="n"/>
      <c r="E25" s="46" t="n"/>
      <c r="F25" s="25" t="n"/>
      <c r="G25" s="25" t="n"/>
      <c r="H25" s="25" t="n"/>
      <c r="I25" s="25" t="n"/>
      <c r="J25" s="25" t="inlineStr">
        <is>
          <t>Z</t>
        </is>
      </c>
      <c r="K25" s="25" t="inlineStr">
        <is>
          <t>Shade: A key factor for coffee sustainability and quality</t>
        </is>
      </c>
    </row>
    <row r="26">
      <c r="B26" s="25" t="inlineStr">
        <is>
          <t>Reduction in the Nitorgen Fertilizer weighted</t>
        </is>
      </c>
      <c r="C26" s="25">
        <f>C14*C20*C18</f>
        <v/>
      </c>
      <c r="D26" s="25" t="n"/>
      <c r="E26" s="46" t="n"/>
      <c r="F26" s="25" t="n"/>
      <c r="G26" s="25" t="n"/>
      <c r="H26" s="25" t="n"/>
      <c r="I26" s="25" t="n"/>
      <c r="J26" s="25" t="inlineStr">
        <is>
          <t>Z</t>
        </is>
      </c>
      <c r="K26" s="25" t="n"/>
    </row>
    <row r="27">
      <c r="B27" s="25" t="inlineStr">
        <is>
          <t>Reduction in Phosphorus fertilizer weighted</t>
        </is>
      </c>
      <c r="C27" s="25">
        <f>C21*C14*C18</f>
        <v/>
      </c>
      <c r="D27" s="25" t="n"/>
      <c r="E27" s="46" t="n"/>
      <c r="F27" s="25" t="n"/>
      <c r="G27" s="25" t="n"/>
      <c r="H27" s="25" t="n"/>
      <c r="I27" s="25" t="n"/>
      <c r="J27" s="25" t="inlineStr">
        <is>
          <t>Z</t>
        </is>
      </c>
      <c r="K27" s="25" t="n"/>
    </row>
    <row r="28">
      <c r="A28" s="59" t="n"/>
      <c r="B28" s="25" t="inlineStr">
        <is>
          <t>Reduction in Phosphorus fertilizer weighted</t>
        </is>
      </c>
      <c r="C28" s="25">
        <f>C22*C14*C18</f>
        <v/>
      </c>
      <c r="D28" s="25" t="n"/>
      <c r="E28" s="46" t="n"/>
      <c r="F28" s="25" t="n"/>
      <c r="G28" s="25" t="n"/>
      <c r="H28" s="25" t="n"/>
      <c r="I28" s="25" t="n"/>
      <c r="J28" s="25" t="n"/>
      <c r="K28" s="25" t="n"/>
    </row>
    <row r="29">
      <c r="A29" s="60" t="inlineStr">
        <is>
          <t>Modeled (aggregated)</t>
        </is>
      </c>
      <c r="B29" s="31" t="inlineStr">
        <is>
          <t>Forestry Investment</t>
        </is>
      </c>
      <c r="C29" s="29">
        <f>C23*C18</f>
        <v/>
      </c>
      <c r="D29" s="31" t="inlineStr">
        <is>
          <t>MSh</t>
        </is>
      </c>
      <c r="E29" s="47" t="n"/>
      <c r="F29" s="31" t="n"/>
      <c r="G29" s="31" t="n"/>
      <c r="H29" s="31" t="n"/>
      <c r="I29" s="31" t="n"/>
      <c r="J29" s="31" t="inlineStr">
        <is>
          <t>Y</t>
        </is>
      </c>
      <c r="K29" s="31" t="n"/>
    </row>
    <row r="30">
      <c r="B30" s="31" t="inlineStr">
        <is>
          <t>Reduction in the monetary productivity considering potential price growth (covered portion)</t>
        </is>
      </c>
      <c r="C30" s="30">
        <f>C25</f>
        <v/>
      </c>
      <c r="D30" s="31" t="n"/>
      <c r="E30" s="47" t="n"/>
      <c r="F30" s="31" t="n"/>
      <c r="G30" s="31" t="n"/>
      <c r="H30" s="31" t="n"/>
      <c r="I30" s="31" t="n"/>
      <c r="J30" s="31" t="inlineStr">
        <is>
          <t>Z</t>
        </is>
      </c>
      <c r="K30" s="31" t="inlineStr">
        <is>
          <t>Shade: A key factor for coffee sustainability and quality</t>
        </is>
      </c>
    </row>
    <row r="31">
      <c r="B31" s="31" t="inlineStr">
        <is>
          <t>Reduction in inputs (weighted)</t>
        </is>
      </c>
      <c r="C31" s="47" t="n">
        <v>0</v>
      </c>
      <c r="D31" s="31" t="n"/>
      <c r="E31" s="47" t="n"/>
      <c r="F31" s="31" t="n"/>
      <c r="G31" s="31" t="n"/>
      <c r="H31" s="31" t="n"/>
      <c r="I31" s="31" t="n"/>
      <c r="J31" s="31" t="inlineStr">
        <is>
          <t>Z</t>
        </is>
      </c>
      <c r="K31" s="31" t="inlineStr">
        <is>
          <t>Effects of shade and input management on economic performance of small-scale Peruvian coffee systems</t>
        </is>
      </c>
    </row>
    <row r="32">
      <c r="B32" s="31" t="inlineStr">
        <is>
          <t>Reduction in capital (weighted)</t>
        </is>
      </c>
      <c r="C32" s="31">
        <f>-0.27*C14*C18</f>
        <v/>
      </c>
      <c r="D32" s="31" t="n"/>
      <c r="E32" s="47" t="n"/>
      <c r="F32" s="31" t="n"/>
      <c r="G32" s="31" t="n"/>
      <c r="H32" s="31" t="n"/>
      <c r="I32" s="31" t="n"/>
      <c r="J32" s="31" t="inlineStr">
        <is>
          <t>VA</t>
        </is>
      </c>
      <c r="K32" s="31" t="inlineStr">
        <is>
          <t>Effects of shade and input management on economic performance of small-scale Peruvian coffee systems</t>
        </is>
      </c>
    </row>
    <row r="33">
      <c r="B33" s="31" t="inlineStr">
        <is>
          <t>Growth in labor (weighted)</t>
        </is>
      </c>
      <c r="C33" s="47">
        <f>0.38*C14*C18</f>
        <v/>
      </c>
      <c r="D33" s="31" t="n"/>
      <c r="E33" s="47" t="n"/>
      <c r="F33" s="31" t="n"/>
      <c r="G33" s="31" t="n"/>
      <c r="H33" s="31" t="n"/>
      <c r="I33" s="31" t="n"/>
      <c r="J33" s="31" t="inlineStr">
        <is>
          <t>VA</t>
        </is>
      </c>
      <c r="K33" s="31" t="inlineStr">
        <is>
          <t>Effects of shade and input management on economic performance of small-scale Peruvian coffee systems</t>
        </is>
      </c>
    </row>
    <row r="34">
      <c r="B34" s="31" t="inlineStr">
        <is>
          <t>Reduction in use of Fruits HR (HP)</t>
        </is>
      </c>
      <c r="C34" s="47">
        <f>-C24*C18/C10</f>
        <v/>
      </c>
      <c r="D34" s="31" t="n"/>
      <c r="E34" s="47" t="n"/>
      <c r="F34" s="31" t="n"/>
      <c r="G34" s="31" t="n"/>
      <c r="H34" s="31" t="n"/>
      <c r="I34" s="31" t="n"/>
      <c r="J34" s="31" t="inlineStr">
        <is>
          <t>Z</t>
        </is>
      </c>
      <c r="K34" s="31" t="inlineStr">
        <is>
          <t>Banana-coffee system cropping guide</t>
        </is>
      </c>
    </row>
    <row r="35">
      <c r="B35" s="31" t="inlineStr">
        <is>
          <t>Reduction in carbon emissions (Direct soil emissions)</t>
        </is>
      </c>
      <c r="C35" s="47">
        <f>-C17*C18*C5/1000</f>
        <v/>
      </c>
      <c r="D35" s="31" t="n"/>
      <c r="E35" s="47" t="n"/>
      <c r="F35" s="31" t="n"/>
      <c r="G35" s="31" t="n"/>
      <c r="H35" s="31" t="n"/>
      <c r="I35" s="31" t="n"/>
      <c r="J35" s="31" t="inlineStr">
        <is>
          <t>Z</t>
        </is>
      </c>
      <c r="K35" s="31" t="inlineStr">
        <is>
          <t>Banana-coffee system cropping guide</t>
        </is>
      </c>
    </row>
    <row r="38">
      <c r="A38" s="17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K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2020-10-05T09:01:48Z</dcterms:modified>
  <cp:lastModifiedBy>Golinucci</cp:lastModifiedBy>
</cp:coreProperties>
</file>