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"/>
    </mc:Choice>
  </mc:AlternateContent>
  <xr:revisionPtr revIDLastSave="0" documentId="13_ncr:1_{E5A638B8-335A-4857-BF36-FABEE66FC9B1}" xr6:coauthVersionLast="45" xr6:coauthVersionMax="45" xr10:uidLastSave="{00000000-0000-0000-0000-000000000000}"/>
  <bookViews>
    <workbookView xWindow="-38520" yWindow="-5445" windowWidth="38640" windowHeight="21240" activeTab="1" xr2:uid="{866245D7-CD55-4D20-A567-6AE240B3D8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3" i="2"/>
  <c r="J4" i="2"/>
  <c r="J5" i="2"/>
  <c r="J6" i="2"/>
  <c r="J7" i="2"/>
  <c r="J8" i="2"/>
  <c r="J3" i="2"/>
  <c r="L11" i="2"/>
  <c r="K11" i="2"/>
  <c r="L10" i="2"/>
  <c r="K10" i="2"/>
  <c r="L3" i="2"/>
  <c r="L4" i="2"/>
  <c r="L5" i="2"/>
  <c r="L6" i="2"/>
  <c r="L7" i="2"/>
  <c r="L8" i="2"/>
  <c r="C50" i="2" a="1"/>
  <c r="G50" i="2" s="1"/>
  <c r="C44" i="2" a="1"/>
  <c r="C45" i="2" s="1"/>
  <c r="K44" i="2" a="1"/>
  <c r="K45" i="2" s="1"/>
  <c r="H39" i="2"/>
  <c r="G39" i="2"/>
  <c r="F39" i="2"/>
  <c r="H33" i="2"/>
  <c r="G32" i="2"/>
  <c r="F31" i="2"/>
  <c r="C37" i="2" a="1"/>
  <c r="C37" i="2" s="1"/>
  <c r="C34" i="2" a="1"/>
  <c r="D34" i="2" s="1"/>
  <c r="D26" i="2"/>
  <c r="E26" i="2"/>
  <c r="F26" i="2"/>
  <c r="G26" i="2"/>
  <c r="H26" i="2"/>
  <c r="C26" i="2"/>
  <c r="C23" i="2" a="1"/>
  <c r="E23" i="2" s="1"/>
  <c r="C17" i="2" a="1"/>
  <c r="C17" i="2" s="1"/>
  <c r="C13" i="2"/>
  <c r="D13" i="2"/>
  <c r="E13" i="2"/>
  <c r="F13" i="2"/>
  <c r="G13" i="2"/>
  <c r="H13" i="2"/>
  <c r="K4" i="2"/>
  <c r="K5" i="2"/>
  <c r="K6" i="2"/>
  <c r="K7" i="2"/>
  <c r="K8" i="2"/>
  <c r="K3" i="2"/>
  <c r="F52" i="2" l="1"/>
  <c r="E52" i="2"/>
  <c r="D52" i="2"/>
  <c r="G51" i="2"/>
  <c r="C51" i="2"/>
  <c r="F50" i="2"/>
  <c r="D50" i="2"/>
  <c r="C50" i="2"/>
  <c r="F51" i="2"/>
  <c r="H52" i="2"/>
  <c r="H50" i="2"/>
  <c r="E50" i="2"/>
  <c r="C52" i="2"/>
  <c r="H51" i="2"/>
  <c r="E51" i="2"/>
  <c r="D51" i="2"/>
  <c r="G52" i="2"/>
  <c r="H48" i="2"/>
  <c r="H44" i="2"/>
  <c r="G46" i="2"/>
  <c r="F48" i="2"/>
  <c r="F44" i="2"/>
  <c r="E46" i="2"/>
  <c r="D48" i="2"/>
  <c r="D44" i="2"/>
  <c r="C44" i="2"/>
  <c r="H47" i="2"/>
  <c r="G49" i="2"/>
  <c r="G47" i="2"/>
  <c r="G45" i="2"/>
  <c r="F49" i="2"/>
  <c r="F47" i="2"/>
  <c r="F45" i="2"/>
  <c r="H46" i="2"/>
  <c r="G48" i="2"/>
  <c r="G44" i="2"/>
  <c r="F46" i="2"/>
  <c r="E48" i="2"/>
  <c r="E44" i="2"/>
  <c r="D46" i="2"/>
  <c r="C48" i="2"/>
  <c r="C46" i="2"/>
  <c r="H49" i="2"/>
  <c r="H45" i="2"/>
  <c r="E49" i="2"/>
  <c r="E45" i="2"/>
  <c r="D49" i="2"/>
  <c r="D47" i="2"/>
  <c r="D45" i="2"/>
  <c r="E47" i="2"/>
  <c r="C49" i="2"/>
  <c r="C47" i="2"/>
  <c r="K44" i="2"/>
  <c r="K49" i="2"/>
  <c r="K48" i="2"/>
  <c r="K47" i="2"/>
  <c r="K46" i="2"/>
  <c r="E37" i="2"/>
  <c r="D37" i="2"/>
  <c r="C34" i="2"/>
  <c r="C40" i="2" s="1"/>
  <c r="E36" i="2"/>
  <c r="D35" i="2"/>
  <c r="C36" i="2"/>
  <c r="C35" i="2"/>
  <c r="E34" i="2"/>
  <c r="D36" i="2"/>
  <c r="E35" i="2"/>
  <c r="D40" i="2"/>
  <c r="E40" i="2"/>
  <c r="F40" i="2"/>
  <c r="G40" i="2"/>
  <c r="H40" i="2"/>
  <c r="D25" i="2"/>
  <c r="D23" i="2"/>
  <c r="C25" i="2"/>
  <c r="C23" i="2"/>
  <c r="H24" i="2"/>
  <c r="G24" i="2"/>
  <c r="F24" i="2"/>
  <c r="E24" i="2"/>
  <c r="D24" i="2"/>
  <c r="C24" i="2"/>
  <c r="H25" i="2"/>
  <c r="H23" i="2"/>
  <c r="G25" i="2"/>
  <c r="G23" i="2"/>
  <c r="F25" i="2"/>
  <c r="F23" i="2"/>
  <c r="E25" i="2"/>
  <c r="H22" i="2"/>
  <c r="H18" i="2"/>
  <c r="G18" i="2"/>
  <c r="F18" i="2"/>
  <c r="E22" i="2"/>
  <c r="E18" i="2"/>
  <c r="D22" i="2"/>
  <c r="D20" i="2"/>
  <c r="C22" i="2"/>
  <c r="C20" i="2"/>
  <c r="H21" i="2"/>
  <c r="H17" i="2"/>
  <c r="G21" i="2"/>
  <c r="G19" i="2"/>
  <c r="G17" i="2"/>
  <c r="F21" i="2"/>
  <c r="F19" i="2"/>
  <c r="F17" i="2"/>
  <c r="H20" i="2"/>
  <c r="G22" i="2"/>
  <c r="G20" i="2"/>
  <c r="F22" i="2"/>
  <c r="F20" i="2"/>
  <c r="E20" i="2"/>
  <c r="D18" i="2"/>
  <c r="C18" i="2"/>
  <c r="H19" i="2"/>
  <c r="E21" i="2"/>
  <c r="E19" i="2"/>
  <c r="E17" i="2"/>
  <c r="D21" i="2"/>
  <c r="D19" i="2"/>
  <c r="D17" i="2"/>
  <c r="C21" i="2"/>
  <c r="C19" i="2"/>
  <c r="F53" i="2" l="1"/>
  <c r="G53" i="2"/>
  <c r="H53" i="2"/>
  <c r="C53" i="2"/>
  <c r="D53" i="2"/>
  <c r="E53" i="2"/>
  <c r="H34" i="1" l="1"/>
  <c r="H35" i="1"/>
  <c r="H33" i="1"/>
  <c r="F34" i="1"/>
  <c r="F35" i="1"/>
  <c r="F33" i="1"/>
  <c r="C34" i="1"/>
  <c r="D34" i="1"/>
  <c r="E34" i="1"/>
  <c r="C35" i="1"/>
  <c r="D35" i="1"/>
  <c r="E35" i="1"/>
  <c r="D33" i="1"/>
  <c r="E33" i="1"/>
  <c r="C33" i="1"/>
  <c r="G29" i="1"/>
  <c r="G28" i="1"/>
  <c r="G27" i="1"/>
  <c r="G26" i="1"/>
  <c r="D27" i="1"/>
  <c r="C27" i="1"/>
  <c r="D26" i="1"/>
  <c r="E26" i="1"/>
  <c r="C26" i="1"/>
  <c r="F27" i="1"/>
  <c r="F28" i="1"/>
  <c r="F26" i="1"/>
  <c r="E27" i="1"/>
  <c r="C28" i="1"/>
  <c r="D28" i="1"/>
  <c r="E28" i="1"/>
  <c r="C19" i="1"/>
  <c r="F29" i="1" l="1"/>
  <c r="G20" i="1"/>
  <c r="G21" i="1"/>
  <c r="G19" i="1"/>
  <c r="F20" i="1"/>
  <c r="F21" i="1"/>
  <c r="F19" i="1"/>
  <c r="C20" i="1"/>
  <c r="D20" i="1"/>
  <c r="E20" i="1"/>
  <c r="C21" i="1"/>
  <c r="D21" i="1"/>
  <c r="E21" i="1"/>
  <c r="D19" i="1"/>
  <c r="E19" i="1"/>
  <c r="D36" i="1"/>
  <c r="E36" i="1"/>
  <c r="F36" i="1"/>
  <c r="C36" i="1"/>
  <c r="D14" i="1"/>
  <c r="E14" i="1"/>
  <c r="F14" i="1"/>
  <c r="G14" i="1"/>
  <c r="H14" i="1"/>
  <c r="C14" i="1"/>
  <c r="I13" i="1"/>
  <c r="I11" i="1"/>
  <c r="I12" i="1"/>
  <c r="I10" i="1"/>
  <c r="H36" i="1" l="1"/>
  <c r="E29" i="1"/>
  <c r="D29" i="1"/>
  <c r="C29" i="1"/>
  <c r="G22" i="1"/>
  <c r="C22" i="1"/>
  <c r="E22" i="1"/>
  <c r="F22" i="1"/>
  <c r="D22" i="1"/>
  <c r="J6" i="1" l="1"/>
  <c r="I6" i="1"/>
  <c r="H6" i="1"/>
  <c r="G6" i="1"/>
  <c r="K4" i="1"/>
  <c r="K5" i="1"/>
  <c r="K6" i="1" s="1"/>
  <c r="K3" i="1"/>
  <c r="H4" i="1"/>
  <c r="H5" i="1"/>
  <c r="H3" i="1"/>
  <c r="F4" i="1"/>
  <c r="F5" i="1"/>
  <c r="F3" i="1"/>
  <c r="F6" i="1" s="1"/>
  <c r="D6" i="1"/>
  <c r="E6" i="1"/>
  <c r="C6" i="1"/>
</calcChain>
</file>

<file path=xl/sharedStrings.xml><?xml version="1.0" encoding="utf-8"?>
<sst xmlns="http://schemas.openxmlformats.org/spreadsheetml/2006/main" count="156" uniqueCount="30">
  <si>
    <t>Products</t>
  </si>
  <si>
    <t>Industries</t>
  </si>
  <si>
    <t>Agr</t>
  </si>
  <si>
    <t>Ind</t>
  </si>
  <si>
    <t>Ser</t>
  </si>
  <si>
    <t>X_bp</t>
  </si>
  <si>
    <t>Imp</t>
  </si>
  <si>
    <t>Mar</t>
  </si>
  <si>
    <t>Tax_p</t>
  </si>
  <si>
    <t>Xi_bp</t>
  </si>
  <si>
    <t>X_pp</t>
  </si>
  <si>
    <t>SUPPLY TABLE</t>
  </si>
  <si>
    <t>From bp to pp</t>
  </si>
  <si>
    <t>USE TABLE</t>
  </si>
  <si>
    <t>VA</t>
  </si>
  <si>
    <t>Final Use</t>
  </si>
  <si>
    <t>HH</t>
  </si>
  <si>
    <t>Capital</t>
  </si>
  <si>
    <t>Exp</t>
  </si>
  <si>
    <t>pp</t>
  </si>
  <si>
    <t>MARGINS</t>
  </si>
  <si>
    <t>TAXES ON PRODUCTS</t>
  </si>
  <si>
    <t>Activities</t>
  </si>
  <si>
    <t>Commodities</t>
  </si>
  <si>
    <t>Final Demand</t>
  </si>
  <si>
    <t>Y</t>
  </si>
  <si>
    <t>Factors of production</t>
  </si>
  <si>
    <t>Margins+Sales Taxes</t>
  </si>
  <si>
    <t>Imports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</si>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</sst>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;0;\-"/>
    <numFmt numFmtId="170" formatCode="0.00;0.00;\-"/>
  </numFmts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3" fillId="5" borderId="3" applyNumberFormat="0" applyFont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" fontId="2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6" borderId="0" xfId="0" applyFont="1" applyFill="1"/>
    <xf numFmtId="0" fontId="4" fillId="2" borderId="0" xfId="2"/>
    <xf numFmtId="0" fontId="6" fillId="4" borderId="2" xfId="4"/>
    <xf numFmtId="0" fontId="5" fillId="3" borderId="0" xfId="3"/>
    <xf numFmtId="0" fontId="0" fillId="5" borderId="3" xfId="5" applyFont="1"/>
    <xf numFmtId="168" fontId="0" fillId="0" borderId="0" xfId="0" applyNumberFormat="1"/>
    <xf numFmtId="168" fontId="6" fillId="4" borderId="2" xfId="4" applyNumberFormat="1"/>
    <xf numFmtId="168" fontId="4" fillId="2" borderId="0" xfId="2" applyNumberFormat="1"/>
    <xf numFmtId="170" fontId="0" fillId="0" borderId="0" xfId="0" applyNumberFormat="1"/>
    <xf numFmtId="170" fontId="6" fillId="4" borderId="2" xfId="4" applyNumberFormat="1"/>
    <xf numFmtId="170" fontId="4" fillId="2" borderId="0" xfId="2" applyNumberFormat="1"/>
    <xf numFmtId="168" fontId="0" fillId="5" borderId="3" xfId="5" applyNumberFormat="1" applyFont="1"/>
    <xf numFmtId="170" fontId="0" fillId="5" borderId="3" xfId="5" applyNumberFormat="1" applyFont="1"/>
    <xf numFmtId="9" fontId="0" fillId="0" borderId="0" xfId="1" applyFont="1"/>
  </cellXfs>
  <cellStyles count="6">
    <cellStyle name="Bad" xfId="3" builtinId="27"/>
    <cellStyle name="Good" xfId="2" builtinId="26"/>
    <cellStyle name="Input" xfId="4" builtinId="20"/>
    <cellStyle name="Normal" xfId="0" builtinId="0"/>
    <cellStyle name="Note" xfId="5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F659-AB3E-4CE9-B82B-FCAE231D6354}">
  <dimension ref="A1:M36"/>
  <sheetViews>
    <sheetView zoomScale="190" zoomScaleNormal="190" workbookViewId="0">
      <selection activeCell="K3" sqref="K3"/>
    </sheetView>
  </sheetViews>
  <sheetFormatPr defaultRowHeight="14.4" x14ac:dyDescent="0.3"/>
  <sheetData>
    <row r="1" spans="1:13" x14ac:dyDescent="0.3">
      <c r="A1" t="s">
        <v>11</v>
      </c>
      <c r="C1" s="7" t="s">
        <v>1</v>
      </c>
      <c r="D1" s="7"/>
      <c r="E1" s="7"/>
    </row>
    <row r="2" spans="1:13" x14ac:dyDescent="0.3">
      <c r="A2" t="s">
        <v>12</v>
      </c>
      <c r="C2" t="s">
        <v>2</v>
      </c>
      <c r="D2" t="s">
        <v>3</v>
      </c>
      <c r="E2" t="s">
        <v>4</v>
      </c>
      <c r="F2" t="s">
        <v>9</v>
      </c>
      <c r="G2" t="s">
        <v>6</v>
      </c>
      <c r="H2" t="s">
        <v>5</v>
      </c>
      <c r="I2" t="s">
        <v>7</v>
      </c>
      <c r="J2" t="s">
        <v>8</v>
      </c>
      <c r="K2" t="s">
        <v>10</v>
      </c>
    </row>
    <row r="3" spans="1:13" x14ac:dyDescent="0.3">
      <c r="A3" s="6" t="s">
        <v>0</v>
      </c>
      <c r="B3" t="s">
        <v>2</v>
      </c>
      <c r="C3" s="1">
        <v>270</v>
      </c>
      <c r="D3" s="1">
        <v>30</v>
      </c>
      <c r="E3" s="1">
        <v>50</v>
      </c>
      <c r="F3">
        <f>SUM(C3:E3)</f>
        <v>350</v>
      </c>
      <c r="G3" s="1">
        <v>20</v>
      </c>
      <c r="H3">
        <f>SUM(C3:E3,G3)</f>
        <v>370</v>
      </c>
      <c r="I3" s="8">
        <v>70</v>
      </c>
      <c r="J3" s="8">
        <v>20</v>
      </c>
      <c r="K3">
        <f>SUM(C3:E3,G3,I3:J3)</f>
        <v>460</v>
      </c>
    </row>
    <row r="4" spans="1:13" x14ac:dyDescent="0.3">
      <c r="A4" s="6"/>
      <c r="B4" t="s">
        <v>3</v>
      </c>
      <c r="C4" s="1">
        <v>10</v>
      </c>
      <c r="D4" s="1">
        <v>430</v>
      </c>
      <c r="E4" s="1">
        <v>100</v>
      </c>
      <c r="F4">
        <f t="shared" ref="F4:F5" si="0">SUM(C4:E4)</f>
        <v>540</v>
      </c>
      <c r="G4" s="1">
        <v>50</v>
      </c>
      <c r="H4">
        <f>SUM(C4:E4,G4)</f>
        <v>590</v>
      </c>
      <c r="I4" s="8">
        <v>105</v>
      </c>
      <c r="J4" s="8">
        <v>25</v>
      </c>
      <c r="K4">
        <f>SUM(C4:E4,G4,I4:J4)</f>
        <v>720</v>
      </c>
    </row>
    <row r="5" spans="1:13" x14ac:dyDescent="0.3">
      <c r="A5" s="6"/>
      <c r="B5" t="s">
        <v>4</v>
      </c>
      <c r="C5" s="1">
        <v>20</v>
      </c>
      <c r="D5" s="1">
        <v>40</v>
      </c>
      <c r="E5" s="1">
        <v>550</v>
      </c>
      <c r="F5">
        <f t="shared" si="0"/>
        <v>610</v>
      </c>
      <c r="G5" s="1">
        <v>30</v>
      </c>
      <c r="H5">
        <f>SUM(C5:E5,G5)</f>
        <v>640</v>
      </c>
      <c r="I5" s="8">
        <v>-175</v>
      </c>
      <c r="J5" s="8">
        <v>35</v>
      </c>
      <c r="K5">
        <f>SUM(C5:E5,G5,I5:J5)</f>
        <v>500</v>
      </c>
    </row>
    <row r="6" spans="1:13" x14ac:dyDescent="0.3">
      <c r="C6">
        <f>SUM(C3:C5)</f>
        <v>300</v>
      </c>
      <c r="D6">
        <f t="shared" ref="D6:G6" si="1">SUM(D3:D5)</f>
        <v>500</v>
      </c>
      <c r="E6">
        <f t="shared" si="1"/>
        <v>700</v>
      </c>
      <c r="F6">
        <f t="shared" si="1"/>
        <v>1500</v>
      </c>
      <c r="G6">
        <f t="shared" si="1"/>
        <v>100</v>
      </c>
      <c r="H6">
        <f>SUM(H3:H5)</f>
        <v>1600</v>
      </c>
      <c r="I6">
        <f>SUM(I3:I5)</f>
        <v>0</v>
      </c>
      <c r="J6">
        <f>SUM(J3:J5)</f>
        <v>80</v>
      </c>
      <c r="K6">
        <f>SUM(K3:K5)</f>
        <v>1680</v>
      </c>
    </row>
    <row r="8" spans="1:13" x14ac:dyDescent="0.3">
      <c r="A8" t="s">
        <v>13</v>
      </c>
      <c r="C8" s="7" t="s">
        <v>1</v>
      </c>
      <c r="D8" s="7"/>
      <c r="E8" s="7"/>
      <c r="F8" s="7" t="s">
        <v>15</v>
      </c>
      <c r="G8" s="7"/>
      <c r="H8" s="7"/>
    </row>
    <row r="9" spans="1:13" x14ac:dyDescent="0.3">
      <c r="A9" t="s">
        <v>19</v>
      </c>
      <c r="C9" t="s">
        <v>2</v>
      </c>
      <c r="D9" t="s">
        <v>3</v>
      </c>
      <c r="E9" t="s">
        <v>4</v>
      </c>
      <c r="F9" t="s">
        <v>16</v>
      </c>
      <c r="G9" t="s">
        <v>17</v>
      </c>
      <c r="H9" t="s">
        <v>18</v>
      </c>
    </row>
    <row r="10" spans="1:13" x14ac:dyDescent="0.3">
      <c r="A10" s="6" t="s">
        <v>0</v>
      </c>
      <c r="B10" t="s">
        <v>2</v>
      </c>
      <c r="C10" s="1">
        <v>41</v>
      </c>
      <c r="D10" s="1">
        <v>70</v>
      </c>
      <c r="E10" s="1">
        <v>177</v>
      </c>
      <c r="F10" s="1">
        <v>108</v>
      </c>
      <c r="G10" s="1">
        <v>26</v>
      </c>
      <c r="H10" s="1">
        <v>38</v>
      </c>
      <c r="I10">
        <f>SUM(C10:H10)</f>
        <v>460</v>
      </c>
    </row>
    <row r="11" spans="1:13" x14ac:dyDescent="0.3">
      <c r="A11" s="6"/>
      <c r="B11" t="s">
        <v>3</v>
      </c>
      <c r="C11" s="1">
        <v>117</v>
      </c>
      <c r="D11" s="1">
        <v>136</v>
      </c>
      <c r="E11" s="1">
        <v>122</v>
      </c>
      <c r="F11" s="1">
        <v>161</v>
      </c>
      <c r="G11" s="1">
        <v>112</v>
      </c>
      <c r="H11" s="1">
        <v>72</v>
      </c>
      <c r="I11">
        <f t="shared" ref="I11:I12" si="2">SUM(C11:H11)</f>
        <v>720</v>
      </c>
    </row>
    <row r="12" spans="1:13" x14ac:dyDescent="0.3">
      <c r="A12" s="6"/>
      <c r="B12" t="s">
        <v>4</v>
      </c>
      <c r="C12" s="1">
        <v>56</v>
      </c>
      <c r="D12" s="1">
        <v>89</v>
      </c>
      <c r="E12" s="1">
        <v>8</v>
      </c>
      <c r="F12" s="1">
        <v>278</v>
      </c>
      <c r="G12" s="1">
        <v>53</v>
      </c>
      <c r="H12" s="1">
        <v>16</v>
      </c>
      <c r="I12">
        <f t="shared" si="2"/>
        <v>500</v>
      </c>
    </row>
    <row r="13" spans="1:13" x14ac:dyDescent="0.3">
      <c r="B13" t="s">
        <v>14</v>
      </c>
      <c r="C13" s="1">
        <v>86</v>
      </c>
      <c r="D13" s="1">
        <v>205</v>
      </c>
      <c r="E13" s="1">
        <v>393</v>
      </c>
      <c r="F13" s="1">
        <v>0</v>
      </c>
      <c r="G13" s="1">
        <v>0</v>
      </c>
      <c r="H13" s="1">
        <v>0</v>
      </c>
      <c r="I13">
        <f>SUM(C13:H13)</f>
        <v>684</v>
      </c>
    </row>
    <row r="14" spans="1:13" x14ac:dyDescent="0.3">
      <c r="C14">
        <f>SUM(C10:C13)</f>
        <v>300</v>
      </c>
      <c r="D14">
        <f t="shared" ref="D14:H14" si="3">SUM(D10:D13)</f>
        <v>500</v>
      </c>
      <c r="E14">
        <f t="shared" si="3"/>
        <v>700</v>
      </c>
      <c r="F14">
        <f t="shared" si="3"/>
        <v>547</v>
      </c>
      <c r="G14">
        <f t="shared" si="3"/>
        <v>191</v>
      </c>
      <c r="H14">
        <f t="shared" si="3"/>
        <v>126</v>
      </c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7" spans="1:8" x14ac:dyDescent="0.3">
      <c r="A17" t="s">
        <v>20</v>
      </c>
      <c r="C17" s="7" t="s">
        <v>1</v>
      </c>
      <c r="D17" s="7"/>
      <c r="E17" s="7"/>
      <c r="F17" s="5"/>
      <c r="G17" s="5"/>
      <c r="H17" s="5"/>
    </row>
    <row r="18" spans="1:8" x14ac:dyDescent="0.3">
      <c r="A18" t="s">
        <v>19</v>
      </c>
      <c r="C18" t="s">
        <v>2</v>
      </c>
      <c r="D18" t="s">
        <v>3</v>
      </c>
      <c r="E18" t="s">
        <v>4</v>
      </c>
      <c r="F18" t="s">
        <v>6</v>
      </c>
      <c r="G18" t="s">
        <v>5</v>
      </c>
    </row>
    <row r="19" spans="1:8" x14ac:dyDescent="0.3">
      <c r="A19" s="6" t="s">
        <v>0</v>
      </c>
      <c r="B19" t="s">
        <v>2</v>
      </c>
      <c r="C19" s="4">
        <f>C3/SUM($C3:$E3,$G3)*$I3</f>
        <v>51.081081081081081</v>
      </c>
      <c r="D19" s="4">
        <f t="shared" ref="D19:E19" si="4">D3/SUM($C3:$E3,$G3)*$I3</f>
        <v>5.6756756756756763</v>
      </c>
      <c r="E19" s="4">
        <f t="shared" si="4"/>
        <v>9.4594594594594597</v>
      </c>
      <c r="F19" s="4">
        <f>G3/SUM($C3:$E3,$G3)*$I3</f>
        <v>3.7837837837837842</v>
      </c>
      <c r="G19" s="4">
        <f>SUM(C19:E19,F19)</f>
        <v>70.000000000000014</v>
      </c>
    </row>
    <row r="20" spans="1:8" x14ac:dyDescent="0.3">
      <c r="A20" s="6"/>
      <c r="B20" t="s">
        <v>3</v>
      </c>
      <c r="C20" s="4">
        <f t="shared" ref="C20:E20" si="5">C4/SUM($C4:$E4,$G4)*$I4</f>
        <v>1.7796610169491525</v>
      </c>
      <c r="D20" s="4">
        <f t="shared" si="5"/>
        <v>76.52542372881355</v>
      </c>
      <c r="E20" s="4">
        <f t="shared" si="5"/>
        <v>17.796610169491526</v>
      </c>
      <c r="F20" s="4">
        <f>G4/SUM($C4:$E4,$G4)*$I4</f>
        <v>8.898305084745763</v>
      </c>
      <c r="G20" s="4">
        <f>SUM(C20:E20,F20)</f>
        <v>104.99999999999999</v>
      </c>
    </row>
    <row r="21" spans="1:8" x14ac:dyDescent="0.3">
      <c r="A21" s="6"/>
      <c r="B21" t="s">
        <v>4</v>
      </c>
      <c r="C21" s="4">
        <f t="shared" ref="C21:E21" si="6">C5/SUM($C5:$E5,$G5)*$I5</f>
        <v>-5.46875</v>
      </c>
      <c r="D21" s="4">
        <f t="shared" si="6"/>
        <v>-10.9375</v>
      </c>
      <c r="E21" s="4">
        <f t="shared" si="6"/>
        <v>-150.390625</v>
      </c>
      <c r="F21" s="4">
        <f>G5/SUM($C5:$E5,$G5)*$I5</f>
        <v>-8.203125</v>
      </c>
      <c r="G21" s="4">
        <f>SUM(C21:E21,F21)</f>
        <v>-175</v>
      </c>
    </row>
    <row r="22" spans="1:8" x14ac:dyDescent="0.3">
      <c r="C22" s="3">
        <f t="shared" ref="C22:I22" si="7">SUM(C19:C21)</f>
        <v>47.391992098030236</v>
      </c>
      <c r="D22" s="3">
        <f t="shared" si="7"/>
        <v>71.263599404489227</v>
      </c>
      <c r="E22" s="3">
        <f t="shared" si="7"/>
        <v>-123.13455537104902</v>
      </c>
      <c r="F22" s="3">
        <f>SUM(F19:F21)</f>
        <v>4.4789638685295472</v>
      </c>
      <c r="G22" s="3">
        <f>SUM(G19:G21)</f>
        <v>0</v>
      </c>
    </row>
    <row r="24" spans="1:8" x14ac:dyDescent="0.3">
      <c r="A24" t="s">
        <v>21</v>
      </c>
      <c r="C24" s="7" t="s">
        <v>1</v>
      </c>
      <c r="D24" s="7"/>
      <c r="E24" s="7"/>
      <c r="F24" s="5"/>
      <c r="G24" s="5"/>
      <c r="H24" s="5"/>
    </row>
    <row r="25" spans="1:8" x14ac:dyDescent="0.3">
      <c r="A25" t="s">
        <v>19</v>
      </c>
      <c r="C25" t="s">
        <v>2</v>
      </c>
      <c r="D25" t="s">
        <v>3</v>
      </c>
      <c r="E25" t="s">
        <v>4</v>
      </c>
      <c r="F25" t="s">
        <v>6</v>
      </c>
      <c r="G25" t="s">
        <v>5</v>
      </c>
    </row>
    <row r="26" spans="1:8" x14ac:dyDescent="0.3">
      <c r="A26" s="6" t="s">
        <v>0</v>
      </c>
      <c r="B26" t="s">
        <v>2</v>
      </c>
      <c r="C26" s="4">
        <f>C3/SUM($C3:$E3,$G3)*$J3</f>
        <v>14.594594594594595</v>
      </c>
      <c r="D26" s="4">
        <f t="shared" ref="D26:E26" si="8">D3/SUM($C3:$E3,$G3)*$J3</f>
        <v>1.6216216216216217</v>
      </c>
      <c r="E26" s="4">
        <f t="shared" si="8"/>
        <v>2.7027027027027026</v>
      </c>
      <c r="F26" s="4">
        <f>G3/SUM($C3:$E3,$G3)*$J3</f>
        <v>1.0810810810810811</v>
      </c>
      <c r="G26" s="4">
        <f t="shared" ref="G26:G28" si="9">SUM(C26:E26,F26)</f>
        <v>20</v>
      </c>
    </row>
    <row r="27" spans="1:8" x14ac:dyDescent="0.3">
      <c r="A27" s="6"/>
      <c r="B27" t="s">
        <v>3</v>
      </c>
      <c r="C27" s="4">
        <f>C4/SUM($C4:$E4,$G4)*$J4</f>
        <v>0.42372881355932202</v>
      </c>
      <c r="D27" s="4">
        <f>D4/SUM($C4:$E4,$G4)*$J4</f>
        <v>18.220338983050848</v>
      </c>
      <c r="E27" s="4">
        <f t="shared" ref="C27:E27" si="10">E4/SUM($C4:$E4,$G4)*$J4</f>
        <v>4.2372881355932197</v>
      </c>
      <c r="F27" s="4">
        <f t="shared" ref="F27:F28" si="11">G4/SUM($C4:$E4,$G4)*$J4</f>
        <v>2.1186440677966099</v>
      </c>
      <c r="G27" s="4">
        <f t="shared" si="9"/>
        <v>25</v>
      </c>
    </row>
    <row r="28" spans="1:8" x14ac:dyDescent="0.3">
      <c r="A28" s="6"/>
      <c r="B28" t="s">
        <v>4</v>
      </c>
      <c r="C28" s="4">
        <f t="shared" ref="C28:E28" si="12">C5/SUM($C5:$E5,$G5)*$J5</f>
        <v>1.09375</v>
      </c>
      <c r="D28" s="4">
        <f t="shared" si="12"/>
        <v>2.1875</v>
      </c>
      <c r="E28" s="4">
        <f t="shared" si="12"/>
        <v>30.078125</v>
      </c>
      <c r="F28" s="4">
        <f t="shared" si="11"/>
        <v>1.640625</v>
      </c>
      <c r="G28" s="4">
        <f t="shared" si="9"/>
        <v>35</v>
      </c>
    </row>
    <row r="29" spans="1:8" x14ac:dyDescent="0.3">
      <c r="C29" s="3">
        <f t="shared" ref="C29:H29" si="13">SUM(C26:C28)</f>
        <v>16.112073408153918</v>
      </c>
      <c r="D29" s="3">
        <f t="shared" si="13"/>
        <v>22.029460604672469</v>
      </c>
      <c r="E29" s="3">
        <f t="shared" si="13"/>
        <v>37.01811583829592</v>
      </c>
      <c r="F29" s="3">
        <f t="shared" si="13"/>
        <v>4.8403501488776914</v>
      </c>
      <c r="G29" s="3">
        <f t="shared" si="13"/>
        <v>80</v>
      </c>
      <c r="H29" s="3"/>
    </row>
    <row r="31" spans="1:8" x14ac:dyDescent="0.3">
      <c r="A31" t="s">
        <v>11</v>
      </c>
      <c r="C31" s="7" t="s">
        <v>1</v>
      </c>
      <c r="D31" s="7"/>
      <c r="E31" s="7"/>
      <c r="F31" s="5"/>
      <c r="G31" s="5"/>
      <c r="H31" s="5"/>
    </row>
    <row r="32" spans="1:8" x14ac:dyDescent="0.3">
      <c r="A32" t="s">
        <v>12</v>
      </c>
      <c r="C32" t="s">
        <v>2</v>
      </c>
      <c r="D32" t="s">
        <v>3</v>
      </c>
      <c r="E32" t="s">
        <v>4</v>
      </c>
      <c r="F32" t="s">
        <v>6</v>
      </c>
      <c r="H32" t="s">
        <v>9</v>
      </c>
    </row>
    <row r="33" spans="1:8" x14ac:dyDescent="0.3">
      <c r="A33" s="6" t="s">
        <v>0</v>
      </c>
      <c r="B33" t="s">
        <v>2</v>
      </c>
      <c r="C33" s="4">
        <f>C3+C19+C26</f>
        <v>335.67567567567568</v>
      </c>
      <c r="D33" s="4">
        <f t="shared" ref="D33:E33" si="14">D3+D19+D26</f>
        <v>37.297297297297298</v>
      </c>
      <c r="E33" s="4">
        <f t="shared" si="14"/>
        <v>62.162162162162161</v>
      </c>
      <c r="F33" s="3">
        <f>G3+F19+F26</f>
        <v>24.864864864864863</v>
      </c>
      <c r="G33" s="4"/>
      <c r="H33" s="4">
        <f>SUM(C33:F33)</f>
        <v>459.99999999999994</v>
      </c>
    </row>
    <row r="34" spans="1:8" x14ac:dyDescent="0.3">
      <c r="A34" s="6"/>
      <c r="B34" t="s">
        <v>3</v>
      </c>
      <c r="C34" s="4">
        <f t="shared" ref="C34:E34" si="15">C4+C20+C27</f>
        <v>12.203389830508474</v>
      </c>
      <c r="D34" s="4">
        <f t="shared" si="15"/>
        <v>524.74576271186436</v>
      </c>
      <c r="E34" s="4">
        <f t="shared" si="15"/>
        <v>122.03389830508475</v>
      </c>
      <c r="F34" s="3">
        <f t="shared" ref="F34:F35" si="16">G4+F20+F27</f>
        <v>61.016949152542374</v>
      </c>
      <c r="G34" s="4"/>
      <c r="H34" s="4">
        <f t="shared" ref="H34:H35" si="17">SUM(C34:F34)</f>
        <v>720</v>
      </c>
    </row>
    <row r="35" spans="1:8" x14ac:dyDescent="0.3">
      <c r="A35" s="6"/>
      <c r="B35" t="s">
        <v>4</v>
      </c>
      <c r="C35" s="4">
        <f t="shared" ref="C35:E35" si="18">C5+C21+C28</f>
        <v>15.625</v>
      </c>
      <c r="D35" s="4">
        <f t="shared" si="18"/>
        <v>31.25</v>
      </c>
      <c r="E35" s="4">
        <f t="shared" si="18"/>
        <v>429.6875</v>
      </c>
      <c r="F35" s="3">
        <f t="shared" si="16"/>
        <v>23.4375</v>
      </c>
      <c r="G35" s="4"/>
      <c r="H35" s="4">
        <f t="shared" si="17"/>
        <v>500</v>
      </c>
    </row>
    <row r="36" spans="1:8" x14ac:dyDescent="0.3">
      <c r="C36" s="3">
        <f>SUM(C33:C35)</f>
        <v>363.50406550618413</v>
      </c>
      <c r="D36" s="3">
        <f t="shared" ref="D36:H36" si="19">SUM(D33:D35)</f>
        <v>593.29306000916165</v>
      </c>
      <c r="E36" s="3">
        <f t="shared" si="19"/>
        <v>613.88356046724698</v>
      </c>
      <c r="F36" s="3">
        <f>SUM(G33:G35)</f>
        <v>0</v>
      </c>
      <c r="H36" s="3">
        <f>SUM(H33:H35)</f>
        <v>1680</v>
      </c>
    </row>
  </sheetData>
  <mergeCells count="11">
    <mergeCell ref="A3:A5"/>
    <mergeCell ref="C1:E1"/>
    <mergeCell ref="A10:A12"/>
    <mergeCell ref="C8:E8"/>
    <mergeCell ref="A26:A28"/>
    <mergeCell ref="C31:E31"/>
    <mergeCell ref="A33:A35"/>
    <mergeCell ref="F8:H8"/>
    <mergeCell ref="C17:E17"/>
    <mergeCell ref="A19:A21"/>
    <mergeCell ref="C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CF89-D2E7-4E6E-AACC-816419A59CA9}">
  <dimension ref="A1:M53"/>
  <sheetViews>
    <sheetView tabSelected="1" topLeftCell="A19" zoomScale="220" zoomScaleNormal="220" workbookViewId="0">
      <selection activeCell="B22" sqref="B22"/>
    </sheetView>
  </sheetViews>
  <sheetFormatPr defaultRowHeight="14.4" x14ac:dyDescent="0.3"/>
  <cols>
    <col min="2" max="2" width="17.88671875" bestFit="1" customWidth="1"/>
  </cols>
  <sheetData>
    <row r="1" spans="1:13" x14ac:dyDescent="0.3">
      <c r="C1" s="7" t="s">
        <v>22</v>
      </c>
      <c r="D1" s="7"/>
      <c r="E1" s="7"/>
      <c r="F1" s="7" t="s">
        <v>23</v>
      </c>
      <c r="G1" s="7"/>
      <c r="H1" s="7"/>
      <c r="I1" t="s">
        <v>24</v>
      </c>
    </row>
    <row r="2" spans="1:13" x14ac:dyDescent="0.3"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25</v>
      </c>
    </row>
    <row r="3" spans="1:13" x14ac:dyDescent="0.3">
      <c r="A3" s="6" t="s">
        <v>22</v>
      </c>
      <c r="B3" t="s">
        <v>2</v>
      </c>
      <c r="C3">
        <v>0</v>
      </c>
      <c r="D3">
        <v>0</v>
      </c>
      <c r="E3">
        <v>0</v>
      </c>
      <c r="F3" s="10">
        <v>300</v>
      </c>
      <c r="G3" s="10">
        <v>0</v>
      </c>
      <c r="H3" s="10">
        <v>0</v>
      </c>
      <c r="I3" s="11">
        <v>12</v>
      </c>
      <c r="J3" s="21">
        <f>K3/$K$10</f>
        <v>0.12192262602579132</v>
      </c>
      <c r="K3">
        <f>SUM(C3:I3)</f>
        <v>312</v>
      </c>
      <c r="L3" s="3">
        <f t="shared" ref="L3:L8" si="0">K44</f>
        <v>484.132557186442</v>
      </c>
      <c r="M3" s="21">
        <f>L3/$L$10</f>
        <v>0.13865589934249634</v>
      </c>
    </row>
    <row r="4" spans="1:13" x14ac:dyDescent="0.3">
      <c r="A4" s="6"/>
      <c r="B4" t="s">
        <v>3</v>
      </c>
      <c r="C4">
        <v>0</v>
      </c>
      <c r="D4">
        <v>0</v>
      </c>
      <c r="E4">
        <v>0</v>
      </c>
      <c r="F4" s="10">
        <v>0</v>
      </c>
      <c r="G4" s="10">
        <v>250</v>
      </c>
      <c r="H4" s="10">
        <v>0</v>
      </c>
      <c r="I4" s="11">
        <v>3</v>
      </c>
      <c r="J4" s="21">
        <f t="shared" ref="J4:J8" si="1">K4/$K$10</f>
        <v>9.8866744822196165E-2</v>
      </c>
      <c r="K4">
        <f t="shared" ref="K4:K9" si="2">SUM(C4:I4)</f>
        <v>253</v>
      </c>
      <c r="L4" s="3">
        <f t="shared" si="0"/>
        <v>541.55707686025266</v>
      </c>
      <c r="M4" s="21">
        <f t="shared" ref="M4:M8" si="3">L4/$L$10</f>
        <v>0.15510232150826855</v>
      </c>
    </row>
    <row r="5" spans="1:13" x14ac:dyDescent="0.3">
      <c r="A5" s="6"/>
      <c r="B5" t="s">
        <v>4</v>
      </c>
      <c r="C5">
        <v>0</v>
      </c>
      <c r="D5">
        <v>0</v>
      </c>
      <c r="E5">
        <v>0</v>
      </c>
      <c r="F5" s="10">
        <v>0</v>
      </c>
      <c r="G5" s="10">
        <v>0</v>
      </c>
      <c r="H5" s="10">
        <v>300</v>
      </c>
      <c r="I5" s="11">
        <v>5</v>
      </c>
      <c r="J5" s="21">
        <f t="shared" si="1"/>
        <v>0.11918718249316139</v>
      </c>
      <c r="K5">
        <f t="shared" si="2"/>
        <v>305</v>
      </c>
      <c r="L5" s="3">
        <f t="shared" si="0"/>
        <v>372.59440261606147</v>
      </c>
      <c r="M5" s="21">
        <f t="shared" si="3"/>
        <v>0.10671129470190682</v>
      </c>
    </row>
    <row r="6" spans="1:13" x14ac:dyDescent="0.3">
      <c r="A6" s="6" t="s">
        <v>23</v>
      </c>
      <c r="B6" t="s">
        <v>2</v>
      </c>
      <c r="C6" s="9">
        <v>15</v>
      </c>
      <c r="D6" s="9">
        <v>100</v>
      </c>
      <c r="E6" s="9">
        <v>25</v>
      </c>
      <c r="F6">
        <v>0</v>
      </c>
      <c r="G6">
        <v>0</v>
      </c>
      <c r="H6">
        <v>0</v>
      </c>
      <c r="I6" s="11">
        <v>220</v>
      </c>
      <c r="J6" s="21">
        <f t="shared" si="1"/>
        <v>0.1406799531066823</v>
      </c>
      <c r="K6">
        <f t="shared" si="2"/>
        <v>360</v>
      </c>
      <c r="L6" s="3">
        <f t="shared" si="0"/>
        <v>487.87030909265673</v>
      </c>
      <c r="M6" s="21">
        <f t="shared" si="3"/>
        <v>0.13972639407453261</v>
      </c>
    </row>
    <row r="7" spans="1:13" x14ac:dyDescent="0.3">
      <c r="A7" s="6"/>
      <c r="B7" t="s">
        <v>3</v>
      </c>
      <c r="C7" s="9">
        <v>120</v>
      </c>
      <c r="D7" s="9">
        <v>80</v>
      </c>
      <c r="E7" s="9">
        <v>150</v>
      </c>
      <c r="F7">
        <v>0</v>
      </c>
      <c r="G7">
        <v>0</v>
      </c>
      <c r="H7">
        <v>0</v>
      </c>
      <c r="I7" s="11">
        <v>321</v>
      </c>
      <c r="J7" s="21">
        <f t="shared" si="1"/>
        <v>0.26221180148495504</v>
      </c>
      <c r="K7">
        <f t="shared" si="2"/>
        <v>671</v>
      </c>
      <c r="L7" s="3">
        <f t="shared" si="0"/>
        <v>861.69132297640419</v>
      </c>
      <c r="M7" s="21">
        <f t="shared" si="3"/>
        <v>0.24678899109217925</v>
      </c>
    </row>
    <row r="8" spans="1:13" x14ac:dyDescent="0.3">
      <c r="A8" s="6"/>
      <c r="B8" t="s">
        <v>4</v>
      </c>
      <c r="C8" s="9">
        <v>102</v>
      </c>
      <c r="D8" s="9">
        <v>21</v>
      </c>
      <c r="E8" s="9">
        <v>25</v>
      </c>
      <c r="F8">
        <v>0</v>
      </c>
      <c r="G8">
        <v>0</v>
      </c>
      <c r="H8">
        <v>0</v>
      </c>
      <c r="I8" s="11">
        <v>510</v>
      </c>
      <c r="J8" s="21">
        <f t="shared" si="1"/>
        <v>0.25713169206721376</v>
      </c>
      <c r="K8">
        <f t="shared" si="2"/>
        <v>658</v>
      </c>
      <c r="L8" s="3">
        <f t="shared" si="0"/>
        <v>743.76600795983097</v>
      </c>
      <c r="M8" s="21">
        <f t="shared" si="3"/>
        <v>0.21301509928061643</v>
      </c>
    </row>
    <row r="9" spans="1:13" x14ac:dyDescent="0.3">
      <c r="A9" s="6" t="s">
        <v>26</v>
      </c>
      <c r="B9" t="s">
        <v>14</v>
      </c>
      <c r="C9" s="12">
        <v>75</v>
      </c>
      <c r="D9" s="12">
        <v>52</v>
      </c>
      <c r="E9" s="12">
        <v>105</v>
      </c>
      <c r="F9" s="12">
        <v>0</v>
      </c>
      <c r="G9" s="12">
        <v>0</v>
      </c>
      <c r="H9" s="12">
        <v>0</v>
      </c>
    </row>
    <row r="10" spans="1:13" x14ac:dyDescent="0.3">
      <c r="A10" s="6"/>
      <c r="B10" t="s">
        <v>27</v>
      </c>
      <c r="C10" s="12">
        <v>0</v>
      </c>
      <c r="D10" s="12">
        <v>0</v>
      </c>
      <c r="E10" s="12">
        <v>0</v>
      </c>
      <c r="F10" s="12">
        <v>50</v>
      </c>
      <c r="G10" s="12">
        <v>271</v>
      </c>
      <c r="H10" s="12">
        <v>51</v>
      </c>
      <c r="K10">
        <f>SUM(K3:K8)</f>
        <v>2559</v>
      </c>
      <c r="L10" s="3">
        <f>SUM(L3:L8)</f>
        <v>3491.611676691648</v>
      </c>
    </row>
    <row r="11" spans="1:13" x14ac:dyDescent="0.3">
      <c r="A11" s="6"/>
      <c r="B11" t="s">
        <v>28</v>
      </c>
      <c r="C11" s="12">
        <v>0</v>
      </c>
      <c r="D11" s="12">
        <v>0</v>
      </c>
      <c r="E11" s="12">
        <v>0</v>
      </c>
      <c r="F11" s="12">
        <v>10</v>
      </c>
      <c r="G11" s="12">
        <v>150</v>
      </c>
      <c r="H11" s="12">
        <v>307</v>
      </c>
      <c r="K11">
        <f>SUM(F10:H10)</f>
        <v>372</v>
      </c>
      <c r="L11">
        <f>K10+K11</f>
        <v>2931</v>
      </c>
    </row>
    <row r="13" spans="1:13" x14ac:dyDescent="0.3">
      <c r="C13">
        <f>SUM(C3:C11)</f>
        <v>312</v>
      </c>
      <c r="D13">
        <f t="shared" ref="D13:I13" si="4">SUM(D3:D11)</f>
        <v>253</v>
      </c>
      <c r="E13">
        <f t="shared" si="4"/>
        <v>305</v>
      </c>
      <c r="F13">
        <f t="shared" si="4"/>
        <v>360</v>
      </c>
      <c r="G13">
        <f t="shared" si="4"/>
        <v>671</v>
      </c>
      <c r="H13">
        <f t="shared" si="4"/>
        <v>658</v>
      </c>
    </row>
    <row r="15" spans="1:13" x14ac:dyDescent="0.3">
      <c r="C15" s="7" t="s">
        <v>22</v>
      </c>
      <c r="D15" s="7"/>
      <c r="E15" s="7"/>
      <c r="F15" s="7" t="s">
        <v>23</v>
      </c>
      <c r="G15" s="7"/>
      <c r="H15" s="7"/>
      <c r="I15" t="s">
        <v>24</v>
      </c>
    </row>
    <row r="16" spans="1:13" x14ac:dyDescent="0.3">
      <c r="C16" t="s">
        <v>2</v>
      </c>
      <c r="D16" t="s">
        <v>3</v>
      </c>
      <c r="E16" t="s">
        <v>4</v>
      </c>
      <c r="F16" t="s">
        <v>2</v>
      </c>
      <c r="G16" t="s">
        <v>3</v>
      </c>
      <c r="H16" t="s">
        <v>4</v>
      </c>
      <c r="I16" t="s">
        <v>25</v>
      </c>
    </row>
    <row r="17" spans="1:9" x14ac:dyDescent="0.3">
      <c r="A17" s="6" t="s">
        <v>22</v>
      </c>
      <c r="B17" t="s">
        <v>2</v>
      </c>
      <c r="C17" s="16">
        <f t="array" ref="C17:H22">MMULT(C3:H8,MINVERSE(K3:K8*_xlfn.MUNIT(6)))</f>
        <v>0</v>
      </c>
      <c r="D17" s="16">
        <v>0</v>
      </c>
      <c r="E17" s="16">
        <v>0</v>
      </c>
      <c r="F17" s="17">
        <v>0.83333333333333337</v>
      </c>
      <c r="G17" s="17">
        <v>0</v>
      </c>
      <c r="H17" s="17">
        <v>0</v>
      </c>
      <c r="I17" s="11">
        <v>12</v>
      </c>
    </row>
    <row r="18" spans="1:9" x14ac:dyDescent="0.3">
      <c r="A18" s="6"/>
      <c r="B18" t="s">
        <v>3</v>
      </c>
      <c r="C18" s="16">
        <v>0</v>
      </c>
      <c r="D18" s="16">
        <v>0</v>
      </c>
      <c r="E18" s="16">
        <v>0</v>
      </c>
      <c r="F18" s="17">
        <v>0</v>
      </c>
      <c r="G18" s="17">
        <v>0.37257824143070045</v>
      </c>
      <c r="H18" s="17">
        <v>0</v>
      </c>
      <c r="I18" s="11">
        <v>3</v>
      </c>
    </row>
    <row r="19" spans="1:9" x14ac:dyDescent="0.3">
      <c r="A19" s="6"/>
      <c r="B19" t="s">
        <v>4</v>
      </c>
      <c r="C19" s="16">
        <v>0</v>
      </c>
      <c r="D19" s="16">
        <v>0</v>
      </c>
      <c r="E19" s="16">
        <v>0</v>
      </c>
      <c r="F19" s="17">
        <v>0</v>
      </c>
      <c r="G19" s="17">
        <v>0</v>
      </c>
      <c r="H19" s="17">
        <v>0.45592705167173253</v>
      </c>
      <c r="I19" s="11">
        <v>5</v>
      </c>
    </row>
    <row r="20" spans="1:9" x14ac:dyDescent="0.3">
      <c r="A20" s="6" t="s">
        <v>23</v>
      </c>
      <c r="B20" t="s">
        <v>2</v>
      </c>
      <c r="C20" s="18">
        <v>4.8076923076923073E-2</v>
      </c>
      <c r="D20" s="18">
        <v>0.39525691699604742</v>
      </c>
      <c r="E20" s="18">
        <v>8.1967213114754092E-2</v>
      </c>
      <c r="F20" s="16">
        <v>0</v>
      </c>
      <c r="G20" s="16">
        <v>0</v>
      </c>
      <c r="H20" s="16">
        <v>0</v>
      </c>
      <c r="I20" s="11">
        <v>220</v>
      </c>
    </row>
    <row r="21" spans="1:9" x14ac:dyDescent="0.3">
      <c r="A21" s="6"/>
      <c r="B21" t="s">
        <v>3</v>
      </c>
      <c r="C21" s="18">
        <v>0.38461538461538458</v>
      </c>
      <c r="D21" s="18">
        <v>0.3162055335968379</v>
      </c>
      <c r="E21" s="18">
        <v>0.49180327868852458</v>
      </c>
      <c r="F21" s="16">
        <v>0</v>
      </c>
      <c r="G21" s="16">
        <v>0</v>
      </c>
      <c r="H21" s="16">
        <v>0</v>
      </c>
      <c r="I21" s="11">
        <v>321</v>
      </c>
    </row>
    <row r="22" spans="1:9" x14ac:dyDescent="0.3">
      <c r="A22" s="6"/>
      <c r="B22" t="s">
        <v>4</v>
      </c>
      <c r="C22" s="18">
        <v>0.32692307692307693</v>
      </c>
      <c r="D22" s="18">
        <v>8.3003952569169953E-2</v>
      </c>
      <c r="E22" s="18">
        <v>8.1967213114754092E-2</v>
      </c>
      <c r="F22" s="16">
        <v>0</v>
      </c>
      <c r="G22" s="16">
        <v>0</v>
      </c>
      <c r="H22" s="16">
        <v>0</v>
      </c>
      <c r="I22" s="11">
        <v>510</v>
      </c>
    </row>
    <row r="23" spans="1:9" x14ac:dyDescent="0.3">
      <c r="A23" s="6" t="s">
        <v>26</v>
      </c>
      <c r="B23" t="s">
        <v>14</v>
      </c>
      <c r="C23" s="20">
        <f t="array" ref="C23:H25">MMULT(C9:H11,MINVERSE(K3:K8*_xlfn.MUNIT(6)))</f>
        <v>0.24038461538461536</v>
      </c>
      <c r="D23" s="20">
        <v>0.20553359683794464</v>
      </c>
      <c r="E23" s="20">
        <v>0.34426229508196721</v>
      </c>
      <c r="F23" s="20">
        <v>0</v>
      </c>
      <c r="G23" s="20">
        <v>0</v>
      </c>
      <c r="H23" s="20">
        <v>0</v>
      </c>
    </row>
    <row r="24" spans="1:9" x14ac:dyDescent="0.3">
      <c r="A24" s="6"/>
      <c r="B24" t="s">
        <v>27</v>
      </c>
      <c r="C24" s="20">
        <v>0</v>
      </c>
      <c r="D24" s="20">
        <v>0</v>
      </c>
      <c r="E24" s="20">
        <v>0</v>
      </c>
      <c r="F24" s="20">
        <v>0.1388888888888889</v>
      </c>
      <c r="G24" s="20">
        <v>0.4038748137108793</v>
      </c>
      <c r="H24" s="20">
        <v>7.7507598784194526E-2</v>
      </c>
    </row>
    <row r="25" spans="1:9" x14ac:dyDescent="0.3">
      <c r="A25" s="6"/>
      <c r="B25" t="s">
        <v>28</v>
      </c>
      <c r="C25" s="20">
        <v>0</v>
      </c>
      <c r="D25" s="20">
        <v>0</v>
      </c>
      <c r="E25" s="20">
        <v>0</v>
      </c>
      <c r="F25" s="20">
        <v>2.777777777777778E-2</v>
      </c>
      <c r="G25" s="20">
        <v>0.22354694485842028</v>
      </c>
      <c r="H25" s="20">
        <v>0.46656534954407297</v>
      </c>
    </row>
    <row r="26" spans="1:9" x14ac:dyDescent="0.3">
      <c r="C26" s="16">
        <f>SUM(C17:C25)</f>
        <v>1</v>
      </c>
      <c r="D26" s="16">
        <f t="shared" ref="D26:H26" si="5">SUM(D17:D25)</f>
        <v>0.99999999999999978</v>
      </c>
      <c r="E26" s="16">
        <f t="shared" si="5"/>
        <v>1</v>
      </c>
      <c r="F26" s="16">
        <f t="shared" si="5"/>
        <v>1</v>
      </c>
      <c r="G26" s="16">
        <f t="shared" si="5"/>
        <v>1</v>
      </c>
      <c r="H26" s="16">
        <f t="shared" si="5"/>
        <v>1</v>
      </c>
    </row>
    <row r="29" spans="1:9" x14ac:dyDescent="0.3">
      <c r="C29" s="7" t="s">
        <v>22</v>
      </c>
      <c r="D29" s="7"/>
      <c r="E29" s="7"/>
      <c r="F29" s="7" t="s">
        <v>23</v>
      </c>
      <c r="G29" s="7"/>
      <c r="H29" s="7"/>
      <c r="I29" t="s">
        <v>24</v>
      </c>
    </row>
    <row r="30" spans="1:9" x14ac:dyDescent="0.3">
      <c r="C30" t="s">
        <v>2</v>
      </c>
      <c r="D30" t="s">
        <v>3</v>
      </c>
      <c r="E30" t="s">
        <v>4</v>
      </c>
      <c r="F30" t="s">
        <v>2</v>
      </c>
      <c r="G30" t="s">
        <v>3</v>
      </c>
      <c r="H30" t="s">
        <v>4</v>
      </c>
      <c r="I30" t="s">
        <v>25</v>
      </c>
    </row>
    <row r="31" spans="1:9" x14ac:dyDescent="0.3">
      <c r="A31" s="6" t="s">
        <v>22</v>
      </c>
      <c r="B31" t="s">
        <v>2</v>
      </c>
      <c r="C31" s="16">
        <v>0</v>
      </c>
      <c r="D31" s="16">
        <v>0</v>
      </c>
      <c r="E31" s="16">
        <v>0</v>
      </c>
      <c r="F31" s="17">
        <f>F17+F24*(F17/SUM(F17,F25))</f>
        <v>0.967741935483871</v>
      </c>
      <c r="G31" s="17">
        <v>0</v>
      </c>
      <c r="H31" s="17">
        <v>0</v>
      </c>
      <c r="I31" s="11">
        <v>12</v>
      </c>
    </row>
    <row r="32" spans="1:9" x14ac:dyDescent="0.3">
      <c r="A32" s="6"/>
      <c r="B32" t="s">
        <v>3</v>
      </c>
      <c r="C32" s="16">
        <v>0</v>
      </c>
      <c r="D32" s="16">
        <v>0</v>
      </c>
      <c r="E32" s="16">
        <v>0</v>
      </c>
      <c r="F32" s="17">
        <v>0</v>
      </c>
      <c r="G32" s="17">
        <f>G18+G24*(G18/SUM(G18,G25))</f>
        <v>0.625</v>
      </c>
      <c r="H32" s="17">
        <v>0</v>
      </c>
      <c r="I32" s="11">
        <v>3</v>
      </c>
    </row>
    <row r="33" spans="1:11" x14ac:dyDescent="0.3">
      <c r="A33" s="6"/>
      <c r="B33" t="s">
        <v>4</v>
      </c>
      <c r="C33" s="16">
        <v>0</v>
      </c>
      <c r="D33" s="16">
        <v>0</v>
      </c>
      <c r="E33" s="16">
        <v>0</v>
      </c>
      <c r="F33" s="17">
        <v>0</v>
      </c>
      <c r="G33" s="17">
        <v>0</v>
      </c>
      <c r="H33" s="17">
        <f>H19+H24*(H19/SUM(H19,H25))</f>
        <v>0.49423393739703458</v>
      </c>
      <c r="I33" s="11">
        <v>5</v>
      </c>
    </row>
    <row r="34" spans="1:11" x14ac:dyDescent="0.3">
      <c r="A34" s="6" t="s">
        <v>23</v>
      </c>
      <c r="B34" t="s">
        <v>2</v>
      </c>
      <c r="C34" s="18">
        <f t="array" ref="C34:E36">C20:E22</f>
        <v>4.8076923076923073E-2</v>
      </c>
      <c r="D34" s="18">
        <v>0.39525691699604742</v>
      </c>
      <c r="E34" s="18">
        <v>8.1967213114754092E-2</v>
      </c>
      <c r="F34" s="16">
        <v>0</v>
      </c>
      <c r="G34" s="16">
        <v>0</v>
      </c>
      <c r="H34" s="16">
        <v>0</v>
      </c>
      <c r="I34" s="11">
        <v>220</v>
      </c>
    </row>
    <row r="35" spans="1:11" x14ac:dyDescent="0.3">
      <c r="A35" s="6"/>
      <c r="B35" t="s">
        <v>3</v>
      </c>
      <c r="C35" s="18">
        <v>0.38461538461538458</v>
      </c>
      <c r="D35" s="18">
        <v>0.3162055335968379</v>
      </c>
      <c r="E35" s="18">
        <v>0.49180327868852458</v>
      </c>
      <c r="F35" s="16">
        <v>0</v>
      </c>
      <c r="G35" s="16">
        <v>0</v>
      </c>
      <c r="H35" s="16">
        <v>0</v>
      </c>
      <c r="I35" s="11">
        <v>321</v>
      </c>
    </row>
    <row r="36" spans="1:11" x14ac:dyDescent="0.3">
      <c r="A36" s="6"/>
      <c r="B36" t="s">
        <v>4</v>
      </c>
      <c r="C36" s="18">
        <v>0.32692307692307693</v>
      </c>
      <c r="D36" s="18">
        <v>8.3003952569169953E-2</v>
      </c>
      <c r="E36" s="18">
        <v>8.1967213114754092E-2</v>
      </c>
      <c r="F36" s="16">
        <v>0</v>
      </c>
      <c r="G36" s="16">
        <v>0</v>
      </c>
      <c r="H36" s="16">
        <v>0</v>
      </c>
      <c r="I36" s="11">
        <v>510</v>
      </c>
    </row>
    <row r="37" spans="1:11" x14ac:dyDescent="0.3">
      <c r="A37" s="6" t="s">
        <v>26</v>
      </c>
      <c r="B37" t="s">
        <v>14</v>
      </c>
      <c r="C37" s="20">
        <f t="array" ref="C37:E37">C23:E23</f>
        <v>0.24038461538461536</v>
      </c>
      <c r="D37" s="20">
        <v>0.20553359683794464</v>
      </c>
      <c r="E37" s="20">
        <v>0.34426229508196721</v>
      </c>
      <c r="F37" s="20">
        <v>0</v>
      </c>
      <c r="G37" s="20">
        <v>0</v>
      </c>
      <c r="H37" s="20">
        <v>0</v>
      </c>
    </row>
    <row r="38" spans="1:11" x14ac:dyDescent="0.3">
      <c r="A38" s="6"/>
      <c r="B38" t="s">
        <v>27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11" x14ac:dyDescent="0.3">
      <c r="A39" s="6"/>
      <c r="B39" t="s">
        <v>28</v>
      </c>
      <c r="C39" s="20">
        <v>0</v>
      </c>
      <c r="D39" s="20">
        <v>0</v>
      </c>
      <c r="E39" s="20">
        <v>0</v>
      </c>
      <c r="F39" s="20">
        <f>F25+F24*(F25/SUM(F17,F25))</f>
        <v>3.2258064516129031E-2</v>
      </c>
      <c r="G39" s="20">
        <f>G25+G24*(G25/SUM(G18,G25))</f>
        <v>0.375</v>
      </c>
      <c r="H39" s="20">
        <f>H25+H24*(H25/SUM(H19,H25))</f>
        <v>0.50576606260296542</v>
      </c>
    </row>
    <row r="40" spans="1:11" x14ac:dyDescent="0.3">
      <c r="C40" s="16">
        <f>SUM(C31:C39)</f>
        <v>1</v>
      </c>
      <c r="D40" s="16">
        <f t="shared" ref="D40" si="6">SUM(D31:D39)</f>
        <v>0.99999999999999978</v>
      </c>
      <c r="E40" s="16">
        <f t="shared" ref="E40" si="7">SUM(E31:E39)</f>
        <v>1</v>
      </c>
      <c r="F40" s="16">
        <f t="shared" ref="F40" si="8">SUM(F31:F39)</f>
        <v>1</v>
      </c>
      <c r="G40" s="16">
        <f t="shared" ref="G40" si="9">SUM(G31:G39)</f>
        <v>1</v>
      </c>
      <c r="H40" s="16">
        <f t="shared" ref="H40" si="10">SUM(H31:H39)</f>
        <v>1</v>
      </c>
    </row>
    <row r="42" spans="1:11" x14ac:dyDescent="0.3">
      <c r="C42" s="7" t="s">
        <v>22</v>
      </c>
      <c r="D42" s="7"/>
      <c r="E42" s="7"/>
      <c r="F42" s="7" t="s">
        <v>23</v>
      </c>
      <c r="G42" s="7"/>
      <c r="H42" s="7"/>
      <c r="I42" t="s">
        <v>24</v>
      </c>
    </row>
    <row r="43" spans="1:11" x14ac:dyDescent="0.3">
      <c r="C43" t="s">
        <v>2</v>
      </c>
      <c r="D43" t="s">
        <v>3</v>
      </c>
      <c r="E43" t="s">
        <v>4</v>
      </c>
      <c r="F43" t="s">
        <v>2</v>
      </c>
      <c r="G43" t="s">
        <v>3</v>
      </c>
      <c r="H43" t="s">
        <v>4</v>
      </c>
      <c r="I43" t="s">
        <v>25</v>
      </c>
      <c r="K43" t="s">
        <v>29</v>
      </c>
    </row>
    <row r="44" spans="1:11" x14ac:dyDescent="0.3">
      <c r="A44" s="6" t="s">
        <v>22</v>
      </c>
      <c r="B44" t="s">
        <v>2</v>
      </c>
      <c r="C44" s="13">
        <f t="array" ref="C44:H49">MMULT(C31:H36,K44:K49*_xlfn.MUNIT(6))</f>
        <v>0</v>
      </c>
      <c r="D44" s="13">
        <v>0</v>
      </c>
      <c r="E44" s="13">
        <v>0</v>
      </c>
      <c r="F44" s="14">
        <v>472.132557186442</v>
      </c>
      <c r="G44" s="14">
        <v>0</v>
      </c>
      <c r="H44" s="14">
        <v>0</v>
      </c>
      <c r="I44" s="11">
        <v>12</v>
      </c>
      <c r="K44" s="3">
        <f t="array" ref="K44:K49">MMULT(MINVERSE(_xlfn.MUNIT(6)-C31:H36),I44:I49)</f>
        <v>484.132557186442</v>
      </c>
    </row>
    <row r="45" spans="1:11" x14ac:dyDescent="0.3">
      <c r="A45" s="6"/>
      <c r="B45" t="s">
        <v>3</v>
      </c>
      <c r="C45" s="13">
        <v>0</v>
      </c>
      <c r="D45" s="13">
        <v>0</v>
      </c>
      <c r="E45" s="13">
        <v>0</v>
      </c>
      <c r="F45" s="14">
        <v>0</v>
      </c>
      <c r="G45" s="14">
        <v>538.55707686025266</v>
      </c>
      <c r="H45" s="14">
        <v>0</v>
      </c>
      <c r="I45" s="11">
        <v>3</v>
      </c>
      <c r="K45" s="3">
        <v>541.55707686025266</v>
      </c>
    </row>
    <row r="46" spans="1:11" x14ac:dyDescent="0.3">
      <c r="A46" s="6"/>
      <c r="B46" t="s">
        <v>4</v>
      </c>
      <c r="C46" s="13">
        <v>0</v>
      </c>
      <c r="D46" s="13">
        <v>0</v>
      </c>
      <c r="E46" s="13">
        <v>0</v>
      </c>
      <c r="F46" s="14">
        <v>0</v>
      </c>
      <c r="G46" s="14">
        <v>0</v>
      </c>
      <c r="H46" s="14">
        <v>367.59440261606142</v>
      </c>
      <c r="I46" s="11">
        <v>5</v>
      </c>
      <c r="K46" s="3">
        <v>372.59440261606147</v>
      </c>
    </row>
    <row r="47" spans="1:11" x14ac:dyDescent="0.3">
      <c r="A47" s="6" t="s">
        <v>23</v>
      </c>
      <c r="B47" t="s">
        <v>2</v>
      </c>
      <c r="C47" s="15">
        <v>23.275603710886632</v>
      </c>
      <c r="D47" s="15">
        <v>214.05418057717498</v>
      </c>
      <c r="E47" s="15">
        <v>30.540524804595201</v>
      </c>
      <c r="F47" s="13">
        <v>0</v>
      </c>
      <c r="G47" s="13">
        <v>0</v>
      </c>
      <c r="H47" s="13">
        <v>0</v>
      </c>
      <c r="I47" s="11">
        <v>220</v>
      </c>
      <c r="K47" s="3">
        <v>487.87030909265673</v>
      </c>
    </row>
    <row r="48" spans="1:11" x14ac:dyDescent="0.3">
      <c r="A48" s="6"/>
      <c r="B48" t="s">
        <v>3</v>
      </c>
      <c r="C48" s="15">
        <v>186.20482968709305</v>
      </c>
      <c r="D48" s="15">
        <v>171.24334446173995</v>
      </c>
      <c r="E48" s="15">
        <v>183.24314882757122</v>
      </c>
      <c r="F48" s="13">
        <v>0</v>
      </c>
      <c r="G48" s="13">
        <v>0</v>
      </c>
      <c r="H48" s="13">
        <v>0</v>
      </c>
      <c r="I48" s="11">
        <v>321</v>
      </c>
      <c r="K48" s="3">
        <v>861.69132297640419</v>
      </c>
    </row>
    <row r="49" spans="1:11" x14ac:dyDescent="0.3">
      <c r="A49" s="6"/>
      <c r="B49" t="s">
        <v>4</v>
      </c>
      <c r="C49" s="15">
        <v>158.27410523402912</v>
      </c>
      <c r="D49" s="15">
        <v>44.951377921206742</v>
      </c>
      <c r="E49" s="15">
        <v>30.540524804595201</v>
      </c>
      <c r="F49" s="13">
        <v>0</v>
      </c>
      <c r="G49" s="13">
        <v>0</v>
      </c>
      <c r="H49" s="13">
        <v>0</v>
      </c>
      <c r="I49" s="11">
        <v>510</v>
      </c>
      <c r="K49" s="3">
        <v>743.76600795983097</v>
      </c>
    </row>
    <row r="50" spans="1:11" x14ac:dyDescent="0.3">
      <c r="A50" s="6" t="s">
        <v>26</v>
      </c>
      <c r="B50" t="s">
        <v>14</v>
      </c>
      <c r="C50" s="19">
        <f t="array" ref="C50:H52">MMULT(C37:H39,K44:K49*_xlfn.MUNIT(6))</f>
        <v>116.37801855443317</v>
      </c>
      <c r="D50" s="19">
        <v>111.30817390013097</v>
      </c>
      <c r="E50" s="19">
        <v>128.27020417929984</v>
      </c>
      <c r="F50" s="19">
        <v>0</v>
      </c>
      <c r="G50" s="19">
        <v>0</v>
      </c>
      <c r="H50" s="19">
        <v>0</v>
      </c>
    </row>
    <row r="51" spans="1:11" x14ac:dyDescent="0.3">
      <c r="A51" s="6"/>
      <c r="B51" t="s">
        <v>27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</row>
    <row r="52" spans="1:11" x14ac:dyDescent="0.3">
      <c r="A52" s="6"/>
      <c r="B52" t="s">
        <v>28</v>
      </c>
      <c r="C52" s="19">
        <v>0</v>
      </c>
      <c r="D52" s="19">
        <v>0</v>
      </c>
      <c r="E52" s="19">
        <v>0</v>
      </c>
      <c r="F52" s="19">
        <v>15.737751906214733</v>
      </c>
      <c r="G52" s="19">
        <v>323.13424611615159</v>
      </c>
      <c r="H52" s="19">
        <v>376.17160534376956</v>
      </c>
    </row>
    <row r="53" spans="1:11" x14ac:dyDescent="0.3">
      <c r="C53" s="13">
        <f>SUM(C44:C52)</f>
        <v>484.132557186442</v>
      </c>
      <c r="D53" s="13">
        <f t="shared" ref="D53" si="11">SUM(D44:D52)</f>
        <v>541.55707686025266</v>
      </c>
      <c r="E53" s="13">
        <f t="shared" ref="E53" si="12">SUM(E44:E52)</f>
        <v>372.59440261606147</v>
      </c>
      <c r="F53" s="13">
        <f t="shared" ref="F53" si="13">SUM(F44:F52)</f>
        <v>487.87030909265673</v>
      </c>
      <c r="G53" s="13">
        <f t="shared" ref="G53" si="14">SUM(G44:G52)</f>
        <v>861.69132297640431</v>
      </c>
      <c r="H53" s="13">
        <f t="shared" ref="H53" si="15">SUM(H44:H52)</f>
        <v>743.76600795983097</v>
      </c>
    </row>
  </sheetData>
  <mergeCells count="20">
    <mergeCell ref="C42:E42"/>
    <mergeCell ref="F42:H42"/>
    <mergeCell ref="A44:A46"/>
    <mergeCell ref="A47:A49"/>
    <mergeCell ref="A50:A52"/>
    <mergeCell ref="C29:E29"/>
    <mergeCell ref="F29:H29"/>
    <mergeCell ref="A31:A33"/>
    <mergeCell ref="A34:A36"/>
    <mergeCell ref="A37:A39"/>
    <mergeCell ref="A17:A19"/>
    <mergeCell ref="A20:A22"/>
    <mergeCell ref="A23:A25"/>
    <mergeCell ref="C1:E1"/>
    <mergeCell ref="A3:A5"/>
    <mergeCell ref="F1:H1"/>
    <mergeCell ref="A6:A8"/>
    <mergeCell ref="A9:A11"/>
    <mergeCell ref="C15:E15"/>
    <mergeCell ref="F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Golinucci</dc:creator>
  <cp:lastModifiedBy>Golinucci</cp:lastModifiedBy>
  <dcterms:created xsi:type="dcterms:W3CDTF">2020-12-10T10:31:09Z</dcterms:created>
  <dcterms:modified xsi:type="dcterms:W3CDTF">2020-12-11T12:38:08Z</dcterms:modified>
</cp:coreProperties>
</file>