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ultry&amp; Maize\CIVICS\Feed mill\"/>
    </mc:Choice>
  </mc:AlternateContent>
  <xr:revisionPtr revIDLastSave="0" documentId="8_{AB071F4F-3FF0-4365-A8CC-0FC3D81FE514}" xr6:coauthVersionLast="45" xr6:coauthVersionMax="45" xr10:uidLastSave="{00000000-0000-0000-0000-000000000000}"/>
  <bookViews>
    <workbookView xWindow="-110" yWindow="-110" windowWidth="19420" windowHeight="10420" activeTab="1" xr2:uid="{E29C186C-1CB3-4E75-A8C0-06BC4A0EB48D}"/>
  </bookViews>
  <sheets>
    <sheet name="1. Assumptions" sheetId="1" r:id="rId1"/>
    <sheet name="Gha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6" i="3" l="1"/>
  <c r="T74" i="3"/>
  <c r="AV66" i="3"/>
  <c r="AV87" i="3" s="1"/>
  <c r="J12" i="1"/>
  <c r="AL85" i="3"/>
  <c r="M89" i="3"/>
  <c r="AQ130" i="3"/>
  <c r="F34" i="1"/>
  <c r="E9" i="1"/>
  <c r="D21" i="3" l="1"/>
  <c r="D22" i="3"/>
  <c r="G68" i="3"/>
  <c r="O69" i="3"/>
  <c r="O70" i="3"/>
  <c r="O71" i="3"/>
  <c r="O72" i="3"/>
  <c r="O73" i="3"/>
  <c r="M150" i="3"/>
  <c r="M144" i="3"/>
  <c r="M143" i="3"/>
  <c r="M136" i="3"/>
  <c r="M130" i="3"/>
  <c r="M129" i="3"/>
  <c r="N126" i="3"/>
  <c r="N125" i="3"/>
  <c r="N124" i="3"/>
  <c r="M118" i="3"/>
  <c r="M110" i="3"/>
  <c r="N154" i="3" s="1"/>
  <c r="I110" i="3"/>
  <c r="M109" i="3"/>
  <c r="N153" i="3" s="1"/>
  <c r="I109" i="3"/>
  <c r="M108" i="3"/>
  <c r="N152" i="3" s="1"/>
  <c r="I108" i="3"/>
  <c r="M107" i="3"/>
  <c r="N151" i="3" s="1"/>
  <c r="I107" i="3"/>
  <c r="M106" i="3"/>
  <c r="N150" i="3" s="1"/>
  <c r="L106" i="3"/>
  <c r="I106" i="3"/>
  <c r="F106" i="3"/>
  <c r="F109" i="3" s="1"/>
  <c r="E106" i="3"/>
  <c r="E108" i="3" s="1"/>
  <c r="D106" i="3"/>
  <c r="G106" i="3" s="1"/>
  <c r="M104" i="3"/>
  <c r="N148" i="3" s="1"/>
  <c r="I104" i="3"/>
  <c r="M103" i="3"/>
  <c r="N147" i="3" s="1"/>
  <c r="I103" i="3"/>
  <c r="M102" i="3"/>
  <c r="N146" i="3" s="1"/>
  <c r="I102" i="3"/>
  <c r="M101" i="3"/>
  <c r="N145" i="3" s="1"/>
  <c r="I101" i="3"/>
  <c r="M100" i="3"/>
  <c r="N144" i="3" s="1"/>
  <c r="L100" i="3"/>
  <c r="I100" i="3"/>
  <c r="F100" i="3"/>
  <c r="F101" i="3" s="1"/>
  <c r="E100" i="3"/>
  <c r="D100" i="3"/>
  <c r="H100" i="3" s="1"/>
  <c r="M97" i="3"/>
  <c r="N141" i="3" s="1"/>
  <c r="I97" i="3"/>
  <c r="M96" i="3"/>
  <c r="N140" i="3" s="1"/>
  <c r="L96" i="3"/>
  <c r="I96" i="3"/>
  <c r="M95" i="3"/>
  <c r="N139" i="3" s="1"/>
  <c r="I95" i="3"/>
  <c r="M94" i="3"/>
  <c r="N138" i="3" s="1"/>
  <c r="L94" i="3"/>
  <c r="I94" i="3"/>
  <c r="M93" i="3"/>
  <c r="N137" i="3" s="1"/>
  <c r="I93" i="3"/>
  <c r="M90" i="3"/>
  <c r="N134" i="3" s="1"/>
  <c r="I90" i="3"/>
  <c r="N133" i="3"/>
  <c r="L89" i="3"/>
  <c r="I89" i="3"/>
  <c r="M88" i="3"/>
  <c r="N132" i="3" s="1"/>
  <c r="L88" i="3"/>
  <c r="I88" i="3"/>
  <c r="M87" i="3"/>
  <c r="N131" i="3" s="1"/>
  <c r="I87" i="3"/>
  <c r="M86" i="3"/>
  <c r="N130" i="3" s="1"/>
  <c r="L86" i="3"/>
  <c r="I86" i="3"/>
  <c r="F86" i="3"/>
  <c r="E86" i="3"/>
  <c r="E97" i="3" s="1"/>
  <c r="D86" i="3"/>
  <c r="G86" i="3" s="1"/>
  <c r="M83" i="3"/>
  <c r="L83" i="3"/>
  <c r="I83" i="3"/>
  <c r="F83" i="3"/>
  <c r="E83" i="3"/>
  <c r="D83" i="3"/>
  <c r="H83" i="3" s="1"/>
  <c r="M82" i="3"/>
  <c r="L82" i="3"/>
  <c r="I82" i="3"/>
  <c r="F82" i="3"/>
  <c r="E82" i="3"/>
  <c r="D82" i="3"/>
  <c r="H82" i="3" s="1"/>
  <c r="M81" i="3"/>
  <c r="I81" i="3"/>
  <c r="F81" i="3"/>
  <c r="E81" i="3"/>
  <c r="D81" i="3"/>
  <c r="H81" i="3" s="1"/>
  <c r="BM79" i="3"/>
  <c r="N79" i="3"/>
  <c r="K78" i="3"/>
  <c r="E76" i="3"/>
  <c r="C76" i="3"/>
  <c r="E75" i="3"/>
  <c r="C75" i="3"/>
  <c r="L74" i="3"/>
  <c r="F74" i="3"/>
  <c r="E74" i="3"/>
  <c r="H74" i="3" s="1"/>
  <c r="E71" i="3"/>
  <c r="H71" i="3" s="1"/>
  <c r="C71" i="3"/>
  <c r="E70" i="3"/>
  <c r="H70" i="3" s="1"/>
  <c r="C70" i="3"/>
  <c r="F69" i="3"/>
  <c r="E69" i="3"/>
  <c r="H69" i="3" s="1"/>
  <c r="C69" i="3"/>
  <c r="L68" i="3"/>
  <c r="K68" i="3"/>
  <c r="E68" i="3"/>
  <c r="H68" i="3" s="1"/>
  <c r="BP66" i="3"/>
  <c r="BO66" i="3"/>
  <c r="BO85" i="3" s="1"/>
  <c r="BO129" i="3" s="1"/>
  <c r="BN66" i="3"/>
  <c r="BN79" i="3" s="1"/>
  <c r="BM66" i="3"/>
  <c r="BM86" i="3" s="1"/>
  <c r="BM130" i="3" s="1"/>
  <c r="BL66" i="3"/>
  <c r="BL91" i="3" s="1"/>
  <c r="BL135" i="3" s="1"/>
  <c r="BK66" i="3"/>
  <c r="BK82" i="3" s="1"/>
  <c r="BK125" i="3" s="1"/>
  <c r="BJ66" i="3"/>
  <c r="BI66" i="3"/>
  <c r="BI85" i="3" s="1"/>
  <c r="BI129" i="3" s="1"/>
  <c r="BH66" i="3"/>
  <c r="BA66" i="3"/>
  <c r="BA68" i="3" s="1"/>
  <c r="BA120" i="3" s="1"/>
  <c r="Q66" i="3"/>
  <c r="P66" i="3"/>
  <c r="P94" i="3" s="1"/>
  <c r="P138" i="3" s="1"/>
  <c r="O66" i="3"/>
  <c r="O85" i="3" s="1"/>
  <c r="O129" i="3" s="1"/>
  <c r="K108" i="3"/>
  <c r="H14" i="3"/>
  <c r="G14" i="3"/>
  <c r="H13" i="3"/>
  <c r="G13" i="3"/>
  <c r="H12" i="3"/>
  <c r="G12" i="3"/>
  <c r="H11" i="3"/>
  <c r="G11" i="3"/>
  <c r="H10" i="3"/>
  <c r="G10" i="3"/>
  <c r="H9" i="3"/>
  <c r="G9" i="3"/>
  <c r="C3" i="3"/>
  <c r="G34" i="1"/>
  <c r="R66" i="3"/>
  <c r="J25" i="1"/>
  <c r="I25" i="1"/>
  <c r="H25" i="1"/>
  <c r="E25" i="1"/>
  <c r="J24" i="1"/>
  <c r="I24" i="1"/>
  <c r="H24" i="1"/>
  <c r="E24" i="1"/>
  <c r="J23" i="1"/>
  <c r="I23" i="1"/>
  <c r="H23" i="1"/>
  <c r="E23" i="1"/>
  <c r="J22" i="1"/>
  <c r="I22" i="1"/>
  <c r="H22" i="1"/>
  <c r="E22" i="1"/>
  <c r="I21" i="1"/>
  <c r="E21" i="1"/>
  <c r="J20" i="1"/>
  <c r="L97" i="3" s="1"/>
  <c r="I20" i="1"/>
  <c r="H20" i="1"/>
  <c r="E20" i="1"/>
  <c r="N97" i="3" s="1"/>
  <c r="I19" i="1"/>
  <c r="H19" i="1"/>
  <c r="E19" i="1"/>
  <c r="N96" i="3" s="1"/>
  <c r="J18" i="1"/>
  <c r="L95" i="3" s="1"/>
  <c r="I18" i="1"/>
  <c r="H18" i="1"/>
  <c r="E18" i="1"/>
  <c r="N95" i="3" s="1"/>
  <c r="I17" i="1"/>
  <c r="H17" i="1"/>
  <c r="E17" i="1"/>
  <c r="N94" i="3" s="1"/>
  <c r="I16" i="1"/>
  <c r="J16" i="1" s="1"/>
  <c r="L93" i="3" s="1"/>
  <c r="H16" i="1"/>
  <c r="E16" i="1"/>
  <c r="N93" i="3" s="1"/>
  <c r="I15" i="1"/>
  <c r="J15" i="1" s="1"/>
  <c r="L90" i="3" s="1"/>
  <c r="E15" i="1"/>
  <c r="N90" i="3" s="1"/>
  <c r="I14" i="1"/>
  <c r="E14" i="1"/>
  <c r="N89" i="3" s="1"/>
  <c r="I13" i="1"/>
  <c r="E13" i="1"/>
  <c r="N88" i="3" s="1"/>
  <c r="I12" i="1"/>
  <c r="H12" i="1"/>
  <c r="E12" i="1"/>
  <c r="N87" i="3" s="1"/>
  <c r="I11" i="1"/>
  <c r="H11" i="1"/>
  <c r="E11" i="1"/>
  <c r="N86" i="3" s="1"/>
  <c r="A11" i="1"/>
  <c r="I10" i="1"/>
  <c r="E10" i="1"/>
  <c r="N83" i="3" s="1"/>
  <c r="I9" i="1"/>
  <c r="N82" i="3"/>
  <c r="I8" i="1"/>
  <c r="J8" i="1" s="1"/>
  <c r="L81" i="3" s="1"/>
  <c r="H8" i="1"/>
  <c r="E8" i="1"/>
  <c r="N81" i="3" s="1"/>
  <c r="H7" i="1"/>
  <c r="I6" i="1"/>
  <c r="J6" i="1" s="1"/>
  <c r="H6" i="1"/>
  <c r="E6" i="1"/>
  <c r="I5" i="1"/>
  <c r="J5" i="1" s="1"/>
  <c r="H5" i="1"/>
  <c r="E5" i="1"/>
  <c r="I4" i="1"/>
  <c r="J4" i="1" s="1"/>
  <c r="H4" i="1"/>
  <c r="E4" i="1"/>
  <c r="I3" i="1"/>
  <c r="J3" i="1" s="1"/>
  <c r="H3" i="1"/>
  <c r="S66" i="3" l="1"/>
  <c r="S106" i="3" s="1"/>
  <c r="S150" i="3" s="1"/>
  <c r="H34" i="1"/>
  <c r="E107" i="3"/>
  <c r="E87" i="3"/>
  <c r="D93" i="3"/>
  <c r="H93" i="3" s="1"/>
  <c r="E95" i="3"/>
  <c r="BN83" i="3"/>
  <c r="BN126" i="3" s="1"/>
  <c r="E94" i="3"/>
  <c r="E89" i="3"/>
  <c r="G81" i="3"/>
  <c r="O96" i="3"/>
  <c r="O140" i="3" s="1"/>
  <c r="F108" i="3"/>
  <c r="O97" i="3"/>
  <c r="O141" i="3" s="1"/>
  <c r="BI68" i="3"/>
  <c r="BI120" i="3" s="1"/>
  <c r="BK74" i="3"/>
  <c r="BK121" i="3" s="1"/>
  <c r="E88" i="3"/>
  <c r="O89" i="3"/>
  <c r="O133" i="3" s="1"/>
  <c r="K96" i="3"/>
  <c r="D97" i="3"/>
  <c r="F102" i="3"/>
  <c r="F107" i="3"/>
  <c r="D110" i="3"/>
  <c r="G83" i="3"/>
  <c r="G100" i="3"/>
  <c r="BK100" i="3"/>
  <c r="BK144" i="3" s="1"/>
  <c r="BJ83" i="3"/>
  <c r="BJ126" i="3" s="1"/>
  <c r="K86" i="3"/>
  <c r="O88" i="3"/>
  <c r="O132" i="3" s="1"/>
  <c r="K89" i="3"/>
  <c r="BL89" i="3"/>
  <c r="BL133" i="3" s="1"/>
  <c r="O91" i="3"/>
  <c r="O135" i="3" s="1"/>
  <c r="BN94" i="3"/>
  <c r="BN138" i="3" s="1"/>
  <c r="R68" i="3"/>
  <c r="R120" i="3" s="1"/>
  <c r="G82" i="3"/>
  <c r="D103" i="3"/>
  <c r="BN86" i="3"/>
  <c r="BN130" i="3" s="1"/>
  <c r="K88" i="3"/>
  <c r="BL88" i="3"/>
  <c r="BL132" i="3" s="1"/>
  <c r="D90" i="3"/>
  <c r="D94" i="3"/>
  <c r="E96" i="3"/>
  <c r="D104" i="3"/>
  <c r="G74" i="3"/>
  <c r="O93" i="3"/>
  <c r="O137" i="3" s="1"/>
  <c r="BA93" i="3"/>
  <c r="BA137" i="3" s="1"/>
  <c r="L87" i="3"/>
  <c r="S87" i="3" s="1"/>
  <c r="S131" i="3" s="1"/>
  <c r="BN81" i="3"/>
  <c r="BN124" i="3" s="1"/>
  <c r="O81" i="3"/>
  <c r="O124" i="3" s="1"/>
  <c r="O90" i="3"/>
  <c r="O134" i="3" s="1"/>
  <c r="BN95" i="3"/>
  <c r="BN139" i="3" s="1"/>
  <c r="O95" i="3"/>
  <c r="O139" i="3" s="1"/>
  <c r="BL95" i="3"/>
  <c r="BL139" i="3" s="1"/>
  <c r="N106" i="3"/>
  <c r="N100" i="3"/>
  <c r="L107" i="3"/>
  <c r="T107" i="3" s="1"/>
  <c r="T151" i="3" s="1"/>
  <c r="L101" i="3"/>
  <c r="O101" i="3" s="1"/>
  <c r="O145" i="3" s="1"/>
  <c r="L108" i="3"/>
  <c r="O108" i="3" s="1"/>
  <c r="O152" i="3" s="1"/>
  <c r="L102" i="3"/>
  <c r="S102" i="3" s="1"/>
  <c r="S146" i="3" s="1"/>
  <c r="L103" i="3"/>
  <c r="BP103" i="3" s="1"/>
  <c r="BP147" i="3" s="1"/>
  <c r="L109" i="3"/>
  <c r="L110" i="3"/>
  <c r="T110" i="3" s="1"/>
  <c r="T154" i="3" s="1"/>
  <c r="L104" i="3"/>
  <c r="R104" i="3" s="1"/>
  <c r="R148" i="3" s="1"/>
  <c r="I34" i="1"/>
  <c r="N107" i="3"/>
  <c r="N101" i="3"/>
  <c r="N108" i="3"/>
  <c r="N102" i="3"/>
  <c r="N109" i="3"/>
  <c r="N103" i="3"/>
  <c r="N110" i="3"/>
  <c r="N104" i="3"/>
  <c r="R117" i="3"/>
  <c r="R105" i="3"/>
  <c r="R100" i="3"/>
  <c r="R144" i="3" s="1"/>
  <c r="R98" i="3"/>
  <c r="R142" i="3" s="1"/>
  <c r="R96" i="3"/>
  <c r="R140" i="3" s="1"/>
  <c r="R91" i="3"/>
  <c r="R135" i="3" s="1"/>
  <c r="R89" i="3"/>
  <c r="R133" i="3" s="1"/>
  <c r="R85" i="3"/>
  <c r="R129" i="3" s="1"/>
  <c r="R82" i="3"/>
  <c r="R125" i="3" s="1"/>
  <c r="R106" i="3"/>
  <c r="R150" i="3" s="1"/>
  <c r="R97" i="3"/>
  <c r="R141" i="3" s="1"/>
  <c r="R93" i="3"/>
  <c r="R137" i="3" s="1"/>
  <c r="R90" i="3"/>
  <c r="R134" i="3" s="1"/>
  <c r="R99" i="3"/>
  <c r="R143" i="3" s="1"/>
  <c r="R95" i="3"/>
  <c r="R139" i="3" s="1"/>
  <c r="R94" i="3"/>
  <c r="R138" i="3" s="1"/>
  <c r="R88" i="3"/>
  <c r="R132" i="3" s="1"/>
  <c r="R86" i="3"/>
  <c r="R130" i="3" s="1"/>
  <c r="R81" i="3"/>
  <c r="R124" i="3" s="1"/>
  <c r="R79" i="3"/>
  <c r="R83" i="3"/>
  <c r="R126" i="3" s="1"/>
  <c r="S117" i="3"/>
  <c r="S105" i="3"/>
  <c r="S97" i="3"/>
  <c r="S141" i="3" s="1"/>
  <c r="S93" i="3"/>
  <c r="S137" i="3" s="1"/>
  <c r="S90" i="3"/>
  <c r="S134" i="3" s="1"/>
  <c r="S83" i="3"/>
  <c r="S126" i="3" s="1"/>
  <c r="S100" i="3"/>
  <c r="S144" i="3" s="1"/>
  <c r="S82" i="3"/>
  <c r="S125" i="3" s="1"/>
  <c r="S98" i="3"/>
  <c r="S142" i="3" s="1"/>
  <c r="S96" i="3"/>
  <c r="S140" i="3" s="1"/>
  <c r="S95" i="3"/>
  <c r="S139" i="3" s="1"/>
  <c r="S91" i="3"/>
  <c r="S135" i="3" s="1"/>
  <c r="S89" i="3"/>
  <c r="S133" i="3" s="1"/>
  <c r="S88" i="3"/>
  <c r="S132" i="3" s="1"/>
  <c r="S79" i="3"/>
  <c r="S85" i="3"/>
  <c r="S129" i="3" s="1"/>
  <c r="T105" i="3"/>
  <c r="T106" i="3"/>
  <c r="T150" i="3" s="1"/>
  <c r="T94" i="3"/>
  <c r="T138" i="3" s="1"/>
  <c r="T79" i="3"/>
  <c r="T99" i="3"/>
  <c r="T143" i="3" s="1"/>
  <c r="T98" i="3"/>
  <c r="T142" i="3" s="1"/>
  <c r="T97" i="3"/>
  <c r="T141" i="3" s="1"/>
  <c r="T96" i="3"/>
  <c r="T140" i="3" s="1"/>
  <c r="T95" i="3"/>
  <c r="T139" i="3" s="1"/>
  <c r="T93" i="3"/>
  <c r="T137" i="3" s="1"/>
  <c r="T91" i="3"/>
  <c r="T135" i="3" s="1"/>
  <c r="T90" i="3"/>
  <c r="T134" i="3" s="1"/>
  <c r="T89" i="3"/>
  <c r="T133" i="3" s="1"/>
  <c r="T88" i="3"/>
  <c r="T132" i="3" s="1"/>
  <c r="T81" i="3"/>
  <c r="T124" i="3" s="1"/>
  <c r="T86" i="3"/>
  <c r="T130" i="3" s="1"/>
  <c r="T85" i="3"/>
  <c r="T129" i="3" s="1"/>
  <c r="T83" i="3"/>
  <c r="T126" i="3" s="1"/>
  <c r="T117" i="3"/>
  <c r="T100" i="3"/>
  <c r="T144" i="3" s="1"/>
  <c r="T82" i="3"/>
  <c r="T125" i="3" s="1"/>
  <c r="Q117" i="3"/>
  <c r="BO74" i="3"/>
  <c r="BO121" i="3" s="1"/>
  <c r="BH105" i="3"/>
  <c r="BH117" i="3"/>
  <c r="BH94" i="3"/>
  <c r="BH138" i="3" s="1"/>
  <c r="BH79" i="3"/>
  <c r="BH74" i="3"/>
  <c r="BH121" i="3" s="1"/>
  <c r="BH85" i="3"/>
  <c r="BH129" i="3" s="1"/>
  <c r="BH83" i="3"/>
  <c r="BH126" i="3" s="1"/>
  <c r="BH68" i="3"/>
  <c r="BH120" i="3" s="1"/>
  <c r="BH82" i="3"/>
  <c r="BH125" i="3" s="1"/>
  <c r="BH99" i="3"/>
  <c r="BH143" i="3" s="1"/>
  <c r="BH98" i="3"/>
  <c r="BH142" i="3" s="1"/>
  <c r="BH97" i="3"/>
  <c r="BH141" i="3" s="1"/>
  <c r="BH96" i="3"/>
  <c r="BH140" i="3" s="1"/>
  <c r="BH95" i="3"/>
  <c r="BH139" i="3" s="1"/>
  <c r="BH93" i="3"/>
  <c r="BH137" i="3" s="1"/>
  <c r="BH91" i="3"/>
  <c r="BH135" i="3" s="1"/>
  <c r="BH90" i="3"/>
  <c r="BH134" i="3" s="1"/>
  <c r="BH89" i="3"/>
  <c r="BH133" i="3" s="1"/>
  <c r="BH88" i="3"/>
  <c r="BH132" i="3" s="1"/>
  <c r="BH81" i="3"/>
  <c r="BH124" i="3" s="1"/>
  <c r="BL105" i="3"/>
  <c r="BL106" i="3"/>
  <c r="BL150" i="3" s="1"/>
  <c r="BL100" i="3"/>
  <c r="BL144" i="3" s="1"/>
  <c r="BL117" i="3"/>
  <c r="BL94" i="3"/>
  <c r="BL138" i="3" s="1"/>
  <c r="BL79" i="3"/>
  <c r="BL74" i="3"/>
  <c r="BL121" i="3" s="1"/>
  <c r="BL86" i="3"/>
  <c r="BL130" i="3" s="1"/>
  <c r="BL68" i="3"/>
  <c r="BL120" i="3" s="1"/>
  <c r="BL85" i="3"/>
  <c r="BL129" i="3" s="1"/>
  <c r="BL83" i="3"/>
  <c r="BL126" i="3" s="1"/>
  <c r="BL82" i="3"/>
  <c r="BL125" i="3" s="1"/>
  <c r="BL99" i="3"/>
  <c r="BL143" i="3" s="1"/>
  <c r="BL98" i="3"/>
  <c r="BL142" i="3" s="1"/>
  <c r="BL97" i="3"/>
  <c r="BL141" i="3" s="1"/>
  <c r="BL96" i="3"/>
  <c r="BL140" i="3" s="1"/>
  <c r="BP109" i="3"/>
  <c r="BP153" i="3" s="1"/>
  <c r="BP105" i="3"/>
  <c r="BP106" i="3"/>
  <c r="BP150" i="3" s="1"/>
  <c r="BP100" i="3"/>
  <c r="BP144" i="3" s="1"/>
  <c r="BP94" i="3"/>
  <c r="BP138" i="3" s="1"/>
  <c r="BP79" i="3"/>
  <c r="BP74" i="3"/>
  <c r="BP121" i="3" s="1"/>
  <c r="BP117" i="3"/>
  <c r="BP99" i="3"/>
  <c r="BP143" i="3" s="1"/>
  <c r="BP98" i="3"/>
  <c r="BP142" i="3" s="1"/>
  <c r="BP97" i="3"/>
  <c r="BP141" i="3" s="1"/>
  <c r="BP96" i="3"/>
  <c r="BP140" i="3" s="1"/>
  <c r="BP95" i="3"/>
  <c r="BP139" i="3" s="1"/>
  <c r="BP93" i="3"/>
  <c r="BP137" i="3" s="1"/>
  <c r="BP91" i="3"/>
  <c r="BP135" i="3" s="1"/>
  <c r="BP90" i="3"/>
  <c r="BP134" i="3" s="1"/>
  <c r="BP89" i="3"/>
  <c r="BP133" i="3" s="1"/>
  <c r="BP88" i="3"/>
  <c r="BP132" i="3" s="1"/>
  <c r="BP81" i="3"/>
  <c r="BP124" i="3" s="1"/>
  <c r="BP68" i="3"/>
  <c r="BP120" i="3" s="1"/>
  <c r="BP86" i="3"/>
  <c r="BP130" i="3" s="1"/>
  <c r="BP85" i="3"/>
  <c r="BP129" i="3" s="1"/>
  <c r="BP83" i="3"/>
  <c r="BP126" i="3" s="1"/>
  <c r="BJ68" i="3"/>
  <c r="BJ120" i="3" s="1"/>
  <c r="BL81" i="3"/>
  <c r="BL124" i="3" s="1"/>
  <c r="F94" i="3"/>
  <c r="F87" i="3"/>
  <c r="F97" i="3"/>
  <c r="F96" i="3"/>
  <c r="F95" i="3"/>
  <c r="F93" i="3"/>
  <c r="F90" i="3"/>
  <c r="F89" i="3"/>
  <c r="F88" i="3"/>
  <c r="BA106" i="3"/>
  <c r="BA150" i="3" s="1"/>
  <c r="BA100" i="3"/>
  <c r="BA144" i="3" s="1"/>
  <c r="BA117" i="3"/>
  <c r="BA99" i="3"/>
  <c r="BA143" i="3" s="1"/>
  <c r="BA88" i="3"/>
  <c r="BA132" i="3" s="1"/>
  <c r="BA81" i="3"/>
  <c r="BA124" i="3" s="1"/>
  <c r="BA105" i="3"/>
  <c r="BA86" i="3"/>
  <c r="BA130" i="3" s="1"/>
  <c r="BA79" i="3"/>
  <c r="BA85" i="3"/>
  <c r="BA129" i="3" s="1"/>
  <c r="BA83" i="3"/>
  <c r="BA126" i="3" s="1"/>
  <c r="BA82" i="3"/>
  <c r="BA125" i="3" s="1"/>
  <c r="BA98" i="3"/>
  <c r="BA142" i="3" s="1"/>
  <c r="BA97" i="3"/>
  <c r="BA141" i="3" s="1"/>
  <c r="BA96" i="3"/>
  <c r="BA140" i="3" s="1"/>
  <c r="BI117" i="3"/>
  <c r="BI105" i="3"/>
  <c r="BI99" i="3"/>
  <c r="BI143" i="3" s="1"/>
  <c r="BI95" i="3"/>
  <c r="BI139" i="3" s="1"/>
  <c r="BI88" i="3"/>
  <c r="BI132" i="3" s="1"/>
  <c r="BI81" i="3"/>
  <c r="BI124" i="3" s="1"/>
  <c r="BI82" i="3"/>
  <c r="BI125" i="3" s="1"/>
  <c r="BI74" i="3"/>
  <c r="BI121" i="3" s="1"/>
  <c r="BI98" i="3"/>
  <c r="BI142" i="3" s="1"/>
  <c r="BI97" i="3"/>
  <c r="BI141" i="3" s="1"/>
  <c r="BI96" i="3"/>
  <c r="BI140" i="3" s="1"/>
  <c r="BI93" i="3"/>
  <c r="BI137" i="3" s="1"/>
  <c r="BI91" i="3"/>
  <c r="BI135" i="3" s="1"/>
  <c r="BI90" i="3"/>
  <c r="BI134" i="3" s="1"/>
  <c r="BI89" i="3"/>
  <c r="BI133" i="3" s="1"/>
  <c r="BI94" i="3"/>
  <c r="BI138" i="3" s="1"/>
  <c r="BI86" i="3"/>
  <c r="BI130" i="3" s="1"/>
  <c r="BI79" i="3"/>
  <c r="BM106" i="3"/>
  <c r="BM150" i="3" s="1"/>
  <c r="BM100" i="3"/>
  <c r="BM144" i="3" s="1"/>
  <c r="BM117" i="3"/>
  <c r="BM99" i="3"/>
  <c r="BM143" i="3" s="1"/>
  <c r="BM95" i="3"/>
  <c r="BM139" i="3" s="1"/>
  <c r="BM88" i="3"/>
  <c r="BM132" i="3" s="1"/>
  <c r="BM81" i="3"/>
  <c r="BM124" i="3" s="1"/>
  <c r="BM109" i="3"/>
  <c r="BM153" i="3" s="1"/>
  <c r="BM85" i="3"/>
  <c r="BM129" i="3" s="1"/>
  <c r="BM83" i="3"/>
  <c r="BM126" i="3" s="1"/>
  <c r="BM82" i="3"/>
  <c r="BM125" i="3" s="1"/>
  <c r="BM74" i="3"/>
  <c r="BM121" i="3" s="1"/>
  <c r="BM105" i="3"/>
  <c r="BM98" i="3"/>
  <c r="BM142" i="3" s="1"/>
  <c r="BM97" i="3"/>
  <c r="BM141" i="3" s="1"/>
  <c r="BM96" i="3"/>
  <c r="BM140" i="3" s="1"/>
  <c r="BM93" i="3"/>
  <c r="BM137" i="3" s="1"/>
  <c r="BM91" i="3"/>
  <c r="BM135" i="3" s="1"/>
  <c r="BM90" i="3"/>
  <c r="BM134" i="3" s="1"/>
  <c r="BM89" i="3"/>
  <c r="BM133" i="3" s="1"/>
  <c r="BM68" i="3"/>
  <c r="BM120" i="3" s="1"/>
  <c r="BJ74" i="3"/>
  <c r="BJ121" i="3" s="1"/>
  <c r="BA89" i="3"/>
  <c r="BA133" i="3" s="1"/>
  <c r="BL90" i="3"/>
  <c r="BL134" i="3" s="1"/>
  <c r="BA91" i="3"/>
  <c r="BA135" i="3" s="1"/>
  <c r="BL93" i="3"/>
  <c r="BL137" i="3" s="1"/>
  <c r="BM94" i="3"/>
  <c r="BM138" i="3" s="1"/>
  <c r="P106" i="3"/>
  <c r="P150" i="3" s="1"/>
  <c r="P101" i="3"/>
  <c r="P145" i="3" s="1"/>
  <c r="P117" i="3"/>
  <c r="P99" i="3"/>
  <c r="P143" i="3" s="1"/>
  <c r="P95" i="3"/>
  <c r="P139" i="3" s="1"/>
  <c r="P88" i="3"/>
  <c r="P132" i="3" s="1"/>
  <c r="P81" i="3"/>
  <c r="P124" i="3" s="1"/>
  <c r="P79" i="3"/>
  <c r="P85" i="3"/>
  <c r="P129" i="3" s="1"/>
  <c r="P83" i="3"/>
  <c r="P126" i="3" s="1"/>
  <c r="P109" i="3"/>
  <c r="P153" i="3" s="1"/>
  <c r="P100" i="3"/>
  <c r="P144" i="3" s="1"/>
  <c r="P82" i="3"/>
  <c r="P125" i="3" s="1"/>
  <c r="P98" i="3"/>
  <c r="P142" i="3" s="1"/>
  <c r="P97" i="3"/>
  <c r="P141" i="3" s="1"/>
  <c r="P96" i="3"/>
  <c r="P140" i="3" s="1"/>
  <c r="P93" i="3"/>
  <c r="P137" i="3" s="1"/>
  <c r="P91" i="3"/>
  <c r="P135" i="3" s="1"/>
  <c r="P90" i="3"/>
  <c r="P134" i="3" s="1"/>
  <c r="P89" i="3"/>
  <c r="P133" i="3" s="1"/>
  <c r="P105" i="3"/>
  <c r="BN68" i="3"/>
  <c r="BN120" i="3" s="1"/>
  <c r="BA74" i="3"/>
  <c r="BA121" i="3" s="1"/>
  <c r="Q79" i="3"/>
  <c r="BP82" i="3"/>
  <c r="BP125" i="3" s="1"/>
  <c r="BI83" i="3"/>
  <c r="BI126" i="3" s="1"/>
  <c r="P86" i="3"/>
  <c r="P130" i="3" s="1"/>
  <c r="BH86" i="3"/>
  <c r="BH130" i="3" s="1"/>
  <c r="O98" i="3"/>
  <c r="O142" i="3" s="1"/>
  <c r="O99" i="3"/>
  <c r="O143" i="3" s="1"/>
  <c r="K102" i="3"/>
  <c r="K81" i="3"/>
  <c r="K82" i="3"/>
  <c r="O82" i="3"/>
  <c r="O125" i="3" s="1"/>
  <c r="BK85" i="3"/>
  <c r="BK129" i="3" s="1"/>
  <c r="BN88" i="3"/>
  <c r="BN132" i="3" s="1"/>
  <c r="K90" i="3"/>
  <c r="K93" i="3"/>
  <c r="K95" i="3"/>
  <c r="K97" i="3"/>
  <c r="BN99" i="3"/>
  <c r="BN143" i="3" s="1"/>
  <c r="E102" i="3"/>
  <c r="E103" i="3"/>
  <c r="E104" i="3"/>
  <c r="E101" i="3"/>
  <c r="K100" i="3"/>
  <c r="O100" i="3"/>
  <c r="O144" i="3" s="1"/>
  <c r="BJ105" i="3"/>
  <c r="BJ100" i="3"/>
  <c r="BJ144" i="3" s="1"/>
  <c r="BJ98" i="3"/>
  <c r="BJ142" i="3" s="1"/>
  <c r="BJ96" i="3"/>
  <c r="BJ140" i="3" s="1"/>
  <c r="BJ91" i="3"/>
  <c r="BJ135" i="3" s="1"/>
  <c r="BJ89" i="3"/>
  <c r="BJ133" i="3" s="1"/>
  <c r="BJ85" i="3"/>
  <c r="BJ129" i="3" s="1"/>
  <c r="BJ82" i="3"/>
  <c r="BJ125" i="3" s="1"/>
  <c r="BN117" i="3"/>
  <c r="BN108" i="3"/>
  <c r="BN152" i="3" s="1"/>
  <c r="BN109" i="3"/>
  <c r="BN153" i="3" s="1"/>
  <c r="BN105" i="3"/>
  <c r="BN98" i="3"/>
  <c r="BN142" i="3" s="1"/>
  <c r="BN96" i="3"/>
  <c r="BN140" i="3" s="1"/>
  <c r="BN91" i="3"/>
  <c r="BN135" i="3" s="1"/>
  <c r="BN89" i="3"/>
  <c r="BN133" i="3" s="1"/>
  <c r="BN85" i="3"/>
  <c r="BN129" i="3" s="1"/>
  <c r="BN82" i="3"/>
  <c r="BN125" i="3" s="1"/>
  <c r="BK68" i="3"/>
  <c r="BK120" i="3" s="1"/>
  <c r="BO68" i="3"/>
  <c r="BO120" i="3" s="1"/>
  <c r="BJ79" i="3"/>
  <c r="BO79" i="3"/>
  <c r="BJ81" i="3"/>
  <c r="BJ124" i="3" s="1"/>
  <c r="BO81" i="3"/>
  <c r="BO124" i="3" s="1"/>
  <c r="O83" i="3"/>
  <c r="O126" i="3" s="1"/>
  <c r="D96" i="3"/>
  <c r="D89" i="3"/>
  <c r="H86" i="3"/>
  <c r="BJ86" i="3"/>
  <c r="BJ130" i="3" s="1"/>
  <c r="D88" i="3"/>
  <c r="BJ88" i="3"/>
  <c r="BJ132" i="3" s="1"/>
  <c r="BO88" i="3"/>
  <c r="BO132" i="3" s="1"/>
  <c r="BO89" i="3"/>
  <c r="BO133" i="3" s="1"/>
  <c r="BN90" i="3"/>
  <c r="BN134" i="3" s="1"/>
  <c r="BO91" i="3"/>
  <c r="BO135" i="3" s="1"/>
  <c r="BN93" i="3"/>
  <c r="BN137" i="3" s="1"/>
  <c r="BJ94" i="3"/>
  <c r="BJ138" i="3" s="1"/>
  <c r="BO94" i="3"/>
  <c r="BO138" i="3" s="1"/>
  <c r="BJ95" i="3"/>
  <c r="BJ139" i="3" s="1"/>
  <c r="BO95" i="3"/>
  <c r="BO139" i="3" s="1"/>
  <c r="BO96" i="3"/>
  <c r="BO140" i="3" s="1"/>
  <c r="BN97" i="3"/>
  <c r="BN141" i="3" s="1"/>
  <c r="BO98" i="3"/>
  <c r="BO142" i="3" s="1"/>
  <c r="BJ99" i="3"/>
  <c r="BJ143" i="3" s="1"/>
  <c r="BO99" i="3"/>
  <c r="BO143" i="3" s="1"/>
  <c r="F103" i="3"/>
  <c r="F104" i="3"/>
  <c r="BN100" i="3"/>
  <c r="BN144" i="3" s="1"/>
  <c r="D107" i="3"/>
  <c r="D108" i="3"/>
  <c r="D109" i="3"/>
  <c r="H106" i="3"/>
  <c r="BJ106" i="3"/>
  <c r="BJ150" i="3" s="1"/>
  <c r="BJ117" i="3"/>
  <c r="K109" i="3"/>
  <c r="K103" i="3"/>
  <c r="K110" i="3"/>
  <c r="K106" i="3"/>
  <c r="K104" i="3"/>
  <c r="K107" i="3"/>
  <c r="K101" i="3"/>
  <c r="K94" i="3"/>
  <c r="K87" i="3"/>
  <c r="O117" i="3"/>
  <c r="O109" i="3"/>
  <c r="O153" i="3" s="1"/>
  <c r="O105" i="3"/>
  <c r="O106" i="3"/>
  <c r="O150" i="3" s="1"/>
  <c r="O94" i="3"/>
  <c r="O138" i="3" s="1"/>
  <c r="BK117" i="3"/>
  <c r="BK105" i="3"/>
  <c r="BK106" i="3"/>
  <c r="BK150" i="3" s="1"/>
  <c r="BK97" i="3"/>
  <c r="BK141" i="3" s="1"/>
  <c r="BK93" i="3"/>
  <c r="BK137" i="3" s="1"/>
  <c r="BK90" i="3"/>
  <c r="BK134" i="3" s="1"/>
  <c r="BK86" i="3"/>
  <c r="BK130" i="3" s="1"/>
  <c r="BK83" i="3"/>
  <c r="BK126" i="3" s="1"/>
  <c r="BO117" i="3"/>
  <c r="BO105" i="3"/>
  <c r="BO106" i="3"/>
  <c r="BO150" i="3" s="1"/>
  <c r="BO97" i="3"/>
  <c r="BO141" i="3" s="1"/>
  <c r="BO93" i="3"/>
  <c r="BO137" i="3" s="1"/>
  <c r="BO90" i="3"/>
  <c r="BO134" i="3" s="1"/>
  <c r="BO86" i="3"/>
  <c r="BO130" i="3" s="1"/>
  <c r="BO83" i="3"/>
  <c r="BO126" i="3" s="1"/>
  <c r="K74" i="3"/>
  <c r="T121" i="3" s="1"/>
  <c r="BN74" i="3"/>
  <c r="BN121" i="3" s="1"/>
  <c r="O79" i="3"/>
  <c r="BK79" i="3"/>
  <c r="BK81" i="3"/>
  <c r="BK124" i="3" s="1"/>
  <c r="BO82" i="3"/>
  <c r="BO125" i="3" s="1"/>
  <c r="K83" i="3"/>
  <c r="O86" i="3"/>
  <c r="O130" i="3" s="1"/>
  <c r="D87" i="3"/>
  <c r="BK88" i="3"/>
  <c r="BK132" i="3" s="1"/>
  <c r="BK89" i="3"/>
  <c r="BK133" i="3" s="1"/>
  <c r="BJ90" i="3"/>
  <c r="BJ134" i="3" s="1"/>
  <c r="BK91" i="3"/>
  <c r="BK135" i="3" s="1"/>
  <c r="BJ93" i="3"/>
  <c r="BJ137" i="3" s="1"/>
  <c r="BK94" i="3"/>
  <c r="BK138" i="3" s="1"/>
  <c r="D95" i="3"/>
  <c r="BK95" i="3"/>
  <c r="BK139" i="3" s="1"/>
  <c r="BK96" i="3"/>
  <c r="BK140" i="3" s="1"/>
  <c r="BJ97" i="3"/>
  <c r="BJ141" i="3" s="1"/>
  <c r="BK98" i="3"/>
  <c r="BK142" i="3" s="1"/>
  <c r="BK99" i="3"/>
  <c r="BK143" i="3" s="1"/>
  <c r="BO100" i="3"/>
  <c r="BO144" i="3" s="1"/>
  <c r="BN106" i="3"/>
  <c r="BN150" i="3" s="1"/>
  <c r="E90" i="3"/>
  <c r="E93" i="3"/>
  <c r="D101" i="3"/>
  <c r="D102" i="3"/>
  <c r="E110" i="3"/>
  <c r="E109" i="3"/>
  <c r="F110" i="3"/>
  <c r="S81" i="3" l="1"/>
  <c r="S124" i="3" s="1"/>
  <c r="S94" i="3"/>
  <c r="S138" i="3" s="1"/>
  <c r="S99" i="3"/>
  <c r="S143" i="3" s="1"/>
  <c r="S86" i="3"/>
  <c r="S130" i="3" s="1"/>
  <c r="P107" i="3"/>
  <c r="P151" i="3" s="1"/>
  <c r="BO107" i="3"/>
  <c r="BO151" i="3" s="1"/>
  <c r="BN103" i="3"/>
  <c r="BN147" i="3" s="1"/>
  <c r="BM107" i="3"/>
  <c r="BM151" i="3" s="1"/>
  <c r="O103" i="3"/>
  <c r="O147" i="3" s="1"/>
  <c r="Q68" i="3"/>
  <c r="Q120" i="3" s="1"/>
  <c r="BM103" i="3"/>
  <c r="BM147" i="3" s="1"/>
  <c r="BP104" i="3"/>
  <c r="BP148" i="3" s="1"/>
  <c r="BL107" i="3"/>
  <c r="BL151" i="3" s="1"/>
  <c r="S107" i="3"/>
  <c r="S151" i="3" s="1"/>
  <c r="BO103" i="3"/>
  <c r="BO147" i="3" s="1"/>
  <c r="BH100" i="3"/>
  <c r="BH144" i="3" s="1"/>
  <c r="BI87" i="3"/>
  <c r="BI131" i="3" s="1"/>
  <c r="BA103" i="3"/>
  <c r="BA147" i="3" s="1"/>
  <c r="O102" i="3"/>
  <c r="O146" i="3" s="1"/>
  <c r="BA104" i="3"/>
  <c r="BA148" i="3" s="1"/>
  <c r="BP102" i="3"/>
  <c r="BP146" i="3" s="1"/>
  <c r="T104" i="3"/>
  <c r="T148" i="3" s="1"/>
  <c r="BK102" i="3"/>
  <c r="BK146" i="3" s="1"/>
  <c r="P102" i="3"/>
  <c r="P146" i="3" s="1"/>
  <c r="BP110" i="3"/>
  <c r="BP154" i="3" s="1"/>
  <c r="S110" i="3"/>
  <c r="S154" i="3" s="1"/>
  <c r="R110" i="3"/>
  <c r="R154" i="3" s="1"/>
  <c r="G93" i="3"/>
  <c r="P104" i="3"/>
  <c r="P148" i="3" s="1"/>
  <c r="BH104" i="3"/>
  <c r="BH148" i="3" s="1"/>
  <c r="T102" i="3"/>
  <c r="T146" i="3" s="1"/>
  <c r="R102" i="3"/>
  <c r="R146" i="3" s="1"/>
  <c r="R87" i="3"/>
  <c r="R131" i="3" s="1"/>
  <c r="BN107" i="3"/>
  <c r="BN151" i="3" s="1"/>
  <c r="BP87" i="3"/>
  <c r="BP131" i="3" s="1"/>
  <c r="BO102" i="3"/>
  <c r="BO146" i="3" s="1"/>
  <c r="O87" i="3"/>
  <c r="O131" i="3" s="1"/>
  <c r="O104" i="3"/>
  <c r="O148" i="3" s="1"/>
  <c r="BK87" i="3"/>
  <c r="BK131" i="3" s="1"/>
  <c r="BM87" i="3"/>
  <c r="BM131" i="3" s="1"/>
  <c r="BA102" i="3"/>
  <c r="BA146" i="3" s="1"/>
  <c r="BA107" i="3"/>
  <c r="BA151" i="3" s="1"/>
  <c r="BH87" i="3"/>
  <c r="BH131" i="3" s="1"/>
  <c r="T103" i="3"/>
  <c r="T147" i="3" s="1"/>
  <c r="S104" i="3"/>
  <c r="S148" i="3" s="1"/>
  <c r="R103" i="3"/>
  <c r="R147" i="3" s="1"/>
  <c r="R107" i="3"/>
  <c r="R151" i="3" s="1"/>
  <c r="BK107" i="3"/>
  <c r="BK151" i="3" s="1"/>
  <c r="O107" i="3"/>
  <c r="O151" i="3" s="1"/>
  <c r="P103" i="3"/>
  <c r="P147" i="3" s="1"/>
  <c r="BA87" i="3"/>
  <c r="BA131" i="3" s="1"/>
  <c r="BL87" i="3"/>
  <c r="BL131" i="3" s="1"/>
  <c r="T87" i="3"/>
  <c r="T131" i="3" s="1"/>
  <c r="S103" i="3"/>
  <c r="S147" i="3" s="1"/>
  <c r="BN102" i="3"/>
  <c r="BN146" i="3" s="1"/>
  <c r="P87" i="3"/>
  <c r="P131" i="3" s="1"/>
  <c r="BM102" i="3"/>
  <c r="BM146" i="3" s="1"/>
  <c r="BP107" i="3"/>
  <c r="BP151" i="3" s="1"/>
  <c r="BL102" i="3"/>
  <c r="BL146" i="3" s="1"/>
  <c r="H102" i="3"/>
  <c r="G102" i="3"/>
  <c r="H95" i="3"/>
  <c r="G95" i="3"/>
  <c r="BA95" i="3" s="1"/>
  <c r="BA139" i="3" s="1"/>
  <c r="H90" i="3"/>
  <c r="G90" i="3"/>
  <c r="H110" i="3"/>
  <c r="G110" i="3"/>
  <c r="H101" i="3"/>
  <c r="G101" i="3"/>
  <c r="BO101" i="3"/>
  <c r="BO145" i="3" s="1"/>
  <c r="BO109" i="3"/>
  <c r="BO153" i="3" s="1"/>
  <c r="BI106" i="3"/>
  <c r="BI150" i="3" s="1"/>
  <c r="H108" i="3"/>
  <c r="G108" i="3"/>
  <c r="H88" i="3"/>
  <c r="G88" i="3"/>
  <c r="H89" i="3"/>
  <c r="G89" i="3"/>
  <c r="P68" i="3"/>
  <c r="P120" i="3" s="1"/>
  <c r="BM101" i="3"/>
  <c r="BM145" i="3" s="1"/>
  <c r="BH106" i="3"/>
  <c r="BH150" i="3" s="1"/>
  <c r="T101" i="3"/>
  <c r="T145" i="3" s="1"/>
  <c r="S68" i="3"/>
  <c r="S120" i="3" s="1"/>
  <c r="S109" i="3"/>
  <c r="S153" i="3" s="1"/>
  <c r="R109" i="3"/>
  <c r="R153" i="3" s="1"/>
  <c r="H104" i="3"/>
  <c r="G104" i="3"/>
  <c r="H107" i="3"/>
  <c r="G107" i="3"/>
  <c r="H96" i="3"/>
  <c r="G96" i="3"/>
  <c r="O68" i="3"/>
  <c r="O120" i="3" s="1"/>
  <c r="BN101" i="3"/>
  <c r="BN145" i="3" s="1"/>
  <c r="BA109" i="3"/>
  <c r="BA153" i="3" s="1"/>
  <c r="BL101" i="3"/>
  <c r="BL145" i="3" s="1"/>
  <c r="BK101" i="3"/>
  <c r="BK145" i="3" s="1"/>
  <c r="T68" i="3"/>
  <c r="T120" i="3" s="1"/>
  <c r="T109" i="3"/>
  <c r="T153" i="3" s="1"/>
  <c r="G103" i="3"/>
  <c r="H103" i="3"/>
  <c r="H109" i="3"/>
  <c r="G109" i="3"/>
  <c r="BI100" i="3"/>
  <c r="BI144" i="3" s="1"/>
  <c r="H87" i="3"/>
  <c r="G87" i="3"/>
  <c r="BA101" i="3"/>
  <c r="BA145" i="3" s="1"/>
  <c r="BP101" i="3"/>
  <c r="BP145" i="3" s="1"/>
  <c r="S101" i="3"/>
  <c r="S145" i="3" s="1"/>
  <c r="H94" i="3"/>
  <c r="G94" i="3"/>
  <c r="H97" i="3"/>
  <c r="G97" i="3"/>
  <c r="BO108" i="3"/>
  <c r="BO152" i="3" s="1"/>
  <c r="BK108" i="3"/>
  <c r="BK152" i="3" s="1"/>
  <c r="O110" i="3"/>
  <c r="O154" i="3" s="1"/>
  <c r="P108" i="3"/>
  <c r="P152" i="3" s="1"/>
  <c r="BM108" i="3"/>
  <c r="BM152" i="3" s="1"/>
  <c r="O74" i="3"/>
  <c r="O121" i="3" s="1"/>
  <c r="BH110" i="3"/>
  <c r="BH154" i="3" s="1"/>
  <c r="S108" i="3"/>
  <c r="S152" i="3" s="1"/>
  <c r="BA110" i="3"/>
  <c r="BA154" i="3" s="1"/>
  <c r="BP108" i="3"/>
  <c r="BP152" i="3" s="1"/>
  <c r="Q74" i="3"/>
  <c r="Q121" i="3" s="1"/>
  <c r="R74" i="3"/>
  <c r="R121" i="3" s="1"/>
  <c r="R108" i="3"/>
  <c r="R152" i="3" s="1"/>
  <c r="U66" i="3"/>
  <c r="J34" i="1"/>
  <c r="S74" i="3"/>
  <c r="S121" i="3" s="1"/>
  <c r="P74" i="3"/>
  <c r="P121" i="3" s="1"/>
  <c r="P110" i="3"/>
  <c r="P154" i="3" s="1"/>
  <c r="BA108" i="3"/>
  <c r="BA152" i="3" s="1"/>
  <c r="BL108" i="3"/>
  <c r="BL152" i="3" s="1"/>
  <c r="T108" i="3"/>
  <c r="T152" i="3" s="1"/>
  <c r="R101" i="3"/>
  <c r="R145" i="3" s="1"/>
  <c r="BO87" i="3"/>
  <c r="BO131" i="3" s="1"/>
  <c r="BJ87" i="3"/>
  <c r="BJ131" i="3" s="1"/>
  <c r="BN87" i="3"/>
  <c r="BN131" i="3" s="1"/>
  <c r="BO104" i="3" l="1"/>
  <c r="BO148" i="3" s="1"/>
  <c r="BN110" i="3"/>
  <c r="BN154" i="3" s="1"/>
  <c r="BI107" i="3"/>
  <c r="BI151" i="3" s="1"/>
  <c r="BJ101" i="3"/>
  <c r="BJ145" i="3" s="1"/>
  <c r="BA90" i="3"/>
  <c r="BA134" i="3" s="1"/>
  <c r="BI102" i="3"/>
  <c r="BI146" i="3" s="1"/>
  <c r="BM110" i="3"/>
  <c r="BM154" i="3" s="1"/>
  <c r="BK110" i="3"/>
  <c r="BK154" i="3" s="1"/>
  <c r="BL110" i="3"/>
  <c r="BL154" i="3" s="1"/>
  <c r="BO110" i="3"/>
  <c r="BO154" i="3" s="1"/>
  <c r="BJ110" i="3"/>
  <c r="BJ154" i="3" s="1"/>
  <c r="BI110" i="3"/>
  <c r="BI154" i="3" s="1"/>
  <c r="BI108" i="3"/>
  <c r="BI152" i="3" s="1"/>
  <c r="BJ104" i="3"/>
  <c r="BJ148" i="3" s="1"/>
  <c r="BH107" i="3"/>
  <c r="BH151" i="3" s="1"/>
  <c r="BH108" i="3"/>
  <c r="BH152" i="3" s="1"/>
  <c r="BJ102" i="3"/>
  <c r="BJ146" i="3" s="1"/>
  <c r="BM104" i="3"/>
  <c r="BM148" i="3" s="1"/>
  <c r="BH102" i="3"/>
  <c r="BH146" i="3" s="1"/>
  <c r="BJ103" i="3"/>
  <c r="BJ147" i="3" s="1"/>
  <c r="BJ107" i="3"/>
  <c r="BJ151" i="3" s="1"/>
  <c r="BA94" i="3"/>
  <c r="BA138" i="3" s="1"/>
  <c r="BI109" i="3"/>
  <c r="BI153" i="3" s="1"/>
  <c r="BJ108" i="3"/>
  <c r="BJ152" i="3" s="1"/>
  <c r="BL109" i="3"/>
  <c r="BL153" i="3" s="1"/>
  <c r="BI101" i="3"/>
  <c r="BI145" i="3" s="1"/>
  <c r="BJ109" i="3"/>
  <c r="BJ153" i="3" s="1"/>
  <c r="BH109" i="3"/>
  <c r="BH153" i="3" s="1"/>
  <c r="BI104" i="3"/>
  <c r="BI148" i="3" s="1"/>
  <c r="BL103" i="3"/>
  <c r="BL147" i="3" s="1"/>
  <c r="BH101" i="3"/>
  <c r="BH145" i="3" s="1"/>
  <c r="BL104" i="3"/>
  <c r="BL148" i="3" s="1"/>
  <c r="BI103" i="3"/>
  <c r="BI147" i="3" s="1"/>
  <c r="BK103" i="3"/>
  <c r="BK147" i="3" s="1"/>
  <c r="BH103" i="3"/>
  <c r="BH147" i="3" s="1"/>
  <c r="BK109" i="3"/>
  <c r="BK153" i="3" s="1"/>
  <c r="BN104" i="3"/>
  <c r="BN148" i="3" s="1"/>
  <c r="BK104" i="3"/>
  <c r="BK148" i="3" s="1"/>
  <c r="V66" i="3"/>
  <c r="K34" i="1"/>
  <c r="U110" i="3"/>
  <c r="U154" i="3" s="1"/>
  <c r="U106" i="3"/>
  <c r="U150" i="3" s="1"/>
  <c r="U104" i="3"/>
  <c r="U148" i="3" s="1"/>
  <c r="U107" i="3"/>
  <c r="U151" i="3" s="1"/>
  <c r="U101" i="3"/>
  <c r="U145" i="3" s="1"/>
  <c r="U117" i="3"/>
  <c r="U108" i="3"/>
  <c r="U152" i="3" s="1"/>
  <c r="U99" i="3"/>
  <c r="U143" i="3" s="1"/>
  <c r="U95" i="3"/>
  <c r="U139" i="3" s="1"/>
  <c r="U88" i="3"/>
  <c r="U132" i="3" s="1"/>
  <c r="U81" i="3"/>
  <c r="U124" i="3" s="1"/>
  <c r="U109" i="3"/>
  <c r="U153" i="3" s="1"/>
  <c r="U103" i="3"/>
  <c r="U147" i="3" s="1"/>
  <c r="U94" i="3"/>
  <c r="U138" i="3" s="1"/>
  <c r="U86" i="3"/>
  <c r="U130" i="3" s="1"/>
  <c r="U79" i="3"/>
  <c r="U87" i="3"/>
  <c r="U131" i="3" s="1"/>
  <c r="U85" i="3"/>
  <c r="U129" i="3" s="1"/>
  <c r="U83" i="3"/>
  <c r="U126" i="3" s="1"/>
  <c r="U105" i="3"/>
  <c r="U102" i="3"/>
  <c r="U146" i="3" s="1"/>
  <c r="U100" i="3"/>
  <c r="U144" i="3" s="1"/>
  <c r="U82" i="3"/>
  <c r="U125" i="3" s="1"/>
  <c r="U98" i="3"/>
  <c r="U142" i="3" s="1"/>
  <c r="U97" i="3"/>
  <c r="U141" i="3" s="1"/>
  <c r="U74" i="3"/>
  <c r="U121" i="3" s="1"/>
  <c r="U93" i="3"/>
  <c r="U137" i="3" s="1"/>
  <c r="U90" i="3"/>
  <c r="U134" i="3" s="1"/>
  <c r="U96" i="3"/>
  <c r="U140" i="3" s="1"/>
  <c r="U91" i="3"/>
  <c r="U135" i="3" s="1"/>
  <c r="U89" i="3"/>
  <c r="U133" i="3" s="1"/>
  <c r="U68" i="3"/>
  <c r="U120" i="3" s="1"/>
  <c r="W66" i="3" l="1"/>
  <c r="L34" i="1"/>
  <c r="V107" i="3"/>
  <c r="V151" i="3" s="1"/>
  <c r="V101" i="3"/>
  <c r="V145" i="3" s="1"/>
  <c r="V117" i="3"/>
  <c r="V108" i="3"/>
  <c r="V152" i="3" s="1"/>
  <c r="V102" i="3"/>
  <c r="V146" i="3" s="1"/>
  <c r="V109" i="3"/>
  <c r="V153" i="3" s="1"/>
  <c r="V105" i="3"/>
  <c r="V110" i="3"/>
  <c r="V154" i="3" s="1"/>
  <c r="V103" i="3"/>
  <c r="V147" i="3" s="1"/>
  <c r="V100" i="3"/>
  <c r="V144" i="3" s="1"/>
  <c r="V98" i="3"/>
  <c r="V142" i="3" s="1"/>
  <c r="V96" i="3"/>
  <c r="V140" i="3" s="1"/>
  <c r="V91" i="3"/>
  <c r="V135" i="3" s="1"/>
  <c r="V89" i="3"/>
  <c r="V133" i="3" s="1"/>
  <c r="V85" i="3"/>
  <c r="V129" i="3" s="1"/>
  <c r="V82" i="3"/>
  <c r="V125" i="3" s="1"/>
  <c r="V106" i="3"/>
  <c r="V150" i="3" s="1"/>
  <c r="V104" i="3"/>
  <c r="V148" i="3" s="1"/>
  <c r="V87" i="3"/>
  <c r="V131" i="3" s="1"/>
  <c r="V83" i="3"/>
  <c r="V126" i="3" s="1"/>
  <c r="V74" i="3"/>
  <c r="V121" i="3" s="1"/>
  <c r="V97" i="3"/>
  <c r="V141" i="3" s="1"/>
  <c r="V93" i="3"/>
  <c r="V137" i="3" s="1"/>
  <c r="V90" i="3"/>
  <c r="V134" i="3" s="1"/>
  <c r="V99" i="3"/>
  <c r="V143" i="3" s="1"/>
  <c r="V94" i="3"/>
  <c r="V138" i="3" s="1"/>
  <c r="V81" i="3"/>
  <c r="V124" i="3" s="1"/>
  <c r="V68" i="3"/>
  <c r="V120" i="3" s="1"/>
  <c r="V95" i="3"/>
  <c r="V139" i="3" s="1"/>
  <c r="V88" i="3"/>
  <c r="V132" i="3" s="1"/>
  <c r="V86" i="3"/>
  <c r="V130" i="3" s="1"/>
  <c r="V79" i="3"/>
  <c r="W117" i="3" l="1"/>
  <c r="W108" i="3"/>
  <c r="W152" i="3" s="1"/>
  <c r="W102" i="3"/>
  <c r="W146" i="3" s="1"/>
  <c r="W109" i="3"/>
  <c r="W153" i="3" s="1"/>
  <c r="W105" i="3"/>
  <c r="W103" i="3"/>
  <c r="W147" i="3" s="1"/>
  <c r="W110" i="3"/>
  <c r="W154" i="3" s="1"/>
  <c r="W106" i="3"/>
  <c r="W150" i="3" s="1"/>
  <c r="W104" i="3"/>
  <c r="W148" i="3" s="1"/>
  <c r="W97" i="3"/>
  <c r="W141" i="3" s="1"/>
  <c r="W93" i="3"/>
  <c r="W137" i="3" s="1"/>
  <c r="W90" i="3"/>
  <c r="W134" i="3" s="1"/>
  <c r="W86" i="3"/>
  <c r="W130" i="3" s="1"/>
  <c r="W83" i="3"/>
  <c r="W126" i="3" s="1"/>
  <c r="W101" i="3"/>
  <c r="W145" i="3" s="1"/>
  <c r="W85" i="3"/>
  <c r="W129" i="3" s="1"/>
  <c r="W74" i="3"/>
  <c r="W121" i="3" s="1"/>
  <c r="W107" i="3"/>
  <c r="W151" i="3" s="1"/>
  <c r="W100" i="3"/>
  <c r="W144" i="3" s="1"/>
  <c r="W82" i="3"/>
  <c r="W125" i="3" s="1"/>
  <c r="W68" i="3"/>
  <c r="W120" i="3" s="1"/>
  <c r="W99" i="3"/>
  <c r="W143" i="3" s="1"/>
  <c r="W98" i="3"/>
  <c r="W142" i="3" s="1"/>
  <c r="W96" i="3"/>
  <c r="W140" i="3" s="1"/>
  <c r="W95" i="3"/>
  <c r="W139" i="3" s="1"/>
  <c r="W94" i="3"/>
  <c r="W138" i="3" s="1"/>
  <c r="W91" i="3"/>
  <c r="W135" i="3" s="1"/>
  <c r="W89" i="3"/>
  <c r="W133" i="3" s="1"/>
  <c r="W88" i="3"/>
  <c r="W132" i="3" s="1"/>
  <c r="W81" i="3"/>
  <c r="W124" i="3" s="1"/>
  <c r="W79" i="3"/>
  <c r="W87" i="3"/>
  <c r="W131" i="3" s="1"/>
  <c r="X66" i="3"/>
  <c r="M34" i="1"/>
  <c r="Y66" i="3" l="1"/>
  <c r="N34" i="1"/>
  <c r="X117" i="3"/>
  <c r="X109" i="3"/>
  <c r="X153" i="3" s="1"/>
  <c r="X105" i="3"/>
  <c r="X103" i="3"/>
  <c r="X147" i="3" s="1"/>
  <c r="X110" i="3"/>
  <c r="X154" i="3" s="1"/>
  <c r="X106" i="3"/>
  <c r="X150" i="3" s="1"/>
  <c r="X104" i="3"/>
  <c r="X148" i="3" s="1"/>
  <c r="X100" i="3"/>
  <c r="X144" i="3" s="1"/>
  <c r="X107" i="3"/>
  <c r="X151" i="3" s="1"/>
  <c r="X102" i="3"/>
  <c r="X146" i="3" s="1"/>
  <c r="X94" i="3"/>
  <c r="X138" i="3" s="1"/>
  <c r="X87" i="3"/>
  <c r="X131" i="3" s="1"/>
  <c r="X79" i="3"/>
  <c r="X74" i="3"/>
  <c r="X121" i="3" s="1"/>
  <c r="X82" i="3"/>
  <c r="X125" i="3" s="1"/>
  <c r="X68" i="3"/>
  <c r="X120" i="3" s="1"/>
  <c r="X99" i="3"/>
  <c r="X143" i="3" s="1"/>
  <c r="X98" i="3"/>
  <c r="X142" i="3" s="1"/>
  <c r="X97" i="3"/>
  <c r="X141" i="3" s="1"/>
  <c r="X96" i="3"/>
  <c r="X140" i="3" s="1"/>
  <c r="X95" i="3"/>
  <c r="X139" i="3" s="1"/>
  <c r="X93" i="3"/>
  <c r="X137" i="3" s="1"/>
  <c r="X91" i="3"/>
  <c r="X135" i="3" s="1"/>
  <c r="X90" i="3"/>
  <c r="X134" i="3" s="1"/>
  <c r="X89" i="3"/>
  <c r="X133" i="3" s="1"/>
  <c r="X88" i="3"/>
  <c r="X132" i="3" s="1"/>
  <c r="X81" i="3"/>
  <c r="X124" i="3" s="1"/>
  <c r="X108" i="3"/>
  <c r="X152" i="3" s="1"/>
  <c r="X86" i="3"/>
  <c r="X130" i="3" s="1"/>
  <c r="X101" i="3"/>
  <c r="X145" i="3" s="1"/>
  <c r="X85" i="3"/>
  <c r="X129" i="3" s="1"/>
  <c r="X83" i="3"/>
  <c r="X126" i="3" s="1"/>
  <c r="Z66" i="3" l="1"/>
  <c r="O34" i="1"/>
  <c r="Y110" i="3"/>
  <c r="Y154" i="3" s="1"/>
  <c r="Y106" i="3"/>
  <c r="Y150" i="3" s="1"/>
  <c r="Y104" i="3"/>
  <c r="Y148" i="3" s="1"/>
  <c r="Y100" i="3"/>
  <c r="Y144" i="3" s="1"/>
  <c r="Y107" i="3"/>
  <c r="Y151" i="3" s="1"/>
  <c r="Y101" i="3"/>
  <c r="Y145" i="3" s="1"/>
  <c r="Y108" i="3"/>
  <c r="Y152" i="3" s="1"/>
  <c r="Y99" i="3"/>
  <c r="Y143" i="3" s="1"/>
  <c r="Y95" i="3"/>
  <c r="Y139" i="3" s="1"/>
  <c r="Y88" i="3"/>
  <c r="Y132" i="3" s="1"/>
  <c r="Y81" i="3"/>
  <c r="Y124" i="3" s="1"/>
  <c r="Y98" i="3"/>
  <c r="Y142" i="3" s="1"/>
  <c r="Y97" i="3"/>
  <c r="Y141" i="3" s="1"/>
  <c r="Y96" i="3"/>
  <c r="Y140" i="3" s="1"/>
  <c r="Y93" i="3"/>
  <c r="Y137" i="3" s="1"/>
  <c r="Y91" i="3"/>
  <c r="Y135" i="3" s="1"/>
  <c r="Y90" i="3"/>
  <c r="Y134" i="3" s="1"/>
  <c r="Y89" i="3"/>
  <c r="Y133" i="3" s="1"/>
  <c r="Y105" i="3"/>
  <c r="Y102" i="3"/>
  <c r="Y146" i="3" s="1"/>
  <c r="Y94" i="3"/>
  <c r="Y138" i="3" s="1"/>
  <c r="Y86" i="3"/>
  <c r="Y130" i="3" s="1"/>
  <c r="Y79" i="3"/>
  <c r="Y117" i="3"/>
  <c r="Y87" i="3"/>
  <c r="Y131" i="3" s="1"/>
  <c r="Y85" i="3"/>
  <c r="Y129" i="3" s="1"/>
  <c r="Y83" i="3"/>
  <c r="Y126" i="3" s="1"/>
  <c r="Y109" i="3"/>
  <c r="Y153" i="3" s="1"/>
  <c r="Y103" i="3"/>
  <c r="Y147" i="3" s="1"/>
  <c r="Y82" i="3"/>
  <c r="Y125" i="3" s="1"/>
  <c r="Y68" i="3"/>
  <c r="Y120" i="3" s="1"/>
  <c r="Y74" i="3"/>
  <c r="Y121" i="3" s="1"/>
  <c r="AA66" i="3" l="1"/>
  <c r="P34" i="1"/>
  <c r="Z107" i="3"/>
  <c r="Z151" i="3" s="1"/>
  <c r="Z101" i="3"/>
  <c r="Z145" i="3" s="1"/>
  <c r="Z108" i="3"/>
  <c r="Z152" i="3" s="1"/>
  <c r="Z102" i="3"/>
  <c r="Z146" i="3" s="1"/>
  <c r="Z117" i="3"/>
  <c r="Z109" i="3"/>
  <c r="Z153" i="3" s="1"/>
  <c r="Z105" i="3"/>
  <c r="Z106" i="3"/>
  <c r="Z150" i="3" s="1"/>
  <c r="Z98" i="3"/>
  <c r="Z142" i="3" s="1"/>
  <c r="Z96" i="3"/>
  <c r="Z140" i="3" s="1"/>
  <c r="Z91" i="3"/>
  <c r="Z135" i="3" s="1"/>
  <c r="Z89" i="3"/>
  <c r="Z133" i="3" s="1"/>
  <c r="Z85" i="3"/>
  <c r="Z129" i="3" s="1"/>
  <c r="Z82" i="3"/>
  <c r="Z125" i="3" s="1"/>
  <c r="Z100" i="3"/>
  <c r="Z144" i="3" s="1"/>
  <c r="Z99" i="3"/>
  <c r="Z143" i="3" s="1"/>
  <c r="Z95" i="3"/>
  <c r="Z139" i="3" s="1"/>
  <c r="Z94" i="3"/>
  <c r="Z138" i="3" s="1"/>
  <c r="Z88" i="3"/>
  <c r="Z132" i="3" s="1"/>
  <c r="Z86" i="3"/>
  <c r="Z130" i="3" s="1"/>
  <c r="Z81" i="3"/>
  <c r="Z124" i="3" s="1"/>
  <c r="Z79" i="3"/>
  <c r="Z87" i="3"/>
  <c r="Z131" i="3" s="1"/>
  <c r="Z83" i="3"/>
  <c r="Z126" i="3" s="1"/>
  <c r="Z110" i="3"/>
  <c r="Z154" i="3" s="1"/>
  <c r="Z103" i="3"/>
  <c r="Z147" i="3" s="1"/>
  <c r="Z104" i="3"/>
  <c r="Z148" i="3" s="1"/>
  <c r="Z97" i="3"/>
  <c r="Z141" i="3" s="1"/>
  <c r="Z93" i="3"/>
  <c r="Z137" i="3" s="1"/>
  <c r="Z90" i="3"/>
  <c r="Z134" i="3" s="1"/>
  <c r="Z68" i="3"/>
  <c r="Z120" i="3" s="1"/>
  <c r="Z74" i="3"/>
  <c r="Z121" i="3" s="1"/>
  <c r="AB66" i="3" l="1"/>
  <c r="Q34" i="1"/>
  <c r="AA117" i="3"/>
  <c r="AA108" i="3"/>
  <c r="AA152" i="3" s="1"/>
  <c r="AA102" i="3"/>
  <c r="AA146" i="3" s="1"/>
  <c r="AA109" i="3"/>
  <c r="AA153" i="3" s="1"/>
  <c r="AA105" i="3"/>
  <c r="AA103" i="3"/>
  <c r="AA147" i="3" s="1"/>
  <c r="AA110" i="3"/>
  <c r="AA154" i="3" s="1"/>
  <c r="AA106" i="3"/>
  <c r="AA150" i="3" s="1"/>
  <c r="AA104" i="3"/>
  <c r="AA148" i="3" s="1"/>
  <c r="AA101" i="3"/>
  <c r="AA145" i="3" s="1"/>
  <c r="AA97" i="3"/>
  <c r="AA141" i="3" s="1"/>
  <c r="AA93" i="3"/>
  <c r="AA137" i="3" s="1"/>
  <c r="AA90" i="3"/>
  <c r="AA134" i="3" s="1"/>
  <c r="AA86" i="3"/>
  <c r="AA130" i="3" s="1"/>
  <c r="AA83" i="3"/>
  <c r="AA126" i="3" s="1"/>
  <c r="AA107" i="3"/>
  <c r="AA151" i="3" s="1"/>
  <c r="AA87" i="3"/>
  <c r="AA131" i="3" s="1"/>
  <c r="AA85" i="3"/>
  <c r="AA129" i="3" s="1"/>
  <c r="AA74" i="3"/>
  <c r="AA121" i="3" s="1"/>
  <c r="AA68" i="3"/>
  <c r="AA120" i="3" s="1"/>
  <c r="AA82" i="3"/>
  <c r="AA125" i="3" s="1"/>
  <c r="AA100" i="3"/>
  <c r="AA144" i="3" s="1"/>
  <c r="AA99" i="3"/>
  <c r="AA143" i="3" s="1"/>
  <c r="AA98" i="3"/>
  <c r="AA142" i="3" s="1"/>
  <c r="AA94" i="3"/>
  <c r="AA138" i="3" s="1"/>
  <c r="AA81" i="3"/>
  <c r="AA124" i="3" s="1"/>
  <c r="AA96" i="3"/>
  <c r="AA140" i="3" s="1"/>
  <c r="AA95" i="3"/>
  <c r="AA139" i="3" s="1"/>
  <c r="AA91" i="3"/>
  <c r="AA135" i="3" s="1"/>
  <c r="AA89" i="3"/>
  <c r="AA133" i="3" s="1"/>
  <c r="AA88" i="3"/>
  <c r="AA132" i="3" s="1"/>
  <c r="AA79" i="3"/>
  <c r="AC66" i="3" l="1"/>
  <c r="R34" i="1"/>
  <c r="AB109" i="3"/>
  <c r="AB153" i="3" s="1"/>
  <c r="AB105" i="3"/>
  <c r="AB103" i="3"/>
  <c r="AB147" i="3" s="1"/>
  <c r="AB117" i="3"/>
  <c r="AB110" i="3"/>
  <c r="AB154" i="3" s="1"/>
  <c r="AB106" i="3"/>
  <c r="AB150" i="3" s="1"/>
  <c r="AB104" i="3"/>
  <c r="AB148" i="3" s="1"/>
  <c r="AB100" i="3"/>
  <c r="AB144" i="3" s="1"/>
  <c r="AB107" i="3"/>
  <c r="AB151" i="3" s="1"/>
  <c r="AB94" i="3"/>
  <c r="AB138" i="3" s="1"/>
  <c r="AB87" i="3"/>
  <c r="AB131" i="3" s="1"/>
  <c r="AB79" i="3"/>
  <c r="AB74" i="3"/>
  <c r="AB121" i="3" s="1"/>
  <c r="AB102" i="3"/>
  <c r="AB146" i="3" s="1"/>
  <c r="AB85" i="3"/>
  <c r="AB129" i="3" s="1"/>
  <c r="AB83" i="3"/>
  <c r="AB126" i="3" s="1"/>
  <c r="AB68" i="3"/>
  <c r="AB120" i="3" s="1"/>
  <c r="AB108" i="3"/>
  <c r="AB152" i="3" s="1"/>
  <c r="AB82" i="3"/>
  <c r="AB125" i="3" s="1"/>
  <c r="AB101" i="3"/>
  <c r="AB145" i="3" s="1"/>
  <c r="AB99" i="3"/>
  <c r="AB143" i="3" s="1"/>
  <c r="AB98" i="3"/>
  <c r="AB142" i="3" s="1"/>
  <c r="AB97" i="3"/>
  <c r="AB141" i="3" s="1"/>
  <c r="AB96" i="3"/>
  <c r="AB140" i="3" s="1"/>
  <c r="AB95" i="3"/>
  <c r="AB139" i="3" s="1"/>
  <c r="AB93" i="3"/>
  <c r="AB137" i="3" s="1"/>
  <c r="AB91" i="3"/>
  <c r="AB135" i="3" s="1"/>
  <c r="AB90" i="3"/>
  <c r="AB134" i="3" s="1"/>
  <c r="AB89" i="3"/>
  <c r="AB133" i="3" s="1"/>
  <c r="AB88" i="3"/>
  <c r="AB132" i="3" s="1"/>
  <c r="AB81" i="3"/>
  <c r="AB124" i="3" s="1"/>
  <c r="AB86" i="3"/>
  <c r="AB130" i="3" s="1"/>
  <c r="AD66" i="3" l="1"/>
  <c r="S34" i="1"/>
  <c r="AC110" i="3"/>
  <c r="AC154" i="3" s="1"/>
  <c r="AC117" i="3"/>
  <c r="AC106" i="3"/>
  <c r="AC150" i="3" s="1"/>
  <c r="AC104" i="3"/>
  <c r="AC148" i="3" s="1"/>
  <c r="AC100" i="3"/>
  <c r="AC144" i="3" s="1"/>
  <c r="AC107" i="3"/>
  <c r="AC151" i="3" s="1"/>
  <c r="AC101" i="3"/>
  <c r="AC145" i="3" s="1"/>
  <c r="AC108" i="3"/>
  <c r="AC152" i="3" s="1"/>
  <c r="AC109" i="3"/>
  <c r="AC153" i="3" s="1"/>
  <c r="AC105" i="3"/>
  <c r="AC99" i="3"/>
  <c r="AC143" i="3" s="1"/>
  <c r="AC95" i="3"/>
  <c r="AC139" i="3" s="1"/>
  <c r="AC88" i="3"/>
  <c r="AC132" i="3" s="1"/>
  <c r="AC81" i="3"/>
  <c r="AC124" i="3" s="1"/>
  <c r="AC82" i="3"/>
  <c r="AC125" i="3" s="1"/>
  <c r="AC74" i="3"/>
  <c r="AC121" i="3" s="1"/>
  <c r="AC103" i="3"/>
  <c r="AC147" i="3" s="1"/>
  <c r="AC98" i="3"/>
  <c r="AC142" i="3" s="1"/>
  <c r="AC97" i="3"/>
  <c r="AC141" i="3" s="1"/>
  <c r="AC96" i="3"/>
  <c r="AC140" i="3" s="1"/>
  <c r="AC93" i="3"/>
  <c r="AC137" i="3" s="1"/>
  <c r="AC91" i="3"/>
  <c r="AC135" i="3" s="1"/>
  <c r="AC90" i="3"/>
  <c r="AC134" i="3" s="1"/>
  <c r="AC89" i="3"/>
  <c r="AC133" i="3" s="1"/>
  <c r="AC94" i="3"/>
  <c r="AC138" i="3" s="1"/>
  <c r="AC86" i="3"/>
  <c r="AC130" i="3" s="1"/>
  <c r="AC79" i="3"/>
  <c r="AC102" i="3"/>
  <c r="AC146" i="3" s="1"/>
  <c r="AC85" i="3"/>
  <c r="AC129" i="3" s="1"/>
  <c r="AC83" i="3"/>
  <c r="AC126" i="3" s="1"/>
  <c r="AC87" i="3"/>
  <c r="AC131" i="3" s="1"/>
  <c r="AC68" i="3"/>
  <c r="AC120" i="3" s="1"/>
  <c r="AE66" i="3" l="1"/>
  <c r="T34" i="1"/>
  <c r="AD110" i="3"/>
  <c r="AD154" i="3" s="1"/>
  <c r="AD107" i="3"/>
  <c r="AD151" i="3" s="1"/>
  <c r="AD101" i="3"/>
  <c r="AD145" i="3" s="1"/>
  <c r="AD108" i="3"/>
  <c r="AD152" i="3" s="1"/>
  <c r="AD102" i="3"/>
  <c r="AD146" i="3" s="1"/>
  <c r="AD109" i="3"/>
  <c r="AD153" i="3" s="1"/>
  <c r="AD105" i="3"/>
  <c r="AD117" i="3"/>
  <c r="AD103" i="3"/>
  <c r="AD147" i="3" s="1"/>
  <c r="AD100" i="3"/>
  <c r="AD144" i="3" s="1"/>
  <c r="AD98" i="3"/>
  <c r="AD142" i="3" s="1"/>
  <c r="AD96" i="3"/>
  <c r="AD140" i="3" s="1"/>
  <c r="AD91" i="3"/>
  <c r="AD135" i="3" s="1"/>
  <c r="AD89" i="3"/>
  <c r="AD133" i="3" s="1"/>
  <c r="AD85" i="3"/>
  <c r="AD129" i="3" s="1"/>
  <c r="AD82" i="3"/>
  <c r="AD125" i="3" s="1"/>
  <c r="AD97" i="3"/>
  <c r="AD141" i="3" s="1"/>
  <c r="AD93" i="3"/>
  <c r="AD137" i="3" s="1"/>
  <c r="AD90" i="3"/>
  <c r="AD134" i="3" s="1"/>
  <c r="AD99" i="3"/>
  <c r="AD143" i="3" s="1"/>
  <c r="AD95" i="3"/>
  <c r="AD139" i="3" s="1"/>
  <c r="AD94" i="3"/>
  <c r="AD138" i="3" s="1"/>
  <c r="AD88" i="3"/>
  <c r="AD132" i="3" s="1"/>
  <c r="AD86" i="3"/>
  <c r="AD130" i="3" s="1"/>
  <c r="AD81" i="3"/>
  <c r="AD124" i="3" s="1"/>
  <c r="AD79" i="3"/>
  <c r="AD104" i="3"/>
  <c r="AD148" i="3" s="1"/>
  <c r="AD87" i="3"/>
  <c r="AD131" i="3" s="1"/>
  <c r="AD83" i="3"/>
  <c r="AD126" i="3" s="1"/>
  <c r="AD106" i="3"/>
  <c r="AD150" i="3" s="1"/>
  <c r="AD74" i="3"/>
  <c r="AD121" i="3" s="1"/>
  <c r="AD68" i="3"/>
  <c r="AD120" i="3" s="1"/>
  <c r="AF66" i="3" l="1"/>
  <c r="U34" i="1"/>
  <c r="AE117" i="3"/>
  <c r="AE108" i="3"/>
  <c r="AE152" i="3" s="1"/>
  <c r="AE102" i="3"/>
  <c r="AE146" i="3" s="1"/>
  <c r="AE109" i="3"/>
  <c r="AE153" i="3" s="1"/>
  <c r="AE105" i="3"/>
  <c r="AE103" i="3"/>
  <c r="AE147" i="3" s="1"/>
  <c r="AE106" i="3"/>
  <c r="AE150" i="3" s="1"/>
  <c r="AE104" i="3"/>
  <c r="AE148" i="3" s="1"/>
  <c r="AE107" i="3"/>
  <c r="AE151" i="3" s="1"/>
  <c r="AE97" i="3"/>
  <c r="AE141" i="3" s="1"/>
  <c r="AE93" i="3"/>
  <c r="AE137" i="3" s="1"/>
  <c r="AE90" i="3"/>
  <c r="AE134" i="3" s="1"/>
  <c r="AE86" i="3"/>
  <c r="AE130" i="3" s="1"/>
  <c r="AE83" i="3"/>
  <c r="AE126" i="3" s="1"/>
  <c r="AE99" i="3"/>
  <c r="AE143" i="3" s="1"/>
  <c r="AE98" i="3"/>
  <c r="AE142" i="3" s="1"/>
  <c r="AE96" i="3"/>
  <c r="AE140" i="3" s="1"/>
  <c r="AE95" i="3"/>
  <c r="AE139" i="3" s="1"/>
  <c r="AE94" i="3"/>
  <c r="AE138" i="3" s="1"/>
  <c r="AE91" i="3"/>
  <c r="AE135" i="3" s="1"/>
  <c r="AE89" i="3"/>
  <c r="AE133" i="3" s="1"/>
  <c r="AE88" i="3"/>
  <c r="AE132" i="3" s="1"/>
  <c r="AE81" i="3"/>
  <c r="AE124" i="3" s="1"/>
  <c r="AE79" i="3"/>
  <c r="AE110" i="3"/>
  <c r="AE154" i="3" s="1"/>
  <c r="AE101" i="3"/>
  <c r="AE145" i="3" s="1"/>
  <c r="AE87" i="3"/>
  <c r="AE131" i="3" s="1"/>
  <c r="AE68" i="3"/>
  <c r="AE120" i="3" s="1"/>
  <c r="AE100" i="3"/>
  <c r="AE144" i="3" s="1"/>
  <c r="AE85" i="3"/>
  <c r="AE129" i="3" s="1"/>
  <c r="AE74" i="3"/>
  <c r="AE121" i="3" s="1"/>
  <c r="AE82" i="3"/>
  <c r="AE125" i="3" s="1"/>
  <c r="AG66" i="3" l="1"/>
  <c r="V34" i="1"/>
  <c r="AF109" i="3"/>
  <c r="AF153" i="3" s="1"/>
  <c r="AF105" i="3"/>
  <c r="AF103" i="3"/>
  <c r="AF147" i="3" s="1"/>
  <c r="AF106" i="3"/>
  <c r="AF150" i="3" s="1"/>
  <c r="AF104" i="3"/>
  <c r="AF148" i="3" s="1"/>
  <c r="AF100" i="3"/>
  <c r="AF144" i="3" s="1"/>
  <c r="AF117" i="3"/>
  <c r="AF110" i="3"/>
  <c r="AF154" i="3" s="1"/>
  <c r="AF107" i="3"/>
  <c r="AF151" i="3" s="1"/>
  <c r="AF102" i="3"/>
  <c r="AF146" i="3" s="1"/>
  <c r="AF94" i="3"/>
  <c r="AF138" i="3" s="1"/>
  <c r="AF87" i="3"/>
  <c r="AF131" i="3" s="1"/>
  <c r="AF79" i="3"/>
  <c r="AF74" i="3"/>
  <c r="AF121" i="3" s="1"/>
  <c r="AF108" i="3"/>
  <c r="AF152" i="3" s="1"/>
  <c r="AF101" i="3"/>
  <c r="AF145" i="3" s="1"/>
  <c r="AF86" i="3"/>
  <c r="AF130" i="3" s="1"/>
  <c r="AF68" i="3"/>
  <c r="AF120" i="3" s="1"/>
  <c r="AF85" i="3"/>
  <c r="AF129" i="3" s="1"/>
  <c r="AF83" i="3"/>
  <c r="AF126" i="3" s="1"/>
  <c r="AF82" i="3"/>
  <c r="AF125" i="3" s="1"/>
  <c r="AF99" i="3"/>
  <c r="AF143" i="3" s="1"/>
  <c r="AF98" i="3"/>
  <c r="AF142" i="3" s="1"/>
  <c r="AF97" i="3"/>
  <c r="AF141" i="3" s="1"/>
  <c r="AF96" i="3"/>
  <c r="AF140" i="3" s="1"/>
  <c r="AF81" i="3"/>
  <c r="AF124" i="3" s="1"/>
  <c r="AF95" i="3"/>
  <c r="AF139" i="3" s="1"/>
  <c r="AF91" i="3"/>
  <c r="AF135" i="3" s="1"/>
  <c r="AF89" i="3"/>
  <c r="AF133" i="3" s="1"/>
  <c r="AF88" i="3"/>
  <c r="AF132" i="3" s="1"/>
  <c r="AF93" i="3"/>
  <c r="AF137" i="3" s="1"/>
  <c r="AF90" i="3"/>
  <c r="AF134" i="3" s="1"/>
  <c r="AH66" i="3" l="1"/>
  <c r="W34" i="1"/>
  <c r="AG110" i="3"/>
  <c r="AG154" i="3" s="1"/>
  <c r="AG106" i="3"/>
  <c r="AG150" i="3" s="1"/>
  <c r="AG104" i="3"/>
  <c r="AG148" i="3" s="1"/>
  <c r="AG100" i="3"/>
  <c r="AG144" i="3" s="1"/>
  <c r="AG117" i="3"/>
  <c r="AG107" i="3"/>
  <c r="AG151" i="3" s="1"/>
  <c r="AG101" i="3"/>
  <c r="AG145" i="3" s="1"/>
  <c r="AG108" i="3"/>
  <c r="AG152" i="3" s="1"/>
  <c r="AG99" i="3"/>
  <c r="AG143" i="3" s="1"/>
  <c r="AG95" i="3"/>
  <c r="AG139" i="3" s="1"/>
  <c r="AG88" i="3"/>
  <c r="AG132" i="3" s="1"/>
  <c r="AG81" i="3"/>
  <c r="AG124" i="3" s="1"/>
  <c r="AG105" i="3"/>
  <c r="AG103" i="3"/>
  <c r="AG147" i="3" s="1"/>
  <c r="AG87" i="3"/>
  <c r="AG131" i="3" s="1"/>
  <c r="AG85" i="3"/>
  <c r="AG129" i="3" s="1"/>
  <c r="AG83" i="3"/>
  <c r="AG126" i="3" s="1"/>
  <c r="AG82" i="3"/>
  <c r="AG125" i="3" s="1"/>
  <c r="AG74" i="3"/>
  <c r="AG121" i="3" s="1"/>
  <c r="AG109" i="3"/>
  <c r="AG153" i="3" s="1"/>
  <c r="AG102" i="3"/>
  <c r="AG146" i="3" s="1"/>
  <c r="AG98" i="3"/>
  <c r="AG142" i="3" s="1"/>
  <c r="AG97" i="3"/>
  <c r="AG141" i="3" s="1"/>
  <c r="AG96" i="3"/>
  <c r="AG140" i="3" s="1"/>
  <c r="AG93" i="3"/>
  <c r="AG137" i="3" s="1"/>
  <c r="AG91" i="3"/>
  <c r="AG135" i="3" s="1"/>
  <c r="AG90" i="3"/>
  <c r="AG134" i="3" s="1"/>
  <c r="AG89" i="3"/>
  <c r="AG133" i="3" s="1"/>
  <c r="AG86" i="3"/>
  <c r="AG130" i="3" s="1"/>
  <c r="AG79" i="3"/>
  <c r="AG68" i="3"/>
  <c r="AG120" i="3" s="1"/>
  <c r="AG94" i="3"/>
  <c r="AG138" i="3" s="1"/>
  <c r="AI66" i="3" l="1"/>
  <c r="X34" i="1"/>
  <c r="AH117" i="3"/>
  <c r="AH107" i="3"/>
  <c r="AH151" i="3" s="1"/>
  <c r="AH101" i="3"/>
  <c r="AH145" i="3" s="1"/>
  <c r="AH110" i="3"/>
  <c r="AH154" i="3" s="1"/>
  <c r="AH108" i="3"/>
  <c r="AH152" i="3" s="1"/>
  <c r="AH102" i="3"/>
  <c r="AH146" i="3" s="1"/>
  <c r="AH109" i="3"/>
  <c r="AH153" i="3" s="1"/>
  <c r="AH105" i="3"/>
  <c r="AH104" i="3"/>
  <c r="AH148" i="3" s="1"/>
  <c r="AH98" i="3"/>
  <c r="AH142" i="3" s="1"/>
  <c r="AH96" i="3"/>
  <c r="AH140" i="3" s="1"/>
  <c r="AH91" i="3"/>
  <c r="AH135" i="3" s="1"/>
  <c r="AH89" i="3"/>
  <c r="AH133" i="3" s="1"/>
  <c r="AH85" i="3"/>
  <c r="AH129" i="3" s="1"/>
  <c r="AH82" i="3"/>
  <c r="AH125" i="3" s="1"/>
  <c r="AH74" i="3"/>
  <c r="AH121" i="3" s="1"/>
  <c r="AH100" i="3"/>
  <c r="AH144" i="3" s="1"/>
  <c r="AH97" i="3"/>
  <c r="AH141" i="3" s="1"/>
  <c r="AH93" i="3"/>
  <c r="AH137" i="3" s="1"/>
  <c r="AH90" i="3"/>
  <c r="AH134" i="3" s="1"/>
  <c r="AH106" i="3"/>
  <c r="AH150" i="3" s="1"/>
  <c r="AH99" i="3"/>
  <c r="AH143" i="3" s="1"/>
  <c r="AH95" i="3"/>
  <c r="AH139" i="3" s="1"/>
  <c r="AH94" i="3"/>
  <c r="AH138" i="3" s="1"/>
  <c r="AH88" i="3"/>
  <c r="AH132" i="3" s="1"/>
  <c r="AH86" i="3"/>
  <c r="AH130" i="3" s="1"/>
  <c r="AH81" i="3"/>
  <c r="AH124" i="3" s="1"/>
  <c r="AH79" i="3"/>
  <c r="AH103" i="3"/>
  <c r="AH147" i="3" s="1"/>
  <c r="AH68" i="3"/>
  <c r="AH120" i="3" s="1"/>
  <c r="AH83" i="3"/>
  <c r="AH126" i="3" s="1"/>
  <c r="AH87" i="3"/>
  <c r="AH131" i="3" s="1"/>
  <c r="AJ66" i="3" l="1"/>
  <c r="Y34" i="1"/>
  <c r="AI117" i="3"/>
  <c r="AI110" i="3"/>
  <c r="AI154" i="3" s="1"/>
  <c r="AI108" i="3"/>
  <c r="AI152" i="3" s="1"/>
  <c r="AI102" i="3"/>
  <c r="AI146" i="3" s="1"/>
  <c r="AI109" i="3"/>
  <c r="AI153" i="3" s="1"/>
  <c r="AI105" i="3"/>
  <c r="AI103" i="3"/>
  <c r="AI147" i="3" s="1"/>
  <c r="AI106" i="3"/>
  <c r="AI150" i="3" s="1"/>
  <c r="AI104" i="3"/>
  <c r="AI148" i="3" s="1"/>
  <c r="AI101" i="3"/>
  <c r="AI145" i="3" s="1"/>
  <c r="AI97" i="3"/>
  <c r="AI141" i="3" s="1"/>
  <c r="AI93" i="3"/>
  <c r="AI137" i="3" s="1"/>
  <c r="AI90" i="3"/>
  <c r="AI134" i="3" s="1"/>
  <c r="AI86" i="3"/>
  <c r="AI130" i="3" s="1"/>
  <c r="AI83" i="3"/>
  <c r="AI126" i="3" s="1"/>
  <c r="AI100" i="3"/>
  <c r="AI144" i="3" s="1"/>
  <c r="AI82" i="3"/>
  <c r="AI125" i="3" s="1"/>
  <c r="AI99" i="3"/>
  <c r="AI143" i="3" s="1"/>
  <c r="AI98" i="3"/>
  <c r="AI142" i="3" s="1"/>
  <c r="AI96" i="3"/>
  <c r="AI140" i="3" s="1"/>
  <c r="AI95" i="3"/>
  <c r="AI139" i="3" s="1"/>
  <c r="AI94" i="3"/>
  <c r="AI138" i="3" s="1"/>
  <c r="AI91" i="3"/>
  <c r="AI135" i="3" s="1"/>
  <c r="AI89" i="3"/>
  <c r="AI133" i="3" s="1"/>
  <c r="AI88" i="3"/>
  <c r="AI132" i="3" s="1"/>
  <c r="AI81" i="3"/>
  <c r="AI124" i="3" s="1"/>
  <c r="AI79" i="3"/>
  <c r="AI68" i="3"/>
  <c r="AI120" i="3" s="1"/>
  <c r="AI87" i="3"/>
  <c r="AI131" i="3" s="1"/>
  <c r="AI107" i="3"/>
  <c r="AI151" i="3" s="1"/>
  <c r="AI85" i="3"/>
  <c r="AI129" i="3" s="1"/>
  <c r="AI74" i="3"/>
  <c r="AI121" i="3" s="1"/>
  <c r="AK66" i="3" l="1"/>
  <c r="Z34" i="1"/>
  <c r="AJ109" i="3"/>
  <c r="AJ153" i="3" s="1"/>
  <c r="AJ105" i="3"/>
  <c r="AJ103" i="3"/>
  <c r="AJ147" i="3" s="1"/>
  <c r="AJ106" i="3"/>
  <c r="AJ150" i="3" s="1"/>
  <c r="AJ104" i="3"/>
  <c r="AJ148" i="3" s="1"/>
  <c r="AJ100" i="3"/>
  <c r="AJ144" i="3" s="1"/>
  <c r="AJ107" i="3"/>
  <c r="AJ151" i="3" s="1"/>
  <c r="AJ108" i="3"/>
  <c r="AJ152" i="3" s="1"/>
  <c r="AJ94" i="3"/>
  <c r="AJ138" i="3" s="1"/>
  <c r="AJ87" i="3"/>
  <c r="AJ131" i="3" s="1"/>
  <c r="AJ79" i="3"/>
  <c r="AJ74" i="3"/>
  <c r="AJ121" i="3" s="1"/>
  <c r="AJ110" i="3"/>
  <c r="AJ154" i="3" s="1"/>
  <c r="AJ99" i="3"/>
  <c r="AJ143" i="3" s="1"/>
  <c r="AJ98" i="3"/>
  <c r="AJ142" i="3" s="1"/>
  <c r="AJ97" i="3"/>
  <c r="AJ141" i="3" s="1"/>
  <c r="AJ96" i="3"/>
  <c r="AJ140" i="3" s="1"/>
  <c r="AJ95" i="3"/>
  <c r="AJ139" i="3" s="1"/>
  <c r="AJ93" i="3"/>
  <c r="AJ137" i="3" s="1"/>
  <c r="AJ91" i="3"/>
  <c r="AJ135" i="3" s="1"/>
  <c r="AJ90" i="3"/>
  <c r="AJ134" i="3" s="1"/>
  <c r="AJ89" i="3"/>
  <c r="AJ133" i="3" s="1"/>
  <c r="AJ88" i="3"/>
  <c r="AJ132" i="3" s="1"/>
  <c r="AJ81" i="3"/>
  <c r="AJ124" i="3" s="1"/>
  <c r="AJ68" i="3"/>
  <c r="AJ120" i="3" s="1"/>
  <c r="AJ117" i="3"/>
  <c r="AJ102" i="3"/>
  <c r="AJ146" i="3" s="1"/>
  <c r="AJ86" i="3"/>
  <c r="AJ130" i="3" s="1"/>
  <c r="AJ85" i="3"/>
  <c r="AJ129" i="3" s="1"/>
  <c r="AJ83" i="3"/>
  <c r="AJ126" i="3" s="1"/>
  <c r="AJ101" i="3"/>
  <c r="AJ145" i="3" s="1"/>
  <c r="AJ82" i="3"/>
  <c r="AJ125" i="3" s="1"/>
  <c r="AL66" i="3" l="1"/>
  <c r="AA34" i="1"/>
  <c r="AK110" i="3"/>
  <c r="AK154" i="3" s="1"/>
  <c r="AK106" i="3"/>
  <c r="AK150" i="3" s="1"/>
  <c r="AK104" i="3"/>
  <c r="AK148" i="3" s="1"/>
  <c r="AK100" i="3"/>
  <c r="AK144" i="3" s="1"/>
  <c r="AK107" i="3"/>
  <c r="AK151" i="3" s="1"/>
  <c r="AK101" i="3"/>
  <c r="AK145" i="3" s="1"/>
  <c r="AK117" i="3"/>
  <c r="AK108" i="3"/>
  <c r="AK152" i="3" s="1"/>
  <c r="AK99" i="3"/>
  <c r="AK143" i="3" s="1"/>
  <c r="AK95" i="3"/>
  <c r="AK139" i="3" s="1"/>
  <c r="AK88" i="3"/>
  <c r="AK132" i="3" s="1"/>
  <c r="AK81" i="3"/>
  <c r="AK124" i="3" s="1"/>
  <c r="AK102" i="3"/>
  <c r="AK146" i="3" s="1"/>
  <c r="AK94" i="3"/>
  <c r="AK138" i="3" s="1"/>
  <c r="AK86" i="3"/>
  <c r="AK130" i="3" s="1"/>
  <c r="AK79" i="3"/>
  <c r="AK109" i="3"/>
  <c r="AK153" i="3" s="1"/>
  <c r="AK87" i="3"/>
  <c r="AK131" i="3" s="1"/>
  <c r="AK85" i="3"/>
  <c r="AK129" i="3" s="1"/>
  <c r="AK83" i="3"/>
  <c r="AK126" i="3" s="1"/>
  <c r="AK103" i="3"/>
  <c r="AK147" i="3" s="1"/>
  <c r="AK82" i="3"/>
  <c r="AK125" i="3" s="1"/>
  <c r="AK105" i="3"/>
  <c r="AK98" i="3"/>
  <c r="AK142" i="3" s="1"/>
  <c r="AK97" i="3"/>
  <c r="AK141" i="3" s="1"/>
  <c r="AK96" i="3"/>
  <c r="AK140" i="3" s="1"/>
  <c r="AK91" i="3"/>
  <c r="AK135" i="3" s="1"/>
  <c r="AK89" i="3"/>
  <c r="AK133" i="3" s="1"/>
  <c r="AK93" i="3"/>
  <c r="AK137" i="3" s="1"/>
  <c r="AK90" i="3"/>
  <c r="AK134" i="3" s="1"/>
  <c r="AK74" i="3"/>
  <c r="AK121" i="3" s="1"/>
  <c r="AK68" i="3"/>
  <c r="AK120" i="3" s="1"/>
  <c r="AM66" i="3" l="1"/>
  <c r="AB34" i="1"/>
  <c r="AL107" i="3"/>
  <c r="AL151" i="3" s="1"/>
  <c r="AL101" i="3"/>
  <c r="AL145" i="3" s="1"/>
  <c r="AL117" i="3"/>
  <c r="AL108" i="3"/>
  <c r="AL152" i="3" s="1"/>
  <c r="AL102" i="3"/>
  <c r="AL146" i="3" s="1"/>
  <c r="AL110" i="3"/>
  <c r="AL154" i="3" s="1"/>
  <c r="AL109" i="3"/>
  <c r="AL153" i="3" s="1"/>
  <c r="AL105" i="3"/>
  <c r="AL103" i="3"/>
  <c r="AL147" i="3" s="1"/>
  <c r="AL100" i="3"/>
  <c r="AL144" i="3" s="1"/>
  <c r="AL98" i="3"/>
  <c r="AL142" i="3" s="1"/>
  <c r="AL96" i="3"/>
  <c r="AL140" i="3" s="1"/>
  <c r="AL91" i="3"/>
  <c r="AL135" i="3" s="1"/>
  <c r="AL89" i="3"/>
  <c r="AL133" i="3" s="1"/>
  <c r="AL129" i="3"/>
  <c r="AL82" i="3"/>
  <c r="AL125" i="3" s="1"/>
  <c r="AL87" i="3"/>
  <c r="AL131" i="3" s="1"/>
  <c r="AL83" i="3"/>
  <c r="AL126" i="3" s="1"/>
  <c r="AL106" i="3"/>
  <c r="AL150" i="3" s="1"/>
  <c r="AL104" i="3"/>
  <c r="AL148" i="3" s="1"/>
  <c r="AL74" i="3"/>
  <c r="AL121" i="3" s="1"/>
  <c r="AL97" i="3"/>
  <c r="AL141" i="3" s="1"/>
  <c r="AL93" i="3"/>
  <c r="AL137" i="3" s="1"/>
  <c r="AL90" i="3"/>
  <c r="AL134" i="3" s="1"/>
  <c r="AL99" i="3"/>
  <c r="AL143" i="3" s="1"/>
  <c r="AL95" i="3"/>
  <c r="AL139" i="3" s="1"/>
  <c r="AL88" i="3"/>
  <c r="AL132" i="3" s="1"/>
  <c r="AL86" i="3"/>
  <c r="AL130" i="3" s="1"/>
  <c r="AL79" i="3"/>
  <c r="AL94" i="3"/>
  <c r="AL138" i="3" s="1"/>
  <c r="AL68" i="3"/>
  <c r="AL120" i="3" s="1"/>
  <c r="AL81" i="3"/>
  <c r="AL124" i="3" s="1"/>
  <c r="AN66" i="3" l="1"/>
  <c r="AC34" i="1"/>
  <c r="AM117" i="3"/>
  <c r="AM108" i="3"/>
  <c r="AM152" i="3" s="1"/>
  <c r="AM102" i="3"/>
  <c r="AM146" i="3" s="1"/>
  <c r="AM110" i="3"/>
  <c r="AM154" i="3" s="1"/>
  <c r="AM109" i="3"/>
  <c r="AM153" i="3" s="1"/>
  <c r="AM105" i="3"/>
  <c r="AM103" i="3"/>
  <c r="AM147" i="3" s="1"/>
  <c r="AM106" i="3"/>
  <c r="AM150" i="3" s="1"/>
  <c r="AM104" i="3"/>
  <c r="AM148" i="3" s="1"/>
  <c r="AM97" i="3"/>
  <c r="AM141" i="3" s="1"/>
  <c r="AM93" i="3"/>
  <c r="AM137" i="3" s="1"/>
  <c r="AM90" i="3"/>
  <c r="AM134" i="3" s="1"/>
  <c r="AM86" i="3"/>
  <c r="AM130" i="3" s="1"/>
  <c r="AM83" i="3"/>
  <c r="AM126" i="3" s="1"/>
  <c r="AM85" i="3"/>
  <c r="AM129" i="3" s="1"/>
  <c r="AM74" i="3"/>
  <c r="AM121" i="3" s="1"/>
  <c r="AM82" i="3"/>
  <c r="AM125" i="3" s="1"/>
  <c r="AM68" i="3"/>
  <c r="AM120" i="3" s="1"/>
  <c r="AM107" i="3"/>
  <c r="AM151" i="3" s="1"/>
  <c r="AM101" i="3"/>
  <c r="AM145" i="3" s="1"/>
  <c r="AM99" i="3"/>
  <c r="AM143" i="3" s="1"/>
  <c r="AM98" i="3"/>
  <c r="AM142" i="3" s="1"/>
  <c r="AM96" i="3"/>
  <c r="AM140" i="3" s="1"/>
  <c r="AM95" i="3"/>
  <c r="AM139" i="3" s="1"/>
  <c r="AM94" i="3"/>
  <c r="AM138" i="3" s="1"/>
  <c r="AM91" i="3"/>
  <c r="AM135" i="3" s="1"/>
  <c r="AM89" i="3"/>
  <c r="AM133" i="3" s="1"/>
  <c r="AM88" i="3"/>
  <c r="AM132" i="3" s="1"/>
  <c r="AM81" i="3"/>
  <c r="AM124" i="3" s="1"/>
  <c r="AM79" i="3"/>
  <c r="AM100" i="3"/>
  <c r="AM144" i="3" s="1"/>
  <c r="AM87" i="3"/>
  <c r="AM131" i="3" s="1"/>
  <c r="AO66" i="3" l="1"/>
  <c r="AD34" i="1"/>
  <c r="AN117" i="3"/>
  <c r="AN110" i="3"/>
  <c r="AN154" i="3" s="1"/>
  <c r="AN109" i="3"/>
  <c r="AN153" i="3" s="1"/>
  <c r="AN105" i="3"/>
  <c r="AN103" i="3"/>
  <c r="AN147" i="3" s="1"/>
  <c r="AN106" i="3"/>
  <c r="AN150" i="3" s="1"/>
  <c r="AN104" i="3"/>
  <c r="AN148" i="3" s="1"/>
  <c r="AN100" i="3"/>
  <c r="AN144" i="3" s="1"/>
  <c r="AN107" i="3"/>
  <c r="AN151" i="3" s="1"/>
  <c r="AN102" i="3"/>
  <c r="AN146" i="3" s="1"/>
  <c r="AN94" i="3"/>
  <c r="AN138" i="3" s="1"/>
  <c r="AN87" i="3"/>
  <c r="AN131" i="3" s="1"/>
  <c r="AN79" i="3"/>
  <c r="AN74" i="3"/>
  <c r="AN121" i="3" s="1"/>
  <c r="AN82" i="3"/>
  <c r="AN125" i="3" s="1"/>
  <c r="AN68" i="3"/>
  <c r="AN120" i="3" s="1"/>
  <c r="AN101" i="3"/>
  <c r="AN145" i="3" s="1"/>
  <c r="AN99" i="3"/>
  <c r="AN143" i="3" s="1"/>
  <c r="AN98" i="3"/>
  <c r="AN142" i="3" s="1"/>
  <c r="AN97" i="3"/>
  <c r="AN141" i="3" s="1"/>
  <c r="AN96" i="3"/>
  <c r="AN140" i="3" s="1"/>
  <c r="AN95" i="3"/>
  <c r="AN139" i="3" s="1"/>
  <c r="AN93" i="3"/>
  <c r="AN137" i="3" s="1"/>
  <c r="AN91" i="3"/>
  <c r="AN135" i="3" s="1"/>
  <c r="AN90" i="3"/>
  <c r="AN134" i="3" s="1"/>
  <c r="AN89" i="3"/>
  <c r="AN133" i="3" s="1"/>
  <c r="AN88" i="3"/>
  <c r="AN132" i="3" s="1"/>
  <c r="AN81" i="3"/>
  <c r="AN124" i="3" s="1"/>
  <c r="AN86" i="3"/>
  <c r="AN130" i="3" s="1"/>
  <c r="AN108" i="3"/>
  <c r="AN152" i="3" s="1"/>
  <c r="AN83" i="3"/>
  <c r="AN126" i="3" s="1"/>
  <c r="AN85" i="3"/>
  <c r="AN129" i="3" s="1"/>
  <c r="AP66" i="3" l="1"/>
  <c r="AE34" i="1"/>
  <c r="AO110" i="3"/>
  <c r="AO154" i="3" s="1"/>
  <c r="AO106" i="3"/>
  <c r="AO150" i="3" s="1"/>
  <c r="AO104" i="3"/>
  <c r="AO148" i="3" s="1"/>
  <c r="AO100" i="3"/>
  <c r="AO144" i="3" s="1"/>
  <c r="AO107" i="3"/>
  <c r="AO151" i="3" s="1"/>
  <c r="AO101" i="3"/>
  <c r="AO145" i="3" s="1"/>
  <c r="AO108" i="3"/>
  <c r="AO152" i="3" s="1"/>
  <c r="AO99" i="3"/>
  <c r="AO143" i="3" s="1"/>
  <c r="AO95" i="3"/>
  <c r="AO139" i="3" s="1"/>
  <c r="AO88" i="3"/>
  <c r="AO132" i="3" s="1"/>
  <c r="AO81" i="3"/>
  <c r="AO124" i="3" s="1"/>
  <c r="AO117" i="3"/>
  <c r="AO109" i="3"/>
  <c r="AO153" i="3" s="1"/>
  <c r="AO98" i="3"/>
  <c r="AO142" i="3" s="1"/>
  <c r="AO97" i="3"/>
  <c r="AO141" i="3" s="1"/>
  <c r="AO96" i="3"/>
  <c r="AO140" i="3" s="1"/>
  <c r="AO93" i="3"/>
  <c r="AO137" i="3" s="1"/>
  <c r="AO91" i="3"/>
  <c r="AO135" i="3" s="1"/>
  <c r="AO90" i="3"/>
  <c r="AO134" i="3" s="1"/>
  <c r="AO89" i="3"/>
  <c r="AO133" i="3" s="1"/>
  <c r="AO103" i="3"/>
  <c r="AO147" i="3" s="1"/>
  <c r="AO94" i="3"/>
  <c r="AO138" i="3" s="1"/>
  <c r="AO86" i="3"/>
  <c r="AO130" i="3" s="1"/>
  <c r="AO79" i="3"/>
  <c r="AO105" i="3"/>
  <c r="AO87" i="3"/>
  <c r="AO131" i="3" s="1"/>
  <c r="AO85" i="3"/>
  <c r="AO129" i="3" s="1"/>
  <c r="AO83" i="3"/>
  <c r="AO126" i="3" s="1"/>
  <c r="AO102" i="3"/>
  <c r="AO146" i="3" s="1"/>
  <c r="AO82" i="3"/>
  <c r="AO125" i="3" s="1"/>
  <c r="AO74" i="3"/>
  <c r="AO121" i="3" s="1"/>
  <c r="AO68" i="3"/>
  <c r="AO120" i="3" s="1"/>
  <c r="AQ66" i="3" l="1"/>
  <c r="AF34" i="1"/>
  <c r="AP107" i="3"/>
  <c r="AP151" i="3" s="1"/>
  <c r="AP101" i="3"/>
  <c r="AP145" i="3" s="1"/>
  <c r="AP108" i="3"/>
  <c r="AP152" i="3" s="1"/>
  <c r="AP102" i="3"/>
  <c r="AP146" i="3" s="1"/>
  <c r="AP117" i="3"/>
  <c r="AP109" i="3"/>
  <c r="AP153" i="3" s="1"/>
  <c r="AP105" i="3"/>
  <c r="AP110" i="3"/>
  <c r="AP154" i="3" s="1"/>
  <c r="AP106" i="3"/>
  <c r="AP150" i="3" s="1"/>
  <c r="AP98" i="3"/>
  <c r="AP142" i="3" s="1"/>
  <c r="AP96" i="3"/>
  <c r="AP140" i="3" s="1"/>
  <c r="AP91" i="3"/>
  <c r="AP135" i="3" s="1"/>
  <c r="AP89" i="3"/>
  <c r="AP133" i="3" s="1"/>
  <c r="AP85" i="3"/>
  <c r="AP129" i="3" s="1"/>
  <c r="AP82" i="3"/>
  <c r="AP125" i="3" s="1"/>
  <c r="AP104" i="3"/>
  <c r="AP148" i="3" s="1"/>
  <c r="AP103" i="3"/>
  <c r="AP147" i="3" s="1"/>
  <c r="AP99" i="3"/>
  <c r="AP143" i="3" s="1"/>
  <c r="AP95" i="3"/>
  <c r="AP139" i="3" s="1"/>
  <c r="AP94" i="3"/>
  <c r="AP138" i="3" s="1"/>
  <c r="AP88" i="3"/>
  <c r="AP132" i="3" s="1"/>
  <c r="AP86" i="3"/>
  <c r="AP130" i="3" s="1"/>
  <c r="AP81" i="3"/>
  <c r="AP124" i="3" s="1"/>
  <c r="AP79" i="3"/>
  <c r="AP87" i="3"/>
  <c r="AP131" i="3" s="1"/>
  <c r="AP83" i="3"/>
  <c r="AP126" i="3" s="1"/>
  <c r="AP100" i="3"/>
  <c r="AP144" i="3" s="1"/>
  <c r="AP97" i="3"/>
  <c r="AP141" i="3" s="1"/>
  <c r="AP74" i="3"/>
  <c r="AP121" i="3" s="1"/>
  <c r="AP68" i="3"/>
  <c r="AP120" i="3" s="1"/>
  <c r="AP93" i="3"/>
  <c r="AP137" i="3" s="1"/>
  <c r="AP90" i="3"/>
  <c r="AP134" i="3" s="1"/>
  <c r="AR66" i="3" l="1"/>
  <c r="AG34" i="1"/>
  <c r="AQ117" i="3"/>
  <c r="AQ108" i="3"/>
  <c r="AQ152" i="3" s="1"/>
  <c r="AQ102" i="3"/>
  <c r="AQ146" i="3" s="1"/>
  <c r="AQ109" i="3"/>
  <c r="AQ153" i="3" s="1"/>
  <c r="AQ105" i="3"/>
  <c r="AQ103" i="3"/>
  <c r="AQ147" i="3" s="1"/>
  <c r="AQ110" i="3"/>
  <c r="AQ154" i="3" s="1"/>
  <c r="AQ106" i="3"/>
  <c r="AQ150" i="3" s="1"/>
  <c r="AQ104" i="3"/>
  <c r="AQ148" i="3" s="1"/>
  <c r="AQ101" i="3"/>
  <c r="AQ145" i="3" s="1"/>
  <c r="AQ97" i="3"/>
  <c r="AQ141" i="3" s="1"/>
  <c r="AQ93" i="3"/>
  <c r="AQ137" i="3" s="1"/>
  <c r="AQ90" i="3"/>
  <c r="AQ134" i="3" s="1"/>
  <c r="AQ86" i="3"/>
  <c r="AQ83" i="3"/>
  <c r="AQ126" i="3" s="1"/>
  <c r="AQ87" i="3"/>
  <c r="AQ131" i="3" s="1"/>
  <c r="AQ107" i="3"/>
  <c r="AQ151" i="3" s="1"/>
  <c r="AQ100" i="3"/>
  <c r="AQ144" i="3" s="1"/>
  <c r="AQ85" i="3"/>
  <c r="AQ129" i="3" s="1"/>
  <c r="AQ74" i="3"/>
  <c r="AQ121" i="3" s="1"/>
  <c r="AQ68" i="3"/>
  <c r="AQ120" i="3" s="1"/>
  <c r="AQ82" i="3"/>
  <c r="AQ125" i="3" s="1"/>
  <c r="AQ99" i="3"/>
  <c r="AQ143" i="3" s="1"/>
  <c r="AQ98" i="3"/>
  <c r="AQ142" i="3" s="1"/>
  <c r="AQ96" i="3"/>
  <c r="AQ140" i="3" s="1"/>
  <c r="AQ94" i="3"/>
  <c r="AQ138" i="3" s="1"/>
  <c r="AQ81" i="3"/>
  <c r="AQ124" i="3" s="1"/>
  <c r="AQ95" i="3"/>
  <c r="AQ139" i="3" s="1"/>
  <c r="AQ91" i="3"/>
  <c r="AQ135" i="3" s="1"/>
  <c r="AQ89" i="3"/>
  <c r="AQ133" i="3" s="1"/>
  <c r="AQ88" i="3"/>
  <c r="AQ132" i="3" s="1"/>
  <c r="AQ79" i="3"/>
  <c r="AS66" i="3" l="1"/>
  <c r="AH34" i="1"/>
  <c r="AI34" i="1" s="1"/>
  <c r="AR109" i="3"/>
  <c r="AR153" i="3" s="1"/>
  <c r="AR105" i="3"/>
  <c r="AR103" i="3"/>
  <c r="AR147" i="3" s="1"/>
  <c r="AR117" i="3"/>
  <c r="AR110" i="3"/>
  <c r="AR154" i="3" s="1"/>
  <c r="AR106" i="3"/>
  <c r="AR150" i="3" s="1"/>
  <c r="AR104" i="3"/>
  <c r="AR148" i="3" s="1"/>
  <c r="AR100" i="3"/>
  <c r="AR144" i="3" s="1"/>
  <c r="AR107" i="3"/>
  <c r="AR151" i="3" s="1"/>
  <c r="AR94" i="3"/>
  <c r="AR138" i="3" s="1"/>
  <c r="AR87" i="3"/>
  <c r="AR131" i="3" s="1"/>
  <c r="AR79" i="3"/>
  <c r="AR74" i="3"/>
  <c r="AR121" i="3" s="1"/>
  <c r="AR101" i="3"/>
  <c r="AR145" i="3" s="1"/>
  <c r="AR85" i="3"/>
  <c r="AR129" i="3" s="1"/>
  <c r="AR83" i="3"/>
  <c r="AR126" i="3" s="1"/>
  <c r="AR68" i="3"/>
  <c r="AR120" i="3" s="1"/>
  <c r="AR82" i="3"/>
  <c r="AR125" i="3" s="1"/>
  <c r="AR108" i="3"/>
  <c r="AR152" i="3" s="1"/>
  <c r="AR102" i="3"/>
  <c r="AR146" i="3" s="1"/>
  <c r="AR99" i="3"/>
  <c r="AR143" i="3" s="1"/>
  <c r="AR98" i="3"/>
  <c r="AR142" i="3" s="1"/>
  <c r="AR97" i="3"/>
  <c r="AR141" i="3" s="1"/>
  <c r="AR96" i="3"/>
  <c r="AR140" i="3" s="1"/>
  <c r="AR95" i="3"/>
  <c r="AR139" i="3" s="1"/>
  <c r="AR93" i="3"/>
  <c r="AR137" i="3" s="1"/>
  <c r="AR91" i="3"/>
  <c r="AR135" i="3" s="1"/>
  <c r="AR90" i="3"/>
  <c r="AR134" i="3" s="1"/>
  <c r="AR89" i="3"/>
  <c r="AR133" i="3" s="1"/>
  <c r="AR88" i="3"/>
  <c r="AR132" i="3" s="1"/>
  <c r="AR81" i="3"/>
  <c r="AR124" i="3" s="1"/>
  <c r="AR86" i="3"/>
  <c r="AR130" i="3" s="1"/>
  <c r="AT66" i="3" l="1"/>
  <c r="AS110" i="3"/>
  <c r="AS154" i="3" s="1"/>
  <c r="AS117" i="3"/>
  <c r="AS106" i="3"/>
  <c r="AS150" i="3" s="1"/>
  <c r="AS104" i="3"/>
  <c r="AS148" i="3" s="1"/>
  <c r="AS100" i="3"/>
  <c r="AS144" i="3" s="1"/>
  <c r="AS107" i="3"/>
  <c r="AS151" i="3" s="1"/>
  <c r="AS101" i="3"/>
  <c r="AS145" i="3" s="1"/>
  <c r="AS108" i="3"/>
  <c r="AS152" i="3" s="1"/>
  <c r="AS109" i="3"/>
  <c r="AS153" i="3" s="1"/>
  <c r="AS105" i="3"/>
  <c r="AS99" i="3"/>
  <c r="AS143" i="3" s="1"/>
  <c r="AS95" i="3"/>
  <c r="AS139" i="3" s="1"/>
  <c r="AS88" i="3"/>
  <c r="AS132" i="3" s="1"/>
  <c r="AS81" i="3"/>
  <c r="AS124" i="3" s="1"/>
  <c r="AS82" i="3"/>
  <c r="AS125" i="3" s="1"/>
  <c r="AS74" i="3"/>
  <c r="AS121" i="3" s="1"/>
  <c r="AS102" i="3"/>
  <c r="AS146" i="3" s="1"/>
  <c r="AS98" i="3"/>
  <c r="AS142" i="3" s="1"/>
  <c r="AS97" i="3"/>
  <c r="AS141" i="3" s="1"/>
  <c r="AS96" i="3"/>
  <c r="AS140" i="3" s="1"/>
  <c r="AS93" i="3"/>
  <c r="AS137" i="3" s="1"/>
  <c r="AS91" i="3"/>
  <c r="AS135" i="3" s="1"/>
  <c r="AS90" i="3"/>
  <c r="AS134" i="3" s="1"/>
  <c r="AS89" i="3"/>
  <c r="AS133" i="3" s="1"/>
  <c r="AS94" i="3"/>
  <c r="AS138" i="3" s="1"/>
  <c r="AS86" i="3"/>
  <c r="AS130" i="3" s="1"/>
  <c r="AS79" i="3"/>
  <c r="AS103" i="3"/>
  <c r="AS147" i="3" s="1"/>
  <c r="AS87" i="3"/>
  <c r="AS131" i="3" s="1"/>
  <c r="AS85" i="3"/>
  <c r="AS129" i="3" s="1"/>
  <c r="AS83" i="3"/>
  <c r="AS126" i="3" s="1"/>
  <c r="AS68" i="3"/>
  <c r="AS120" i="3" s="1"/>
  <c r="AU66" i="3" l="1"/>
  <c r="AJ34" i="1"/>
  <c r="AT110" i="3"/>
  <c r="AT154" i="3" s="1"/>
  <c r="AT107" i="3"/>
  <c r="AT151" i="3" s="1"/>
  <c r="AT101" i="3"/>
  <c r="AT145" i="3" s="1"/>
  <c r="AT108" i="3"/>
  <c r="AT152" i="3" s="1"/>
  <c r="AT102" i="3"/>
  <c r="AT146" i="3" s="1"/>
  <c r="AT109" i="3"/>
  <c r="AT153" i="3" s="1"/>
  <c r="AT105" i="3"/>
  <c r="AT103" i="3"/>
  <c r="AT147" i="3" s="1"/>
  <c r="AT100" i="3"/>
  <c r="AT144" i="3" s="1"/>
  <c r="AT98" i="3"/>
  <c r="AT142" i="3" s="1"/>
  <c r="AT96" i="3"/>
  <c r="AT140" i="3" s="1"/>
  <c r="AT91" i="3"/>
  <c r="AT135" i="3" s="1"/>
  <c r="AT89" i="3"/>
  <c r="AT133" i="3" s="1"/>
  <c r="AT85" i="3"/>
  <c r="AT129" i="3" s="1"/>
  <c r="AT82" i="3"/>
  <c r="AT125" i="3" s="1"/>
  <c r="AT106" i="3"/>
  <c r="AT150" i="3" s="1"/>
  <c r="AT97" i="3"/>
  <c r="AT141" i="3" s="1"/>
  <c r="AT93" i="3"/>
  <c r="AT137" i="3" s="1"/>
  <c r="AT90" i="3"/>
  <c r="AT134" i="3" s="1"/>
  <c r="AT99" i="3"/>
  <c r="AT143" i="3" s="1"/>
  <c r="AT95" i="3"/>
  <c r="AT139" i="3" s="1"/>
  <c r="AT94" i="3"/>
  <c r="AT138" i="3" s="1"/>
  <c r="AT88" i="3"/>
  <c r="AT132" i="3" s="1"/>
  <c r="AT86" i="3"/>
  <c r="AT130" i="3" s="1"/>
  <c r="AT81" i="3"/>
  <c r="AT124" i="3" s="1"/>
  <c r="AT79" i="3"/>
  <c r="AT87" i="3"/>
  <c r="AT131" i="3" s="1"/>
  <c r="AT83" i="3"/>
  <c r="AT126" i="3" s="1"/>
  <c r="AT117" i="3"/>
  <c r="AT104" i="3"/>
  <c r="AT148" i="3" s="1"/>
  <c r="AT68" i="3"/>
  <c r="AT120" i="3" s="1"/>
  <c r="AT74" i="3"/>
  <c r="AT121" i="3" s="1"/>
  <c r="AK34" i="1" l="1"/>
  <c r="AU117" i="3"/>
  <c r="AU108" i="3"/>
  <c r="AU152" i="3" s="1"/>
  <c r="AU102" i="3"/>
  <c r="AU146" i="3" s="1"/>
  <c r="AU109" i="3"/>
  <c r="AU153" i="3" s="1"/>
  <c r="AU105" i="3"/>
  <c r="AU103" i="3"/>
  <c r="AU147" i="3" s="1"/>
  <c r="AU106" i="3"/>
  <c r="AU150" i="3" s="1"/>
  <c r="AU104" i="3"/>
  <c r="AU148" i="3" s="1"/>
  <c r="AU107" i="3"/>
  <c r="AU151" i="3" s="1"/>
  <c r="AU97" i="3"/>
  <c r="AU141" i="3" s="1"/>
  <c r="AU93" i="3"/>
  <c r="AU137" i="3" s="1"/>
  <c r="AU90" i="3"/>
  <c r="AU134" i="3" s="1"/>
  <c r="AU86" i="3"/>
  <c r="AU130" i="3" s="1"/>
  <c r="AU83" i="3"/>
  <c r="AU126" i="3" s="1"/>
  <c r="AU100" i="3"/>
  <c r="AU144" i="3" s="1"/>
  <c r="AU99" i="3"/>
  <c r="AU143" i="3" s="1"/>
  <c r="AU98" i="3"/>
  <c r="AU142" i="3" s="1"/>
  <c r="AU96" i="3"/>
  <c r="AU140" i="3" s="1"/>
  <c r="AU95" i="3"/>
  <c r="AU139" i="3" s="1"/>
  <c r="AU94" i="3"/>
  <c r="AU138" i="3" s="1"/>
  <c r="AU91" i="3"/>
  <c r="AU135" i="3" s="1"/>
  <c r="AU89" i="3"/>
  <c r="AU133" i="3" s="1"/>
  <c r="AU88" i="3"/>
  <c r="AU132" i="3" s="1"/>
  <c r="AU81" i="3"/>
  <c r="AU124" i="3" s="1"/>
  <c r="AU79" i="3"/>
  <c r="AU87" i="3"/>
  <c r="AU131" i="3" s="1"/>
  <c r="AU68" i="3"/>
  <c r="AU120" i="3" s="1"/>
  <c r="AU85" i="3"/>
  <c r="AU129" i="3" s="1"/>
  <c r="AU110" i="3"/>
  <c r="AU154" i="3" s="1"/>
  <c r="AU101" i="3"/>
  <c r="AU145" i="3" s="1"/>
  <c r="AU82" i="3"/>
  <c r="AU125" i="3" s="1"/>
  <c r="AU74" i="3"/>
  <c r="AU121" i="3" s="1"/>
  <c r="AW66" i="3" l="1"/>
  <c r="AL34" i="1"/>
  <c r="AV109" i="3"/>
  <c r="AV153" i="3" s="1"/>
  <c r="AV105" i="3"/>
  <c r="AV103" i="3"/>
  <c r="AV147" i="3" s="1"/>
  <c r="AV106" i="3"/>
  <c r="AV150" i="3" s="1"/>
  <c r="AV104" i="3"/>
  <c r="AV148" i="3" s="1"/>
  <c r="AV100" i="3"/>
  <c r="AV144" i="3" s="1"/>
  <c r="AV117" i="3"/>
  <c r="AV110" i="3"/>
  <c r="AV154" i="3" s="1"/>
  <c r="AV107" i="3"/>
  <c r="AV151" i="3" s="1"/>
  <c r="AV102" i="3"/>
  <c r="AV146" i="3" s="1"/>
  <c r="AV94" i="3"/>
  <c r="AV138" i="3" s="1"/>
  <c r="AV131" i="3"/>
  <c r="AV79" i="3"/>
  <c r="AV74" i="3"/>
  <c r="AV121" i="3" s="1"/>
  <c r="AV130" i="3"/>
  <c r="AV68" i="3"/>
  <c r="AV120" i="3" s="1"/>
  <c r="AV108" i="3"/>
  <c r="AV152" i="3" s="1"/>
  <c r="AV85" i="3"/>
  <c r="AV129" i="3" s="1"/>
  <c r="AV83" i="3"/>
  <c r="AV126" i="3" s="1"/>
  <c r="AV101" i="3"/>
  <c r="AV145" i="3" s="1"/>
  <c r="AV82" i="3"/>
  <c r="AV125" i="3" s="1"/>
  <c r="AV99" i="3"/>
  <c r="AV143" i="3" s="1"/>
  <c r="AV98" i="3"/>
  <c r="AV142" i="3" s="1"/>
  <c r="AV97" i="3"/>
  <c r="AV141" i="3" s="1"/>
  <c r="AV96" i="3"/>
  <c r="AV140" i="3" s="1"/>
  <c r="AV93" i="3"/>
  <c r="AV137" i="3" s="1"/>
  <c r="AV90" i="3"/>
  <c r="AV134" i="3" s="1"/>
  <c r="AV81" i="3"/>
  <c r="AV124" i="3" s="1"/>
  <c r="AV95" i="3"/>
  <c r="AV139" i="3" s="1"/>
  <c r="AV91" i="3"/>
  <c r="AV135" i="3" s="1"/>
  <c r="AV89" i="3"/>
  <c r="AV133" i="3" s="1"/>
  <c r="AV88" i="3"/>
  <c r="AV132" i="3" s="1"/>
  <c r="AX66" i="3" l="1"/>
  <c r="AM34" i="1"/>
  <c r="AW110" i="3"/>
  <c r="AW154" i="3" s="1"/>
  <c r="AW106" i="3"/>
  <c r="AW150" i="3" s="1"/>
  <c r="AW104" i="3"/>
  <c r="AW148" i="3" s="1"/>
  <c r="AW100" i="3"/>
  <c r="AW144" i="3" s="1"/>
  <c r="AW117" i="3"/>
  <c r="AW107" i="3"/>
  <c r="AW151" i="3" s="1"/>
  <c r="AW101" i="3"/>
  <c r="AW145" i="3" s="1"/>
  <c r="AW108" i="3"/>
  <c r="AW152" i="3" s="1"/>
  <c r="AW99" i="3"/>
  <c r="AW143" i="3" s="1"/>
  <c r="AW95" i="3"/>
  <c r="AW139" i="3" s="1"/>
  <c r="AW88" i="3"/>
  <c r="AW132" i="3" s="1"/>
  <c r="AW81" i="3"/>
  <c r="AW124" i="3" s="1"/>
  <c r="AW102" i="3"/>
  <c r="AW146" i="3" s="1"/>
  <c r="AW87" i="3"/>
  <c r="AW131" i="3" s="1"/>
  <c r="AW85" i="3"/>
  <c r="AW129" i="3" s="1"/>
  <c r="AW83" i="3"/>
  <c r="AW126" i="3" s="1"/>
  <c r="AW105" i="3"/>
  <c r="AW82" i="3"/>
  <c r="AW125" i="3" s="1"/>
  <c r="AW74" i="3"/>
  <c r="AW121" i="3" s="1"/>
  <c r="AW103" i="3"/>
  <c r="AW147" i="3" s="1"/>
  <c r="AW98" i="3"/>
  <c r="AW142" i="3" s="1"/>
  <c r="AW97" i="3"/>
  <c r="AW141" i="3" s="1"/>
  <c r="AW96" i="3"/>
  <c r="AW140" i="3" s="1"/>
  <c r="AW93" i="3"/>
  <c r="AW137" i="3" s="1"/>
  <c r="AW91" i="3"/>
  <c r="AW135" i="3" s="1"/>
  <c r="AW90" i="3"/>
  <c r="AW134" i="3" s="1"/>
  <c r="AW89" i="3"/>
  <c r="AW133" i="3" s="1"/>
  <c r="AW109" i="3"/>
  <c r="AW153" i="3" s="1"/>
  <c r="AW94" i="3"/>
  <c r="AW138" i="3" s="1"/>
  <c r="AW68" i="3"/>
  <c r="AW120" i="3" s="1"/>
  <c r="AW86" i="3"/>
  <c r="AW130" i="3" s="1"/>
  <c r="AW79" i="3"/>
  <c r="AY66" i="3" l="1"/>
  <c r="AN34" i="1"/>
  <c r="AZ66" i="3" s="1"/>
  <c r="AP34" i="1"/>
  <c r="AX117" i="3"/>
  <c r="AX107" i="3"/>
  <c r="AX151" i="3" s="1"/>
  <c r="AX101" i="3"/>
  <c r="AX145" i="3" s="1"/>
  <c r="AX110" i="3"/>
  <c r="AX154" i="3" s="1"/>
  <c r="AX108" i="3"/>
  <c r="AX152" i="3" s="1"/>
  <c r="AX102" i="3"/>
  <c r="AX146" i="3" s="1"/>
  <c r="AX109" i="3"/>
  <c r="AX153" i="3" s="1"/>
  <c r="AX105" i="3"/>
  <c r="AX104" i="3"/>
  <c r="AX148" i="3" s="1"/>
  <c r="AX98" i="3"/>
  <c r="AX142" i="3" s="1"/>
  <c r="AX96" i="3"/>
  <c r="AX140" i="3" s="1"/>
  <c r="AX91" i="3"/>
  <c r="AX135" i="3" s="1"/>
  <c r="AX89" i="3"/>
  <c r="AX133" i="3" s="1"/>
  <c r="AX85" i="3"/>
  <c r="AX129" i="3" s="1"/>
  <c r="AX82" i="3"/>
  <c r="AX125" i="3" s="1"/>
  <c r="AX74" i="3"/>
  <c r="AX121" i="3" s="1"/>
  <c r="AX103" i="3"/>
  <c r="AX147" i="3" s="1"/>
  <c r="AX97" i="3"/>
  <c r="AX141" i="3" s="1"/>
  <c r="AX93" i="3"/>
  <c r="AX137" i="3" s="1"/>
  <c r="AX90" i="3"/>
  <c r="AX134" i="3" s="1"/>
  <c r="AX99" i="3"/>
  <c r="AX143" i="3" s="1"/>
  <c r="AX95" i="3"/>
  <c r="AX139" i="3" s="1"/>
  <c r="AX94" i="3"/>
  <c r="AX138" i="3" s="1"/>
  <c r="AX88" i="3"/>
  <c r="AX132" i="3" s="1"/>
  <c r="AX86" i="3"/>
  <c r="AX130" i="3" s="1"/>
  <c r="AX81" i="3"/>
  <c r="AX124" i="3" s="1"/>
  <c r="AX79" i="3"/>
  <c r="AX106" i="3"/>
  <c r="AX150" i="3" s="1"/>
  <c r="AX100" i="3"/>
  <c r="AX144" i="3" s="1"/>
  <c r="AX68" i="3"/>
  <c r="AX120" i="3" s="1"/>
  <c r="AX83" i="3"/>
  <c r="AX126" i="3" s="1"/>
  <c r="AX87" i="3"/>
  <c r="AX131" i="3" s="1"/>
  <c r="BB66" i="3" l="1"/>
  <c r="AR34" i="1"/>
  <c r="AQ34" i="1"/>
  <c r="AZ109" i="3"/>
  <c r="AZ153" i="3" s="1"/>
  <c r="AZ105" i="3"/>
  <c r="AZ103" i="3"/>
  <c r="AZ147" i="3" s="1"/>
  <c r="AZ106" i="3"/>
  <c r="AZ150" i="3" s="1"/>
  <c r="AZ104" i="3"/>
  <c r="AZ148" i="3" s="1"/>
  <c r="AZ100" i="3"/>
  <c r="AZ144" i="3" s="1"/>
  <c r="AZ107" i="3"/>
  <c r="AZ151" i="3" s="1"/>
  <c r="AZ117" i="3"/>
  <c r="AZ108" i="3"/>
  <c r="AZ152" i="3" s="1"/>
  <c r="AZ94" i="3"/>
  <c r="AZ138" i="3" s="1"/>
  <c r="AZ87" i="3"/>
  <c r="AZ131" i="3" s="1"/>
  <c r="AZ79" i="3"/>
  <c r="AZ74" i="3"/>
  <c r="AZ121" i="3" s="1"/>
  <c r="AZ99" i="3"/>
  <c r="AZ143" i="3" s="1"/>
  <c r="AZ98" i="3"/>
  <c r="AZ142" i="3" s="1"/>
  <c r="AZ97" i="3"/>
  <c r="AZ141" i="3" s="1"/>
  <c r="AZ96" i="3"/>
  <c r="AZ140" i="3" s="1"/>
  <c r="AZ95" i="3"/>
  <c r="AZ139" i="3" s="1"/>
  <c r="AZ93" i="3"/>
  <c r="AZ137" i="3" s="1"/>
  <c r="AZ91" i="3"/>
  <c r="AZ135" i="3" s="1"/>
  <c r="AZ90" i="3"/>
  <c r="AZ134" i="3" s="1"/>
  <c r="AZ89" i="3"/>
  <c r="AZ133" i="3" s="1"/>
  <c r="AZ88" i="3"/>
  <c r="AZ132" i="3" s="1"/>
  <c r="AZ81" i="3"/>
  <c r="AZ124" i="3" s="1"/>
  <c r="AZ68" i="3"/>
  <c r="AZ120" i="3" s="1"/>
  <c r="AZ101" i="3"/>
  <c r="AZ145" i="3" s="1"/>
  <c r="AZ86" i="3"/>
  <c r="AZ130" i="3" s="1"/>
  <c r="AZ110" i="3"/>
  <c r="AZ154" i="3" s="1"/>
  <c r="AZ85" i="3"/>
  <c r="AZ129" i="3" s="1"/>
  <c r="AZ83" i="3"/>
  <c r="AZ126" i="3" s="1"/>
  <c r="AZ102" i="3"/>
  <c r="AZ146" i="3" s="1"/>
  <c r="AZ82" i="3"/>
  <c r="AZ125" i="3" s="1"/>
  <c r="AY117" i="3"/>
  <c r="AY110" i="3"/>
  <c r="AY154" i="3" s="1"/>
  <c r="AY108" i="3"/>
  <c r="AY152" i="3" s="1"/>
  <c r="AY102" i="3"/>
  <c r="AY146" i="3" s="1"/>
  <c r="AY109" i="3"/>
  <c r="AY153" i="3" s="1"/>
  <c r="AY105" i="3"/>
  <c r="AY103" i="3"/>
  <c r="AY147" i="3" s="1"/>
  <c r="AY106" i="3"/>
  <c r="AY150" i="3" s="1"/>
  <c r="AY104" i="3"/>
  <c r="AY148" i="3" s="1"/>
  <c r="AY101" i="3"/>
  <c r="AY145" i="3" s="1"/>
  <c r="AY97" i="3"/>
  <c r="AY141" i="3" s="1"/>
  <c r="AY93" i="3"/>
  <c r="AY137" i="3" s="1"/>
  <c r="AY90" i="3"/>
  <c r="AY134" i="3" s="1"/>
  <c r="AY86" i="3"/>
  <c r="AY130" i="3" s="1"/>
  <c r="AY83" i="3"/>
  <c r="AY126" i="3" s="1"/>
  <c r="AY107" i="3"/>
  <c r="AY151" i="3" s="1"/>
  <c r="AY82" i="3"/>
  <c r="AY125" i="3" s="1"/>
  <c r="AY99" i="3"/>
  <c r="AY143" i="3" s="1"/>
  <c r="AY98" i="3"/>
  <c r="AY142" i="3" s="1"/>
  <c r="AY96" i="3"/>
  <c r="AY140" i="3" s="1"/>
  <c r="AY95" i="3"/>
  <c r="AY139" i="3" s="1"/>
  <c r="AY94" i="3"/>
  <c r="AY138" i="3" s="1"/>
  <c r="AY91" i="3"/>
  <c r="AY135" i="3" s="1"/>
  <c r="AY89" i="3"/>
  <c r="AY133" i="3" s="1"/>
  <c r="AY88" i="3"/>
  <c r="AY132" i="3" s="1"/>
  <c r="AY81" i="3"/>
  <c r="AY124" i="3" s="1"/>
  <c r="AY79" i="3"/>
  <c r="AY68" i="3"/>
  <c r="AY120" i="3" s="1"/>
  <c r="AY100" i="3"/>
  <c r="AY144" i="3" s="1"/>
  <c r="AY87" i="3"/>
  <c r="AY131" i="3" s="1"/>
  <c r="AY85" i="3"/>
  <c r="AY129" i="3" s="1"/>
  <c r="AY74" i="3"/>
  <c r="AY121" i="3" s="1"/>
  <c r="BC66" i="3" l="1"/>
  <c r="BD66" i="3"/>
  <c r="AT34" i="1"/>
  <c r="AS34" i="1"/>
  <c r="BE66" i="3" s="1"/>
  <c r="BB107" i="3"/>
  <c r="BB151" i="3" s="1"/>
  <c r="BB101" i="3"/>
  <c r="BB145" i="3" s="1"/>
  <c r="BB117" i="3"/>
  <c r="BB108" i="3"/>
  <c r="BB152" i="3" s="1"/>
  <c r="BB102" i="3"/>
  <c r="BB146" i="3" s="1"/>
  <c r="BB110" i="3"/>
  <c r="BB154" i="3" s="1"/>
  <c r="BB109" i="3"/>
  <c r="BB153" i="3" s="1"/>
  <c r="BB105" i="3"/>
  <c r="BB103" i="3"/>
  <c r="BB147" i="3" s="1"/>
  <c r="BB100" i="3"/>
  <c r="BB144" i="3" s="1"/>
  <c r="BB98" i="3"/>
  <c r="BB142" i="3" s="1"/>
  <c r="BB96" i="3"/>
  <c r="BB140" i="3" s="1"/>
  <c r="BB91" i="3"/>
  <c r="BB135" i="3" s="1"/>
  <c r="BB89" i="3"/>
  <c r="BB133" i="3" s="1"/>
  <c r="BB85" i="3"/>
  <c r="BB129" i="3" s="1"/>
  <c r="BB82" i="3"/>
  <c r="BB125" i="3" s="1"/>
  <c r="BB87" i="3"/>
  <c r="BB131" i="3" s="1"/>
  <c r="BB83" i="3"/>
  <c r="BB126" i="3" s="1"/>
  <c r="BB74" i="3"/>
  <c r="BB121" i="3" s="1"/>
  <c r="BB106" i="3"/>
  <c r="BB150" i="3" s="1"/>
  <c r="BB104" i="3"/>
  <c r="BB148" i="3" s="1"/>
  <c r="BB97" i="3"/>
  <c r="BB141" i="3" s="1"/>
  <c r="BB93" i="3"/>
  <c r="BB137" i="3" s="1"/>
  <c r="BB90" i="3"/>
  <c r="BB134" i="3" s="1"/>
  <c r="BB99" i="3"/>
  <c r="BB143" i="3" s="1"/>
  <c r="BB81" i="3"/>
  <c r="BB124" i="3" s="1"/>
  <c r="BB95" i="3"/>
  <c r="BB139" i="3" s="1"/>
  <c r="BB88" i="3"/>
  <c r="BB132" i="3" s="1"/>
  <c r="BB86" i="3"/>
  <c r="BB130" i="3" s="1"/>
  <c r="BB79" i="3"/>
  <c r="BB68" i="3"/>
  <c r="BB120" i="3" s="1"/>
  <c r="BB94" i="3"/>
  <c r="BB138" i="3" s="1"/>
  <c r="BE110" i="3" l="1"/>
  <c r="BE154" i="3" s="1"/>
  <c r="BE106" i="3"/>
  <c r="BE150" i="3" s="1"/>
  <c r="BE104" i="3"/>
  <c r="BE148" i="3" s="1"/>
  <c r="BE100" i="3"/>
  <c r="BE144" i="3" s="1"/>
  <c r="BE107" i="3"/>
  <c r="BE151" i="3" s="1"/>
  <c r="BE101" i="3"/>
  <c r="BE145" i="3" s="1"/>
  <c r="BE108" i="3"/>
  <c r="BE152" i="3" s="1"/>
  <c r="BE103" i="3"/>
  <c r="BE147" i="3" s="1"/>
  <c r="BE99" i="3"/>
  <c r="BE143" i="3" s="1"/>
  <c r="BE95" i="3"/>
  <c r="BE139" i="3" s="1"/>
  <c r="BE88" i="3"/>
  <c r="BE132" i="3" s="1"/>
  <c r="BE81" i="3"/>
  <c r="BE124" i="3" s="1"/>
  <c r="BE98" i="3"/>
  <c r="BE142" i="3" s="1"/>
  <c r="BE97" i="3"/>
  <c r="BE141" i="3" s="1"/>
  <c r="BE96" i="3"/>
  <c r="BE140" i="3" s="1"/>
  <c r="BE93" i="3"/>
  <c r="BE137" i="3" s="1"/>
  <c r="BE91" i="3"/>
  <c r="BE135" i="3" s="1"/>
  <c r="BE90" i="3"/>
  <c r="BE134" i="3" s="1"/>
  <c r="BE89" i="3"/>
  <c r="BE133" i="3" s="1"/>
  <c r="BE109" i="3"/>
  <c r="BE153" i="3" s="1"/>
  <c r="BE102" i="3"/>
  <c r="BE146" i="3" s="1"/>
  <c r="BE94" i="3"/>
  <c r="BE138" i="3" s="1"/>
  <c r="BE86" i="3"/>
  <c r="BE130" i="3" s="1"/>
  <c r="BE79" i="3"/>
  <c r="BE117" i="3"/>
  <c r="BE87" i="3"/>
  <c r="BE131" i="3" s="1"/>
  <c r="BE85" i="3"/>
  <c r="BE129" i="3" s="1"/>
  <c r="BE83" i="3"/>
  <c r="BE126" i="3" s="1"/>
  <c r="BE105" i="3"/>
  <c r="BE68" i="3"/>
  <c r="BE120" i="3" s="1"/>
  <c r="BE82" i="3"/>
  <c r="BE125" i="3" s="1"/>
  <c r="BE74" i="3"/>
  <c r="BE121" i="3" s="1"/>
  <c r="BF66" i="3"/>
  <c r="AU34" i="1"/>
  <c r="BG66" i="3" s="1"/>
  <c r="BD117" i="3"/>
  <c r="BD110" i="3"/>
  <c r="BD154" i="3" s="1"/>
  <c r="BD109" i="3"/>
  <c r="BD153" i="3" s="1"/>
  <c r="BD105" i="3"/>
  <c r="BD103" i="3"/>
  <c r="BD147" i="3" s="1"/>
  <c r="BD106" i="3"/>
  <c r="BD150" i="3" s="1"/>
  <c r="BD104" i="3"/>
  <c r="BD148" i="3" s="1"/>
  <c r="BD100" i="3"/>
  <c r="BD144" i="3" s="1"/>
  <c r="BD107" i="3"/>
  <c r="BD151" i="3" s="1"/>
  <c r="BD102" i="3"/>
  <c r="BD146" i="3" s="1"/>
  <c r="BD94" i="3"/>
  <c r="BD138" i="3" s="1"/>
  <c r="BD87" i="3"/>
  <c r="BD131" i="3" s="1"/>
  <c r="BD79" i="3"/>
  <c r="BD74" i="3"/>
  <c r="BD121" i="3" s="1"/>
  <c r="BD108" i="3"/>
  <c r="BD152" i="3" s="1"/>
  <c r="BD82" i="3"/>
  <c r="BD125" i="3" s="1"/>
  <c r="BD68" i="3"/>
  <c r="BD120" i="3" s="1"/>
  <c r="BD99" i="3"/>
  <c r="BD143" i="3" s="1"/>
  <c r="BD98" i="3"/>
  <c r="BD142" i="3" s="1"/>
  <c r="BD97" i="3"/>
  <c r="BD141" i="3" s="1"/>
  <c r="BD96" i="3"/>
  <c r="BD140" i="3" s="1"/>
  <c r="BD95" i="3"/>
  <c r="BD139" i="3" s="1"/>
  <c r="BD93" i="3"/>
  <c r="BD137" i="3" s="1"/>
  <c r="BD91" i="3"/>
  <c r="BD135" i="3" s="1"/>
  <c r="BD90" i="3"/>
  <c r="BD134" i="3" s="1"/>
  <c r="BD89" i="3"/>
  <c r="BD133" i="3" s="1"/>
  <c r="BD88" i="3"/>
  <c r="BD132" i="3" s="1"/>
  <c r="BD81" i="3"/>
  <c r="BD124" i="3" s="1"/>
  <c r="BD86" i="3"/>
  <c r="BD130" i="3" s="1"/>
  <c r="BD101" i="3"/>
  <c r="BD145" i="3" s="1"/>
  <c r="BD83" i="3"/>
  <c r="BD126" i="3" s="1"/>
  <c r="BD85" i="3"/>
  <c r="BD129" i="3" s="1"/>
  <c r="BC117" i="3"/>
  <c r="BC108" i="3"/>
  <c r="BC152" i="3" s="1"/>
  <c r="BC102" i="3"/>
  <c r="BC146" i="3" s="1"/>
  <c r="BC110" i="3"/>
  <c r="BC154" i="3" s="1"/>
  <c r="BC109" i="3"/>
  <c r="BC153" i="3" s="1"/>
  <c r="BC105" i="3"/>
  <c r="BC103" i="3"/>
  <c r="BC147" i="3" s="1"/>
  <c r="BC106" i="3"/>
  <c r="BC150" i="3" s="1"/>
  <c r="BC104" i="3"/>
  <c r="BC148" i="3" s="1"/>
  <c r="BC97" i="3"/>
  <c r="BC141" i="3" s="1"/>
  <c r="BC93" i="3"/>
  <c r="BC137" i="3" s="1"/>
  <c r="BC90" i="3"/>
  <c r="BC134" i="3" s="1"/>
  <c r="BC86" i="3"/>
  <c r="BC130" i="3" s="1"/>
  <c r="BC83" i="3"/>
  <c r="BC126" i="3" s="1"/>
  <c r="BC101" i="3"/>
  <c r="BC145" i="3" s="1"/>
  <c r="BC85" i="3"/>
  <c r="BC129" i="3" s="1"/>
  <c r="BC74" i="3"/>
  <c r="BC121" i="3" s="1"/>
  <c r="BC100" i="3"/>
  <c r="BC144" i="3" s="1"/>
  <c r="BC82" i="3"/>
  <c r="BC125" i="3" s="1"/>
  <c r="BC68" i="3"/>
  <c r="BC120" i="3" s="1"/>
  <c r="BC99" i="3"/>
  <c r="BC143" i="3" s="1"/>
  <c r="BC98" i="3"/>
  <c r="BC142" i="3" s="1"/>
  <c r="BC96" i="3"/>
  <c r="BC140" i="3" s="1"/>
  <c r="BC95" i="3"/>
  <c r="BC139" i="3" s="1"/>
  <c r="BC94" i="3"/>
  <c r="BC138" i="3" s="1"/>
  <c r="BC91" i="3"/>
  <c r="BC135" i="3" s="1"/>
  <c r="BC89" i="3"/>
  <c r="BC133" i="3" s="1"/>
  <c r="BC88" i="3"/>
  <c r="BC132" i="3" s="1"/>
  <c r="BC81" i="3"/>
  <c r="BC124" i="3" s="1"/>
  <c r="BC79" i="3"/>
  <c r="BC107" i="3"/>
  <c r="BC151" i="3" s="1"/>
  <c r="BC87" i="3"/>
  <c r="BC131" i="3" s="1"/>
  <c r="BG117" i="3" l="1"/>
  <c r="BG108" i="3"/>
  <c r="BG152" i="3" s="1"/>
  <c r="BG102" i="3"/>
  <c r="BG146" i="3" s="1"/>
  <c r="BG109" i="3"/>
  <c r="BG153" i="3" s="1"/>
  <c r="BG105" i="3"/>
  <c r="BG103" i="3"/>
  <c r="BG147" i="3" s="1"/>
  <c r="BG110" i="3"/>
  <c r="BG154" i="3" s="1"/>
  <c r="BG106" i="3"/>
  <c r="BG150" i="3" s="1"/>
  <c r="BG104" i="3"/>
  <c r="BG148" i="3" s="1"/>
  <c r="BG101" i="3"/>
  <c r="BG145" i="3" s="1"/>
  <c r="BG97" i="3"/>
  <c r="BG141" i="3" s="1"/>
  <c r="BG93" i="3"/>
  <c r="BG137" i="3" s="1"/>
  <c r="BG90" i="3"/>
  <c r="BG134" i="3" s="1"/>
  <c r="BG86" i="3"/>
  <c r="BG130" i="3" s="1"/>
  <c r="BG83" i="3"/>
  <c r="BG126" i="3" s="1"/>
  <c r="BG87" i="3"/>
  <c r="BG131" i="3" s="1"/>
  <c r="BG85" i="3"/>
  <c r="BG129" i="3" s="1"/>
  <c r="BG74" i="3"/>
  <c r="BG121" i="3" s="1"/>
  <c r="BG68" i="3"/>
  <c r="BG120" i="3" s="1"/>
  <c r="BG107" i="3"/>
  <c r="BG151" i="3" s="1"/>
  <c r="BG82" i="3"/>
  <c r="BG125" i="3" s="1"/>
  <c r="BG100" i="3"/>
  <c r="BG144" i="3" s="1"/>
  <c r="BG99" i="3"/>
  <c r="BG143" i="3" s="1"/>
  <c r="BG98" i="3"/>
  <c r="BG142" i="3" s="1"/>
  <c r="BG96" i="3"/>
  <c r="BG140" i="3" s="1"/>
  <c r="BG95" i="3"/>
  <c r="BG139" i="3" s="1"/>
  <c r="BG91" i="3"/>
  <c r="BG135" i="3" s="1"/>
  <c r="BG89" i="3"/>
  <c r="BG133" i="3" s="1"/>
  <c r="BG88" i="3"/>
  <c r="BG132" i="3" s="1"/>
  <c r="BG79" i="3"/>
  <c r="BG94" i="3"/>
  <c r="BG138" i="3" s="1"/>
  <c r="BG81" i="3"/>
  <c r="BG124" i="3" s="1"/>
  <c r="BF107" i="3"/>
  <c r="BF151" i="3" s="1"/>
  <c r="BF101" i="3"/>
  <c r="BF145" i="3" s="1"/>
  <c r="BF108" i="3"/>
  <c r="BF152" i="3" s="1"/>
  <c r="BF102" i="3"/>
  <c r="BF146" i="3" s="1"/>
  <c r="BF117" i="3"/>
  <c r="BF109" i="3"/>
  <c r="BF153" i="3" s="1"/>
  <c r="BF105" i="3"/>
  <c r="BF103" i="3"/>
  <c r="BF147" i="3" s="1"/>
  <c r="BF106" i="3"/>
  <c r="BF150" i="3" s="1"/>
  <c r="BF98" i="3"/>
  <c r="BF142" i="3" s="1"/>
  <c r="BF96" i="3"/>
  <c r="BF140" i="3" s="1"/>
  <c r="BF91" i="3"/>
  <c r="BF135" i="3" s="1"/>
  <c r="BF89" i="3"/>
  <c r="BF133" i="3" s="1"/>
  <c r="BF85" i="3"/>
  <c r="BF129" i="3" s="1"/>
  <c r="BF82" i="3"/>
  <c r="BF125" i="3" s="1"/>
  <c r="BF100" i="3"/>
  <c r="BF144" i="3" s="1"/>
  <c r="BF99" i="3"/>
  <c r="BF143" i="3" s="1"/>
  <c r="BF95" i="3"/>
  <c r="BF139" i="3" s="1"/>
  <c r="BF94" i="3"/>
  <c r="BF138" i="3" s="1"/>
  <c r="BF88" i="3"/>
  <c r="BF132" i="3" s="1"/>
  <c r="BF86" i="3"/>
  <c r="BF130" i="3" s="1"/>
  <c r="BF81" i="3"/>
  <c r="BF124" i="3" s="1"/>
  <c r="BF79" i="3"/>
  <c r="BF110" i="3"/>
  <c r="BF154" i="3" s="1"/>
  <c r="BF104" i="3"/>
  <c r="BF148" i="3" s="1"/>
  <c r="BF87" i="3"/>
  <c r="BF131" i="3" s="1"/>
  <c r="BF83" i="3"/>
  <c r="BF126" i="3" s="1"/>
  <c r="BF97" i="3"/>
  <c r="BF141" i="3" s="1"/>
  <c r="BF68" i="3"/>
  <c r="BF120" i="3" s="1"/>
  <c r="BF93" i="3"/>
  <c r="BF137" i="3" s="1"/>
  <c r="BF90" i="3"/>
  <c r="BF134" i="3" s="1"/>
  <c r="BF74" i="3"/>
  <c r="BF1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Jace Jeesun Han</author>
  </authors>
  <commentList>
    <comment ref="H13" authorId="0" shapeId="0" xr:uid="{8E36662C-60B9-4A88-9852-DE0116482351}">
      <text>
        <r>
          <rPr>
            <b/>
            <sz val="9"/>
            <color indexed="81"/>
            <rFont val="Tahoma"/>
            <family val="2"/>
          </rPr>
          <t>Jace Jeesun Han:</t>
        </r>
        <r>
          <rPr>
            <sz val="9"/>
            <color indexed="81"/>
            <rFont val="Tahoma"/>
            <family val="2"/>
          </rPr>
          <t xml:space="preserve">
adjusted</t>
        </r>
      </text>
    </comment>
    <comment ref="H21" authorId="0" shapeId="0" xr:uid="{4D5E5C96-C7DB-486B-8F87-5F04AD2C381F}">
      <text>
        <r>
          <rPr>
            <b/>
            <sz val="9"/>
            <color indexed="81"/>
            <rFont val="Tahoma"/>
            <family val="2"/>
          </rPr>
          <t>Jace Jeesun Han:</t>
        </r>
        <r>
          <rPr>
            <sz val="9"/>
            <color indexed="81"/>
            <rFont val="Tahoma"/>
            <family val="2"/>
          </rPr>
          <t xml:space="preserve">
adjusted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Jace Jeesun Han</author>
  </authors>
  <commentList>
    <comment ref="C165" authorId="0" shapeId="0" xr:uid="{226F804C-53ED-4B18-9EB6-F305BBFA1B9F}">
      <text>
        <r>
          <rPr>
            <b/>
            <sz val="9"/>
            <color indexed="81"/>
            <rFont val="Tahoma"/>
            <family val="2"/>
          </rPr>
          <t>Jace Jeesun Han:</t>
        </r>
        <r>
          <rPr>
            <sz val="9"/>
            <color indexed="81"/>
            <rFont val="Tahoma"/>
            <family val="2"/>
          </rPr>
          <t xml:space="preserve">
This table is outdated with recent tariff changes, but useful to see subsidies and other fees that tend to remain constant for longer</t>
        </r>
      </text>
    </comment>
  </commentList>
</comments>
</file>

<file path=xl/sharedStrings.xml><?xml version="1.0" encoding="utf-8"?>
<sst xmlns="http://schemas.openxmlformats.org/spreadsheetml/2006/main" count="227" uniqueCount="133">
  <si>
    <t>ASSUMPTIONS</t>
  </si>
  <si>
    <t>Given Inputs</t>
  </si>
  <si>
    <t>Voltage</t>
  </si>
  <si>
    <t>kW</t>
  </si>
  <si>
    <t>kVA</t>
    <phoneticPr fontId="0" type="noConversion"/>
  </si>
  <si>
    <t>h/day</t>
  </si>
  <si>
    <t>day/week</t>
  </si>
  <si>
    <t>Max hrs/month</t>
    <phoneticPr fontId="0" type="noConversion"/>
  </si>
  <si>
    <t>Max kWh/year</t>
  </si>
  <si>
    <t>max kWh/month (adjusted)</t>
  </si>
  <si>
    <t>Annual Operation</t>
  </si>
  <si>
    <t>Hours of Operation</t>
  </si>
  <si>
    <t>Calculated inputs</t>
  </si>
  <si>
    <t>Low</t>
    <phoneticPr fontId="0" type="noConversion"/>
  </si>
  <si>
    <t>Residential</t>
    <phoneticPr fontId="0" type="noConversion"/>
  </si>
  <si>
    <t>No subscribed capacity</t>
    <phoneticPr fontId="0" type="noConversion"/>
  </si>
  <si>
    <t>Single phase</t>
  </si>
  <si>
    <t>Non-Residential</t>
    <phoneticPr fontId="0" type="noConversion"/>
  </si>
  <si>
    <t>Public lighting</t>
    <phoneticPr fontId="0" type="noConversion"/>
  </si>
  <si>
    <t>Low</t>
  </si>
  <si>
    <t>0900 - 1700 (M-F)</t>
  </si>
  <si>
    <t>Three phase</t>
  </si>
  <si>
    <t>0900 - 1300 (Sat)</t>
  </si>
  <si>
    <t>Medium</t>
  </si>
  <si>
    <t>Commercial</t>
  </si>
  <si>
    <t>0800 - 2000</t>
  </si>
  <si>
    <t>Industry</t>
  </si>
  <si>
    <t>0600 - 2200</t>
  </si>
  <si>
    <t xml:space="preserve">High </t>
  </si>
  <si>
    <t>1 mth off</t>
    <phoneticPr fontId="0" type="noConversion"/>
  </si>
  <si>
    <t>0000 - 2400</t>
    <phoneticPr fontId="0" type="noConversion"/>
  </si>
  <si>
    <t xml:space="preserve"> (above 30 kV)</t>
  </si>
  <si>
    <t>Reference Month:</t>
  </si>
  <si>
    <t>Minimum hr (compared to max hr)</t>
    <phoneticPr fontId="0" type="noConversion"/>
  </si>
  <si>
    <t>Power factor</t>
  </si>
  <si>
    <t>6.6 kW or below</t>
  </si>
  <si>
    <t>W/VA</t>
  </si>
  <si>
    <t>VA^2 = W^2 + VAR^2</t>
  </si>
  <si>
    <t>kWh/mo</t>
  </si>
  <si>
    <t>Residential</t>
  </si>
  <si>
    <t>Industrial</t>
    <phoneticPr fontId="0" type="noConversion"/>
  </si>
  <si>
    <t>Rural Electrification fee + special levy</t>
  </si>
  <si>
    <t>Street Light Levy</t>
  </si>
  <si>
    <t>NHIL</t>
  </si>
  <si>
    <t>17.5%-15% (VAT)</t>
  </si>
  <si>
    <t>http://www.ecgonline.info/index.php/customer-care/approved-tarrif</t>
  </si>
  <si>
    <t>footnotes</t>
  </si>
  <si>
    <t>Month / Year</t>
  </si>
  <si>
    <t>LCU / USD($)</t>
  </si>
  <si>
    <t>Currency Unit</t>
    <phoneticPr fontId="0" type="noConversion"/>
  </si>
  <si>
    <t xml:space="preserve">Exchange rate: </t>
  </si>
  <si>
    <t>cedi</t>
    <phoneticPr fontId="0" type="noConversion"/>
  </si>
  <si>
    <t>*VAT application not unknown</t>
  </si>
  <si>
    <t>Connection charges</t>
  </si>
  <si>
    <t>LCU</t>
  </si>
  <si>
    <t>USD</t>
  </si>
  <si>
    <t>Upfront costs:</t>
    <phoneticPr fontId="0" type="noConversion"/>
  </si>
  <si>
    <t>S/NO.</t>
  </si>
  <si>
    <t>TYPE OF SERVICE</t>
  </si>
  <si>
    <t>APPROVED CHARGES</t>
  </si>
  <si>
    <t>1 - Phase</t>
  </si>
  <si>
    <t>3 - Phase</t>
  </si>
  <si>
    <t>Straight Service *</t>
  </si>
  <si>
    <t>1 – Pole Extension</t>
  </si>
  <si>
    <t>2 – Pole Extension</t>
  </si>
  <si>
    <t>Separate Meter</t>
  </si>
  <si>
    <t>Additional Load</t>
  </si>
  <si>
    <t>SHEP / GOG Projects</t>
  </si>
  <si>
    <t>Source</t>
  </si>
  <si>
    <t>ECG Website</t>
  </si>
  <si>
    <t xml:space="preserve">Taxes: </t>
  </si>
  <si>
    <t>Power Factor</t>
    <phoneticPr fontId="0" type="noConversion"/>
  </si>
  <si>
    <t>Below 1000 kW</t>
  </si>
  <si>
    <t>Tariffs:</t>
    <phoneticPr fontId="0" type="noConversion"/>
  </si>
  <si>
    <t>Residential consumers</t>
  </si>
  <si>
    <t>Q4-2015</t>
  </si>
  <si>
    <t>GHp/kWh</t>
  </si>
  <si>
    <t>e</t>
    <phoneticPr fontId="0" type="noConversion"/>
  </si>
  <si>
    <t>0-50</t>
  </si>
  <si>
    <t>51-150</t>
  </si>
  <si>
    <t>151-300</t>
  </si>
  <si>
    <t>301-600</t>
  </si>
  <si>
    <t>601+</t>
  </si>
  <si>
    <t>Service Charge (monthly)</t>
    <phoneticPr fontId="0" type="noConversion"/>
  </si>
  <si>
    <t>Non-residential consumers</t>
  </si>
  <si>
    <t>0-100</t>
  </si>
  <si>
    <t>101-300</t>
  </si>
  <si>
    <t>600+</t>
  </si>
  <si>
    <t>Special load tariff (SLT)</t>
  </si>
  <si>
    <t>SLT - low voltage</t>
  </si>
  <si>
    <t>Capacity charge (GHp/kVA/mo)</t>
  </si>
  <si>
    <t>Energy charge (GHP/kWh)</t>
  </si>
  <si>
    <t>Service charge (GHp/mo)</t>
  </si>
  <si>
    <t>SLT - medium voltage</t>
  </si>
  <si>
    <t>SLT - high voltage</t>
  </si>
  <si>
    <t>SLT - high voltage, mines</t>
  </si>
  <si>
    <t>Source: PURC</t>
    <phoneticPr fontId="0" type="noConversion"/>
  </si>
  <si>
    <t>Effective</t>
  </si>
  <si>
    <t>Government Special Levy</t>
    <phoneticPr fontId="0" type="noConversion"/>
  </si>
  <si>
    <t>3. CALCULTIONS</t>
  </si>
  <si>
    <t>Low voltage scenarios</t>
  </si>
  <si>
    <r>
      <t xml:space="preserve">W (kWh/mo) </t>
    </r>
    <r>
      <rPr>
        <b/>
        <sz val="11"/>
        <color theme="1"/>
        <rFont val="Calibri"/>
        <family val="2"/>
      </rPr>
      <t>→</t>
    </r>
  </si>
  <si>
    <t>Assumed rate (LCU / kWh) monthly</t>
    <phoneticPr fontId="0" type="noConversion"/>
  </si>
  <si>
    <t>Service charge (LCU/mth)</t>
    <phoneticPr fontId="0" type="noConversion"/>
  </si>
  <si>
    <t>Street light levy (LCU/kWh)</t>
  </si>
  <si>
    <t>NHIL</t>
    <phoneticPr fontId="0" type="noConversion"/>
  </si>
  <si>
    <t>Government Subsidies</t>
    <phoneticPr fontId="0" type="noConversion"/>
  </si>
  <si>
    <t>Assumed tax rate (%)</t>
  </si>
  <si>
    <t>max kWh/mth</t>
    <phoneticPr fontId="0" type="noConversion"/>
  </si>
  <si>
    <t>Min kWh (% of Max kWh)</t>
    <phoneticPr fontId="0" type="noConversion"/>
  </si>
  <si>
    <t>Special Load Tariff</t>
  </si>
  <si>
    <t>Energy charge (LCU/kWh)</t>
    <phoneticPr fontId="0" type="noConversion"/>
  </si>
  <si>
    <t>Capacity charge (LCU/kVA)</t>
    <phoneticPr fontId="0" type="noConversion"/>
  </si>
  <si>
    <t>Service charge (LCU)</t>
    <phoneticPr fontId="0" type="noConversion"/>
  </si>
  <si>
    <t>P (kW) ↓</t>
  </si>
  <si>
    <t>P (kVA) ↓</t>
    <phoneticPr fontId="0" type="noConversion"/>
  </si>
  <si>
    <t>SLT-LV</t>
  </si>
  <si>
    <t>unique</t>
    <phoneticPr fontId="0" type="noConversion"/>
  </si>
  <si>
    <t>(Three phase assumed)</t>
  </si>
  <si>
    <t>Medium voltage scenarios</t>
    <phoneticPr fontId="0" type="noConversion"/>
  </si>
  <si>
    <t>SLT-MV</t>
  </si>
  <si>
    <t>Commercial</t>
    <phoneticPr fontId="0" type="noConversion"/>
  </si>
  <si>
    <t>High voltage scenarios</t>
    <phoneticPr fontId="0" type="noConversion"/>
  </si>
  <si>
    <t>SLT-HV, Regular</t>
  </si>
  <si>
    <t>SLT-HV, Mines</t>
  </si>
  <si>
    <t>Non-residential</t>
  </si>
  <si>
    <t>Special (w/ capacity charge)</t>
    <phoneticPr fontId="0" type="noConversion"/>
  </si>
  <si>
    <t>Electricity Company Ghana</t>
    <phoneticPr fontId="0" type="noConversion"/>
  </si>
  <si>
    <t>http://www.ecgonline.info/index.php/customer-care/approved-tarrif</t>
    <phoneticPr fontId="0" type="noConversion"/>
  </si>
  <si>
    <t>Residential LV</t>
  </si>
  <si>
    <t>Ghana VAT Act 2015</t>
  </si>
  <si>
    <t>1. INPUTS &amp; ASSUMPTIONS</t>
  </si>
  <si>
    <t>National elcetrification scheme levy (LCU/kWh)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</si>
</sst>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(&quot;$&quot;* #,##0.00_);_(&quot;$&quot;* \(#,##0.00\);_(&quot;$&quot;* &quot;-&quot;??_);_(@_)"/>
    <numFmt numFmtId="164" formatCode="0.0_ "/>
    <numFmt numFmtId="165" formatCode="_-* #,##0_-;\-* #,##0_-;_-* &quot;-&quot;_-;_-@_-"/>
    <numFmt numFmtId="166" formatCode="[$-409]mmm\-yy;@"/>
    <numFmt numFmtId="167" formatCode="&quot;Above&quot;\ ####.0\ &quot;kW&quot;"/>
    <numFmt numFmtId="178" formatCode="0.000_ "/>
    <numFmt numFmtId="179" formatCode="&quot;$&quot;#,##0.000"/>
    <numFmt numFmtId="180" formatCode="0.0%"/>
    <numFmt numFmtId="184" formatCode="0_);[Red]\(0\)"/>
    <numFmt numFmtId="189" formatCode="#,##0.000"/>
    <numFmt numFmtId="190" formatCode="####\ &quot;kW or above&quot;"/>
    <numFmt numFmtId="191" formatCode="0.00_);[Red]\(0.00\)"/>
    <numFmt numFmtId="192" formatCode="&quot;from&quot;\ ###0\ &quot;kWh&quot;"/>
    <numFmt numFmtId="193" formatCode="&quot;up to&quot;\ ###\ &quot;kWh&quot;"/>
    <numFmt numFmtId="194" formatCode="0.00_ "/>
    <numFmt numFmtId="195" formatCode="0.0000_);[Red]\(0.0000\)"/>
    <numFmt numFmtId="196" formatCode="0_ "/>
    <numFmt numFmtId="197" formatCode="&quot;&lt;&quot;\ ###\ &quot;kWh&quot;"/>
    <numFmt numFmtId="198" formatCode="&quot;from&quot;\ ###\ &quot;kWh&quot;"/>
    <numFmt numFmtId="199" formatCode="0.00000_);[Red]\(0.00000\)"/>
    <numFmt numFmtId="200" formatCode="_-[$$-409]* #,##0.00_ ;_-[$$-409]* \-#,##0.00\ ;_-[$$-409]* &quot;-&quot;??_ ;_-@_ "/>
    <numFmt numFmtId="202" formatCode="0.00000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3"/>
      <charset val="129"/>
      <scheme val="minor"/>
    </font>
    <font>
      <b/>
      <sz val="11"/>
      <color theme="1"/>
      <name val="Calibri"/>
      <family val="2"/>
    </font>
    <font>
      <b/>
      <sz val="11"/>
      <name val="Calibri"/>
      <family val="3"/>
      <charset val="129"/>
      <scheme val="minor"/>
    </font>
    <font>
      <b/>
      <sz val="11"/>
      <color rgb="FF006100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0" fillId="3" borderId="0" xfId="0" applyFill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3" xfId="0" applyFont="1" applyBorder="1" applyAlignment="1">
      <alignment wrapText="1"/>
    </xf>
    <xf numFmtId="0" fontId="0" fillId="4" borderId="0" xfId="0" applyFill="1"/>
    <xf numFmtId="0" fontId="0" fillId="0" borderId="2" xfId="0" applyBorder="1"/>
    <xf numFmtId="0" fontId="7" fillId="5" borderId="4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0" fillId="5" borderId="7" xfId="0" applyFill="1" applyBorder="1"/>
    <xf numFmtId="164" fontId="0" fillId="4" borderId="6" xfId="0" applyNumberFormat="1" applyFill="1" applyBorder="1"/>
    <xf numFmtId="3" fontId="0" fillId="4" borderId="8" xfId="0" applyNumberFormat="1" applyFill="1" applyBorder="1"/>
    <xf numFmtId="165" fontId="0" fillId="4" borderId="6" xfId="1" applyFont="1" applyFill="1" applyBorder="1" applyAlignment="1"/>
    <xf numFmtId="165" fontId="0" fillId="0" borderId="6" xfId="1" applyFont="1" applyFill="1" applyBorder="1" applyAlignment="1"/>
    <xf numFmtId="0" fontId="6" fillId="0" borderId="9" xfId="0" applyFont="1" applyBorder="1"/>
    <xf numFmtId="0" fontId="7" fillId="5" borderId="1" xfId="0" applyFont="1" applyFill="1" applyBorder="1" applyAlignment="1">
      <alignment wrapText="1"/>
    </xf>
    <xf numFmtId="164" fontId="0" fillId="4" borderId="3" xfId="0" applyNumberFormat="1" applyFill="1" applyBorder="1"/>
    <xf numFmtId="0" fontId="0" fillId="5" borderId="0" xfId="0" applyFill="1"/>
    <xf numFmtId="164" fontId="0" fillId="4" borderId="10" xfId="0" applyNumberFormat="1" applyFill="1" applyBorder="1"/>
    <xf numFmtId="3" fontId="0" fillId="4" borderId="11" xfId="0" applyNumberFormat="1" applyFill="1" applyBorder="1"/>
    <xf numFmtId="165" fontId="0" fillId="4" borderId="10" xfId="1" applyFont="1" applyFill="1" applyBorder="1" applyAlignment="1"/>
    <xf numFmtId="165" fontId="0" fillId="0" borderId="10" xfId="1" applyFont="1" applyFill="1" applyBorder="1" applyAlignment="1"/>
    <xf numFmtId="0" fontId="7" fillId="5" borderId="12" xfId="0" applyFont="1" applyFill="1" applyBorder="1" applyAlignment="1">
      <alignment wrapText="1"/>
    </xf>
    <xf numFmtId="164" fontId="0" fillId="4" borderId="13" xfId="0" applyNumberFormat="1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6" borderId="0" xfId="0" applyFill="1"/>
    <xf numFmtId="0" fontId="0" fillId="6" borderId="9" xfId="0" applyFill="1" applyBorder="1"/>
    <xf numFmtId="164" fontId="0" fillId="6" borderId="10" xfId="0" applyNumberFormat="1" applyFill="1" applyBorder="1"/>
    <xf numFmtId="0" fontId="0" fillId="6" borderId="2" xfId="0" applyFill="1" applyBorder="1"/>
    <xf numFmtId="3" fontId="0" fillId="6" borderId="3" xfId="0" applyNumberFormat="1" applyFill="1" applyBorder="1"/>
    <xf numFmtId="3" fontId="0" fillId="6" borderId="5" xfId="0" applyNumberFormat="1" applyFill="1" applyBorder="1"/>
    <xf numFmtId="165" fontId="0" fillId="6" borderId="3" xfId="1" applyFont="1" applyFill="1" applyBorder="1" applyAlignment="1"/>
    <xf numFmtId="165" fontId="0" fillId="0" borderId="3" xfId="1" applyFont="1" applyFill="1" applyBorder="1" applyAlignment="1"/>
    <xf numFmtId="3" fontId="0" fillId="0" borderId="0" xfId="0" applyNumberFormat="1"/>
    <xf numFmtId="0" fontId="6" fillId="0" borderId="12" xfId="0" applyFont="1" applyBorder="1"/>
    <xf numFmtId="0" fontId="0" fillId="0" borderId="14" xfId="0" applyBorder="1"/>
    <xf numFmtId="3" fontId="0" fillId="5" borderId="12" xfId="0" applyNumberFormat="1" applyFill="1" applyBorder="1"/>
    <xf numFmtId="0" fontId="0" fillId="5" borderId="14" xfId="0" applyFill="1" applyBorder="1"/>
    <xf numFmtId="3" fontId="0" fillId="4" borderId="13" xfId="0" applyNumberFormat="1" applyFill="1" applyBorder="1"/>
    <xf numFmtId="165" fontId="0" fillId="4" borderId="13" xfId="1" applyFont="1" applyFill="1" applyBorder="1" applyAlignment="1"/>
    <xf numFmtId="165" fontId="0" fillId="0" borderId="13" xfId="1" applyFont="1" applyFill="1" applyBorder="1" applyAlignment="1"/>
    <xf numFmtId="0" fontId="0" fillId="5" borderId="9" xfId="0" applyFill="1" applyBorder="1"/>
    <xf numFmtId="165" fontId="0" fillId="0" borderId="10" xfId="1" applyFont="1" applyFill="1" applyBorder="1" applyAlignment="1">
      <alignment horizontal="right"/>
    </xf>
    <xf numFmtId="0" fontId="5" fillId="5" borderId="9" xfId="0" applyFont="1" applyFill="1" applyBorder="1"/>
    <xf numFmtId="164" fontId="5" fillId="4" borderId="10" xfId="0" applyNumberFormat="1" applyFont="1" applyFill="1" applyBorder="1"/>
    <xf numFmtId="165" fontId="5" fillId="4" borderId="10" xfId="1" applyFont="1" applyFill="1" applyBorder="1" applyAlignment="1"/>
    <xf numFmtId="165" fontId="5" fillId="0" borderId="10" xfId="1" applyFont="1" applyFill="1" applyBorder="1" applyAlignment="1"/>
    <xf numFmtId="165" fontId="1" fillId="0" borderId="10" xfId="1" applyFont="1" applyFill="1" applyBorder="1" applyAlignment="1">
      <alignment horizontal="right"/>
    </xf>
    <xf numFmtId="3" fontId="5" fillId="5" borderId="9" xfId="0" applyNumberFormat="1" applyFont="1" applyFill="1" applyBorder="1"/>
    <xf numFmtId="3" fontId="5" fillId="5" borderId="1" xfId="0" applyNumberFormat="1" applyFont="1" applyFill="1" applyBorder="1"/>
    <xf numFmtId="0" fontId="0" fillId="5" borderId="2" xfId="0" applyFill="1" applyBorder="1"/>
    <xf numFmtId="164" fontId="5" fillId="4" borderId="3" xfId="0" applyNumberFormat="1" applyFont="1" applyFill="1" applyBorder="1"/>
    <xf numFmtId="3" fontId="0" fillId="4" borderId="5" xfId="0" applyNumberFormat="1" applyFill="1" applyBorder="1"/>
    <xf numFmtId="3" fontId="5" fillId="4" borderId="5" xfId="0" applyNumberFormat="1" applyFont="1" applyFill="1" applyBorder="1"/>
    <xf numFmtId="3" fontId="5" fillId="0" borderId="5" xfId="0" applyNumberFormat="1" applyFont="1" applyBorder="1"/>
    <xf numFmtId="3" fontId="0" fillId="0" borderId="5" xfId="0" applyNumberFormat="1" applyBorder="1" applyAlignment="1">
      <alignment horizontal="right"/>
    </xf>
    <xf numFmtId="3" fontId="0" fillId="6" borderId="9" xfId="0" applyNumberFormat="1" applyFill="1" applyBorder="1"/>
    <xf numFmtId="3" fontId="0" fillId="6" borderId="11" xfId="0" applyNumberFormat="1" applyFill="1" applyBorder="1"/>
    <xf numFmtId="3" fontId="0" fillId="0" borderId="11" xfId="0" applyNumberFormat="1" applyBorder="1"/>
    <xf numFmtId="3" fontId="0" fillId="0" borderId="11" xfId="0" applyNumberFormat="1" applyBorder="1" applyAlignment="1">
      <alignment horizontal="right"/>
    </xf>
    <xf numFmtId="0" fontId="6" fillId="0" borderId="0" xfId="0" applyFont="1"/>
    <xf numFmtId="3" fontId="5" fillId="4" borderId="11" xfId="0" applyNumberFormat="1" applyFont="1" applyFill="1" applyBorder="1"/>
    <xf numFmtId="3" fontId="5" fillId="0" borderId="11" xfId="0" applyNumberFormat="1" applyFont="1" applyBorder="1"/>
    <xf numFmtId="3" fontId="0" fillId="4" borderId="15" xfId="0" applyNumberFormat="1" applyFill="1" applyBorder="1"/>
    <xf numFmtId="3" fontId="0" fillId="0" borderId="15" xfId="0" applyNumberFormat="1" applyBorder="1"/>
    <xf numFmtId="3" fontId="0" fillId="0" borderId="15" xfId="0" applyNumberFormat="1" applyBorder="1" applyAlignment="1">
      <alignment horizontal="right"/>
    </xf>
    <xf numFmtId="3" fontId="6" fillId="0" borderId="0" xfId="0" applyNumberFormat="1" applyFont="1"/>
    <xf numFmtId="3" fontId="0" fillId="5" borderId="10" xfId="0" applyNumberFormat="1" applyFill="1" applyBorder="1"/>
    <xf numFmtId="3" fontId="0" fillId="5" borderId="9" xfId="0" applyNumberFormat="1" applyFill="1" applyBorder="1"/>
    <xf numFmtId="0" fontId="0" fillId="5" borderId="5" xfId="0" applyFill="1" applyBorder="1"/>
    <xf numFmtId="164" fontId="5" fillId="4" borderId="5" xfId="0" applyNumberFormat="1" applyFont="1" applyFill="1" applyBorder="1"/>
    <xf numFmtId="3" fontId="0" fillId="4" borderId="1" xfId="0" applyNumberFormat="1" applyFill="1" applyBorder="1"/>
    <xf numFmtId="3" fontId="5" fillId="4" borderId="3" xfId="0" applyNumberFormat="1" applyFont="1" applyFill="1" applyBorder="1"/>
    <xf numFmtId="3" fontId="5" fillId="0" borderId="3" xfId="0" applyNumberFormat="1" applyFont="1" applyBorder="1"/>
    <xf numFmtId="3" fontId="0" fillId="0" borderId="3" xfId="0" applyNumberFormat="1" applyBorder="1" applyAlignment="1">
      <alignment horizontal="right"/>
    </xf>
    <xf numFmtId="3" fontId="0" fillId="4" borderId="0" xfId="0" applyNumberFormat="1" applyFill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right"/>
    </xf>
    <xf numFmtId="3" fontId="0" fillId="4" borderId="12" xfId="0" applyNumberFormat="1" applyFill="1" applyBorder="1"/>
    <xf numFmtId="3" fontId="0" fillId="0" borderId="13" xfId="0" applyNumberFormat="1" applyBorder="1"/>
    <xf numFmtId="0" fontId="5" fillId="0" borderId="4" xfId="0" applyFont="1" applyBorder="1"/>
    <xf numFmtId="166" fontId="5" fillId="5" borderId="6" xfId="0" applyNumberFormat="1" applyFont="1" applyFill="1" applyBorder="1"/>
    <xf numFmtId="164" fontId="0" fillId="0" borderId="0" xfId="0" applyNumberFormat="1"/>
    <xf numFmtId="0" fontId="0" fillId="0" borderId="7" xfId="0" applyBorder="1"/>
    <xf numFmtId="9" fontId="5" fillId="5" borderId="6" xfId="0" applyNumberFormat="1" applyFont="1" applyFill="1" applyBorder="1"/>
    <xf numFmtId="0" fontId="6" fillId="0" borderId="6" xfId="0" applyFont="1" applyBorder="1"/>
    <xf numFmtId="0" fontId="0" fillId="0" borderId="6" xfId="0" applyBorder="1"/>
    <xf numFmtId="3" fontId="0" fillId="0" borderId="6" xfId="0" applyNumberFormat="1" applyBorder="1" applyAlignment="1">
      <alignment horizontal="right"/>
    </xf>
    <xf numFmtId="4" fontId="5" fillId="5" borderId="6" xfId="0" applyNumberFormat="1" applyFont="1" applyFill="1" applyBorder="1"/>
    <xf numFmtId="167" fontId="0" fillId="0" borderId="6" xfId="3" applyNumberFormat="1" applyFont="1" applyFill="1" applyBorder="1"/>
    <xf numFmtId="3" fontId="0" fillId="0" borderId="0" xfId="0" applyNumberFormat="1" applyAlignment="1">
      <alignment horizontal="right"/>
    </xf>
    <xf numFmtId="3" fontId="0" fillId="5" borderId="7" xfId="0" applyNumberFormat="1" applyFill="1" applyBorder="1"/>
    <xf numFmtId="165" fontId="0" fillId="5" borderId="7" xfId="1" applyFont="1" applyFill="1" applyBorder="1" applyAlignment="1"/>
    <xf numFmtId="0" fontId="6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5" fillId="0" borderId="0" xfId="0" applyFont="1" applyAlignment="1">
      <alignment horizontal="center"/>
    </xf>
    <xf numFmtId="0" fontId="10" fillId="0" borderId="0" xfId="5"/>
    <xf numFmtId="0" fontId="11" fillId="0" borderId="0" xfId="0" applyFont="1"/>
    <xf numFmtId="9" fontId="0" fillId="0" borderId="0" xfId="0" applyNumberFormat="1"/>
    <xf numFmtId="0" fontId="0" fillId="0" borderId="0" xfId="0" quotePrefix="1"/>
    <xf numFmtId="0" fontId="0" fillId="8" borderId="0" xfId="0" applyFill="1"/>
    <xf numFmtId="0" fontId="0" fillId="8" borderId="0" xfId="0" applyFill="1" applyAlignment="1">
      <alignment horizontal="center"/>
    </xf>
    <xf numFmtId="0" fontId="4" fillId="0" borderId="0" xfId="6" applyBorder="1"/>
    <xf numFmtId="10" fontId="0" fillId="6" borderId="0" xfId="0" applyNumberFormat="1" applyFill="1"/>
    <xf numFmtId="0" fontId="5" fillId="8" borderId="0" xfId="0" applyFont="1" applyFill="1"/>
    <xf numFmtId="0" fontId="10" fillId="8" borderId="0" xfId="5" applyFill="1"/>
    <xf numFmtId="166" fontId="0" fillId="0" borderId="0" xfId="0" applyNumberFormat="1"/>
    <xf numFmtId="0" fontId="5" fillId="3" borderId="0" xfId="0" applyFont="1" applyFill="1"/>
    <xf numFmtId="0" fontId="5" fillId="6" borderId="0" xfId="0" applyFont="1" applyFill="1"/>
    <xf numFmtId="44" fontId="11" fillId="0" borderId="0" xfId="2" applyFont="1" applyBorder="1"/>
    <xf numFmtId="10" fontId="0" fillId="6" borderId="0" xfId="3" applyNumberFormat="1" applyFont="1" applyFill="1" applyBorder="1"/>
    <xf numFmtId="9" fontId="0" fillId="3" borderId="0" xfId="3" applyFont="1" applyFill="1" applyBorder="1" applyAlignment="1">
      <alignment horizontal="right"/>
    </xf>
    <xf numFmtId="189" fontId="0" fillId="3" borderId="0" xfId="0" applyNumberFormat="1" applyFill="1" applyAlignment="1">
      <alignment horizontal="right"/>
    </xf>
    <xf numFmtId="190" fontId="0" fillId="3" borderId="0" xfId="3" applyNumberFormat="1" applyFont="1" applyFill="1" applyBorder="1"/>
    <xf numFmtId="0" fontId="12" fillId="3" borderId="0" xfId="0" applyFont="1" applyFill="1"/>
    <xf numFmtId="166" fontId="13" fillId="3" borderId="0" xfId="0" applyNumberFormat="1" applyFont="1" applyFill="1"/>
    <xf numFmtId="166" fontId="0" fillId="3" borderId="0" xfId="0" applyNumberFormat="1" applyFill="1"/>
    <xf numFmtId="4" fontId="0" fillId="3" borderId="0" xfId="0" applyNumberFormat="1" applyFill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191" fontId="15" fillId="0" borderId="0" xfId="4" applyNumberFormat="1" applyFont="1" applyFill="1" applyAlignment="1">
      <alignment horizontal="center" wrapText="1"/>
    </xf>
    <xf numFmtId="0" fontId="7" fillId="0" borderId="0" xfId="0" applyFont="1"/>
    <xf numFmtId="192" fontId="2" fillId="2" borderId="0" xfId="4" applyNumberFormat="1" applyAlignment="1">
      <alignment horizontal="center"/>
    </xf>
    <xf numFmtId="193" fontId="2" fillId="2" borderId="0" xfId="4" applyNumberFormat="1" applyBorder="1" applyAlignment="1">
      <alignment horizontal="center" vertical="center"/>
    </xf>
    <xf numFmtId="178" fontId="16" fillId="2" borderId="0" xfId="4" applyNumberFormat="1" applyFont="1" applyAlignment="1">
      <alignment horizontal="center"/>
    </xf>
    <xf numFmtId="194" fontId="16" fillId="2" borderId="0" xfId="4" applyNumberFormat="1" applyFont="1" applyAlignment="1">
      <alignment horizontal="center"/>
    </xf>
    <xf numFmtId="195" fontId="2" fillId="6" borderId="0" xfId="4" applyNumberFormat="1" applyFill="1" applyAlignment="1">
      <alignment horizontal="center"/>
    </xf>
    <xf numFmtId="10" fontId="2" fillId="6" borderId="0" xfId="4" applyNumberFormat="1" applyFill="1" applyAlignment="1">
      <alignment horizontal="center"/>
    </xf>
    <xf numFmtId="180" fontId="2" fillId="2" borderId="0" xfId="3" applyNumberFormat="1" applyFont="1" applyFill="1" applyAlignment="1">
      <alignment horizontal="center"/>
    </xf>
    <xf numFmtId="184" fontId="2" fillId="2" borderId="0" xfId="4" applyNumberFormat="1" applyAlignment="1">
      <alignment horizontal="center"/>
    </xf>
    <xf numFmtId="10" fontId="2" fillId="0" borderId="0" xfId="4" applyNumberFormat="1" applyFill="1" applyAlignment="1">
      <alignment horizontal="center"/>
    </xf>
    <xf numFmtId="196" fontId="0" fillId="0" borderId="0" xfId="0" applyNumberFormat="1"/>
    <xf numFmtId="197" fontId="7" fillId="0" borderId="0" xfId="0" applyNumberFormat="1" applyFont="1"/>
    <xf numFmtId="198" fontId="2" fillId="2" borderId="0" xfId="4" applyNumberFormat="1" applyAlignment="1">
      <alignment horizontal="center"/>
    </xf>
    <xf numFmtId="191" fontId="2" fillId="6" borderId="0" xfId="4" applyNumberFormat="1" applyFill="1" applyAlignment="1">
      <alignment horizontal="center"/>
    </xf>
    <xf numFmtId="195" fontId="2" fillId="0" borderId="0" xfId="4" applyNumberFormat="1" applyFill="1" applyAlignment="1">
      <alignment horizontal="center"/>
    </xf>
    <xf numFmtId="191" fontId="2" fillId="0" borderId="0" xfId="4" applyNumberFormat="1" applyFill="1" applyAlignment="1">
      <alignment horizontal="center"/>
    </xf>
    <xf numFmtId="184" fontId="2" fillId="0" borderId="0" xfId="4" applyNumberFormat="1" applyFill="1" applyAlignment="1">
      <alignment horizontal="center"/>
    </xf>
    <xf numFmtId="198" fontId="2" fillId="0" borderId="0" xfId="4" applyNumberFormat="1" applyFill="1" applyAlignment="1">
      <alignment horizontal="center"/>
    </xf>
    <xf numFmtId="193" fontId="2" fillId="0" borderId="0" xfId="4" applyNumberFormat="1" applyFill="1" applyBorder="1" applyAlignment="1">
      <alignment horizontal="center" vertical="center"/>
    </xf>
    <xf numFmtId="178" fontId="16" fillId="0" borderId="0" xfId="4" applyNumberFormat="1" applyFont="1" applyFill="1" applyAlignment="1">
      <alignment horizontal="center"/>
    </xf>
    <xf numFmtId="178" fontId="2" fillId="0" borderId="0" xfId="4" applyNumberFormat="1" applyFill="1" applyAlignment="1">
      <alignment horizontal="center"/>
    </xf>
    <xf numFmtId="0" fontId="7" fillId="0" borderId="0" xfId="0" applyFont="1" applyAlignment="1">
      <alignment horizontal="right"/>
    </xf>
    <xf numFmtId="191" fontId="2" fillId="2" borderId="0" xfId="4" applyNumberFormat="1" applyAlignment="1">
      <alignment horizontal="center"/>
    </xf>
    <xf numFmtId="194" fontId="6" fillId="0" borderId="0" xfId="0" applyNumberFormat="1" applyFont="1"/>
    <xf numFmtId="199" fontId="2" fillId="0" borderId="0" xfId="3" applyNumberFormat="1" applyFont="1" applyFill="1" applyAlignment="1">
      <alignment horizontal="center"/>
    </xf>
    <xf numFmtId="194" fontId="16" fillId="0" borderId="0" xfId="4" applyNumberFormat="1" applyFont="1" applyFill="1" applyAlignment="1">
      <alignment horizontal="center"/>
    </xf>
    <xf numFmtId="195" fontId="2" fillId="2" borderId="0" xfId="4" applyNumberFormat="1" applyAlignment="1">
      <alignment horizontal="center"/>
    </xf>
    <xf numFmtId="195" fontId="2" fillId="2" borderId="0" xfId="4" applyNumberFormat="1" applyAlignment="1">
      <alignment horizontal="right"/>
    </xf>
    <xf numFmtId="9" fontId="2" fillId="2" borderId="0" xfId="3" applyFont="1" applyFill="1" applyAlignment="1">
      <alignment horizontal="center"/>
    </xf>
    <xf numFmtId="195" fontId="2" fillId="0" borderId="0" xfId="4" applyNumberFormat="1" applyFill="1" applyAlignment="1">
      <alignment horizontal="right"/>
    </xf>
    <xf numFmtId="9" fontId="2" fillId="0" borderId="0" xfId="3" applyFont="1" applyFill="1" applyAlignment="1">
      <alignment horizontal="center"/>
    </xf>
    <xf numFmtId="0" fontId="6" fillId="0" borderId="0" xfId="0" applyFont="1" applyAlignment="1">
      <alignment vertical="top" wrapText="1"/>
    </xf>
    <xf numFmtId="194" fontId="17" fillId="2" borderId="0" xfId="4" applyNumberFormat="1" applyFont="1" applyAlignment="1">
      <alignment horizontal="center"/>
    </xf>
    <xf numFmtId="165" fontId="2" fillId="2" borderId="0" xfId="1" applyFont="1" applyFill="1" applyAlignment="1">
      <alignment horizontal="center"/>
    </xf>
    <xf numFmtId="165" fontId="0" fillId="0" borderId="0" xfId="1" applyFont="1" applyAlignment="1"/>
    <xf numFmtId="192" fontId="2" fillId="0" borderId="0" xfId="4" applyNumberFormat="1" applyFill="1" applyAlignment="1">
      <alignment horizontal="center"/>
    </xf>
    <xf numFmtId="194" fontId="17" fillId="0" borderId="0" xfId="4" applyNumberFormat="1" applyFont="1" applyFill="1" applyAlignment="1">
      <alignment horizontal="center"/>
    </xf>
    <xf numFmtId="180" fontId="2" fillId="0" borderId="0" xfId="3" applyNumberFormat="1" applyFont="1" applyFill="1" applyAlignment="1">
      <alignment horizontal="center"/>
    </xf>
    <xf numFmtId="165" fontId="2" fillId="0" borderId="0" xfId="1" applyFont="1" applyFill="1" applyAlignment="1">
      <alignment horizontal="center"/>
    </xf>
    <xf numFmtId="165" fontId="0" fillId="0" borderId="0" xfId="1" applyFont="1" applyFill="1" applyAlignment="1"/>
    <xf numFmtId="165" fontId="17" fillId="0" borderId="0" xfId="1" applyFont="1" applyFill="1" applyAlignment="1">
      <alignment horizontal="center"/>
    </xf>
    <xf numFmtId="165" fontId="17" fillId="2" borderId="0" xfId="1" applyFont="1" applyFill="1" applyAlignment="1">
      <alignment horizontal="center"/>
    </xf>
    <xf numFmtId="179" fontId="0" fillId="0" borderId="0" xfId="0" applyNumberFormat="1" applyAlignment="1">
      <alignment horizontal="center"/>
    </xf>
    <xf numFmtId="179" fontId="0" fillId="7" borderId="0" xfId="0" applyNumberFormat="1" applyFill="1" applyAlignment="1">
      <alignment horizontal="center"/>
    </xf>
    <xf numFmtId="179" fontId="0" fillId="0" borderId="0" xfId="0" applyNumberFormat="1" applyAlignment="1">
      <alignment horizontal="left"/>
    </xf>
    <xf numFmtId="200" fontId="0" fillId="0" borderId="0" xfId="0" applyNumberFormat="1"/>
    <xf numFmtId="202" fontId="0" fillId="0" borderId="0" xfId="0" applyNumberFormat="1"/>
    <xf numFmtId="165" fontId="0" fillId="9" borderId="0" xfId="1" applyFont="1" applyFill="1" applyAlignment="1"/>
  </cellXfs>
  <cellStyles count="7">
    <cellStyle name="Comma [0]" xfId="1" builtinId="6"/>
    <cellStyle name="Currency" xfId="2" builtinId="4"/>
    <cellStyle name="Good" xfId="4" builtinId="26"/>
    <cellStyle name="Hyperlink" xfId="5" builtinId="8"/>
    <cellStyle name="Normal" xfId="0" builtinId="0"/>
    <cellStyle name="Percent" xfId="3" builtinId="5"/>
    <cellStyle name="설명 텍스트 2" xfId="6" xr:uid="{7EE35D7A-5DE5-46FF-9508-8D63BEB966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cgonline.info/index.php/customer-care/approved-tarrif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657E-7525-41C7-9187-0F90E8DB6F09}">
  <dimension ref="A1:BH47"/>
  <sheetViews>
    <sheetView showGridLines="0" topLeftCell="L15" zoomScale="90" zoomScaleNormal="90" workbookViewId="0">
      <selection activeCell="AD36" sqref="AD36"/>
    </sheetView>
  </sheetViews>
  <sheetFormatPr defaultRowHeight="14.5"/>
  <cols>
    <col min="1" max="1" width="15.7265625" bestFit="1" customWidth="1"/>
    <col min="2" max="2" width="6.7265625" customWidth="1"/>
    <col min="3" max="3" width="8.453125" customWidth="1"/>
    <col min="4" max="4" width="15.26953125" customWidth="1"/>
    <col min="5" max="5" width="11.1796875" customWidth="1"/>
    <col min="6" max="6" width="9.81640625" bestFit="1" customWidth="1"/>
    <col min="7" max="7" width="10.54296875" customWidth="1"/>
    <col min="8" max="8" width="14" customWidth="1"/>
    <col min="9" max="9" width="16.1796875" customWidth="1"/>
    <col min="10" max="10" width="14.54296875" customWidth="1"/>
    <col min="11" max="11" width="10.81640625" customWidth="1"/>
    <col min="12" max="12" width="17" customWidth="1"/>
    <col min="13" max="13" width="14.26953125" customWidth="1"/>
    <col min="42" max="43" width="9.26953125" bestFit="1" customWidth="1"/>
    <col min="44" max="48" width="11.453125" customWidth="1"/>
    <col min="49" max="49" width="12.453125" customWidth="1"/>
    <col min="50" max="50" width="11.453125" customWidth="1"/>
    <col min="51" max="51" width="13.453125" customWidth="1"/>
    <col min="52" max="52" width="13.26953125" customWidth="1"/>
    <col min="53" max="53" width="11.453125" customWidth="1"/>
    <col min="54" max="55" width="11.7265625" customWidth="1"/>
    <col min="56" max="58" width="10.26953125" bestFit="1" customWidth="1"/>
  </cols>
  <sheetData>
    <row r="1" spans="1:17">
      <c r="A1" s="1" t="s">
        <v>0</v>
      </c>
    </row>
    <row r="2" spans="1:17" ht="30" customHeight="1">
      <c r="A2" s="2" t="s">
        <v>1</v>
      </c>
      <c r="B2" s="3" t="s">
        <v>2</v>
      </c>
      <c r="C2" s="4"/>
      <c r="D2" s="5" t="s">
        <v>3</v>
      </c>
      <c r="E2" s="4" t="s">
        <v>4</v>
      </c>
      <c r="F2" s="6" t="s">
        <v>5</v>
      </c>
      <c r="G2" s="4" t="s">
        <v>6</v>
      </c>
      <c r="H2" s="5" t="s">
        <v>7</v>
      </c>
      <c r="I2" s="7" t="s">
        <v>8</v>
      </c>
      <c r="J2" s="5" t="s">
        <v>9</v>
      </c>
      <c r="K2" s="8" t="s">
        <v>10</v>
      </c>
      <c r="L2" s="8" t="s">
        <v>11</v>
      </c>
    </row>
    <row r="3" spans="1:17" ht="29">
      <c r="A3" s="9" t="s">
        <v>12</v>
      </c>
      <c r="B3" s="3" t="s">
        <v>13</v>
      </c>
      <c r="C3" s="10" t="s">
        <v>14</v>
      </c>
      <c r="D3" s="11" t="s">
        <v>15</v>
      </c>
      <c r="E3" s="12"/>
      <c r="F3" s="13">
        <v>8</v>
      </c>
      <c r="G3" s="13">
        <v>7</v>
      </c>
      <c r="H3" s="14">
        <f>F3*G3/7*365/12</f>
        <v>243.33333333333334</v>
      </c>
      <c r="I3" s="15">
        <f>I6</f>
        <v>2346.4285714285716</v>
      </c>
      <c r="J3" s="16">
        <f t="shared" ref="J3:J18" si="0">I3/12</f>
        <v>195.53571428571431</v>
      </c>
      <c r="K3" s="17"/>
      <c r="L3" s="17"/>
    </row>
    <row r="4" spans="1:17">
      <c r="B4" s="18" t="s">
        <v>16</v>
      </c>
      <c r="D4" s="19">
        <v>1</v>
      </c>
      <c r="E4" s="20">
        <f>$D4/IF($D4&lt;$D$30, $F$29, $F$30)</f>
        <v>1</v>
      </c>
      <c r="F4" s="21">
        <v>8</v>
      </c>
      <c r="G4" s="21">
        <v>7</v>
      </c>
      <c r="H4" s="22">
        <f>F4*G4/7*365/12</f>
        <v>243.33333333333334</v>
      </c>
      <c r="I4" s="23">
        <f t="shared" ref="I4:I20" si="1">D4*F4*G4/7*365</f>
        <v>2920</v>
      </c>
      <c r="J4" s="24">
        <f t="shared" si="0"/>
        <v>243.33333333333334</v>
      </c>
      <c r="K4" s="25"/>
      <c r="L4" s="25"/>
    </row>
    <row r="5" spans="1:17">
      <c r="B5" s="18"/>
      <c r="D5" s="26">
        <v>2</v>
      </c>
      <c r="E5" s="27">
        <f>$D5/IF($D5&lt;$D$30, $F$29, $F$30)</f>
        <v>2</v>
      </c>
      <c r="F5" s="21">
        <v>8</v>
      </c>
      <c r="G5" s="21">
        <v>7</v>
      </c>
      <c r="H5" s="22">
        <f t="shared" ref="H5:H25" si="2">F5*G5/7*365/12</f>
        <v>243.33333333333334</v>
      </c>
      <c r="I5" s="23">
        <f t="shared" si="1"/>
        <v>5840</v>
      </c>
      <c r="J5" s="24">
        <f t="shared" si="0"/>
        <v>486.66666666666669</v>
      </c>
      <c r="K5" s="25"/>
      <c r="L5" s="25"/>
      <c r="M5" s="28"/>
      <c r="N5" s="28"/>
      <c r="O5" s="28"/>
    </row>
    <row r="6" spans="1:17">
      <c r="B6" s="29"/>
      <c r="C6" s="30" t="s">
        <v>17</v>
      </c>
      <c r="D6" s="31">
        <v>5</v>
      </c>
      <c r="E6" s="32">
        <f>$D6/IF($D6&lt;$D$30, $F$29, $F$30)</f>
        <v>5</v>
      </c>
      <c r="F6" s="33">
        <v>3</v>
      </c>
      <c r="G6" s="33">
        <v>3</v>
      </c>
      <c r="H6" s="34">
        <f t="shared" si="2"/>
        <v>39.107142857142861</v>
      </c>
      <c r="I6" s="35">
        <f t="shared" si="1"/>
        <v>2346.4285714285716</v>
      </c>
      <c r="J6" s="36">
        <f t="shared" si="0"/>
        <v>195.53571428571431</v>
      </c>
      <c r="K6" s="37"/>
      <c r="L6" s="37"/>
      <c r="O6" s="38"/>
    </row>
    <row r="7" spans="1:17">
      <c r="B7" s="39"/>
      <c r="C7" s="40" t="s">
        <v>18</v>
      </c>
      <c r="D7" s="41"/>
      <c r="E7" s="27"/>
      <c r="F7" s="42">
        <v>10</v>
      </c>
      <c r="G7" s="42">
        <v>7</v>
      </c>
      <c r="H7" s="43">
        <f t="shared" si="2"/>
        <v>304.16666666666669</v>
      </c>
      <c r="I7" s="43"/>
      <c r="J7" s="44"/>
      <c r="K7" s="45"/>
      <c r="L7" s="45"/>
    </row>
    <row r="8" spans="1:17">
      <c r="B8" s="18" t="s">
        <v>19</v>
      </c>
      <c r="D8" s="46">
        <v>10</v>
      </c>
      <c r="E8" s="22">
        <f t="shared" ref="E8:E25" si="3">$D8/IF($D8&lt;$D$30, $F$29, $F$30)</f>
        <v>11.111111111111111</v>
      </c>
      <c r="F8" s="21">
        <v>8</v>
      </c>
      <c r="G8" s="21">
        <v>5.5</v>
      </c>
      <c r="H8" s="22">
        <f t="shared" si="2"/>
        <v>191.19047619047618</v>
      </c>
      <c r="I8" s="23">
        <f t="shared" ref="I8:I10" si="4">D8*F8*G8/7*365</f>
        <v>22942.857142857141</v>
      </c>
      <c r="J8" s="24">
        <f t="shared" si="0"/>
        <v>1911.9047619047617</v>
      </c>
      <c r="K8" s="25"/>
      <c r="L8" s="47" t="s">
        <v>20</v>
      </c>
      <c r="O8" s="38"/>
    </row>
    <row r="9" spans="1:17">
      <c r="B9" s="18" t="s">
        <v>21</v>
      </c>
      <c r="D9" s="48">
        <v>25</v>
      </c>
      <c r="E9" s="22">
        <f t="shared" si="3"/>
        <v>27.777777777777779</v>
      </c>
      <c r="F9" s="21">
        <v>8</v>
      </c>
      <c r="G9" s="21">
        <v>5.5</v>
      </c>
      <c r="H9" s="49">
        <v>200</v>
      </c>
      <c r="I9" s="23">
        <f t="shared" si="4"/>
        <v>57357.142857142855</v>
      </c>
      <c r="J9" s="50">
        <v>5010</v>
      </c>
      <c r="K9" s="51"/>
      <c r="L9" s="52" t="s">
        <v>22</v>
      </c>
      <c r="O9" s="38"/>
    </row>
    <row r="10" spans="1:17">
      <c r="B10" s="18"/>
      <c r="D10" s="53">
        <v>50</v>
      </c>
      <c r="E10" s="22">
        <f t="shared" si="3"/>
        <v>55.555555555555557</v>
      </c>
      <c r="F10" s="21">
        <v>8</v>
      </c>
      <c r="G10" s="21">
        <v>5.5</v>
      </c>
      <c r="H10" s="49">
        <v>200</v>
      </c>
      <c r="I10" s="23">
        <f t="shared" si="4"/>
        <v>114714.28571428571</v>
      </c>
      <c r="J10" s="50">
        <v>10010</v>
      </c>
      <c r="K10" s="51"/>
      <c r="L10" s="51"/>
      <c r="O10" s="38"/>
    </row>
    <row r="11" spans="1:17">
      <c r="A11">
        <f>COUNT(D11:D15)</f>
        <v>5</v>
      </c>
      <c r="B11" s="3" t="s">
        <v>23</v>
      </c>
      <c r="C11" s="10" t="s">
        <v>24</v>
      </c>
      <c r="D11" s="54">
        <v>100</v>
      </c>
      <c r="E11" s="20">
        <f t="shared" si="3"/>
        <v>111.11111111111111</v>
      </c>
      <c r="F11" s="55">
        <v>12</v>
      </c>
      <c r="G11" s="55">
        <v>6</v>
      </c>
      <c r="H11" s="56">
        <f t="shared" si="2"/>
        <v>312.85714285714289</v>
      </c>
      <c r="I11" s="57">
        <f t="shared" si="1"/>
        <v>375428.57142857148</v>
      </c>
      <c r="J11" s="58">
        <v>31285.71428571429</v>
      </c>
      <c r="K11" s="59"/>
      <c r="L11" s="60" t="s">
        <v>25</v>
      </c>
      <c r="O11" s="38"/>
    </row>
    <row r="12" spans="1:17">
      <c r="B12" s="18" t="s">
        <v>21</v>
      </c>
      <c r="C12" s="30"/>
      <c r="D12" s="61">
        <v>200</v>
      </c>
      <c r="E12" s="32">
        <f t="shared" si="3"/>
        <v>222.22222222222223</v>
      </c>
      <c r="F12" s="30">
        <v>16</v>
      </c>
      <c r="G12" s="30">
        <v>5</v>
      </c>
      <c r="H12" s="32">
        <f t="shared" si="2"/>
        <v>347.61904761904765</v>
      </c>
      <c r="I12" s="62">
        <f t="shared" si="1"/>
        <v>834285.71428571432</v>
      </c>
      <c r="J12" s="62">
        <f>I12/12</f>
        <v>69523.809523809527</v>
      </c>
      <c r="K12" s="63"/>
      <c r="L12" s="64"/>
      <c r="O12" s="38"/>
      <c r="Q12" s="65"/>
    </row>
    <row r="13" spans="1:17">
      <c r="B13" s="18"/>
      <c r="D13" s="53">
        <v>500</v>
      </c>
      <c r="E13" s="22">
        <f t="shared" si="3"/>
        <v>555.55555555555554</v>
      </c>
      <c r="F13" s="21">
        <v>12</v>
      </c>
      <c r="G13" s="21">
        <v>7</v>
      </c>
      <c r="H13" s="49">
        <v>400</v>
      </c>
      <c r="I13" s="23">
        <f t="shared" si="1"/>
        <v>2190000</v>
      </c>
      <c r="J13" s="66">
        <v>200010</v>
      </c>
      <c r="K13" s="63"/>
      <c r="L13" s="64"/>
      <c r="O13" s="38"/>
      <c r="Q13" s="65"/>
    </row>
    <row r="14" spans="1:17">
      <c r="B14" s="18"/>
      <c r="D14" s="53">
        <v>1000</v>
      </c>
      <c r="E14" s="22">
        <f t="shared" si="3"/>
        <v>1111.1111111111111</v>
      </c>
      <c r="F14" s="21">
        <v>12</v>
      </c>
      <c r="G14" s="21">
        <v>7</v>
      </c>
      <c r="H14" s="22">
        <v>400</v>
      </c>
      <c r="I14" s="23">
        <f t="shared" si="1"/>
        <v>4380000</v>
      </c>
      <c r="J14" s="66">
        <v>365000</v>
      </c>
      <c r="K14" s="67"/>
      <c r="L14" s="64"/>
    </row>
    <row r="15" spans="1:17">
      <c r="B15" s="39"/>
      <c r="C15" s="40"/>
      <c r="D15" s="41">
        <v>5000</v>
      </c>
      <c r="E15" s="27">
        <f t="shared" si="3"/>
        <v>5555.5555555555557</v>
      </c>
      <c r="F15" s="42">
        <v>12</v>
      </c>
      <c r="G15" s="42">
        <v>7</v>
      </c>
      <c r="H15" s="27">
        <v>400</v>
      </c>
      <c r="I15" s="68">
        <f t="shared" si="1"/>
        <v>21900000</v>
      </c>
      <c r="J15" s="68">
        <f t="shared" si="0"/>
        <v>1825000</v>
      </c>
      <c r="K15" s="69"/>
      <c r="L15" s="70"/>
      <c r="O15" s="38"/>
      <c r="Q15" s="71"/>
    </row>
    <row r="16" spans="1:17">
      <c r="A16">
        <v>6</v>
      </c>
      <c r="B16" s="18" t="s">
        <v>23</v>
      </c>
      <c r="C16" t="s">
        <v>26</v>
      </c>
      <c r="D16" s="72">
        <v>500</v>
      </c>
      <c r="E16" s="22">
        <f t="shared" si="3"/>
        <v>555.55555555555554</v>
      </c>
      <c r="F16" s="21">
        <v>16</v>
      </c>
      <c r="G16" s="21">
        <v>6</v>
      </c>
      <c r="H16" s="22">
        <f t="shared" si="2"/>
        <v>417.14285714285711</v>
      </c>
      <c r="I16" s="23">
        <f t="shared" si="1"/>
        <v>2502857.1428571427</v>
      </c>
      <c r="J16" s="23">
        <f t="shared" si="0"/>
        <v>208571.42857142855</v>
      </c>
      <c r="K16" s="63"/>
      <c r="L16" s="64" t="s">
        <v>27</v>
      </c>
    </row>
    <row r="17" spans="1:15">
      <c r="B17" s="18" t="s">
        <v>21</v>
      </c>
      <c r="D17" s="53">
        <v>1000</v>
      </c>
      <c r="E17" s="22">
        <f t="shared" si="3"/>
        <v>1111.1111111111111</v>
      </c>
      <c r="F17" s="21">
        <v>16</v>
      </c>
      <c r="G17" s="21">
        <v>6</v>
      </c>
      <c r="H17" s="49">
        <f t="shared" si="2"/>
        <v>417.14285714285711</v>
      </c>
      <c r="I17" s="23">
        <f t="shared" si="1"/>
        <v>5005714.2857142854</v>
      </c>
      <c r="J17" s="66">
        <v>417142.8571428571</v>
      </c>
      <c r="K17" s="67"/>
      <c r="L17" s="64"/>
    </row>
    <row r="18" spans="1:15">
      <c r="B18" s="18"/>
      <c r="D18" s="73">
        <v>2000</v>
      </c>
      <c r="E18" s="22">
        <f t="shared" si="3"/>
        <v>2222.2222222222222</v>
      </c>
      <c r="F18" s="21">
        <v>16</v>
      </c>
      <c r="G18" s="21">
        <v>6</v>
      </c>
      <c r="H18" s="22">
        <f t="shared" si="2"/>
        <v>417.14285714285711</v>
      </c>
      <c r="I18" s="23">
        <f t="shared" si="1"/>
        <v>10011428.571428571</v>
      </c>
      <c r="J18" s="23">
        <f t="shared" si="0"/>
        <v>834285.7142857142</v>
      </c>
      <c r="K18" s="63"/>
      <c r="L18" s="64"/>
    </row>
    <row r="19" spans="1:15">
      <c r="B19" s="18"/>
      <c r="D19" s="53">
        <v>5000</v>
      </c>
      <c r="E19" s="22">
        <f t="shared" si="3"/>
        <v>5555.5555555555557</v>
      </c>
      <c r="F19" s="21">
        <v>16</v>
      </c>
      <c r="G19" s="21">
        <v>6</v>
      </c>
      <c r="H19" s="49">
        <f t="shared" si="2"/>
        <v>417.14285714285711</v>
      </c>
      <c r="I19" s="23">
        <f t="shared" si="1"/>
        <v>25028571.428571425</v>
      </c>
      <c r="J19" s="66">
        <v>2085714.2857142854</v>
      </c>
      <c r="K19" s="67"/>
      <c r="L19" s="64"/>
    </row>
    <row r="20" spans="1:15">
      <c r="B20" s="18"/>
      <c r="D20" s="73">
        <v>10000</v>
      </c>
      <c r="E20" s="27">
        <f t="shared" si="3"/>
        <v>11111.111111111111</v>
      </c>
      <c r="F20" s="21">
        <v>16</v>
      </c>
      <c r="G20" s="21">
        <v>6</v>
      </c>
      <c r="H20" s="22">
        <f>F20*G20/7*365/12</f>
        <v>417.14285714285711</v>
      </c>
      <c r="I20" s="23">
        <f t="shared" si="1"/>
        <v>50057142.857142851</v>
      </c>
      <c r="J20" s="23">
        <f>I20/12</f>
        <v>4171428.5714285709</v>
      </c>
      <c r="K20" s="63"/>
      <c r="L20" s="64"/>
    </row>
    <row r="21" spans="1:15">
      <c r="A21">
        <v>5</v>
      </c>
      <c r="B21" s="3" t="s">
        <v>28</v>
      </c>
      <c r="C21" s="10" t="s">
        <v>26</v>
      </c>
      <c r="D21" s="54">
        <v>10000</v>
      </c>
      <c r="E21" s="22">
        <f t="shared" si="3"/>
        <v>11111.111111111111</v>
      </c>
      <c r="F21" s="55">
        <v>24</v>
      </c>
      <c r="G21" s="74">
        <v>7</v>
      </c>
      <c r="H21" s="75">
        <v>750</v>
      </c>
      <c r="I21" s="76">
        <f>J21*11</f>
        <v>82500110</v>
      </c>
      <c r="J21" s="77">
        <v>7500010</v>
      </c>
      <c r="K21" s="78" t="s">
        <v>29</v>
      </c>
      <c r="L21" s="79" t="s">
        <v>30</v>
      </c>
    </row>
    <row r="22" spans="1:15">
      <c r="B22" s="18" t="s">
        <v>31</v>
      </c>
      <c r="D22" s="73">
        <v>15000</v>
      </c>
      <c r="E22" s="22">
        <f t="shared" si="3"/>
        <v>16666.666666666668</v>
      </c>
      <c r="F22" s="21">
        <v>24</v>
      </c>
      <c r="G22" s="21">
        <v>7</v>
      </c>
      <c r="H22" s="22">
        <f t="shared" si="2"/>
        <v>730</v>
      </c>
      <c r="I22" s="80">
        <f>J22*11</f>
        <v>120450000</v>
      </c>
      <c r="J22" s="81">
        <f t="shared" ref="J22:J25" si="5">H22*D22</f>
        <v>10950000</v>
      </c>
      <c r="K22" s="82" t="s">
        <v>29</v>
      </c>
      <c r="L22" s="83"/>
      <c r="O22" s="38"/>
    </row>
    <row r="23" spans="1:15">
      <c r="B23" s="18" t="s">
        <v>21</v>
      </c>
      <c r="D23" s="73">
        <v>20000</v>
      </c>
      <c r="E23" s="22">
        <f t="shared" si="3"/>
        <v>22222.222222222223</v>
      </c>
      <c r="F23" s="21">
        <v>24</v>
      </c>
      <c r="G23" s="21">
        <v>7</v>
      </c>
      <c r="H23" s="22">
        <f t="shared" si="2"/>
        <v>730</v>
      </c>
      <c r="I23" s="80">
        <f>J23*11</f>
        <v>160600000</v>
      </c>
      <c r="J23" s="81">
        <f t="shared" si="5"/>
        <v>14600000</v>
      </c>
      <c r="K23" s="82" t="s">
        <v>29</v>
      </c>
      <c r="L23" s="83"/>
    </row>
    <row r="24" spans="1:15">
      <c r="B24" s="18"/>
      <c r="D24" s="73">
        <v>30000</v>
      </c>
      <c r="E24" s="22">
        <f t="shared" si="3"/>
        <v>33333.333333333336</v>
      </c>
      <c r="F24" s="21">
        <v>24</v>
      </c>
      <c r="G24" s="21">
        <v>7</v>
      </c>
      <c r="H24" s="22">
        <f t="shared" si="2"/>
        <v>730</v>
      </c>
      <c r="I24" s="80">
        <f t="shared" ref="I24:I25" si="6">J24*11</f>
        <v>240900000</v>
      </c>
      <c r="J24" s="81">
        <f t="shared" si="5"/>
        <v>21900000</v>
      </c>
      <c r="K24" s="82" t="s">
        <v>29</v>
      </c>
      <c r="L24" s="82"/>
    </row>
    <row r="25" spans="1:15">
      <c r="B25" s="39"/>
      <c r="C25" s="40"/>
      <c r="D25" s="41">
        <v>50000</v>
      </c>
      <c r="E25" s="27">
        <f t="shared" si="3"/>
        <v>55555.555555555555</v>
      </c>
      <c r="F25" s="42">
        <v>24</v>
      </c>
      <c r="G25" s="42">
        <v>7</v>
      </c>
      <c r="H25" s="27">
        <f t="shared" si="2"/>
        <v>730</v>
      </c>
      <c r="I25" s="84">
        <f t="shared" si="6"/>
        <v>401500000</v>
      </c>
      <c r="J25" s="43">
        <f t="shared" si="5"/>
        <v>36500000</v>
      </c>
      <c r="K25" s="85" t="s">
        <v>29</v>
      </c>
      <c r="L25" s="85"/>
    </row>
    <row r="26" spans="1:15">
      <c r="B26" s="86" t="s">
        <v>32</v>
      </c>
      <c r="D26" s="87">
        <v>41821</v>
      </c>
      <c r="G26" s="88"/>
      <c r="H26" s="38"/>
      <c r="I26" s="38"/>
      <c r="J26" s="38"/>
      <c r="K26" s="38"/>
    </row>
    <row r="27" spans="1:15">
      <c r="B27" s="6" t="s">
        <v>33</v>
      </c>
      <c r="C27" s="89"/>
      <c r="D27" s="90">
        <v>0.2</v>
      </c>
      <c r="G27" s="38"/>
      <c r="J27" s="38"/>
    </row>
    <row r="29" spans="1:15">
      <c r="B29" s="91" t="s">
        <v>34</v>
      </c>
      <c r="C29" s="92"/>
      <c r="D29" s="92" t="s">
        <v>35</v>
      </c>
      <c r="E29" s="93"/>
      <c r="F29" s="94">
        <v>1</v>
      </c>
      <c r="H29" t="s">
        <v>36</v>
      </c>
      <c r="I29" t="s">
        <v>37</v>
      </c>
    </row>
    <row r="30" spans="1:15">
      <c r="B30" s="91"/>
      <c r="C30" s="92"/>
      <c r="D30" s="95">
        <v>6.6</v>
      </c>
      <c r="E30" s="92"/>
      <c r="F30" s="94">
        <v>0.9</v>
      </c>
    </row>
    <row r="31" spans="1:15">
      <c r="B31" s="65"/>
      <c r="F31" s="96"/>
    </row>
    <row r="32" spans="1:15">
      <c r="B32" s="65"/>
      <c r="D32" s="1"/>
    </row>
    <row r="34" spans="2:60">
      <c r="B34" s="86" t="s">
        <v>38</v>
      </c>
      <c r="C34" s="97">
        <v>30</v>
      </c>
      <c r="D34" s="97">
        <v>50</v>
      </c>
      <c r="E34" s="97">
        <v>75</v>
      </c>
      <c r="F34" s="97">
        <f>D34+50</f>
        <v>100</v>
      </c>
      <c r="G34" s="97">
        <f>F34+50</f>
        <v>150</v>
      </c>
      <c r="H34" s="97">
        <f t="shared" ref="H34:N34" si="7">G34+50</f>
        <v>200</v>
      </c>
      <c r="I34" s="97">
        <f>H34+50</f>
        <v>250</v>
      </c>
      <c r="J34" s="97">
        <f t="shared" si="7"/>
        <v>300</v>
      </c>
      <c r="K34" s="97">
        <f>J34+50</f>
        <v>350</v>
      </c>
      <c r="L34" s="97">
        <f t="shared" si="7"/>
        <v>400</v>
      </c>
      <c r="M34" s="97">
        <f t="shared" si="7"/>
        <v>450</v>
      </c>
      <c r="N34" s="97">
        <f t="shared" si="7"/>
        <v>500</v>
      </c>
      <c r="O34" s="97">
        <f>N34+100</f>
        <v>600</v>
      </c>
      <c r="P34" s="97">
        <f t="shared" ref="P34:S34" si="8">O34+100</f>
        <v>700</v>
      </c>
      <c r="Q34" s="97">
        <f t="shared" si="8"/>
        <v>800</v>
      </c>
      <c r="R34" s="97">
        <f t="shared" si="8"/>
        <v>900</v>
      </c>
      <c r="S34" s="97">
        <f t="shared" si="8"/>
        <v>1000</v>
      </c>
      <c r="T34" s="97">
        <f>500+S34</f>
        <v>1500</v>
      </c>
      <c r="U34" s="97">
        <f>500+T34</f>
        <v>2000</v>
      </c>
      <c r="V34" s="97">
        <f>500+U34</f>
        <v>2500</v>
      </c>
      <c r="W34" s="97">
        <f>500+V34</f>
        <v>3000</v>
      </c>
      <c r="X34" s="97">
        <f>1000+W34</f>
        <v>4000</v>
      </c>
      <c r="Y34" s="97">
        <f>1000+X34</f>
        <v>5000</v>
      </c>
      <c r="Z34" s="97">
        <f>Y34+2500</f>
        <v>7500</v>
      </c>
      <c r="AA34" s="97">
        <f>Z34+2500</f>
        <v>10000</v>
      </c>
      <c r="AB34" s="97">
        <f>5000+AA34</f>
        <v>15000</v>
      </c>
      <c r="AC34" s="97">
        <f t="shared" ref="AC34:AI34" si="9">5000+AB34</f>
        <v>20000</v>
      </c>
      <c r="AD34" s="97">
        <f t="shared" si="9"/>
        <v>25000</v>
      </c>
      <c r="AE34" s="97">
        <f t="shared" si="9"/>
        <v>30000</v>
      </c>
      <c r="AF34" s="97">
        <f t="shared" si="9"/>
        <v>35000</v>
      </c>
      <c r="AG34" s="97">
        <f t="shared" si="9"/>
        <v>40000</v>
      </c>
      <c r="AH34" s="97">
        <f t="shared" si="9"/>
        <v>45000</v>
      </c>
      <c r="AI34" s="97">
        <f t="shared" si="9"/>
        <v>50000</v>
      </c>
      <c r="AJ34" s="97">
        <f>AI34+50000</f>
        <v>100000</v>
      </c>
      <c r="AK34" s="97">
        <f>AJ34+50000</f>
        <v>150000</v>
      </c>
      <c r="AL34" s="97">
        <f>AK34+50000</f>
        <v>200000</v>
      </c>
      <c r="AM34" s="97">
        <f>AL34+50000</f>
        <v>250000</v>
      </c>
      <c r="AN34" s="97">
        <f>AM34+100000</f>
        <v>350000</v>
      </c>
      <c r="AO34" s="97">
        <v>400000</v>
      </c>
      <c r="AP34" s="97">
        <f>AM34*2</f>
        <v>500000</v>
      </c>
      <c r="AQ34" s="97">
        <f>AP34/2*3</f>
        <v>750000</v>
      </c>
      <c r="AR34" s="97">
        <f>AP34*2</f>
        <v>1000000</v>
      </c>
      <c r="AS34" s="97">
        <f>AR34*3/2</f>
        <v>1500000</v>
      </c>
      <c r="AT34" s="97">
        <f>AR34+1000000</f>
        <v>2000000</v>
      </c>
      <c r="AU34" s="97">
        <f>AT34+1000000</f>
        <v>3000000</v>
      </c>
      <c r="AV34" s="97">
        <v>5000000</v>
      </c>
      <c r="AW34" s="97">
        <v>7500000</v>
      </c>
      <c r="AX34" s="97">
        <v>10000000</v>
      </c>
      <c r="AY34" s="98">
        <v>15000000</v>
      </c>
      <c r="AZ34" s="98">
        <v>20000000</v>
      </c>
      <c r="BA34" s="97">
        <v>25000000</v>
      </c>
      <c r="BB34" s="98">
        <v>30000000</v>
      </c>
      <c r="BC34" s="97">
        <v>35000000</v>
      </c>
      <c r="BD34" s="97">
        <v>40000000</v>
      </c>
      <c r="BE34" s="97">
        <v>45000000</v>
      </c>
      <c r="BF34" s="97">
        <v>50000000</v>
      </c>
      <c r="BG34" s="97">
        <v>60000000</v>
      </c>
      <c r="BH34" s="97">
        <v>70000000</v>
      </c>
    </row>
    <row r="35" spans="2:60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7" spans="2:60">
      <c r="H37" s="99"/>
      <c r="I37" s="99"/>
      <c r="J37" s="99"/>
      <c r="K37" s="65"/>
      <c r="L37" s="65"/>
      <c r="M37" s="65"/>
    </row>
    <row r="38" spans="2:60">
      <c r="M38" s="100"/>
    </row>
    <row r="39" spans="2:60">
      <c r="M39" s="100"/>
    </row>
    <row r="40" spans="2:60">
      <c r="H40" s="101"/>
      <c r="I40" s="101"/>
      <c r="J40" s="101"/>
      <c r="M40" s="100"/>
    </row>
    <row r="41" spans="2:60">
      <c r="M41" s="100"/>
    </row>
    <row r="42" spans="2:60">
      <c r="M42" s="100"/>
    </row>
    <row r="43" spans="2:60">
      <c r="M43" s="100"/>
    </row>
    <row r="44" spans="2:60">
      <c r="M44" s="100"/>
    </row>
    <row r="47" spans="2:60">
      <c r="C47" s="38"/>
    </row>
  </sheetData>
  <pageMargins left="0.35" right="0.25" top="0.75" bottom="0.75" header="0.3" footer="0.3"/>
  <pageSetup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BE0-4937-4640-B385-2B48B445BF39}">
  <dimension ref="A1:BQ167"/>
  <sheetViews>
    <sheetView showGridLines="0" tabSelected="1" topLeftCell="A4" zoomScale="80" zoomScaleNormal="80" workbookViewId="0">
      <selection activeCell="T66" sqref="T66"/>
    </sheetView>
  </sheetViews>
  <sheetFormatPr defaultColWidth="9" defaultRowHeight="14.5"/>
  <cols>
    <col min="1" max="1" width="23.453125" customWidth="1"/>
    <col min="2" max="2" width="26.81640625" customWidth="1"/>
    <col min="3" max="3" width="29.54296875" customWidth="1"/>
    <col min="4" max="4" width="21.1796875" customWidth="1"/>
    <col min="5" max="5" width="20.81640625" customWidth="1"/>
    <col min="6" max="6" width="16.453125" customWidth="1"/>
    <col min="7" max="7" width="16.1796875" customWidth="1"/>
    <col min="8" max="8" width="15.1796875" customWidth="1"/>
    <col min="9" max="9" width="13.26953125" customWidth="1"/>
    <col min="10" max="10" width="18" customWidth="1"/>
    <col min="11" max="11" width="23.1796875" customWidth="1"/>
    <col min="12" max="12" width="12.453125" customWidth="1"/>
    <col min="13" max="13" width="12.7265625" customWidth="1"/>
    <col min="14" max="14" width="12.54296875" customWidth="1"/>
    <col min="15" max="15" width="10" customWidth="1"/>
    <col min="16" max="19" width="9.81640625" customWidth="1"/>
    <col min="20" max="26" width="8.453125" customWidth="1"/>
    <col min="27" max="54" width="9.26953125" customWidth="1"/>
    <col min="55" max="61" width="11.81640625" customWidth="1"/>
    <col min="62" max="66" width="12.7265625" customWidth="1"/>
    <col min="67" max="67" width="12.81640625" customWidth="1"/>
    <col min="68" max="68" width="12.26953125" customWidth="1"/>
  </cols>
  <sheetData>
    <row r="1" spans="2:17">
      <c r="B1" s="114" t="s">
        <v>131</v>
      </c>
      <c r="C1" s="115"/>
      <c r="D1" s="110"/>
      <c r="E1" s="110"/>
      <c r="F1" s="111"/>
      <c r="G1" s="111"/>
      <c r="H1" s="110"/>
      <c r="I1" s="110"/>
      <c r="J1" s="110"/>
      <c r="K1" s="111"/>
      <c r="L1" s="110"/>
      <c r="M1" s="110"/>
      <c r="N1" s="110"/>
      <c r="O1" s="110"/>
      <c r="P1" s="110"/>
      <c r="Q1" s="110"/>
    </row>
    <row r="2" spans="2:17">
      <c r="C2" s="105" t="s">
        <v>47</v>
      </c>
      <c r="D2" s="105" t="s">
        <v>48</v>
      </c>
      <c r="E2" s="65" t="s">
        <v>49</v>
      </c>
      <c r="G2" s="28"/>
      <c r="K2" s="28"/>
    </row>
    <row r="3" spans="2:17">
      <c r="B3" s="99" t="s">
        <v>50</v>
      </c>
      <c r="C3" s="116">
        <f>'1. Assumptions'!D26</f>
        <v>41821</v>
      </c>
      <c r="D3">
        <v>3.8106</v>
      </c>
      <c r="E3" t="s">
        <v>51</v>
      </c>
      <c r="F3" s="28"/>
      <c r="G3" s="28"/>
      <c r="K3" s="28"/>
      <c r="O3" s="106"/>
      <c r="P3" s="106"/>
    </row>
    <row r="4" spans="2:17">
      <c r="B4" s="99"/>
      <c r="C4" s="116"/>
      <c r="F4" s="28"/>
      <c r="G4" s="28"/>
      <c r="J4" s="65"/>
      <c r="K4" s="28"/>
      <c r="N4" s="65"/>
      <c r="O4" s="106"/>
      <c r="P4" s="106"/>
    </row>
    <row r="5" spans="2:17">
      <c r="E5" s="104" t="s">
        <v>52</v>
      </c>
      <c r="H5" s="104"/>
      <c r="O5" s="28"/>
    </row>
    <row r="6" spans="2:17">
      <c r="B6" s="99"/>
      <c r="C6" s="1" t="s">
        <v>53</v>
      </c>
      <c r="F6" s="1" t="s">
        <v>54</v>
      </c>
      <c r="G6" s="1"/>
      <c r="H6" s="1" t="s">
        <v>55</v>
      </c>
    </row>
    <row r="7" spans="2:17" ht="15.75" customHeight="1">
      <c r="B7" s="99" t="s">
        <v>56</v>
      </c>
      <c r="C7" s="117" t="s">
        <v>57</v>
      </c>
      <c r="D7" s="117" t="s">
        <v>58</v>
      </c>
      <c r="E7" s="118" t="s">
        <v>59</v>
      </c>
      <c r="F7" s="118"/>
      <c r="G7" s="107"/>
      <c r="H7" s="107"/>
    </row>
    <row r="8" spans="2:17">
      <c r="B8" s="99"/>
      <c r="C8" s="117"/>
      <c r="D8" s="117"/>
      <c r="E8" s="118" t="s">
        <v>60</v>
      </c>
      <c r="F8" s="118" t="s">
        <v>61</v>
      </c>
      <c r="G8" s="107"/>
      <c r="H8" s="107"/>
    </row>
    <row r="9" spans="2:17" ht="15" customHeight="1">
      <c r="B9" s="99"/>
      <c r="C9" s="2">
        <v>1</v>
      </c>
      <c r="D9" s="2" t="s">
        <v>62</v>
      </c>
      <c r="E9" s="30">
        <v>300</v>
      </c>
      <c r="F9" s="30">
        <v>600</v>
      </c>
      <c r="G9" s="119">
        <f>E9/$D$3</f>
        <v>78.727759407967255</v>
      </c>
      <c r="H9" s="119">
        <f>F9/$D$3</f>
        <v>157.45551881593451</v>
      </c>
    </row>
    <row r="10" spans="2:17" ht="15" customHeight="1">
      <c r="B10" s="99"/>
      <c r="C10" s="2">
        <v>2</v>
      </c>
      <c r="D10" s="2" t="s">
        <v>63</v>
      </c>
      <c r="E10" s="30">
        <v>1500</v>
      </c>
      <c r="F10" s="30">
        <v>2400</v>
      </c>
      <c r="G10" s="119">
        <f>E10/$D$3</f>
        <v>393.63879703983622</v>
      </c>
      <c r="H10" s="119">
        <f t="shared" ref="H10:H14" si="0">F10/$D$3</f>
        <v>629.82207526373804</v>
      </c>
    </row>
    <row r="11" spans="2:17" ht="15" customHeight="1">
      <c r="B11" s="99"/>
      <c r="C11" s="2">
        <v>3</v>
      </c>
      <c r="D11" s="2" t="s">
        <v>64</v>
      </c>
      <c r="E11" s="30">
        <v>2600</v>
      </c>
      <c r="F11" s="30">
        <v>4200</v>
      </c>
      <c r="G11" s="119">
        <f>E11/$D$3</f>
        <v>682.30724820238288</v>
      </c>
      <c r="H11" s="119">
        <f t="shared" si="0"/>
        <v>1102.1886317115416</v>
      </c>
    </row>
    <row r="12" spans="2:17" ht="15" customHeight="1">
      <c r="B12" s="99"/>
      <c r="C12" s="2">
        <v>4</v>
      </c>
      <c r="D12" s="2" t="s">
        <v>65</v>
      </c>
      <c r="E12" s="30">
        <v>80.5</v>
      </c>
      <c r="F12" s="30">
        <v>172.5</v>
      </c>
      <c r="G12" s="119">
        <f>E12/$D$3</f>
        <v>21.125282107804544</v>
      </c>
      <c r="H12" s="119">
        <f t="shared" si="0"/>
        <v>45.26846165958117</v>
      </c>
    </row>
    <row r="13" spans="2:17" ht="15" customHeight="1">
      <c r="B13" s="99"/>
      <c r="C13" s="2">
        <v>5</v>
      </c>
      <c r="D13" s="2" t="s">
        <v>66</v>
      </c>
      <c r="E13" s="30">
        <v>400</v>
      </c>
      <c r="F13" s="30"/>
      <c r="G13" s="119">
        <f>E13/$D$3</f>
        <v>104.97034587728966</v>
      </c>
      <c r="H13" s="119">
        <f t="shared" si="0"/>
        <v>0</v>
      </c>
      <c r="K13" s="106"/>
      <c r="L13" s="106"/>
    </row>
    <row r="14" spans="2:17" ht="15" customHeight="1">
      <c r="B14" s="99"/>
      <c r="C14" s="2">
        <v>6</v>
      </c>
      <c r="D14" s="2" t="s">
        <v>67</v>
      </c>
      <c r="E14" s="30">
        <v>0.57999999999999996</v>
      </c>
      <c r="F14" s="30">
        <v>1.1599999999999999</v>
      </c>
      <c r="G14" s="119">
        <f>E14/$D$3</f>
        <v>0.15220700152207001</v>
      </c>
      <c r="H14" s="119">
        <f t="shared" si="0"/>
        <v>0.30441400304414001</v>
      </c>
      <c r="K14" s="106"/>
      <c r="L14" s="106"/>
    </row>
    <row r="15" spans="2:17">
      <c r="B15" s="99"/>
      <c r="C15" t="s">
        <v>68</v>
      </c>
      <c r="D15" t="s">
        <v>69</v>
      </c>
      <c r="F15" s="28"/>
      <c r="G15" s="28"/>
      <c r="J15" s="65"/>
      <c r="K15" s="28"/>
      <c r="O15" s="106"/>
      <c r="P15" s="106"/>
    </row>
    <row r="18" spans="2:68">
      <c r="C18" t="s">
        <v>14</v>
      </c>
      <c r="D18" t="s">
        <v>17</v>
      </c>
    </row>
    <row r="19" spans="2:68">
      <c r="B19" s="99" t="s">
        <v>70</v>
      </c>
      <c r="C19" s="120">
        <v>0</v>
      </c>
      <c r="D19" s="120">
        <v>0.15</v>
      </c>
      <c r="E19" s="112"/>
    </row>
    <row r="20" spans="2:68">
      <c r="B20" s="99"/>
      <c r="C20" s="101" t="s">
        <v>130</v>
      </c>
      <c r="D20" s="108"/>
    </row>
    <row r="21" spans="2:68">
      <c r="B21" s="99" t="s">
        <v>71</v>
      </c>
      <c r="C21" s="121" t="s">
        <v>72</v>
      </c>
      <c r="D21" s="122">
        <f>'1. Assumptions'!F29</f>
        <v>1</v>
      </c>
    </row>
    <row r="22" spans="2:68">
      <c r="C22" s="123">
        <v>1000</v>
      </c>
      <c r="D22" s="122">
        <f>'1. Assumptions'!F30</f>
        <v>0.9</v>
      </c>
    </row>
    <row r="24" spans="2:68" ht="15" customHeight="1">
      <c r="B24" s="99" t="s">
        <v>73</v>
      </c>
      <c r="C24" s="124" t="s">
        <v>74</v>
      </c>
      <c r="D24" s="125" t="s">
        <v>75</v>
      </c>
    </row>
    <row r="25" spans="2:68" ht="15" customHeight="1">
      <c r="C25" s="2"/>
      <c r="D25" s="126" t="s">
        <v>76</v>
      </c>
      <c r="BO25" s="38" t="s">
        <v>77</v>
      </c>
      <c r="BP25" s="38"/>
    </row>
    <row r="26" spans="2:68" ht="15" customHeight="1">
      <c r="C26" s="2" t="s">
        <v>78</v>
      </c>
      <c r="D26" s="2">
        <v>33.558599999999998</v>
      </c>
      <c r="BO26" s="38" t="s">
        <v>77</v>
      </c>
    </row>
    <row r="27" spans="2:68" ht="15" customHeight="1">
      <c r="C27" s="2" t="s">
        <v>79</v>
      </c>
      <c r="D27" s="2">
        <v>67.327299999999994</v>
      </c>
      <c r="BO27" s="38" t="s">
        <v>77</v>
      </c>
    </row>
    <row r="28" spans="2:68" ht="15" customHeight="1">
      <c r="C28" s="2" t="s">
        <v>80</v>
      </c>
      <c r="D28" s="2">
        <v>67.327299999999994</v>
      </c>
      <c r="BO28" s="38"/>
    </row>
    <row r="29" spans="2:68" ht="15" customHeight="1">
      <c r="C29" s="2" t="s">
        <v>81</v>
      </c>
      <c r="D29" s="2">
        <v>87.377700000000004</v>
      </c>
      <c r="BO29" s="38"/>
    </row>
    <row r="30" spans="2:68" ht="15" customHeight="1">
      <c r="C30" s="2" t="s">
        <v>82</v>
      </c>
      <c r="D30" s="2">
        <v>97.086399999999998</v>
      </c>
      <c r="BO30" s="38"/>
    </row>
    <row r="31" spans="2:68" ht="15" customHeight="1">
      <c r="C31" s="2" t="s">
        <v>83</v>
      </c>
      <c r="D31" s="2">
        <v>633.17169999999999</v>
      </c>
      <c r="BO31" s="38"/>
    </row>
    <row r="32" spans="2:68">
      <c r="BO32" s="38" t="s">
        <v>77</v>
      </c>
    </row>
    <row r="33" spans="3:67">
      <c r="C33" s="124" t="s">
        <v>84</v>
      </c>
      <c r="D33" s="126"/>
      <c r="BO33" s="38" t="s">
        <v>77</v>
      </c>
    </row>
    <row r="34" spans="3:67">
      <c r="C34" s="2" t="s">
        <v>85</v>
      </c>
      <c r="D34" s="2">
        <v>96.790899999999993</v>
      </c>
      <c r="BO34" s="38" t="s">
        <v>77</v>
      </c>
    </row>
    <row r="35" spans="3:67">
      <c r="C35" s="2" t="s">
        <v>86</v>
      </c>
      <c r="D35" s="2">
        <v>96.790899999999993</v>
      </c>
      <c r="O35" s="104"/>
      <c r="BO35" s="38" t="s">
        <v>77</v>
      </c>
    </row>
    <row r="36" spans="3:67">
      <c r="C36" s="2" t="s">
        <v>81</v>
      </c>
      <c r="D36" s="2">
        <v>102.99590000000001</v>
      </c>
      <c r="BO36" s="38" t="s">
        <v>77</v>
      </c>
    </row>
    <row r="37" spans="3:67">
      <c r="C37" s="2" t="s">
        <v>87</v>
      </c>
      <c r="D37" s="2">
        <v>162.51410000000001</v>
      </c>
      <c r="BO37" s="38" t="s">
        <v>77</v>
      </c>
    </row>
    <row r="38" spans="3:67">
      <c r="C38" s="2" t="s">
        <v>83</v>
      </c>
      <c r="D38" s="2">
        <v>1055.2862</v>
      </c>
      <c r="BM38" s="38"/>
    </row>
    <row r="39" spans="3:67">
      <c r="BM39" s="38" t="s">
        <v>77</v>
      </c>
    </row>
    <row r="40" spans="3:67">
      <c r="C40" s="124" t="s">
        <v>88</v>
      </c>
      <c r="D40" s="2"/>
      <c r="BM40" s="38" t="s">
        <v>77</v>
      </c>
    </row>
    <row r="41" spans="3:67">
      <c r="C41" s="117" t="s">
        <v>89</v>
      </c>
      <c r="D41" s="2"/>
      <c r="BM41" s="38" t="s">
        <v>77</v>
      </c>
    </row>
    <row r="42" spans="3:67">
      <c r="C42" s="2" t="s">
        <v>90</v>
      </c>
      <c r="D42" s="127">
        <v>5909.6028999999999</v>
      </c>
    </row>
    <row r="43" spans="3:67">
      <c r="C43" s="2" t="s">
        <v>91</v>
      </c>
      <c r="D43" s="2">
        <v>100.8854</v>
      </c>
    </row>
    <row r="44" spans="3:67">
      <c r="C44" s="2" t="s">
        <v>92</v>
      </c>
      <c r="D44" s="127">
        <v>4221.1449000000002</v>
      </c>
    </row>
    <row r="45" spans="3:67">
      <c r="C45" s="117" t="s">
        <v>93</v>
      </c>
      <c r="D45" s="2"/>
    </row>
    <row r="46" spans="3:67">
      <c r="C46" s="2" t="s">
        <v>90</v>
      </c>
      <c r="D46" s="127">
        <v>5065.3738999999996</v>
      </c>
    </row>
    <row r="47" spans="3:67">
      <c r="C47" s="2" t="s">
        <v>91</v>
      </c>
      <c r="D47" s="2">
        <v>78.091099999999997</v>
      </c>
    </row>
    <row r="48" spans="3:67">
      <c r="C48" s="2" t="s">
        <v>92</v>
      </c>
      <c r="D48" s="127">
        <v>5909.6028999999999</v>
      </c>
    </row>
    <row r="49" spans="2:68">
      <c r="C49" s="117" t="s">
        <v>94</v>
      </c>
      <c r="D49" s="2"/>
    </row>
    <row r="50" spans="2:68">
      <c r="C50" s="2" t="s">
        <v>90</v>
      </c>
      <c r="D50" s="127">
        <v>5065.3738999999996</v>
      </c>
    </row>
    <row r="51" spans="2:68">
      <c r="C51" s="2" t="s">
        <v>91</v>
      </c>
      <c r="D51" s="2">
        <v>71.759399999999999</v>
      </c>
    </row>
    <row r="52" spans="2:68">
      <c r="C52" s="2" t="s">
        <v>92</v>
      </c>
      <c r="D52" s="127">
        <v>5909.6028999999999</v>
      </c>
    </row>
    <row r="53" spans="2:68">
      <c r="C53" s="117" t="s">
        <v>95</v>
      </c>
      <c r="D53" s="2"/>
    </row>
    <row r="54" spans="2:68">
      <c r="C54" s="2" t="s">
        <v>90</v>
      </c>
      <c r="D54" s="127">
        <v>5909.6028999999999</v>
      </c>
    </row>
    <row r="55" spans="2:68">
      <c r="C55" s="2" t="s">
        <v>91</v>
      </c>
      <c r="D55" s="2">
        <v>113.971</v>
      </c>
    </row>
    <row r="56" spans="2:68">
      <c r="C56" s="2" t="s">
        <v>92</v>
      </c>
      <c r="D56" s="127">
        <v>5909.6028999999999</v>
      </c>
    </row>
    <row r="57" spans="2:68">
      <c r="C57" t="s">
        <v>96</v>
      </c>
      <c r="D57" t="s">
        <v>97</v>
      </c>
    </row>
    <row r="58" spans="2:68">
      <c r="C58" s="106"/>
    </row>
    <row r="59" spans="2:68">
      <c r="C59" s="2" t="s">
        <v>98</v>
      </c>
      <c r="D59" s="30">
        <v>1E-4</v>
      </c>
      <c r="E59" s="109" t="s">
        <v>41</v>
      </c>
    </row>
    <row r="60" spans="2:68">
      <c r="C60" s="2" t="s">
        <v>42</v>
      </c>
      <c r="D60" s="30">
        <v>2.0000000000000001E-4</v>
      </c>
    </row>
    <row r="61" spans="2:68">
      <c r="C61" s="2" t="s">
        <v>43</v>
      </c>
      <c r="D61" s="113">
        <v>2.5000000000000001E-2</v>
      </c>
      <c r="E61" t="s">
        <v>44</v>
      </c>
    </row>
    <row r="62" spans="2:68">
      <c r="C62" s="106" t="s">
        <v>45</v>
      </c>
      <c r="F62" t="s">
        <v>46</v>
      </c>
    </row>
    <row r="64" spans="2:68">
      <c r="B64" s="114" t="s">
        <v>99</v>
      </c>
      <c r="C64" s="110"/>
      <c r="D64" s="110"/>
      <c r="E64" s="110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</row>
    <row r="65" spans="2:69">
      <c r="C65" s="65"/>
      <c r="K65" s="28"/>
    </row>
    <row r="66" spans="2:69">
      <c r="B66" s="65" t="s">
        <v>100</v>
      </c>
      <c r="C66" s="65"/>
      <c r="N66" s="128" t="s">
        <v>101</v>
      </c>
      <c r="O66" s="129">
        <f>'1. Assumptions'!C34</f>
        <v>30</v>
      </c>
      <c r="P66" s="129">
        <f>'1. Assumptions'!D34</f>
        <v>50</v>
      </c>
      <c r="Q66" s="129">
        <f>'1. Assumptions'!E34</f>
        <v>75</v>
      </c>
      <c r="R66" s="129">
        <f>'1. Assumptions'!F34</f>
        <v>100</v>
      </c>
      <c r="S66" s="129">
        <f>'1. Assumptions'!G34</f>
        <v>150</v>
      </c>
      <c r="T66" s="129">
        <f>'1. Assumptions'!J6</f>
        <v>195.53571428571431</v>
      </c>
      <c r="U66" s="129">
        <f>'1. Assumptions'!I34</f>
        <v>250</v>
      </c>
      <c r="V66" s="129">
        <f>'1. Assumptions'!J34</f>
        <v>300</v>
      </c>
      <c r="W66" s="129">
        <f>'1. Assumptions'!K34</f>
        <v>350</v>
      </c>
      <c r="X66" s="129">
        <f>'1. Assumptions'!L34</f>
        <v>400</v>
      </c>
      <c r="Y66" s="129">
        <f>'1. Assumptions'!M34</f>
        <v>450</v>
      </c>
      <c r="Z66" s="129">
        <f>'1. Assumptions'!N34</f>
        <v>500</v>
      </c>
      <c r="AA66" s="129">
        <f>'1. Assumptions'!O34</f>
        <v>600</v>
      </c>
      <c r="AB66" s="129">
        <f>'1. Assumptions'!P34</f>
        <v>700</v>
      </c>
      <c r="AC66" s="129">
        <f>'1. Assumptions'!Q34</f>
        <v>800</v>
      </c>
      <c r="AD66" s="129">
        <f>'1. Assumptions'!R34</f>
        <v>900</v>
      </c>
      <c r="AE66" s="129">
        <f>'1. Assumptions'!S34</f>
        <v>1000</v>
      </c>
      <c r="AF66" s="129">
        <f>'1. Assumptions'!T34</f>
        <v>1500</v>
      </c>
      <c r="AG66" s="129">
        <f>'1. Assumptions'!U34</f>
        <v>2000</v>
      </c>
      <c r="AH66" s="129">
        <f>'1. Assumptions'!V34</f>
        <v>2500</v>
      </c>
      <c r="AI66" s="129">
        <f>'1. Assumptions'!W34</f>
        <v>3000</v>
      </c>
      <c r="AJ66" s="129">
        <f>'1. Assumptions'!X34</f>
        <v>4000</v>
      </c>
      <c r="AK66" s="129">
        <f>'1. Assumptions'!Y34</f>
        <v>5000</v>
      </c>
      <c r="AL66" s="129">
        <f>'1. Assumptions'!Z34</f>
        <v>7500</v>
      </c>
      <c r="AM66" s="129">
        <f>'1. Assumptions'!AA34</f>
        <v>10000</v>
      </c>
      <c r="AN66" s="129">
        <f>'1. Assumptions'!AB34</f>
        <v>15000</v>
      </c>
      <c r="AO66" s="129">
        <f>'1. Assumptions'!AC34</f>
        <v>20000</v>
      </c>
      <c r="AP66" s="129">
        <f>'1. Assumptions'!AD34</f>
        <v>25000</v>
      </c>
      <c r="AQ66" s="129">
        <f>'1. Assumptions'!AE34</f>
        <v>30000</v>
      </c>
      <c r="AR66" s="129">
        <f>'1. Assumptions'!AF34</f>
        <v>35000</v>
      </c>
      <c r="AS66" s="129">
        <f>'1. Assumptions'!AG34</f>
        <v>40000</v>
      </c>
      <c r="AT66" s="129">
        <f>'1. Assumptions'!AH34</f>
        <v>45000</v>
      </c>
      <c r="AU66" s="129">
        <f>'1. Assumptions'!AI34</f>
        <v>50000</v>
      </c>
      <c r="AV66" s="129">
        <f>'1. Assumptions'!J12</f>
        <v>69523.809523809527</v>
      </c>
      <c r="AW66" s="129">
        <f>'1. Assumptions'!AK34</f>
        <v>150000</v>
      </c>
      <c r="AX66" s="129">
        <f>'1. Assumptions'!AL34</f>
        <v>200000</v>
      </c>
      <c r="AY66" s="129">
        <f>'1. Assumptions'!AM34</f>
        <v>250000</v>
      </c>
      <c r="AZ66" s="129">
        <f>'1. Assumptions'!AN34</f>
        <v>350000</v>
      </c>
      <c r="BA66" s="129">
        <f>'1. Assumptions'!AO34</f>
        <v>400000</v>
      </c>
      <c r="BB66" s="129">
        <f>'1. Assumptions'!AP34</f>
        <v>500000</v>
      </c>
      <c r="BC66" s="129">
        <f>'1. Assumptions'!AQ34</f>
        <v>750000</v>
      </c>
      <c r="BD66" s="129">
        <f>'1. Assumptions'!AR34</f>
        <v>1000000</v>
      </c>
      <c r="BE66" s="129">
        <f>'1. Assumptions'!AS34</f>
        <v>1500000</v>
      </c>
      <c r="BF66" s="129">
        <f>'1. Assumptions'!AT34</f>
        <v>2000000</v>
      </c>
      <c r="BG66" s="129">
        <f>'1. Assumptions'!AU34</f>
        <v>3000000</v>
      </c>
      <c r="BH66" s="129">
        <f>'1. Assumptions'!AV34</f>
        <v>5000000</v>
      </c>
      <c r="BI66" s="129">
        <f>'1. Assumptions'!AW34</f>
        <v>7500000</v>
      </c>
      <c r="BJ66" s="129">
        <f>'1. Assumptions'!AX34</f>
        <v>10000000</v>
      </c>
      <c r="BK66" s="129">
        <f>'1. Assumptions'!AY34</f>
        <v>15000000</v>
      </c>
      <c r="BL66" s="129">
        <f>'1. Assumptions'!AZ34</f>
        <v>20000000</v>
      </c>
      <c r="BM66" s="129">
        <f>'1. Assumptions'!BA34</f>
        <v>25000000</v>
      </c>
      <c r="BN66" s="129">
        <f>'1. Assumptions'!BB34</f>
        <v>30000000</v>
      </c>
      <c r="BO66" s="129">
        <f>'1. Assumptions'!BC34</f>
        <v>35000000</v>
      </c>
      <c r="BP66" s="129">
        <f>'1. Assumptions'!BD34</f>
        <v>40000000</v>
      </c>
      <c r="BQ66" t="s">
        <v>77</v>
      </c>
    </row>
    <row r="67" spans="2:69" ht="67.5" customHeight="1">
      <c r="C67" s="130" t="s">
        <v>102</v>
      </c>
      <c r="D67" s="130"/>
      <c r="E67" s="130"/>
      <c r="F67" s="131" t="s">
        <v>103</v>
      </c>
      <c r="G67" s="131" t="s">
        <v>132</v>
      </c>
      <c r="H67" s="131" t="s">
        <v>104</v>
      </c>
      <c r="I67" s="131" t="s">
        <v>105</v>
      </c>
      <c r="J67" s="131" t="s">
        <v>106</v>
      </c>
      <c r="K67" s="132" t="s">
        <v>107</v>
      </c>
      <c r="L67" s="133" t="s">
        <v>108</v>
      </c>
      <c r="M67" s="128"/>
      <c r="N67" s="102"/>
      <c r="O67" s="102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t="s">
        <v>77</v>
      </c>
    </row>
    <row r="68" spans="2:69">
      <c r="B68" s="134" t="s">
        <v>14</v>
      </c>
      <c r="C68" s="135">
        <v>0</v>
      </c>
      <c r="D68" s="136">
        <v>50</v>
      </c>
      <c r="E68" s="137">
        <f>D26/100</f>
        <v>0.335586</v>
      </c>
      <c r="F68" s="138">
        <v>1.31</v>
      </c>
      <c r="G68" s="139">
        <f>E68*5%</f>
        <v>1.67793E-2</v>
      </c>
      <c r="H68" s="139">
        <f>E68*5%</f>
        <v>1.67793E-2</v>
      </c>
      <c r="I68" s="140">
        <v>0</v>
      </c>
      <c r="J68" s="30"/>
      <c r="K68" s="141">
        <f>$C$19</f>
        <v>0</v>
      </c>
      <c r="L68" s="142">
        <f>'1. Assumptions'!$J$10</f>
        <v>10010</v>
      </c>
      <c r="M68" s="143"/>
      <c r="N68" s="101"/>
      <c r="O68" s="144">
        <f>IF(O$66&lt;=$L68, (1+$K68+$I68)*(IF(O$66&lt;=$D$68, $F68, $F69)+IF(O$66&lt;=$D68,O$66*$E68, IF(O$66&lt;=$D69, O$66*$E69, $D69*$E69+IF(O$66&lt;=$D70, (O$66-$D69)*$E70, ($D70-$D69)*$E70+(O$66-$D70)*$E71))))+O$66*($G68+$H68),"")</f>
        <v>12.384338</v>
      </c>
      <c r="P68" s="144">
        <f>IF(P$66&lt;=$L68, (1+$K68+$I68)*(IF(P$66&lt;=$D$68, $F68, $F69)+IF(P$66&lt;=$D68,P$66*$E68, IF(P$66&lt;=$D69, P$66*$E69, $D69*$E69+IF(P$66&lt;=$D70, (P$66-$D69)*$E70, ($D70-$D69)*$E70+(P$66-$D70)*$E71))))+P$66*($G68+$H68),"")</f>
        <v>19.767229999999998</v>
      </c>
      <c r="Q68" s="144">
        <f>IF(Q$66&lt;=$L68, (1+$K68+$I68)*(IF(Q$66&lt;=$D$68, $F68, $F69)+IF(Q$66&lt;=$D68,Q$66*$E68, IF(Q$66&lt;=$D69, Q$66*$E69, $D69*$E69+IF(Q$66&lt;=$D70, (Q$66-$D69)*$E70, ($D70-$D69)*$E70+(Q$66-$D70)*$E71))))+Q$66*($G68+$H68),"")</f>
        <v>59.344086999999988</v>
      </c>
      <c r="R68" s="144">
        <f t="shared" ref="R68:BP68" si="1">IF(R$66&lt;=$L68, (1+$K68+$I68)*(IF(R$66&lt;=$D$68, $F68, $F69)+IF(R$66&lt;=$D68,R$66*$E68, IF(R$66&lt;=$D69, R$66*$E69, $D69*$E69+IF(R$66&lt;=$D70, (R$66-$D69)*$E70, ($D70-$D69)*$E70+(R$66-$D70)*$E71))))+R$66*($G68+$H68),"")</f>
        <v>77.014876999999998</v>
      </c>
      <c r="S68" s="144">
        <f t="shared" si="1"/>
        <v>112.35645699999998</v>
      </c>
      <c r="T68" s="144">
        <f t="shared" si="1"/>
        <v>144.5425387857143</v>
      </c>
      <c r="U68" s="144">
        <f t="shared" si="1"/>
        <v>183.03961699999996</v>
      </c>
      <c r="V68" s="144">
        <f t="shared" si="1"/>
        <v>218.38119699999996</v>
      </c>
      <c r="W68" s="144">
        <f t="shared" si="1"/>
        <v>263.74797699999999</v>
      </c>
      <c r="X68" s="144">
        <f t="shared" si="1"/>
        <v>309.11475700000005</v>
      </c>
      <c r="Y68" s="144">
        <f t="shared" si="1"/>
        <v>354.481537</v>
      </c>
      <c r="Z68" s="144">
        <f t="shared" si="1"/>
        <v>399.84831700000001</v>
      </c>
      <c r="AA68" s="144">
        <f t="shared" si="1"/>
        <v>490.58187700000002</v>
      </c>
      <c r="AB68" s="144">
        <f t="shared" si="1"/>
        <v>591.02413700000011</v>
      </c>
      <c r="AC68" s="144">
        <f t="shared" si="1"/>
        <v>691.46639700000003</v>
      </c>
      <c r="AD68" s="144">
        <f t="shared" si="1"/>
        <v>791.90865699999995</v>
      </c>
      <c r="AE68" s="144">
        <f t="shared" si="1"/>
        <v>892.35091699999998</v>
      </c>
      <c r="AF68" s="144">
        <f t="shared" si="1"/>
        <v>1394.5622169999999</v>
      </c>
      <c r="AG68" s="144">
        <f t="shared" si="1"/>
        <v>1896.7735169999999</v>
      </c>
      <c r="AH68" s="144">
        <f t="shared" si="1"/>
        <v>2398.9848169999996</v>
      </c>
      <c r="AI68" s="144">
        <f t="shared" si="1"/>
        <v>2901.1961169999995</v>
      </c>
      <c r="AJ68" s="144">
        <f t="shared" si="1"/>
        <v>3905.6187169999994</v>
      </c>
      <c r="AK68" s="144">
        <f t="shared" si="1"/>
        <v>4910.0413169999993</v>
      </c>
      <c r="AL68" s="144">
        <f t="shared" si="1"/>
        <v>7421.0978169999998</v>
      </c>
      <c r="AM68" s="144">
        <f t="shared" si="1"/>
        <v>9932.1543170000004</v>
      </c>
      <c r="AN68" s="144" t="str">
        <f t="shared" si="1"/>
        <v/>
      </c>
      <c r="AO68" s="144" t="str">
        <f t="shared" si="1"/>
        <v/>
      </c>
      <c r="AP68" s="144" t="str">
        <f t="shared" si="1"/>
        <v/>
      </c>
      <c r="AQ68" s="144" t="str">
        <f t="shared" si="1"/>
        <v/>
      </c>
      <c r="AR68" s="144" t="str">
        <f t="shared" si="1"/>
        <v/>
      </c>
      <c r="AS68" s="144" t="str">
        <f t="shared" si="1"/>
        <v/>
      </c>
      <c r="AT68" s="144" t="str">
        <f t="shared" si="1"/>
        <v/>
      </c>
      <c r="AU68" s="144" t="str">
        <f t="shared" si="1"/>
        <v/>
      </c>
      <c r="AV68" s="144" t="str">
        <f t="shared" si="1"/>
        <v/>
      </c>
      <c r="AW68" s="144" t="str">
        <f t="shared" si="1"/>
        <v/>
      </c>
      <c r="AX68" s="144" t="str">
        <f t="shared" si="1"/>
        <v/>
      </c>
      <c r="AY68" s="144" t="str">
        <f t="shared" si="1"/>
        <v/>
      </c>
      <c r="AZ68" s="144" t="str">
        <f t="shared" si="1"/>
        <v/>
      </c>
      <c r="BA68" s="144" t="str">
        <f t="shared" si="1"/>
        <v/>
      </c>
      <c r="BB68" s="144" t="str">
        <f t="shared" si="1"/>
        <v/>
      </c>
      <c r="BC68" s="144" t="str">
        <f t="shared" si="1"/>
        <v/>
      </c>
      <c r="BD68" s="144" t="str">
        <f t="shared" si="1"/>
        <v/>
      </c>
      <c r="BE68" s="144" t="str">
        <f t="shared" si="1"/>
        <v/>
      </c>
      <c r="BF68" s="144" t="str">
        <f t="shared" si="1"/>
        <v/>
      </c>
      <c r="BG68" s="144" t="str">
        <f t="shared" si="1"/>
        <v/>
      </c>
      <c r="BH68" s="144" t="str">
        <f t="shared" si="1"/>
        <v/>
      </c>
      <c r="BI68" s="144" t="str">
        <f t="shared" si="1"/>
        <v/>
      </c>
      <c r="BJ68" s="144" t="str">
        <f t="shared" si="1"/>
        <v/>
      </c>
      <c r="BK68" s="144" t="str">
        <f t="shared" si="1"/>
        <v/>
      </c>
      <c r="BL68" s="144" t="str">
        <f t="shared" si="1"/>
        <v/>
      </c>
      <c r="BM68" s="144" t="str">
        <f t="shared" si="1"/>
        <v/>
      </c>
      <c r="BN68" s="144" t="str">
        <f t="shared" si="1"/>
        <v/>
      </c>
      <c r="BO68" s="144" t="str">
        <f t="shared" si="1"/>
        <v/>
      </c>
      <c r="BP68" s="144" t="str">
        <f t="shared" si="1"/>
        <v/>
      </c>
      <c r="BQ68" t="s">
        <v>77</v>
      </c>
    </row>
    <row r="69" spans="2:69">
      <c r="B69" s="145"/>
      <c r="C69" s="146">
        <f>D68+1</f>
        <v>51</v>
      </c>
      <c r="D69" s="136">
        <v>300</v>
      </c>
      <c r="E69" s="137">
        <f>D27/100</f>
        <v>0.6732729999999999</v>
      </c>
      <c r="F69" s="147">
        <f>D31/100</f>
        <v>6.3317170000000003</v>
      </c>
      <c r="G69" s="148"/>
      <c r="H69" s="139">
        <f t="shared" ref="H69:H71" si="2">E69*5%</f>
        <v>3.3663649999999996E-2</v>
      </c>
      <c r="I69" s="143"/>
      <c r="K69" s="149"/>
      <c r="L69" s="150"/>
      <c r="M69" s="143"/>
      <c r="N69" s="101"/>
      <c r="O69" s="144" t="str">
        <f t="shared" ref="O69:O73" si="3">IF(O$66&lt;=$L69, (1+$K69+$I69)*(IF(O$66&lt;=$D$68, $F69, $F70)+IF(O$66&lt;=$D69,O$66*$E69, IF(O$66&lt;=$D70, O$66*$E70, $D70*$E70+IF(O$66&lt;=$D71, (O$66-$D70)*$E71, ($D71-$D70)*$E71+(O$66-$D71)*$E72))))+O$66*($G69+$H69),"")</f>
        <v/>
      </c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t="s">
        <v>77</v>
      </c>
    </row>
    <row r="70" spans="2:69">
      <c r="B70" s="145"/>
      <c r="C70" s="146">
        <f>D69+1</f>
        <v>301</v>
      </c>
      <c r="D70" s="136">
        <v>600</v>
      </c>
      <c r="E70" s="137">
        <f>D29/100</f>
        <v>0.87377700000000003</v>
      </c>
      <c r="F70" s="147"/>
      <c r="G70" s="148"/>
      <c r="H70" s="139">
        <f t="shared" si="2"/>
        <v>4.3688850000000001E-2</v>
      </c>
      <c r="I70" s="143"/>
      <c r="K70" s="149"/>
      <c r="L70" s="150"/>
      <c r="M70" s="143"/>
      <c r="N70" s="101"/>
      <c r="O70" s="144" t="str">
        <f t="shared" si="3"/>
        <v/>
      </c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t="s">
        <v>77</v>
      </c>
    </row>
    <row r="71" spans="2:69">
      <c r="B71" s="145"/>
      <c r="C71" s="146">
        <f>D70+1</f>
        <v>601</v>
      </c>
      <c r="D71" s="136"/>
      <c r="E71" s="137">
        <f>D30/100</f>
        <v>0.97086399999999995</v>
      </c>
      <c r="F71" s="147"/>
      <c r="G71" s="148"/>
      <c r="H71" s="139">
        <f t="shared" si="2"/>
        <v>4.8543200000000002E-2</v>
      </c>
      <c r="I71" s="143"/>
      <c r="K71" s="149"/>
      <c r="L71" s="150"/>
      <c r="M71" s="143"/>
      <c r="N71" s="101"/>
      <c r="O71" s="144" t="str">
        <f t="shared" si="3"/>
        <v/>
      </c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t="s">
        <v>77</v>
      </c>
    </row>
    <row r="72" spans="2:69">
      <c r="B72" s="134"/>
      <c r="C72" s="151"/>
      <c r="D72" s="152"/>
      <c r="E72" s="153"/>
      <c r="F72" s="149"/>
      <c r="G72" s="143"/>
      <c r="H72" s="143"/>
      <c r="I72" s="143"/>
      <c r="K72" s="149"/>
      <c r="L72" s="150"/>
      <c r="M72" s="143"/>
      <c r="N72" s="101"/>
      <c r="O72" s="144" t="str">
        <f t="shared" si="3"/>
        <v/>
      </c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t="s">
        <v>77</v>
      </c>
    </row>
    <row r="73" spans="2:69" ht="29">
      <c r="B73" s="134" t="s">
        <v>17</v>
      </c>
      <c r="C73" s="151"/>
      <c r="D73" s="152"/>
      <c r="E73" s="154"/>
      <c r="F73" s="131" t="s">
        <v>103</v>
      </c>
      <c r="G73" s="143"/>
      <c r="H73" s="143"/>
      <c r="I73" s="143"/>
      <c r="L73" s="150"/>
      <c r="M73" s="143"/>
      <c r="N73" s="101"/>
      <c r="O73" s="144" t="str">
        <f t="shared" si="3"/>
        <v/>
      </c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t="s">
        <v>77</v>
      </c>
    </row>
    <row r="74" spans="2:69">
      <c r="B74" s="155"/>
      <c r="C74" s="135">
        <v>0</v>
      </c>
      <c r="D74" s="136">
        <v>300</v>
      </c>
      <c r="E74" s="137">
        <f>D35/100</f>
        <v>0.96790899999999991</v>
      </c>
      <c r="F74" s="156">
        <f>D38/100</f>
        <v>10.552861999999999</v>
      </c>
      <c r="G74" s="139">
        <f>E74*5%</f>
        <v>4.839545E-2</v>
      </c>
      <c r="H74" s="139">
        <f>E74*5%</f>
        <v>4.839545E-2</v>
      </c>
      <c r="I74" s="140">
        <v>0</v>
      </c>
      <c r="J74" s="30"/>
      <c r="K74" s="141">
        <f>D19</f>
        <v>0.15</v>
      </c>
      <c r="L74" s="142">
        <f>'1. Assumptions'!$J$10</f>
        <v>10010</v>
      </c>
      <c r="M74" s="157"/>
      <c r="N74" s="101"/>
      <c r="O74" s="144">
        <f>IF(O$66&lt;=$L74, (1+$K74+$I74)*($F74+IF(O$66&lt;=$D74,O$66*$E74, $D74*$E74+IF(O$66&lt;=$D75, (O$66-$D74)*$E75, ($D75-$D74)*$E75+(O$66-$D75)*$E76)))+O$66*($G74+$H74), "")</f>
        <v>48.432378799999995</v>
      </c>
      <c r="P74" s="144">
        <f>IF(P$66&lt;=$L74, (1+$K74+$I74)*($F74+IF(P$66&lt;=$D74,P$66*$E74, $D74*$E74+IF(P$66&lt;=$D75, (P$66-$D74)*$E75, ($D75-$D74)*$E75+(P$66-$D75)*$E76)))+P$66*($G74+$H74), "")</f>
        <v>72.630103799999986</v>
      </c>
      <c r="Q74" s="144">
        <f>IF(Q$66&lt;=$L74, (1+$K74+$I74)*($F74+IF(Q$66&lt;=$D74,Q$66*$E74, $D74*$E74+IF(Q$66&lt;=$D75, (Q$66-$D74)*$E75, ($D75-$D74)*$E75+(Q$66-$D75)*$E76)))+Q$66*($G74+$H74), "")</f>
        <v>102.87726004999998</v>
      </c>
      <c r="R74" s="144">
        <f>IF(R$66&lt;=$L74, (1+$K74+$I74)*($F74+IF(R$66&lt;=$D74,R$66*$E74, $D74*$E74+IF(R$66&lt;=$D75, (R$66-$D74)*$E75, ($D75-$D74)*$E75+(R$66-$D75)*$E76)))+R$66*($G74+$H74), "")</f>
        <v>133.12441629999998</v>
      </c>
      <c r="S74" s="144">
        <f>IF(S$66&lt;=$L74, (1+$K74+$I74)*($F74+IF(S$66&lt;=$D74,S$66*$E74, $D74*$E74+IF(S$66&lt;=$D75, (S$66-$D74)*$E75, ($D75-$D74)*$E75+(S$66-$D75)*$E76)))+S$66*($G74+$H74), "")</f>
        <v>193.61872879999996</v>
      </c>
      <c r="T74" s="144">
        <f>IF(T$66&lt;=$L74, (1+$K74+$I74)*($F74+IF(T$66&lt;=$D74,T$66*$E74, $D74*$E74+IF(T$66&lt;=$D75, (T$66-$D74)*$E75, ($D75-$D74)*$E75+(T$66-$D75)*$E76)))+T$66*($G74+$H74), "")</f>
        <v>248.71176339821429</v>
      </c>
      <c r="U74" s="144">
        <f t="shared" ref="T74:BP74" si="4">IF(U$66&lt;=$L74, (1+$K74+$I74)*($F74+IF(U$66&lt;=$D74,U$66*$E74, $D74*$E74+IF(U$66&lt;=$D75, (U$66-$D74)*$E75, ($D75-$D74)*$E75+(U$66-$D75)*$E76)))+U$66*($G74+$H74), "")</f>
        <v>314.60735379999994</v>
      </c>
      <c r="V74" s="144">
        <f t="shared" si="4"/>
        <v>375.10166629999992</v>
      </c>
      <c r="W74" s="144">
        <f t="shared" si="4"/>
        <v>439.16385379999997</v>
      </c>
      <c r="X74" s="144">
        <f t="shared" si="4"/>
        <v>503.22604129999991</v>
      </c>
      <c r="Y74" s="144">
        <f t="shared" si="4"/>
        <v>567.28822879999996</v>
      </c>
      <c r="Z74" s="144">
        <f t="shared" si="4"/>
        <v>631.35041629999989</v>
      </c>
      <c r="AA74" s="144">
        <f t="shared" si="4"/>
        <v>759.47479129999999</v>
      </c>
      <c r="AB74" s="144">
        <f t="shared" si="4"/>
        <v>956.04509629999984</v>
      </c>
      <c r="AC74" s="144">
        <f t="shared" si="4"/>
        <v>1152.6154013</v>
      </c>
      <c r="AD74" s="144">
        <f t="shared" si="4"/>
        <v>1349.1857063000002</v>
      </c>
      <c r="AE74" s="144">
        <f t="shared" si="4"/>
        <v>1545.7560112999997</v>
      </c>
      <c r="AF74" s="144">
        <f t="shared" si="4"/>
        <v>2528.6075363</v>
      </c>
      <c r="AG74" s="144">
        <f t="shared" si="4"/>
        <v>3511.4590612999996</v>
      </c>
      <c r="AH74" s="144">
        <f t="shared" si="4"/>
        <v>4494.3105863000001</v>
      </c>
      <c r="AI74" s="144">
        <f t="shared" si="4"/>
        <v>5477.1621112999992</v>
      </c>
      <c r="AJ74" s="144">
        <f t="shared" si="4"/>
        <v>7442.8651612999984</v>
      </c>
      <c r="AK74" s="144">
        <f t="shared" si="4"/>
        <v>9408.5682112999984</v>
      </c>
      <c r="AL74" s="144">
        <f t="shared" si="4"/>
        <v>14322.825836299999</v>
      </c>
      <c r="AM74" s="144">
        <f t="shared" si="4"/>
        <v>19237.083461300001</v>
      </c>
      <c r="AN74" s="144" t="str">
        <f t="shared" si="4"/>
        <v/>
      </c>
      <c r="AO74" s="144" t="str">
        <f t="shared" si="4"/>
        <v/>
      </c>
      <c r="AP74" s="144" t="str">
        <f t="shared" si="4"/>
        <v/>
      </c>
      <c r="AQ74" s="144" t="str">
        <f t="shared" si="4"/>
        <v/>
      </c>
      <c r="AR74" s="144" t="str">
        <f t="shared" si="4"/>
        <v/>
      </c>
      <c r="AS74" s="144" t="str">
        <f t="shared" si="4"/>
        <v/>
      </c>
      <c r="AT74" s="144" t="str">
        <f t="shared" si="4"/>
        <v/>
      </c>
      <c r="AU74" s="144" t="str">
        <f t="shared" si="4"/>
        <v/>
      </c>
      <c r="AV74" s="144" t="str">
        <f t="shared" si="4"/>
        <v/>
      </c>
      <c r="AW74" s="144" t="str">
        <f t="shared" si="4"/>
        <v/>
      </c>
      <c r="AX74" s="144" t="str">
        <f t="shared" si="4"/>
        <v/>
      </c>
      <c r="AY74" s="144" t="str">
        <f t="shared" si="4"/>
        <v/>
      </c>
      <c r="AZ74" s="144" t="str">
        <f t="shared" si="4"/>
        <v/>
      </c>
      <c r="BA74" s="144" t="str">
        <f t="shared" si="4"/>
        <v/>
      </c>
      <c r="BB74" s="144" t="str">
        <f t="shared" si="4"/>
        <v/>
      </c>
      <c r="BC74" s="144" t="str">
        <f t="shared" si="4"/>
        <v/>
      </c>
      <c r="BD74" s="144" t="str">
        <f t="shared" si="4"/>
        <v/>
      </c>
      <c r="BE74" s="144" t="str">
        <f t="shared" si="4"/>
        <v/>
      </c>
      <c r="BF74" s="144" t="str">
        <f t="shared" si="4"/>
        <v/>
      </c>
      <c r="BG74" s="144" t="str">
        <f t="shared" si="4"/>
        <v/>
      </c>
      <c r="BH74" s="144" t="str">
        <f t="shared" si="4"/>
        <v/>
      </c>
      <c r="BI74" s="144" t="str">
        <f t="shared" si="4"/>
        <v/>
      </c>
      <c r="BJ74" s="144" t="str">
        <f t="shared" si="4"/>
        <v/>
      </c>
      <c r="BK74" s="144" t="str">
        <f t="shared" si="4"/>
        <v/>
      </c>
      <c r="BL74" s="144" t="str">
        <f t="shared" si="4"/>
        <v/>
      </c>
      <c r="BM74" s="144" t="str">
        <f t="shared" si="4"/>
        <v/>
      </c>
      <c r="BN74" s="144" t="str">
        <f t="shared" si="4"/>
        <v/>
      </c>
      <c r="BO74" s="144" t="str">
        <f t="shared" si="4"/>
        <v/>
      </c>
      <c r="BP74" s="144" t="str">
        <f t="shared" si="4"/>
        <v/>
      </c>
      <c r="BQ74" t="s">
        <v>77</v>
      </c>
    </row>
    <row r="75" spans="2:69">
      <c r="C75" s="146">
        <f>D74+1</f>
        <v>301</v>
      </c>
      <c r="D75" s="136">
        <v>600</v>
      </c>
      <c r="E75" s="137">
        <f>D36/100</f>
        <v>1.0299590000000001</v>
      </c>
      <c r="G75" s="158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BQ75" t="s">
        <v>77</v>
      </c>
    </row>
    <row r="76" spans="2:69">
      <c r="C76" s="146">
        <f>D75+1</f>
        <v>601</v>
      </c>
      <c r="D76" s="136"/>
      <c r="E76" s="137">
        <f>D37/100</f>
        <v>1.6251410000000002</v>
      </c>
      <c r="G76" s="158"/>
      <c r="R76" s="144"/>
      <c r="S76" s="144"/>
      <c r="T76" s="180"/>
      <c r="U76" s="180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BQ76" t="s">
        <v>77</v>
      </c>
    </row>
    <row r="77" spans="2:69">
      <c r="C77" s="151"/>
      <c r="D77" s="152"/>
      <c r="E77" s="159"/>
      <c r="BQ77" t="s">
        <v>77</v>
      </c>
    </row>
    <row r="78" spans="2:69">
      <c r="C78" s="151"/>
      <c r="D78" s="152"/>
      <c r="E78" s="159"/>
      <c r="H78" s="160"/>
      <c r="I78" s="160"/>
      <c r="J78" s="161" t="s">
        <v>109</v>
      </c>
      <c r="K78" s="162">
        <f>'1. Assumptions'!D27</f>
        <v>0.2</v>
      </c>
      <c r="BQ78" t="s">
        <v>77</v>
      </c>
    </row>
    <row r="79" spans="2:69">
      <c r="C79" s="151"/>
      <c r="D79" s="152"/>
      <c r="E79" s="159"/>
      <c r="H79" s="148"/>
      <c r="I79" s="148"/>
      <c r="J79" s="163"/>
      <c r="K79" s="164"/>
      <c r="N79" s="1" t="str">
        <f t="shared" ref="N79:BQ79" si="5">N66</f>
        <v>W (kWh/mo) →</v>
      </c>
      <c r="O79" s="1">
        <f t="shared" si="5"/>
        <v>30</v>
      </c>
      <c r="P79" s="1">
        <f t="shared" si="5"/>
        <v>50</v>
      </c>
      <c r="Q79" s="1">
        <f t="shared" si="5"/>
        <v>75</v>
      </c>
      <c r="R79" s="1">
        <f t="shared" si="5"/>
        <v>100</v>
      </c>
      <c r="S79" s="1">
        <f t="shared" si="5"/>
        <v>150</v>
      </c>
      <c r="T79" s="1">
        <f t="shared" si="5"/>
        <v>195.53571428571431</v>
      </c>
      <c r="U79" s="1">
        <f t="shared" si="5"/>
        <v>250</v>
      </c>
      <c r="V79" s="1">
        <f t="shared" si="5"/>
        <v>300</v>
      </c>
      <c r="W79" s="1">
        <f t="shared" si="5"/>
        <v>350</v>
      </c>
      <c r="X79" s="1">
        <f t="shared" si="5"/>
        <v>400</v>
      </c>
      <c r="Y79" s="1">
        <f t="shared" si="5"/>
        <v>450</v>
      </c>
      <c r="Z79" s="1">
        <f t="shared" si="5"/>
        <v>500</v>
      </c>
      <c r="AA79" s="1">
        <f t="shared" si="5"/>
        <v>600</v>
      </c>
      <c r="AB79" s="1">
        <f t="shared" si="5"/>
        <v>700</v>
      </c>
      <c r="AC79" s="1">
        <f t="shared" si="5"/>
        <v>800</v>
      </c>
      <c r="AD79" s="1">
        <f t="shared" si="5"/>
        <v>900</v>
      </c>
      <c r="AE79" s="1">
        <f t="shared" si="5"/>
        <v>1000</v>
      </c>
      <c r="AF79" s="1">
        <f t="shared" si="5"/>
        <v>1500</v>
      </c>
      <c r="AG79" s="1">
        <f t="shared" si="5"/>
        <v>2000</v>
      </c>
      <c r="AH79" s="1">
        <f t="shared" si="5"/>
        <v>2500</v>
      </c>
      <c r="AI79" s="1">
        <f t="shared" si="5"/>
        <v>3000</v>
      </c>
      <c r="AJ79" s="1">
        <f t="shared" si="5"/>
        <v>4000</v>
      </c>
      <c r="AK79" s="1">
        <f t="shared" si="5"/>
        <v>5000</v>
      </c>
      <c r="AL79" s="1">
        <f t="shared" si="5"/>
        <v>7500</v>
      </c>
      <c r="AM79" s="1">
        <f t="shared" si="5"/>
        <v>10000</v>
      </c>
      <c r="AN79" s="1">
        <f t="shared" si="5"/>
        <v>15000</v>
      </c>
      <c r="AO79" s="1">
        <f t="shared" si="5"/>
        <v>20000</v>
      </c>
      <c r="AP79" s="1">
        <f t="shared" si="5"/>
        <v>25000</v>
      </c>
      <c r="AQ79" s="1">
        <f t="shared" si="5"/>
        <v>30000</v>
      </c>
      <c r="AR79" s="1">
        <f t="shared" si="5"/>
        <v>35000</v>
      </c>
      <c r="AS79" s="1">
        <f t="shared" si="5"/>
        <v>40000</v>
      </c>
      <c r="AT79" s="1">
        <f t="shared" si="5"/>
        <v>45000</v>
      </c>
      <c r="AU79" s="1">
        <f t="shared" si="5"/>
        <v>50000</v>
      </c>
      <c r="AV79" s="1">
        <f t="shared" si="5"/>
        <v>69523.809523809527</v>
      </c>
      <c r="AW79" s="1">
        <f t="shared" si="5"/>
        <v>150000</v>
      </c>
      <c r="AX79" s="1">
        <f t="shared" si="5"/>
        <v>200000</v>
      </c>
      <c r="AY79" s="1">
        <f t="shared" si="5"/>
        <v>250000</v>
      </c>
      <c r="AZ79" s="1">
        <f t="shared" si="5"/>
        <v>350000</v>
      </c>
      <c r="BA79" s="1">
        <f t="shared" si="5"/>
        <v>400000</v>
      </c>
      <c r="BB79" s="1">
        <f t="shared" si="5"/>
        <v>500000</v>
      </c>
      <c r="BC79" s="1">
        <f t="shared" si="5"/>
        <v>750000</v>
      </c>
      <c r="BD79" s="1">
        <f t="shared" si="5"/>
        <v>1000000</v>
      </c>
      <c r="BE79" s="1">
        <f t="shared" si="5"/>
        <v>1500000</v>
      </c>
      <c r="BF79" s="1">
        <f t="shared" si="5"/>
        <v>2000000</v>
      </c>
      <c r="BG79" s="1">
        <f t="shared" si="5"/>
        <v>3000000</v>
      </c>
      <c r="BH79" s="1">
        <f t="shared" si="5"/>
        <v>5000000</v>
      </c>
      <c r="BI79" s="1">
        <f t="shared" si="5"/>
        <v>7500000</v>
      </c>
      <c r="BJ79" s="1">
        <f t="shared" si="5"/>
        <v>10000000</v>
      </c>
      <c r="BK79" s="1">
        <f t="shared" si="5"/>
        <v>15000000</v>
      </c>
      <c r="BL79" s="1">
        <f t="shared" si="5"/>
        <v>20000000</v>
      </c>
      <c r="BM79" s="1">
        <f t="shared" si="5"/>
        <v>25000000</v>
      </c>
      <c r="BN79" s="1">
        <f t="shared" si="5"/>
        <v>30000000</v>
      </c>
      <c r="BO79" s="1">
        <f t="shared" si="5"/>
        <v>35000000</v>
      </c>
      <c r="BP79" s="1">
        <f t="shared" si="5"/>
        <v>40000000</v>
      </c>
    </row>
    <row r="80" spans="2:69" ht="58">
      <c r="B80" s="1" t="s">
        <v>110</v>
      </c>
      <c r="D80" s="131" t="s">
        <v>111</v>
      </c>
      <c r="E80" s="131" t="s">
        <v>112</v>
      </c>
      <c r="F80" s="131" t="s">
        <v>113</v>
      </c>
      <c r="G80" s="165" t="s">
        <v>132</v>
      </c>
      <c r="H80" s="131" t="s">
        <v>104</v>
      </c>
      <c r="I80" s="131" t="s">
        <v>105</v>
      </c>
      <c r="L80" s="133" t="s">
        <v>108</v>
      </c>
      <c r="M80" s="65" t="s">
        <v>114</v>
      </c>
      <c r="N80" s="65" t="s">
        <v>115</v>
      </c>
      <c r="BQ80" t="s">
        <v>77</v>
      </c>
    </row>
    <row r="81" spans="1:69">
      <c r="B81" s="1" t="s">
        <v>116</v>
      </c>
      <c r="C81" s="135" t="s">
        <v>117</v>
      </c>
      <c r="D81" s="166">
        <f>$D$43/100</f>
        <v>1.0088540000000001</v>
      </c>
      <c r="E81" s="166">
        <f>$D$42/100</f>
        <v>59.096029000000001</v>
      </c>
      <c r="F81" s="166">
        <f>$D$44/100</f>
        <v>42.211449000000002</v>
      </c>
      <c r="G81" s="139">
        <f>D81*5%</f>
        <v>5.0442700000000007E-2</v>
      </c>
      <c r="H81" s="139">
        <f>D81*5%</f>
        <v>5.0442700000000007E-2</v>
      </c>
      <c r="I81" s="140">
        <f t="shared" ref="I81:I83" si="6">$D$61</f>
        <v>2.5000000000000001E-2</v>
      </c>
      <c r="K81" s="141">
        <f>$D$19</f>
        <v>0.15</v>
      </c>
      <c r="L81" s="167">
        <f>'1. Assumptions'!J8</f>
        <v>1911.9047619047617</v>
      </c>
      <c r="M81" s="144">
        <f>'1. Assumptions'!D8</f>
        <v>10</v>
      </c>
      <c r="N81" s="144">
        <f>'1. Assumptions'!E8</f>
        <v>11.111111111111111</v>
      </c>
      <c r="O81" s="168" t="str">
        <f t="shared" ref="O81:P110" si="7">IF(AND(O$66&lt;=$L81, O$66&gt;=$L81*$K$78), (1+$K81+$I81)*($F81+$N81*$E81+$D81*O$66)+O$66*($G81+$H81),"")</f>
        <v/>
      </c>
      <c r="P81" s="168" t="str">
        <f t="shared" si="7"/>
        <v/>
      </c>
      <c r="Q81" s="168"/>
      <c r="R81" s="168" t="str">
        <f t="shared" ref="R81:AG96" si="8">IF(AND(R$66&lt;=$L81, R$66&gt;=$L81*$K$78), (1+$K81+$I81)*($F81+$N81*$E81+$D81*R$66)+R$66*($G81+$H81),"")</f>
        <v/>
      </c>
      <c r="S81" s="168" t="str">
        <f t="shared" si="8"/>
        <v/>
      </c>
      <c r="T81" s="168" t="str">
        <f t="shared" si="8"/>
        <v/>
      </c>
      <c r="U81" s="168" t="str">
        <f t="shared" si="8"/>
        <v/>
      </c>
      <c r="V81" s="168" t="str">
        <f t="shared" si="8"/>
        <v/>
      </c>
      <c r="W81" s="168" t="str">
        <f t="shared" si="8"/>
        <v/>
      </c>
      <c r="X81" s="168">
        <f t="shared" si="8"/>
        <v>1335.6454822972223</v>
      </c>
      <c r="Y81" s="168">
        <f t="shared" si="8"/>
        <v>1399.9599247972219</v>
      </c>
      <c r="Z81" s="168">
        <f t="shared" si="8"/>
        <v>1464.2743672972222</v>
      </c>
      <c r="AA81" s="168">
        <f t="shared" si="8"/>
        <v>1592.9032522972223</v>
      </c>
      <c r="AB81" s="168">
        <f t="shared" si="8"/>
        <v>1721.5321372972223</v>
      </c>
      <c r="AC81" s="168">
        <f t="shared" si="8"/>
        <v>1850.1610222972222</v>
      </c>
      <c r="AD81" s="168">
        <f t="shared" si="8"/>
        <v>1978.7899072972218</v>
      </c>
      <c r="AE81" s="168">
        <f t="shared" si="8"/>
        <v>2107.4187922972219</v>
      </c>
      <c r="AF81" s="168">
        <f t="shared" si="8"/>
        <v>2750.5632172972223</v>
      </c>
      <c r="AG81" s="168" t="str">
        <f t="shared" si="8"/>
        <v/>
      </c>
      <c r="AH81" s="168" t="str">
        <f t="shared" ref="AH81:AW96" si="9">IF(AND(AH$66&lt;=$L81, AH$66&gt;=$L81*$K$78), (1+$K81+$I81)*($F81+$N81*$E81+$D81*AH$66)+AH$66*($G81+$H81),"")</f>
        <v/>
      </c>
      <c r="AI81" s="168" t="str">
        <f t="shared" si="9"/>
        <v/>
      </c>
      <c r="AJ81" s="168" t="str">
        <f t="shared" si="9"/>
        <v/>
      </c>
      <c r="AK81" s="168" t="str">
        <f t="shared" si="9"/>
        <v/>
      </c>
      <c r="AL81" s="168" t="str">
        <f t="shared" si="9"/>
        <v/>
      </c>
      <c r="AM81" s="168" t="str">
        <f t="shared" si="9"/>
        <v/>
      </c>
      <c r="AN81" s="168" t="str">
        <f t="shared" si="9"/>
        <v/>
      </c>
      <c r="AO81" s="168" t="str">
        <f t="shared" si="9"/>
        <v/>
      </c>
      <c r="AP81" s="168" t="str">
        <f t="shared" si="9"/>
        <v/>
      </c>
      <c r="AQ81" s="168" t="str">
        <f t="shared" si="9"/>
        <v/>
      </c>
      <c r="AR81" s="168" t="str">
        <f t="shared" si="9"/>
        <v/>
      </c>
      <c r="AS81" s="168" t="str">
        <f t="shared" si="9"/>
        <v/>
      </c>
      <c r="AT81" s="168" t="str">
        <f t="shared" si="9"/>
        <v/>
      </c>
      <c r="AU81" s="168" t="str">
        <f t="shared" si="9"/>
        <v/>
      </c>
      <c r="AV81" s="168" t="str">
        <f t="shared" si="9"/>
        <v/>
      </c>
      <c r="AW81" s="168" t="str">
        <f t="shared" si="9"/>
        <v/>
      </c>
      <c r="AX81" s="168" t="str">
        <f t="shared" ref="AX81:BM89" si="10">IF(AND(AX$66&lt;=$L81, AX$66&gt;=$L81*$K$78), (1+$K81+$I81)*($F81+$N81*$E81+$D81*AX$66)+AX$66*($G81+$H81),"")</f>
        <v/>
      </c>
      <c r="AY81" s="168" t="str">
        <f t="shared" si="10"/>
        <v/>
      </c>
      <c r="AZ81" s="168" t="str">
        <f t="shared" si="10"/>
        <v/>
      </c>
      <c r="BA81" s="168" t="str">
        <f t="shared" si="10"/>
        <v/>
      </c>
      <c r="BB81" s="168" t="str">
        <f t="shared" si="10"/>
        <v/>
      </c>
      <c r="BC81" s="168" t="str">
        <f t="shared" si="10"/>
        <v/>
      </c>
      <c r="BD81" s="168" t="str">
        <f t="shared" si="10"/>
        <v/>
      </c>
      <c r="BE81" s="168" t="str">
        <f t="shared" si="10"/>
        <v/>
      </c>
      <c r="BF81" s="168" t="str">
        <f t="shared" si="10"/>
        <v/>
      </c>
      <c r="BG81" s="168" t="str">
        <f t="shared" si="10"/>
        <v/>
      </c>
      <c r="BH81" s="168" t="str">
        <f t="shared" si="10"/>
        <v/>
      </c>
      <c r="BI81" s="168" t="str">
        <f t="shared" si="10"/>
        <v/>
      </c>
      <c r="BJ81" s="168" t="str">
        <f t="shared" si="10"/>
        <v/>
      </c>
      <c r="BK81" s="168" t="str">
        <f t="shared" si="10"/>
        <v/>
      </c>
      <c r="BL81" s="168" t="str">
        <f t="shared" si="10"/>
        <v/>
      </c>
      <c r="BM81" s="168" t="str">
        <f t="shared" si="10"/>
        <v/>
      </c>
      <c r="BN81" s="168" t="str">
        <f t="shared" ref="BN81:BX89" si="11">IF(AND(BN$66&lt;=$L81, BN$66&gt;=$L81*$K$78), (1+$K81+$I81)*($F81+$N81*$E81+$D81*BN$66)+BN$66*($G81+$H81),"")</f>
        <v/>
      </c>
      <c r="BO81" s="168" t="str">
        <f t="shared" si="11"/>
        <v/>
      </c>
      <c r="BP81" s="168" t="str">
        <f t="shared" si="11"/>
        <v/>
      </c>
      <c r="BQ81" t="s">
        <v>77</v>
      </c>
    </row>
    <row r="82" spans="1:69">
      <c r="B82" s="30" t="s">
        <v>118</v>
      </c>
      <c r="C82" s="169"/>
      <c r="D82" s="166">
        <f t="shared" ref="D82:D83" si="12">$D$43/100</f>
        <v>1.0088540000000001</v>
      </c>
      <c r="E82" s="166">
        <f t="shared" ref="E82:E83" si="13">$D$42/100</f>
        <v>59.096029000000001</v>
      </c>
      <c r="F82" s="166">
        <f t="shared" ref="F82:F83" si="14">$D$44/100</f>
        <v>42.211449000000002</v>
      </c>
      <c r="G82" s="139">
        <f t="shared" ref="G82:G83" si="15">D82*5%</f>
        <v>5.0442700000000007E-2</v>
      </c>
      <c r="H82" s="139">
        <f t="shared" ref="H82:H83" si="16">D82*5%</f>
        <v>5.0442700000000007E-2</v>
      </c>
      <c r="I82" s="140">
        <f t="shared" si="6"/>
        <v>2.5000000000000001E-2</v>
      </c>
      <c r="K82" s="141">
        <f>$D$19</f>
        <v>0.15</v>
      </c>
      <c r="L82" s="167">
        <f>'1. Assumptions'!J9</f>
        <v>5010</v>
      </c>
      <c r="M82" s="144">
        <f>'1. Assumptions'!D9</f>
        <v>25</v>
      </c>
      <c r="N82" s="144">
        <f>'1. Assumptions'!E9</f>
        <v>27.777777777777779</v>
      </c>
      <c r="O82" s="168" t="str">
        <f t="shared" si="7"/>
        <v/>
      </c>
      <c r="P82" s="168" t="str">
        <f t="shared" si="7"/>
        <v/>
      </c>
      <c r="Q82" s="168"/>
      <c r="R82" s="168" t="str">
        <f t="shared" si="8"/>
        <v/>
      </c>
      <c r="S82" s="168" t="str">
        <f t="shared" si="8"/>
        <v/>
      </c>
      <c r="T82" s="168" t="str">
        <f t="shared" si="8"/>
        <v/>
      </c>
      <c r="U82" s="168" t="str">
        <f t="shared" si="8"/>
        <v/>
      </c>
      <c r="V82" s="168" t="str">
        <f t="shared" si="8"/>
        <v/>
      </c>
      <c r="W82" s="168" t="str">
        <f t="shared" si="8"/>
        <v/>
      </c>
      <c r="X82" s="168" t="str">
        <f t="shared" si="8"/>
        <v/>
      </c>
      <c r="Y82" s="168" t="str">
        <f t="shared" si="8"/>
        <v/>
      </c>
      <c r="Z82" s="168" t="str">
        <f t="shared" si="8"/>
        <v/>
      </c>
      <c r="AA82" s="168" t="str">
        <f t="shared" si="8"/>
        <v/>
      </c>
      <c r="AB82" s="168" t="str">
        <f t="shared" si="8"/>
        <v/>
      </c>
      <c r="AC82" s="168" t="str">
        <f t="shared" si="8"/>
        <v/>
      </c>
      <c r="AD82" s="168" t="str">
        <f t="shared" si="8"/>
        <v/>
      </c>
      <c r="AE82" s="168" t="str">
        <f t="shared" si="8"/>
        <v/>
      </c>
      <c r="AF82" s="168">
        <f t="shared" si="8"/>
        <v>3907.8604518805555</v>
      </c>
      <c r="AG82" s="168">
        <f t="shared" si="8"/>
        <v>4551.0048768805555</v>
      </c>
      <c r="AH82" s="168">
        <f t="shared" si="9"/>
        <v>5194.149301880555</v>
      </c>
      <c r="AI82" s="168">
        <f t="shared" si="9"/>
        <v>5837.2937268805554</v>
      </c>
      <c r="AJ82" s="168">
        <f t="shared" si="9"/>
        <v>7123.5825768805553</v>
      </c>
      <c r="AK82" s="168">
        <f t="shared" si="9"/>
        <v>8409.8714268805561</v>
      </c>
      <c r="AL82" s="168" t="str">
        <f t="shared" si="9"/>
        <v/>
      </c>
      <c r="AM82" s="168" t="str">
        <f t="shared" si="9"/>
        <v/>
      </c>
      <c r="AN82" s="168" t="str">
        <f t="shared" si="9"/>
        <v/>
      </c>
      <c r="AO82" s="168" t="str">
        <f t="shared" si="9"/>
        <v/>
      </c>
      <c r="AP82" s="168" t="str">
        <f t="shared" si="9"/>
        <v/>
      </c>
      <c r="AQ82" s="168" t="str">
        <f t="shared" si="9"/>
        <v/>
      </c>
      <c r="AR82" s="168" t="str">
        <f t="shared" si="9"/>
        <v/>
      </c>
      <c r="AS82" s="168" t="str">
        <f t="shared" si="9"/>
        <v/>
      </c>
      <c r="AT82" s="168" t="str">
        <f t="shared" si="9"/>
        <v/>
      </c>
      <c r="AU82" s="168" t="str">
        <f t="shared" si="9"/>
        <v/>
      </c>
      <c r="AV82" s="168" t="str">
        <f t="shared" si="9"/>
        <v/>
      </c>
      <c r="AW82" s="168" t="str">
        <f t="shared" si="9"/>
        <v/>
      </c>
      <c r="AX82" s="168" t="str">
        <f t="shared" si="10"/>
        <v/>
      </c>
      <c r="AY82" s="168" t="str">
        <f t="shared" si="10"/>
        <v/>
      </c>
      <c r="AZ82" s="168" t="str">
        <f t="shared" si="10"/>
        <v/>
      </c>
      <c r="BA82" s="168" t="str">
        <f t="shared" si="10"/>
        <v/>
      </c>
      <c r="BB82" s="168" t="str">
        <f t="shared" si="10"/>
        <v/>
      </c>
      <c r="BC82" s="168" t="str">
        <f t="shared" si="10"/>
        <v/>
      </c>
      <c r="BD82" s="168" t="str">
        <f t="shared" si="10"/>
        <v/>
      </c>
      <c r="BE82" s="168" t="str">
        <f t="shared" si="10"/>
        <v/>
      </c>
      <c r="BF82" s="168" t="str">
        <f t="shared" si="10"/>
        <v/>
      </c>
      <c r="BG82" s="168" t="str">
        <f t="shared" si="10"/>
        <v/>
      </c>
      <c r="BH82" s="168" t="str">
        <f t="shared" si="10"/>
        <v/>
      </c>
      <c r="BI82" s="168" t="str">
        <f t="shared" si="10"/>
        <v/>
      </c>
      <c r="BJ82" s="168" t="str">
        <f t="shared" si="10"/>
        <v/>
      </c>
      <c r="BK82" s="168" t="str">
        <f t="shared" si="10"/>
        <v/>
      </c>
      <c r="BL82" s="168" t="str">
        <f t="shared" si="10"/>
        <v/>
      </c>
      <c r="BM82" s="168" t="str">
        <f t="shared" si="10"/>
        <v/>
      </c>
      <c r="BN82" s="168" t="str">
        <f t="shared" si="11"/>
        <v/>
      </c>
      <c r="BO82" s="168" t="str">
        <f t="shared" si="11"/>
        <v/>
      </c>
      <c r="BP82" s="168" t="str">
        <f t="shared" si="11"/>
        <v/>
      </c>
      <c r="BQ82" t="s">
        <v>77</v>
      </c>
    </row>
    <row r="83" spans="1:69">
      <c r="C83" s="169"/>
      <c r="D83" s="166">
        <f t="shared" si="12"/>
        <v>1.0088540000000001</v>
      </c>
      <c r="E83" s="166">
        <f t="shared" si="13"/>
        <v>59.096029000000001</v>
      </c>
      <c r="F83" s="166">
        <f t="shared" si="14"/>
        <v>42.211449000000002</v>
      </c>
      <c r="G83" s="139">
        <f t="shared" si="15"/>
        <v>5.0442700000000007E-2</v>
      </c>
      <c r="H83" s="139">
        <f t="shared" si="16"/>
        <v>5.0442700000000007E-2</v>
      </c>
      <c r="I83" s="140">
        <f t="shared" si="6"/>
        <v>2.5000000000000001E-2</v>
      </c>
      <c r="K83" s="141">
        <f t="shared" ref="K83" si="17">$D$19</f>
        <v>0.15</v>
      </c>
      <c r="L83" s="167">
        <f>'1. Assumptions'!J10</f>
        <v>10010</v>
      </c>
      <c r="M83" s="144">
        <f>'1. Assumptions'!D10</f>
        <v>50</v>
      </c>
      <c r="N83" s="144">
        <f>'1. Assumptions'!E10</f>
        <v>55.555555555555557</v>
      </c>
      <c r="O83" s="168" t="str">
        <f t="shared" si="7"/>
        <v/>
      </c>
      <c r="P83" s="168" t="str">
        <f t="shared" si="7"/>
        <v/>
      </c>
      <c r="Q83" s="168"/>
      <c r="R83" s="168" t="str">
        <f t="shared" si="8"/>
        <v/>
      </c>
      <c r="S83" s="168" t="str">
        <f t="shared" si="8"/>
        <v/>
      </c>
      <c r="T83" s="168" t="str">
        <f t="shared" si="8"/>
        <v/>
      </c>
      <c r="U83" s="168" t="str">
        <f t="shared" si="8"/>
        <v/>
      </c>
      <c r="V83" s="168" t="str">
        <f t="shared" si="8"/>
        <v/>
      </c>
      <c r="W83" s="168" t="str">
        <f t="shared" si="8"/>
        <v/>
      </c>
      <c r="X83" s="168" t="str">
        <f t="shared" si="8"/>
        <v/>
      </c>
      <c r="Y83" s="168" t="str">
        <f t="shared" si="8"/>
        <v/>
      </c>
      <c r="Z83" s="168" t="str">
        <f t="shared" si="8"/>
        <v/>
      </c>
      <c r="AA83" s="168" t="str">
        <f t="shared" si="8"/>
        <v/>
      </c>
      <c r="AB83" s="168" t="str">
        <f t="shared" si="8"/>
        <v/>
      </c>
      <c r="AC83" s="168" t="str">
        <f t="shared" si="8"/>
        <v/>
      </c>
      <c r="AD83" s="168" t="str">
        <f t="shared" si="8"/>
        <v/>
      </c>
      <c r="AE83" s="168" t="str">
        <f t="shared" si="8"/>
        <v/>
      </c>
      <c r="AF83" s="168" t="str">
        <f t="shared" si="8"/>
        <v/>
      </c>
      <c r="AG83" s="168" t="str">
        <f t="shared" si="8"/>
        <v/>
      </c>
      <c r="AH83" s="168">
        <f t="shared" si="9"/>
        <v>7122.9780261861106</v>
      </c>
      <c r="AI83" s="168">
        <f t="shared" si="9"/>
        <v>7766.122451186111</v>
      </c>
      <c r="AJ83" s="168">
        <f t="shared" si="9"/>
        <v>9052.4113011861118</v>
      </c>
      <c r="AK83" s="168">
        <f t="shared" si="9"/>
        <v>10338.700151186111</v>
      </c>
      <c r="AL83" s="168">
        <f t="shared" si="9"/>
        <v>13554.422276186109</v>
      </c>
      <c r="AM83" s="168">
        <f t="shared" si="9"/>
        <v>16770.144401186109</v>
      </c>
      <c r="AN83" s="168" t="str">
        <f t="shared" si="9"/>
        <v/>
      </c>
      <c r="AO83" s="168" t="str">
        <f t="shared" si="9"/>
        <v/>
      </c>
      <c r="AP83" s="168" t="str">
        <f t="shared" si="9"/>
        <v/>
      </c>
      <c r="AQ83" s="168" t="str">
        <f t="shared" si="9"/>
        <v/>
      </c>
      <c r="AR83" s="168" t="str">
        <f t="shared" si="9"/>
        <v/>
      </c>
      <c r="AS83" s="168" t="str">
        <f t="shared" si="9"/>
        <v/>
      </c>
      <c r="AT83" s="168" t="str">
        <f t="shared" si="9"/>
        <v/>
      </c>
      <c r="AU83" s="168" t="str">
        <f t="shared" si="9"/>
        <v/>
      </c>
      <c r="AV83" s="168" t="str">
        <f t="shared" si="9"/>
        <v/>
      </c>
      <c r="AW83" s="168" t="str">
        <f t="shared" si="9"/>
        <v/>
      </c>
      <c r="AX83" s="168" t="str">
        <f t="shared" si="10"/>
        <v/>
      </c>
      <c r="AY83" s="168" t="str">
        <f t="shared" si="10"/>
        <v/>
      </c>
      <c r="AZ83" s="168" t="str">
        <f t="shared" si="10"/>
        <v/>
      </c>
      <c r="BA83" s="168" t="str">
        <f t="shared" si="10"/>
        <v/>
      </c>
      <c r="BB83" s="168" t="str">
        <f t="shared" si="10"/>
        <v/>
      </c>
      <c r="BC83" s="168" t="str">
        <f t="shared" si="10"/>
        <v/>
      </c>
      <c r="BD83" s="168" t="str">
        <f t="shared" si="10"/>
        <v/>
      </c>
      <c r="BE83" s="168" t="str">
        <f t="shared" si="10"/>
        <v/>
      </c>
      <c r="BF83" s="168" t="str">
        <f t="shared" si="10"/>
        <v/>
      </c>
      <c r="BG83" s="168" t="str">
        <f t="shared" si="10"/>
        <v/>
      </c>
      <c r="BH83" s="168" t="str">
        <f t="shared" si="10"/>
        <v/>
      </c>
      <c r="BI83" s="168" t="str">
        <f t="shared" si="10"/>
        <v/>
      </c>
      <c r="BJ83" s="168" t="str">
        <f t="shared" si="10"/>
        <v/>
      </c>
      <c r="BK83" s="168" t="str">
        <f t="shared" si="10"/>
        <v/>
      </c>
      <c r="BL83" s="168" t="str">
        <f t="shared" si="10"/>
        <v/>
      </c>
      <c r="BM83" s="168" t="str">
        <f t="shared" si="10"/>
        <v/>
      </c>
      <c r="BN83" s="168" t="str">
        <f t="shared" si="11"/>
        <v/>
      </c>
      <c r="BO83" s="168" t="str">
        <f t="shared" si="11"/>
        <v/>
      </c>
      <c r="BP83" s="168" t="str">
        <f t="shared" si="11"/>
        <v/>
      </c>
    </row>
    <row r="84" spans="1:69">
      <c r="C84" s="169"/>
      <c r="D84" s="170"/>
      <c r="E84" s="170"/>
      <c r="F84" s="170"/>
      <c r="G84" s="148"/>
      <c r="H84" s="148"/>
      <c r="I84" s="143"/>
      <c r="K84" s="171"/>
      <c r="L84" s="172"/>
      <c r="M84" s="144"/>
      <c r="N84" s="144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173"/>
      <c r="BN84" s="173"/>
      <c r="BO84" s="173"/>
      <c r="BP84" s="173"/>
    </row>
    <row r="85" spans="1:69">
      <c r="C85" s="169"/>
      <c r="D85" s="170"/>
      <c r="E85" s="149"/>
      <c r="F85" s="149"/>
      <c r="G85" s="148"/>
      <c r="H85" s="148"/>
      <c r="I85" s="143"/>
      <c r="K85" s="171"/>
      <c r="L85" s="172"/>
      <c r="M85" s="144"/>
      <c r="N85" s="144"/>
      <c r="O85" s="168" t="str">
        <f t="shared" si="7"/>
        <v/>
      </c>
      <c r="P85" s="168" t="str">
        <f t="shared" si="7"/>
        <v/>
      </c>
      <c r="Q85" s="168"/>
      <c r="R85" s="168" t="str">
        <f t="shared" si="8"/>
        <v/>
      </c>
      <c r="S85" s="168" t="str">
        <f t="shared" si="8"/>
        <v/>
      </c>
      <c r="T85" s="168" t="str">
        <f t="shared" si="8"/>
        <v/>
      </c>
      <c r="U85" s="168" t="str">
        <f t="shared" si="8"/>
        <v/>
      </c>
      <c r="V85" s="168" t="str">
        <f t="shared" si="8"/>
        <v/>
      </c>
      <c r="W85" s="168" t="str">
        <f t="shared" si="8"/>
        <v/>
      </c>
      <c r="X85" s="168" t="str">
        <f t="shared" si="8"/>
        <v/>
      </c>
      <c r="Y85" s="168" t="str">
        <f t="shared" si="8"/>
        <v/>
      </c>
      <c r="Z85" s="168" t="str">
        <f t="shared" si="8"/>
        <v/>
      </c>
      <c r="AA85" s="168" t="str">
        <f t="shared" si="8"/>
        <v/>
      </c>
      <c r="AB85" s="168" t="str">
        <f t="shared" si="8"/>
        <v/>
      </c>
      <c r="AC85" s="168" t="str">
        <f t="shared" si="8"/>
        <v/>
      </c>
      <c r="AD85" s="168" t="str">
        <f t="shared" si="8"/>
        <v/>
      </c>
      <c r="AE85" s="168" t="str">
        <f t="shared" si="8"/>
        <v/>
      </c>
      <c r="AF85" s="168" t="str">
        <f t="shared" si="8"/>
        <v/>
      </c>
      <c r="AG85" s="168" t="str">
        <f t="shared" si="8"/>
        <v/>
      </c>
      <c r="AH85" s="168" t="str">
        <f t="shared" ref="AB85:AQ100" si="18">IF(AND(AH$66&lt;=$L85, AH$66&gt;=$L85*$K$78), (1+$K85+$I85)*($F85+$N85*$E85+$D85*AH$66)+AH$66*($G85+$H85),"")</f>
        <v/>
      </c>
      <c r="AI85" s="168" t="str">
        <f t="shared" si="18"/>
        <v/>
      </c>
      <c r="AJ85" s="168" t="str">
        <f t="shared" si="18"/>
        <v/>
      </c>
      <c r="AK85" s="168" t="str">
        <f t="shared" si="18"/>
        <v/>
      </c>
      <c r="AL85" s="168" t="str">
        <f t="shared" si="9"/>
        <v/>
      </c>
      <c r="AM85" s="168" t="str">
        <f t="shared" si="9"/>
        <v/>
      </c>
      <c r="AN85" s="168" t="str">
        <f t="shared" si="9"/>
        <v/>
      </c>
      <c r="AO85" s="168" t="str">
        <f t="shared" si="9"/>
        <v/>
      </c>
      <c r="AP85" s="168" t="str">
        <f t="shared" si="9"/>
        <v/>
      </c>
      <c r="AQ85" s="168" t="str">
        <f t="shared" si="9"/>
        <v/>
      </c>
      <c r="AR85" s="168" t="str">
        <f t="shared" si="9"/>
        <v/>
      </c>
      <c r="AS85" s="168" t="str">
        <f t="shared" si="9"/>
        <v/>
      </c>
      <c r="AT85" s="168" t="str">
        <f t="shared" si="9"/>
        <v/>
      </c>
      <c r="AU85" s="168" t="str">
        <f t="shared" si="9"/>
        <v/>
      </c>
      <c r="AV85" s="168" t="str">
        <f t="shared" si="9"/>
        <v/>
      </c>
      <c r="AW85" s="168" t="str">
        <f t="shared" si="9"/>
        <v/>
      </c>
      <c r="AX85" s="168" t="str">
        <f t="shared" ref="AX85:BM93" si="19">IF(AND(AX$66&lt;=$L85, AX$66&gt;=$L85*$K$78), (1+$K85+$I85)*($F85+$N85*$E85+$D85*AX$66)+AX$66*($G85+$H85),"")</f>
        <v/>
      </c>
      <c r="AY85" s="168" t="str">
        <f t="shared" si="19"/>
        <v/>
      </c>
      <c r="AZ85" s="168" t="str">
        <f t="shared" si="19"/>
        <v/>
      </c>
      <c r="BA85" s="168" t="str">
        <f t="shared" si="19"/>
        <v/>
      </c>
      <c r="BB85" s="168" t="str">
        <f t="shared" si="19"/>
        <v/>
      </c>
      <c r="BC85" s="168" t="str">
        <f t="shared" si="19"/>
        <v/>
      </c>
      <c r="BD85" s="168" t="str">
        <f t="shared" si="19"/>
        <v/>
      </c>
      <c r="BE85" s="168" t="str">
        <f t="shared" si="19"/>
        <v/>
      </c>
      <c r="BF85" s="168" t="str">
        <f t="shared" si="19"/>
        <v/>
      </c>
      <c r="BG85" s="168" t="str">
        <f t="shared" si="19"/>
        <v/>
      </c>
      <c r="BH85" s="168" t="str">
        <f t="shared" si="19"/>
        <v/>
      </c>
      <c r="BI85" s="168" t="str">
        <f t="shared" si="19"/>
        <v/>
      </c>
      <c r="BJ85" s="168" t="str">
        <f t="shared" si="19"/>
        <v/>
      </c>
      <c r="BK85" s="168" t="str">
        <f t="shared" si="19"/>
        <v/>
      </c>
      <c r="BL85" s="168" t="str">
        <f t="shared" si="19"/>
        <v/>
      </c>
      <c r="BM85" s="168" t="str">
        <f t="shared" si="19"/>
        <v/>
      </c>
      <c r="BN85" s="168" t="str">
        <f t="shared" ref="BN85:BX93" si="20">IF(AND(BN$66&lt;=$L85, BN$66&gt;=$L85*$K$78), (1+$K85+$I85)*($F85+$N85*$E85+$D85*BN$66)+BN$66*($G85+$H85),"")</f>
        <v/>
      </c>
      <c r="BO85" s="168" t="str">
        <f t="shared" si="20"/>
        <v/>
      </c>
      <c r="BP85" s="168" t="str">
        <f t="shared" si="20"/>
        <v/>
      </c>
    </row>
    <row r="86" spans="1:69">
      <c r="A86" s="65" t="s">
        <v>119</v>
      </c>
      <c r="B86" s="1" t="s">
        <v>120</v>
      </c>
      <c r="C86" s="135" t="s">
        <v>117</v>
      </c>
      <c r="D86" s="166">
        <f>D47/100</f>
        <v>0.78091100000000002</v>
      </c>
      <c r="E86" s="166">
        <f>D46/100</f>
        <v>50.653738999999995</v>
      </c>
      <c r="F86" s="166">
        <f>D48/100</f>
        <v>59.096029000000001</v>
      </c>
      <c r="G86" s="139">
        <f>D86*5%</f>
        <v>3.9045550000000005E-2</v>
      </c>
      <c r="H86" s="139">
        <f>D86*5%</f>
        <v>3.9045550000000005E-2</v>
      </c>
      <c r="I86" s="140">
        <f>$D$61</f>
        <v>2.5000000000000001E-2</v>
      </c>
      <c r="K86" s="141">
        <f t="shared" ref="K86:K90" si="21">$D$19</f>
        <v>0.15</v>
      </c>
      <c r="L86" s="167">
        <f>'1. Assumptions'!J11</f>
        <v>31285.71428571429</v>
      </c>
      <c r="M86" s="144">
        <f>'1. Assumptions'!D11</f>
        <v>100</v>
      </c>
      <c r="N86" s="144">
        <f>'1. Assumptions'!E11</f>
        <v>111.11111111111111</v>
      </c>
      <c r="O86" s="168" t="str">
        <f t="shared" si="7"/>
        <v/>
      </c>
      <c r="P86" s="168" t="str">
        <f t="shared" si="7"/>
        <v/>
      </c>
      <c r="Q86" s="168"/>
      <c r="R86" s="168" t="str">
        <f t="shared" si="8"/>
        <v/>
      </c>
      <c r="S86" s="168" t="str">
        <f t="shared" si="8"/>
        <v/>
      </c>
      <c r="T86" s="168" t="str">
        <f t="shared" si="8"/>
        <v/>
      </c>
      <c r="U86" s="168" t="str">
        <f t="shared" si="8"/>
        <v/>
      </c>
      <c r="V86" s="168" t="str">
        <f t="shared" si="8"/>
        <v/>
      </c>
      <c r="W86" s="168" t="str">
        <f t="shared" si="8"/>
        <v/>
      </c>
      <c r="X86" s="168" t="str">
        <f t="shared" si="8"/>
        <v/>
      </c>
      <c r="Y86" s="168" t="str">
        <f t="shared" si="8"/>
        <v/>
      </c>
      <c r="Z86" s="168" t="str">
        <f t="shared" si="8"/>
        <v/>
      </c>
      <c r="AA86" s="168" t="str">
        <f t="shared" si="8"/>
        <v/>
      </c>
      <c r="AB86" s="168" t="str">
        <f t="shared" si="18"/>
        <v/>
      </c>
      <c r="AC86" s="168" t="str">
        <f t="shared" si="18"/>
        <v/>
      </c>
      <c r="AD86" s="168" t="str">
        <f t="shared" si="18"/>
        <v/>
      </c>
      <c r="AE86" s="168" t="str">
        <f t="shared" si="18"/>
        <v/>
      </c>
      <c r="AF86" s="168" t="str">
        <f t="shared" si="18"/>
        <v/>
      </c>
      <c r="AG86" s="168" t="str">
        <f t="shared" si="18"/>
        <v/>
      </c>
      <c r="AH86" s="168" t="str">
        <f t="shared" si="18"/>
        <v/>
      </c>
      <c r="AI86" s="168" t="str">
        <f t="shared" si="18"/>
        <v/>
      </c>
      <c r="AJ86" s="168" t="str">
        <f t="shared" si="18"/>
        <v/>
      </c>
      <c r="AK86" s="168" t="str">
        <f t="shared" si="18"/>
        <v/>
      </c>
      <c r="AL86" s="168">
        <f t="shared" si="9"/>
        <v>14150.02630768611</v>
      </c>
      <c r="AM86" s="168">
        <f t="shared" si="9"/>
        <v>16639.180120186109</v>
      </c>
      <c r="AN86" s="168">
        <f t="shared" si="9"/>
        <v>21617.48774518611</v>
      </c>
      <c r="AO86" s="168">
        <f t="shared" si="9"/>
        <v>26595.795370186112</v>
      </c>
      <c r="AP86" s="168">
        <f t="shared" si="9"/>
        <v>31574.102995186109</v>
      </c>
      <c r="AQ86" s="168">
        <f t="shared" si="9"/>
        <v>36552.410620186114</v>
      </c>
      <c r="AR86" s="168" t="str">
        <f t="shared" si="9"/>
        <v/>
      </c>
      <c r="AS86" s="168" t="str">
        <f t="shared" si="9"/>
        <v/>
      </c>
      <c r="AT86" s="168" t="str">
        <f t="shared" si="9"/>
        <v/>
      </c>
      <c r="AU86" s="168" t="str">
        <f t="shared" si="9"/>
        <v/>
      </c>
      <c r="AV86" s="168"/>
      <c r="AW86" s="168" t="str">
        <f t="shared" si="9"/>
        <v/>
      </c>
      <c r="AX86" s="168" t="str">
        <f t="shared" si="19"/>
        <v/>
      </c>
      <c r="AY86" s="168" t="str">
        <f t="shared" si="19"/>
        <v/>
      </c>
      <c r="AZ86" s="168" t="str">
        <f t="shared" si="19"/>
        <v/>
      </c>
      <c r="BA86" s="168" t="str">
        <f t="shared" si="19"/>
        <v/>
      </c>
      <c r="BB86" s="168" t="str">
        <f t="shared" si="19"/>
        <v/>
      </c>
      <c r="BC86" s="168" t="str">
        <f t="shared" si="19"/>
        <v/>
      </c>
      <c r="BD86" s="168" t="str">
        <f t="shared" si="19"/>
        <v/>
      </c>
      <c r="BE86" s="168" t="str">
        <f t="shared" si="19"/>
        <v/>
      </c>
      <c r="BF86" s="168" t="str">
        <f t="shared" si="19"/>
        <v/>
      </c>
      <c r="BG86" s="168" t="str">
        <f t="shared" si="19"/>
        <v/>
      </c>
      <c r="BH86" s="168" t="str">
        <f t="shared" si="19"/>
        <v/>
      </c>
      <c r="BI86" s="168" t="str">
        <f t="shared" si="19"/>
        <v/>
      </c>
      <c r="BJ86" s="168" t="str">
        <f t="shared" si="19"/>
        <v/>
      </c>
      <c r="BK86" s="168" t="str">
        <f t="shared" si="19"/>
        <v/>
      </c>
      <c r="BL86" s="168" t="str">
        <f t="shared" si="19"/>
        <v/>
      </c>
      <c r="BM86" s="168" t="str">
        <f t="shared" si="19"/>
        <v/>
      </c>
      <c r="BN86" s="168" t="str">
        <f t="shared" si="20"/>
        <v/>
      </c>
      <c r="BO86" s="168" t="str">
        <f t="shared" si="20"/>
        <v/>
      </c>
      <c r="BP86" s="168" t="str">
        <f t="shared" si="20"/>
        <v/>
      </c>
      <c r="BQ86" t="s">
        <v>77</v>
      </c>
    </row>
    <row r="87" spans="1:69">
      <c r="B87" t="s">
        <v>121</v>
      </c>
      <c r="C87" s="169"/>
      <c r="D87" s="166">
        <f>D$86</f>
        <v>0.78091100000000002</v>
      </c>
      <c r="E87" s="166">
        <f t="shared" ref="E87:F90" si="22">E$86</f>
        <v>50.653738999999995</v>
      </c>
      <c r="F87" s="166">
        <f t="shared" si="22"/>
        <v>59.096029000000001</v>
      </c>
      <c r="G87" s="139">
        <f t="shared" ref="G87:G90" si="23">D87*5%</f>
        <v>3.9045550000000005E-2</v>
      </c>
      <c r="H87" s="139">
        <f t="shared" ref="H87:H89" si="24">D87*5%</f>
        <v>3.9045550000000005E-2</v>
      </c>
      <c r="I87" s="140">
        <f>$D$61</f>
        <v>2.5000000000000001E-2</v>
      </c>
      <c r="K87" s="141">
        <f t="shared" si="21"/>
        <v>0.15</v>
      </c>
      <c r="L87" s="167">
        <f>'1. Assumptions'!J12</f>
        <v>69523.809523809527</v>
      </c>
      <c r="M87" s="144">
        <f>'1. Assumptions'!D12</f>
        <v>200</v>
      </c>
      <c r="N87" s="144">
        <f>'1. Assumptions'!E12</f>
        <v>222.22222222222223</v>
      </c>
      <c r="O87" s="168" t="str">
        <f t="shared" si="7"/>
        <v/>
      </c>
      <c r="P87" s="168" t="str">
        <f t="shared" si="7"/>
        <v/>
      </c>
      <c r="Q87" s="168"/>
      <c r="R87" s="168" t="str">
        <f t="shared" si="8"/>
        <v/>
      </c>
      <c r="S87" s="168" t="str">
        <f t="shared" si="8"/>
        <v/>
      </c>
      <c r="T87" s="168" t="str">
        <f t="shared" si="8"/>
        <v/>
      </c>
      <c r="U87" s="168" t="str">
        <f t="shared" si="8"/>
        <v/>
      </c>
      <c r="V87" s="168" t="str">
        <f t="shared" si="8"/>
        <v/>
      </c>
      <c r="W87" s="168" t="str">
        <f t="shared" si="8"/>
        <v/>
      </c>
      <c r="X87" s="168" t="str">
        <f t="shared" si="8"/>
        <v/>
      </c>
      <c r="Y87" s="168" t="str">
        <f t="shared" si="8"/>
        <v/>
      </c>
      <c r="Z87" s="168" t="str">
        <f t="shared" si="8"/>
        <v/>
      </c>
      <c r="AA87" s="168" t="str">
        <f t="shared" si="8"/>
        <v/>
      </c>
      <c r="AB87" s="168" t="str">
        <f t="shared" si="18"/>
        <v/>
      </c>
      <c r="AC87" s="168" t="str">
        <f t="shared" si="18"/>
        <v/>
      </c>
      <c r="AD87" s="168" t="str">
        <f t="shared" si="18"/>
        <v/>
      </c>
      <c r="AE87" s="168" t="str">
        <f t="shared" si="18"/>
        <v/>
      </c>
      <c r="AF87" s="168" t="str">
        <f t="shared" si="18"/>
        <v/>
      </c>
      <c r="AG87" s="168" t="str">
        <f t="shared" si="18"/>
        <v/>
      </c>
      <c r="AH87" s="168" t="str">
        <f t="shared" si="18"/>
        <v/>
      </c>
      <c r="AI87" s="168" t="str">
        <f t="shared" si="18"/>
        <v/>
      </c>
      <c r="AJ87" s="168" t="str">
        <f t="shared" si="18"/>
        <v/>
      </c>
      <c r="AK87" s="168" t="str">
        <f t="shared" si="18"/>
        <v/>
      </c>
      <c r="AL87" s="168" t="str">
        <f t="shared" si="9"/>
        <v/>
      </c>
      <c r="AM87" s="168" t="str">
        <f t="shared" si="9"/>
        <v/>
      </c>
      <c r="AN87" s="168">
        <f t="shared" si="9"/>
        <v>28230.614781297219</v>
      </c>
      <c r="AO87" s="168">
        <f t="shared" si="9"/>
        <v>33208.922406297221</v>
      </c>
      <c r="AP87" s="168">
        <f t="shared" si="9"/>
        <v>38187.230031297222</v>
      </c>
      <c r="AQ87" s="168">
        <f t="shared" si="9"/>
        <v>43165.537656297216</v>
      </c>
      <c r="AR87" s="168">
        <f t="shared" si="9"/>
        <v>48143.845281297225</v>
      </c>
      <c r="AS87" s="168">
        <f t="shared" si="9"/>
        <v>53122.152906297211</v>
      </c>
      <c r="AT87" s="168">
        <f t="shared" si="9"/>
        <v>58100.460531297227</v>
      </c>
      <c r="AU87" s="168">
        <f t="shared" si="9"/>
        <v>63078.768156297214</v>
      </c>
      <c r="AV87" s="181">
        <f>IF(AND(AV$66=$L87, AV$66&gt;$L87*$K$78), (1+$K87+$I87)*($F87+$N87*$E87+$D87*AV$66)+AV$66*($G87+$H87),"")</f>
        <v>82517.874120582928</v>
      </c>
      <c r="AW87" s="168" t="str">
        <f t="shared" si="9"/>
        <v/>
      </c>
      <c r="AX87" s="168" t="str">
        <f t="shared" si="19"/>
        <v/>
      </c>
      <c r="AY87" s="168" t="str">
        <f t="shared" si="19"/>
        <v/>
      </c>
      <c r="AZ87" s="168" t="str">
        <f t="shared" si="19"/>
        <v/>
      </c>
      <c r="BA87" s="168" t="str">
        <f t="shared" si="19"/>
        <v/>
      </c>
      <c r="BB87" s="168" t="str">
        <f t="shared" si="19"/>
        <v/>
      </c>
      <c r="BC87" s="168" t="str">
        <f t="shared" si="19"/>
        <v/>
      </c>
      <c r="BD87" s="168" t="str">
        <f t="shared" si="19"/>
        <v/>
      </c>
      <c r="BE87" s="168" t="str">
        <f t="shared" si="19"/>
        <v/>
      </c>
      <c r="BF87" s="168" t="str">
        <f t="shared" si="19"/>
        <v/>
      </c>
      <c r="BG87" s="168" t="str">
        <f t="shared" si="19"/>
        <v/>
      </c>
      <c r="BH87" s="168" t="str">
        <f t="shared" si="19"/>
        <v/>
      </c>
      <c r="BI87" s="168" t="str">
        <f t="shared" si="19"/>
        <v/>
      </c>
      <c r="BJ87" s="168" t="str">
        <f t="shared" si="19"/>
        <v/>
      </c>
      <c r="BK87" s="168" t="str">
        <f t="shared" si="19"/>
        <v/>
      </c>
      <c r="BL87" s="168" t="str">
        <f t="shared" si="19"/>
        <v/>
      </c>
      <c r="BM87" s="168" t="str">
        <f t="shared" si="19"/>
        <v/>
      </c>
      <c r="BN87" s="168" t="str">
        <f t="shared" si="20"/>
        <v/>
      </c>
      <c r="BO87" s="168" t="str">
        <f t="shared" si="20"/>
        <v/>
      </c>
      <c r="BP87" s="168" t="str">
        <f t="shared" si="20"/>
        <v/>
      </c>
      <c r="BQ87" t="s">
        <v>77</v>
      </c>
    </row>
    <row r="88" spans="1:69">
      <c r="C88" s="169"/>
      <c r="D88" s="166">
        <f t="shared" ref="D88:D90" si="25">D$86</f>
        <v>0.78091100000000002</v>
      </c>
      <c r="E88" s="166">
        <f t="shared" si="22"/>
        <v>50.653738999999995</v>
      </c>
      <c r="F88" s="166">
        <f t="shared" si="22"/>
        <v>59.096029000000001</v>
      </c>
      <c r="G88" s="139">
        <f t="shared" si="23"/>
        <v>3.9045550000000005E-2</v>
      </c>
      <c r="H88" s="139">
        <f t="shared" si="24"/>
        <v>3.9045550000000005E-2</v>
      </c>
      <c r="I88" s="140">
        <f>$D$61</f>
        <v>2.5000000000000001E-2</v>
      </c>
      <c r="K88" s="141">
        <f t="shared" si="21"/>
        <v>0.15</v>
      </c>
      <c r="L88" s="167">
        <f>'1. Assumptions'!J13</f>
        <v>200010</v>
      </c>
      <c r="M88" s="144">
        <f>'1. Assumptions'!D13</f>
        <v>500</v>
      </c>
      <c r="N88" s="144">
        <f>'1. Assumptions'!E13</f>
        <v>555.55555555555554</v>
      </c>
      <c r="O88" s="168" t="str">
        <f t="shared" si="7"/>
        <v/>
      </c>
      <c r="P88" s="168" t="str">
        <f t="shared" si="7"/>
        <v/>
      </c>
      <c r="Q88" s="168"/>
      <c r="R88" s="168" t="str">
        <f t="shared" si="8"/>
        <v/>
      </c>
      <c r="S88" s="168" t="str">
        <f t="shared" si="8"/>
        <v/>
      </c>
      <c r="T88" s="168" t="str">
        <f t="shared" si="8"/>
        <v/>
      </c>
      <c r="U88" s="168" t="str">
        <f t="shared" si="8"/>
        <v/>
      </c>
      <c r="V88" s="168" t="str">
        <f t="shared" si="8"/>
        <v/>
      </c>
      <c r="W88" s="168" t="str">
        <f t="shared" si="8"/>
        <v/>
      </c>
      <c r="X88" s="168" t="str">
        <f t="shared" si="8"/>
        <v/>
      </c>
      <c r="Y88" s="168" t="str">
        <f t="shared" si="8"/>
        <v/>
      </c>
      <c r="Z88" s="168" t="str">
        <f t="shared" si="8"/>
        <v/>
      </c>
      <c r="AA88" s="168" t="str">
        <f t="shared" si="8"/>
        <v/>
      </c>
      <c r="AB88" s="168" t="str">
        <f t="shared" si="18"/>
        <v/>
      </c>
      <c r="AC88" s="168" t="str">
        <f t="shared" si="18"/>
        <v/>
      </c>
      <c r="AD88" s="168" t="str">
        <f t="shared" si="18"/>
        <v/>
      </c>
      <c r="AE88" s="168" t="str">
        <f t="shared" si="18"/>
        <v/>
      </c>
      <c r="AF88" s="168" t="str">
        <f t="shared" si="18"/>
        <v/>
      </c>
      <c r="AG88" s="168" t="str">
        <f t="shared" si="18"/>
        <v/>
      </c>
      <c r="AH88" s="168" t="str">
        <f t="shared" si="18"/>
        <v/>
      </c>
      <c r="AI88" s="168" t="str">
        <f t="shared" si="18"/>
        <v/>
      </c>
      <c r="AJ88" s="168" t="str">
        <f t="shared" si="18"/>
        <v/>
      </c>
      <c r="AK88" s="168" t="str">
        <f t="shared" si="18"/>
        <v/>
      </c>
      <c r="AL88" s="168" t="str">
        <f t="shared" si="9"/>
        <v/>
      </c>
      <c r="AM88" s="168" t="str">
        <f t="shared" si="9"/>
        <v/>
      </c>
      <c r="AN88" s="168" t="str">
        <f t="shared" si="9"/>
        <v/>
      </c>
      <c r="AO88" s="168" t="str">
        <f t="shared" si="9"/>
        <v/>
      </c>
      <c r="AP88" s="168" t="str">
        <f t="shared" si="9"/>
        <v/>
      </c>
      <c r="AQ88" s="168" t="str">
        <f t="shared" si="9"/>
        <v/>
      </c>
      <c r="AR88" s="168" t="str">
        <f t="shared" si="9"/>
        <v/>
      </c>
      <c r="AS88" s="168" t="str">
        <f t="shared" si="9"/>
        <v/>
      </c>
      <c r="AT88" s="168">
        <f t="shared" si="9"/>
        <v>77939.84163963054</v>
      </c>
      <c r="AU88" s="168">
        <f t="shared" si="9"/>
        <v>82918.149264630556</v>
      </c>
      <c r="AV88" s="168">
        <f t="shared" si="9"/>
        <v>102357.25522891626</v>
      </c>
      <c r="AW88" s="168">
        <f t="shared" si="9"/>
        <v>182484.30176463054</v>
      </c>
      <c r="AX88" s="168">
        <f t="shared" si="19"/>
        <v>232267.37801463055</v>
      </c>
      <c r="AY88" s="168" t="str">
        <f t="shared" si="19"/>
        <v/>
      </c>
      <c r="AZ88" s="168" t="str">
        <f t="shared" si="19"/>
        <v/>
      </c>
      <c r="BA88" s="168" t="str">
        <f t="shared" si="19"/>
        <v/>
      </c>
      <c r="BB88" s="168" t="str">
        <f t="shared" si="19"/>
        <v/>
      </c>
      <c r="BC88" s="168" t="str">
        <f t="shared" si="19"/>
        <v/>
      </c>
      <c r="BD88" s="168" t="str">
        <f t="shared" si="19"/>
        <v/>
      </c>
      <c r="BE88" s="168" t="str">
        <f t="shared" si="19"/>
        <v/>
      </c>
      <c r="BF88" s="168" t="str">
        <f t="shared" si="19"/>
        <v/>
      </c>
      <c r="BG88" s="168" t="str">
        <f t="shared" si="19"/>
        <v/>
      </c>
      <c r="BH88" s="168" t="str">
        <f t="shared" si="19"/>
        <v/>
      </c>
      <c r="BI88" s="168" t="str">
        <f t="shared" si="19"/>
        <v/>
      </c>
      <c r="BJ88" s="168" t="str">
        <f t="shared" si="19"/>
        <v/>
      </c>
      <c r="BK88" s="168" t="str">
        <f t="shared" si="19"/>
        <v/>
      </c>
      <c r="BL88" s="168" t="str">
        <f t="shared" si="19"/>
        <v/>
      </c>
      <c r="BM88" s="168" t="str">
        <f t="shared" si="19"/>
        <v/>
      </c>
      <c r="BN88" s="168" t="str">
        <f t="shared" si="20"/>
        <v/>
      </c>
      <c r="BO88" s="168" t="str">
        <f t="shared" si="20"/>
        <v/>
      </c>
      <c r="BP88" s="168" t="str">
        <f t="shared" si="20"/>
        <v/>
      </c>
      <c r="BQ88" t="s">
        <v>77</v>
      </c>
    </row>
    <row r="89" spans="1:69">
      <c r="C89" s="169"/>
      <c r="D89" s="166">
        <f t="shared" si="25"/>
        <v>0.78091100000000002</v>
      </c>
      <c r="E89" s="166">
        <f t="shared" si="22"/>
        <v>50.653738999999995</v>
      </c>
      <c r="F89" s="166">
        <f t="shared" si="22"/>
        <v>59.096029000000001</v>
      </c>
      <c r="G89" s="139">
        <f t="shared" si="23"/>
        <v>3.9045550000000005E-2</v>
      </c>
      <c r="H89" s="139">
        <f t="shared" si="24"/>
        <v>3.9045550000000005E-2</v>
      </c>
      <c r="I89" s="140">
        <f>$D$61</f>
        <v>2.5000000000000001E-2</v>
      </c>
      <c r="K89" s="141">
        <f t="shared" si="21"/>
        <v>0.15</v>
      </c>
      <c r="L89" s="167">
        <f>'1. Assumptions'!J14</f>
        <v>365000</v>
      </c>
      <c r="M89" s="144">
        <f>'1. Assumptions'!D14</f>
        <v>1000</v>
      </c>
      <c r="N89" s="144">
        <f>'1. Assumptions'!E14</f>
        <v>1111.1111111111111</v>
      </c>
      <c r="O89" s="168" t="str">
        <f t="shared" si="7"/>
        <v/>
      </c>
      <c r="P89" s="168" t="str">
        <f t="shared" si="7"/>
        <v/>
      </c>
      <c r="Q89" s="168"/>
      <c r="R89" s="168" t="str">
        <f t="shared" si="8"/>
        <v/>
      </c>
      <c r="S89" s="168" t="str">
        <f t="shared" si="8"/>
        <v/>
      </c>
      <c r="T89" s="168" t="str">
        <f t="shared" si="8"/>
        <v/>
      </c>
      <c r="U89" s="168" t="str">
        <f t="shared" si="8"/>
        <v/>
      </c>
      <c r="V89" s="168" t="str">
        <f t="shared" si="8"/>
        <v/>
      </c>
      <c r="W89" s="168" t="str">
        <f t="shared" si="8"/>
        <v/>
      </c>
      <c r="X89" s="168" t="str">
        <f t="shared" si="8"/>
        <v/>
      </c>
      <c r="Y89" s="168" t="str">
        <f t="shared" si="8"/>
        <v/>
      </c>
      <c r="Z89" s="168" t="str">
        <f t="shared" si="8"/>
        <v/>
      </c>
      <c r="AA89" s="168" t="str">
        <f t="shared" si="8"/>
        <v/>
      </c>
      <c r="AB89" s="168" t="str">
        <f t="shared" si="18"/>
        <v/>
      </c>
      <c r="AC89" s="168" t="str">
        <f t="shared" si="18"/>
        <v/>
      </c>
      <c r="AD89" s="168" t="str">
        <f t="shared" si="18"/>
        <v/>
      </c>
      <c r="AE89" s="168" t="str">
        <f t="shared" si="18"/>
        <v/>
      </c>
      <c r="AF89" s="168" t="str">
        <f t="shared" si="18"/>
        <v/>
      </c>
      <c r="AG89" s="168" t="str">
        <f t="shared" si="18"/>
        <v/>
      </c>
      <c r="AH89" s="168" t="str">
        <f t="shared" si="18"/>
        <v/>
      </c>
      <c r="AI89" s="168" t="str">
        <f t="shared" si="18"/>
        <v/>
      </c>
      <c r="AJ89" s="168" t="str">
        <f t="shared" si="18"/>
        <v/>
      </c>
      <c r="AK89" s="168" t="str">
        <f t="shared" si="18"/>
        <v/>
      </c>
      <c r="AL89" s="168" t="str">
        <f t="shared" si="9"/>
        <v/>
      </c>
      <c r="AM89" s="168" t="str">
        <f t="shared" si="9"/>
        <v/>
      </c>
      <c r="AN89" s="168" t="str">
        <f t="shared" si="9"/>
        <v/>
      </c>
      <c r="AO89" s="168" t="str">
        <f t="shared" si="9"/>
        <v/>
      </c>
      <c r="AP89" s="168" t="str">
        <f t="shared" si="9"/>
        <v/>
      </c>
      <c r="AQ89" s="168" t="str">
        <f t="shared" si="9"/>
        <v/>
      </c>
      <c r="AR89" s="168" t="str">
        <f t="shared" si="9"/>
        <v/>
      </c>
      <c r="AS89" s="168" t="str">
        <f t="shared" si="9"/>
        <v/>
      </c>
      <c r="AT89" s="168" t="str">
        <f t="shared" si="9"/>
        <v/>
      </c>
      <c r="AU89" s="168" t="str">
        <f t="shared" si="9"/>
        <v/>
      </c>
      <c r="AV89" s="168" t="str">
        <f t="shared" si="9"/>
        <v/>
      </c>
      <c r="AW89" s="168">
        <f t="shared" si="9"/>
        <v>215549.93694518611</v>
      </c>
      <c r="AX89" s="168">
        <f t="shared" si="19"/>
        <v>265333.0131951861</v>
      </c>
      <c r="AY89" s="168">
        <f t="shared" si="19"/>
        <v>315116.08944518608</v>
      </c>
      <c r="AZ89" s="168">
        <f t="shared" si="19"/>
        <v>414682.24194518611</v>
      </c>
      <c r="BA89" s="168" t="str">
        <f t="shared" si="19"/>
        <v/>
      </c>
      <c r="BB89" s="168" t="str">
        <f t="shared" si="19"/>
        <v/>
      </c>
      <c r="BC89" s="168" t="str">
        <f t="shared" si="19"/>
        <v/>
      </c>
      <c r="BD89" s="168" t="str">
        <f t="shared" si="19"/>
        <v/>
      </c>
      <c r="BE89" s="168" t="str">
        <f t="shared" si="19"/>
        <v/>
      </c>
      <c r="BF89" s="168" t="str">
        <f t="shared" si="19"/>
        <v/>
      </c>
      <c r="BG89" s="168" t="str">
        <f t="shared" si="19"/>
        <v/>
      </c>
      <c r="BH89" s="168" t="str">
        <f t="shared" si="19"/>
        <v/>
      </c>
      <c r="BI89" s="168" t="str">
        <f t="shared" si="19"/>
        <v/>
      </c>
      <c r="BJ89" s="168" t="str">
        <f t="shared" si="19"/>
        <v/>
      </c>
      <c r="BK89" s="168" t="str">
        <f t="shared" si="19"/>
        <v/>
      </c>
      <c r="BL89" s="168" t="str">
        <f t="shared" si="19"/>
        <v/>
      </c>
      <c r="BM89" s="168" t="str">
        <f t="shared" si="19"/>
        <v/>
      </c>
      <c r="BN89" s="168" t="str">
        <f t="shared" si="20"/>
        <v/>
      </c>
      <c r="BO89" s="168" t="str">
        <f t="shared" si="20"/>
        <v/>
      </c>
      <c r="BP89" s="168" t="str">
        <f t="shared" si="20"/>
        <v/>
      </c>
      <c r="BQ89" t="s">
        <v>77</v>
      </c>
    </row>
    <row r="90" spans="1:69">
      <c r="C90" s="169"/>
      <c r="D90" s="166">
        <f t="shared" si="25"/>
        <v>0.78091100000000002</v>
      </c>
      <c r="E90" s="166">
        <f t="shared" si="22"/>
        <v>50.653738999999995</v>
      </c>
      <c r="F90" s="166">
        <f t="shared" si="22"/>
        <v>59.096029000000001</v>
      </c>
      <c r="G90" s="139">
        <f t="shared" si="23"/>
        <v>3.9045550000000005E-2</v>
      </c>
      <c r="H90" s="139">
        <f>D90*5%</f>
        <v>3.9045550000000005E-2</v>
      </c>
      <c r="I90" s="140">
        <f>$D$61</f>
        <v>2.5000000000000001E-2</v>
      </c>
      <c r="K90" s="141">
        <f t="shared" si="21"/>
        <v>0.15</v>
      </c>
      <c r="L90" s="167">
        <f>'1. Assumptions'!J15</f>
        <v>1825000</v>
      </c>
      <c r="M90" s="144">
        <f>'1. Assumptions'!D15</f>
        <v>5000</v>
      </c>
      <c r="N90" s="144">
        <f>'1. Assumptions'!E15</f>
        <v>5555.5555555555557</v>
      </c>
      <c r="O90" s="168" t="str">
        <f t="shared" si="7"/>
        <v/>
      </c>
      <c r="P90" s="168" t="str">
        <f t="shared" si="7"/>
        <v/>
      </c>
      <c r="Q90" s="168"/>
      <c r="R90" s="168" t="str">
        <f t="shared" si="8"/>
        <v/>
      </c>
      <c r="S90" s="168" t="str">
        <f t="shared" si="8"/>
        <v/>
      </c>
      <c r="T90" s="168" t="str">
        <f t="shared" si="8"/>
        <v/>
      </c>
      <c r="U90" s="168" t="str">
        <f t="shared" si="8"/>
        <v/>
      </c>
      <c r="V90" s="168" t="str">
        <f t="shared" si="8"/>
        <v/>
      </c>
      <c r="W90" s="168" t="str">
        <f t="shared" si="8"/>
        <v/>
      </c>
      <c r="X90" s="168" t="str">
        <f t="shared" si="8"/>
        <v/>
      </c>
      <c r="Y90" s="168" t="str">
        <f t="shared" si="8"/>
        <v/>
      </c>
      <c r="Z90" s="168" t="str">
        <f t="shared" si="8"/>
        <v/>
      </c>
      <c r="AA90" s="168" t="str">
        <f t="shared" si="8"/>
        <v/>
      </c>
      <c r="AB90" s="168" t="str">
        <f t="shared" si="18"/>
        <v/>
      </c>
      <c r="AC90" s="168" t="str">
        <f t="shared" si="18"/>
        <v/>
      </c>
      <c r="AD90" s="168" t="str">
        <f t="shared" si="18"/>
        <v/>
      </c>
      <c r="AE90" s="168" t="str">
        <f t="shared" si="18"/>
        <v/>
      </c>
      <c r="AF90" s="168" t="str">
        <f t="shared" si="18"/>
        <v/>
      </c>
      <c r="AG90" s="168" t="str">
        <f t="shared" si="18"/>
        <v/>
      </c>
      <c r="AH90" s="168" t="str">
        <f t="shared" si="18"/>
        <v/>
      </c>
      <c r="AI90" s="168" t="str">
        <f t="shared" si="18"/>
        <v/>
      </c>
      <c r="AJ90" s="168" t="str">
        <f t="shared" si="18"/>
        <v/>
      </c>
      <c r="AK90" s="168" t="str">
        <f t="shared" si="18"/>
        <v/>
      </c>
      <c r="AL90" s="168" t="str">
        <f t="shared" si="9"/>
        <v/>
      </c>
      <c r="AM90" s="168" t="str">
        <f t="shared" si="9"/>
        <v/>
      </c>
      <c r="AN90" s="168" t="str">
        <f t="shared" si="9"/>
        <v/>
      </c>
      <c r="AO90" s="168" t="str">
        <f t="shared" si="9"/>
        <v/>
      </c>
      <c r="AP90" s="168" t="str">
        <f t="shared" si="9"/>
        <v/>
      </c>
      <c r="AQ90" s="168" t="str">
        <f t="shared" si="9"/>
        <v/>
      </c>
      <c r="AR90" s="168" t="str">
        <f t="shared" si="9"/>
        <v/>
      </c>
      <c r="AS90" s="168" t="str">
        <f t="shared" si="9"/>
        <v/>
      </c>
      <c r="AT90" s="168" t="str">
        <f t="shared" si="9"/>
        <v/>
      </c>
      <c r="AU90" s="168" t="str">
        <f t="shared" si="9"/>
        <v/>
      </c>
      <c r="AV90" s="168" t="str">
        <f t="shared" si="9"/>
        <v/>
      </c>
      <c r="AW90" s="168" t="str">
        <f t="shared" si="9"/>
        <v/>
      </c>
      <c r="AX90" s="168" t="str">
        <f t="shared" si="19"/>
        <v/>
      </c>
      <c r="AY90" s="168" t="str">
        <f t="shared" si="19"/>
        <v/>
      </c>
      <c r="AZ90" s="168" t="str">
        <f t="shared" si="19"/>
        <v/>
      </c>
      <c r="BA90" s="168">
        <f t="shared" si="19"/>
        <v>728990.39963963046</v>
      </c>
      <c r="BB90" s="168">
        <f t="shared" si="19"/>
        <v>828556.55213963054</v>
      </c>
      <c r="BC90" s="168">
        <f t="shared" si="19"/>
        <v>1077471.9333896304</v>
      </c>
      <c r="BD90" s="168">
        <f t="shared" si="19"/>
        <v>1326387.3146396305</v>
      </c>
      <c r="BE90" s="168">
        <f t="shared" si="19"/>
        <v>1824218.0771396302</v>
      </c>
      <c r="BF90" s="168" t="str">
        <f t="shared" si="19"/>
        <v/>
      </c>
      <c r="BG90" s="168" t="str">
        <f t="shared" si="19"/>
        <v/>
      </c>
      <c r="BH90" s="168" t="str">
        <f t="shared" si="19"/>
        <v/>
      </c>
      <c r="BI90" s="168" t="str">
        <f t="shared" si="19"/>
        <v/>
      </c>
      <c r="BJ90" s="168" t="str">
        <f t="shared" si="19"/>
        <v/>
      </c>
      <c r="BK90" s="168" t="str">
        <f t="shared" si="19"/>
        <v/>
      </c>
      <c r="BL90" s="168" t="str">
        <f t="shared" si="19"/>
        <v/>
      </c>
      <c r="BM90" s="168" t="str">
        <f t="shared" si="19"/>
        <v/>
      </c>
      <c r="BN90" s="168" t="str">
        <f t="shared" si="20"/>
        <v/>
      </c>
      <c r="BO90" s="168" t="str">
        <f t="shared" si="20"/>
        <v/>
      </c>
      <c r="BP90" s="168" t="str">
        <f t="shared" si="20"/>
        <v/>
      </c>
      <c r="BQ90" t="s">
        <v>77</v>
      </c>
    </row>
    <row r="91" spans="1:69">
      <c r="C91" s="169"/>
      <c r="G91" s="148"/>
      <c r="H91" s="148"/>
      <c r="I91" s="143"/>
      <c r="K91" s="171"/>
      <c r="L91" s="173"/>
      <c r="M91" s="144"/>
      <c r="N91" s="144"/>
      <c r="O91" s="168" t="str">
        <f t="shared" si="7"/>
        <v/>
      </c>
      <c r="P91" s="168" t="str">
        <f t="shared" si="7"/>
        <v/>
      </c>
      <c r="Q91" s="168"/>
      <c r="R91" s="168" t="str">
        <f t="shared" si="8"/>
        <v/>
      </c>
      <c r="S91" s="168" t="str">
        <f t="shared" si="8"/>
        <v/>
      </c>
      <c r="T91" s="168" t="str">
        <f t="shared" si="8"/>
        <v/>
      </c>
      <c r="U91" s="168" t="str">
        <f t="shared" si="8"/>
        <v/>
      </c>
      <c r="V91" s="168" t="str">
        <f t="shared" si="8"/>
        <v/>
      </c>
      <c r="W91" s="168" t="str">
        <f t="shared" si="8"/>
        <v/>
      </c>
      <c r="X91" s="168" t="str">
        <f t="shared" si="8"/>
        <v/>
      </c>
      <c r="Y91" s="168" t="str">
        <f t="shared" si="8"/>
        <v/>
      </c>
      <c r="Z91" s="168" t="str">
        <f t="shared" si="8"/>
        <v/>
      </c>
      <c r="AA91" s="168" t="str">
        <f t="shared" si="8"/>
        <v/>
      </c>
      <c r="AB91" s="168" t="str">
        <f t="shared" si="18"/>
        <v/>
      </c>
      <c r="AC91" s="168" t="str">
        <f t="shared" si="18"/>
        <v/>
      </c>
      <c r="AD91" s="168" t="str">
        <f t="shared" si="18"/>
        <v/>
      </c>
      <c r="AE91" s="168" t="str">
        <f t="shared" si="18"/>
        <v/>
      </c>
      <c r="AF91" s="168" t="str">
        <f t="shared" si="18"/>
        <v/>
      </c>
      <c r="AG91" s="168" t="str">
        <f t="shared" si="18"/>
        <v/>
      </c>
      <c r="AH91" s="168" t="str">
        <f t="shared" si="18"/>
        <v/>
      </c>
      <c r="AI91" s="168" t="str">
        <f t="shared" si="18"/>
        <v/>
      </c>
      <c r="AJ91" s="168" t="str">
        <f t="shared" si="18"/>
        <v/>
      </c>
      <c r="AK91" s="168" t="str">
        <f t="shared" si="18"/>
        <v/>
      </c>
      <c r="AL91" s="168" t="str">
        <f t="shared" si="9"/>
        <v/>
      </c>
      <c r="AM91" s="168" t="str">
        <f t="shared" si="9"/>
        <v/>
      </c>
      <c r="AN91" s="168" t="str">
        <f t="shared" si="9"/>
        <v/>
      </c>
      <c r="AO91" s="168" t="str">
        <f t="shared" si="9"/>
        <v/>
      </c>
      <c r="AP91" s="168" t="str">
        <f t="shared" si="9"/>
        <v/>
      </c>
      <c r="AQ91" s="168" t="str">
        <f t="shared" si="9"/>
        <v/>
      </c>
      <c r="AR91" s="168" t="str">
        <f t="shared" si="9"/>
        <v/>
      </c>
      <c r="AS91" s="168" t="str">
        <f t="shared" si="9"/>
        <v/>
      </c>
      <c r="AT91" s="168" t="str">
        <f t="shared" si="9"/>
        <v/>
      </c>
      <c r="AU91" s="168" t="str">
        <f t="shared" si="9"/>
        <v/>
      </c>
      <c r="AV91" s="168" t="str">
        <f t="shared" si="9"/>
        <v/>
      </c>
      <c r="AW91" s="168" t="str">
        <f t="shared" si="9"/>
        <v/>
      </c>
      <c r="AX91" s="168" t="str">
        <f t="shared" si="19"/>
        <v/>
      </c>
      <c r="AY91" s="168" t="str">
        <f t="shared" si="19"/>
        <v/>
      </c>
      <c r="AZ91" s="168" t="str">
        <f t="shared" si="19"/>
        <v/>
      </c>
      <c r="BA91" s="168" t="str">
        <f t="shared" si="19"/>
        <v/>
      </c>
      <c r="BB91" s="168" t="str">
        <f t="shared" si="19"/>
        <v/>
      </c>
      <c r="BC91" s="168" t="str">
        <f t="shared" si="19"/>
        <v/>
      </c>
      <c r="BD91" s="168" t="str">
        <f t="shared" si="19"/>
        <v/>
      </c>
      <c r="BE91" s="168" t="str">
        <f t="shared" si="19"/>
        <v/>
      </c>
      <c r="BF91" s="168" t="str">
        <f t="shared" si="19"/>
        <v/>
      </c>
      <c r="BG91" s="168" t="str">
        <f t="shared" si="19"/>
        <v/>
      </c>
      <c r="BH91" s="168" t="str">
        <f t="shared" si="19"/>
        <v/>
      </c>
      <c r="BI91" s="168" t="str">
        <f t="shared" si="19"/>
        <v/>
      </c>
      <c r="BJ91" s="168" t="str">
        <f t="shared" si="19"/>
        <v/>
      </c>
      <c r="BK91" s="168" t="str">
        <f t="shared" si="19"/>
        <v/>
      </c>
      <c r="BL91" s="168" t="str">
        <f t="shared" si="19"/>
        <v/>
      </c>
      <c r="BM91" s="168" t="str">
        <f t="shared" si="19"/>
        <v/>
      </c>
      <c r="BN91" s="168" t="str">
        <f t="shared" si="20"/>
        <v/>
      </c>
      <c r="BO91" s="168" t="str">
        <f t="shared" si="20"/>
        <v/>
      </c>
      <c r="BP91" s="168" t="str">
        <f t="shared" si="20"/>
        <v/>
      </c>
    </row>
    <row r="92" spans="1:69">
      <c r="D92" s="170"/>
      <c r="E92" s="170"/>
      <c r="F92" s="170"/>
      <c r="G92" s="148"/>
      <c r="H92" s="148"/>
      <c r="I92" s="143"/>
      <c r="K92" s="171"/>
      <c r="L92" s="174"/>
      <c r="M92" s="144"/>
      <c r="N92" s="144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</row>
    <row r="93" spans="1:69">
      <c r="B93" t="s">
        <v>40</v>
      </c>
      <c r="C93" s="135" t="s">
        <v>117</v>
      </c>
      <c r="D93" s="166">
        <f>D$86</f>
        <v>0.78091100000000002</v>
      </c>
      <c r="E93" s="166">
        <f t="shared" ref="D93:G97" si="26">E$86</f>
        <v>50.653738999999995</v>
      </c>
      <c r="F93" s="166">
        <f t="shared" si="26"/>
        <v>59.096029000000001</v>
      </c>
      <c r="G93" s="139">
        <f>D93*5%</f>
        <v>3.9045550000000005E-2</v>
      </c>
      <c r="H93" s="139">
        <f>D93*5%</f>
        <v>3.9045550000000005E-2</v>
      </c>
      <c r="I93" s="140">
        <f t="shared" ref="I93:I97" si="27">$D$61</f>
        <v>2.5000000000000001E-2</v>
      </c>
      <c r="K93" s="141">
        <f t="shared" ref="K93:K97" si="28">$D$19</f>
        <v>0.15</v>
      </c>
      <c r="L93" s="175">
        <f>'1. Assumptions'!J16</f>
        <v>208571.42857142855</v>
      </c>
      <c r="M93" s="144">
        <f>'1. Assumptions'!D16</f>
        <v>500</v>
      </c>
      <c r="N93" s="144">
        <f>'1. Assumptions'!E16</f>
        <v>555.55555555555554</v>
      </c>
      <c r="O93" s="168" t="str">
        <f t="shared" si="7"/>
        <v/>
      </c>
      <c r="P93" s="168" t="str">
        <f t="shared" si="7"/>
        <v/>
      </c>
      <c r="Q93" s="168"/>
      <c r="R93" s="168" t="str">
        <f t="shared" si="8"/>
        <v/>
      </c>
      <c r="S93" s="168" t="str">
        <f t="shared" si="8"/>
        <v/>
      </c>
      <c r="T93" s="168" t="str">
        <f t="shared" si="8"/>
        <v/>
      </c>
      <c r="U93" s="168" t="str">
        <f t="shared" si="8"/>
        <v/>
      </c>
      <c r="V93" s="168" t="str">
        <f t="shared" si="8"/>
        <v/>
      </c>
      <c r="W93" s="168" t="str">
        <f t="shared" si="8"/>
        <v/>
      </c>
      <c r="X93" s="168" t="str">
        <f t="shared" si="8"/>
        <v/>
      </c>
      <c r="Y93" s="168" t="str">
        <f t="shared" si="8"/>
        <v/>
      </c>
      <c r="Z93" s="168" t="str">
        <f t="shared" si="8"/>
        <v/>
      </c>
      <c r="AA93" s="168" t="str">
        <f t="shared" si="8"/>
        <v/>
      </c>
      <c r="AB93" s="168" t="str">
        <f t="shared" si="18"/>
        <v/>
      </c>
      <c r="AC93" s="168" t="str">
        <f t="shared" si="18"/>
        <v/>
      </c>
      <c r="AD93" s="168" t="str">
        <f t="shared" si="18"/>
        <v/>
      </c>
      <c r="AE93" s="168" t="str">
        <f t="shared" si="18"/>
        <v/>
      </c>
      <c r="AF93" s="168" t="str">
        <f t="shared" si="18"/>
        <v/>
      </c>
      <c r="AG93" s="168" t="str">
        <f t="shared" si="18"/>
        <v/>
      </c>
      <c r="AH93" s="168" t="str">
        <f t="shared" si="18"/>
        <v/>
      </c>
      <c r="AI93" s="168" t="str">
        <f t="shared" si="18"/>
        <v/>
      </c>
      <c r="AJ93" s="168" t="str">
        <f t="shared" si="18"/>
        <v/>
      </c>
      <c r="AK93" s="168" t="str">
        <f t="shared" si="18"/>
        <v/>
      </c>
      <c r="AL93" s="168" t="str">
        <f t="shared" si="9"/>
        <v/>
      </c>
      <c r="AM93" s="168" t="str">
        <f t="shared" si="9"/>
        <v/>
      </c>
      <c r="AN93" s="168" t="str">
        <f t="shared" si="9"/>
        <v/>
      </c>
      <c r="AO93" s="168" t="str">
        <f t="shared" si="9"/>
        <v/>
      </c>
      <c r="AP93" s="168" t="str">
        <f t="shared" si="9"/>
        <v/>
      </c>
      <c r="AQ93" s="168" t="str">
        <f t="shared" si="9"/>
        <v/>
      </c>
      <c r="AR93" s="168" t="str">
        <f t="shared" si="9"/>
        <v/>
      </c>
      <c r="AS93" s="168" t="str">
        <f t="shared" si="9"/>
        <v/>
      </c>
      <c r="AT93" s="168">
        <f t="shared" si="9"/>
        <v>77939.84163963054</v>
      </c>
      <c r="AU93" s="168">
        <f t="shared" si="9"/>
        <v>82918.149264630556</v>
      </c>
      <c r="AV93" s="168">
        <f t="shared" si="9"/>
        <v>102357.25522891626</v>
      </c>
      <c r="AW93" s="168">
        <f t="shared" si="9"/>
        <v>182484.30176463054</v>
      </c>
      <c r="AX93" s="168">
        <f t="shared" ref="AX93:BM108" si="29">IF(AND(AX$66&lt;=$L93, AX$66&gt;=$L93*$K$78), (1+$K93+$I93)*($F93+$N93*$E93+$D93*AX$66)+AX$66*($G93+$H93),"")</f>
        <v>232267.37801463055</v>
      </c>
      <c r="AY93" s="168" t="str">
        <f t="shared" si="29"/>
        <v/>
      </c>
      <c r="AZ93" s="168" t="str">
        <f t="shared" si="29"/>
        <v/>
      </c>
      <c r="BA93" s="168" t="str">
        <f t="shared" si="29"/>
        <v/>
      </c>
      <c r="BB93" s="168" t="str">
        <f t="shared" si="29"/>
        <v/>
      </c>
      <c r="BC93" s="168" t="str">
        <f t="shared" si="29"/>
        <v/>
      </c>
      <c r="BD93" s="168" t="str">
        <f t="shared" si="29"/>
        <v/>
      </c>
      <c r="BE93" s="168" t="str">
        <f t="shared" si="29"/>
        <v/>
      </c>
      <c r="BF93" s="168" t="str">
        <f t="shared" si="29"/>
        <v/>
      </c>
      <c r="BG93" s="168" t="str">
        <f t="shared" si="29"/>
        <v/>
      </c>
      <c r="BH93" s="168" t="str">
        <f t="shared" si="29"/>
        <v/>
      </c>
      <c r="BI93" s="168" t="str">
        <f t="shared" si="29"/>
        <v/>
      </c>
      <c r="BJ93" s="168" t="str">
        <f t="shared" si="29"/>
        <v/>
      </c>
      <c r="BK93" s="168" t="str">
        <f t="shared" si="29"/>
        <v/>
      </c>
      <c r="BL93" s="168" t="str">
        <f t="shared" si="29"/>
        <v/>
      </c>
      <c r="BM93" s="168" t="str">
        <f t="shared" si="29"/>
        <v/>
      </c>
      <c r="BN93" s="168" t="str">
        <f t="shared" ref="BN93:BX108" si="30">IF(AND(BN$66&lt;=$L93, BN$66&gt;=$L93*$K$78), (1+$K93+$I93)*($F93+$N93*$E93+$D93*BN$66)+BN$66*($G93+$H93),"")</f>
        <v/>
      </c>
      <c r="BO93" s="168" t="str">
        <f t="shared" si="30"/>
        <v/>
      </c>
      <c r="BP93" s="168" t="str">
        <f t="shared" si="30"/>
        <v/>
      </c>
      <c r="BQ93" t="s">
        <v>77</v>
      </c>
    </row>
    <row r="94" spans="1:69">
      <c r="C94" s="169"/>
      <c r="D94" s="166">
        <f t="shared" si="26"/>
        <v>0.78091100000000002</v>
      </c>
      <c r="E94" s="166">
        <f t="shared" si="26"/>
        <v>50.653738999999995</v>
      </c>
      <c r="F94" s="166">
        <f t="shared" si="26"/>
        <v>59.096029000000001</v>
      </c>
      <c r="G94" s="139">
        <f t="shared" ref="G94:G97" si="31">D94*5%</f>
        <v>3.9045550000000005E-2</v>
      </c>
      <c r="H94" s="139">
        <f t="shared" ref="H94:H97" si="32">D94*5%</f>
        <v>3.9045550000000005E-2</v>
      </c>
      <c r="I94" s="140">
        <f t="shared" si="27"/>
        <v>2.5000000000000001E-2</v>
      </c>
      <c r="K94" s="141">
        <f t="shared" si="28"/>
        <v>0.15</v>
      </c>
      <c r="L94" s="175">
        <f>'1. Assumptions'!J17</f>
        <v>417142.8571428571</v>
      </c>
      <c r="M94" s="144">
        <f>'1. Assumptions'!D17</f>
        <v>1000</v>
      </c>
      <c r="N94" s="144">
        <f>'1. Assumptions'!E17</f>
        <v>1111.1111111111111</v>
      </c>
      <c r="O94" s="168" t="str">
        <f t="shared" si="7"/>
        <v/>
      </c>
      <c r="P94" s="168" t="str">
        <f t="shared" si="7"/>
        <v/>
      </c>
      <c r="Q94" s="168"/>
      <c r="R94" s="168" t="str">
        <f t="shared" si="8"/>
        <v/>
      </c>
      <c r="S94" s="168" t="str">
        <f t="shared" si="8"/>
        <v/>
      </c>
      <c r="T94" s="168" t="str">
        <f t="shared" si="8"/>
        <v/>
      </c>
      <c r="U94" s="168" t="str">
        <f t="shared" si="8"/>
        <v/>
      </c>
      <c r="V94" s="168" t="str">
        <f t="shared" si="8"/>
        <v/>
      </c>
      <c r="W94" s="168" t="str">
        <f t="shared" si="8"/>
        <v/>
      </c>
      <c r="X94" s="168" t="str">
        <f t="shared" si="8"/>
        <v/>
      </c>
      <c r="Y94" s="168" t="str">
        <f t="shared" si="8"/>
        <v/>
      </c>
      <c r="Z94" s="168" t="str">
        <f t="shared" si="8"/>
        <v/>
      </c>
      <c r="AA94" s="168" t="str">
        <f t="shared" si="8"/>
        <v/>
      </c>
      <c r="AB94" s="168" t="str">
        <f t="shared" si="18"/>
        <v/>
      </c>
      <c r="AC94" s="168" t="str">
        <f t="shared" si="18"/>
        <v/>
      </c>
      <c r="AD94" s="168" t="str">
        <f t="shared" si="18"/>
        <v/>
      </c>
      <c r="AE94" s="168" t="str">
        <f t="shared" si="18"/>
        <v/>
      </c>
      <c r="AF94" s="168" t="str">
        <f t="shared" si="18"/>
        <v/>
      </c>
      <c r="AG94" s="168" t="str">
        <f t="shared" si="18"/>
        <v/>
      </c>
      <c r="AH94" s="168" t="str">
        <f t="shared" si="18"/>
        <v/>
      </c>
      <c r="AI94" s="168" t="str">
        <f t="shared" si="18"/>
        <v/>
      </c>
      <c r="AJ94" s="168" t="str">
        <f t="shared" si="18"/>
        <v/>
      </c>
      <c r="AK94" s="168" t="str">
        <f t="shared" si="18"/>
        <v/>
      </c>
      <c r="AL94" s="168" t="str">
        <f t="shared" si="9"/>
        <v/>
      </c>
      <c r="AM94" s="168" t="str">
        <f t="shared" si="9"/>
        <v/>
      </c>
      <c r="AN94" s="168" t="str">
        <f t="shared" si="9"/>
        <v/>
      </c>
      <c r="AO94" s="168" t="str">
        <f t="shared" si="9"/>
        <v/>
      </c>
      <c r="AP94" s="168" t="str">
        <f t="shared" si="9"/>
        <v/>
      </c>
      <c r="AQ94" s="168" t="str">
        <f t="shared" si="9"/>
        <v/>
      </c>
      <c r="AR94" s="168" t="str">
        <f t="shared" si="9"/>
        <v/>
      </c>
      <c r="AS94" s="168" t="str">
        <f t="shared" si="9"/>
        <v/>
      </c>
      <c r="AT94" s="168" t="str">
        <f t="shared" si="9"/>
        <v/>
      </c>
      <c r="AU94" s="168" t="str">
        <f t="shared" si="9"/>
        <v/>
      </c>
      <c r="AV94" s="168" t="str">
        <f t="shared" si="9"/>
        <v/>
      </c>
      <c r="AW94" s="168">
        <f t="shared" si="9"/>
        <v>215549.93694518611</v>
      </c>
      <c r="AX94" s="168">
        <f t="shared" si="29"/>
        <v>265333.0131951861</v>
      </c>
      <c r="AY94" s="168">
        <f t="shared" si="29"/>
        <v>315116.08944518608</v>
      </c>
      <c r="AZ94" s="168">
        <f t="shared" si="29"/>
        <v>414682.24194518611</v>
      </c>
      <c r="BA94" s="168">
        <f t="shared" si="29"/>
        <v>464465.31819518609</v>
      </c>
      <c r="BB94" s="168" t="str">
        <f t="shared" si="29"/>
        <v/>
      </c>
      <c r="BC94" s="168" t="str">
        <f t="shared" si="29"/>
        <v/>
      </c>
      <c r="BD94" s="168" t="str">
        <f t="shared" si="29"/>
        <v/>
      </c>
      <c r="BE94" s="168" t="str">
        <f t="shared" si="29"/>
        <v/>
      </c>
      <c r="BF94" s="168" t="str">
        <f t="shared" si="29"/>
        <v/>
      </c>
      <c r="BG94" s="168" t="str">
        <f t="shared" si="29"/>
        <v/>
      </c>
      <c r="BH94" s="168" t="str">
        <f t="shared" si="29"/>
        <v/>
      </c>
      <c r="BI94" s="168" t="str">
        <f t="shared" si="29"/>
        <v/>
      </c>
      <c r="BJ94" s="168" t="str">
        <f t="shared" si="29"/>
        <v/>
      </c>
      <c r="BK94" s="168" t="str">
        <f t="shared" si="29"/>
        <v/>
      </c>
      <c r="BL94" s="168" t="str">
        <f t="shared" si="29"/>
        <v/>
      </c>
      <c r="BM94" s="168" t="str">
        <f t="shared" si="29"/>
        <v/>
      </c>
      <c r="BN94" s="168" t="str">
        <f t="shared" si="30"/>
        <v/>
      </c>
      <c r="BO94" s="168" t="str">
        <f t="shared" si="30"/>
        <v/>
      </c>
      <c r="BP94" s="168" t="str">
        <f t="shared" si="30"/>
        <v/>
      </c>
      <c r="BQ94" t="s">
        <v>77</v>
      </c>
    </row>
    <row r="95" spans="1:69">
      <c r="C95" s="169"/>
      <c r="D95" s="166">
        <f t="shared" si="26"/>
        <v>0.78091100000000002</v>
      </c>
      <c r="E95" s="166">
        <f t="shared" si="26"/>
        <v>50.653738999999995</v>
      </c>
      <c r="F95" s="166">
        <f t="shared" si="26"/>
        <v>59.096029000000001</v>
      </c>
      <c r="G95" s="139">
        <f t="shared" si="31"/>
        <v>3.9045550000000005E-2</v>
      </c>
      <c r="H95" s="139">
        <f t="shared" si="32"/>
        <v>3.9045550000000005E-2</v>
      </c>
      <c r="I95" s="140">
        <f t="shared" si="27"/>
        <v>2.5000000000000001E-2</v>
      </c>
      <c r="K95" s="141">
        <f t="shared" si="28"/>
        <v>0.15</v>
      </c>
      <c r="L95" s="175">
        <f>'1. Assumptions'!J18</f>
        <v>834285.7142857142</v>
      </c>
      <c r="M95" s="144">
        <f>'1. Assumptions'!D18</f>
        <v>2000</v>
      </c>
      <c r="N95" s="144">
        <f>'1. Assumptions'!E18</f>
        <v>2222.2222222222222</v>
      </c>
      <c r="O95" s="168" t="str">
        <f t="shared" si="7"/>
        <v/>
      </c>
      <c r="P95" s="168" t="str">
        <f t="shared" si="7"/>
        <v/>
      </c>
      <c r="Q95" s="168"/>
      <c r="R95" s="168" t="str">
        <f t="shared" si="8"/>
        <v/>
      </c>
      <c r="S95" s="168" t="str">
        <f t="shared" si="8"/>
        <v/>
      </c>
      <c r="T95" s="168" t="str">
        <f t="shared" si="8"/>
        <v/>
      </c>
      <c r="U95" s="168" t="str">
        <f t="shared" si="8"/>
        <v/>
      </c>
      <c r="V95" s="168" t="str">
        <f t="shared" si="8"/>
        <v/>
      </c>
      <c r="W95" s="168" t="str">
        <f t="shared" si="8"/>
        <v/>
      </c>
      <c r="X95" s="168" t="str">
        <f t="shared" si="8"/>
        <v/>
      </c>
      <c r="Y95" s="168" t="str">
        <f t="shared" si="8"/>
        <v/>
      </c>
      <c r="Z95" s="168" t="str">
        <f t="shared" si="8"/>
        <v/>
      </c>
      <c r="AA95" s="168" t="str">
        <f t="shared" si="8"/>
        <v/>
      </c>
      <c r="AB95" s="168" t="str">
        <f t="shared" si="18"/>
        <v/>
      </c>
      <c r="AC95" s="168" t="str">
        <f t="shared" si="18"/>
        <v/>
      </c>
      <c r="AD95" s="168" t="str">
        <f t="shared" si="18"/>
        <v/>
      </c>
      <c r="AE95" s="168" t="str">
        <f t="shared" si="18"/>
        <v/>
      </c>
      <c r="AF95" s="168" t="str">
        <f t="shared" si="18"/>
        <v/>
      </c>
      <c r="AG95" s="168" t="str">
        <f t="shared" si="18"/>
        <v/>
      </c>
      <c r="AH95" s="168" t="str">
        <f t="shared" si="18"/>
        <v/>
      </c>
      <c r="AI95" s="168" t="str">
        <f t="shared" si="18"/>
        <v/>
      </c>
      <c r="AJ95" s="168" t="str">
        <f t="shared" si="18"/>
        <v/>
      </c>
      <c r="AK95" s="168" t="str">
        <f t="shared" si="18"/>
        <v/>
      </c>
      <c r="AL95" s="168" t="str">
        <f t="shared" si="9"/>
        <v/>
      </c>
      <c r="AM95" s="168" t="str">
        <f t="shared" si="9"/>
        <v/>
      </c>
      <c r="AN95" s="168" t="str">
        <f t="shared" si="9"/>
        <v/>
      </c>
      <c r="AO95" s="168" t="str">
        <f t="shared" si="9"/>
        <v/>
      </c>
      <c r="AP95" s="168" t="str">
        <f t="shared" si="9"/>
        <v/>
      </c>
      <c r="AQ95" s="168" t="str">
        <f t="shared" si="9"/>
        <v/>
      </c>
      <c r="AR95" s="168" t="str">
        <f t="shared" si="9"/>
        <v/>
      </c>
      <c r="AS95" s="168" t="str">
        <f t="shared" si="9"/>
        <v/>
      </c>
      <c r="AT95" s="168" t="str">
        <f t="shared" si="9"/>
        <v/>
      </c>
      <c r="AU95" s="168" t="str">
        <f t="shared" si="9"/>
        <v/>
      </c>
      <c r="AV95" s="168" t="str">
        <f t="shared" si="9"/>
        <v/>
      </c>
      <c r="AW95" s="168" t="str">
        <f t="shared" si="9"/>
        <v/>
      </c>
      <c r="AX95" s="168">
        <f t="shared" si="29"/>
        <v>331464.28355629719</v>
      </c>
      <c r="AY95" s="168">
        <f t="shared" si="29"/>
        <v>381247.35980629717</v>
      </c>
      <c r="AZ95" s="168">
        <f t="shared" si="29"/>
        <v>480813.5123062972</v>
      </c>
      <c r="BA95" s="168">
        <f t="shared" si="29"/>
        <v>530596.58855629724</v>
      </c>
      <c r="BB95" s="168">
        <f t="shared" si="29"/>
        <v>630162.74105629721</v>
      </c>
      <c r="BC95" s="168">
        <f t="shared" si="29"/>
        <v>879078.12230629707</v>
      </c>
      <c r="BD95" s="168" t="str">
        <f t="shared" si="29"/>
        <v/>
      </c>
      <c r="BE95" s="168" t="str">
        <f t="shared" si="29"/>
        <v/>
      </c>
      <c r="BF95" s="168" t="str">
        <f t="shared" si="29"/>
        <v/>
      </c>
      <c r="BG95" s="168" t="str">
        <f t="shared" si="29"/>
        <v/>
      </c>
      <c r="BH95" s="168" t="str">
        <f t="shared" si="29"/>
        <v/>
      </c>
      <c r="BI95" s="168" t="str">
        <f t="shared" si="29"/>
        <v/>
      </c>
      <c r="BJ95" s="168" t="str">
        <f t="shared" si="29"/>
        <v/>
      </c>
      <c r="BK95" s="168" t="str">
        <f t="shared" si="29"/>
        <v/>
      </c>
      <c r="BL95" s="168" t="str">
        <f t="shared" si="29"/>
        <v/>
      </c>
      <c r="BM95" s="168" t="str">
        <f t="shared" si="29"/>
        <v/>
      </c>
      <c r="BN95" s="168" t="str">
        <f t="shared" si="30"/>
        <v/>
      </c>
      <c r="BO95" s="168" t="str">
        <f t="shared" si="30"/>
        <v/>
      </c>
      <c r="BP95" s="168" t="str">
        <f t="shared" si="30"/>
        <v/>
      </c>
      <c r="BQ95" t="s">
        <v>77</v>
      </c>
    </row>
    <row r="96" spans="1:69">
      <c r="C96" s="169"/>
      <c r="D96" s="166">
        <f t="shared" si="26"/>
        <v>0.78091100000000002</v>
      </c>
      <c r="E96" s="166">
        <f t="shared" si="26"/>
        <v>50.653738999999995</v>
      </c>
      <c r="F96" s="166">
        <f t="shared" si="26"/>
        <v>59.096029000000001</v>
      </c>
      <c r="G96" s="139">
        <f t="shared" si="31"/>
        <v>3.9045550000000005E-2</v>
      </c>
      <c r="H96" s="139">
        <f t="shared" si="32"/>
        <v>3.9045550000000005E-2</v>
      </c>
      <c r="I96" s="140">
        <f t="shared" si="27"/>
        <v>2.5000000000000001E-2</v>
      </c>
      <c r="K96" s="141">
        <f t="shared" si="28"/>
        <v>0.15</v>
      </c>
      <c r="L96" s="175">
        <f>'1. Assumptions'!J19</f>
        <v>2085714.2857142854</v>
      </c>
      <c r="M96" s="144">
        <f>'1. Assumptions'!D19</f>
        <v>5000</v>
      </c>
      <c r="N96" s="144">
        <f>'1. Assumptions'!E19</f>
        <v>5555.5555555555557</v>
      </c>
      <c r="O96" s="168" t="str">
        <f t="shared" si="7"/>
        <v/>
      </c>
      <c r="P96" s="168" t="str">
        <f t="shared" si="7"/>
        <v/>
      </c>
      <c r="Q96" s="168"/>
      <c r="R96" s="168" t="str">
        <f t="shared" si="8"/>
        <v/>
      </c>
      <c r="S96" s="168" t="str">
        <f t="shared" si="8"/>
        <v/>
      </c>
      <c r="T96" s="168" t="str">
        <f t="shared" si="8"/>
        <v/>
      </c>
      <c r="U96" s="168" t="str">
        <f t="shared" si="8"/>
        <v/>
      </c>
      <c r="V96" s="168" t="str">
        <f t="shared" si="8"/>
        <v/>
      </c>
      <c r="W96" s="168" t="str">
        <f t="shared" si="8"/>
        <v/>
      </c>
      <c r="X96" s="168" t="str">
        <f t="shared" si="8"/>
        <v/>
      </c>
      <c r="Y96" s="168" t="str">
        <f t="shared" si="8"/>
        <v/>
      </c>
      <c r="Z96" s="168" t="str">
        <f t="shared" si="8"/>
        <v/>
      </c>
      <c r="AA96" s="168" t="str">
        <f t="shared" si="8"/>
        <v/>
      </c>
      <c r="AB96" s="168" t="str">
        <f t="shared" si="18"/>
        <v/>
      </c>
      <c r="AC96" s="168" t="str">
        <f t="shared" si="18"/>
        <v/>
      </c>
      <c r="AD96" s="168" t="str">
        <f t="shared" si="18"/>
        <v/>
      </c>
      <c r="AE96" s="168" t="str">
        <f t="shared" si="18"/>
        <v/>
      </c>
      <c r="AF96" s="168" t="str">
        <f t="shared" si="18"/>
        <v/>
      </c>
      <c r="AG96" s="168" t="str">
        <f t="shared" si="18"/>
        <v/>
      </c>
      <c r="AH96" s="168" t="str">
        <f t="shared" si="18"/>
        <v/>
      </c>
      <c r="AI96" s="168" t="str">
        <f t="shared" si="18"/>
        <v/>
      </c>
      <c r="AJ96" s="168" t="str">
        <f t="shared" si="18"/>
        <v/>
      </c>
      <c r="AK96" s="168" t="str">
        <f t="shared" si="18"/>
        <v/>
      </c>
      <c r="AL96" s="168" t="str">
        <f t="shared" si="9"/>
        <v/>
      </c>
      <c r="AM96" s="168" t="str">
        <f t="shared" si="9"/>
        <v/>
      </c>
      <c r="AN96" s="168" t="str">
        <f t="shared" si="9"/>
        <v/>
      </c>
      <c r="AO96" s="168" t="str">
        <f t="shared" si="9"/>
        <v/>
      </c>
      <c r="AP96" s="168" t="str">
        <f t="shared" si="9"/>
        <v/>
      </c>
      <c r="AQ96" s="168" t="str">
        <f t="shared" si="9"/>
        <v/>
      </c>
      <c r="AR96" s="168" t="str">
        <f t="shared" si="9"/>
        <v/>
      </c>
      <c r="AS96" s="168" t="str">
        <f t="shared" si="9"/>
        <v/>
      </c>
      <c r="AT96" s="168" t="str">
        <f t="shared" si="9"/>
        <v/>
      </c>
      <c r="AU96" s="168" t="str">
        <f t="shared" si="9"/>
        <v/>
      </c>
      <c r="AV96" s="168" t="str">
        <f t="shared" si="9"/>
        <v/>
      </c>
      <c r="AW96" s="168" t="str">
        <f t="shared" si="9"/>
        <v/>
      </c>
      <c r="AX96" s="168" t="str">
        <f t="shared" si="29"/>
        <v/>
      </c>
      <c r="AY96" s="168" t="str">
        <f t="shared" si="29"/>
        <v/>
      </c>
      <c r="AZ96" s="168" t="str">
        <f t="shared" si="29"/>
        <v/>
      </c>
      <c r="BA96" s="168" t="str">
        <f t="shared" si="29"/>
        <v/>
      </c>
      <c r="BB96" s="168">
        <f t="shared" si="29"/>
        <v>828556.55213963054</v>
      </c>
      <c r="BC96" s="168">
        <f t="shared" si="29"/>
        <v>1077471.9333896304</v>
      </c>
      <c r="BD96" s="168">
        <f t="shared" si="29"/>
        <v>1326387.3146396305</v>
      </c>
      <c r="BE96" s="168">
        <f t="shared" si="29"/>
        <v>1824218.0771396302</v>
      </c>
      <c r="BF96" s="168">
        <f t="shared" si="29"/>
        <v>2322048.8396396306</v>
      </c>
      <c r="BG96" s="168" t="str">
        <f t="shared" si="29"/>
        <v/>
      </c>
      <c r="BH96" s="168" t="str">
        <f t="shared" si="29"/>
        <v/>
      </c>
      <c r="BI96" s="168" t="str">
        <f t="shared" si="29"/>
        <v/>
      </c>
      <c r="BJ96" s="168" t="str">
        <f t="shared" si="29"/>
        <v/>
      </c>
      <c r="BK96" s="168" t="str">
        <f t="shared" si="29"/>
        <v/>
      </c>
      <c r="BL96" s="168" t="str">
        <f t="shared" si="29"/>
        <v/>
      </c>
      <c r="BM96" s="168" t="str">
        <f t="shared" si="29"/>
        <v/>
      </c>
      <c r="BN96" s="168" t="str">
        <f t="shared" si="30"/>
        <v/>
      </c>
      <c r="BO96" s="168" t="str">
        <f t="shared" si="30"/>
        <v/>
      </c>
      <c r="BP96" s="168" t="str">
        <f t="shared" si="30"/>
        <v/>
      </c>
      <c r="BQ96" t="s">
        <v>77</v>
      </c>
    </row>
    <row r="97" spans="1:69">
      <c r="C97" s="169"/>
      <c r="D97" s="166">
        <f t="shared" si="26"/>
        <v>0.78091100000000002</v>
      </c>
      <c r="E97" s="166">
        <f t="shared" si="26"/>
        <v>50.653738999999995</v>
      </c>
      <c r="F97" s="166">
        <f t="shared" si="26"/>
        <v>59.096029000000001</v>
      </c>
      <c r="G97" s="139">
        <f t="shared" si="31"/>
        <v>3.9045550000000005E-2</v>
      </c>
      <c r="H97" s="139">
        <f t="shared" si="32"/>
        <v>3.9045550000000005E-2</v>
      </c>
      <c r="I97" s="140">
        <f t="shared" si="27"/>
        <v>2.5000000000000001E-2</v>
      </c>
      <c r="K97" s="141">
        <f t="shared" si="28"/>
        <v>0.15</v>
      </c>
      <c r="L97" s="175">
        <f>'1. Assumptions'!J20</f>
        <v>4171428.5714285709</v>
      </c>
      <c r="M97" s="144">
        <f>'1. Assumptions'!D20</f>
        <v>10000</v>
      </c>
      <c r="N97" s="144">
        <f>'1. Assumptions'!E20</f>
        <v>11111.111111111111</v>
      </c>
      <c r="O97" s="168" t="str">
        <f t="shared" si="7"/>
        <v/>
      </c>
      <c r="P97" s="168" t="str">
        <f t="shared" si="7"/>
        <v/>
      </c>
      <c r="Q97" s="168"/>
      <c r="R97" s="168" t="str">
        <f t="shared" ref="R97:AG110" si="33">IF(AND(R$66&lt;=$L97, R$66&gt;=$L97*$K$78), (1+$K97+$I97)*($F97+$N97*$E97+$D97*R$66)+R$66*($G97+$H97),"")</f>
        <v/>
      </c>
      <c r="S97" s="168" t="str">
        <f t="shared" si="33"/>
        <v/>
      </c>
      <c r="T97" s="168" t="str">
        <f t="shared" si="33"/>
        <v/>
      </c>
      <c r="U97" s="168" t="str">
        <f t="shared" si="33"/>
        <v/>
      </c>
      <c r="V97" s="168" t="str">
        <f t="shared" si="33"/>
        <v/>
      </c>
      <c r="W97" s="168" t="str">
        <f t="shared" si="33"/>
        <v/>
      </c>
      <c r="X97" s="168" t="str">
        <f t="shared" si="33"/>
        <v/>
      </c>
      <c r="Y97" s="168" t="str">
        <f t="shared" si="33"/>
        <v/>
      </c>
      <c r="Z97" s="168" t="str">
        <f t="shared" si="33"/>
        <v/>
      </c>
      <c r="AA97" s="168" t="str">
        <f t="shared" si="33"/>
        <v/>
      </c>
      <c r="AB97" s="168" t="str">
        <f t="shared" si="18"/>
        <v/>
      </c>
      <c r="AC97" s="168" t="str">
        <f t="shared" si="18"/>
        <v/>
      </c>
      <c r="AD97" s="168" t="str">
        <f t="shared" si="18"/>
        <v/>
      </c>
      <c r="AE97" s="168" t="str">
        <f t="shared" si="18"/>
        <v/>
      </c>
      <c r="AF97" s="168" t="str">
        <f t="shared" si="18"/>
        <v/>
      </c>
      <c r="AG97" s="168" t="str">
        <f t="shared" si="18"/>
        <v/>
      </c>
      <c r="AH97" s="168" t="str">
        <f t="shared" si="18"/>
        <v/>
      </c>
      <c r="AI97" s="168" t="str">
        <f t="shared" si="18"/>
        <v/>
      </c>
      <c r="AJ97" s="168" t="str">
        <f t="shared" si="18"/>
        <v/>
      </c>
      <c r="AK97" s="168" t="str">
        <f t="shared" si="18"/>
        <v/>
      </c>
      <c r="AL97" s="168" t="str">
        <f t="shared" si="18"/>
        <v/>
      </c>
      <c r="AM97" s="168" t="str">
        <f t="shared" si="18"/>
        <v/>
      </c>
      <c r="AN97" s="168" t="str">
        <f t="shared" si="18"/>
        <v/>
      </c>
      <c r="AO97" s="168" t="str">
        <f t="shared" si="18"/>
        <v/>
      </c>
      <c r="AP97" s="168" t="str">
        <f t="shared" si="18"/>
        <v/>
      </c>
      <c r="AQ97" s="168" t="str">
        <f t="shared" si="18"/>
        <v/>
      </c>
      <c r="AR97" s="168" t="str">
        <f t="shared" ref="AR97:BG110" si="34">IF(AND(AR$66&lt;=$L97, AR$66&gt;=$L97*$K$78), (1+$K97+$I97)*($F97+$N97*$E97+$D97*AR$66)+AR$66*($G97+$H97),"")</f>
        <v/>
      </c>
      <c r="AS97" s="168" t="str">
        <f t="shared" si="34"/>
        <v/>
      </c>
      <c r="AT97" s="168" t="str">
        <f t="shared" si="34"/>
        <v/>
      </c>
      <c r="AU97" s="168" t="str">
        <f t="shared" si="34"/>
        <v/>
      </c>
      <c r="AV97" s="168" t="str">
        <f t="shared" si="34"/>
        <v/>
      </c>
      <c r="AW97" s="168" t="str">
        <f t="shared" si="34"/>
        <v/>
      </c>
      <c r="AX97" s="168" t="str">
        <f t="shared" si="34"/>
        <v/>
      </c>
      <c r="AY97" s="168" t="str">
        <f t="shared" si="34"/>
        <v/>
      </c>
      <c r="AZ97" s="168" t="str">
        <f t="shared" si="34"/>
        <v/>
      </c>
      <c r="BA97" s="168" t="str">
        <f t="shared" si="34"/>
        <v/>
      </c>
      <c r="BB97" s="168" t="str">
        <f t="shared" si="34"/>
        <v/>
      </c>
      <c r="BC97" s="168" t="str">
        <f t="shared" si="34"/>
        <v/>
      </c>
      <c r="BD97" s="168">
        <f t="shared" si="34"/>
        <v>1657043.6664451859</v>
      </c>
      <c r="BE97" s="168">
        <f t="shared" si="34"/>
        <v>2154874.4289451856</v>
      </c>
      <c r="BF97" s="168">
        <f t="shared" si="29"/>
        <v>2652705.1914451858</v>
      </c>
      <c r="BG97" s="168">
        <f t="shared" si="29"/>
        <v>3648366.7164451852</v>
      </c>
      <c r="BH97" s="168" t="str">
        <f t="shared" si="29"/>
        <v/>
      </c>
      <c r="BI97" s="168" t="str">
        <f t="shared" si="29"/>
        <v/>
      </c>
      <c r="BJ97" s="168" t="str">
        <f t="shared" si="29"/>
        <v/>
      </c>
      <c r="BK97" s="168" t="str">
        <f t="shared" si="29"/>
        <v/>
      </c>
      <c r="BL97" s="168" t="str">
        <f t="shared" si="29"/>
        <v/>
      </c>
      <c r="BM97" s="168" t="str">
        <f t="shared" si="29"/>
        <v/>
      </c>
      <c r="BN97" s="168" t="str">
        <f t="shared" si="30"/>
        <v/>
      </c>
      <c r="BO97" s="168" t="str">
        <f t="shared" si="30"/>
        <v/>
      </c>
      <c r="BP97" s="168" t="str">
        <f t="shared" si="30"/>
        <v/>
      </c>
      <c r="BQ97" t="s">
        <v>77</v>
      </c>
    </row>
    <row r="98" spans="1:69">
      <c r="C98" s="169"/>
      <c r="D98" s="170"/>
      <c r="E98" s="149"/>
      <c r="F98" s="149"/>
      <c r="G98" s="148"/>
      <c r="H98" s="148"/>
      <c r="I98" s="143"/>
      <c r="K98" s="171"/>
      <c r="L98" s="172"/>
      <c r="M98" s="144"/>
      <c r="N98" s="144"/>
      <c r="O98" s="168" t="str">
        <f t="shared" si="7"/>
        <v/>
      </c>
      <c r="P98" s="168" t="str">
        <f t="shared" si="7"/>
        <v/>
      </c>
      <c r="Q98" s="168"/>
      <c r="R98" s="168" t="str">
        <f t="shared" si="33"/>
        <v/>
      </c>
      <c r="S98" s="168" t="str">
        <f t="shared" si="33"/>
        <v/>
      </c>
      <c r="T98" s="168" t="str">
        <f t="shared" si="33"/>
        <v/>
      </c>
      <c r="U98" s="168" t="str">
        <f t="shared" si="33"/>
        <v/>
      </c>
      <c r="V98" s="168" t="str">
        <f t="shared" si="33"/>
        <v/>
      </c>
      <c r="W98" s="168" t="str">
        <f t="shared" si="33"/>
        <v/>
      </c>
      <c r="X98" s="168" t="str">
        <f t="shared" si="33"/>
        <v/>
      </c>
      <c r="Y98" s="168" t="str">
        <f t="shared" si="33"/>
        <v/>
      </c>
      <c r="Z98" s="168" t="str">
        <f t="shared" si="33"/>
        <v/>
      </c>
      <c r="AA98" s="168" t="str">
        <f t="shared" si="33"/>
        <v/>
      </c>
      <c r="AB98" s="168" t="str">
        <f t="shared" si="18"/>
        <v/>
      </c>
      <c r="AC98" s="168" t="str">
        <f t="shared" si="18"/>
        <v/>
      </c>
      <c r="AD98" s="168" t="str">
        <f t="shared" si="18"/>
        <v/>
      </c>
      <c r="AE98" s="168" t="str">
        <f t="shared" si="18"/>
        <v/>
      </c>
      <c r="AF98" s="168" t="str">
        <f t="shared" si="18"/>
        <v/>
      </c>
      <c r="AG98" s="168" t="str">
        <f t="shared" si="18"/>
        <v/>
      </c>
      <c r="AH98" s="168" t="str">
        <f t="shared" si="18"/>
        <v/>
      </c>
      <c r="AI98" s="168" t="str">
        <f t="shared" si="18"/>
        <v/>
      </c>
      <c r="AJ98" s="168" t="str">
        <f t="shared" si="18"/>
        <v/>
      </c>
      <c r="AK98" s="168" t="str">
        <f t="shared" si="18"/>
        <v/>
      </c>
      <c r="AL98" s="168" t="str">
        <f t="shared" si="18"/>
        <v/>
      </c>
      <c r="AM98" s="168" t="str">
        <f t="shared" si="18"/>
        <v/>
      </c>
      <c r="AN98" s="168" t="str">
        <f t="shared" si="18"/>
        <v/>
      </c>
      <c r="AO98" s="168" t="str">
        <f t="shared" si="18"/>
        <v/>
      </c>
      <c r="AP98" s="168" t="str">
        <f t="shared" si="18"/>
        <v/>
      </c>
      <c r="AQ98" s="168" t="str">
        <f t="shared" si="18"/>
        <v/>
      </c>
      <c r="AR98" s="168" t="str">
        <f t="shared" si="34"/>
        <v/>
      </c>
      <c r="AS98" s="168" t="str">
        <f t="shared" si="34"/>
        <v/>
      </c>
      <c r="AT98" s="168" t="str">
        <f t="shared" si="34"/>
        <v/>
      </c>
      <c r="AU98" s="168" t="str">
        <f t="shared" si="34"/>
        <v/>
      </c>
      <c r="AV98" s="168" t="str">
        <f t="shared" si="34"/>
        <v/>
      </c>
      <c r="AW98" s="168" t="str">
        <f t="shared" si="34"/>
        <v/>
      </c>
      <c r="AX98" s="168" t="str">
        <f t="shared" si="34"/>
        <v/>
      </c>
      <c r="AY98" s="168" t="str">
        <f t="shared" si="34"/>
        <v/>
      </c>
      <c r="AZ98" s="168" t="str">
        <f t="shared" si="34"/>
        <v/>
      </c>
      <c r="BA98" s="168" t="str">
        <f t="shared" si="34"/>
        <v/>
      </c>
      <c r="BB98" s="168" t="str">
        <f t="shared" si="34"/>
        <v/>
      </c>
      <c r="BC98" s="168" t="str">
        <f t="shared" si="34"/>
        <v/>
      </c>
      <c r="BD98" s="168" t="str">
        <f t="shared" si="34"/>
        <v/>
      </c>
      <c r="BE98" s="168" t="str">
        <f t="shared" si="34"/>
        <v/>
      </c>
      <c r="BF98" s="168" t="str">
        <f t="shared" si="29"/>
        <v/>
      </c>
      <c r="BG98" s="168" t="str">
        <f t="shared" si="29"/>
        <v/>
      </c>
      <c r="BH98" s="168" t="str">
        <f t="shared" si="29"/>
        <v/>
      </c>
      <c r="BI98" s="168" t="str">
        <f t="shared" si="29"/>
        <v/>
      </c>
      <c r="BJ98" s="168" t="str">
        <f t="shared" si="29"/>
        <v/>
      </c>
      <c r="BK98" s="168" t="str">
        <f t="shared" si="29"/>
        <v/>
      </c>
      <c r="BL98" s="168" t="str">
        <f t="shared" si="29"/>
        <v/>
      </c>
      <c r="BM98" s="168" t="str">
        <f t="shared" si="29"/>
        <v/>
      </c>
      <c r="BN98" s="168" t="str">
        <f t="shared" si="30"/>
        <v/>
      </c>
      <c r="BO98" s="168" t="str">
        <f t="shared" si="30"/>
        <v/>
      </c>
      <c r="BP98" s="168" t="str">
        <f t="shared" si="30"/>
        <v/>
      </c>
    </row>
    <row r="99" spans="1:69">
      <c r="C99" s="169"/>
      <c r="D99" s="170"/>
      <c r="E99" s="149"/>
      <c r="F99" s="149"/>
      <c r="G99" s="148"/>
      <c r="H99" s="148"/>
      <c r="I99" s="143"/>
      <c r="K99" s="171"/>
      <c r="L99" s="172"/>
      <c r="M99" s="144"/>
      <c r="N99" s="144"/>
      <c r="O99" s="168" t="str">
        <f t="shared" si="7"/>
        <v/>
      </c>
      <c r="P99" s="168" t="str">
        <f t="shared" si="7"/>
        <v/>
      </c>
      <c r="Q99" s="168"/>
      <c r="R99" s="168" t="str">
        <f t="shared" si="33"/>
        <v/>
      </c>
      <c r="S99" s="168" t="str">
        <f t="shared" si="33"/>
        <v/>
      </c>
      <c r="T99" s="168" t="str">
        <f t="shared" si="33"/>
        <v/>
      </c>
      <c r="U99" s="168" t="str">
        <f t="shared" si="33"/>
        <v/>
      </c>
      <c r="V99" s="168" t="str">
        <f t="shared" si="33"/>
        <v/>
      </c>
      <c r="W99" s="168" t="str">
        <f t="shared" si="33"/>
        <v/>
      </c>
      <c r="X99" s="168" t="str">
        <f t="shared" si="33"/>
        <v/>
      </c>
      <c r="Y99" s="168" t="str">
        <f t="shared" si="33"/>
        <v/>
      </c>
      <c r="Z99" s="168" t="str">
        <f t="shared" si="33"/>
        <v/>
      </c>
      <c r="AA99" s="168" t="str">
        <f t="shared" si="33"/>
        <v/>
      </c>
      <c r="AB99" s="168" t="str">
        <f t="shared" si="18"/>
        <v/>
      </c>
      <c r="AC99" s="168" t="str">
        <f t="shared" si="18"/>
        <v/>
      </c>
      <c r="AD99" s="168" t="str">
        <f t="shared" si="18"/>
        <v/>
      </c>
      <c r="AE99" s="168" t="str">
        <f t="shared" si="18"/>
        <v/>
      </c>
      <c r="AF99" s="168" t="str">
        <f t="shared" si="18"/>
        <v/>
      </c>
      <c r="AG99" s="168" t="str">
        <f t="shared" si="18"/>
        <v/>
      </c>
      <c r="AH99" s="168" t="str">
        <f t="shared" si="18"/>
        <v/>
      </c>
      <c r="AI99" s="168" t="str">
        <f t="shared" si="18"/>
        <v/>
      </c>
      <c r="AJ99" s="168" t="str">
        <f t="shared" si="18"/>
        <v/>
      </c>
      <c r="AK99" s="168" t="str">
        <f t="shared" si="18"/>
        <v/>
      </c>
      <c r="AL99" s="168" t="str">
        <f t="shared" si="18"/>
        <v/>
      </c>
      <c r="AM99" s="168" t="str">
        <f t="shared" si="18"/>
        <v/>
      </c>
      <c r="AN99" s="168" t="str">
        <f t="shared" si="18"/>
        <v/>
      </c>
      <c r="AO99" s="168" t="str">
        <f t="shared" si="18"/>
        <v/>
      </c>
      <c r="AP99" s="168" t="str">
        <f t="shared" si="18"/>
        <v/>
      </c>
      <c r="AQ99" s="168" t="str">
        <f t="shared" si="18"/>
        <v/>
      </c>
      <c r="AR99" s="168" t="str">
        <f t="shared" si="34"/>
        <v/>
      </c>
      <c r="AS99" s="168" t="str">
        <f t="shared" si="34"/>
        <v/>
      </c>
      <c r="AT99" s="168" t="str">
        <f t="shared" si="34"/>
        <v/>
      </c>
      <c r="AU99" s="168" t="str">
        <f t="shared" si="34"/>
        <v/>
      </c>
      <c r="AV99" s="168" t="str">
        <f t="shared" si="34"/>
        <v/>
      </c>
      <c r="AW99" s="168" t="str">
        <f t="shared" si="34"/>
        <v/>
      </c>
      <c r="AX99" s="168" t="str">
        <f t="shared" si="34"/>
        <v/>
      </c>
      <c r="AY99" s="168" t="str">
        <f t="shared" si="34"/>
        <v/>
      </c>
      <c r="AZ99" s="168" t="str">
        <f t="shared" si="34"/>
        <v/>
      </c>
      <c r="BA99" s="168" t="str">
        <f t="shared" si="34"/>
        <v/>
      </c>
      <c r="BB99" s="168" t="str">
        <f t="shared" si="34"/>
        <v/>
      </c>
      <c r="BC99" s="168" t="str">
        <f t="shared" si="34"/>
        <v/>
      </c>
      <c r="BD99" s="168" t="str">
        <f t="shared" si="34"/>
        <v/>
      </c>
      <c r="BE99" s="168" t="str">
        <f t="shared" si="34"/>
        <v/>
      </c>
      <c r="BF99" s="168" t="str">
        <f t="shared" si="29"/>
        <v/>
      </c>
      <c r="BG99" s="168" t="str">
        <f t="shared" si="29"/>
        <v/>
      </c>
      <c r="BH99" s="168" t="str">
        <f t="shared" si="29"/>
        <v/>
      </c>
      <c r="BI99" s="168" t="str">
        <f t="shared" si="29"/>
        <v/>
      </c>
      <c r="BJ99" s="168" t="str">
        <f t="shared" si="29"/>
        <v/>
      </c>
      <c r="BK99" s="168" t="str">
        <f t="shared" si="29"/>
        <v/>
      </c>
      <c r="BL99" s="168" t="str">
        <f t="shared" si="29"/>
        <v/>
      </c>
      <c r="BM99" s="168" t="str">
        <f t="shared" si="29"/>
        <v/>
      </c>
      <c r="BN99" s="168" t="str">
        <f t="shared" si="30"/>
        <v/>
      </c>
      <c r="BO99" s="168" t="str">
        <f t="shared" si="30"/>
        <v/>
      </c>
      <c r="BP99" s="168" t="str">
        <f t="shared" si="30"/>
        <v/>
      </c>
    </row>
    <row r="100" spans="1:69">
      <c r="A100" s="65" t="s">
        <v>122</v>
      </c>
      <c r="B100" s="1" t="s">
        <v>123</v>
      </c>
      <c r="C100" s="135" t="s">
        <v>117</v>
      </c>
      <c r="D100" s="166">
        <f>D51/100</f>
        <v>0.71759399999999995</v>
      </c>
      <c r="E100" s="166">
        <f>D50/100</f>
        <v>50.653738999999995</v>
      </c>
      <c r="F100" s="166">
        <f>D52/100</f>
        <v>59.096029000000001</v>
      </c>
      <c r="G100" s="139">
        <f>D100*5%</f>
        <v>3.58797E-2</v>
      </c>
      <c r="H100" s="139">
        <f>D100*5%</f>
        <v>3.58797E-2</v>
      </c>
      <c r="I100" s="140">
        <f>$D$61</f>
        <v>2.5000000000000001E-2</v>
      </c>
      <c r="K100" s="141">
        <f t="shared" ref="K100:K101" si="35">$D$19</f>
        <v>0.15</v>
      </c>
      <c r="L100" s="175">
        <f>'1. Assumptions'!J21</f>
        <v>7500010</v>
      </c>
      <c r="M100" s="144">
        <f>'1. Assumptions'!D21</f>
        <v>10000</v>
      </c>
      <c r="N100" s="144">
        <f>'1. Assumptions'!E21</f>
        <v>11111.111111111111</v>
      </c>
      <c r="O100" s="168" t="str">
        <f t="shared" si="7"/>
        <v/>
      </c>
      <c r="P100" s="168" t="str">
        <f t="shared" si="7"/>
        <v/>
      </c>
      <c r="Q100" s="168"/>
      <c r="R100" s="168" t="str">
        <f t="shared" si="33"/>
        <v/>
      </c>
      <c r="S100" s="168" t="str">
        <f t="shared" si="33"/>
        <v/>
      </c>
      <c r="T100" s="168" t="str">
        <f t="shared" si="33"/>
        <v/>
      </c>
      <c r="U100" s="168" t="str">
        <f t="shared" si="33"/>
        <v/>
      </c>
      <c r="V100" s="168" t="str">
        <f t="shared" si="33"/>
        <v/>
      </c>
      <c r="W100" s="168" t="str">
        <f t="shared" si="33"/>
        <v/>
      </c>
      <c r="X100" s="168" t="str">
        <f t="shared" si="33"/>
        <v/>
      </c>
      <c r="Y100" s="168" t="str">
        <f t="shared" si="33"/>
        <v/>
      </c>
      <c r="Z100" s="168" t="str">
        <f t="shared" si="33"/>
        <v/>
      </c>
      <c r="AA100" s="168" t="str">
        <f t="shared" si="33"/>
        <v/>
      </c>
      <c r="AB100" s="168" t="str">
        <f t="shared" si="18"/>
        <v/>
      </c>
      <c r="AC100" s="168" t="str">
        <f t="shared" si="18"/>
        <v/>
      </c>
      <c r="AD100" s="168" t="str">
        <f t="shared" si="18"/>
        <v/>
      </c>
      <c r="AE100" s="168" t="str">
        <f t="shared" si="18"/>
        <v/>
      </c>
      <c r="AF100" s="168" t="str">
        <f t="shared" si="18"/>
        <v/>
      </c>
      <c r="AG100" s="168" t="str">
        <f t="shared" si="18"/>
        <v/>
      </c>
      <c r="AH100" s="168" t="str">
        <f t="shared" si="18"/>
        <v/>
      </c>
      <c r="AI100" s="168" t="str">
        <f t="shared" si="18"/>
        <v/>
      </c>
      <c r="AJ100" s="168" t="str">
        <f t="shared" si="18"/>
        <v/>
      </c>
      <c r="AK100" s="168" t="str">
        <f t="shared" si="18"/>
        <v/>
      </c>
      <c r="AL100" s="168" t="str">
        <f t="shared" si="18"/>
        <v/>
      </c>
      <c r="AM100" s="168" t="str">
        <f t="shared" si="18"/>
        <v/>
      </c>
      <c r="AN100" s="168" t="str">
        <f t="shared" si="18"/>
        <v/>
      </c>
      <c r="AO100" s="168" t="str">
        <f t="shared" si="18"/>
        <v/>
      </c>
      <c r="AP100" s="168" t="str">
        <f t="shared" si="18"/>
        <v/>
      </c>
      <c r="AQ100" s="168" t="str">
        <f t="shared" si="18"/>
        <v/>
      </c>
      <c r="AR100" s="168" t="str">
        <f t="shared" si="34"/>
        <v/>
      </c>
      <c r="AS100" s="168" t="str">
        <f t="shared" si="34"/>
        <v/>
      </c>
      <c r="AT100" s="168" t="str">
        <f t="shared" si="34"/>
        <v/>
      </c>
      <c r="AU100" s="168" t="str">
        <f t="shared" si="34"/>
        <v/>
      </c>
      <c r="AV100" s="168" t="str">
        <f t="shared" si="34"/>
        <v/>
      </c>
      <c r="AW100" s="168" t="str">
        <f t="shared" si="34"/>
        <v/>
      </c>
      <c r="AX100" s="168" t="str">
        <f t="shared" si="34"/>
        <v/>
      </c>
      <c r="AY100" s="168" t="str">
        <f t="shared" si="34"/>
        <v/>
      </c>
      <c r="AZ100" s="168" t="str">
        <f t="shared" si="34"/>
        <v/>
      </c>
      <c r="BA100" s="168" t="str">
        <f t="shared" si="34"/>
        <v/>
      </c>
      <c r="BB100" s="168" t="str">
        <f t="shared" si="34"/>
        <v/>
      </c>
      <c r="BC100" s="168" t="str">
        <f t="shared" si="34"/>
        <v/>
      </c>
      <c r="BD100" s="168" t="str">
        <f t="shared" si="34"/>
        <v/>
      </c>
      <c r="BE100" s="168" t="str">
        <f t="shared" si="34"/>
        <v/>
      </c>
      <c r="BF100" s="168">
        <f t="shared" si="29"/>
        <v>2491246.8414451857</v>
      </c>
      <c r="BG100" s="168">
        <f t="shared" si="29"/>
        <v>3406179.1914451853</v>
      </c>
      <c r="BH100" s="168">
        <f t="shared" si="29"/>
        <v>5236043.8914451851</v>
      </c>
      <c r="BI100" s="168">
        <f t="shared" si="29"/>
        <v>7523374.7664451851</v>
      </c>
      <c r="BJ100" s="168" t="str">
        <f t="shared" si="29"/>
        <v/>
      </c>
      <c r="BK100" s="168" t="str">
        <f t="shared" si="29"/>
        <v/>
      </c>
      <c r="BL100" s="168" t="str">
        <f t="shared" si="29"/>
        <v/>
      </c>
      <c r="BM100" s="168" t="str">
        <f t="shared" si="29"/>
        <v/>
      </c>
      <c r="BN100" s="168" t="str">
        <f t="shared" si="30"/>
        <v/>
      </c>
      <c r="BO100" s="168" t="str">
        <f t="shared" si="30"/>
        <v/>
      </c>
      <c r="BP100" s="168" t="str">
        <f t="shared" si="30"/>
        <v/>
      </c>
      <c r="BQ100" t="s">
        <v>77</v>
      </c>
    </row>
    <row r="101" spans="1:69">
      <c r="C101" s="135"/>
      <c r="D101" s="166">
        <f>D$100</f>
        <v>0.71759399999999995</v>
      </c>
      <c r="E101" s="166">
        <f t="shared" ref="E101:F104" si="36">E$100</f>
        <v>50.653738999999995</v>
      </c>
      <c r="F101" s="166">
        <f t="shared" si="36"/>
        <v>59.096029000000001</v>
      </c>
      <c r="G101" s="139">
        <f t="shared" ref="G101:G104" si="37">D101*5%</f>
        <v>3.58797E-2</v>
      </c>
      <c r="H101" s="139">
        <f t="shared" ref="H101:H104" si="38">D101*5%</f>
        <v>3.58797E-2</v>
      </c>
      <c r="I101" s="140">
        <f>$D$61</f>
        <v>2.5000000000000001E-2</v>
      </c>
      <c r="K101" s="141">
        <f t="shared" si="35"/>
        <v>0.15</v>
      </c>
      <c r="L101" s="175">
        <f>'1. Assumptions'!J22</f>
        <v>10950000</v>
      </c>
      <c r="M101" s="144">
        <f>'1. Assumptions'!D22</f>
        <v>15000</v>
      </c>
      <c r="N101" s="144">
        <f>'1. Assumptions'!E22</f>
        <v>16666.666666666668</v>
      </c>
      <c r="O101" s="168" t="str">
        <f t="shared" si="7"/>
        <v/>
      </c>
      <c r="P101" s="168" t="str">
        <f t="shared" si="7"/>
        <v/>
      </c>
      <c r="Q101" s="168"/>
      <c r="R101" s="168" t="str">
        <f t="shared" si="33"/>
        <v/>
      </c>
      <c r="S101" s="168" t="str">
        <f t="shared" si="33"/>
        <v/>
      </c>
      <c r="T101" s="168" t="str">
        <f t="shared" si="33"/>
        <v/>
      </c>
      <c r="U101" s="168" t="str">
        <f t="shared" si="33"/>
        <v/>
      </c>
      <c r="V101" s="168" t="str">
        <f t="shared" si="33"/>
        <v/>
      </c>
      <c r="W101" s="168" t="str">
        <f t="shared" si="33"/>
        <v/>
      </c>
      <c r="X101" s="168" t="str">
        <f t="shared" si="33"/>
        <v/>
      </c>
      <c r="Y101" s="168" t="str">
        <f t="shared" si="33"/>
        <v/>
      </c>
      <c r="Z101" s="168" t="str">
        <f t="shared" si="33"/>
        <v/>
      </c>
      <c r="AA101" s="168" t="str">
        <f t="shared" si="33"/>
        <v/>
      </c>
      <c r="AB101" s="168" t="str">
        <f t="shared" si="33"/>
        <v/>
      </c>
      <c r="AC101" s="168" t="str">
        <f t="shared" si="33"/>
        <v/>
      </c>
      <c r="AD101" s="168" t="str">
        <f t="shared" si="33"/>
        <v/>
      </c>
      <c r="AE101" s="168" t="str">
        <f t="shared" si="33"/>
        <v/>
      </c>
      <c r="AF101" s="168" t="str">
        <f t="shared" si="33"/>
        <v/>
      </c>
      <c r="AG101" s="168" t="str">
        <f t="shared" si="33"/>
        <v/>
      </c>
      <c r="AH101" s="168" t="str">
        <f t="shared" ref="AH101:AU111" si="39">IF(AND(AH$66&lt;=$L101, AH$66&gt;=$L101*$K$78), (1+$K101+$I101)*($F101+$N101*$E101+$D101*AH$66)+AH$66*($G101+$H101),"")</f>
        <v/>
      </c>
      <c r="AI101" s="168" t="str">
        <f t="shared" si="39"/>
        <v/>
      </c>
      <c r="AJ101" s="168" t="str">
        <f t="shared" si="39"/>
        <v/>
      </c>
      <c r="AK101" s="168" t="str">
        <f t="shared" si="39"/>
        <v/>
      </c>
      <c r="AL101" s="168" t="str">
        <f t="shared" si="39"/>
        <v/>
      </c>
      <c r="AM101" s="168" t="str">
        <f t="shared" si="39"/>
        <v/>
      </c>
      <c r="AN101" s="168" t="str">
        <f t="shared" si="39"/>
        <v/>
      </c>
      <c r="AO101" s="168" t="str">
        <f t="shared" si="39"/>
        <v/>
      </c>
      <c r="AP101" s="168" t="str">
        <f t="shared" si="39"/>
        <v/>
      </c>
      <c r="AQ101" s="168" t="str">
        <f t="shared" si="39"/>
        <v/>
      </c>
      <c r="AR101" s="168" t="str">
        <f t="shared" si="39"/>
        <v/>
      </c>
      <c r="AS101" s="168" t="str">
        <f t="shared" si="39"/>
        <v/>
      </c>
      <c r="AT101" s="168" t="str">
        <f t="shared" si="39"/>
        <v/>
      </c>
      <c r="AU101" s="168" t="str">
        <f t="shared" si="39"/>
        <v/>
      </c>
      <c r="AV101" s="168" t="str">
        <f t="shared" si="34"/>
        <v/>
      </c>
      <c r="AW101" s="168" t="str">
        <f t="shared" si="34"/>
        <v/>
      </c>
      <c r="AX101" s="168" t="str">
        <f t="shared" si="34"/>
        <v/>
      </c>
      <c r="AY101" s="168" t="str">
        <f t="shared" si="34"/>
        <v/>
      </c>
      <c r="AZ101" s="168" t="str">
        <f t="shared" si="34"/>
        <v/>
      </c>
      <c r="BA101" s="168" t="str">
        <f t="shared" si="34"/>
        <v/>
      </c>
      <c r="BB101" s="168" t="str">
        <f t="shared" si="34"/>
        <v/>
      </c>
      <c r="BC101" s="168" t="str">
        <f t="shared" si="34"/>
        <v/>
      </c>
      <c r="BD101" s="168" t="str">
        <f t="shared" si="34"/>
        <v/>
      </c>
      <c r="BE101" s="168" t="str">
        <f t="shared" si="34"/>
        <v/>
      </c>
      <c r="BF101" s="168" t="str">
        <f t="shared" si="29"/>
        <v/>
      </c>
      <c r="BG101" s="168">
        <f t="shared" si="29"/>
        <v>3736835.5432507414</v>
      </c>
      <c r="BH101" s="168">
        <f t="shared" si="29"/>
        <v>5566700.2432507407</v>
      </c>
      <c r="BI101" s="168">
        <f t="shared" si="29"/>
        <v>7854031.1182507398</v>
      </c>
      <c r="BJ101" s="168">
        <f t="shared" si="29"/>
        <v>10141361.993250739</v>
      </c>
      <c r="BK101" s="168" t="str">
        <f t="shared" si="29"/>
        <v/>
      </c>
      <c r="BL101" s="168" t="str">
        <f t="shared" si="29"/>
        <v/>
      </c>
      <c r="BM101" s="168" t="str">
        <f t="shared" si="29"/>
        <v/>
      </c>
      <c r="BN101" s="168" t="str">
        <f t="shared" si="30"/>
        <v/>
      </c>
      <c r="BO101" s="168" t="str">
        <f t="shared" si="30"/>
        <v/>
      </c>
      <c r="BP101" s="168" t="str">
        <f t="shared" si="30"/>
        <v/>
      </c>
    </row>
    <row r="102" spans="1:69">
      <c r="C102" s="169"/>
      <c r="D102" s="166">
        <f t="shared" ref="D102:D104" si="40">D$100</f>
        <v>0.71759399999999995</v>
      </c>
      <c r="E102" s="166">
        <f t="shared" si="36"/>
        <v>50.653738999999995</v>
      </c>
      <c r="F102" s="166">
        <f t="shared" si="36"/>
        <v>59.096029000000001</v>
      </c>
      <c r="G102" s="139">
        <f t="shared" si="37"/>
        <v>3.58797E-2</v>
      </c>
      <c r="H102" s="139">
        <f t="shared" si="38"/>
        <v>3.58797E-2</v>
      </c>
      <c r="I102" s="140">
        <f>$D$61</f>
        <v>2.5000000000000001E-2</v>
      </c>
      <c r="K102" s="141">
        <f>$D$19</f>
        <v>0.15</v>
      </c>
      <c r="L102" s="175">
        <f>'1. Assumptions'!J23</f>
        <v>14600000</v>
      </c>
      <c r="M102" s="144">
        <f>'1. Assumptions'!D23</f>
        <v>20000</v>
      </c>
      <c r="N102" s="144">
        <f>'1. Assumptions'!E23</f>
        <v>22222.222222222223</v>
      </c>
      <c r="O102" s="168" t="str">
        <f t="shared" si="7"/>
        <v/>
      </c>
      <c r="P102" s="168" t="str">
        <f t="shared" si="7"/>
        <v/>
      </c>
      <c r="Q102" s="168"/>
      <c r="R102" s="168" t="str">
        <f t="shared" si="33"/>
        <v/>
      </c>
      <c r="S102" s="168" t="str">
        <f t="shared" si="33"/>
        <v/>
      </c>
      <c r="T102" s="168" t="str">
        <f t="shared" si="33"/>
        <v/>
      </c>
      <c r="U102" s="168" t="str">
        <f t="shared" si="33"/>
        <v/>
      </c>
      <c r="V102" s="168" t="str">
        <f t="shared" si="33"/>
        <v/>
      </c>
      <c r="W102" s="168" t="str">
        <f t="shared" si="33"/>
        <v/>
      </c>
      <c r="X102" s="168" t="str">
        <f t="shared" si="33"/>
        <v/>
      </c>
      <c r="Y102" s="168" t="str">
        <f t="shared" si="33"/>
        <v/>
      </c>
      <c r="Z102" s="168" t="str">
        <f t="shared" si="33"/>
        <v/>
      </c>
      <c r="AA102" s="168" t="str">
        <f t="shared" si="33"/>
        <v/>
      </c>
      <c r="AB102" s="168" t="str">
        <f t="shared" si="33"/>
        <v/>
      </c>
      <c r="AC102" s="168" t="str">
        <f t="shared" si="33"/>
        <v/>
      </c>
      <c r="AD102" s="168" t="str">
        <f t="shared" si="33"/>
        <v/>
      </c>
      <c r="AE102" s="168" t="str">
        <f t="shared" si="33"/>
        <v/>
      </c>
      <c r="AF102" s="168" t="str">
        <f t="shared" si="33"/>
        <v/>
      </c>
      <c r="AG102" s="168" t="str">
        <f t="shared" si="33"/>
        <v/>
      </c>
      <c r="AH102" s="168" t="str">
        <f t="shared" si="39"/>
        <v/>
      </c>
      <c r="AI102" s="168" t="str">
        <f t="shared" si="39"/>
        <v/>
      </c>
      <c r="AJ102" s="168" t="str">
        <f t="shared" si="39"/>
        <v/>
      </c>
      <c r="AK102" s="168" t="str">
        <f t="shared" si="39"/>
        <v/>
      </c>
      <c r="AL102" s="168" t="str">
        <f t="shared" si="39"/>
        <v/>
      </c>
      <c r="AM102" s="168" t="str">
        <f t="shared" si="39"/>
        <v/>
      </c>
      <c r="AN102" s="168" t="str">
        <f t="shared" si="39"/>
        <v/>
      </c>
      <c r="AO102" s="168" t="str">
        <f t="shared" si="39"/>
        <v/>
      </c>
      <c r="AP102" s="168" t="str">
        <f t="shared" si="39"/>
        <v/>
      </c>
      <c r="AQ102" s="168" t="str">
        <f t="shared" si="39"/>
        <v/>
      </c>
      <c r="AR102" s="168" t="str">
        <f t="shared" si="39"/>
        <v/>
      </c>
      <c r="AS102" s="168" t="str">
        <f t="shared" si="39"/>
        <v/>
      </c>
      <c r="AT102" s="168" t="str">
        <f t="shared" si="39"/>
        <v/>
      </c>
      <c r="AU102" s="168" t="str">
        <f t="shared" si="39"/>
        <v/>
      </c>
      <c r="AV102" s="168" t="str">
        <f t="shared" si="34"/>
        <v/>
      </c>
      <c r="AW102" s="168" t="str">
        <f t="shared" si="34"/>
        <v/>
      </c>
      <c r="AX102" s="168" t="str">
        <f t="shared" si="34"/>
        <v/>
      </c>
      <c r="AY102" s="168" t="str">
        <f t="shared" si="34"/>
        <v/>
      </c>
      <c r="AZ102" s="168" t="str">
        <f t="shared" si="34"/>
        <v/>
      </c>
      <c r="BA102" s="168" t="str">
        <f t="shared" si="34"/>
        <v/>
      </c>
      <c r="BB102" s="168" t="str">
        <f t="shared" si="34"/>
        <v/>
      </c>
      <c r="BC102" s="168" t="str">
        <f t="shared" si="34"/>
        <v/>
      </c>
      <c r="BD102" s="168" t="str">
        <f t="shared" si="34"/>
        <v/>
      </c>
      <c r="BE102" s="168" t="str">
        <f t="shared" si="34"/>
        <v/>
      </c>
      <c r="BF102" s="168" t="str">
        <f t="shared" si="29"/>
        <v/>
      </c>
      <c r="BG102" s="168">
        <f t="shared" si="29"/>
        <v>4067491.8950562971</v>
      </c>
      <c r="BH102" s="168">
        <f t="shared" si="29"/>
        <v>5897356.5950562963</v>
      </c>
      <c r="BI102" s="168">
        <f t="shared" si="29"/>
        <v>8184687.4700562963</v>
      </c>
      <c r="BJ102" s="168">
        <f t="shared" si="29"/>
        <v>10472018.345056295</v>
      </c>
      <c r="BK102" s="168" t="str">
        <f t="shared" si="29"/>
        <v/>
      </c>
      <c r="BL102" s="168" t="str">
        <f t="shared" si="29"/>
        <v/>
      </c>
      <c r="BM102" s="168" t="str">
        <f t="shared" si="29"/>
        <v/>
      </c>
      <c r="BN102" s="168" t="str">
        <f t="shared" si="30"/>
        <v/>
      </c>
      <c r="BO102" s="168" t="str">
        <f t="shared" si="30"/>
        <v/>
      </c>
      <c r="BP102" s="168" t="str">
        <f t="shared" si="30"/>
        <v/>
      </c>
      <c r="BQ102" t="s">
        <v>77</v>
      </c>
    </row>
    <row r="103" spans="1:69">
      <c r="C103" s="169"/>
      <c r="D103" s="166">
        <f t="shared" si="40"/>
        <v>0.71759399999999995</v>
      </c>
      <c r="E103" s="166">
        <f t="shared" si="36"/>
        <v>50.653738999999995</v>
      </c>
      <c r="F103" s="166">
        <f t="shared" si="36"/>
        <v>59.096029000000001</v>
      </c>
      <c r="G103" s="139">
        <f t="shared" si="37"/>
        <v>3.58797E-2</v>
      </c>
      <c r="H103" s="139">
        <f t="shared" si="38"/>
        <v>3.58797E-2</v>
      </c>
      <c r="I103" s="140">
        <f>$D$61</f>
        <v>2.5000000000000001E-2</v>
      </c>
      <c r="K103" s="141">
        <f>$D$19</f>
        <v>0.15</v>
      </c>
      <c r="L103" s="175">
        <f>'1. Assumptions'!J24</f>
        <v>21900000</v>
      </c>
      <c r="M103" s="144">
        <f>'1. Assumptions'!D24</f>
        <v>30000</v>
      </c>
      <c r="N103" s="144">
        <f>'1. Assumptions'!E24</f>
        <v>33333.333333333336</v>
      </c>
      <c r="O103" s="168" t="str">
        <f t="shared" si="7"/>
        <v/>
      </c>
      <c r="P103" s="168" t="str">
        <f t="shared" si="7"/>
        <v/>
      </c>
      <c r="Q103" s="168"/>
      <c r="R103" s="168" t="str">
        <f t="shared" si="33"/>
        <v/>
      </c>
      <c r="S103" s="168" t="str">
        <f t="shared" si="33"/>
        <v/>
      </c>
      <c r="T103" s="168" t="str">
        <f t="shared" si="33"/>
        <v/>
      </c>
      <c r="U103" s="168" t="str">
        <f t="shared" si="33"/>
        <v/>
      </c>
      <c r="V103" s="168" t="str">
        <f t="shared" si="33"/>
        <v/>
      </c>
      <c r="W103" s="168" t="str">
        <f t="shared" si="33"/>
        <v/>
      </c>
      <c r="X103" s="168" t="str">
        <f t="shared" si="33"/>
        <v/>
      </c>
      <c r="Y103" s="168" t="str">
        <f t="shared" si="33"/>
        <v/>
      </c>
      <c r="Z103" s="168" t="str">
        <f t="shared" si="33"/>
        <v/>
      </c>
      <c r="AA103" s="168" t="str">
        <f t="shared" si="33"/>
        <v/>
      </c>
      <c r="AB103" s="168" t="str">
        <f t="shared" si="33"/>
        <v/>
      </c>
      <c r="AC103" s="168" t="str">
        <f t="shared" si="33"/>
        <v/>
      </c>
      <c r="AD103" s="168" t="str">
        <f t="shared" si="33"/>
        <v/>
      </c>
      <c r="AE103" s="168" t="str">
        <f t="shared" si="33"/>
        <v/>
      </c>
      <c r="AF103" s="168" t="str">
        <f t="shared" si="33"/>
        <v/>
      </c>
      <c r="AG103" s="168" t="str">
        <f t="shared" si="33"/>
        <v/>
      </c>
      <c r="AH103" s="168" t="str">
        <f t="shared" si="39"/>
        <v/>
      </c>
      <c r="AI103" s="168" t="str">
        <f t="shared" si="39"/>
        <v/>
      </c>
      <c r="AJ103" s="168" t="str">
        <f t="shared" si="39"/>
        <v/>
      </c>
      <c r="AK103" s="168" t="str">
        <f t="shared" si="39"/>
        <v/>
      </c>
      <c r="AL103" s="168" t="str">
        <f t="shared" si="39"/>
        <v/>
      </c>
      <c r="AM103" s="168" t="str">
        <f t="shared" si="39"/>
        <v/>
      </c>
      <c r="AN103" s="168" t="str">
        <f t="shared" si="39"/>
        <v/>
      </c>
      <c r="AO103" s="168" t="str">
        <f t="shared" si="39"/>
        <v/>
      </c>
      <c r="AP103" s="168" t="str">
        <f t="shared" si="39"/>
        <v/>
      </c>
      <c r="AQ103" s="168" t="str">
        <f t="shared" si="39"/>
        <v/>
      </c>
      <c r="AR103" s="168" t="str">
        <f t="shared" si="39"/>
        <v/>
      </c>
      <c r="AS103" s="168" t="str">
        <f t="shared" si="39"/>
        <v/>
      </c>
      <c r="AT103" s="168" t="str">
        <f t="shared" si="39"/>
        <v/>
      </c>
      <c r="AU103" s="168" t="str">
        <f t="shared" si="39"/>
        <v/>
      </c>
      <c r="AV103" s="168" t="str">
        <f t="shared" si="34"/>
        <v/>
      </c>
      <c r="AW103" s="168" t="str">
        <f t="shared" si="34"/>
        <v/>
      </c>
      <c r="AX103" s="168" t="str">
        <f t="shared" si="34"/>
        <v/>
      </c>
      <c r="AY103" s="168" t="str">
        <f t="shared" si="34"/>
        <v/>
      </c>
      <c r="AZ103" s="168" t="str">
        <f t="shared" si="34"/>
        <v/>
      </c>
      <c r="BA103" s="168" t="str">
        <f t="shared" si="34"/>
        <v/>
      </c>
      <c r="BB103" s="168" t="str">
        <f t="shared" si="34"/>
        <v/>
      </c>
      <c r="BC103" s="168" t="str">
        <f t="shared" si="34"/>
        <v/>
      </c>
      <c r="BD103" s="168" t="str">
        <f t="shared" si="34"/>
        <v/>
      </c>
      <c r="BE103" s="168" t="str">
        <f t="shared" si="34"/>
        <v/>
      </c>
      <c r="BF103" s="168" t="str">
        <f t="shared" si="29"/>
        <v/>
      </c>
      <c r="BG103" s="168" t="str">
        <f t="shared" si="29"/>
        <v/>
      </c>
      <c r="BH103" s="168">
        <f t="shared" si="29"/>
        <v>6558669.2986674067</v>
      </c>
      <c r="BI103" s="168">
        <f t="shared" si="29"/>
        <v>8846000.1736674067</v>
      </c>
      <c r="BJ103" s="168">
        <f t="shared" si="29"/>
        <v>11133331.048667407</v>
      </c>
      <c r="BK103" s="168">
        <f t="shared" si="29"/>
        <v>15707992.798667407</v>
      </c>
      <c r="BL103" s="168">
        <f t="shared" si="29"/>
        <v>20282654.548667405</v>
      </c>
      <c r="BM103" s="168" t="str">
        <f t="shared" si="29"/>
        <v/>
      </c>
      <c r="BN103" s="168" t="str">
        <f t="shared" si="30"/>
        <v/>
      </c>
      <c r="BO103" s="168" t="str">
        <f t="shared" si="30"/>
        <v/>
      </c>
      <c r="BP103" s="168" t="str">
        <f t="shared" si="30"/>
        <v/>
      </c>
      <c r="BQ103" t="s">
        <v>77</v>
      </c>
    </row>
    <row r="104" spans="1:69">
      <c r="C104" s="169"/>
      <c r="D104" s="166">
        <f t="shared" si="40"/>
        <v>0.71759399999999995</v>
      </c>
      <c r="E104" s="166">
        <f t="shared" si="36"/>
        <v>50.653738999999995</v>
      </c>
      <c r="F104" s="166">
        <f t="shared" si="36"/>
        <v>59.096029000000001</v>
      </c>
      <c r="G104" s="139">
        <f t="shared" si="37"/>
        <v>3.58797E-2</v>
      </c>
      <c r="H104" s="139">
        <f t="shared" si="38"/>
        <v>3.58797E-2</v>
      </c>
      <c r="I104" s="140">
        <f>$D$61</f>
        <v>2.5000000000000001E-2</v>
      </c>
      <c r="K104" s="141">
        <f>$D$19</f>
        <v>0.15</v>
      </c>
      <c r="L104" s="175">
        <f>'1. Assumptions'!J25</f>
        <v>36500000</v>
      </c>
      <c r="M104" s="144">
        <f>'1. Assumptions'!D25</f>
        <v>50000</v>
      </c>
      <c r="N104" s="144">
        <f>'1. Assumptions'!E25</f>
        <v>55555.555555555555</v>
      </c>
      <c r="O104" s="168" t="str">
        <f t="shared" si="7"/>
        <v/>
      </c>
      <c r="P104" s="168" t="str">
        <f t="shared" si="7"/>
        <v/>
      </c>
      <c r="Q104" s="168"/>
      <c r="R104" s="168" t="str">
        <f t="shared" si="33"/>
        <v/>
      </c>
      <c r="S104" s="168" t="str">
        <f t="shared" si="33"/>
        <v/>
      </c>
      <c r="T104" s="168" t="str">
        <f t="shared" si="33"/>
        <v/>
      </c>
      <c r="U104" s="168" t="str">
        <f t="shared" si="33"/>
        <v/>
      </c>
      <c r="V104" s="168" t="str">
        <f t="shared" si="33"/>
        <v/>
      </c>
      <c r="W104" s="168" t="str">
        <f t="shared" si="33"/>
        <v/>
      </c>
      <c r="X104" s="168" t="str">
        <f t="shared" si="33"/>
        <v/>
      </c>
      <c r="Y104" s="168" t="str">
        <f t="shared" si="33"/>
        <v/>
      </c>
      <c r="Z104" s="168" t="str">
        <f t="shared" si="33"/>
        <v/>
      </c>
      <c r="AA104" s="168" t="str">
        <f t="shared" si="33"/>
        <v/>
      </c>
      <c r="AB104" s="168" t="str">
        <f t="shared" si="33"/>
        <v/>
      </c>
      <c r="AC104" s="168" t="str">
        <f t="shared" si="33"/>
        <v/>
      </c>
      <c r="AD104" s="168" t="str">
        <f t="shared" si="33"/>
        <v/>
      </c>
      <c r="AE104" s="168" t="str">
        <f t="shared" si="33"/>
        <v/>
      </c>
      <c r="AF104" s="168" t="str">
        <f t="shared" si="33"/>
        <v/>
      </c>
      <c r="AG104" s="168" t="str">
        <f t="shared" si="33"/>
        <v/>
      </c>
      <c r="AH104" s="168" t="str">
        <f t="shared" si="39"/>
        <v/>
      </c>
      <c r="AI104" s="168" t="str">
        <f t="shared" si="39"/>
        <v/>
      </c>
      <c r="AJ104" s="168" t="str">
        <f t="shared" si="39"/>
        <v/>
      </c>
      <c r="AK104" s="168" t="str">
        <f t="shared" si="39"/>
        <v/>
      </c>
      <c r="AL104" s="168" t="str">
        <f t="shared" si="39"/>
        <v/>
      </c>
      <c r="AM104" s="168" t="str">
        <f t="shared" si="39"/>
        <v/>
      </c>
      <c r="AN104" s="168" t="str">
        <f t="shared" si="39"/>
        <v/>
      </c>
      <c r="AO104" s="168" t="str">
        <f t="shared" si="39"/>
        <v/>
      </c>
      <c r="AP104" s="168" t="str">
        <f t="shared" si="39"/>
        <v/>
      </c>
      <c r="AQ104" s="168" t="str">
        <f t="shared" si="39"/>
        <v/>
      </c>
      <c r="AR104" s="168" t="str">
        <f t="shared" si="39"/>
        <v/>
      </c>
      <c r="AS104" s="168" t="str">
        <f t="shared" si="39"/>
        <v/>
      </c>
      <c r="AT104" s="168" t="str">
        <f t="shared" si="39"/>
        <v/>
      </c>
      <c r="AU104" s="168" t="str">
        <f t="shared" si="39"/>
        <v/>
      </c>
      <c r="AV104" s="168" t="str">
        <f t="shared" si="34"/>
        <v/>
      </c>
      <c r="AW104" s="168" t="str">
        <f t="shared" si="34"/>
        <v/>
      </c>
      <c r="AX104" s="168" t="str">
        <f t="shared" si="34"/>
        <v/>
      </c>
      <c r="AY104" s="168" t="str">
        <f t="shared" si="34"/>
        <v/>
      </c>
      <c r="AZ104" s="168" t="str">
        <f t="shared" si="34"/>
        <v/>
      </c>
      <c r="BA104" s="168" t="str">
        <f t="shared" si="34"/>
        <v/>
      </c>
      <c r="BB104" s="168" t="str">
        <f t="shared" si="34"/>
        <v/>
      </c>
      <c r="BC104" s="168" t="str">
        <f t="shared" si="34"/>
        <v/>
      </c>
      <c r="BD104" s="168" t="str">
        <f t="shared" si="34"/>
        <v/>
      </c>
      <c r="BE104" s="168" t="str">
        <f t="shared" si="34"/>
        <v/>
      </c>
      <c r="BF104" s="168" t="str">
        <f t="shared" si="29"/>
        <v/>
      </c>
      <c r="BG104" s="168" t="str">
        <f t="shared" si="29"/>
        <v/>
      </c>
      <c r="BH104" s="168" t="str">
        <f t="shared" si="29"/>
        <v/>
      </c>
      <c r="BI104" s="168">
        <f t="shared" si="29"/>
        <v>10168625.580889629</v>
      </c>
      <c r="BJ104" s="168">
        <f t="shared" si="29"/>
        <v>12455956.455889627</v>
      </c>
      <c r="BK104" s="168">
        <f t="shared" si="29"/>
        <v>17030618.205889627</v>
      </c>
      <c r="BL104" s="168">
        <f t="shared" si="29"/>
        <v>21605279.955889627</v>
      </c>
      <c r="BM104" s="168">
        <f t="shared" si="29"/>
        <v>26179941.705889627</v>
      </c>
      <c r="BN104" s="168">
        <f t="shared" si="30"/>
        <v>30754603.455889624</v>
      </c>
      <c r="BO104" s="168">
        <f t="shared" si="30"/>
        <v>35329265.205889627</v>
      </c>
      <c r="BP104" s="168" t="str">
        <f t="shared" si="30"/>
        <v/>
      </c>
      <c r="BQ104" t="s">
        <v>77</v>
      </c>
    </row>
    <row r="105" spans="1:69">
      <c r="C105" s="169"/>
      <c r="D105" s="170"/>
      <c r="E105" s="149"/>
      <c r="F105" s="149"/>
      <c r="G105" s="148"/>
      <c r="H105" s="148"/>
      <c r="I105" s="143"/>
      <c r="K105" s="171"/>
      <c r="L105" s="172"/>
      <c r="M105" s="144"/>
      <c r="N105" s="144"/>
      <c r="O105" s="168" t="str">
        <f t="shared" si="7"/>
        <v/>
      </c>
      <c r="P105" s="168" t="str">
        <f t="shared" si="7"/>
        <v/>
      </c>
      <c r="Q105" s="168"/>
      <c r="R105" s="168" t="str">
        <f t="shared" si="33"/>
        <v/>
      </c>
      <c r="S105" s="168" t="str">
        <f t="shared" si="33"/>
        <v/>
      </c>
      <c r="T105" s="168" t="str">
        <f t="shared" si="33"/>
        <v/>
      </c>
      <c r="U105" s="168" t="str">
        <f t="shared" si="33"/>
        <v/>
      </c>
      <c r="V105" s="168" t="str">
        <f t="shared" si="33"/>
        <v/>
      </c>
      <c r="W105" s="168" t="str">
        <f t="shared" si="33"/>
        <v/>
      </c>
      <c r="X105" s="168" t="str">
        <f t="shared" si="33"/>
        <v/>
      </c>
      <c r="Y105" s="168" t="str">
        <f t="shared" si="33"/>
        <v/>
      </c>
      <c r="Z105" s="168" t="str">
        <f t="shared" si="33"/>
        <v/>
      </c>
      <c r="AA105" s="168" t="str">
        <f t="shared" si="33"/>
        <v/>
      </c>
      <c r="AB105" s="168" t="str">
        <f t="shared" si="33"/>
        <v/>
      </c>
      <c r="AC105" s="168" t="str">
        <f t="shared" si="33"/>
        <v/>
      </c>
      <c r="AD105" s="168" t="str">
        <f t="shared" si="33"/>
        <v/>
      </c>
      <c r="AE105" s="168" t="str">
        <f t="shared" si="33"/>
        <v/>
      </c>
      <c r="AF105" s="168" t="str">
        <f t="shared" si="33"/>
        <v/>
      </c>
      <c r="AG105" s="168" t="str">
        <f t="shared" si="33"/>
        <v/>
      </c>
      <c r="AH105" s="168" t="str">
        <f t="shared" si="39"/>
        <v/>
      </c>
      <c r="AI105" s="168" t="str">
        <f t="shared" si="39"/>
        <v/>
      </c>
      <c r="AJ105" s="168" t="str">
        <f t="shared" si="39"/>
        <v/>
      </c>
      <c r="AK105" s="168" t="str">
        <f t="shared" si="39"/>
        <v/>
      </c>
      <c r="AL105" s="168" t="str">
        <f t="shared" si="39"/>
        <v/>
      </c>
      <c r="AM105" s="168" t="str">
        <f t="shared" si="39"/>
        <v/>
      </c>
      <c r="AN105" s="168" t="str">
        <f t="shared" si="39"/>
        <v/>
      </c>
      <c r="AO105" s="168" t="str">
        <f t="shared" si="39"/>
        <v/>
      </c>
      <c r="AP105" s="168" t="str">
        <f t="shared" si="39"/>
        <v/>
      </c>
      <c r="AQ105" s="168" t="str">
        <f t="shared" si="39"/>
        <v/>
      </c>
      <c r="AR105" s="168" t="str">
        <f t="shared" si="39"/>
        <v/>
      </c>
      <c r="AS105" s="168" t="str">
        <f t="shared" si="39"/>
        <v/>
      </c>
      <c r="AT105" s="168" t="str">
        <f t="shared" si="39"/>
        <v/>
      </c>
      <c r="AU105" s="168" t="str">
        <f t="shared" si="39"/>
        <v/>
      </c>
      <c r="AV105" s="168" t="str">
        <f t="shared" si="34"/>
        <v/>
      </c>
      <c r="AW105" s="168" t="str">
        <f t="shared" si="34"/>
        <v/>
      </c>
      <c r="AX105" s="168" t="str">
        <f t="shared" si="34"/>
        <v/>
      </c>
      <c r="AY105" s="168" t="str">
        <f t="shared" si="34"/>
        <v/>
      </c>
      <c r="AZ105" s="168" t="str">
        <f t="shared" si="34"/>
        <v/>
      </c>
      <c r="BA105" s="168" t="str">
        <f t="shared" si="34"/>
        <v/>
      </c>
      <c r="BB105" s="168" t="str">
        <f t="shared" si="34"/>
        <v/>
      </c>
      <c r="BC105" s="168" t="str">
        <f t="shared" si="34"/>
        <v/>
      </c>
      <c r="BD105" s="168" t="str">
        <f t="shared" si="34"/>
        <v/>
      </c>
      <c r="BE105" s="168" t="str">
        <f t="shared" si="34"/>
        <v/>
      </c>
      <c r="BF105" s="168" t="str">
        <f t="shared" si="29"/>
        <v/>
      </c>
      <c r="BG105" s="168" t="str">
        <f t="shared" si="29"/>
        <v/>
      </c>
      <c r="BH105" s="168" t="str">
        <f t="shared" si="29"/>
        <v/>
      </c>
      <c r="BI105" s="168" t="str">
        <f t="shared" si="29"/>
        <v/>
      </c>
      <c r="BJ105" s="168" t="str">
        <f t="shared" si="29"/>
        <v/>
      </c>
      <c r="BK105" s="168" t="str">
        <f t="shared" si="29"/>
        <v/>
      </c>
      <c r="BL105" s="168" t="str">
        <f t="shared" si="29"/>
        <v/>
      </c>
      <c r="BM105" s="168" t="str">
        <f t="shared" si="29"/>
        <v/>
      </c>
      <c r="BN105" s="168" t="str">
        <f t="shared" si="30"/>
        <v/>
      </c>
      <c r="BO105" s="168" t="str">
        <f t="shared" si="30"/>
        <v/>
      </c>
      <c r="BP105" s="168" t="str">
        <f t="shared" si="30"/>
        <v/>
      </c>
    </row>
    <row r="106" spans="1:69">
      <c r="B106" s="1" t="s">
        <v>124</v>
      </c>
      <c r="C106" s="135" t="s">
        <v>117</v>
      </c>
      <c r="D106" s="166">
        <f>D55/100</f>
        <v>1.13971</v>
      </c>
      <c r="E106" s="166">
        <f>D54/100</f>
        <v>59.096029000000001</v>
      </c>
      <c r="F106" s="166">
        <f>D56/100</f>
        <v>59.096029000000001</v>
      </c>
      <c r="G106" s="139">
        <f>D106*5%</f>
        <v>5.6985500000000001E-2</v>
      </c>
      <c r="H106" s="139">
        <f>D106*5%</f>
        <v>5.6985500000000001E-2</v>
      </c>
      <c r="I106" s="140">
        <f>$D$61</f>
        <v>2.5000000000000001E-2</v>
      </c>
      <c r="K106" s="141">
        <f t="shared" ref="K106:K107" si="41">$D$19</f>
        <v>0.15</v>
      </c>
      <c r="L106" s="175">
        <f>'1. Assumptions'!J21</f>
        <v>7500010</v>
      </c>
      <c r="M106" s="144">
        <f>'1. Assumptions'!D21</f>
        <v>10000</v>
      </c>
      <c r="N106" s="144">
        <f>'1. Assumptions'!E21</f>
        <v>11111.111111111111</v>
      </c>
      <c r="O106" s="168" t="str">
        <f t="shared" si="7"/>
        <v/>
      </c>
      <c r="P106" s="168" t="str">
        <f t="shared" si="7"/>
        <v/>
      </c>
      <c r="Q106" s="168"/>
      <c r="R106" s="168" t="str">
        <f t="shared" si="33"/>
        <v/>
      </c>
      <c r="S106" s="168" t="str">
        <f t="shared" si="33"/>
        <v/>
      </c>
      <c r="T106" s="168" t="str">
        <f t="shared" si="33"/>
        <v/>
      </c>
      <c r="U106" s="168" t="str">
        <f t="shared" si="33"/>
        <v/>
      </c>
      <c r="V106" s="168" t="str">
        <f t="shared" si="33"/>
        <v/>
      </c>
      <c r="W106" s="168" t="str">
        <f t="shared" si="33"/>
        <v/>
      </c>
      <c r="X106" s="168" t="str">
        <f t="shared" si="33"/>
        <v/>
      </c>
      <c r="Y106" s="168" t="str">
        <f t="shared" si="33"/>
        <v/>
      </c>
      <c r="Z106" s="168" t="str">
        <f t="shared" si="33"/>
        <v/>
      </c>
      <c r="AA106" s="168" t="str">
        <f t="shared" si="33"/>
        <v/>
      </c>
      <c r="AB106" s="168" t="str">
        <f t="shared" si="33"/>
        <v/>
      </c>
      <c r="AC106" s="168" t="str">
        <f t="shared" si="33"/>
        <v/>
      </c>
      <c r="AD106" s="168" t="str">
        <f t="shared" si="33"/>
        <v/>
      </c>
      <c r="AE106" s="168" t="str">
        <f t="shared" si="33"/>
        <v/>
      </c>
      <c r="AF106" s="168" t="str">
        <f t="shared" si="33"/>
        <v/>
      </c>
      <c r="AG106" s="168" t="str">
        <f t="shared" si="33"/>
        <v/>
      </c>
      <c r="AH106" s="168" t="str">
        <f t="shared" si="39"/>
        <v/>
      </c>
      <c r="AI106" s="168" t="str">
        <f t="shared" si="39"/>
        <v/>
      </c>
      <c r="AJ106" s="168" t="str">
        <f t="shared" si="39"/>
        <v/>
      </c>
      <c r="AK106" s="168" t="str">
        <f t="shared" si="39"/>
        <v/>
      </c>
      <c r="AL106" s="168" t="str">
        <f t="shared" si="39"/>
        <v/>
      </c>
      <c r="AM106" s="168" t="str">
        <f t="shared" si="39"/>
        <v/>
      </c>
      <c r="AN106" s="168" t="str">
        <f t="shared" si="39"/>
        <v/>
      </c>
      <c r="AO106" s="168" t="str">
        <f t="shared" si="39"/>
        <v/>
      </c>
      <c r="AP106" s="168" t="str">
        <f t="shared" si="39"/>
        <v/>
      </c>
      <c r="AQ106" s="168" t="str">
        <f t="shared" si="39"/>
        <v/>
      </c>
      <c r="AR106" s="168" t="str">
        <f t="shared" si="39"/>
        <v/>
      </c>
      <c r="AS106" s="168" t="str">
        <f t="shared" si="39"/>
        <v/>
      </c>
      <c r="AT106" s="168" t="str">
        <f t="shared" si="39"/>
        <v/>
      </c>
      <c r="AU106" s="168" t="str">
        <f t="shared" si="39"/>
        <v/>
      </c>
      <c r="AV106" s="168" t="str">
        <f t="shared" si="34"/>
        <v/>
      </c>
      <c r="AW106" s="168" t="str">
        <f t="shared" si="34"/>
        <v/>
      </c>
      <c r="AX106" s="168" t="str">
        <f t="shared" si="34"/>
        <v/>
      </c>
      <c r="AY106" s="168" t="str">
        <f t="shared" si="34"/>
        <v/>
      </c>
      <c r="AZ106" s="168" t="str">
        <f t="shared" si="34"/>
        <v/>
      </c>
      <c r="BA106" s="168" t="str">
        <f t="shared" si="34"/>
        <v/>
      </c>
      <c r="BB106" s="168" t="str">
        <f t="shared" si="34"/>
        <v/>
      </c>
      <c r="BC106" s="168" t="str">
        <f t="shared" si="34"/>
        <v/>
      </c>
      <c r="BD106" s="168" t="str">
        <f t="shared" si="34"/>
        <v/>
      </c>
      <c r="BE106" s="168" t="str">
        <f t="shared" si="34"/>
        <v/>
      </c>
      <c r="BF106" s="168">
        <f t="shared" si="29"/>
        <v>3677861.4275562968</v>
      </c>
      <c r="BG106" s="168">
        <f t="shared" si="29"/>
        <v>5130991.6775562968</v>
      </c>
      <c r="BH106" s="168">
        <f t="shared" si="29"/>
        <v>8037252.1775562959</v>
      </c>
      <c r="BI106" s="168">
        <f t="shared" si="29"/>
        <v>11670077.802556295</v>
      </c>
      <c r="BJ106" s="168" t="str">
        <f t="shared" si="29"/>
        <v/>
      </c>
      <c r="BK106" s="168" t="str">
        <f t="shared" si="29"/>
        <v/>
      </c>
      <c r="BL106" s="168" t="str">
        <f t="shared" si="29"/>
        <v/>
      </c>
      <c r="BM106" s="168" t="str">
        <f t="shared" si="29"/>
        <v/>
      </c>
      <c r="BN106" s="168" t="str">
        <f t="shared" si="30"/>
        <v/>
      </c>
      <c r="BO106" s="168" t="str">
        <f t="shared" si="30"/>
        <v/>
      </c>
      <c r="BP106" s="168" t="str">
        <f t="shared" si="30"/>
        <v/>
      </c>
      <c r="BQ106" t="s">
        <v>77</v>
      </c>
    </row>
    <row r="107" spans="1:69">
      <c r="C107" s="135"/>
      <c r="D107" s="166">
        <f>D$106</f>
        <v>1.13971</v>
      </c>
      <c r="E107" s="166">
        <f t="shared" ref="E107:F110" si="42">E$106</f>
        <v>59.096029000000001</v>
      </c>
      <c r="F107" s="166">
        <f t="shared" si="42"/>
        <v>59.096029000000001</v>
      </c>
      <c r="G107" s="139">
        <f t="shared" ref="G107:G110" si="43">D107*5%</f>
        <v>5.6985500000000001E-2</v>
      </c>
      <c r="H107" s="139">
        <f t="shared" ref="H107:H110" si="44">D107*5%</f>
        <v>5.6985500000000001E-2</v>
      </c>
      <c r="I107" s="140">
        <f>$D$61</f>
        <v>2.5000000000000001E-2</v>
      </c>
      <c r="K107" s="141">
        <f t="shared" si="41"/>
        <v>0.15</v>
      </c>
      <c r="L107" s="175">
        <f>'1. Assumptions'!J22</f>
        <v>10950000</v>
      </c>
      <c r="M107" s="144">
        <f>'1. Assumptions'!D22</f>
        <v>15000</v>
      </c>
      <c r="N107" s="144">
        <f>'1. Assumptions'!E22</f>
        <v>16666.666666666668</v>
      </c>
      <c r="O107" s="168" t="str">
        <f t="shared" si="7"/>
        <v/>
      </c>
      <c r="P107" s="168" t="str">
        <f t="shared" si="7"/>
        <v/>
      </c>
      <c r="Q107" s="168"/>
      <c r="R107" s="168" t="str">
        <f t="shared" si="33"/>
        <v/>
      </c>
      <c r="S107" s="168" t="str">
        <f t="shared" si="33"/>
        <v/>
      </c>
      <c r="T107" s="168" t="str">
        <f t="shared" si="33"/>
        <v/>
      </c>
      <c r="U107" s="168" t="str">
        <f t="shared" si="33"/>
        <v/>
      </c>
      <c r="V107" s="168" t="str">
        <f t="shared" si="33"/>
        <v/>
      </c>
      <c r="W107" s="168" t="str">
        <f t="shared" si="33"/>
        <v/>
      </c>
      <c r="X107" s="168" t="str">
        <f t="shared" si="33"/>
        <v/>
      </c>
      <c r="Y107" s="168" t="str">
        <f t="shared" si="33"/>
        <v/>
      </c>
      <c r="Z107" s="168" t="str">
        <f t="shared" si="33"/>
        <v/>
      </c>
      <c r="AA107" s="168" t="str">
        <f t="shared" si="33"/>
        <v/>
      </c>
      <c r="AB107" s="168" t="str">
        <f t="shared" si="33"/>
        <v/>
      </c>
      <c r="AC107" s="168" t="str">
        <f t="shared" si="33"/>
        <v/>
      </c>
      <c r="AD107" s="168" t="str">
        <f t="shared" si="33"/>
        <v/>
      </c>
      <c r="AE107" s="168" t="str">
        <f t="shared" si="33"/>
        <v/>
      </c>
      <c r="AF107" s="168" t="str">
        <f t="shared" si="33"/>
        <v/>
      </c>
      <c r="AG107" s="168" t="str">
        <f t="shared" si="33"/>
        <v/>
      </c>
      <c r="AH107" s="168" t="str">
        <f t="shared" si="39"/>
        <v/>
      </c>
      <c r="AI107" s="168" t="str">
        <f t="shared" si="39"/>
        <v/>
      </c>
      <c r="AJ107" s="168" t="str">
        <f t="shared" si="39"/>
        <v/>
      </c>
      <c r="AK107" s="168" t="str">
        <f t="shared" si="39"/>
        <v/>
      </c>
      <c r="AL107" s="168" t="str">
        <f t="shared" si="39"/>
        <v/>
      </c>
      <c r="AM107" s="168" t="str">
        <f t="shared" si="39"/>
        <v/>
      </c>
      <c r="AN107" s="168" t="str">
        <f t="shared" si="39"/>
        <v/>
      </c>
      <c r="AO107" s="168" t="str">
        <f t="shared" si="39"/>
        <v/>
      </c>
      <c r="AP107" s="168" t="str">
        <f t="shared" si="39"/>
        <v/>
      </c>
      <c r="AQ107" s="168" t="str">
        <f t="shared" si="39"/>
        <v/>
      </c>
      <c r="AR107" s="168" t="str">
        <f t="shared" si="39"/>
        <v/>
      </c>
      <c r="AS107" s="168" t="str">
        <f t="shared" si="39"/>
        <v/>
      </c>
      <c r="AT107" s="168" t="str">
        <f t="shared" si="39"/>
        <v/>
      </c>
      <c r="AU107" s="168" t="str">
        <f t="shared" si="39"/>
        <v/>
      </c>
      <c r="AV107" s="168" t="str">
        <f t="shared" si="34"/>
        <v/>
      </c>
      <c r="AW107" s="168" t="str">
        <f t="shared" si="34"/>
        <v/>
      </c>
      <c r="AX107" s="168" t="str">
        <f t="shared" si="34"/>
        <v/>
      </c>
      <c r="AY107" s="168" t="str">
        <f t="shared" si="34"/>
        <v/>
      </c>
      <c r="AZ107" s="168" t="str">
        <f t="shared" si="34"/>
        <v/>
      </c>
      <c r="BA107" s="168" t="str">
        <f t="shared" si="34"/>
        <v/>
      </c>
      <c r="BB107" s="168" t="str">
        <f t="shared" si="34"/>
        <v/>
      </c>
      <c r="BC107" s="168" t="str">
        <f t="shared" si="34"/>
        <v/>
      </c>
      <c r="BD107" s="168" t="str">
        <f t="shared" si="34"/>
        <v/>
      </c>
      <c r="BE107" s="168" t="str">
        <f t="shared" si="34"/>
        <v/>
      </c>
      <c r="BF107" s="168" t="str">
        <f t="shared" si="29"/>
        <v/>
      </c>
      <c r="BG107" s="168">
        <f t="shared" si="29"/>
        <v>5516757.4224174079</v>
      </c>
      <c r="BH107" s="168">
        <f t="shared" si="29"/>
        <v>8423017.922417406</v>
      </c>
      <c r="BI107" s="168">
        <f t="shared" si="29"/>
        <v>12055843.547417406</v>
      </c>
      <c r="BJ107" s="168">
        <f t="shared" si="29"/>
        <v>15688669.172417406</v>
      </c>
      <c r="BK107" s="168" t="str">
        <f t="shared" si="29"/>
        <v/>
      </c>
      <c r="BL107" s="168" t="str">
        <f t="shared" si="29"/>
        <v/>
      </c>
      <c r="BM107" s="168" t="str">
        <f t="shared" si="29"/>
        <v/>
      </c>
      <c r="BN107" s="168" t="str">
        <f t="shared" si="30"/>
        <v/>
      </c>
      <c r="BO107" s="168" t="str">
        <f t="shared" si="30"/>
        <v/>
      </c>
      <c r="BP107" s="168" t="str">
        <f t="shared" si="30"/>
        <v/>
      </c>
    </row>
    <row r="108" spans="1:69">
      <c r="C108" s="169"/>
      <c r="D108" s="166">
        <f t="shared" ref="D108:D110" si="45">D$106</f>
        <v>1.13971</v>
      </c>
      <c r="E108" s="166">
        <f t="shared" si="42"/>
        <v>59.096029000000001</v>
      </c>
      <c r="F108" s="166">
        <f t="shared" si="42"/>
        <v>59.096029000000001</v>
      </c>
      <c r="G108" s="139">
        <f t="shared" si="43"/>
        <v>5.6985500000000001E-2</v>
      </c>
      <c r="H108" s="139">
        <f t="shared" si="44"/>
        <v>5.6985500000000001E-2</v>
      </c>
      <c r="I108" s="140">
        <f>$D$61</f>
        <v>2.5000000000000001E-2</v>
      </c>
      <c r="K108" s="141">
        <f>$D$19</f>
        <v>0.15</v>
      </c>
      <c r="L108" s="175">
        <f>'1. Assumptions'!J23</f>
        <v>14600000</v>
      </c>
      <c r="M108" s="144">
        <f>'1. Assumptions'!D23</f>
        <v>20000</v>
      </c>
      <c r="N108" s="144">
        <f>'1. Assumptions'!E23</f>
        <v>22222.222222222223</v>
      </c>
      <c r="O108" s="168" t="str">
        <f t="shared" si="7"/>
        <v/>
      </c>
      <c r="P108" s="168" t="str">
        <f t="shared" si="7"/>
        <v/>
      </c>
      <c r="Q108" s="168"/>
      <c r="R108" s="168" t="str">
        <f t="shared" si="33"/>
        <v/>
      </c>
      <c r="S108" s="168" t="str">
        <f t="shared" si="33"/>
        <v/>
      </c>
      <c r="T108" s="168" t="str">
        <f t="shared" si="33"/>
        <v/>
      </c>
      <c r="U108" s="168" t="str">
        <f t="shared" si="33"/>
        <v/>
      </c>
      <c r="V108" s="168" t="str">
        <f t="shared" si="33"/>
        <v/>
      </c>
      <c r="W108" s="168" t="str">
        <f t="shared" si="33"/>
        <v/>
      </c>
      <c r="X108" s="168" t="str">
        <f t="shared" si="33"/>
        <v/>
      </c>
      <c r="Y108" s="168" t="str">
        <f t="shared" si="33"/>
        <v/>
      </c>
      <c r="Z108" s="168" t="str">
        <f t="shared" si="33"/>
        <v/>
      </c>
      <c r="AA108" s="168" t="str">
        <f t="shared" si="33"/>
        <v/>
      </c>
      <c r="AB108" s="168" t="str">
        <f t="shared" si="33"/>
        <v/>
      </c>
      <c r="AC108" s="168" t="str">
        <f t="shared" si="33"/>
        <v/>
      </c>
      <c r="AD108" s="168" t="str">
        <f t="shared" si="33"/>
        <v/>
      </c>
      <c r="AE108" s="168" t="str">
        <f t="shared" si="33"/>
        <v/>
      </c>
      <c r="AF108" s="168" t="str">
        <f t="shared" si="33"/>
        <v/>
      </c>
      <c r="AG108" s="168" t="str">
        <f t="shared" si="33"/>
        <v/>
      </c>
      <c r="AH108" s="168" t="str">
        <f t="shared" si="39"/>
        <v/>
      </c>
      <c r="AI108" s="168" t="str">
        <f t="shared" si="39"/>
        <v/>
      </c>
      <c r="AJ108" s="168" t="str">
        <f t="shared" si="39"/>
        <v/>
      </c>
      <c r="AK108" s="168" t="str">
        <f t="shared" si="39"/>
        <v/>
      </c>
      <c r="AL108" s="168" t="str">
        <f t="shared" si="39"/>
        <v/>
      </c>
      <c r="AM108" s="168" t="str">
        <f t="shared" si="39"/>
        <v/>
      </c>
      <c r="AN108" s="168" t="str">
        <f t="shared" si="39"/>
        <v/>
      </c>
      <c r="AO108" s="168" t="str">
        <f t="shared" si="39"/>
        <v/>
      </c>
      <c r="AP108" s="168" t="str">
        <f t="shared" si="39"/>
        <v/>
      </c>
      <c r="AQ108" s="168" t="str">
        <f t="shared" si="39"/>
        <v/>
      </c>
      <c r="AR108" s="168" t="str">
        <f t="shared" si="39"/>
        <v/>
      </c>
      <c r="AS108" s="168" t="str">
        <f t="shared" si="39"/>
        <v/>
      </c>
      <c r="AT108" s="168" t="str">
        <f t="shared" si="39"/>
        <v/>
      </c>
      <c r="AU108" s="168" t="str">
        <f t="shared" si="39"/>
        <v/>
      </c>
      <c r="AV108" s="168" t="str">
        <f t="shared" si="34"/>
        <v/>
      </c>
      <c r="AW108" s="168" t="str">
        <f t="shared" si="34"/>
        <v/>
      </c>
      <c r="AX108" s="168" t="str">
        <f t="shared" si="34"/>
        <v/>
      </c>
      <c r="AY108" s="168" t="str">
        <f t="shared" si="34"/>
        <v/>
      </c>
      <c r="AZ108" s="168" t="str">
        <f t="shared" si="34"/>
        <v/>
      </c>
      <c r="BA108" s="168" t="str">
        <f t="shared" si="34"/>
        <v/>
      </c>
      <c r="BB108" s="168" t="str">
        <f t="shared" si="34"/>
        <v/>
      </c>
      <c r="BC108" s="168" t="str">
        <f t="shared" si="34"/>
        <v/>
      </c>
      <c r="BD108" s="168" t="str">
        <f t="shared" si="34"/>
        <v/>
      </c>
      <c r="BE108" s="168" t="str">
        <f t="shared" si="34"/>
        <v/>
      </c>
      <c r="BF108" s="168" t="str">
        <f t="shared" si="29"/>
        <v/>
      </c>
      <c r="BG108" s="168">
        <f t="shared" si="29"/>
        <v>5902523.167278518</v>
      </c>
      <c r="BH108" s="168">
        <f t="shared" si="29"/>
        <v>8808783.667278517</v>
      </c>
      <c r="BI108" s="168">
        <f t="shared" si="29"/>
        <v>12441609.292278519</v>
      </c>
      <c r="BJ108" s="168">
        <f t="shared" si="29"/>
        <v>16074434.917278517</v>
      </c>
      <c r="BK108" s="168" t="str">
        <f t="shared" si="29"/>
        <v/>
      </c>
      <c r="BL108" s="168" t="str">
        <f t="shared" si="29"/>
        <v/>
      </c>
      <c r="BM108" s="168" t="str">
        <f t="shared" si="29"/>
        <v/>
      </c>
      <c r="BN108" s="168" t="str">
        <f t="shared" si="30"/>
        <v/>
      </c>
      <c r="BO108" s="168" t="str">
        <f t="shared" si="30"/>
        <v/>
      </c>
      <c r="BP108" s="168" t="str">
        <f t="shared" si="30"/>
        <v/>
      </c>
      <c r="BQ108" t="s">
        <v>77</v>
      </c>
    </row>
    <row r="109" spans="1:69">
      <c r="C109" s="169"/>
      <c r="D109" s="166">
        <f t="shared" si="45"/>
        <v>1.13971</v>
      </c>
      <c r="E109" s="166">
        <f t="shared" si="42"/>
        <v>59.096029000000001</v>
      </c>
      <c r="F109" s="166">
        <f t="shared" si="42"/>
        <v>59.096029000000001</v>
      </c>
      <c r="G109" s="139">
        <f t="shared" si="43"/>
        <v>5.6985500000000001E-2</v>
      </c>
      <c r="H109" s="139">
        <f t="shared" si="44"/>
        <v>5.6985500000000001E-2</v>
      </c>
      <c r="I109" s="140">
        <f>$D$61</f>
        <v>2.5000000000000001E-2</v>
      </c>
      <c r="K109" s="141">
        <f>$D$19</f>
        <v>0.15</v>
      </c>
      <c r="L109" s="175">
        <f>'1. Assumptions'!J24</f>
        <v>21900000</v>
      </c>
      <c r="M109" s="144">
        <f>'1. Assumptions'!D24</f>
        <v>30000</v>
      </c>
      <c r="N109" s="144">
        <f>'1. Assumptions'!E24</f>
        <v>33333.333333333336</v>
      </c>
      <c r="O109" s="168" t="str">
        <f t="shared" si="7"/>
        <v/>
      </c>
      <c r="P109" s="168" t="str">
        <f t="shared" si="7"/>
        <v/>
      </c>
      <c r="Q109" s="168"/>
      <c r="R109" s="168" t="str">
        <f t="shared" si="33"/>
        <v/>
      </c>
      <c r="S109" s="168" t="str">
        <f t="shared" si="33"/>
        <v/>
      </c>
      <c r="T109" s="168" t="str">
        <f t="shared" si="33"/>
        <v/>
      </c>
      <c r="U109" s="168" t="str">
        <f t="shared" si="33"/>
        <v/>
      </c>
      <c r="V109" s="168" t="str">
        <f t="shared" si="33"/>
        <v/>
      </c>
      <c r="W109" s="168" t="str">
        <f t="shared" si="33"/>
        <v/>
      </c>
      <c r="X109" s="168" t="str">
        <f t="shared" si="33"/>
        <v/>
      </c>
      <c r="Y109" s="168" t="str">
        <f t="shared" si="33"/>
        <v/>
      </c>
      <c r="Z109" s="168" t="str">
        <f t="shared" si="33"/>
        <v/>
      </c>
      <c r="AA109" s="168" t="str">
        <f t="shared" si="33"/>
        <v/>
      </c>
      <c r="AB109" s="168" t="str">
        <f t="shared" si="33"/>
        <v/>
      </c>
      <c r="AC109" s="168" t="str">
        <f t="shared" si="33"/>
        <v/>
      </c>
      <c r="AD109" s="168" t="str">
        <f t="shared" si="33"/>
        <v/>
      </c>
      <c r="AE109" s="168" t="str">
        <f t="shared" si="33"/>
        <v/>
      </c>
      <c r="AF109" s="168" t="str">
        <f t="shared" si="33"/>
        <v/>
      </c>
      <c r="AG109" s="168" t="str">
        <f t="shared" si="33"/>
        <v/>
      </c>
      <c r="AH109" s="168" t="str">
        <f t="shared" si="39"/>
        <v/>
      </c>
      <c r="AI109" s="168" t="str">
        <f t="shared" si="39"/>
        <v/>
      </c>
      <c r="AJ109" s="168" t="str">
        <f t="shared" si="39"/>
        <v/>
      </c>
      <c r="AK109" s="168" t="str">
        <f t="shared" si="39"/>
        <v/>
      </c>
      <c r="AL109" s="168" t="str">
        <f t="shared" si="39"/>
        <v/>
      </c>
      <c r="AM109" s="168" t="str">
        <f t="shared" si="39"/>
        <v/>
      </c>
      <c r="AN109" s="168" t="str">
        <f t="shared" si="39"/>
        <v/>
      </c>
      <c r="AO109" s="168" t="str">
        <f t="shared" si="39"/>
        <v/>
      </c>
      <c r="AP109" s="168" t="str">
        <f t="shared" si="39"/>
        <v/>
      </c>
      <c r="AQ109" s="168" t="str">
        <f t="shared" si="39"/>
        <v/>
      </c>
      <c r="AR109" s="168" t="str">
        <f t="shared" si="39"/>
        <v/>
      </c>
      <c r="AS109" s="168" t="str">
        <f t="shared" si="39"/>
        <v/>
      </c>
      <c r="AT109" s="168" t="str">
        <f t="shared" si="39"/>
        <v/>
      </c>
      <c r="AU109" s="168" t="str">
        <f t="shared" si="39"/>
        <v/>
      </c>
      <c r="AV109" s="168" t="str">
        <f t="shared" si="34"/>
        <v/>
      </c>
      <c r="AW109" s="168" t="str">
        <f t="shared" si="34"/>
        <v/>
      </c>
      <c r="AX109" s="168" t="str">
        <f t="shared" si="34"/>
        <v/>
      </c>
      <c r="AY109" s="168" t="str">
        <f t="shared" si="34"/>
        <v/>
      </c>
      <c r="AZ109" s="168" t="str">
        <f t="shared" si="34"/>
        <v/>
      </c>
      <c r="BA109" s="168" t="str">
        <f t="shared" si="34"/>
        <v/>
      </c>
      <c r="BB109" s="168" t="str">
        <f t="shared" si="34"/>
        <v/>
      </c>
      <c r="BC109" s="168" t="str">
        <f t="shared" si="34"/>
        <v/>
      </c>
      <c r="BD109" s="168" t="str">
        <f t="shared" si="34"/>
        <v/>
      </c>
      <c r="BE109" s="168" t="str">
        <f t="shared" si="34"/>
        <v/>
      </c>
      <c r="BF109" s="168" t="str">
        <f t="shared" si="34"/>
        <v/>
      </c>
      <c r="BG109" s="168" t="str">
        <f t="shared" si="34"/>
        <v/>
      </c>
      <c r="BH109" s="168">
        <f t="shared" ref="BF109:BR119" si="46">IF(AND(BH$66&lt;=$L109, BH$66&gt;=$L109*$K$78), (1+$K109+$I109)*($F109+$N109*$E109+$D109*BH$66)+BH$66*($G109+$H109),"")</f>
        <v>9580315.157000741</v>
      </c>
      <c r="BI109" s="168">
        <f t="shared" si="46"/>
        <v>13213140.782000739</v>
      </c>
      <c r="BJ109" s="168">
        <f t="shared" si="46"/>
        <v>16845966.407000739</v>
      </c>
      <c r="BK109" s="168">
        <f t="shared" si="46"/>
        <v>24111617.657000739</v>
      </c>
      <c r="BL109" s="168">
        <f t="shared" si="46"/>
        <v>31377268.907000739</v>
      </c>
      <c r="BM109" s="168" t="str">
        <f t="shared" si="46"/>
        <v/>
      </c>
      <c r="BN109" s="168" t="str">
        <f t="shared" si="46"/>
        <v/>
      </c>
      <c r="BO109" s="168" t="str">
        <f t="shared" si="46"/>
        <v/>
      </c>
      <c r="BP109" s="168" t="str">
        <f t="shared" si="46"/>
        <v/>
      </c>
      <c r="BQ109" t="s">
        <v>77</v>
      </c>
    </row>
    <row r="110" spans="1:69">
      <c r="C110" s="169"/>
      <c r="D110" s="166">
        <f t="shared" si="45"/>
        <v>1.13971</v>
      </c>
      <c r="E110" s="166">
        <f t="shared" si="42"/>
        <v>59.096029000000001</v>
      </c>
      <c r="F110" s="166">
        <f t="shared" si="42"/>
        <v>59.096029000000001</v>
      </c>
      <c r="G110" s="139">
        <f t="shared" si="43"/>
        <v>5.6985500000000001E-2</v>
      </c>
      <c r="H110" s="139">
        <f t="shared" si="44"/>
        <v>5.6985500000000001E-2</v>
      </c>
      <c r="I110" s="140">
        <f>$D$61</f>
        <v>2.5000000000000001E-2</v>
      </c>
      <c r="K110" s="141">
        <f>$D$19</f>
        <v>0.15</v>
      </c>
      <c r="L110" s="175">
        <f>'1. Assumptions'!J25</f>
        <v>36500000</v>
      </c>
      <c r="M110" s="144">
        <f>'1. Assumptions'!D25</f>
        <v>50000</v>
      </c>
      <c r="N110" s="144">
        <f>'1. Assumptions'!E25</f>
        <v>55555.555555555555</v>
      </c>
      <c r="O110" s="168" t="str">
        <f t="shared" si="7"/>
        <v/>
      </c>
      <c r="P110" s="168" t="str">
        <f t="shared" si="7"/>
        <v/>
      </c>
      <c r="Q110" s="168"/>
      <c r="R110" s="168" t="str">
        <f t="shared" si="33"/>
        <v/>
      </c>
      <c r="S110" s="168" t="str">
        <f t="shared" si="33"/>
        <v/>
      </c>
      <c r="T110" s="168" t="str">
        <f t="shared" si="33"/>
        <v/>
      </c>
      <c r="U110" s="168" t="str">
        <f t="shared" si="33"/>
        <v/>
      </c>
      <c r="V110" s="168" t="str">
        <f t="shared" si="33"/>
        <v/>
      </c>
      <c r="W110" s="168" t="str">
        <f t="shared" si="33"/>
        <v/>
      </c>
      <c r="X110" s="168" t="str">
        <f t="shared" si="33"/>
        <v/>
      </c>
      <c r="Y110" s="168" t="str">
        <f t="shared" si="33"/>
        <v/>
      </c>
      <c r="Z110" s="168" t="str">
        <f t="shared" si="33"/>
        <v/>
      </c>
      <c r="AA110" s="168" t="str">
        <f t="shared" si="33"/>
        <v/>
      </c>
      <c r="AB110" s="168" t="str">
        <f t="shared" si="33"/>
        <v/>
      </c>
      <c r="AC110" s="168" t="str">
        <f t="shared" si="33"/>
        <v/>
      </c>
      <c r="AD110" s="168" t="str">
        <f t="shared" si="33"/>
        <v/>
      </c>
      <c r="AE110" s="168" t="str">
        <f t="shared" si="33"/>
        <v/>
      </c>
      <c r="AF110" s="168" t="str">
        <f t="shared" si="33"/>
        <v/>
      </c>
      <c r="AG110" s="168" t="str">
        <f t="shared" si="33"/>
        <v/>
      </c>
      <c r="AH110" s="168" t="str">
        <f t="shared" si="39"/>
        <v/>
      </c>
      <c r="AI110" s="168" t="str">
        <f t="shared" si="39"/>
        <v/>
      </c>
      <c r="AJ110" s="168" t="str">
        <f t="shared" si="39"/>
        <v/>
      </c>
      <c r="AK110" s="168" t="str">
        <f t="shared" si="39"/>
        <v/>
      </c>
      <c r="AL110" s="168" t="str">
        <f t="shared" si="39"/>
        <v/>
      </c>
      <c r="AM110" s="168" t="str">
        <f t="shared" si="39"/>
        <v/>
      </c>
      <c r="AN110" s="168" t="str">
        <f t="shared" si="39"/>
        <v/>
      </c>
      <c r="AO110" s="168" t="str">
        <f t="shared" si="39"/>
        <v/>
      </c>
      <c r="AP110" s="168" t="str">
        <f t="shared" si="39"/>
        <v/>
      </c>
      <c r="AQ110" s="168" t="str">
        <f t="shared" si="39"/>
        <v/>
      </c>
      <c r="AR110" s="168" t="str">
        <f t="shared" si="39"/>
        <v/>
      </c>
      <c r="AS110" s="168" t="str">
        <f t="shared" si="39"/>
        <v/>
      </c>
      <c r="AT110" s="168" t="str">
        <f t="shared" si="39"/>
        <v/>
      </c>
      <c r="AU110" s="168" t="str">
        <f t="shared" si="39"/>
        <v/>
      </c>
      <c r="AV110" s="168" t="str">
        <f t="shared" si="34"/>
        <v/>
      </c>
      <c r="AW110" s="168" t="str">
        <f t="shared" si="34"/>
        <v/>
      </c>
      <c r="AX110" s="168" t="str">
        <f t="shared" si="34"/>
        <v/>
      </c>
      <c r="AY110" s="168" t="str">
        <f t="shared" si="34"/>
        <v/>
      </c>
      <c r="AZ110" s="168" t="str">
        <f t="shared" si="34"/>
        <v/>
      </c>
      <c r="BA110" s="168" t="str">
        <f t="shared" si="34"/>
        <v/>
      </c>
      <c r="BB110" s="168" t="str">
        <f t="shared" si="34"/>
        <v/>
      </c>
      <c r="BC110" s="168" t="str">
        <f t="shared" si="34"/>
        <v/>
      </c>
      <c r="BD110" s="168" t="str">
        <f t="shared" si="34"/>
        <v/>
      </c>
      <c r="BE110" s="168" t="str">
        <f t="shared" si="34"/>
        <v/>
      </c>
      <c r="BF110" s="168" t="str">
        <f t="shared" si="46"/>
        <v/>
      </c>
      <c r="BG110" s="168" t="str">
        <f t="shared" si="46"/>
        <v/>
      </c>
      <c r="BH110" s="168" t="str">
        <f t="shared" si="46"/>
        <v/>
      </c>
      <c r="BI110" s="168">
        <f t="shared" si="46"/>
        <v>14756203.761445183</v>
      </c>
      <c r="BJ110" s="168">
        <f t="shared" si="46"/>
        <v>18389029.386445183</v>
      </c>
      <c r="BK110" s="168">
        <f t="shared" si="46"/>
        <v>25654680.636445183</v>
      </c>
      <c r="BL110" s="168">
        <f t="shared" si="46"/>
        <v>32920331.886445183</v>
      </c>
      <c r="BM110" s="168">
        <f t="shared" si="46"/>
        <v>40185983.13644518</v>
      </c>
      <c r="BN110" s="168">
        <f t="shared" si="46"/>
        <v>47451634.38644518</v>
      </c>
      <c r="BO110" s="168">
        <f t="shared" si="46"/>
        <v>54717285.63644518</v>
      </c>
      <c r="BP110" s="168" t="str">
        <f t="shared" si="46"/>
        <v/>
      </c>
      <c r="BQ110" t="s">
        <v>77</v>
      </c>
    </row>
    <row r="111" spans="1:69">
      <c r="E111" s="134"/>
    </row>
    <row r="112" spans="1:69">
      <c r="BQ112" t="s">
        <v>77</v>
      </c>
    </row>
    <row r="113" spans="12:69">
      <c r="BQ113" t="s">
        <v>77</v>
      </c>
    </row>
    <row r="114" spans="12:69">
      <c r="BQ114" t="s">
        <v>77</v>
      </c>
    </row>
    <row r="117" spans="12:69">
      <c r="O117" s="71">
        <f t="shared" ref="O117:BP117" si="47">O66</f>
        <v>30</v>
      </c>
      <c r="P117" s="71">
        <f t="shared" si="47"/>
        <v>50</v>
      </c>
      <c r="Q117" s="71">
        <f t="shared" si="47"/>
        <v>75</v>
      </c>
      <c r="R117" s="71">
        <f t="shared" si="47"/>
        <v>100</v>
      </c>
      <c r="S117" s="71">
        <f t="shared" si="47"/>
        <v>150</v>
      </c>
      <c r="T117" s="71">
        <f t="shared" si="47"/>
        <v>195.53571428571431</v>
      </c>
      <c r="U117" s="71">
        <f t="shared" si="47"/>
        <v>250</v>
      </c>
      <c r="V117" s="71">
        <f t="shared" si="47"/>
        <v>300</v>
      </c>
      <c r="W117" s="71">
        <f t="shared" si="47"/>
        <v>350</v>
      </c>
      <c r="X117" s="71">
        <f t="shared" si="47"/>
        <v>400</v>
      </c>
      <c r="Y117" s="71">
        <f t="shared" si="47"/>
        <v>450</v>
      </c>
      <c r="Z117" s="71">
        <f t="shared" si="47"/>
        <v>500</v>
      </c>
      <c r="AA117" s="71">
        <f t="shared" si="47"/>
        <v>600</v>
      </c>
      <c r="AB117" s="71">
        <f t="shared" si="47"/>
        <v>700</v>
      </c>
      <c r="AC117" s="71">
        <f t="shared" si="47"/>
        <v>800</v>
      </c>
      <c r="AD117" s="71">
        <f t="shared" si="47"/>
        <v>900</v>
      </c>
      <c r="AE117" s="71">
        <f t="shared" si="47"/>
        <v>1000</v>
      </c>
      <c r="AF117" s="71">
        <f t="shared" si="47"/>
        <v>1500</v>
      </c>
      <c r="AG117" s="71">
        <f t="shared" si="47"/>
        <v>2000</v>
      </c>
      <c r="AH117" s="71">
        <f t="shared" si="47"/>
        <v>2500</v>
      </c>
      <c r="AI117" s="71">
        <f t="shared" si="47"/>
        <v>3000</v>
      </c>
      <c r="AJ117" s="71">
        <f t="shared" si="47"/>
        <v>4000</v>
      </c>
      <c r="AK117" s="71">
        <f t="shared" si="47"/>
        <v>5000</v>
      </c>
      <c r="AL117" s="71">
        <f t="shared" si="47"/>
        <v>7500</v>
      </c>
      <c r="AM117" s="71">
        <f t="shared" si="47"/>
        <v>10000</v>
      </c>
      <c r="AN117" s="71">
        <f t="shared" si="47"/>
        <v>15000</v>
      </c>
      <c r="AO117" s="71">
        <f t="shared" si="47"/>
        <v>20000</v>
      </c>
      <c r="AP117" s="71">
        <f t="shared" si="47"/>
        <v>25000</v>
      </c>
      <c r="AQ117" s="71">
        <f t="shared" si="47"/>
        <v>30000</v>
      </c>
      <c r="AR117" s="71">
        <f t="shared" si="47"/>
        <v>35000</v>
      </c>
      <c r="AS117" s="71">
        <f t="shared" si="47"/>
        <v>40000</v>
      </c>
      <c r="AT117" s="71">
        <f t="shared" si="47"/>
        <v>45000</v>
      </c>
      <c r="AU117" s="71">
        <f t="shared" si="47"/>
        <v>50000</v>
      </c>
      <c r="AV117" s="71">
        <f t="shared" si="47"/>
        <v>69523.809523809527</v>
      </c>
      <c r="AW117" s="71">
        <f t="shared" si="47"/>
        <v>150000</v>
      </c>
      <c r="AX117" s="71">
        <f t="shared" si="47"/>
        <v>200000</v>
      </c>
      <c r="AY117" s="71">
        <f t="shared" si="47"/>
        <v>250000</v>
      </c>
      <c r="AZ117" s="71">
        <f t="shared" si="47"/>
        <v>350000</v>
      </c>
      <c r="BA117" s="71">
        <f t="shared" si="47"/>
        <v>400000</v>
      </c>
      <c r="BB117" s="71">
        <f t="shared" si="47"/>
        <v>500000</v>
      </c>
      <c r="BC117" s="71">
        <f t="shared" si="47"/>
        <v>750000</v>
      </c>
      <c r="BD117" s="71">
        <f t="shared" si="47"/>
        <v>1000000</v>
      </c>
      <c r="BE117" s="71">
        <f t="shared" si="47"/>
        <v>1500000</v>
      </c>
      <c r="BF117" s="71">
        <f t="shared" si="47"/>
        <v>2000000</v>
      </c>
      <c r="BG117" s="71">
        <f t="shared" si="47"/>
        <v>3000000</v>
      </c>
      <c r="BH117" s="71">
        <f t="shared" si="47"/>
        <v>5000000</v>
      </c>
      <c r="BI117" s="71">
        <f t="shared" si="47"/>
        <v>7500000</v>
      </c>
      <c r="BJ117" s="71">
        <f t="shared" si="47"/>
        <v>10000000</v>
      </c>
      <c r="BK117" s="71">
        <f t="shared" si="47"/>
        <v>15000000</v>
      </c>
      <c r="BL117" s="71">
        <f t="shared" si="47"/>
        <v>20000000</v>
      </c>
      <c r="BM117" s="71">
        <f t="shared" si="47"/>
        <v>25000000</v>
      </c>
      <c r="BN117" s="71">
        <f t="shared" si="47"/>
        <v>30000000</v>
      </c>
      <c r="BO117" s="71">
        <f t="shared" si="47"/>
        <v>35000000</v>
      </c>
      <c r="BP117" s="71">
        <f t="shared" si="47"/>
        <v>40000000</v>
      </c>
    </row>
    <row r="118" spans="12:69">
      <c r="M118" s="65" t="str">
        <f>B66</f>
        <v>Low voltage scenarios</v>
      </c>
      <c r="BQ118" s="103" t="s">
        <v>77</v>
      </c>
    </row>
    <row r="119" spans="12:69">
      <c r="N119" s="65" t="s">
        <v>114</v>
      </c>
    </row>
    <row r="120" spans="12:69">
      <c r="L120" s="101"/>
      <c r="M120" s="176" t="s">
        <v>39</v>
      </c>
      <c r="O120" s="177">
        <f>IF(ISNUMBER(O68),O68/O$66/$D$3,"")</f>
        <v>0.10833235361010515</v>
      </c>
      <c r="P120" s="177">
        <f>IF(ISNUMBER(P68),P68/P$66/$D$3,"")</f>
        <v>0.10374864850679681</v>
      </c>
      <c r="Q120" s="177">
        <f>IF(ISNUMBER(Q68),Q68/Q$66/$D$3,"")</f>
        <v>0.20764564460539894</v>
      </c>
      <c r="R120" s="177">
        <f>IF(ISNUMBER(R68),R68/R$66/$D$3,"")</f>
        <v>0.20210695690967304</v>
      </c>
      <c r="S120" s="177">
        <f>IF(ISNUMBER(S68),S68/S$66/$D$3,"")</f>
        <v>0.19656826921394702</v>
      </c>
      <c r="T120" s="177">
        <f>IF(ISNUMBER(T68),T68/T$66/$D$3,"")</f>
        <v>0.19398860645155414</v>
      </c>
      <c r="U120" s="177">
        <f>IF(ISNUMBER(U68),U68/U$66/$D$3,"")</f>
        <v>0.19213731905736625</v>
      </c>
      <c r="V120" s="177">
        <f>IF(ISNUMBER(V68),V68/V$66/$D$3,"")</f>
        <v>0.19102958151822105</v>
      </c>
      <c r="W120" s="177">
        <f>IF(ISNUMBER(W68),W68/W$66/$D$3,"")</f>
        <v>0.1977551169294674</v>
      </c>
      <c r="X120" s="177">
        <f>IF(ISNUMBER(X68),X68/X$66/$D$3,"")</f>
        <v>0.2027992684879022</v>
      </c>
      <c r="Y120" s="177">
        <f>IF(ISNUMBER(Y68),Y68/Y$66/$D$3,"")</f>
        <v>0.20672249747779586</v>
      </c>
      <c r="Z120" s="177">
        <f>IF(ISNUMBER(Z68),Z68/Z$66/$D$3,"")</f>
        <v>0.20986108066971082</v>
      </c>
      <c r="AA120" s="177">
        <f>IF(ISNUMBER(AA68),AA68/AA$66/$D$3,"")</f>
        <v>0.21456895545758325</v>
      </c>
      <c r="AB120" s="177">
        <f>IF(ISNUMBER(AB68),AB68/AB$66/$D$3,"")</f>
        <v>0.22157145743827372</v>
      </c>
      <c r="AC120" s="177">
        <f>IF(ISNUMBER(AC68),AC68/AC$66/$D$3,"")</f>
        <v>0.22682333392379153</v>
      </c>
      <c r="AD120" s="177">
        <f>IF(ISNUMBER(AD68),AD68/AD$66/$D$3,"")</f>
        <v>0.23090812674586095</v>
      </c>
      <c r="AE120" s="177">
        <f>IF(ISNUMBER(AE68),AE68/AE$66/$D$3,"")</f>
        <v>0.23417596100351651</v>
      </c>
      <c r="AF120" s="177">
        <f>IF(ISNUMBER(AF68),AF68/AF$66/$D$3,"")</f>
        <v>0.24397946377648314</v>
      </c>
      <c r="AG120" s="177">
        <f>IF(ISNUMBER(AG68),AG68/AG$66/$D$3,"")</f>
        <v>0.24888121516296646</v>
      </c>
      <c r="AH120" s="177">
        <f>IF(ISNUMBER(AH68),AH68/AH$66/$D$3,"")</f>
        <v>0.25182226599485641</v>
      </c>
      <c r="AI120" s="177">
        <f>IF(ISNUMBER(AI68),AI68/AI$66/$D$3,"")</f>
        <v>0.25378296654944971</v>
      </c>
      <c r="AJ120" s="177">
        <f>IF(ISNUMBER(AJ68),AJ68/AJ$66/$D$3,"")</f>
        <v>0.25623384224269141</v>
      </c>
      <c r="AK120" s="177">
        <f>IF(ISNUMBER(AK68),AK68/AK$66/$D$3,"")</f>
        <v>0.25770436765863636</v>
      </c>
      <c r="AL120" s="177">
        <f>IF(ISNUMBER(AL68),AL68/AL$66/$D$3,"")</f>
        <v>0.25966506821322977</v>
      </c>
      <c r="AM120" s="177">
        <f>IF(ISNUMBER(AM68),AM68/AM$66/$D$3,"")</f>
        <v>0.26064541849052641</v>
      </c>
      <c r="AN120" s="177" t="str">
        <f>IF(ISNUMBER(AN68),AN68/AN$66/$D$3,"")</f>
        <v/>
      </c>
      <c r="AO120" s="177" t="str">
        <f>IF(ISNUMBER(AO68),AO68/AO$66/$D$3,"")</f>
        <v/>
      </c>
      <c r="AP120" s="177" t="str">
        <f>IF(ISNUMBER(AP68),AP68/AP$66/$D$3,"")</f>
        <v/>
      </c>
      <c r="AQ120" s="177" t="str">
        <f>IF(ISNUMBER(AQ68),AQ68/AQ$66/$D$3,"")</f>
        <v/>
      </c>
      <c r="AR120" s="177" t="str">
        <f>IF(ISNUMBER(AR68),AR68/AR$66/$D$3,"")</f>
        <v/>
      </c>
      <c r="AS120" s="177" t="str">
        <f>IF(ISNUMBER(AS68),AS68/AS$66/$D$3,"")</f>
        <v/>
      </c>
      <c r="AT120" s="177" t="str">
        <f>IF(ISNUMBER(AT68),AT68/AT$66/$D$3,"")</f>
        <v/>
      </c>
      <c r="AU120" s="177" t="str">
        <f>IF(ISNUMBER(AU68),AU68/AU$66/$D$3,"")</f>
        <v/>
      </c>
      <c r="AV120" s="177" t="str">
        <f>IF(ISNUMBER(AV68),AV68/AV$66/$D$3,"")</f>
        <v/>
      </c>
      <c r="AW120" s="177" t="str">
        <f>IF(ISNUMBER(AW68),AW68/AW$66/$D$3,"")</f>
        <v/>
      </c>
      <c r="AX120" s="177" t="str">
        <f>IF(ISNUMBER(AX68),AX68/AX$66/$D$3,"")</f>
        <v/>
      </c>
      <c r="AY120" s="177" t="str">
        <f>IF(ISNUMBER(AY68),AY68/AY$66/$D$3,"")</f>
        <v/>
      </c>
      <c r="AZ120" s="177" t="str">
        <f>IF(ISNUMBER(AZ68),AZ68/AZ$66/$D$3,"")</f>
        <v/>
      </c>
      <c r="BA120" s="177" t="str">
        <f>IF(ISNUMBER(BA68),BA68/BA$66/$D$3,"")</f>
        <v/>
      </c>
      <c r="BB120" s="177" t="str">
        <f>IF(ISNUMBER(BB68),BB68/BB$66/$D$3,"")</f>
        <v/>
      </c>
      <c r="BC120" s="177" t="str">
        <f>IF(ISNUMBER(BC68),BC68/BC$66/$D$3,"")</f>
        <v/>
      </c>
      <c r="BD120" s="177" t="str">
        <f>IF(ISNUMBER(BD68),BD68/BD$66/$D$3,"")</f>
        <v/>
      </c>
      <c r="BE120" s="177" t="str">
        <f>IF(ISNUMBER(BE68),BE68/BE$66/$D$3,"")</f>
        <v/>
      </c>
      <c r="BF120" s="177" t="str">
        <f>IF(ISNUMBER(BF68),BF68/BF$66/$D$3,"")</f>
        <v/>
      </c>
      <c r="BG120" s="177" t="str">
        <f>IF(ISNUMBER(BG68),BG68/BG$66/$D$3,"")</f>
        <v/>
      </c>
      <c r="BH120" s="177" t="str">
        <f>IF(ISNUMBER(BH68),BH68/BH$66/$D$3,"")</f>
        <v/>
      </c>
      <c r="BI120" s="177" t="str">
        <f>IF(ISNUMBER(BI68),BI68/BI$66/$D$3,"")</f>
        <v/>
      </c>
      <c r="BJ120" s="177" t="str">
        <f>IF(ISNUMBER(BJ68),BJ68/BJ$66/$D$3,"")</f>
        <v/>
      </c>
      <c r="BK120" s="177" t="str">
        <f>IF(ISNUMBER(BK68),BK68/BK$66/$D$3,"")</f>
        <v/>
      </c>
      <c r="BL120" s="177" t="str">
        <f>IF(ISNUMBER(BL68),BL68/BL$66/$D$3,"")</f>
        <v/>
      </c>
      <c r="BM120" s="177" t="str">
        <f>IF(ISNUMBER(BM68),BM68/BM$66/$D$3,"")</f>
        <v/>
      </c>
      <c r="BN120" s="177" t="str">
        <f>IF(ISNUMBER(BN68),BN68/BN$66/$D$3,"")</f>
        <v/>
      </c>
      <c r="BO120" s="177" t="str">
        <f>IF(ISNUMBER(BO68),BO68/BO$66/$D$3,"")</f>
        <v/>
      </c>
      <c r="BP120" s="177" t="str">
        <f>IF(ISNUMBER(BP68),BP68/BP$66/$D$3,"")</f>
        <v/>
      </c>
    </row>
    <row r="121" spans="12:69">
      <c r="L121" s="101"/>
      <c r="M121" t="s">
        <v>125</v>
      </c>
      <c r="O121" s="177">
        <f>IF(ISNUMBER(O74),O74/O$66/$D$3,"")</f>
        <v>0.42366362952465925</v>
      </c>
      <c r="P121" s="177">
        <f>IF(ISNUMBER(P74),P74/P$66/$D$3,"")</f>
        <v>0.38120035584947248</v>
      </c>
      <c r="Q121" s="177">
        <f>IF(ISNUMBER(Q74),Q74/Q$66/$D$3,"")</f>
        <v>0.35996871901187905</v>
      </c>
      <c r="R121" s="177">
        <f>IF(ISNUMBER(R74),R74/R$66/$D$3,"")</f>
        <v>0.34935290059308238</v>
      </c>
      <c r="S121" s="177">
        <f>IF(ISNUMBER(S74),S74/S$66/$D$3,"")</f>
        <v>0.33873708217428572</v>
      </c>
      <c r="T121" s="177">
        <f>IF(ISNUMBER(T74),T74/T$66/$D$3,"")</f>
        <v>0.33379272839018864</v>
      </c>
      <c r="U121" s="177">
        <f>IF(ISNUMBER(U74),U74/U$66/$D$3,"")</f>
        <v>0.33024442743924837</v>
      </c>
      <c r="V121" s="177">
        <f>IF(ISNUMBER(V74),V74/V$66/$D$3,"")</f>
        <v>0.328121263755489</v>
      </c>
      <c r="W121" s="177">
        <f>IF(ISNUMBER(W74),W74/W$66/$D$3,"")</f>
        <v>0.32927986878706761</v>
      </c>
      <c r="X121" s="177">
        <f>IF(ISNUMBER(X74),X74/X$66/$D$3,"")</f>
        <v>0.33014882256075156</v>
      </c>
      <c r="Y121" s="177">
        <f>IF(ISNUMBER(Y74),Y74/Y$66/$D$3,"")</f>
        <v>0.33082467549583905</v>
      </c>
      <c r="Z121" s="177">
        <f>IF(ISNUMBER(Z74),Z74/Z$66/$D$3,"")</f>
        <v>0.33136535784390903</v>
      </c>
      <c r="AA121" s="177">
        <f>IF(ISNUMBER(AA74),AA74/AA$66/$D$3,"")</f>
        <v>0.33217638136601413</v>
      </c>
      <c r="AB121" s="177">
        <f>IF(ISNUMBER(AB74),AB74/AB$66/$D$3,"")</f>
        <v>0.35841565868892034</v>
      </c>
      <c r="AC121" s="177">
        <f>IF(ISNUMBER(AC74),AC74/AC$66/$D$3,"")</f>
        <v>0.37809511668110013</v>
      </c>
      <c r="AD121" s="177">
        <f>IF(ISNUMBER(AD74),AD74/AD$66/$D$3,"")</f>
        <v>0.39340136178612878</v>
      </c>
      <c r="AE121" s="177">
        <f>IF(ISNUMBER(AE74),AE74/AE$66/$D$3,"")</f>
        <v>0.40564635787015163</v>
      </c>
      <c r="AF121" s="177">
        <f>IF(ISNUMBER(AF74),AF74/AF$66/$D$3,"")</f>
        <v>0.44238134612222046</v>
      </c>
      <c r="AG121" s="177">
        <f>IF(ISNUMBER(AG74),AG74/AG$66/$D$3,"")</f>
        <v>0.4607488402482548</v>
      </c>
      <c r="AH121" s="177">
        <f>IF(ISNUMBER(AH74),AH74/AH$66/$D$3,"")</f>
        <v>0.4717693367238755</v>
      </c>
      <c r="AI121" s="177">
        <f>IF(ISNUMBER(AI74),AI74/AI$66/$D$3,"")</f>
        <v>0.47911633437428924</v>
      </c>
      <c r="AJ121" s="177">
        <f>IF(ISNUMBER(AJ74),AJ74/AJ$66/$D$3,"")</f>
        <v>0.48830008143730635</v>
      </c>
      <c r="AK121" s="177">
        <f>IF(ISNUMBER(AK74),AK74/AK$66/$D$3,"")</f>
        <v>0.49381032967511668</v>
      </c>
      <c r="AL121" s="177">
        <f>IF(ISNUMBER(AL74),AL74/AL$66/$D$3,"")</f>
        <v>0.50115732732553053</v>
      </c>
      <c r="AM121" s="177">
        <f>IF(ISNUMBER(AM74),AM74/AM$66/$D$3,"")</f>
        <v>0.50483082615073738</v>
      </c>
      <c r="AN121" s="177" t="str">
        <f>IF(ISNUMBER(AN74),AN74/AN$66/$D$3,"")</f>
        <v/>
      </c>
      <c r="AO121" s="177" t="str">
        <f>IF(ISNUMBER(AO74),AO74/AO$66/$D$3,"")</f>
        <v/>
      </c>
      <c r="AP121" s="177" t="str">
        <f>IF(ISNUMBER(AP74),AP74/AP$66/$D$3,"")</f>
        <v/>
      </c>
      <c r="AQ121" s="177" t="str">
        <f>IF(ISNUMBER(AQ74),AQ74/AQ$66/$D$3,"")</f>
        <v/>
      </c>
      <c r="AR121" s="177" t="str">
        <f>IF(ISNUMBER(AR74),AR74/AR$66/$D$3,"")</f>
        <v/>
      </c>
      <c r="AS121" s="177" t="str">
        <f>IF(ISNUMBER(AS74),AS74/AS$66/$D$3,"")</f>
        <v/>
      </c>
      <c r="AT121" s="177" t="str">
        <f>IF(ISNUMBER(AT74),AT74/AT$66/$D$3,"")</f>
        <v/>
      </c>
      <c r="AU121" s="177" t="str">
        <f>IF(ISNUMBER(AU74),AU74/AU$66/$D$3,"")</f>
        <v/>
      </c>
      <c r="AV121" s="177" t="str">
        <f>IF(ISNUMBER(AV74),AV74/AV$66/$D$3,"")</f>
        <v/>
      </c>
      <c r="AW121" s="177" t="str">
        <f>IF(ISNUMBER(AW74),AW74/AW$66/$D$3,"")</f>
        <v/>
      </c>
      <c r="AX121" s="177" t="str">
        <f>IF(ISNUMBER(AX74),AX74/AX$66/$D$3,"")</f>
        <v/>
      </c>
      <c r="AY121" s="177" t="str">
        <f>IF(ISNUMBER(AY74),AY74/AY$66/$D$3,"")</f>
        <v/>
      </c>
      <c r="AZ121" s="177" t="str">
        <f>IF(ISNUMBER(AZ74),AZ74/AZ$66/$D$3,"")</f>
        <v/>
      </c>
      <c r="BA121" s="177" t="str">
        <f>IF(ISNUMBER(BA74),BA74/BA$66/$D$3,"")</f>
        <v/>
      </c>
      <c r="BB121" s="177" t="str">
        <f>IF(ISNUMBER(BB74),BB74/BB$66/$D$3,"")</f>
        <v/>
      </c>
      <c r="BC121" s="177" t="str">
        <f>IF(ISNUMBER(BC74),BC74/BC$66/$D$3,"")</f>
        <v/>
      </c>
      <c r="BD121" s="177" t="str">
        <f>IF(ISNUMBER(BD74),BD74/BD$66/$D$3,"")</f>
        <v/>
      </c>
      <c r="BE121" s="177" t="str">
        <f>IF(ISNUMBER(BE74),BE74/BE$66/$D$3,"")</f>
        <v/>
      </c>
      <c r="BF121" s="177" t="str">
        <f>IF(ISNUMBER(BF74),BF74/BF$66/$D$3,"")</f>
        <v/>
      </c>
      <c r="BG121" s="177" t="str">
        <f>IF(ISNUMBER(BG74),BG74/BG$66/$D$3,"")</f>
        <v/>
      </c>
      <c r="BH121" s="177" t="str">
        <f>IF(ISNUMBER(BH74),BH74/BH$66/$D$3,"")</f>
        <v/>
      </c>
      <c r="BI121" s="177" t="str">
        <f>IF(ISNUMBER(BI74),BI74/BI$66/$D$3,"")</f>
        <v/>
      </c>
      <c r="BJ121" s="177" t="str">
        <f>IF(ISNUMBER(BJ74),BJ74/BJ$66/$D$3,"")</f>
        <v/>
      </c>
      <c r="BK121" s="177" t="str">
        <f>IF(ISNUMBER(BK74),BK74/BK$66/$D$3,"")</f>
        <v/>
      </c>
      <c r="BL121" s="177" t="str">
        <f>IF(ISNUMBER(BL74),BL74/BL$66/$D$3,"")</f>
        <v/>
      </c>
      <c r="BM121" s="177" t="str">
        <f>IF(ISNUMBER(BM74),BM74/BM$66/$D$3,"")</f>
        <v/>
      </c>
      <c r="BN121" s="177" t="str">
        <f>IF(ISNUMBER(BN74),BN74/BN$66/$D$3,"")</f>
        <v/>
      </c>
      <c r="BO121" s="177" t="str">
        <f>IF(ISNUMBER(BO74),BO74/BO$66/$D$3,"")</f>
        <v/>
      </c>
      <c r="BP121" s="177" t="str">
        <f>IF(ISNUMBER(BP74),BP74/BP$66/$D$3,"")</f>
        <v/>
      </c>
    </row>
    <row r="122" spans="12:69"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77"/>
      <c r="BN122" s="177"/>
      <c r="BO122" s="177"/>
      <c r="BP122" s="177"/>
      <c r="BQ122" s="178"/>
    </row>
    <row r="123" spans="12:69">
      <c r="M123" s="101" t="s">
        <v>126</v>
      </c>
      <c r="N123" s="38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  <c r="BJ123" s="177"/>
      <c r="BK123" s="177"/>
      <c r="BL123" s="177"/>
      <c r="BM123" s="177"/>
      <c r="BN123" s="177"/>
      <c r="BO123" s="177"/>
      <c r="BP123" s="177"/>
      <c r="BQ123" s="178"/>
    </row>
    <row r="124" spans="12:69">
      <c r="N124" s="38">
        <f>'1. Assumptions'!D8</f>
        <v>10</v>
      </c>
      <c r="O124" s="177" t="str">
        <f>IF(ISNUMBER(O81), O81/O$66/$D$3, "")</f>
        <v/>
      </c>
      <c r="P124" s="177" t="str">
        <f>IF(ISNUMBER(P81), P81/P$66/$D$3, "")</f>
        <v/>
      </c>
      <c r="Q124" s="177"/>
      <c r="R124" s="177" t="str">
        <f>IF(ISNUMBER(R81), R81/R$66/$D$3, "")</f>
        <v/>
      </c>
      <c r="S124" s="177" t="str">
        <f>IF(ISNUMBER(S81), S81/S$66/$D$3, "")</f>
        <v/>
      </c>
      <c r="T124" s="177" t="str">
        <f>IF(ISNUMBER(T81), T81/T$66/$D$3, "")</f>
        <v/>
      </c>
      <c r="U124" s="177" t="str">
        <f>IF(ISNUMBER(U81), U81/U$66/$D$3, "")</f>
        <v/>
      </c>
      <c r="V124" s="177" t="str">
        <f>IF(ISNUMBER(V81), V81/V$66/$D$3, "")</f>
        <v/>
      </c>
      <c r="W124" s="177" t="str">
        <f>IF(ISNUMBER(W81), W81/W$66/$D$3, "")</f>
        <v/>
      </c>
      <c r="X124" s="177">
        <f>IF(ISNUMBER(X81), X81/X$66/$D$3, "")</f>
        <v>0.87626980153861744</v>
      </c>
      <c r="Y124" s="177">
        <f>IF(ISNUMBER(Y81), Y81/Y$66/$D$3, "")</f>
        <v>0.8164126528906045</v>
      </c>
      <c r="Z124" s="177">
        <f>IF(ISNUMBER(Z81), Z81/Z$66/$D$3, "")</f>
        <v>0.76852693397219451</v>
      </c>
      <c r="AA124" s="177">
        <f>IF(ISNUMBER(AA81), AA81/AA$66/$D$3, "")</f>
        <v>0.69669835559457927</v>
      </c>
      <c r="AB124" s="177">
        <f>IF(ISNUMBER(AB81), AB81/AB$66/$D$3, "")</f>
        <v>0.64539222818199693</v>
      </c>
      <c r="AC124" s="177">
        <f>IF(ISNUMBER(AC81), AC81/AC$66/$D$3, "")</f>
        <v>0.60691263262256012</v>
      </c>
      <c r="AD124" s="177">
        <f>IF(ISNUMBER(AD81), AD81/AD$66/$D$3, "")</f>
        <v>0.5769840582985537</v>
      </c>
      <c r="AE124" s="177">
        <f>IF(ISNUMBER(AE81), AE81/AE$66/$D$3, "")</f>
        <v>0.55304119883934866</v>
      </c>
      <c r="AF124" s="177">
        <f>IF(ISNUMBER(AF81), AF81/AF$66/$D$3, "")</f>
        <v>0.48121262046173346</v>
      </c>
      <c r="AG124" s="177" t="str">
        <f>IF(ISNUMBER(AG81), AG81/AG$66/$D$3, "")</f>
        <v/>
      </c>
      <c r="AH124" s="177" t="str">
        <f>IF(ISNUMBER(AH81), AH81/AH$66/$D$3, "")</f>
        <v/>
      </c>
      <c r="AI124" s="177" t="str">
        <f>IF(ISNUMBER(AI81), AI81/AI$66/$D$3, "")</f>
        <v/>
      </c>
      <c r="AJ124" s="177" t="str">
        <f>IF(ISNUMBER(AJ81), AJ81/AJ$66/$D$3, "")</f>
        <v/>
      </c>
      <c r="AK124" s="177" t="str">
        <f>IF(ISNUMBER(AK81), AK81/AK$66/$D$3, "")</f>
        <v/>
      </c>
      <c r="AL124" s="177" t="str">
        <f>IF(ISNUMBER(AL81), AL81/AL$66/$D$3, "")</f>
        <v/>
      </c>
      <c r="AM124" s="177" t="str">
        <f>IF(ISNUMBER(AM81), AM81/AM$66/$D$3, "")</f>
        <v/>
      </c>
      <c r="AN124" s="177" t="str">
        <f>IF(ISNUMBER(AN81), AN81/AN$66/$D$3, "")</f>
        <v/>
      </c>
      <c r="AO124" s="177" t="str">
        <f>IF(ISNUMBER(AO81), AO81/AO$66/$D$3, "")</f>
        <v/>
      </c>
      <c r="AP124" s="177" t="str">
        <f>IF(ISNUMBER(AP81), AP81/AP$66/$D$3, "")</f>
        <v/>
      </c>
      <c r="AQ124" s="177" t="str">
        <f>IF(ISNUMBER(AQ81), AQ81/AQ$66/$D$3, "")</f>
        <v/>
      </c>
      <c r="AR124" s="177" t="str">
        <f>IF(ISNUMBER(AR81), AR81/AR$66/$D$3, "")</f>
        <v/>
      </c>
      <c r="AS124" s="177" t="str">
        <f>IF(ISNUMBER(AS81), AS81/AS$66/$D$3, "")</f>
        <v/>
      </c>
      <c r="AT124" s="177" t="str">
        <f>IF(ISNUMBER(AT81), AT81/AT$66/$D$3, "")</f>
        <v/>
      </c>
      <c r="AU124" s="177" t="str">
        <f>IF(ISNUMBER(AU81), AU81/AU$66/$D$3, "")</f>
        <v/>
      </c>
      <c r="AV124" s="177" t="str">
        <f>IF(ISNUMBER(AV81), AV81/AV$66/$D$3, "")</f>
        <v/>
      </c>
      <c r="AW124" s="177" t="str">
        <f>IF(ISNUMBER(AW81), AW81/AW$66/$D$3, "")</f>
        <v/>
      </c>
      <c r="AX124" s="177" t="str">
        <f>IF(ISNUMBER(AX81), AX81/AX$66/$D$3, "")</f>
        <v/>
      </c>
      <c r="AY124" s="177" t="str">
        <f>IF(ISNUMBER(AY81), AY81/AY$66/$D$3, "")</f>
        <v/>
      </c>
      <c r="AZ124" s="177" t="str">
        <f>IF(ISNUMBER(AZ81), AZ81/AZ$66/$D$3, "")</f>
        <v/>
      </c>
      <c r="BA124" s="177" t="str">
        <f>IF(ISNUMBER(BA81), BA81/BA$66/$D$3, "")</f>
        <v/>
      </c>
      <c r="BB124" s="177" t="str">
        <f>IF(ISNUMBER(BB81), BB81/BB$66/$D$3, "")</f>
        <v/>
      </c>
      <c r="BC124" s="177" t="str">
        <f>IF(ISNUMBER(BC81), BC81/BC$66/$D$3, "")</f>
        <v/>
      </c>
      <c r="BD124" s="177" t="str">
        <f>IF(ISNUMBER(BD81), BD81/BD$66/$D$3, "")</f>
        <v/>
      </c>
      <c r="BE124" s="177" t="str">
        <f>IF(ISNUMBER(BE81), BE81/BE$66/$D$3, "")</f>
        <v/>
      </c>
      <c r="BF124" s="177" t="str">
        <f>IF(ISNUMBER(BF81), BF81/BF$66/$D$3, "")</f>
        <v/>
      </c>
      <c r="BG124" s="177" t="str">
        <f>IF(ISNUMBER(BG81), BG81/BG$66/$D$3, "")</f>
        <v/>
      </c>
      <c r="BH124" s="177" t="str">
        <f>IF(ISNUMBER(BH81), BH81/BH$66/$D$3, "")</f>
        <v/>
      </c>
      <c r="BI124" s="177" t="str">
        <f>IF(ISNUMBER(BI81), BI81/BI$66/$D$3, "")</f>
        <v/>
      </c>
      <c r="BJ124" s="177" t="str">
        <f>IF(ISNUMBER(BJ81), BJ81/BJ$66/$D$3, "")</f>
        <v/>
      </c>
      <c r="BK124" s="177" t="str">
        <f>IF(ISNUMBER(BK81), BK81/BK$66/$D$3, "")</f>
        <v/>
      </c>
      <c r="BL124" s="177" t="str">
        <f>IF(ISNUMBER(BL81), BL81/BL$66/$D$3, "")</f>
        <v/>
      </c>
      <c r="BM124" s="177" t="str">
        <f>IF(ISNUMBER(BM81), BM81/BM$66/$D$3, "")</f>
        <v/>
      </c>
      <c r="BN124" s="177" t="str">
        <f>IF(ISNUMBER(BN81), BN81/BN$66/$D$3, "")</f>
        <v/>
      </c>
      <c r="BO124" s="177" t="str">
        <f>IF(ISNUMBER(BO81), BO81/BO$66/$D$3, "")</f>
        <v/>
      </c>
      <c r="BP124" s="177" t="str">
        <f>IF(ISNUMBER(BP81), BP81/BP$66/$D$3, "")</f>
        <v/>
      </c>
      <c r="BQ124" s="178"/>
    </row>
    <row r="125" spans="12:69">
      <c r="N125" s="38">
        <f>'1. Assumptions'!D9</f>
        <v>25</v>
      </c>
      <c r="O125" s="177" t="str">
        <f>IF(ISNUMBER(O82), O82/O$66/$D$3, "")</f>
        <v/>
      </c>
      <c r="P125" s="177" t="str">
        <f>IF(ISNUMBER(P82), P82/P$66/$D$3, "")</f>
        <v/>
      </c>
      <c r="Q125" s="177"/>
      <c r="R125" s="177" t="str">
        <f>IF(ISNUMBER(R82), R82/R$66/$D$3, "")</f>
        <v/>
      </c>
      <c r="S125" s="177" t="str">
        <f>IF(ISNUMBER(S82), S82/S$66/$D$3, "")</f>
        <v/>
      </c>
      <c r="T125" s="177" t="str">
        <f>IF(ISNUMBER(T82), T82/T$66/$D$3, "")</f>
        <v/>
      </c>
      <c r="U125" s="177" t="str">
        <f>IF(ISNUMBER(U82), U82/U$66/$D$3, "")</f>
        <v/>
      </c>
      <c r="V125" s="177" t="str">
        <f>IF(ISNUMBER(V82), V82/V$66/$D$3, "")</f>
        <v/>
      </c>
      <c r="W125" s="177" t="str">
        <f>IF(ISNUMBER(W82), W82/W$66/$D$3, "")</f>
        <v/>
      </c>
      <c r="X125" s="177" t="str">
        <f>IF(ISNUMBER(X82), X82/X$66/$D$3, "")</f>
        <v/>
      </c>
      <c r="Y125" s="177" t="str">
        <f>IF(ISNUMBER(Y82), Y82/Y$66/$D$3, "")</f>
        <v/>
      </c>
      <c r="Z125" s="177" t="str">
        <f>IF(ISNUMBER(Z82), Z82/Z$66/$D$3, "")</f>
        <v/>
      </c>
      <c r="AA125" s="177" t="str">
        <f>IF(ISNUMBER(AA82), AA82/AA$66/$D$3, "")</f>
        <v/>
      </c>
      <c r="AB125" s="177" t="str">
        <f>IF(ISNUMBER(AB82), AB82/AB$66/$D$3, "")</f>
        <v/>
      </c>
      <c r="AC125" s="177" t="str">
        <f>IF(ISNUMBER(AC82), AC82/AC$66/$D$3, "")</f>
        <v/>
      </c>
      <c r="AD125" s="177" t="str">
        <f>IF(ISNUMBER(AD82), AD82/AD$66/$D$3, "")</f>
        <v/>
      </c>
      <c r="AE125" s="177" t="str">
        <f>IF(ISNUMBER(AE82), AE82/AE$66/$D$3, "")</f>
        <v/>
      </c>
      <c r="AF125" s="177">
        <f>IF(ISNUMBER(AF82), AF82/AF$66/$D$3, "")</f>
        <v>0.68368243879013901</v>
      </c>
      <c r="AG125" s="177">
        <f>IF(ISNUMBER(AG82), AG82/AG$66/$D$3, "")</f>
        <v>0.59715069501923002</v>
      </c>
      <c r="AH125" s="177">
        <f>IF(ISNUMBER(AH82), AH82/AH$66/$D$3, "")</f>
        <v>0.54523164875668451</v>
      </c>
      <c r="AI125" s="177">
        <f>IF(ISNUMBER(AI82), AI82/AI$66/$D$3, "")</f>
        <v>0.51061895124832091</v>
      </c>
      <c r="AJ125" s="177">
        <f>IF(ISNUMBER(AJ82), AJ82/AJ$66/$D$3, "")</f>
        <v>0.46735307936286646</v>
      </c>
      <c r="AK125" s="177">
        <f>IF(ISNUMBER(AK82), AK82/AK$66/$D$3, "")</f>
        <v>0.44139355623159376</v>
      </c>
      <c r="AL125" s="177" t="str">
        <f>IF(ISNUMBER(AL82), AL82/AL$66/$D$3, "")</f>
        <v/>
      </c>
      <c r="AM125" s="177" t="str">
        <f>IF(ISNUMBER(AM82), AM82/AM$66/$D$3, "")</f>
        <v/>
      </c>
      <c r="AN125" s="177" t="str">
        <f>IF(ISNUMBER(AN82), AN82/AN$66/$D$3, "")</f>
        <v/>
      </c>
      <c r="AO125" s="177" t="str">
        <f>IF(ISNUMBER(AO82), AO82/AO$66/$D$3, "")</f>
        <v/>
      </c>
      <c r="AP125" s="177" t="str">
        <f>IF(ISNUMBER(AP82), AP82/AP$66/$D$3, "")</f>
        <v/>
      </c>
      <c r="AQ125" s="177" t="str">
        <f>IF(ISNUMBER(AQ82), AQ82/AQ$66/$D$3, "")</f>
        <v/>
      </c>
      <c r="AR125" s="177" t="str">
        <f>IF(ISNUMBER(AR82), AR82/AR$66/$D$3, "")</f>
        <v/>
      </c>
      <c r="AS125" s="177" t="str">
        <f>IF(ISNUMBER(AS82), AS82/AS$66/$D$3, "")</f>
        <v/>
      </c>
      <c r="AT125" s="177" t="str">
        <f>IF(ISNUMBER(AT82), AT82/AT$66/$D$3, "")</f>
        <v/>
      </c>
      <c r="AU125" s="177" t="str">
        <f>IF(ISNUMBER(AU82), AU82/AU$66/$D$3, "")</f>
        <v/>
      </c>
      <c r="AV125" s="177" t="str">
        <f>IF(ISNUMBER(AV82), AV82/AV$66/$D$3, "")</f>
        <v/>
      </c>
      <c r="AW125" s="177" t="str">
        <f>IF(ISNUMBER(AW82), AW82/AW$66/$D$3, "")</f>
        <v/>
      </c>
      <c r="AX125" s="177" t="str">
        <f>IF(ISNUMBER(AX82), AX82/AX$66/$D$3, "")</f>
        <v/>
      </c>
      <c r="AY125" s="177" t="str">
        <f>IF(ISNUMBER(AY82), AY82/AY$66/$D$3, "")</f>
        <v/>
      </c>
      <c r="AZ125" s="177" t="str">
        <f>IF(ISNUMBER(AZ82), AZ82/AZ$66/$D$3, "")</f>
        <v/>
      </c>
      <c r="BA125" s="177" t="str">
        <f>IF(ISNUMBER(BA82), BA82/BA$66/$D$3, "")</f>
        <v/>
      </c>
      <c r="BB125" s="177" t="str">
        <f>IF(ISNUMBER(BB82), BB82/BB$66/$D$3, "")</f>
        <v/>
      </c>
      <c r="BC125" s="177" t="str">
        <f>IF(ISNUMBER(BC82), BC82/BC$66/$D$3, "")</f>
        <v/>
      </c>
      <c r="BD125" s="177" t="str">
        <f>IF(ISNUMBER(BD82), BD82/BD$66/$D$3, "")</f>
        <v/>
      </c>
      <c r="BE125" s="177" t="str">
        <f>IF(ISNUMBER(BE82), BE82/BE$66/$D$3, "")</f>
        <v/>
      </c>
      <c r="BF125" s="177" t="str">
        <f>IF(ISNUMBER(BF82), BF82/BF$66/$D$3, "")</f>
        <v/>
      </c>
      <c r="BG125" s="177" t="str">
        <f>IF(ISNUMBER(BG82), BG82/BG$66/$D$3, "")</f>
        <v/>
      </c>
      <c r="BH125" s="177" t="str">
        <f>IF(ISNUMBER(BH82), BH82/BH$66/$D$3, "")</f>
        <v/>
      </c>
      <c r="BI125" s="177" t="str">
        <f>IF(ISNUMBER(BI82), BI82/BI$66/$D$3, "")</f>
        <v/>
      </c>
      <c r="BJ125" s="177" t="str">
        <f>IF(ISNUMBER(BJ82), BJ82/BJ$66/$D$3, "")</f>
        <v/>
      </c>
      <c r="BK125" s="177" t="str">
        <f>IF(ISNUMBER(BK82), BK82/BK$66/$D$3, "")</f>
        <v/>
      </c>
      <c r="BL125" s="177" t="str">
        <f>IF(ISNUMBER(BL82), BL82/BL$66/$D$3, "")</f>
        <v/>
      </c>
      <c r="BM125" s="177" t="str">
        <f>IF(ISNUMBER(BM82), BM82/BM$66/$D$3, "")</f>
        <v/>
      </c>
      <c r="BN125" s="177" t="str">
        <f>IF(ISNUMBER(BN82), BN82/BN$66/$D$3, "")</f>
        <v/>
      </c>
      <c r="BO125" s="177" t="str">
        <f>IF(ISNUMBER(BO82), BO82/BO$66/$D$3, "")</f>
        <v/>
      </c>
      <c r="BP125" s="177" t="str">
        <f>IF(ISNUMBER(BP82), BP82/BP$66/$D$3, "")</f>
        <v/>
      </c>
      <c r="BQ125" s="178"/>
    </row>
    <row r="126" spans="12:69">
      <c r="N126" s="38">
        <f>'1. Assumptions'!D10</f>
        <v>50</v>
      </c>
      <c r="O126" s="177" t="str">
        <f>IF(ISNUMBER(O83), O83/O$66/$D$3, "")</f>
        <v/>
      </c>
      <c r="P126" s="177" t="str">
        <f>IF(ISNUMBER(P83), P83/P$66/$D$3, "")</f>
        <v/>
      </c>
      <c r="Q126" s="177"/>
      <c r="R126" s="177" t="str">
        <f>IF(ISNUMBER(R83), R83/R$66/$D$3, "")</f>
        <v/>
      </c>
      <c r="S126" s="177" t="str">
        <f>IF(ISNUMBER(S83), S83/S$66/$D$3, "")</f>
        <v/>
      </c>
      <c r="T126" s="177" t="str">
        <f>IF(ISNUMBER(T83), T83/T$66/$D$3, "")</f>
        <v/>
      </c>
      <c r="U126" s="177" t="str">
        <f>IF(ISNUMBER(U83), U83/U$66/$D$3, "")</f>
        <v/>
      </c>
      <c r="V126" s="177" t="str">
        <f>IF(ISNUMBER(V83), V83/V$66/$D$3, "")</f>
        <v/>
      </c>
      <c r="W126" s="177" t="str">
        <f>IF(ISNUMBER(W83), W83/W$66/$D$3, "")</f>
        <v/>
      </c>
      <c r="X126" s="177" t="str">
        <f>IF(ISNUMBER(X83), X83/X$66/$D$3, "")</f>
        <v/>
      </c>
      <c r="Y126" s="177" t="str">
        <f>IF(ISNUMBER(Y83), Y83/Y$66/$D$3, "")</f>
        <v/>
      </c>
      <c r="Z126" s="177" t="str">
        <f>IF(ISNUMBER(Z83), Z83/Z$66/$D$3, "")</f>
        <v/>
      </c>
      <c r="AA126" s="177" t="str">
        <f>IF(ISNUMBER(AA83), AA83/AA$66/$D$3, "")</f>
        <v/>
      </c>
      <c r="AB126" s="177" t="str">
        <f>IF(ISNUMBER(AB83), AB83/AB$66/$D$3, "")</f>
        <v/>
      </c>
      <c r="AC126" s="177" t="str">
        <f>IF(ISNUMBER(AC83), AC83/AC$66/$D$3, "")</f>
        <v/>
      </c>
      <c r="AD126" s="177" t="str">
        <f>IF(ISNUMBER(AD83), AD83/AD$66/$D$3, "")</f>
        <v/>
      </c>
      <c r="AE126" s="177" t="str">
        <f>IF(ISNUMBER(AE83), AE83/AE$66/$D$3, "")</f>
        <v/>
      </c>
      <c r="AF126" s="177" t="str">
        <f>IF(ISNUMBER(AF83), AF83/AF$66/$D$3, "")</f>
        <v/>
      </c>
      <c r="AG126" s="177" t="str">
        <f>IF(ISNUMBER(AG83), AG83/AG$66/$D$3, "")</f>
        <v/>
      </c>
      <c r="AH126" s="177">
        <f>IF(ISNUMBER(AH83), AH83/AH$66/$D$3, "")</f>
        <v>0.74770146708509011</v>
      </c>
      <c r="AI126" s="177">
        <f>IF(ISNUMBER(AI83), AI83/AI$66/$D$3, "")</f>
        <v>0.67934379985532556</v>
      </c>
      <c r="AJ126" s="177">
        <f>IF(ISNUMBER(AJ83), AJ83/AJ$66/$D$3, "")</f>
        <v>0.59389671581811998</v>
      </c>
      <c r="AK126" s="177">
        <f>IF(ISNUMBER(AK83), AK83/AK$66/$D$3, "")</f>
        <v>0.54262846539579657</v>
      </c>
      <c r="AL126" s="177">
        <f>IF(ISNUMBER(AL83), AL83/AL$66/$D$3, "")</f>
        <v>0.4742707981660319</v>
      </c>
      <c r="AM126" s="177">
        <f>IF(ISNUMBER(AM83), AM83/AM$66/$D$3, "")</f>
        <v>0.44009196455114968</v>
      </c>
      <c r="AN126" s="177" t="str">
        <f>IF(ISNUMBER(AN83), AN83/AN$66/$D$3, "")</f>
        <v/>
      </c>
      <c r="AO126" s="177" t="str">
        <f>IF(ISNUMBER(AO83), AO83/AO$66/$D$3, "")</f>
        <v/>
      </c>
      <c r="AP126" s="177" t="str">
        <f>IF(ISNUMBER(AP83), AP83/AP$66/$D$3, "")</f>
        <v/>
      </c>
      <c r="AQ126" s="177" t="str">
        <f>IF(ISNUMBER(AQ83), AQ83/AQ$66/$D$3, "")</f>
        <v/>
      </c>
      <c r="AR126" s="177" t="str">
        <f>IF(ISNUMBER(AR83), AR83/AR$66/$D$3, "")</f>
        <v/>
      </c>
      <c r="AS126" s="177" t="str">
        <f>IF(ISNUMBER(AS83), AS83/AS$66/$D$3, "")</f>
        <v/>
      </c>
      <c r="AT126" s="177" t="str">
        <f>IF(ISNUMBER(AT83), AT83/AT$66/$D$3, "")</f>
        <v/>
      </c>
      <c r="AU126" s="177" t="str">
        <f>IF(ISNUMBER(AU83), AU83/AU$66/$D$3, "")</f>
        <v/>
      </c>
      <c r="AV126" s="177" t="str">
        <f>IF(ISNUMBER(AV83), AV83/AV$66/$D$3, "")</f>
        <v/>
      </c>
      <c r="AW126" s="177" t="str">
        <f>IF(ISNUMBER(AW83), AW83/AW$66/$D$3, "")</f>
        <v/>
      </c>
      <c r="AX126" s="177" t="str">
        <f>IF(ISNUMBER(AX83), AX83/AX$66/$D$3, "")</f>
        <v/>
      </c>
      <c r="AY126" s="177" t="str">
        <f>IF(ISNUMBER(AY83), AY83/AY$66/$D$3, "")</f>
        <v/>
      </c>
      <c r="AZ126" s="177" t="str">
        <f>IF(ISNUMBER(AZ83), AZ83/AZ$66/$D$3, "")</f>
        <v/>
      </c>
      <c r="BA126" s="177" t="str">
        <f>IF(ISNUMBER(BA83), BA83/BA$66/$D$3, "")</f>
        <v/>
      </c>
      <c r="BB126" s="177" t="str">
        <f>IF(ISNUMBER(BB83), BB83/BB$66/$D$3, "")</f>
        <v/>
      </c>
      <c r="BC126" s="177" t="str">
        <f>IF(ISNUMBER(BC83), BC83/BC$66/$D$3, "")</f>
        <v/>
      </c>
      <c r="BD126" s="177" t="str">
        <f>IF(ISNUMBER(BD83), BD83/BD$66/$D$3, "")</f>
        <v/>
      </c>
      <c r="BE126" s="177" t="str">
        <f>IF(ISNUMBER(BE83), BE83/BE$66/$D$3, "")</f>
        <v/>
      </c>
      <c r="BF126" s="177" t="str">
        <f>IF(ISNUMBER(BF83), BF83/BF$66/$D$3, "")</f>
        <v/>
      </c>
      <c r="BG126" s="177" t="str">
        <f>IF(ISNUMBER(BG83), BG83/BG$66/$D$3, "")</f>
        <v/>
      </c>
      <c r="BH126" s="177" t="str">
        <f>IF(ISNUMBER(BH83), BH83/BH$66/$D$3, "")</f>
        <v/>
      </c>
      <c r="BI126" s="177" t="str">
        <f>IF(ISNUMBER(BI83), BI83/BI$66/$D$3, "")</f>
        <v/>
      </c>
      <c r="BJ126" s="177" t="str">
        <f>IF(ISNUMBER(BJ83), BJ83/BJ$66/$D$3, "")</f>
        <v/>
      </c>
      <c r="BK126" s="177" t="str">
        <f>IF(ISNUMBER(BK83), BK83/BK$66/$D$3, "")</f>
        <v/>
      </c>
      <c r="BL126" s="177" t="str">
        <f>IF(ISNUMBER(BL83), BL83/BL$66/$D$3, "")</f>
        <v/>
      </c>
      <c r="BM126" s="177" t="str">
        <f>IF(ISNUMBER(BM83), BM83/BM$66/$D$3, "")</f>
        <v/>
      </c>
      <c r="BN126" s="177" t="str">
        <f>IF(ISNUMBER(BN83), BN83/BN$66/$D$3, "")</f>
        <v/>
      </c>
      <c r="BO126" s="177" t="str">
        <f>IF(ISNUMBER(BO83), BO83/BO$66/$D$3, "")</f>
        <v/>
      </c>
      <c r="BP126" s="177" t="str">
        <f>IF(ISNUMBER(BP83), BP83/BP$66/$D$3, "")</f>
        <v/>
      </c>
      <c r="BQ126" s="178"/>
    </row>
    <row r="127" spans="12:69">
      <c r="N127" s="38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  <c r="BJ127" s="177"/>
      <c r="BK127" s="177"/>
      <c r="BL127" s="177"/>
      <c r="BM127" s="177"/>
      <c r="BN127" s="177"/>
      <c r="BO127" s="177"/>
      <c r="BP127" s="177"/>
      <c r="BQ127" s="178"/>
    </row>
    <row r="128" spans="12:69"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  <c r="BJ128" s="177"/>
      <c r="BK128" s="177"/>
      <c r="BL128" s="177"/>
      <c r="BM128" s="177"/>
      <c r="BN128" s="177"/>
      <c r="BO128" s="177"/>
      <c r="BP128" s="177"/>
      <c r="BQ128" s="178"/>
    </row>
    <row r="129" spans="13:69">
      <c r="M129" s="65" t="str">
        <f>A86</f>
        <v>Medium voltage scenarios</v>
      </c>
      <c r="O129" s="177" t="str">
        <f>IF(ISNUMBER(O85), O85/O$66/$D$3, "")</f>
        <v/>
      </c>
      <c r="P129" s="177" t="str">
        <f>IF(ISNUMBER(P85), P85/P$66/$D$3, "")</f>
        <v/>
      </c>
      <c r="Q129" s="177"/>
      <c r="R129" s="177" t="str">
        <f>IF(ISNUMBER(R85), R85/R$66/$D$3, "")</f>
        <v/>
      </c>
      <c r="S129" s="177" t="str">
        <f>IF(ISNUMBER(S85), S85/S$66/$D$3, "")</f>
        <v/>
      </c>
      <c r="T129" s="177" t="str">
        <f>IF(ISNUMBER(T85), T85/T$66/$D$3, "")</f>
        <v/>
      </c>
      <c r="U129" s="177" t="str">
        <f>IF(ISNUMBER(U85), U85/U$66/$D$3, "")</f>
        <v/>
      </c>
      <c r="V129" s="177" t="str">
        <f>IF(ISNUMBER(V85), V85/V$66/$D$3, "")</f>
        <v/>
      </c>
      <c r="W129" s="177" t="str">
        <f>IF(ISNUMBER(W85), W85/W$66/$D$3, "")</f>
        <v/>
      </c>
      <c r="X129" s="177" t="str">
        <f>IF(ISNUMBER(X85), X85/X$66/$D$3, "")</f>
        <v/>
      </c>
      <c r="Y129" s="177" t="str">
        <f>IF(ISNUMBER(Y85), Y85/Y$66/$D$3, "")</f>
        <v/>
      </c>
      <c r="Z129" s="177" t="str">
        <f>IF(ISNUMBER(Z85), Z85/Z$66/$D$3, "")</f>
        <v/>
      </c>
      <c r="AA129" s="177" t="str">
        <f>IF(ISNUMBER(AA85), AA85/AA$66/$D$3, "")</f>
        <v/>
      </c>
      <c r="AB129" s="177" t="str">
        <f>IF(ISNUMBER(AB85), AB85/AB$66/$D$3, "")</f>
        <v/>
      </c>
      <c r="AC129" s="177" t="str">
        <f>IF(ISNUMBER(AC85), AC85/AC$66/$D$3, "")</f>
        <v/>
      </c>
      <c r="AD129" s="177" t="str">
        <f>IF(ISNUMBER(AD85), AD85/AD$66/$D$3, "")</f>
        <v/>
      </c>
      <c r="AE129" s="177" t="str">
        <f>IF(ISNUMBER(AE85), AE85/AE$66/$D$3, "")</f>
        <v/>
      </c>
      <c r="AF129" s="177" t="str">
        <f>IF(ISNUMBER(AF85), AF85/AF$66/$D$3, "")</f>
        <v/>
      </c>
      <c r="AG129" s="177" t="str">
        <f>IF(ISNUMBER(AG85), AG85/AG$66/$D$3, "")</f>
        <v/>
      </c>
      <c r="AH129" s="177" t="str">
        <f>IF(ISNUMBER(AH85), AH85/AH$66/$D$3, "")</f>
        <v/>
      </c>
      <c r="AI129" s="177" t="str">
        <f>IF(ISNUMBER(AI85), AI85/AI$66/$D$3, "")</f>
        <v/>
      </c>
      <c r="AJ129" s="177" t="str">
        <f>IF(ISNUMBER(AJ85), AJ85/AJ$66/$D$3, "")</f>
        <v/>
      </c>
      <c r="AK129" s="177" t="str">
        <f>IF(ISNUMBER(AK85), AK85/AK$66/$D$3, "")</f>
        <v/>
      </c>
      <c r="AL129" s="177" t="str">
        <f>IF(ISNUMBER(AL85), AL85/AL$66/$D$3, "")</f>
        <v/>
      </c>
      <c r="AM129" s="177" t="str">
        <f>IF(ISNUMBER(AM85), AM85/AM$66/$D$3, "")</f>
        <v/>
      </c>
      <c r="AN129" s="177" t="str">
        <f>IF(ISNUMBER(AN85), AN85/AN$66/$D$3, "")</f>
        <v/>
      </c>
      <c r="AO129" s="177" t="str">
        <f>IF(ISNUMBER(AO85), AO85/AO$66/$D$3, "")</f>
        <v/>
      </c>
      <c r="AP129" s="177" t="str">
        <f>IF(ISNUMBER(AP85), AP85/AP$66/$D$3, "")</f>
        <v/>
      </c>
      <c r="AQ129" s="177" t="str">
        <f>IF(ISNUMBER(AQ85), AQ85/AQ$66/$D$3, "")</f>
        <v/>
      </c>
      <c r="AR129" s="177" t="str">
        <f>IF(ISNUMBER(AR85), AR85/AR$66/$D$3, "")</f>
        <v/>
      </c>
      <c r="AS129" s="177" t="str">
        <f>IF(ISNUMBER(AS85), AS85/AS$66/$D$3, "")</f>
        <v/>
      </c>
      <c r="AT129" s="177" t="str">
        <f>IF(ISNUMBER(AT85), AT85/AT$66/$D$3, "")</f>
        <v/>
      </c>
      <c r="AU129" s="177" t="str">
        <f>IF(ISNUMBER(AU85), AU85/AU$66/$D$3, "")</f>
        <v/>
      </c>
      <c r="AV129" s="177" t="str">
        <f>IF(ISNUMBER(AV85), AV85/AV$66/$D$3, "")</f>
        <v/>
      </c>
      <c r="AW129" s="177" t="str">
        <f>IF(ISNUMBER(AW85), AW85/AW$66/$D$3, "")</f>
        <v/>
      </c>
      <c r="AX129" s="177" t="str">
        <f>IF(ISNUMBER(AX85), AX85/AX$66/$D$3, "")</f>
        <v/>
      </c>
      <c r="AY129" s="177" t="str">
        <f>IF(ISNUMBER(AY85), AY85/AY$66/$D$3, "")</f>
        <v/>
      </c>
      <c r="AZ129" s="177" t="str">
        <f>IF(ISNUMBER(AZ85), AZ85/AZ$66/$D$3, "")</f>
        <v/>
      </c>
      <c r="BA129" s="177" t="str">
        <f>IF(ISNUMBER(BA85), BA85/BA$66/$D$3, "")</f>
        <v/>
      </c>
      <c r="BB129" s="177" t="str">
        <f>IF(ISNUMBER(BB85), BB85/BB$66/$D$3, "")</f>
        <v/>
      </c>
      <c r="BC129" s="177" t="str">
        <f>IF(ISNUMBER(BC85), BC85/BC$66/$D$3, "")</f>
        <v/>
      </c>
      <c r="BD129" s="177" t="str">
        <f>IF(ISNUMBER(BD85), BD85/BD$66/$D$3, "")</f>
        <v/>
      </c>
      <c r="BE129" s="177" t="str">
        <f>IF(ISNUMBER(BE85), BE85/BE$66/$D$3, "")</f>
        <v/>
      </c>
      <c r="BF129" s="177" t="str">
        <f>IF(ISNUMBER(BF85), BF85/BF$66/$D$3, "")</f>
        <v/>
      </c>
      <c r="BG129" s="177" t="str">
        <f>IF(ISNUMBER(BG85), BG85/BG$66/$D$3, "")</f>
        <v/>
      </c>
      <c r="BH129" s="177" t="str">
        <f>IF(ISNUMBER(BH85), BH85/BH$66/$D$3, "")</f>
        <v/>
      </c>
      <c r="BI129" s="177" t="str">
        <f>IF(ISNUMBER(BI85), BI85/BI$66/$D$3, "")</f>
        <v/>
      </c>
      <c r="BJ129" s="177" t="str">
        <f>IF(ISNUMBER(BJ85), BJ85/BJ$66/$D$3, "")</f>
        <v/>
      </c>
      <c r="BK129" s="177" t="str">
        <f>IF(ISNUMBER(BK85), BK85/BK$66/$D$3, "")</f>
        <v/>
      </c>
      <c r="BL129" s="177" t="str">
        <f>IF(ISNUMBER(BL85), BL85/BL$66/$D$3, "")</f>
        <v/>
      </c>
      <c r="BM129" s="177" t="str">
        <f>IF(ISNUMBER(BM85), BM85/BM$66/$D$3, "")</f>
        <v/>
      </c>
      <c r="BN129" s="177" t="str">
        <f>IF(ISNUMBER(BN85), BN85/BN$66/$D$3, "")</f>
        <v/>
      </c>
      <c r="BO129" s="177" t="str">
        <f>IF(ISNUMBER(BO85), BO85/BO$66/$D$3, "")</f>
        <v/>
      </c>
      <c r="BP129" s="177" t="str">
        <f>IF(ISNUMBER(BP85), BP85/BP$66/$D$3, "")</f>
        <v/>
      </c>
      <c r="BQ129" s="178"/>
    </row>
    <row r="130" spans="13:69">
      <c r="M130" t="str">
        <f>B87</f>
        <v>Commercial</v>
      </c>
      <c r="N130" s="38">
        <f t="shared" ref="N130:N133" si="48">M86</f>
        <v>100</v>
      </c>
      <c r="O130" s="177" t="str">
        <f>IF(ISNUMBER(O86), O86/O$66/$D$3, "")</f>
        <v/>
      </c>
      <c r="P130" s="177" t="str">
        <f>IF(ISNUMBER(P86), P86/P$66/$D$3, "")</f>
        <v/>
      </c>
      <c r="Q130" s="177"/>
      <c r="R130" s="177" t="str">
        <f>IF(ISNUMBER(R86), R86/R$66/$D$3, "")</f>
        <v/>
      </c>
      <c r="S130" s="177" t="str">
        <f>IF(ISNUMBER(S86), S86/S$66/$D$3, "")</f>
        <v/>
      </c>
      <c r="T130" s="177" t="str">
        <f>IF(ISNUMBER(T86), T86/T$66/$D$3, "")</f>
        <v/>
      </c>
      <c r="U130" s="177" t="str">
        <f>IF(ISNUMBER(U86), U86/U$66/$D$3, "")</f>
        <v/>
      </c>
      <c r="V130" s="177" t="str">
        <f>IF(ISNUMBER(V86), V86/V$66/$D$3, "")</f>
        <v/>
      </c>
      <c r="W130" s="177" t="str">
        <f>IF(ISNUMBER(W86), W86/W$66/$D$3, "")</f>
        <v/>
      </c>
      <c r="X130" s="177" t="str">
        <f>IF(ISNUMBER(X86), X86/X$66/$D$3, "")</f>
        <v/>
      </c>
      <c r="Y130" s="177" t="str">
        <f>IF(ISNUMBER(Y86), Y86/Y$66/$D$3, "")</f>
        <v/>
      </c>
      <c r="Z130" s="177" t="str">
        <f>IF(ISNUMBER(Z86), Z86/Z$66/$D$3, "")</f>
        <v/>
      </c>
      <c r="AA130" s="177" t="str">
        <f>IF(ISNUMBER(AA86), AA86/AA$66/$D$3, "")</f>
        <v/>
      </c>
      <c r="AB130" s="177" t="str">
        <f>IF(ISNUMBER(AB86), AB86/AB$66/$D$3, "")</f>
        <v/>
      </c>
      <c r="AC130" s="177" t="str">
        <f>IF(ISNUMBER(AC86), AC86/AC$66/$D$3, "")</f>
        <v/>
      </c>
      <c r="AD130" s="177" t="str">
        <f>IF(ISNUMBER(AD86), AD86/AD$66/$D$3, "")</f>
        <v/>
      </c>
      <c r="AE130" s="177" t="str">
        <f>IF(ISNUMBER(AE86), AE86/AE$66/$D$3, "")</f>
        <v/>
      </c>
      <c r="AF130" s="177" t="str">
        <f>IF(ISNUMBER(AF86), AF86/AF$66/$D$3, "")</f>
        <v/>
      </c>
      <c r="AG130" s="177" t="str">
        <f>IF(ISNUMBER(AG86), AG86/AG$66/$D$3, "")</f>
        <v/>
      </c>
      <c r="AH130" s="177" t="str">
        <f>IF(ISNUMBER(AH86), AH86/AH$66/$D$3, "")</f>
        <v/>
      </c>
      <c r="AI130" s="177" t="str">
        <f>IF(ISNUMBER(AI86), AI86/AI$66/$D$3, "")</f>
        <v/>
      </c>
      <c r="AJ130" s="177" t="str">
        <f>IF(ISNUMBER(AJ86), AJ86/AJ$66/$D$3, "")</f>
        <v/>
      </c>
      <c r="AK130" s="177" t="str">
        <f>IF(ISNUMBER(AK86), AK86/AK$66/$D$3, "")</f>
        <v/>
      </c>
      <c r="AL130" s="177">
        <f>IF(ISNUMBER(AL86), AL86/AL$66/$D$3, "")</f>
        <v>0.495111051896853</v>
      </c>
      <c r="AM130" s="177">
        <f>IF(ISNUMBER(AM86), AM86/AM$66/$D$3, "")</f>
        <v>0.43665512308261456</v>
      </c>
      <c r="AN130" s="177">
        <f>IF(ISNUMBER(AN86), AN86/AN$66/$D$3, "")</f>
        <v>0.37819919426837612</v>
      </c>
      <c r="AO130" s="177">
        <f>IF(ISNUMBER(AO86), AO86/AO$66/$D$3, "")</f>
        <v>0.34897122986125695</v>
      </c>
      <c r="AP130" s="177">
        <f>IF(ISNUMBER(AP86), AP86/AP$66/$D$3, "")</f>
        <v>0.33143445121698534</v>
      </c>
      <c r="AQ130" s="177">
        <f>IF(ISNUMBER(AQ86), AQ86/AQ$66/$D$3, "")</f>
        <v>0.31974326545413767</v>
      </c>
      <c r="AR130" s="177" t="str">
        <f>IF(ISNUMBER(AR86), AR86/AR$66/$D$3, "")</f>
        <v/>
      </c>
      <c r="AS130" s="177" t="str">
        <f>IF(ISNUMBER(AS86), AS86/AS$66/$D$3, "")</f>
        <v/>
      </c>
      <c r="AT130" s="177" t="str">
        <f>IF(ISNUMBER(AT86), AT86/AT$66/$D$3, "")</f>
        <v/>
      </c>
      <c r="AU130" s="177" t="str">
        <f>IF(ISNUMBER(AU86), AU86/AU$66/$D$3, "")</f>
        <v/>
      </c>
      <c r="AV130" s="177" t="str">
        <f>IF(ISNUMBER(AV86), AV86/AV$66/$D$3, "")</f>
        <v/>
      </c>
      <c r="AW130" s="177" t="str">
        <f>IF(ISNUMBER(AW86), AW86/AW$66/$D$3, "")</f>
        <v/>
      </c>
      <c r="AX130" s="177" t="str">
        <f>IF(ISNUMBER(AX86), AX86/AX$66/$D$3, "")</f>
        <v/>
      </c>
      <c r="AY130" s="177" t="str">
        <f>IF(ISNUMBER(AY86), AY86/AY$66/$D$3, "")</f>
        <v/>
      </c>
      <c r="AZ130" s="177" t="str">
        <f>IF(ISNUMBER(AZ86), AZ86/AZ$66/$D$3, "")</f>
        <v/>
      </c>
      <c r="BA130" s="177" t="str">
        <f>IF(ISNUMBER(BA86), BA86/BA$66/$D$3, "")</f>
        <v/>
      </c>
      <c r="BB130" s="177" t="str">
        <f>IF(ISNUMBER(BB86), BB86/BB$66/$D$3, "")</f>
        <v/>
      </c>
      <c r="BC130" s="177" t="str">
        <f>IF(ISNUMBER(BC86), BC86/BC$66/$D$3, "")</f>
        <v/>
      </c>
      <c r="BD130" s="177" t="str">
        <f>IF(ISNUMBER(BD86), BD86/BD$66/$D$3, "")</f>
        <v/>
      </c>
      <c r="BE130" s="177" t="str">
        <f>IF(ISNUMBER(BE86), BE86/BE$66/$D$3, "")</f>
        <v/>
      </c>
      <c r="BF130" s="177" t="str">
        <f>IF(ISNUMBER(BF86), BF86/BF$66/$D$3, "")</f>
        <v/>
      </c>
      <c r="BG130" s="177" t="str">
        <f>IF(ISNUMBER(BG86), BG86/BG$66/$D$3, "")</f>
        <v/>
      </c>
      <c r="BH130" s="177" t="str">
        <f>IF(ISNUMBER(BH86), BH86/BH$66/$D$3, "")</f>
        <v/>
      </c>
      <c r="BI130" s="177" t="str">
        <f>IF(ISNUMBER(BI86), BI86/BI$66/$D$3, "")</f>
        <v/>
      </c>
      <c r="BJ130" s="177" t="str">
        <f>IF(ISNUMBER(BJ86), BJ86/BJ$66/$D$3, "")</f>
        <v/>
      </c>
      <c r="BK130" s="177" t="str">
        <f>IF(ISNUMBER(BK86), BK86/BK$66/$D$3, "")</f>
        <v/>
      </c>
      <c r="BL130" s="177" t="str">
        <f>IF(ISNUMBER(BL86), BL86/BL$66/$D$3, "")</f>
        <v/>
      </c>
      <c r="BM130" s="177" t="str">
        <f>IF(ISNUMBER(BM86), BM86/BM$66/$D$3, "")</f>
        <v/>
      </c>
      <c r="BN130" s="177" t="str">
        <f>IF(ISNUMBER(BN86), BN86/BN$66/$D$3, "")</f>
        <v/>
      </c>
      <c r="BO130" s="177" t="str">
        <f>IF(ISNUMBER(BO86), BO86/BO$66/$D$3, "")</f>
        <v/>
      </c>
      <c r="BP130" s="177" t="str">
        <f>IF(ISNUMBER(BP86), BP86/BP$66/$D$3, "")</f>
        <v/>
      </c>
      <c r="BQ130" s="178" t="s">
        <v>77</v>
      </c>
    </row>
    <row r="131" spans="13:69">
      <c r="N131" s="38">
        <f t="shared" si="48"/>
        <v>200</v>
      </c>
      <c r="O131" s="177" t="str">
        <f>IF(ISNUMBER(O87), O87/O$66/$D$3, "")</f>
        <v/>
      </c>
      <c r="P131" s="177" t="str">
        <f>IF(ISNUMBER(P87), P87/P$66/$D$3, "")</f>
        <v/>
      </c>
      <c r="Q131" s="177"/>
      <c r="R131" s="177" t="str">
        <f>IF(ISNUMBER(R87), R87/R$66/$D$3, "")</f>
        <v/>
      </c>
      <c r="S131" s="177" t="str">
        <f>IF(ISNUMBER(S87), S87/S$66/$D$3, "")</f>
        <v/>
      </c>
      <c r="T131" s="177" t="str">
        <f>IF(ISNUMBER(T87), T87/T$66/$D$3, "")</f>
        <v/>
      </c>
      <c r="U131" s="177" t="str">
        <f>IF(ISNUMBER(U87), U87/U$66/$D$3, "")</f>
        <v/>
      </c>
      <c r="V131" s="177" t="str">
        <f>IF(ISNUMBER(V87), V87/V$66/$D$3, "")</f>
        <v/>
      </c>
      <c r="W131" s="177" t="str">
        <f>IF(ISNUMBER(W87), W87/W$66/$D$3, "")</f>
        <v/>
      </c>
      <c r="X131" s="177" t="str">
        <f>IF(ISNUMBER(X87), X87/X$66/$D$3, "")</f>
        <v/>
      </c>
      <c r="Y131" s="177" t="str">
        <f>IF(ISNUMBER(Y87), Y87/Y$66/$D$3, "")</f>
        <v/>
      </c>
      <c r="Z131" s="177" t="str">
        <f>IF(ISNUMBER(Z87), Z87/Z$66/$D$3, "")</f>
        <v/>
      </c>
      <c r="AA131" s="177" t="str">
        <f>IF(ISNUMBER(AA87), AA87/AA$66/$D$3, "")</f>
        <v/>
      </c>
      <c r="AB131" s="177" t="str">
        <f>IF(ISNUMBER(AB87), AB87/AB$66/$D$3, "")</f>
        <v/>
      </c>
      <c r="AC131" s="177" t="str">
        <f>IF(ISNUMBER(AC87), AC87/AC$66/$D$3, "")</f>
        <v/>
      </c>
      <c r="AD131" s="177" t="str">
        <f>IF(ISNUMBER(AD87), AD87/AD$66/$D$3, "")</f>
        <v/>
      </c>
      <c r="AE131" s="177" t="str">
        <f>IF(ISNUMBER(AE87), AE87/AE$66/$D$3, "")</f>
        <v/>
      </c>
      <c r="AF131" s="177" t="str">
        <f>IF(ISNUMBER(AF87), AF87/AF$66/$D$3, "")</f>
        <v/>
      </c>
      <c r="AG131" s="177" t="str">
        <f>IF(ISNUMBER(AG87), AG87/AG$66/$D$3, "")</f>
        <v/>
      </c>
      <c r="AH131" s="177" t="str">
        <f>IF(ISNUMBER(AH87), AH87/AH$66/$D$3, "")</f>
        <v/>
      </c>
      <c r="AI131" s="177" t="str">
        <f>IF(ISNUMBER(AI87), AI87/AI$66/$D$3, "")</f>
        <v/>
      </c>
      <c r="AJ131" s="177" t="str">
        <f>IF(ISNUMBER(AJ87), AJ87/AJ$66/$D$3, "")</f>
        <v/>
      </c>
      <c r="AK131" s="177" t="str">
        <f>IF(ISNUMBER(AK87), AK87/AK$66/$D$3, "")</f>
        <v/>
      </c>
      <c r="AL131" s="177" t="str">
        <f>IF(ISNUMBER(AL87), AL87/AL$66/$D$3, "")</f>
        <v/>
      </c>
      <c r="AM131" s="177" t="str">
        <f>IF(ISNUMBER(AM87), AM87/AM$66/$D$3, "")</f>
        <v/>
      </c>
      <c r="AN131" s="177">
        <f>IF(ISNUMBER(AN87), AN87/AN$66/$D$3, "")</f>
        <v>0.49389623298688251</v>
      </c>
      <c r="AO131" s="177">
        <f>IF(ISNUMBER(AO87), AO87/AO$66/$D$3, "")</f>
        <v>0.43574400890013676</v>
      </c>
      <c r="AP131" s="177">
        <f>IF(ISNUMBER(AP87), AP87/AP$66/$D$3, "")</f>
        <v>0.40085267444808925</v>
      </c>
      <c r="AQ131" s="177">
        <f>IF(ISNUMBER(AQ87), AQ87/AQ$66/$D$3, "")</f>
        <v>0.3775917848133909</v>
      </c>
      <c r="AR131" s="177">
        <f>IF(ISNUMBER(AR87), AR87/AR$66/$D$3, "")</f>
        <v>0.36097686364574927</v>
      </c>
      <c r="AS131" s="177">
        <f>IF(ISNUMBER(AS87), AS87/AS$66/$D$3, "")</f>
        <v>0.34851567277001794</v>
      </c>
      <c r="AT131" s="177">
        <f>IF(ISNUMBER(AT87), AT87/AT$66/$D$3, "")</f>
        <v>0.33882363542222704</v>
      </c>
      <c r="AU131" s="177">
        <f>IF(ISNUMBER(AU87), AU87/AU$66/$D$3, "")</f>
        <v>0.33107000554399418</v>
      </c>
      <c r="AV131" s="177">
        <f>IF(ISNUMBER(AV87), AV87/AV$66/$D$3, "")</f>
        <v>0.31147350263257023</v>
      </c>
      <c r="AW131" s="177" t="str">
        <f>IF(ISNUMBER(AW87), AW87/AW$66/$D$3, "")</f>
        <v/>
      </c>
      <c r="AX131" s="177" t="str">
        <f>IF(ISNUMBER(AX87), AX87/AX$66/$D$3, "")</f>
        <v/>
      </c>
      <c r="AY131" s="177" t="str">
        <f>IF(ISNUMBER(AY87), AY87/AY$66/$D$3, "")</f>
        <v/>
      </c>
      <c r="AZ131" s="177" t="str">
        <f>IF(ISNUMBER(AZ87), AZ87/AZ$66/$D$3, "")</f>
        <v/>
      </c>
      <c r="BA131" s="177" t="str">
        <f>IF(ISNUMBER(BA87), BA87/BA$66/$D$3, "")</f>
        <v/>
      </c>
      <c r="BB131" s="177" t="str">
        <f>IF(ISNUMBER(BB87), BB87/BB$66/$D$3, "")</f>
        <v/>
      </c>
      <c r="BC131" s="177" t="str">
        <f>IF(ISNUMBER(BC87), BC87/BC$66/$D$3, "")</f>
        <v/>
      </c>
      <c r="BD131" s="177" t="str">
        <f>IF(ISNUMBER(BD87), BD87/BD$66/$D$3, "")</f>
        <v/>
      </c>
      <c r="BE131" s="177" t="str">
        <f>IF(ISNUMBER(BE87), BE87/BE$66/$D$3, "")</f>
        <v/>
      </c>
      <c r="BF131" s="177" t="str">
        <f>IF(ISNUMBER(BF87), BF87/BF$66/$D$3, "")</f>
        <v/>
      </c>
      <c r="BG131" s="177" t="str">
        <f>IF(ISNUMBER(BG87), BG87/BG$66/$D$3, "")</f>
        <v/>
      </c>
      <c r="BH131" s="177" t="str">
        <f>IF(ISNUMBER(BH87), BH87/BH$66/$D$3, "")</f>
        <v/>
      </c>
      <c r="BI131" s="177" t="str">
        <f>IF(ISNUMBER(BI87), BI87/BI$66/$D$3, "")</f>
        <v/>
      </c>
      <c r="BJ131" s="177" t="str">
        <f>IF(ISNUMBER(BJ87), BJ87/BJ$66/$D$3, "")</f>
        <v/>
      </c>
      <c r="BK131" s="177" t="str">
        <f>IF(ISNUMBER(BK87), BK87/BK$66/$D$3, "")</f>
        <v/>
      </c>
      <c r="BL131" s="177" t="str">
        <f>IF(ISNUMBER(BL87), BL87/BL$66/$D$3, "")</f>
        <v/>
      </c>
      <c r="BM131" s="177" t="str">
        <f>IF(ISNUMBER(BM87), BM87/BM$66/$D$3, "")</f>
        <v/>
      </c>
      <c r="BN131" s="177" t="str">
        <f>IF(ISNUMBER(BN87), BN87/BN$66/$D$3, "")</f>
        <v/>
      </c>
      <c r="BO131" s="177" t="str">
        <f>IF(ISNUMBER(BO87), BO87/BO$66/$D$3, "")</f>
        <v/>
      </c>
      <c r="BP131" s="177" t="str">
        <f>IF(ISNUMBER(BP87), BP87/BP$66/$D$3, "")</f>
        <v/>
      </c>
      <c r="BQ131" s="178" t="s">
        <v>77</v>
      </c>
    </row>
    <row r="132" spans="13:69">
      <c r="N132" s="38">
        <f t="shared" si="48"/>
        <v>500</v>
      </c>
      <c r="O132" s="177" t="str">
        <f>IF(ISNUMBER(O88), O88/O$66/$D$3, "")</f>
        <v/>
      </c>
      <c r="P132" s="177" t="str">
        <f>IF(ISNUMBER(P88), P88/P$66/$D$3, "")</f>
        <v/>
      </c>
      <c r="Q132" s="177"/>
      <c r="R132" s="177" t="str">
        <f>IF(ISNUMBER(R88), R88/R$66/$D$3, "")</f>
        <v/>
      </c>
      <c r="S132" s="177" t="str">
        <f>IF(ISNUMBER(S88), S88/S$66/$D$3, "")</f>
        <v/>
      </c>
      <c r="T132" s="177" t="str">
        <f>IF(ISNUMBER(T88), T88/T$66/$D$3, "")</f>
        <v/>
      </c>
      <c r="U132" s="177" t="str">
        <f>IF(ISNUMBER(U88), U88/U$66/$D$3, "")</f>
        <v/>
      </c>
      <c r="V132" s="177" t="str">
        <f>IF(ISNUMBER(V88), V88/V$66/$D$3, "")</f>
        <v/>
      </c>
      <c r="W132" s="177" t="str">
        <f>IF(ISNUMBER(W88), W88/W$66/$D$3, "")</f>
        <v/>
      </c>
      <c r="X132" s="177" t="str">
        <f>IF(ISNUMBER(X88), X88/X$66/$D$3, "")</f>
        <v/>
      </c>
      <c r="Y132" s="177" t="str">
        <f>IF(ISNUMBER(Y88), Y88/Y$66/$D$3, "")</f>
        <v/>
      </c>
      <c r="Z132" s="177" t="str">
        <f>IF(ISNUMBER(Z88), Z88/Z$66/$D$3, "")</f>
        <v/>
      </c>
      <c r="AA132" s="177" t="str">
        <f>IF(ISNUMBER(AA88), AA88/AA$66/$D$3, "")</f>
        <v/>
      </c>
      <c r="AB132" s="177" t="str">
        <f>IF(ISNUMBER(AB88), AB88/AB$66/$D$3, "")</f>
        <v/>
      </c>
      <c r="AC132" s="177" t="str">
        <f>IF(ISNUMBER(AC88), AC88/AC$66/$D$3, "")</f>
        <v/>
      </c>
      <c r="AD132" s="177" t="str">
        <f>IF(ISNUMBER(AD88), AD88/AD$66/$D$3, "")</f>
        <v/>
      </c>
      <c r="AE132" s="177" t="str">
        <f>IF(ISNUMBER(AE88), AE88/AE$66/$D$3, "")</f>
        <v/>
      </c>
      <c r="AF132" s="177" t="str">
        <f>IF(ISNUMBER(AF88), AF88/AF$66/$D$3, "")</f>
        <v/>
      </c>
      <c r="AG132" s="177" t="str">
        <f>IF(ISNUMBER(AG88), AG88/AG$66/$D$3, "")</f>
        <v/>
      </c>
      <c r="AH132" s="177" t="str">
        <f>IF(ISNUMBER(AH88), AH88/AH$66/$D$3, "")</f>
        <v/>
      </c>
      <c r="AI132" s="177" t="str">
        <f>IF(ISNUMBER(AI88), AI88/AI$66/$D$3, "")</f>
        <v/>
      </c>
      <c r="AJ132" s="177" t="str">
        <f>IF(ISNUMBER(AJ88), AJ88/AJ$66/$D$3, "")</f>
        <v/>
      </c>
      <c r="AK132" s="177" t="str">
        <f>IF(ISNUMBER(AK88), AK88/AK$66/$D$3, "")</f>
        <v/>
      </c>
      <c r="AL132" s="177" t="str">
        <f>IF(ISNUMBER(AL88), AL88/AL$66/$D$3, "")</f>
        <v/>
      </c>
      <c r="AM132" s="177" t="str">
        <f>IF(ISNUMBER(AM88), AM88/AM$66/$D$3, "")</f>
        <v/>
      </c>
      <c r="AN132" s="177" t="str">
        <f>IF(ISNUMBER(AN88), AN88/AN$66/$D$3, "")</f>
        <v/>
      </c>
      <c r="AO132" s="177" t="str">
        <f>IF(ISNUMBER(AO88), AO88/AO$66/$D$3, "")</f>
        <v/>
      </c>
      <c r="AP132" s="177" t="str">
        <f>IF(ISNUMBER(AP88), AP88/AP$66/$D$3, "")</f>
        <v/>
      </c>
      <c r="AQ132" s="177" t="str">
        <f>IF(ISNUMBER(AQ88), AQ88/AQ$66/$D$3, "")</f>
        <v/>
      </c>
      <c r="AR132" s="177" t="str">
        <f>IF(ISNUMBER(AR88), AR88/AR$66/$D$3, "")</f>
        <v/>
      </c>
      <c r="AS132" s="177" t="str">
        <f>IF(ISNUMBER(AS88), AS88/AS$66/$D$3, "")</f>
        <v/>
      </c>
      <c r="AT132" s="177">
        <f>IF(ISNUMBER(AT88), AT88/AT$66/$D$3, "")</f>
        <v>0.45452067414073338</v>
      </c>
      <c r="AU132" s="177">
        <f>IF(ISNUMBER(AU88), AU88/AU$66/$D$3, "")</f>
        <v>0.43519734039065006</v>
      </c>
      <c r="AV132" s="177">
        <f>IF(ISNUMBER(AV88), AV88/AV$66/$D$3, "")</f>
        <v>0.38635959961132954</v>
      </c>
      <c r="AW132" s="177">
        <f>IF(ISNUMBER(AW88), AW88/AW$66/$D$3, "")</f>
        <v>0.31925733789014948</v>
      </c>
      <c r="AX132" s="177">
        <f>IF(ISNUMBER(AX88), AX88/AX$66/$D$3, "")</f>
        <v>0.30476483757758693</v>
      </c>
      <c r="AY132" s="177" t="str">
        <f>IF(ISNUMBER(AY88), AY88/AY$66/$D$3, "")</f>
        <v/>
      </c>
      <c r="AZ132" s="177" t="str">
        <f>IF(ISNUMBER(AZ88), AZ88/AZ$66/$D$3, "")</f>
        <v/>
      </c>
      <c r="BA132" s="177" t="str">
        <f>IF(ISNUMBER(BA88), BA88/BA$66/$D$3, "")</f>
        <v/>
      </c>
      <c r="BB132" s="177" t="str">
        <f>IF(ISNUMBER(BB88), BB88/BB$66/$D$3, "")</f>
        <v/>
      </c>
      <c r="BC132" s="177" t="str">
        <f>IF(ISNUMBER(BC88), BC88/BC$66/$D$3, "")</f>
        <v/>
      </c>
      <c r="BD132" s="177" t="str">
        <f>IF(ISNUMBER(BD88), BD88/BD$66/$D$3, "")</f>
        <v/>
      </c>
      <c r="BE132" s="177" t="str">
        <f>IF(ISNUMBER(BE88), BE88/BE$66/$D$3, "")</f>
        <v/>
      </c>
      <c r="BF132" s="177" t="str">
        <f>IF(ISNUMBER(BF88), BF88/BF$66/$D$3, "")</f>
        <v/>
      </c>
      <c r="BG132" s="177" t="str">
        <f>IF(ISNUMBER(BG88), BG88/BG$66/$D$3, "")</f>
        <v/>
      </c>
      <c r="BH132" s="177" t="str">
        <f>IF(ISNUMBER(BH88), BH88/BH$66/$D$3, "")</f>
        <v/>
      </c>
      <c r="BI132" s="177" t="str">
        <f>IF(ISNUMBER(BI88), BI88/BI$66/$D$3, "")</f>
        <v/>
      </c>
      <c r="BJ132" s="177" t="str">
        <f>IF(ISNUMBER(BJ88), BJ88/BJ$66/$D$3, "")</f>
        <v/>
      </c>
      <c r="BK132" s="177" t="str">
        <f>IF(ISNUMBER(BK88), BK88/BK$66/$D$3, "")</f>
        <v/>
      </c>
      <c r="BL132" s="177" t="str">
        <f>IF(ISNUMBER(BL88), BL88/BL$66/$D$3, "")</f>
        <v/>
      </c>
      <c r="BM132" s="177" t="str">
        <f>IF(ISNUMBER(BM88), BM88/BM$66/$D$3, "")</f>
        <v/>
      </c>
      <c r="BN132" s="177" t="str">
        <f>IF(ISNUMBER(BN88), BN88/BN$66/$D$3, "")</f>
        <v/>
      </c>
      <c r="BO132" s="177" t="str">
        <f>IF(ISNUMBER(BO88), BO88/BO$66/$D$3, "")</f>
        <v/>
      </c>
      <c r="BP132" s="177" t="str">
        <f>IF(ISNUMBER(BP88), BP88/BP$66/$D$3, "")</f>
        <v/>
      </c>
      <c r="BQ132" s="178" t="s">
        <v>77</v>
      </c>
    </row>
    <row r="133" spans="13:69">
      <c r="N133" s="38">
        <f t="shared" si="48"/>
        <v>1000</v>
      </c>
      <c r="O133" s="177" t="str">
        <f>IF(ISNUMBER(O89), O89/O$66/$D$3, "")</f>
        <v/>
      </c>
      <c r="P133" s="177" t="str">
        <f>IF(ISNUMBER(P89), P89/P$66/$D$3, "")</f>
        <v/>
      </c>
      <c r="Q133" s="177"/>
      <c r="R133" s="177" t="str">
        <f>IF(ISNUMBER(R89), R89/R$66/$D$3, "")</f>
        <v/>
      </c>
      <c r="S133" s="177" t="str">
        <f>IF(ISNUMBER(S89), S89/S$66/$D$3, "")</f>
        <v/>
      </c>
      <c r="T133" s="177" t="str">
        <f>IF(ISNUMBER(T89), T89/T$66/$D$3, "")</f>
        <v/>
      </c>
      <c r="U133" s="177" t="str">
        <f>IF(ISNUMBER(U89), U89/U$66/$D$3, "")</f>
        <v/>
      </c>
      <c r="V133" s="177" t="str">
        <f>IF(ISNUMBER(V89), V89/V$66/$D$3, "")</f>
        <v/>
      </c>
      <c r="W133" s="177" t="str">
        <f>IF(ISNUMBER(W89), W89/W$66/$D$3, "")</f>
        <v/>
      </c>
      <c r="X133" s="177" t="str">
        <f>IF(ISNUMBER(X89), X89/X$66/$D$3, "")</f>
        <v/>
      </c>
      <c r="Y133" s="177" t="str">
        <f>IF(ISNUMBER(Y89), Y89/Y$66/$D$3, "")</f>
        <v/>
      </c>
      <c r="Z133" s="177" t="str">
        <f>IF(ISNUMBER(Z89), Z89/Z$66/$D$3, "")</f>
        <v/>
      </c>
      <c r="AA133" s="177" t="str">
        <f>IF(ISNUMBER(AA89), AA89/AA$66/$D$3, "")</f>
        <v/>
      </c>
      <c r="AB133" s="177" t="str">
        <f>IF(ISNUMBER(AB89), AB89/AB$66/$D$3, "")</f>
        <v/>
      </c>
      <c r="AC133" s="177" t="str">
        <f>IF(ISNUMBER(AC89), AC89/AC$66/$D$3, "")</f>
        <v/>
      </c>
      <c r="AD133" s="177" t="str">
        <f>IF(ISNUMBER(AD89), AD89/AD$66/$D$3, "")</f>
        <v/>
      </c>
      <c r="AE133" s="177" t="str">
        <f>IF(ISNUMBER(AE89), AE89/AE$66/$D$3, "")</f>
        <v/>
      </c>
      <c r="AF133" s="177" t="str">
        <f>IF(ISNUMBER(AF89), AF89/AF$66/$D$3, "")</f>
        <v/>
      </c>
      <c r="AG133" s="177" t="str">
        <f>IF(ISNUMBER(AG89), AG89/AG$66/$D$3, "")</f>
        <v/>
      </c>
      <c r="AH133" s="177" t="str">
        <f>IF(ISNUMBER(AH89), AH89/AH$66/$D$3, "")</f>
        <v/>
      </c>
      <c r="AI133" s="177" t="str">
        <f>IF(ISNUMBER(AI89), AI89/AI$66/$D$3, "")</f>
        <v/>
      </c>
      <c r="AJ133" s="177" t="str">
        <f>IF(ISNUMBER(AJ89), AJ89/AJ$66/$D$3, "")</f>
        <v/>
      </c>
      <c r="AK133" s="177" t="str">
        <f>IF(ISNUMBER(AK89), AK89/AK$66/$D$3, "")</f>
        <v/>
      </c>
      <c r="AL133" s="177" t="str">
        <f>IF(ISNUMBER(AL89), AL89/AL$66/$D$3, "")</f>
        <v/>
      </c>
      <c r="AM133" s="177" t="str">
        <f>IF(ISNUMBER(AM89), AM89/AM$66/$D$3, "")</f>
        <v/>
      </c>
      <c r="AN133" s="177" t="str">
        <f>IF(ISNUMBER(AN89), AN89/AN$66/$D$3, "")</f>
        <v/>
      </c>
      <c r="AO133" s="177" t="str">
        <f>IF(ISNUMBER(AO89), AO89/AO$66/$D$3, "")</f>
        <v/>
      </c>
      <c r="AP133" s="177" t="str">
        <f>IF(ISNUMBER(AP89), AP89/AP$66/$D$3, "")</f>
        <v/>
      </c>
      <c r="AQ133" s="177" t="str">
        <f>IF(ISNUMBER(AQ89), AQ89/AQ$66/$D$3, "")</f>
        <v/>
      </c>
      <c r="AR133" s="177" t="str">
        <f>IF(ISNUMBER(AR89), AR89/AR$66/$D$3, "")</f>
        <v/>
      </c>
      <c r="AS133" s="177" t="str">
        <f>IF(ISNUMBER(AS89), AS89/AS$66/$D$3, "")</f>
        <v/>
      </c>
      <c r="AT133" s="177" t="str">
        <f>IF(ISNUMBER(AT89), AT89/AT$66/$D$3, "")</f>
        <v/>
      </c>
      <c r="AU133" s="177" t="str">
        <f>IF(ISNUMBER(AU89), AU89/AU$66/$D$3, "")</f>
        <v/>
      </c>
      <c r="AV133" s="177" t="str">
        <f>IF(ISNUMBER(AV89), AV89/AV$66/$D$3, "")</f>
        <v/>
      </c>
      <c r="AW133" s="177">
        <f>IF(ISNUMBER(AW89), AW89/AW$66/$D$3, "")</f>
        <v>0.37710585724940271</v>
      </c>
      <c r="AX133" s="177">
        <f>IF(ISNUMBER(AX89), AX89/AX$66/$D$3, "")</f>
        <v>0.34815122709702684</v>
      </c>
      <c r="AY133" s="177">
        <f>IF(ISNUMBER(AY89), AY89/AY$66/$D$3, "")</f>
        <v>0.33077844900560133</v>
      </c>
      <c r="AZ133" s="177">
        <f>IF(ISNUMBER(AZ89), AZ89/AZ$66/$D$3, "")</f>
        <v>0.31092384547254359</v>
      </c>
      <c r="BA133" s="177" t="str">
        <f>IF(ISNUMBER(BA89), BA89/BA$66/$D$3, "")</f>
        <v/>
      </c>
      <c r="BB133" s="177" t="str">
        <f>IF(ISNUMBER(BB89), BB89/BB$66/$D$3, "")</f>
        <v/>
      </c>
      <c r="BC133" s="177" t="str">
        <f>IF(ISNUMBER(BC89), BC89/BC$66/$D$3, "")</f>
        <v/>
      </c>
      <c r="BD133" s="177" t="str">
        <f>IF(ISNUMBER(BD89), BD89/BD$66/$D$3, "")</f>
        <v/>
      </c>
      <c r="BE133" s="177" t="str">
        <f>IF(ISNUMBER(BE89), BE89/BE$66/$D$3, "")</f>
        <v/>
      </c>
      <c r="BF133" s="177" t="str">
        <f>IF(ISNUMBER(BF89), BF89/BF$66/$D$3, "")</f>
        <v/>
      </c>
      <c r="BG133" s="177" t="str">
        <f>IF(ISNUMBER(BG89), BG89/BG$66/$D$3, "")</f>
        <v/>
      </c>
      <c r="BH133" s="177" t="str">
        <f>IF(ISNUMBER(BH89), BH89/BH$66/$D$3, "")</f>
        <v/>
      </c>
      <c r="BI133" s="177" t="str">
        <f>IF(ISNUMBER(BI89), BI89/BI$66/$D$3, "")</f>
        <v/>
      </c>
      <c r="BJ133" s="177" t="str">
        <f>IF(ISNUMBER(BJ89), BJ89/BJ$66/$D$3, "")</f>
        <v/>
      </c>
      <c r="BK133" s="177" t="str">
        <f>IF(ISNUMBER(BK89), BK89/BK$66/$D$3, "")</f>
        <v/>
      </c>
      <c r="BL133" s="177" t="str">
        <f>IF(ISNUMBER(BL89), BL89/BL$66/$D$3, "")</f>
        <v/>
      </c>
      <c r="BM133" s="177" t="str">
        <f>IF(ISNUMBER(BM89), BM89/BM$66/$D$3, "")</f>
        <v/>
      </c>
      <c r="BN133" s="177" t="str">
        <f>IF(ISNUMBER(BN89), BN89/BN$66/$D$3, "")</f>
        <v/>
      </c>
      <c r="BO133" s="177" t="str">
        <f>IF(ISNUMBER(BO89), BO89/BO$66/$D$3, "")</f>
        <v/>
      </c>
      <c r="BP133" s="177" t="str">
        <f>IF(ISNUMBER(BP89), BP89/BP$66/$D$3, "")</f>
        <v/>
      </c>
      <c r="BQ133" s="178" t="s">
        <v>77</v>
      </c>
    </row>
    <row r="134" spans="13:69">
      <c r="N134" s="38">
        <f>M90</f>
        <v>5000</v>
      </c>
      <c r="O134" s="177" t="str">
        <f>IF(ISNUMBER(O90), O90/O$66/$D$3, "")</f>
        <v/>
      </c>
      <c r="P134" s="177" t="str">
        <f>IF(ISNUMBER(P90), P90/P$66/$D$3, "")</f>
        <v/>
      </c>
      <c r="Q134" s="177"/>
      <c r="R134" s="177" t="str">
        <f>IF(ISNUMBER(R90), R90/R$66/$D$3, "")</f>
        <v/>
      </c>
      <c r="S134" s="177" t="str">
        <f>IF(ISNUMBER(S90), S90/S$66/$D$3, "")</f>
        <v/>
      </c>
      <c r="T134" s="177" t="str">
        <f>IF(ISNUMBER(T90), T90/T$66/$D$3, "")</f>
        <v/>
      </c>
      <c r="U134" s="177" t="str">
        <f>IF(ISNUMBER(U90), U90/U$66/$D$3, "")</f>
        <v/>
      </c>
      <c r="V134" s="177" t="str">
        <f>IF(ISNUMBER(V90), V90/V$66/$D$3, "")</f>
        <v/>
      </c>
      <c r="W134" s="177" t="str">
        <f>IF(ISNUMBER(W90), W90/W$66/$D$3, "")</f>
        <v/>
      </c>
      <c r="X134" s="177" t="str">
        <f>IF(ISNUMBER(X90), X90/X$66/$D$3, "")</f>
        <v/>
      </c>
      <c r="Y134" s="177" t="str">
        <f>IF(ISNUMBER(Y90), Y90/Y$66/$D$3, "")</f>
        <v/>
      </c>
      <c r="Z134" s="177" t="str">
        <f>IF(ISNUMBER(Z90), Z90/Z$66/$D$3, "")</f>
        <v/>
      </c>
      <c r="AA134" s="177" t="str">
        <f>IF(ISNUMBER(AA90), AA90/AA$66/$D$3, "")</f>
        <v/>
      </c>
      <c r="AB134" s="177" t="str">
        <f>IF(ISNUMBER(AB90), AB90/AB$66/$D$3, "")</f>
        <v/>
      </c>
      <c r="AC134" s="177" t="str">
        <f>IF(ISNUMBER(AC90), AC90/AC$66/$D$3, "")</f>
        <v/>
      </c>
      <c r="AD134" s="177" t="str">
        <f>IF(ISNUMBER(AD90), AD90/AD$66/$D$3, "")</f>
        <v/>
      </c>
      <c r="AE134" s="177" t="str">
        <f>IF(ISNUMBER(AE90), AE90/AE$66/$D$3, "")</f>
        <v/>
      </c>
      <c r="AF134" s="177" t="str">
        <f>IF(ISNUMBER(AF90), AF90/AF$66/$D$3, "")</f>
        <v/>
      </c>
      <c r="AG134" s="177" t="str">
        <f>IF(ISNUMBER(AG90), AG90/AG$66/$D$3, "")</f>
        <v/>
      </c>
      <c r="AH134" s="177" t="str">
        <f>IF(ISNUMBER(AH90), AH90/AH$66/$D$3, "")</f>
        <v/>
      </c>
      <c r="AI134" s="177" t="str">
        <f>IF(ISNUMBER(AI90), AI90/AI$66/$D$3, "")</f>
        <v/>
      </c>
      <c r="AJ134" s="177" t="str">
        <f>IF(ISNUMBER(AJ90), AJ90/AJ$66/$D$3, "")</f>
        <v/>
      </c>
      <c r="AK134" s="177" t="str">
        <f>IF(ISNUMBER(AK90), AK90/AK$66/$D$3, "")</f>
        <v/>
      </c>
      <c r="AL134" s="177" t="str">
        <f>IF(ISNUMBER(AL90), AL90/AL$66/$D$3, "")</f>
        <v/>
      </c>
      <c r="AM134" s="177" t="str">
        <f>IF(ISNUMBER(AM90), AM90/AM$66/$D$3, "")</f>
        <v/>
      </c>
      <c r="AN134" s="177" t="str">
        <f>IF(ISNUMBER(AN90), AN90/AN$66/$D$3, "")</f>
        <v/>
      </c>
      <c r="AO134" s="177" t="str">
        <f>IF(ISNUMBER(AO90), AO90/AO$66/$D$3, "")</f>
        <v/>
      </c>
      <c r="AP134" s="177" t="str">
        <f>IF(ISNUMBER(AP90), AP90/AP$66/$D$3, "")</f>
        <v/>
      </c>
      <c r="AQ134" s="177" t="str">
        <f>IF(ISNUMBER(AQ90), AQ90/AQ$66/$D$3, "")</f>
        <v/>
      </c>
      <c r="AR134" s="177" t="str">
        <f>IF(ISNUMBER(AR90), AR90/AR$66/$D$3, "")</f>
        <v/>
      </c>
      <c r="AS134" s="177" t="str">
        <f>IF(ISNUMBER(AS90), AS90/AS$66/$D$3, "")</f>
        <v/>
      </c>
      <c r="AT134" s="177" t="str">
        <f>IF(ISNUMBER(AT90), AT90/AT$66/$D$3, "")</f>
        <v/>
      </c>
      <c r="AU134" s="177" t="str">
        <f>IF(ISNUMBER(AU90), AU90/AU$66/$D$3, "")</f>
        <v/>
      </c>
      <c r="AV134" s="177" t="str">
        <f>IF(ISNUMBER(AV90), AV90/AV$66/$D$3, "")</f>
        <v/>
      </c>
      <c r="AW134" s="177" t="str">
        <f>IF(ISNUMBER(AW90), AW90/AW$66/$D$3, "")</f>
        <v/>
      </c>
      <c r="AX134" s="177" t="str">
        <f>IF(ISNUMBER(AX90), AX90/AX$66/$D$3, "")</f>
        <v/>
      </c>
      <c r="AY134" s="177" t="str">
        <f>IF(ISNUMBER(AY90), AY90/AY$66/$D$3, "")</f>
        <v/>
      </c>
      <c r="AZ134" s="177" t="str">
        <f>IF(ISNUMBER(AZ90), AZ90/AZ$66/$D$3, "")</f>
        <v/>
      </c>
      <c r="BA134" s="177">
        <f>IF(ISNUMBER(BA90), BA90/BA$66/$D$3, "")</f>
        <v>0.47826483994622271</v>
      </c>
      <c r="BB134" s="177">
        <f>IF(ISNUMBER(BB90), BB90/BB$66/$D$3, "")</f>
        <v>0.43486933928495802</v>
      </c>
      <c r="BC134" s="177">
        <f>IF(ISNUMBER(BC90), BC90/BC$66/$D$3, "")</f>
        <v>0.37700867173660507</v>
      </c>
      <c r="BD134" s="177">
        <f>IF(ISNUMBER(BD90), BD90/BD$66/$D$3, "")</f>
        <v>0.34807833796242865</v>
      </c>
      <c r="BE134" s="177">
        <f>IF(ISNUMBER(BE90), BE90/BE$66/$D$3, "")</f>
        <v>0.31914800418825207</v>
      </c>
      <c r="BF134" s="177" t="str">
        <f>IF(ISNUMBER(BF90), BF90/BF$66/$D$3, "")</f>
        <v/>
      </c>
      <c r="BG134" s="177" t="str">
        <f>IF(ISNUMBER(BG90), BG90/BG$66/$D$3, "")</f>
        <v/>
      </c>
      <c r="BH134" s="177" t="str">
        <f>IF(ISNUMBER(BH90), BH90/BH$66/$D$3, "")</f>
        <v/>
      </c>
      <c r="BI134" s="177" t="str">
        <f>IF(ISNUMBER(BI90), BI90/BI$66/$D$3, "")</f>
        <v/>
      </c>
      <c r="BJ134" s="177" t="str">
        <f>IF(ISNUMBER(BJ90), BJ90/BJ$66/$D$3, "")</f>
        <v/>
      </c>
      <c r="BK134" s="177" t="str">
        <f>IF(ISNUMBER(BK90), BK90/BK$66/$D$3, "")</f>
        <v/>
      </c>
      <c r="BL134" s="177" t="str">
        <f>IF(ISNUMBER(BL90), BL90/BL$66/$D$3, "")</f>
        <v/>
      </c>
      <c r="BM134" s="177" t="str">
        <f>IF(ISNUMBER(BM90), BM90/BM$66/$D$3, "")</f>
        <v/>
      </c>
      <c r="BN134" s="177" t="str">
        <f>IF(ISNUMBER(BN90), BN90/BN$66/$D$3, "")</f>
        <v/>
      </c>
      <c r="BO134" s="177" t="str">
        <f>IF(ISNUMBER(BO90), BO90/BO$66/$D$3, "")</f>
        <v/>
      </c>
      <c r="BP134" s="177" t="str">
        <f>IF(ISNUMBER(BP90), BP90/BP$66/$D$3, "")</f>
        <v/>
      </c>
      <c r="BQ134" s="178" t="s">
        <v>77</v>
      </c>
    </row>
    <row r="135" spans="13:69">
      <c r="O135" s="177" t="str">
        <f>IF(ISNUMBER(O91), O91/O$66/$D$3, "")</f>
        <v/>
      </c>
      <c r="P135" s="177" t="str">
        <f>IF(ISNUMBER(P91), P91/P$66/$D$3, "")</f>
        <v/>
      </c>
      <c r="Q135" s="177"/>
      <c r="R135" s="177" t="str">
        <f>IF(ISNUMBER(R91), R91/R$66/$D$3, "")</f>
        <v/>
      </c>
      <c r="S135" s="177" t="str">
        <f>IF(ISNUMBER(S91), S91/S$66/$D$3, "")</f>
        <v/>
      </c>
      <c r="T135" s="177" t="str">
        <f>IF(ISNUMBER(T91), T91/T$66/$D$3, "")</f>
        <v/>
      </c>
      <c r="U135" s="177" t="str">
        <f>IF(ISNUMBER(U91), U91/U$66/$D$3, "")</f>
        <v/>
      </c>
      <c r="V135" s="177" t="str">
        <f>IF(ISNUMBER(V91), V91/V$66/$D$3, "")</f>
        <v/>
      </c>
      <c r="W135" s="177" t="str">
        <f>IF(ISNUMBER(W91), W91/W$66/$D$3, "")</f>
        <v/>
      </c>
      <c r="X135" s="177" t="str">
        <f>IF(ISNUMBER(X91), X91/X$66/$D$3, "")</f>
        <v/>
      </c>
      <c r="Y135" s="177" t="str">
        <f>IF(ISNUMBER(Y91), Y91/Y$66/$D$3, "")</f>
        <v/>
      </c>
      <c r="Z135" s="177" t="str">
        <f>IF(ISNUMBER(Z91), Z91/Z$66/$D$3, "")</f>
        <v/>
      </c>
      <c r="AA135" s="177" t="str">
        <f>IF(ISNUMBER(AA91), AA91/AA$66/$D$3, "")</f>
        <v/>
      </c>
      <c r="AB135" s="177" t="str">
        <f>IF(ISNUMBER(AB91), AB91/AB$66/$D$3, "")</f>
        <v/>
      </c>
      <c r="AC135" s="177" t="str">
        <f>IF(ISNUMBER(AC91), AC91/AC$66/$D$3, "")</f>
        <v/>
      </c>
      <c r="AD135" s="177" t="str">
        <f>IF(ISNUMBER(AD91), AD91/AD$66/$D$3, "")</f>
        <v/>
      </c>
      <c r="AE135" s="177" t="str">
        <f>IF(ISNUMBER(AE91), AE91/AE$66/$D$3, "")</f>
        <v/>
      </c>
      <c r="AF135" s="177" t="str">
        <f>IF(ISNUMBER(AF91), AF91/AF$66/$D$3, "")</f>
        <v/>
      </c>
      <c r="AG135" s="177" t="str">
        <f>IF(ISNUMBER(AG91), AG91/AG$66/$D$3, "")</f>
        <v/>
      </c>
      <c r="AH135" s="177" t="str">
        <f>IF(ISNUMBER(AH91), AH91/AH$66/$D$3, "")</f>
        <v/>
      </c>
      <c r="AI135" s="177" t="str">
        <f>IF(ISNUMBER(AI91), AI91/AI$66/$D$3, "")</f>
        <v/>
      </c>
      <c r="AJ135" s="177" t="str">
        <f>IF(ISNUMBER(AJ91), AJ91/AJ$66/$D$3, "")</f>
        <v/>
      </c>
      <c r="AK135" s="177" t="str">
        <f>IF(ISNUMBER(AK91), AK91/AK$66/$D$3, "")</f>
        <v/>
      </c>
      <c r="AL135" s="177" t="str">
        <f>IF(ISNUMBER(AL91), AL91/AL$66/$D$3, "")</f>
        <v/>
      </c>
      <c r="AM135" s="177" t="str">
        <f>IF(ISNUMBER(AM91), AM91/AM$66/$D$3, "")</f>
        <v/>
      </c>
      <c r="AN135" s="177" t="str">
        <f>IF(ISNUMBER(AN91), AN91/AN$66/$D$3, "")</f>
        <v/>
      </c>
      <c r="AO135" s="177" t="str">
        <f>IF(ISNUMBER(AO91), AO91/AO$66/$D$3, "")</f>
        <v/>
      </c>
      <c r="AP135" s="177" t="str">
        <f>IF(ISNUMBER(AP91), AP91/AP$66/$D$3, "")</f>
        <v/>
      </c>
      <c r="AQ135" s="177" t="str">
        <f>IF(ISNUMBER(AQ91), AQ91/AQ$66/$D$3, "")</f>
        <v/>
      </c>
      <c r="AR135" s="177" t="str">
        <f>IF(ISNUMBER(AR91), AR91/AR$66/$D$3, "")</f>
        <v/>
      </c>
      <c r="AS135" s="177" t="str">
        <f>IF(ISNUMBER(AS91), AS91/AS$66/$D$3, "")</f>
        <v/>
      </c>
      <c r="AT135" s="177" t="str">
        <f>IF(ISNUMBER(AT91), AT91/AT$66/$D$3, "")</f>
        <v/>
      </c>
      <c r="AU135" s="177" t="str">
        <f>IF(ISNUMBER(AU91), AU91/AU$66/$D$3, "")</f>
        <v/>
      </c>
      <c r="AV135" s="177" t="str">
        <f>IF(ISNUMBER(AV91), AV91/AV$66/$D$3, "")</f>
        <v/>
      </c>
      <c r="AW135" s="177" t="str">
        <f>IF(ISNUMBER(AW91), AW91/AW$66/$D$3, "")</f>
        <v/>
      </c>
      <c r="AX135" s="177" t="str">
        <f>IF(ISNUMBER(AX91), AX91/AX$66/$D$3, "")</f>
        <v/>
      </c>
      <c r="AY135" s="177" t="str">
        <f>IF(ISNUMBER(AY91), AY91/AY$66/$D$3, "")</f>
        <v/>
      </c>
      <c r="AZ135" s="177" t="str">
        <f>IF(ISNUMBER(AZ91), AZ91/AZ$66/$D$3, "")</f>
        <v/>
      </c>
      <c r="BA135" s="177" t="str">
        <f>IF(ISNUMBER(BA91), BA91/BA$66/$D$3, "")</f>
        <v/>
      </c>
      <c r="BB135" s="177" t="str">
        <f>IF(ISNUMBER(BB91), BB91/BB$66/$D$3, "")</f>
        <v/>
      </c>
      <c r="BC135" s="177" t="str">
        <f>IF(ISNUMBER(BC91), BC91/BC$66/$D$3, "")</f>
        <v/>
      </c>
      <c r="BD135" s="177" t="str">
        <f>IF(ISNUMBER(BD91), BD91/BD$66/$D$3, "")</f>
        <v/>
      </c>
      <c r="BE135" s="177" t="str">
        <f>IF(ISNUMBER(BE91), BE91/BE$66/$D$3, "")</f>
        <v/>
      </c>
      <c r="BF135" s="177" t="str">
        <f>IF(ISNUMBER(BF91), BF91/BF$66/$D$3, "")</f>
        <v/>
      </c>
      <c r="BG135" s="177" t="str">
        <f>IF(ISNUMBER(BG91), BG91/BG$66/$D$3, "")</f>
        <v/>
      </c>
      <c r="BH135" s="177" t="str">
        <f>IF(ISNUMBER(BH91), BH91/BH$66/$D$3, "")</f>
        <v/>
      </c>
      <c r="BI135" s="177" t="str">
        <f>IF(ISNUMBER(BI91), BI91/BI$66/$D$3, "")</f>
        <v/>
      </c>
      <c r="BJ135" s="177" t="str">
        <f>IF(ISNUMBER(BJ91), BJ91/BJ$66/$D$3, "")</f>
        <v/>
      </c>
      <c r="BK135" s="177" t="str">
        <f>IF(ISNUMBER(BK91), BK91/BK$66/$D$3, "")</f>
        <v/>
      </c>
      <c r="BL135" s="177" t="str">
        <f>IF(ISNUMBER(BL91), BL91/BL$66/$D$3, "")</f>
        <v/>
      </c>
      <c r="BM135" s="177" t="str">
        <f>IF(ISNUMBER(BM91), BM91/BM$66/$D$3, "")</f>
        <v/>
      </c>
      <c r="BN135" s="177" t="str">
        <f>IF(ISNUMBER(BN91), BN91/BN$66/$D$3, "")</f>
        <v/>
      </c>
      <c r="BO135" s="177" t="str">
        <f>IF(ISNUMBER(BO91), BO91/BO$66/$D$3, "")</f>
        <v/>
      </c>
      <c r="BP135" s="177" t="str">
        <f>IF(ISNUMBER(BP91), BP91/BP$66/$D$3, "")</f>
        <v/>
      </c>
      <c r="BQ135" s="178" t="s">
        <v>77</v>
      </c>
    </row>
    <row r="136" spans="13:69">
      <c r="M136" t="str">
        <f>B93</f>
        <v>Industrial</v>
      </c>
      <c r="N136" s="38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7"/>
      <c r="BK136" s="177"/>
      <c r="BL136" s="177"/>
      <c r="BM136" s="177"/>
      <c r="BN136" s="177"/>
      <c r="BO136" s="177"/>
      <c r="BP136" s="177"/>
      <c r="BQ136" s="178" t="s">
        <v>77</v>
      </c>
    </row>
    <row r="137" spans="13:69">
      <c r="N137" s="38">
        <f t="shared" ref="N137:N140" si="49">M93</f>
        <v>500</v>
      </c>
      <c r="O137" s="177" t="str">
        <f>IF(ISNUMBER(O93), O93/O$66/$D$3, "")</f>
        <v/>
      </c>
      <c r="P137" s="177" t="str">
        <f>IF(ISNUMBER(P93), P93/P$66/$D$3, "")</f>
        <v/>
      </c>
      <c r="Q137" s="177"/>
      <c r="R137" s="177" t="str">
        <f>IF(ISNUMBER(R93), R93/R$66/$D$3, "")</f>
        <v/>
      </c>
      <c r="S137" s="177" t="str">
        <f>IF(ISNUMBER(S93), S93/S$66/$D$3, "")</f>
        <v/>
      </c>
      <c r="T137" s="177" t="str">
        <f>IF(ISNUMBER(T93), T93/T$66/$D$3, "")</f>
        <v/>
      </c>
      <c r="U137" s="177" t="str">
        <f>IF(ISNUMBER(U93), U93/U$66/$D$3, "")</f>
        <v/>
      </c>
      <c r="V137" s="177" t="str">
        <f>IF(ISNUMBER(V93), V93/V$66/$D$3, "")</f>
        <v/>
      </c>
      <c r="W137" s="177" t="str">
        <f>IF(ISNUMBER(W93), W93/W$66/$D$3, "")</f>
        <v/>
      </c>
      <c r="X137" s="177" t="str">
        <f>IF(ISNUMBER(X93), X93/X$66/$D$3, "")</f>
        <v/>
      </c>
      <c r="Y137" s="177" t="str">
        <f>IF(ISNUMBER(Y93), Y93/Y$66/$D$3, "")</f>
        <v/>
      </c>
      <c r="Z137" s="177" t="str">
        <f>IF(ISNUMBER(Z93), Z93/Z$66/$D$3, "")</f>
        <v/>
      </c>
      <c r="AA137" s="177" t="str">
        <f>IF(ISNUMBER(AA93), AA93/AA$66/$D$3, "")</f>
        <v/>
      </c>
      <c r="AB137" s="177" t="str">
        <f>IF(ISNUMBER(AB93), AB93/AB$66/$D$3, "")</f>
        <v/>
      </c>
      <c r="AC137" s="177" t="str">
        <f>IF(ISNUMBER(AC93), AC93/AC$66/$D$3, "")</f>
        <v/>
      </c>
      <c r="AD137" s="177" t="str">
        <f>IF(ISNUMBER(AD93), AD93/AD$66/$D$3, "")</f>
        <v/>
      </c>
      <c r="AE137" s="177" t="str">
        <f>IF(ISNUMBER(AE93), AE93/AE$66/$D$3, "")</f>
        <v/>
      </c>
      <c r="AF137" s="177" t="str">
        <f>IF(ISNUMBER(AF93), AF93/AF$66/$D$3, "")</f>
        <v/>
      </c>
      <c r="AG137" s="177" t="str">
        <f>IF(ISNUMBER(AG93), AG93/AG$66/$D$3, "")</f>
        <v/>
      </c>
      <c r="AH137" s="177" t="str">
        <f>IF(ISNUMBER(AH93), AH93/AH$66/$D$3, "")</f>
        <v/>
      </c>
      <c r="AI137" s="177" t="str">
        <f>IF(ISNUMBER(AI93), AI93/AI$66/$D$3, "")</f>
        <v/>
      </c>
      <c r="AJ137" s="177" t="str">
        <f>IF(ISNUMBER(AJ93), AJ93/AJ$66/$D$3, "")</f>
        <v/>
      </c>
      <c r="AK137" s="177" t="str">
        <f>IF(ISNUMBER(AK93), AK93/AK$66/$D$3, "")</f>
        <v/>
      </c>
      <c r="AL137" s="177" t="str">
        <f>IF(ISNUMBER(AL93), AL93/AL$66/$D$3, "")</f>
        <v/>
      </c>
      <c r="AM137" s="177" t="str">
        <f>IF(ISNUMBER(AM93), AM93/AM$66/$D$3, "")</f>
        <v/>
      </c>
      <c r="AN137" s="177" t="str">
        <f>IF(ISNUMBER(AN93), AN93/AN$66/$D$3, "")</f>
        <v/>
      </c>
      <c r="AO137" s="177" t="str">
        <f>IF(ISNUMBER(AO93), AO93/AO$66/$D$3, "")</f>
        <v/>
      </c>
      <c r="AP137" s="177" t="str">
        <f>IF(ISNUMBER(AP93), AP93/AP$66/$D$3, "")</f>
        <v/>
      </c>
      <c r="AQ137" s="177" t="str">
        <f>IF(ISNUMBER(AQ93), AQ93/AQ$66/$D$3, "")</f>
        <v/>
      </c>
      <c r="AR137" s="177" t="str">
        <f>IF(ISNUMBER(AR93), AR93/AR$66/$D$3, "")</f>
        <v/>
      </c>
      <c r="AS137" s="177" t="str">
        <f>IF(ISNUMBER(AS93), AS93/AS$66/$D$3, "")</f>
        <v/>
      </c>
      <c r="AT137" s="177">
        <f>IF(ISNUMBER(AT93), AT93/AT$66/$D$3, "")</f>
        <v>0.45452067414073338</v>
      </c>
      <c r="AU137" s="177">
        <f>IF(ISNUMBER(AU93), AU93/AU$66/$D$3, "")</f>
        <v>0.43519734039065006</v>
      </c>
      <c r="AV137" s="177">
        <f>IF(ISNUMBER(AV93), AV93/AV$66/$D$3, "")</f>
        <v>0.38635959961132954</v>
      </c>
      <c r="AW137" s="177">
        <f>IF(ISNUMBER(AW93), AW93/AW$66/$D$3, "")</f>
        <v>0.31925733789014948</v>
      </c>
      <c r="AX137" s="177">
        <f>IF(ISNUMBER(AX93), AX93/AX$66/$D$3, "")</f>
        <v>0.30476483757758693</v>
      </c>
      <c r="AY137" s="177" t="str">
        <f>IF(ISNUMBER(AY93), AY93/AY$66/$D$3, "")</f>
        <v/>
      </c>
      <c r="AZ137" s="177" t="str">
        <f>IF(ISNUMBER(AZ93), AZ93/AZ$66/$D$3, "")</f>
        <v/>
      </c>
      <c r="BA137" s="177" t="str">
        <f>IF(ISNUMBER(BA93), BA93/BA$66/$D$3, "")</f>
        <v/>
      </c>
      <c r="BB137" s="177" t="str">
        <f>IF(ISNUMBER(BB93), BB93/BB$66/$D$3, "")</f>
        <v/>
      </c>
      <c r="BC137" s="177" t="str">
        <f>IF(ISNUMBER(BC93), BC93/BC$66/$D$3, "")</f>
        <v/>
      </c>
      <c r="BD137" s="177" t="str">
        <f>IF(ISNUMBER(BD93), BD93/BD$66/$D$3, "")</f>
        <v/>
      </c>
      <c r="BE137" s="177" t="str">
        <f>IF(ISNUMBER(BE93), BE93/BE$66/$D$3, "")</f>
        <v/>
      </c>
      <c r="BF137" s="177" t="str">
        <f>IF(ISNUMBER(BF93), BF93/BF$66/$D$3, "")</f>
        <v/>
      </c>
      <c r="BG137" s="177" t="str">
        <f>IF(ISNUMBER(BG93), BG93/BG$66/$D$3, "")</f>
        <v/>
      </c>
      <c r="BH137" s="177" t="str">
        <f>IF(ISNUMBER(BH93), BH93/BH$66/$D$3, "")</f>
        <v/>
      </c>
      <c r="BI137" s="177" t="str">
        <f>IF(ISNUMBER(BI93), BI93/BI$66/$D$3, "")</f>
        <v/>
      </c>
      <c r="BJ137" s="177" t="str">
        <f>IF(ISNUMBER(BJ93), BJ93/BJ$66/$D$3, "")</f>
        <v/>
      </c>
      <c r="BK137" s="177" t="str">
        <f>IF(ISNUMBER(BK93), BK93/BK$66/$D$3, "")</f>
        <v/>
      </c>
      <c r="BL137" s="177" t="str">
        <f>IF(ISNUMBER(BL93), BL93/BL$66/$D$3, "")</f>
        <v/>
      </c>
      <c r="BM137" s="177" t="str">
        <f>IF(ISNUMBER(BM93), BM93/BM$66/$D$3, "")</f>
        <v/>
      </c>
      <c r="BN137" s="177" t="str">
        <f>IF(ISNUMBER(BN93), BN93/BN$66/$D$3, "")</f>
        <v/>
      </c>
      <c r="BO137" s="177" t="str">
        <f>IF(ISNUMBER(BO93), BO93/BO$66/$D$3, "")</f>
        <v/>
      </c>
      <c r="BP137" s="177" t="str">
        <f>IF(ISNUMBER(BP93), BP93/BP$66/$D$3, "")</f>
        <v/>
      </c>
      <c r="BQ137" s="178" t="s">
        <v>77</v>
      </c>
    </row>
    <row r="138" spans="13:69">
      <c r="N138" s="38">
        <f t="shared" si="49"/>
        <v>1000</v>
      </c>
      <c r="O138" s="177" t="str">
        <f>IF(ISNUMBER(O94), O94/O$66/$D$3, "")</f>
        <v/>
      </c>
      <c r="P138" s="177" t="str">
        <f>IF(ISNUMBER(P94), P94/P$66/$D$3, "")</f>
        <v/>
      </c>
      <c r="Q138" s="177"/>
      <c r="R138" s="177" t="str">
        <f>IF(ISNUMBER(R94), R94/R$66/$D$3, "")</f>
        <v/>
      </c>
      <c r="S138" s="177" t="str">
        <f>IF(ISNUMBER(S94), S94/S$66/$D$3, "")</f>
        <v/>
      </c>
      <c r="T138" s="177" t="str">
        <f>IF(ISNUMBER(T94), T94/T$66/$D$3, "")</f>
        <v/>
      </c>
      <c r="U138" s="177" t="str">
        <f>IF(ISNUMBER(U94), U94/U$66/$D$3, "")</f>
        <v/>
      </c>
      <c r="V138" s="177" t="str">
        <f>IF(ISNUMBER(V94), V94/V$66/$D$3, "")</f>
        <v/>
      </c>
      <c r="W138" s="177" t="str">
        <f>IF(ISNUMBER(W94), W94/W$66/$D$3, "")</f>
        <v/>
      </c>
      <c r="X138" s="177" t="str">
        <f>IF(ISNUMBER(X94), X94/X$66/$D$3, "")</f>
        <v/>
      </c>
      <c r="Y138" s="177" t="str">
        <f>IF(ISNUMBER(Y94), Y94/Y$66/$D$3, "")</f>
        <v/>
      </c>
      <c r="Z138" s="177" t="str">
        <f>IF(ISNUMBER(Z94), Z94/Z$66/$D$3, "")</f>
        <v/>
      </c>
      <c r="AA138" s="177" t="str">
        <f>IF(ISNUMBER(AA94), AA94/AA$66/$D$3, "")</f>
        <v/>
      </c>
      <c r="AB138" s="177" t="str">
        <f>IF(ISNUMBER(AB94), AB94/AB$66/$D$3, "")</f>
        <v/>
      </c>
      <c r="AC138" s="177" t="str">
        <f>IF(ISNUMBER(AC94), AC94/AC$66/$D$3, "")</f>
        <v/>
      </c>
      <c r="AD138" s="177" t="str">
        <f>IF(ISNUMBER(AD94), AD94/AD$66/$D$3, "")</f>
        <v/>
      </c>
      <c r="AE138" s="177" t="str">
        <f>IF(ISNUMBER(AE94), AE94/AE$66/$D$3, "")</f>
        <v/>
      </c>
      <c r="AF138" s="177" t="str">
        <f>IF(ISNUMBER(AF94), AF94/AF$66/$D$3, "")</f>
        <v/>
      </c>
      <c r="AG138" s="177" t="str">
        <f>IF(ISNUMBER(AG94), AG94/AG$66/$D$3, "")</f>
        <v/>
      </c>
      <c r="AH138" s="177" t="str">
        <f>IF(ISNUMBER(AH94), AH94/AH$66/$D$3, "")</f>
        <v/>
      </c>
      <c r="AI138" s="177" t="str">
        <f>IF(ISNUMBER(AI94), AI94/AI$66/$D$3, "")</f>
        <v/>
      </c>
      <c r="AJ138" s="177" t="str">
        <f>IF(ISNUMBER(AJ94), AJ94/AJ$66/$D$3, "")</f>
        <v/>
      </c>
      <c r="AK138" s="177" t="str">
        <f>IF(ISNUMBER(AK94), AK94/AK$66/$D$3, "")</f>
        <v/>
      </c>
      <c r="AL138" s="177" t="str">
        <f>IF(ISNUMBER(AL94), AL94/AL$66/$D$3, "")</f>
        <v/>
      </c>
      <c r="AM138" s="177" t="str">
        <f>IF(ISNUMBER(AM94), AM94/AM$66/$D$3, "")</f>
        <v/>
      </c>
      <c r="AN138" s="177" t="str">
        <f>IF(ISNUMBER(AN94), AN94/AN$66/$D$3, "")</f>
        <v/>
      </c>
      <c r="AO138" s="177" t="str">
        <f>IF(ISNUMBER(AO94), AO94/AO$66/$D$3, "")</f>
        <v/>
      </c>
      <c r="AP138" s="177" t="str">
        <f>IF(ISNUMBER(AP94), AP94/AP$66/$D$3, "")</f>
        <v/>
      </c>
      <c r="AQ138" s="177" t="str">
        <f>IF(ISNUMBER(AQ94), AQ94/AQ$66/$D$3, "")</f>
        <v/>
      </c>
      <c r="AR138" s="177" t="str">
        <f>IF(ISNUMBER(AR94), AR94/AR$66/$D$3, "")</f>
        <v/>
      </c>
      <c r="AS138" s="177" t="str">
        <f>IF(ISNUMBER(AS94), AS94/AS$66/$D$3, "")</f>
        <v/>
      </c>
      <c r="AT138" s="177" t="str">
        <f>IF(ISNUMBER(AT94), AT94/AT$66/$D$3, "")</f>
        <v/>
      </c>
      <c r="AU138" s="177" t="str">
        <f>IF(ISNUMBER(AU94), AU94/AU$66/$D$3, "")</f>
        <v/>
      </c>
      <c r="AV138" s="177" t="str">
        <f>IF(ISNUMBER(AV94), AV94/AV$66/$D$3, "")</f>
        <v/>
      </c>
      <c r="AW138" s="177">
        <f>IF(ISNUMBER(AW94), AW94/AW$66/$D$3, "")</f>
        <v>0.37710585724940271</v>
      </c>
      <c r="AX138" s="177">
        <f>IF(ISNUMBER(AX94), AX94/AX$66/$D$3, "")</f>
        <v>0.34815122709702684</v>
      </c>
      <c r="AY138" s="177">
        <f>IF(ISNUMBER(AY94), AY94/AY$66/$D$3, "")</f>
        <v>0.33077844900560133</v>
      </c>
      <c r="AZ138" s="177">
        <f>IF(ISNUMBER(AZ94), AZ94/AZ$66/$D$3, "")</f>
        <v>0.31092384547254359</v>
      </c>
      <c r="BA138" s="177">
        <f>IF(ISNUMBER(BA94), BA94/BA$66/$D$3, "")</f>
        <v>0.30471928186846303</v>
      </c>
      <c r="BB138" s="177" t="str">
        <f>IF(ISNUMBER(BB94), BB94/BB$66/$D$3, "")</f>
        <v/>
      </c>
      <c r="BC138" s="177" t="str">
        <f>IF(ISNUMBER(BC94), BC94/BC$66/$D$3, "")</f>
        <v/>
      </c>
      <c r="BD138" s="177" t="str">
        <f>IF(ISNUMBER(BD94), BD94/BD$66/$D$3, "")</f>
        <v/>
      </c>
      <c r="BE138" s="177" t="str">
        <f>IF(ISNUMBER(BE94), BE94/BE$66/$D$3, "")</f>
        <v/>
      </c>
      <c r="BF138" s="177" t="str">
        <f>IF(ISNUMBER(BF94), BF94/BF$66/$D$3, "")</f>
        <v/>
      </c>
      <c r="BG138" s="177" t="str">
        <f>IF(ISNUMBER(BG94), BG94/BG$66/$D$3, "")</f>
        <v/>
      </c>
      <c r="BH138" s="177" t="str">
        <f>IF(ISNUMBER(BH94), BH94/BH$66/$D$3, "")</f>
        <v/>
      </c>
      <c r="BI138" s="177" t="str">
        <f>IF(ISNUMBER(BI94), BI94/BI$66/$D$3, "")</f>
        <v/>
      </c>
      <c r="BJ138" s="177" t="str">
        <f>IF(ISNUMBER(BJ94), BJ94/BJ$66/$D$3, "")</f>
        <v/>
      </c>
      <c r="BK138" s="177" t="str">
        <f>IF(ISNUMBER(BK94), BK94/BK$66/$D$3, "")</f>
        <v/>
      </c>
      <c r="BL138" s="177" t="str">
        <f>IF(ISNUMBER(BL94), BL94/BL$66/$D$3, "")</f>
        <v/>
      </c>
      <c r="BM138" s="177" t="str">
        <f>IF(ISNUMBER(BM94), BM94/BM$66/$D$3, "")</f>
        <v/>
      </c>
      <c r="BN138" s="177" t="str">
        <f>IF(ISNUMBER(BN94), BN94/BN$66/$D$3, "")</f>
        <v/>
      </c>
      <c r="BO138" s="177" t="str">
        <f>IF(ISNUMBER(BO94), BO94/BO$66/$D$3, "")</f>
        <v/>
      </c>
      <c r="BP138" s="177" t="str">
        <f>IF(ISNUMBER(BP94), BP94/BP$66/$D$3, "")</f>
        <v/>
      </c>
      <c r="BQ138" s="178" t="s">
        <v>77</v>
      </c>
    </row>
    <row r="139" spans="13:69">
      <c r="N139" s="38">
        <f t="shared" si="49"/>
        <v>2000</v>
      </c>
      <c r="O139" s="177" t="str">
        <f>IF(ISNUMBER(O95), O95/O$66/$D$3, "")</f>
        <v/>
      </c>
      <c r="P139" s="177" t="str">
        <f>IF(ISNUMBER(P95), P95/P$66/$D$3, "")</f>
        <v/>
      </c>
      <c r="Q139" s="177"/>
      <c r="R139" s="177" t="str">
        <f>IF(ISNUMBER(R95), R95/R$66/$D$3, "")</f>
        <v/>
      </c>
      <c r="S139" s="177" t="str">
        <f>IF(ISNUMBER(S95), S95/S$66/$D$3, "")</f>
        <v/>
      </c>
      <c r="T139" s="177" t="str">
        <f>IF(ISNUMBER(T95), T95/T$66/$D$3, "")</f>
        <v/>
      </c>
      <c r="U139" s="177" t="str">
        <f>IF(ISNUMBER(U95), U95/U$66/$D$3, "")</f>
        <v/>
      </c>
      <c r="V139" s="177" t="str">
        <f>IF(ISNUMBER(V95), V95/V$66/$D$3, "")</f>
        <v/>
      </c>
      <c r="W139" s="177" t="str">
        <f>IF(ISNUMBER(W95), W95/W$66/$D$3, "")</f>
        <v/>
      </c>
      <c r="X139" s="177" t="str">
        <f>IF(ISNUMBER(X95), X95/X$66/$D$3, "")</f>
        <v/>
      </c>
      <c r="Y139" s="177" t="str">
        <f>IF(ISNUMBER(Y95), Y95/Y$66/$D$3, "")</f>
        <v/>
      </c>
      <c r="Z139" s="177" t="str">
        <f>IF(ISNUMBER(Z95), Z95/Z$66/$D$3, "")</f>
        <v/>
      </c>
      <c r="AA139" s="177" t="str">
        <f>IF(ISNUMBER(AA95), AA95/AA$66/$D$3, "")</f>
        <v/>
      </c>
      <c r="AB139" s="177" t="str">
        <f>IF(ISNUMBER(AB95), AB95/AB$66/$D$3, "")</f>
        <v/>
      </c>
      <c r="AC139" s="177" t="str">
        <f>IF(ISNUMBER(AC95), AC95/AC$66/$D$3, "")</f>
        <v/>
      </c>
      <c r="AD139" s="177" t="str">
        <f>IF(ISNUMBER(AD95), AD95/AD$66/$D$3, "")</f>
        <v/>
      </c>
      <c r="AE139" s="177" t="str">
        <f>IF(ISNUMBER(AE95), AE95/AE$66/$D$3, "")</f>
        <v/>
      </c>
      <c r="AF139" s="177" t="str">
        <f>IF(ISNUMBER(AF95), AF95/AF$66/$D$3, "")</f>
        <v/>
      </c>
      <c r="AG139" s="177" t="str">
        <f>IF(ISNUMBER(AG95), AG95/AG$66/$D$3, "")</f>
        <v/>
      </c>
      <c r="AH139" s="177" t="str">
        <f>IF(ISNUMBER(AH95), AH95/AH$66/$D$3, "")</f>
        <v/>
      </c>
      <c r="AI139" s="177" t="str">
        <f>IF(ISNUMBER(AI95), AI95/AI$66/$D$3, "")</f>
        <v/>
      </c>
      <c r="AJ139" s="177" t="str">
        <f>IF(ISNUMBER(AJ95), AJ95/AJ$66/$D$3, "")</f>
        <v/>
      </c>
      <c r="AK139" s="177" t="str">
        <f>IF(ISNUMBER(AK95), AK95/AK$66/$D$3, "")</f>
        <v/>
      </c>
      <c r="AL139" s="177" t="str">
        <f>IF(ISNUMBER(AL95), AL95/AL$66/$D$3, "")</f>
        <v/>
      </c>
      <c r="AM139" s="177" t="str">
        <f>IF(ISNUMBER(AM95), AM95/AM$66/$D$3, "")</f>
        <v/>
      </c>
      <c r="AN139" s="177" t="str">
        <f>IF(ISNUMBER(AN95), AN95/AN$66/$D$3, "")</f>
        <v/>
      </c>
      <c r="AO139" s="177" t="str">
        <f>IF(ISNUMBER(AO95), AO95/AO$66/$D$3, "")</f>
        <v/>
      </c>
      <c r="AP139" s="177" t="str">
        <f>IF(ISNUMBER(AP95), AP95/AP$66/$D$3, "")</f>
        <v/>
      </c>
      <c r="AQ139" s="177" t="str">
        <f>IF(ISNUMBER(AQ95), AQ95/AQ$66/$D$3, "")</f>
        <v/>
      </c>
      <c r="AR139" s="177" t="str">
        <f>IF(ISNUMBER(AR95), AR95/AR$66/$D$3, "")</f>
        <v/>
      </c>
      <c r="AS139" s="177" t="str">
        <f>IF(ISNUMBER(AS95), AS95/AS$66/$D$3, "")</f>
        <v/>
      </c>
      <c r="AT139" s="177" t="str">
        <f>IF(ISNUMBER(AT95), AT95/AT$66/$D$3, "")</f>
        <v/>
      </c>
      <c r="AU139" s="177" t="str">
        <f>IF(ISNUMBER(AU95), AU95/AU$66/$D$3, "")</f>
        <v/>
      </c>
      <c r="AV139" s="177" t="str">
        <f>IF(ISNUMBER(AV95), AV95/AV$66/$D$3, "")</f>
        <v/>
      </c>
      <c r="AW139" s="177" t="str">
        <f>IF(ISNUMBER(AW95), AW95/AW$66/$D$3, "")</f>
        <v/>
      </c>
      <c r="AX139" s="177">
        <f>IF(ISNUMBER(AX95), AX95/AX$66/$D$3, "")</f>
        <v>0.43492400613590665</v>
      </c>
      <c r="AY139" s="177">
        <f>IF(ISNUMBER(AY95), AY95/AY$66/$D$3, "")</f>
        <v>0.40019667223670513</v>
      </c>
      <c r="AZ139" s="177">
        <f>IF(ISNUMBER(AZ95), AZ95/AZ$66/$D$3, "")</f>
        <v>0.3605082906376178</v>
      </c>
      <c r="BA139" s="177">
        <f>IF(ISNUMBER(BA95), BA95/BA$66/$D$3, "")</f>
        <v>0.34810567138790299</v>
      </c>
      <c r="BB139" s="177">
        <f>IF(ISNUMBER(BB95), BB95/BB$66/$D$3, "")</f>
        <v>0.33074200443830221</v>
      </c>
      <c r="BC139" s="177">
        <f>IF(ISNUMBER(BC95), BC95/BC$66/$D$3, "")</f>
        <v>0.30759044850550121</v>
      </c>
      <c r="BD139" s="177" t="str">
        <f>IF(ISNUMBER(BD95), BD95/BD$66/$D$3, "")</f>
        <v/>
      </c>
      <c r="BE139" s="177" t="str">
        <f>IF(ISNUMBER(BE95), BE95/BE$66/$D$3, "")</f>
        <v/>
      </c>
      <c r="BF139" s="177" t="str">
        <f>IF(ISNUMBER(BF95), BF95/BF$66/$D$3, "")</f>
        <v/>
      </c>
      <c r="BG139" s="177" t="str">
        <f>IF(ISNUMBER(BG95), BG95/BG$66/$D$3, "")</f>
        <v/>
      </c>
      <c r="BH139" s="177" t="str">
        <f>IF(ISNUMBER(BH95), BH95/BH$66/$D$3, "")</f>
        <v/>
      </c>
      <c r="BI139" s="177" t="str">
        <f>IF(ISNUMBER(BI95), BI95/BI$66/$D$3, "")</f>
        <v/>
      </c>
      <c r="BJ139" s="177" t="str">
        <f>IF(ISNUMBER(BJ95), BJ95/BJ$66/$D$3, "")</f>
        <v/>
      </c>
      <c r="BK139" s="177" t="str">
        <f>IF(ISNUMBER(BK95), BK95/BK$66/$D$3, "")</f>
        <v/>
      </c>
      <c r="BL139" s="177" t="str">
        <f>IF(ISNUMBER(BL95), BL95/BL$66/$D$3, "")</f>
        <v/>
      </c>
      <c r="BM139" s="177" t="str">
        <f>IF(ISNUMBER(BM95), BM95/BM$66/$D$3, "")</f>
        <v/>
      </c>
      <c r="BN139" s="177" t="str">
        <f>IF(ISNUMBER(BN95), BN95/BN$66/$D$3, "")</f>
        <v/>
      </c>
      <c r="BO139" s="177" t="str">
        <f>IF(ISNUMBER(BO95), BO95/BO$66/$D$3, "")</f>
        <v/>
      </c>
      <c r="BP139" s="177" t="str">
        <f>IF(ISNUMBER(BP95), BP95/BP$66/$D$3, "")</f>
        <v/>
      </c>
      <c r="BQ139" s="178" t="s">
        <v>77</v>
      </c>
    </row>
    <row r="140" spans="13:69">
      <c r="N140" s="38">
        <f t="shared" si="49"/>
        <v>5000</v>
      </c>
      <c r="O140" s="177" t="str">
        <f>IF(ISNUMBER(O96), O96/O$66/$D$3, "")</f>
        <v/>
      </c>
      <c r="P140" s="177" t="str">
        <f>IF(ISNUMBER(P96), P96/P$66/$D$3, "")</f>
        <v/>
      </c>
      <c r="Q140" s="177"/>
      <c r="R140" s="177" t="str">
        <f>IF(ISNUMBER(R96), R96/R$66/$D$3, "")</f>
        <v/>
      </c>
      <c r="S140" s="177" t="str">
        <f>IF(ISNUMBER(S96), S96/S$66/$D$3, "")</f>
        <v/>
      </c>
      <c r="T140" s="177" t="str">
        <f>IF(ISNUMBER(T96), T96/T$66/$D$3, "")</f>
        <v/>
      </c>
      <c r="U140" s="177" t="str">
        <f>IF(ISNUMBER(U96), U96/U$66/$D$3, "")</f>
        <v/>
      </c>
      <c r="V140" s="177" t="str">
        <f>IF(ISNUMBER(V96), V96/V$66/$D$3, "")</f>
        <v/>
      </c>
      <c r="W140" s="177" t="str">
        <f>IF(ISNUMBER(W96), W96/W$66/$D$3, "")</f>
        <v/>
      </c>
      <c r="X140" s="177" t="str">
        <f>IF(ISNUMBER(X96), X96/X$66/$D$3, "")</f>
        <v/>
      </c>
      <c r="Y140" s="177" t="str">
        <f>IF(ISNUMBER(Y96), Y96/Y$66/$D$3, "")</f>
        <v/>
      </c>
      <c r="Z140" s="177" t="str">
        <f>IF(ISNUMBER(Z96), Z96/Z$66/$D$3, "")</f>
        <v/>
      </c>
      <c r="AA140" s="177" t="str">
        <f>IF(ISNUMBER(AA96), AA96/AA$66/$D$3, "")</f>
        <v/>
      </c>
      <c r="AB140" s="177" t="str">
        <f>IF(ISNUMBER(AB96), AB96/AB$66/$D$3, "")</f>
        <v/>
      </c>
      <c r="AC140" s="177" t="str">
        <f>IF(ISNUMBER(AC96), AC96/AC$66/$D$3, "")</f>
        <v/>
      </c>
      <c r="AD140" s="177" t="str">
        <f>IF(ISNUMBER(AD96), AD96/AD$66/$D$3, "")</f>
        <v/>
      </c>
      <c r="AE140" s="177" t="str">
        <f>IF(ISNUMBER(AE96), AE96/AE$66/$D$3, "")</f>
        <v/>
      </c>
      <c r="AF140" s="177" t="str">
        <f>IF(ISNUMBER(AF96), AF96/AF$66/$D$3, "")</f>
        <v/>
      </c>
      <c r="AG140" s="177" t="str">
        <f>IF(ISNUMBER(AG96), AG96/AG$66/$D$3, "")</f>
        <v/>
      </c>
      <c r="AH140" s="177" t="str">
        <f>IF(ISNUMBER(AH96), AH96/AH$66/$D$3, "")</f>
        <v/>
      </c>
      <c r="AI140" s="177" t="str">
        <f>IF(ISNUMBER(AI96), AI96/AI$66/$D$3, "")</f>
        <v/>
      </c>
      <c r="AJ140" s="177" t="str">
        <f>IF(ISNUMBER(AJ96), AJ96/AJ$66/$D$3, "")</f>
        <v/>
      </c>
      <c r="AK140" s="177" t="str">
        <f>IF(ISNUMBER(AK96), AK96/AK$66/$D$3, "")</f>
        <v/>
      </c>
      <c r="AL140" s="177" t="str">
        <f>IF(ISNUMBER(AL96), AL96/AL$66/$D$3, "")</f>
        <v/>
      </c>
      <c r="AM140" s="177" t="str">
        <f>IF(ISNUMBER(AM96), AM96/AM$66/$D$3, "")</f>
        <v/>
      </c>
      <c r="AN140" s="177" t="str">
        <f>IF(ISNUMBER(AN96), AN96/AN$66/$D$3, "")</f>
        <v/>
      </c>
      <c r="AO140" s="177" t="str">
        <f>IF(ISNUMBER(AO96), AO96/AO$66/$D$3, "")</f>
        <v/>
      </c>
      <c r="AP140" s="177" t="str">
        <f>IF(ISNUMBER(AP96), AP96/AP$66/$D$3, "")</f>
        <v/>
      </c>
      <c r="AQ140" s="177" t="str">
        <f>IF(ISNUMBER(AQ96), AQ96/AQ$66/$D$3, "")</f>
        <v/>
      </c>
      <c r="AR140" s="177" t="str">
        <f>IF(ISNUMBER(AR96), AR96/AR$66/$D$3, "")</f>
        <v/>
      </c>
      <c r="AS140" s="177" t="str">
        <f>IF(ISNUMBER(AS96), AS96/AS$66/$D$3, "")</f>
        <v/>
      </c>
      <c r="AT140" s="177" t="str">
        <f>IF(ISNUMBER(AT96), AT96/AT$66/$D$3, "")</f>
        <v/>
      </c>
      <c r="AU140" s="177" t="str">
        <f>IF(ISNUMBER(AU96), AU96/AU$66/$D$3, "")</f>
        <v/>
      </c>
      <c r="AV140" s="177" t="str">
        <f>IF(ISNUMBER(AV96), AV96/AV$66/$D$3, "")</f>
        <v/>
      </c>
      <c r="AW140" s="177" t="str">
        <f>IF(ISNUMBER(AW96), AW96/AW$66/$D$3, "")</f>
        <v/>
      </c>
      <c r="AX140" s="177" t="str">
        <f>IF(ISNUMBER(AX96), AX96/AX$66/$D$3, "")</f>
        <v/>
      </c>
      <c r="AY140" s="177" t="str">
        <f>IF(ISNUMBER(AY96), AY96/AY$66/$D$3, "")</f>
        <v/>
      </c>
      <c r="AZ140" s="177" t="str">
        <f>IF(ISNUMBER(AZ96), AZ96/AZ$66/$D$3, "")</f>
        <v/>
      </c>
      <c r="BA140" s="177" t="str">
        <f>IF(ISNUMBER(BA96), BA96/BA$66/$D$3, "")</f>
        <v/>
      </c>
      <c r="BB140" s="177">
        <f>IF(ISNUMBER(BB96), BB96/BB$66/$D$3, "")</f>
        <v>0.43486933928495802</v>
      </c>
      <c r="BC140" s="177">
        <f>IF(ISNUMBER(BC96), BC96/BC$66/$D$3, "")</f>
        <v>0.37700867173660507</v>
      </c>
      <c r="BD140" s="177">
        <f>IF(ISNUMBER(BD96), BD96/BD$66/$D$3, "")</f>
        <v>0.34807833796242865</v>
      </c>
      <c r="BE140" s="177">
        <f>IF(ISNUMBER(BE96), BE96/BE$66/$D$3, "")</f>
        <v>0.31914800418825207</v>
      </c>
      <c r="BF140" s="177">
        <f>IF(ISNUMBER(BF96), BF96/BF$66/$D$3, "")</f>
        <v>0.30468283730116397</v>
      </c>
      <c r="BG140" s="177" t="str">
        <f>IF(ISNUMBER(BG96), BG96/BG$66/$D$3, "")</f>
        <v/>
      </c>
      <c r="BH140" s="177" t="str">
        <f>IF(ISNUMBER(BH96), BH96/BH$66/$D$3, "")</f>
        <v/>
      </c>
      <c r="BI140" s="177" t="str">
        <f>IF(ISNUMBER(BI96), BI96/BI$66/$D$3, "")</f>
        <v/>
      </c>
      <c r="BJ140" s="177" t="str">
        <f>IF(ISNUMBER(BJ96), BJ96/BJ$66/$D$3, "")</f>
        <v/>
      </c>
      <c r="BK140" s="177" t="str">
        <f>IF(ISNUMBER(BK96), BK96/BK$66/$D$3, "")</f>
        <v/>
      </c>
      <c r="BL140" s="177" t="str">
        <f>IF(ISNUMBER(BL96), BL96/BL$66/$D$3, "")</f>
        <v/>
      </c>
      <c r="BM140" s="177" t="str">
        <f>IF(ISNUMBER(BM96), BM96/BM$66/$D$3, "")</f>
        <v/>
      </c>
      <c r="BN140" s="177" t="str">
        <f>IF(ISNUMBER(BN96), BN96/BN$66/$D$3, "")</f>
        <v/>
      </c>
      <c r="BO140" s="177" t="str">
        <f>IF(ISNUMBER(BO96), BO96/BO$66/$D$3, "")</f>
        <v/>
      </c>
      <c r="BP140" s="177" t="str">
        <f>IF(ISNUMBER(BP96), BP96/BP$66/$D$3, "")</f>
        <v/>
      </c>
      <c r="BQ140" s="178"/>
    </row>
    <row r="141" spans="13:69">
      <c r="N141" s="38">
        <f>M97</f>
        <v>10000</v>
      </c>
      <c r="O141" s="177" t="str">
        <f>IF(ISNUMBER(O97), O97/O$66/$D$3, "")</f>
        <v/>
      </c>
      <c r="P141" s="177" t="str">
        <f>IF(ISNUMBER(P97), P97/P$66/$D$3, "")</f>
        <v/>
      </c>
      <c r="Q141" s="177"/>
      <c r="R141" s="177" t="str">
        <f>IF(ISNUMBER(R97), R97/R$66/$D$3, "")</f>
        <v/>
      </c>
      <c r="S141" s="177" t="str">
        <f>IF(ISNUMBER(S97), S97/S$66/$D$3, "")</f>
        <v/>
      </c>
      <c r="T141" s="177" t="str">
        <f>IF(ISNUMBER(T97), T97/T$66/$D$3, "")</f>
        <v/>
      </c>
      <c r="U141" s="177" t="str">
        <f>IF(ISNUMBER(U97), U97/U$66/$D$3, "")</f>
        <v/>
      </c>
      <c r="V141" s="177" t="str">
        <f>IF(ISNUMBER(V97), V97/V$66/$D$3, "")</f>
        <v/>
      </c>
      <c r="W141" s="177" t="str">
        <f>IF(ISNUMBER(W97), W97/W$66/$D$3, "")</f>
        <v/>
      </c>
      <c r="X141" s="177" t="str">
        <f>IF(ISNUMBER(X97), X97/X$66/$D$3, "")</f>
        <v/>
      </c>
      <c r="Y141" s="177" t="str">
        <f>IF(ISNUMBER(Y97), Y97/Y$66/$D$3, "")</f>
        <v/>
      </c>
      <c r="Z141" s="177" t="str">
        <f>IF(ISNUMBER(Z97), Z97/Z$66/$D$3, "")</f>
        <v/>
      </c>
      <c r="AA141" s="177" t="str">
        <f>IF(ISNUMBER(AA97), AA97/AA$66/$D$3, "")</f>
        <v/>
      </c>
      <c r="AB141" s="177" t="str">
        <f>IF(ISNUMBER(AB97), AB97/AB$66/$D$3, "")</f>
        <v/>
      </c>
      <c r="AC141" s="177" t="str">
        <f>IF(ISNUMBER(AC97), AC97/AC$66/$D$3, "")</f>
        <v/>
      </c>
      <c r="AD141" s="177" t="str">
        <f>IF(ISNUMBER(AD97), AD97/AD$66/$D$3, "")</f>
        <v/>
      </c>
      <c r="AE141" s="177" t="str">
        <f>IF(ISNUMBER(AE97), AE97/AE$66/$D$3, "")</f>
        <v/>
      </c>
      <c r="AF141" s="177" t="str">
        <f>IF(ISNUMBER(AF97), AF97/AF$66/$D$3, "")</f>
        <v/>
      </c>
      <c r="AG141" s="177" t="str">
        <f>IF(ISNUMBER(AG97), AG97/AG$66/$D$3, "")</f>
        <v/>
      </c>
      <c r="AH141" s="177" t="str">
        <f>IF(ISNUMBER(AH97), AH97/AH$66/$D$3, "")</f>
        <v/>
      </c>
      <c r="AI141" s="177" t="str">
        <f>IF(ISNUMBER(AI97), AI97/AI$66/$D$3, "")</f>
        <v/>
      </c>
      <c r="AJ141" s="177" t="str">
        <f>IF(ISNUMBER(AJ97), AJ97/AJ$66/$D$3, "")</f>
        <v/>
      </c>
      <c r="AK141" s="177" t="str">
        <f>IF(ISNUMBER(AK97), AK97/AK$66/$D$3, "")</f>
        <v/>
      </c>
      <c r="AL141" s="177" t="str">
        <f>IF(ISNUMBER(AL97), AL97/AL$66/$D$3, "")</f>
        <v/>
      </c>
      <c r="AM141" s="177" t="str">
        <f>IF(ISNUMBER(AM97), AM97/AM$66/$D$3, "")</f>
        <v/>
      </c>
      <c r="AN141" s="177" t="str">
        <f>IF(ISNUMBER(AN97), AN97/AN$66/$D$3, "")</f>
        <v/>
      </c>
      <c r="AO141" s="177" t="str">
        <f>IF(ISNUMBER(AO97), AO97/AO$66/$D$3, "")</f>
        <v/>
      </c>
      <c r="AP141" s="177" t="str">
        <f>IF(ISNUMBER(AP97), AP97/AP$66/$D$3, "")</f>
        <v/>
      </c>
      <c r="AQ141" s="177" t="str">
        <f>IF(ISNUMBER(AQ97), AQ97/AQ$66/$D$3, "")</f>
        <v/>
      </c>
      <c r="AR141" s="177" t="str">
        <f>IF(ISNUMBER(AR97), AR97/AR$66/$D$3, "")</f>
        <v/>
      </c>
      <c r="AS141" s="177" t="str">
        <f>IF(ISNUMBER(AS97), AS97/AS$66/$D$3, "")</f>
        <v/>
      </c>
      <c r="AT141" s="177" t="str">
        <f>IF(ISNUMBER(AT97), AT97/AT$66/$D$3, "")</f>
        <v/>
      </c>
      <c r="AU141" s="177" t="str">
        <f>IF(ISNUMBER(AU97), AU97/AU$66/$D$3, "")</f>
        <v/>
      </c>
      <c r="AV141" s="177" t="str">
        <f>IF(ISNUMBER(AV97), AV97/AV$66/$D$3, "")</f>
        <v/>
      </c>
      <c r="AW141" s="177" t="str">
        <f>IF(ISNUMBER(AW97), AW97/AW$66/$D$3, "")</f>
        <v/>
      </c>
      <c r="AX141" s="177" t="str">
        <f>IF(ISNUMBER(AX97), AX97/AX$66/$D$3, "")</f>
        <v/>
      </c>
      <c r="AY141" s="177" t="str">
        <f>IF(ISNUMBER(AY97), AY97/AY$66/$D$3, "")</f>
        <v/>
      </c>
      <c r="AZ141" s="177" t="str">
        <f>IF(ISNUMBER(AZ97), AZ97/AZ$66/$D$3, "")</f>
        <v/>
      </c>
      <c r="BA141" s="177" t="str">
        <f>IF(ISNUMBER(BA97), BA97/BA$66/$D$3, "")</f>
        <v/>
      </c>
      <c r="BB141" s="177" t="str">
        <f>IF(ISNUMBER(BB97), BB97/BB$66/$D$3, "")</f>
        <v/>
      </c>
      <c r="BC141" s="177" t="str">
        <f>IF(ISNUMBER(BC97), BC97/BC$66/$D$3, "")</f>
        <v/>
      </c>
      <c r="BD141" s="177">
        <f>IF(ISNUMBER(BD97), BD97/BD$66/$D$3, "")</f>
        <v>0.43485111700130846</v>
      </c>
      <c r="BE141" s="177">
        <f>IF(ISNUMBER(BE97), BE97/BE$66/$D$3, "")</f>
        <v>0.37699652354750529</v>
      </c>
      <c r="BF141" s="177">
        <f>IF(ISNUMBER(BF97), BF97/BF$66/$D$3, "")</f>
        <v>0.34806922682060387</v>
      </c>
      <c r="BG141" s="177">
        <f>IF(ISNUMBER(BG97), BG97/BG$66/$D$3, "")</f>
        <v>0.31914193009370223</v>
      </c>
      <c r="BH141" s="177" t="str">
        <f>IF(ISNUMBER(BH97), BH97/BH$66/$D$3, "")</f>
        <v/>
      </c>
      <c r="BI141" s="177" t="str">
        <f>IF(ISNUMBER(BI97), BI97/BI$66/$D$3, "")</f>
        <v/>
      </c>
      <c r="BJ141" s="177" t="str">
        <f>IF(ISNUMBER(BJ97), BJ97/BJ$66/$D$3, "")</f>
        <v/>
      </c>
      <c r="BK141" s="177" t="str">
        <f>IF(ISNUMBER(BK97), BK97/BK$66/$D$3, "")</f>
        <v/>
      </c>
      <c r="BL141" s="177" t="str">
        <f>IF(ISNUMBER(BL97), BL97/BL$66/$D$3, "")</f>
        <v/>
      </c>
      <c r="BM141" s="177" t="str">
        <f>IF(ISNUMBER(BM97), BM97/BM$66/$D$3, "")</f>
        <v/>
      </c>
      <c r="BN141" s="177" t="str">
        <f>IF(ISNUMBER(BN97), BN97/BN$66/$D$3, "")</f>
        <v/>
      </c>
      <c r="BO141" s="177" t="str">
        <f>IF(ISNUMBER(BO97), BO97/BO$66/$D$3, "")</f>
        <v/>
      </c>
      <c r="BP141" s="177" t="str">
        <f>IF(ISNUMBER(BP97), BP97/BP$66/$D$3, "")</f>
        <v/>
      </c>
      <c r="BQ141" s="178"/>
    </row>
    <row r="142" spans="13:69">
      <c r="O142" s="177" t="str">
        <f>IF(ISNUMBER(O98), O98/O$66/$D$3, "")</f>
        <v/>
      </c>
      <c r="P142" s="177" t="str">
        <f>IF(ISNUMBER(P98), P98/P$66/$D$3, "")</f>
        <v/>
      </c>
      <c r="Q142" s="177"/>
      <c r="R142" s="177" t="str">
        <f>IF(ISNUMBER(R98), R98/R$66/$D$3, "")</f>
        <v/>
      </c>
      <c r="S142" s="177" t="str">
        <f>IF(ISNUMBER(S98), S98/S$66/$D$3, "")</f>
        <v/>
      </c>
      <c r="T142" s="177" t="str">
        <f>IF(ISNUMBER(T98), T98/T$66/$D$3, "")</f>
        <v/>
      </c>
      <c r="U142" s="177" t="str">
        <f>IF(ISNUMBER(U98), U98/U$66/$D$3, "")</f>
        <v/>
      </c>
      <c r="V142" s="177" t="str">
        <f>IF(ISNUMBER(V98), V98/V$66/$D$3, "")</f>
        <v/>
      </c>
      <c r="W142" s="177" t="str">
        <f>IF(ISNUMBER(W98), W98/W$66/$D$3, "")</f>
        <v/>
      </c>
      <c r="X142" s="177" t="str">
        <f>IF(ISNUMBER(X98), X98/X$66/$D$3, "")</f>
        <v/>
      </c>
      <c r="Y142" s="177" t="str">
        <f>IF(ISNUMBER(Y98), Y98/Y$66/$D$3, "")</f>
        <v/>
      </c>
      <c r="Z142" s="177" t="str">
        <f>IF(ISNUMBER(Z98), Z98/Z$66/$D$3, "")</f>
        <v/>
      </c>
      <c r="AA142" s="177" t="str">
        <f>IF(ISNUMBER(AA98), AA98/AA$66/$D$3, "")</f>
        <v/>
      </c>
      <c r="AB142" s="177" t="str">
        <f>IF(ISNUMBER(AB98), AB98/AB$66/$D$3, "")</f>
        <v/>
      </c>
      <c r="AC142" s="177" t="str">
        <f>IF(ISNUMBER(AC98), AC98/AC$66/$D$3, "")</f>
        <v/>
      </c>
      <c r="AD142" s="177" t="str">
        <f>IF(ISNUMBER(AD98), AD98/AD$66/$D$3, "")</f>
        <v/>
      </c>
      <c r="AE142" s="177" t="str">
        <f>IF(ISNUMBER(AE98), AE98/AE$66/$D$3, "")</f>
        <v/>
      </c>
      <c r="AF142" s="177" t="str">
        <f>IF(ISNUMBER(AF98), AF98/AF$66/$D$3, "")</f>
        <v/>
      </c>
      <c r="AG142" s="177" t="str">
        <f>IF(ISNUMBER(AG98), AG98/AG$66/$D$3, "")</f>
        <v/>
      </c>
      <c r="AH142" s="177" t="str">
        <f>IF(ISNUMBER(AH98), AH98/AH$66/$D$3, "")</f>
        <v/>
      </c>
      <c r="AI142" s="177" t="str">
        <f>IF(ISNUMBER(AI98), AI98/AI$66/$D$3, "")</f>
        <v/>
      </c>
      <c r="AJ142" s="177" t="str">
        <f>IF(ISNUMBER(AJ98), AJ98/AJ$66/$D$3, "")</f>
        <v/>
      </c>
      <c r="AK142" s="177" t="str">
        <f>IF(ISNUMBER(AK98), AK98/AK$66/$D$3, "")</f>
        <v/>
      </c>
      <c r="AL142" s="177" t="str">
        <f>IF(ISNUMBER(AL98), AL98/AL$66/$D$3, "")</f>
        <v/>
      </c>
      <c r="AM142" s="177" t="str">
        <f>IF(ISNUMBER(AM98), AM98/AM$66/$D$3, "")</f>
        <v/>
      </c>
      <c r="AN142" s="177" t="str">
        <f>IF(ISNUMBER(AN98), AN98/AN$66/$D$3, "")</f>
        <v/>
      </c>
      <c r="AO142" s="177" t="str">
        <f>IF(ISNUMBER(AO98), AO98/AO$66/$D$3, "")</f>
        <v/>
      </c>
      <c r="AP142" s="177" t="str">
        <f>IF(ISNUMBER(AP98), AP98/AP$66/$D$3, "")</f>
        <v/>
      </c>
      <c r="AQ142" s="177" t="str">
        <f>IF(ISNUMBER(AQ98), AQ98/AQ$66/$D$3, "")</f>
        <v/>
      </c>
      <c r="AR142" s="177" t="str">
        <f>IF(ISNUMBER(AR98), AR98/AR$66/$D$3, "")</f>
        <v/>
      </c>
      <c r="AS142" s="177" t="str">
        <f>IF(ISNUMBER(AS98), AS98/AS$66/$D$3, "")</f>
        <v/>
      </c>
      <c r="AT142" s="177" t="str">
        <f>IF(ISNUMBER(AT98), AT98/AT$66/$D$3, "")</f>
        <v/>
      </c>
      <c r="AU142" s="177" t="str">
        <f>IF(ISNUMBER(AU98), AU98/AU$66/$D$3, "")</f>
        <v/>
      </c>
      <c r="AV142" s="177" t="str">
        <f>IF(ISNUMBER(AV98), AV98/AV$66/$D$3, "")</f>
        <v/>
      </c>
      <c r="AW142" s="177" t="str">
        <f>IF(ISNUMBER(AW98), AW98/AW$66/$D$3, "")</f>
        <v/>
      </c>
      <c r="AX142" s="177" t="str">
        <f>IF(ISNUMBER(AX98), AX98/AX$66/$D$3, "")</f>
        <v/>
      </c>
      <c r="AY142" s="177" t="str">
        <f>IF(ISNUMBER(AY98), AY98/AY$66/$D$3, "")</f>
        <v/>
      </c>
      <c r="AZ142" s="177" t="str">
        <f>IF(ISNUMBER(AZ98), AZ98/AZ$66/$D$3, "")</f>
        <v/>
      </c>
      <c r="BA142" s="177" t="str">
        <f>IF(ISNUMBER(BA98), BA98/BA$66/$D$3, "")</f>
        <v/>
      </c>
      <c r="BB142" s="177" t="str">
        <f>IF(ISNUMBER(BB98), BB98/BB$66/$D$3, "")</f>
        <v/>
      </c>
      <c r="BC142" s="177" t="str">
        <f>IF(ISNUMBER(BC98), BC98/BC$66/$D$3, "")</f>
        <v/>
      </c>
      <c r="BD142" s="177" t="str">
        <f>IF(ISNUMBER(BD98), BD98/BD$66/$D$3, "")</f>
        <v/>
      </c>
      <c r="BE142" s="177" t="str">
        <f>IF(ISNUMBER(BE98), BE98/BE$66/$D$3, "")</f>
        <v/>
      </c>
      <c r="BF142" s="177" t="str">
        <f>IF(ISNUMBER(BF98), BF98/BF$66/$D$3, "")</f>
        <v/>
      </c>
      <c r="BG142" s="177" t="str">
        <f>IF(ISNUMBER(BG98), BG98/BG$66/$D$3, "")</f>
        <v/>
      </c>
      <c r="BH142" s="177" t="str">
        <f>IF(ISNUMBER(BH98), BH98/BH$66/$D$3, "")</f>
        <v/>
      </c>
      <c r="BI142" s="177" t="str">
        <f>IF(ISNUMBER(BI98), BI98/BI$66/$D$3, "")</f>
        <v/>
      </c>
      <c r="BJ142" s="177" t="str">
        <f>IF(ISNUMBER(BJ98), BJ98/BJ$66/$D$3, "")</f>
        <v/>
      </c>
      <c r="BK142" s="177" t="str">
        <f>IF(ISNUMBER(BK98), BK98/BK$66/$D$3, "")</f>
        <v/>
      </c>
      <c r="BL142" s="177" t="str">
        <f>IF(ISNUMBER(BL98), BL98/BL$66/$D$3, "")</f>
        <v/>
      </c>
      <c r="BM142" s="177" t="str">
        <f>IF(ISNUMBER(BM98), BM98/BM$66/$D$3, "")</f>
        <v/>
      </c>
      <c r="BN142" s="177" t="str">
        <f>IF(ISNUMBER(BN98), BN98/BN$66/$D$3, "")</f>
        <v/>
      </c>
      <c r="BO142" s="177" t="str">
        <f>IF(ISNUMBER(BO98), BO98/BO$66/$D$3, "")</f>
        <v/>
      </c>
      <c r="BP142" s="177" t="str">
        <f>IF(ISNUMBER(BP98), BP98/BP$66/$D$3, "")</f>
        <v/>
      </c>
      <c r="BQ142" s="178"/>
    </row>
    <row r="143" spans="13:69">
      <c r="M143" s="65" t="str">
        <f>A100</f>
        <v>High voltage scenarios</v>
      </c>
      <c r="O143" s="177" t="str">
        <f>IF(ISNUMBER(O99), O99/O$66/$D$3, "")</f>
        <v/>
      </c>
      <c r="P143" s="177" t="str">
        <f>IF(ISNUMBER(P99), P99/P$66/$D$3, "")</f>
        <v/>
      </c>
      <c r="Q143" s="177"/>
      <c r="R143" s="177" t="str">
        <f>IF(ISNUMBER(R99), R99/R$66/$D$3, "")</f>
        <v/>
      </c>
      <c r="S143" s="177" t="str">
        <f>IF(ISNUMBER(S99), S99/S$66/$D$3, "")</f>
        <v/>
      </c>
      <c r="T143" s="177" t="str">
        <f>IF(ISNUMBER(T99), T99/T$66/$D$3, "")</f>
        <v/>
      </c>
      <c r="U143" s="177" t="str">
        <f>IF(ISNUMBER(U99), U99/U$66/$D$3, "")</f>
        <v/>
      </c>
      <c r="V143" s="177" t="str">
        <f>IF(ISNUMBER(V99), V99/V$66/$D$3, "")</f>
        <v/>
      </c>
      <c r="W143" s="177" t="str">
        <f>IF(ISNUMBER(W99), W99/W$66/$D$3, "")</f>
        <v/>
      </c>
      <c r="X143" s="177" t="str">
        <f>IF(ISNUMBER(X99), X99/X$66/$D$3, "")</f>
        <v/>
      </c>
      <c r="Y143" s="177" t="str">
        <f>IF(ISNUMBER(Y99), Y99/Y$66/$D$3, "")</f>
        <v/>
      </c>
      <c r="Z143" s="177" t="str">
        <f>IF(ISNUMBER(Z99), Z99/Z$66/$D$3, "")</f>
        <v/>
      </c>
      <c r="AA143" s="177" t="str">
        <f>IF(ISNUMBER(AA99), AA99/AA$66/$D$3, "")</f>
        <v/>
      </c>
      <c r="AB143" s="177" t="str">
        <f>IF(ISNUMBER(AB99), AB99/AB$66/$D$3, "")</f>
        <v/>
      </c>
      <c r="AC143" s="177" t="str">
        <f>IF(ISNUMBER(AC99), AC99/AC$66/$D$3, "")</f>
        <v/>
      </c>
      <c r="AD143" s="177" t="str">
        <f>IF(ISNUMBER(AD99), AD99/AD$66/$D$3, "")</f>
        <v/>
      </c>
      <c r="AE143" s="177" t="str">
        <f>IF(ISNUMBER(AE99), AE99/AE$66/$D$3, "")</f>
        <v/>
      </c>
      <c r="AF143" s="177" t="str">
        <f>IF(ISNUMBER(AF99), AF99/AF$66/$D$3, "")</f>
        <v/>
      </c>
      <c r="AG143" s="177" t="str">
        <f>IF(ISNUMBER(AG99), AG99/AG$66/$D$3, "")</f>
        <v/>
      </c>
      <c r="AH143" s="177" t="str">
        <f>IF(ISNUMBER(AH99), AH99/AH$66/$D$3, "")</f>
        <v/>
      </c>
      <c r="AI143" s="177" t="str">
        <f>IF(ISNUMBER(AI99), AI99/AI$66/$D$3, "")</f>
        <v/>
      </c>
      <c r="AJ143" s="177" t="str">
        <f>IF(ISNUMBER(AJ99), AJ99/AJ$66/$D$3, "")</f>
        <v/>
      </c>
      <c r="AK143" s="177" t="str">
        <f>IF(ISNUMBER(AK99), AK99/AK$66/$D$3, "")</f>
        <v/>
      </c>
      <c r="AL143" s="177" t="str">
        <f>IF(ISNUMBER(AL99), AL99/AL$66/$D$3, "")</f>
        <v/>
      </c>
      <c r="AM143" s="177" t="str">
        <f>IF(ISNUMBER(AM99), AM99/AM$66/$D$3, "")</f>
        <v/>
      </c>
      <c r="AN143" s="177" t="str">
        <f>IF(ISNUMBER(AN99), AN99/AN$66/$D$3, "")</f>
        <v/>
      </c>
      <c r="AO143" s="177" t="str">
        <f>IF(ISNUMBER(AO99), AO99/AO$66/$D$3, "")</f>
        <v/>
      </c>
      <c r="AP143" s="177" t="str">
        <f>IF(ISNUMBER(AP99), AP99/AP$66/$D$3, "")</f>
        <v/>
      </c>
      <c r="AQ143" s="177" t="str">
        <f>IF(ISNUMBER(AQ99), AQ99/AQ$66/$D$3, "")</f>
        <v/>
      </c>
      <c r="AR143" s="177" t="str">
        <f>IF(ISNUMBER(AR99), AR99/AR$66/$D$3, "")</f>
        <v/>
      </c>
      <c r="AS143" s="177" t="str">
        <f>IF(ISNUMBER(AS99), AS99/AS$66/$D$3, "")</f>
        <v/>
      </c>
      <c r="AT143" s="177" t="str">
        <f>IF(ISNUMBER(AT99), AT99/AT$66/$D$3, "")</f>
        <v/>
      </c>
      <c r="AU143" s="177" t="str">
        <f>IF(ISNUMBER(AU99), AU99/AU$66/$D$3, "")</f>
        <v/>
      </c>
      <c r="AV143" s="177" t="str">
        <f>IF(ISNUMBER(AV99), AV99/AV$66/$D$3, "")</f>
        <v/>
      </c>
      <c r="AW143" s="177" t="str">
        <f>IF(ISNUMBER(AW99), AW99/AW$66/$D$3, "")</f>
        <v/>
      </c>
      <c r="AX143" s="177" t="str">
        <f>IF(ISNUMBER(AX99), AX99/AX$66/$D$3, "")</f>
        <v/>
      </c>
      <c r="AY143" s="177" t="str">
        <f>IF(ISNUMBER(AY99), AY99/AY$66/$D$3, "")</f>
        <v/>
      </c>
      <c r="AZ143" s="177" t="str">
        <f>IF(ISNUMBER(AZ99), AZ99/AZ$66/$D$3, "")</f>
        <v/>
      </c>
      <c r="BA143" s="177" t="str">
        <f>IF(ISNUMBER(BA99), BA99/BA$66/$D$3, "")</f>
        <v/>
      </c>
      <c r="BB143" s="177" t="str">
        <f>IF(ISNUMBER(BB99), BB99/BB$66/$D$3, "")</f>
        <v/>
      </c>
      <c r="BC143" s="177" t="str">
        <f>IF(ISNUMBER(BC99), BC99/BC$66/$D$3, "")</f>
        <v/>
      </c>
      <c r="BD143" s="177" t="str">
        <f>IF(ISNUMBER(BD99), BD99/BD$66/$D$3, "")</f>
        <v/>
      </c>
      <c r="BE143" s="177" t="str">
        <f>IF(ISNUMBER(BE99), BE99/BE$66/$D$3, "")</f>
        <v/>
      </c>
      <c r="BF143" s="177" t="str">
        <f>IF(ISNUMBER(BF99), BF99/BF$66/$D$3, "")</f>
        <v/>
      </c>
      <c r="BG143" s="177" t="str">
        <f>IF(ISNUMBER(BG99), BG99/BG$66/$D$3, "")</f>
        <v/>
      </c>
      <c r="BH143" s="177" t="str">
        <f>IF(ISNUMBER(BH99), BH99/BH$66/$D$3, "")</f>
        <v/>
      </c>
      <c r="BI143" s="177" t="str">
        <f>IF(ISNUMBER(BI99), BI99/BI$66/$D$3, "")</f>
        <v/>
      </c>
      <c r="BJ143" s="177" t="str">
        <f>IF(ISNUMBER(BJ99), BJ99/BJ$66/$D$3, "")</f>
        <v/>
      </c>
      <c r="BK143" s="177" t="str">
        <f>IF(ISNUMBER(BK99), BK99/BK$66/$D$3, "")</f>
        <v/>
      </c>
      <c r="BL143" s="177" t="str">
        <f>IF(ISNUMBER(BL99), BL99/BL$66/$D$3, "")</f>
        <v/>
      </c>
      <c r="BM143" s="177" t="str">
        <f>IF(ISNUMBER(BM99), BM99/BM$66/$D$3, "")</f>
        <v/>
      </c>
      <c r="BN143" s="177" t="str">
        <f>IF(ISNUMBER(BN99), BN99/BN$66/$D$3, "")</f>
        <v/>
      </c>
      <c r="BO143" s="177" t="str">
        <f>IF(ISNUMBER(BO99), BO99/BO$66/$D$3, "")</f>
        <v/>
      </c>
      <c r="BP143" s="177" t="str">
        <f>IF(ISNUMBER(BP99), BP99/BP$66/$D$3, "")</f>
        <v/>
      </c>
      <c r="BQ143" s="178"/>
    </row>
    <row r="144" spans="13:69">
      <c r="M144" t="str">
        <f>B100</f>
        <v>SLT-HV, Regular</v>
      </c>
      <c r="N144" s="38">
        <f t="shared" ref="N144:N153" si="50">M100</f>
        <v>10000</v>
      </c>
      <c r="O144" s="177" t="str">
        <f>IF(ISNUMBER(O100), O100/O$66/$D$3, "")</f>
        <v/>
      </c>
      <c r="P144" s="177" t="str">
        <f>IF(ISNUMBER(P100), P100/P$66/$D$3, "")</f>
        <v/>
      </c>
      <c r="Q144" s="177"/>
      <c r="R144" s="177" t="str">
        <f>IF(ISNUMBER(R100), R100/R$66/$D$3, "")</f>
        <v/>
      </c>
      <c r="S144" s="177" t="str">
        <f>IF(ISNUMBER(S100), S100/S$66/$D$3, "")</f>
        <v/>
      </c>
      <c r="T144" s="177" t="str">
        <f>IF(ISNUMBER(T100), T100/T$66/$D$3, "")</f>
        <v/>
      </c>
      <c r="U144" s="177" t="str">
        <f>IF(ISNUMBER(U100), U100/U$66/$D$3, "")</f>
        <v/>
      </c>
      <c r="V144" s="177" t="str">
        <f>IF(ISNUMBER(V100), V100/V$66/$D$3, "")</f>
        <v/>
      </c>
      <c r="W144" s="177" t="str">
        <f>IF(ISNUMBER(W100), W100/W$66/$D$3, "")</f>
        <v/>
      </c>
      <c r="X144" s="177" t="str">
        <f>IF(ISNUMBER(X100), X100/X$66/$D$3, "")</f>
        <v/>
      </c>
      <c r="Y144" s="177" t="str">
        <f>IF(ISNUMBER(Y100), Y100/Y$66/$D$3, "")</f>
        <v/>
      </c>
      <c r="Z144" s="177" t="str">
        <f>IF(ISNUMBER(Z100), Z100/Z$66/$D$3, "")</f>
        <v/>
      </c>
      <c r="AA144" s="177" t="str">
        <f>IF(ISNUMBER(AA100), AA100/AA$66/$D$3, "")</f>
        <v/>
      </c>
      <c r="AB144" s="177" t="str">
        <f>IF(ISNUMBER(AB100), AB100/AB$66/$D$3, "")</f>
        <v/>
      </c>
      <c r="AC144" s="177" t="str">
        <f>IF(ISNUMBER(AC100), AC100/AC$66/$D$3, "")</f>
        <v/>
      </c>
      <c r="AD144" s="177" t="str">
        <f>IF(ISNUMBER(AD100), AD100/AD$66/$D$3, "")</f>
        <v/>
      </c>
      <c r="AE144" s="177" t="str">
        <f>IF(ISNUMBER(AE100), AE100/AE$66/$D$3, "")</f>
        <v/>
      </c>
      <c r="AF144" s="177" t="str">
        <f>IF(ISNUMBER(AF100), AF100/AF$66/$D$3, "")</f>
        <v/>
      </c>
      <c r="AG144" s="177" t="str">
        <f>IF(ISNUMBER(AG100), AG100/AG$66/$D$3, "")</f>
        <v/>
      </c>
      <c r="AH144" s="177" t="str">
        <f>IF(ISNUMBER(AH100), AH100/AH$66/$D$3, "")</f>
        <v/>
      </c>
      <c r="AI144" s="177" t="str">
        <f>IF(ISNUMBER(AI100), AI100/AI$66/$D$3, "")</f>
        <v/>
      </c>
      <c r="AJ144" s="177" t="str">
        <f>IF(ISNUMBER(AJ100), AJ100/AJ$66/$D$3, "")</f>
        <v/>
      </c>
      <c r="AK144" s="177" t="str">
        <f>IF(ISNUMBER(AK100), AK100/AK$66/$D$3, "")</f>
        <v/>
      </c>
      <c r="AL144" s="177" t="str">
        <f>IF(ISNUMBER(AL100), AL100/AL$66/$D$3, "")</f>
        <v/>
      </c>
      <c r="AM144" s="177" t="str">
        <f>IF(ISNUMBER(AM100), AM100/AM$66/$D$3, "")</f>
        <v/>
      </c>
      <c r="AN144" s="177" t="str">
        <f>IF(ISNUMBER(AN100), AN100/AN$66/$D$3, "")</f>
        <v/>
      </c>
      <c r="AO144" s="177" t="str">
        <f>IF(ISNUMBER(AO100), AO100/AO$66/$D$3, "")</f>
        <v/>
      </c>
      <c r="AP144" s="177" t="str">
        <f>IF(ISNUMBER(AP100), AP100/AP$66/$D$3, "")</f>
        <v/>
      </c>
      <c r="AQ144" s="177" t="str">
        <f>IF(ISNUMBER(AQ100), AQ100/AQ$66/$D$3, "")</f>
        <v/>
      </c>
      <c r="AR144" s="177" t="str">
        <f>IF(ISNUMBER(AR100), AR100/AR$66/$D$3, "")</f>
        <v/>
      </c>
      <c r="AS144" s="177" t="str">
        <f>IF(ISNUMBER(AS100), AS100/AS$66/$D$3, "")</f>
        <v/>
      </c>
      <c r="AT144" s="177" t="str">
        <f>IF(ISNUMBER(AT100), AT100/AT$66/$D$3, "")</f>
        <v/>
      </c>
      <c r="AU144" s="177" t="str">
        <f>IF(ISNUMBER(AU100), AU100/AU$66/$D$3, "")</f>
        <v/>
      </c>
      <c r="AV144" s="177" t="str">
        <f>IF(ISNUMBER(AV100), AV100/AV$66/$D$3, "")</f>
        <v/>
      </c>
      <c r="AW144" s="177" t="str">
        <f>IF(ISNUMBER(AW100), AW100/AW$66/$D$3, "")</f>
        <v/>
      </c>
      <c r="AX144" s="177" t="str">
        <f>IF(ISNUMBER(AX100), AX100/AX$66/$D$3, "")</f>
        <v/>
      </c>
      <c r="AY144" s="177" t="str">
        <f>IF(ISNUMBER(AY100), AY100/AY$66/$D$3, "")</f>
        <v/>
      </c>
      <c r="AZ144" s="177" t="str">
        <f>IF(ISNUMBER(AZ100), AZ100/AZ$66/$D$3, "")</f>
        <v/>
      </c>
      <c r="BA144" s="177" t="str">
        <f>IF(ISNUMBER(BA100), BA100/BA$66/$D$3, "")</f>
        <v/>
      </c>
      <c r="BB144" s="177" t="str">
        <f>IF(ISNUMBER(BB100), BB100/BB$66/$D$3, "")</f>
        <v/>
      </c>
      <c r="BC144" s="177" t="str">
        <f>IF(ISNUMBER(BC100), BC100/BC$66/$D$3, "")</f>
        <v/>
      </c>
      <c r="BD144" s="177" t="str">
        <f>IF(ISNUMBER(BD100), BD100/BD$66/$D$3, "")</f>
        <v/>
      </c>
      <c r="BE144" s="177" t="str">
        <f>IF(ISNUMBER(BE100), BE100/BE$66/$D$3, "")</f>
        <v/>
      </c>
      <c r="BF144" s="177">
        <f>IF(ISNUMBER(BF100), BF100/BF$66/$D$3, "")</f>
        <v>0.32688380326525818</v>
      </c>
      <c r="BG144" s="177">
        <f>IF(ISNUMBER(BG100), BG100/BG$66/$D$3, "")</f>
        <v>0.29795650653835665</v>
      </c>
      <c r="BH144" s="177">
        <f>IF(ISNUMBER(BH100), BH100/BH$66/$D$3, "")</f>
        <v>0.27481466915683539</v>
      </c>
      <c r="BI144" s="177">
        <f>IF(ISNUMBER(BI100), BI100/BI$66/$D$3, "")</f>
        <v>0.26324375046607479</v>
      </c>
      <c r="BJ144" s="177" t="str">
        <f>IF(ISNUMBER(BJ100), BJ100/BJ$66/$D$3, "")</f>
        <v/>
      </c>
      <c r="BK144" s="177" t="str">
        <f>IF(ISNUMBER(BK100), BK100/BK$66/$D$3, "")</f>
        <v/>
      </c>
      <c r="BL144" s="177" t="str">
        <f>IF(ISNUMBER(BL100), BL100/BL$66/$D$3, "")</f>
        <v/>
      </c>
      <c r="BM144" s="177" t="str">
        <f>IF(ISNUMBER(BM100), BM100/BM$66/$D$3, "")</f>
        <v/>
      </c>
      <c r="BN144" s="177" t="str">
        <f>IF(ISNUMBER(BN100), BN100/BN$66/$D$3, "")</f>
        <v/>
      </c>
      <c r="BO144" s="177" t="str">
        <f>IF(ISNUMBER(BO100), BO100/BO$66/$D$3, "")</f>
        <v/>
      </c>
      <c r="BP144" s="177" t="str">
        <f>IF(ISNUMBER(BP100), BP100/BP$66/$D$3, "")</f>
        <v/>
      </c>
      <c r="BQ144" s="178"/>
    </row>
    <row r="145" spans="12:69">
      <c r="N145" s="38">
        <f t="shared" si="50"/>
        <v>15000</v>
      </c>
      <c r="O145" s="177" t="str">
        <f>IF(ISNUMBER(O101), O101/O$66/$D$3, "")</f>
        <v/>
      </c>
      <c r="P145" s="177" t="str">
        <f>IF(ISNUMBER(P101), P101/P$66/$D$3, "")</f>
        <v/>
      </c>
      <c r="Q145" s="177"/>
      <c r="R145" s="177" t="str">
        <f>IF(ISNUMBER(R101), R101/R$66/$D$3, "")</f>
        <v/>
      </c>
      <c r="S145" s="177" t="str">
        <f>IF(ISNUMBER(S101), S101/S$66/$D$3, "")</f>
        <v/>
      </c>
      <c r="T145" s="177" t="str">
        <f>IF(ISNUMBER(T101), T101/T$66/$D$3, "")</f>
        <v/>
      </c>
      <c r="U145" s="177" t="str">
        <f>IF(ISNUMBER(U101), U101/U$66/$D$3, "")</f>
        <v/>
      </c>
      <c r="V145" s="177" t="str">
        <f>IF(ISNUMBER(V101), V101/V$66/$D$3, "")</f>
        <v/>
      </c>
      <c r="W145" s="177" t="str">
        <f>IF(ISNUMBER(W101), W101/W$66/$D$3, "")</f>
        <v/>
      </c>
      <c r="X145" s="177" t="str">
        <f>IF(ISNUMBER(X101), X101/X$66/$D$3, "")</f>
        <v/>
      </c>
      <c r="Y145" s="177" t="str">
        <f>IF(ISNUMBER(Y101), Y101/Y$66/$D$3, "")</f>
        <v/>
      </c>
      <c r="Z145" s="177" t="str">
        <f>IF(ISNUMBER(Z101), Z101/Z$66/$D$3, "")</f>
        <v/>
      </c>
      <c r="AA145" s="177" t="str">
        <f>IF(ISNUMBER(AA101), AA101/AA$66/$D$3, "")</f>
        <v/>
      </c>
      <c r="AB145" s="177" t="str">
        <f>IF(ISNUMBER(AB101), AB101/AB$66/$D$3, "")</f>
        <v/>
      </c>
      <c r="AC145" s="177" t="str">
        <f>IF(ISNUMBER(AC101), AC101/AC$66/$D$3, "")</f>
        <v/>
      </c>
      <c r="AD145" s="177" t="str">
        <f>IF(ISNUMBER(AD101), AD101/AD$66/$D$3, "")</f>
        <v/>
      </c>
      <c r="AE145" s="177" t="str">
        <f>IF(ISNUMBER(AE101), AE101/AE$66/$D$3, "")</f>
        <v/>
      </c>
      <c r="AF145" s="177" t="str">
        <f>IF(ISNUMBER(AF101), AF101/AF$66/$D$3, "")</f>
        <v/>
      </c>
      <c r="AG145" s="177" t="str">
        <f>IF(ISNUMBER(AG101), AG101/AG$66/$D$3, "")</f>
        <v/>
      </c>
      <c r="AH145" s="177" t="str">
        <f>IF(ISNUMBER(AH101), AH101/AH$66/$D$3, "")</f>
        <v/>
      </c>
      <c r="AI145" s="177" t="str">
        <f>IF(ISNUMBER(AI101), AI101/AI$66/$D$3, "")</f>
        <v/>
      </c>
      <c r="AJ145" s="177" t="str">
        <f>IF(ISNUMBER(AJ101), AJ101/AJ$66/$D$3, "")</f>
        <v/>
      </c>
      <c r="AK145" s="177" t="str">
        <f>IF(ISNUMBER(AK101), AK101/AK$66/$D$3, "")</f>
        <v/>
      </c>
      <c r="AL145" s="177" t="str">
        <f>IF(ISNUMBER(AL101), AL101/AL$66/$D$3, "")</f>
        <v/>
      </c>
      <c r="AM145" s="177" t="str">
        <f>IF(ISNUMBER(AM101), AM101/AM$66/$D$3, "")</f>
        <v/>
      </c>
      <c r="AN145" s="177" t="str">
        <f>IF(ISNUMBER(AN101), AN101/AN$66/$D$3, "")</f>
        <v/>
      </c>
      <c r="AO145" s="177" t="str">
        <f>IF(ISNUMBER(AO101), AO101/AO$66/$D$3, "")</f>
        <v/>
      </c>
      <c r="AP145" s="177" t="str">
        <f>IF(ISNUMBER(AP101), AP101/AP$66/$D$3, "")</f>
        <v/>
      </c>
      <c r="AQ145" s="177" t="str">
        <f>IF(ISNUMBER(AQ101), AQ101/AQ$66/$D$3, "")</f>
        <v/>
      </c>
      <c r="AR145" s="177" t="str">
        <f>IF(ISNUMBER(AR101), AR101/AR$66/$D$3, "")</f>
        <v/>
      </c>
      <c r="AS145" s="177" t="str">
        <f>IF(ISNUMBER(AS101), AS101/AS$66/$D$3, "")</f>
        <v/>
      </c>
      <c r="AT145" s="177" t="str">
        <f>IF(ISNUMBER(AT101), AT101/AT$66/$D$3, "")</f>
        <v/>
      </c>
      <c r="AU145" s="177" t="str">
        <f>IF(ISNUMBER(AU101), AU101/AU$66/$D$3, "")</f>
        <v/>
      </c>
      <c r="AV145" s="177" t="str">
        <f>IF(ISNUMBER(AV101), AV101/AV$66/$D$3, "")</f>
        <v/>
      </c>
      <c r="AW145" s="177" t="str">
        <f>IF(ISNUMBER(AW101), AW101/AW$66/$D$3, "")</f>
        <v/>
      </c>
      <c r="AX145" s="177" t="str">
        <f>IF(ISNUMBER(AX101), AX101/AX$66/$D$3, "")</f>
        <v/>
      </c>
      <c r="AY145" s="177" t="str">
        <f>IF(ISNUMBER(AY101), AY101/AY$66/$D$3, "")</f>
        <v/>
      </c>
      <c r="AZ145" s="177" t="str">
        <f>IF(ISNUMBER(AZ101), AZ101/AZ$66/$D$3, "")</f>
        <v/>
      </c>
      <c r="BA145" s="177" t="str">
        <f>IF(ISNUMBER(BA101), BA101/BA$66/$D$3, "")</f>
        <v/>
      </c>
      <c r="BB145" s="177" t="str">
        <f>IF(ISNUMBER(BB101), BB101/BB$66/$D$3, "")</f>
        <v/>
      </c>
      <c r="BC145" s="177" t="str">
        <f>IF(ISNUMBER(BC101), BC101/BC$66/$D$3, "")</f>
        <v/>
      </c>
      <c r="BD145" s="177" t="str">
        <f>IF(ISNUMBER(BD101), BD101/BD$66/$D$3, "")</f>
        <v/>
      </c>
      <c r="BE145" s="177" t="str">
        <f>IF(ISNUMBER(BE101), BE101/BE$66/$D$3, "")</f>
        <v/>
      </c>
      <c r="BF145" s="177" t="str">
        <f>IF(ISNUMBER(BF101), BF101/BF$66/$D$3, "")</f>
        <v/>
      </c>
      <c r="BG145" s="177">
        <f>IF(ISNUMBER(BG101), BG101/BG$66/$D$3, "")</f>
        <v>0.32688076621798329</v>
      </c>
      <c r="BH145" s="177">
        <f>IF(ISNUMBER(BH101), BH101/BH$66/$D$3, "")</f>
        <v>0.2921692249646114</v>
      </c>
      <c r="BI145" s="177">
        <f>IF(ISNUMBER(BI101), BI101/BI$66/$D$3, "")</f>
        <v>0.27481345433792548</v>
      </c>
      <c r="BJ145" s="177">
        <f>IF(ISNUMBER(BJ101), BJ101/BJ$66/$D$3, "")</f>
        <v>0.26613556902458246</v>
      </c>
      <c r="BK145" s="177" t="str">
        <f>IF(ISNUMBER(BK101), BK101/BK$66/$D$3, "")</f>
        <v/>
      </c>
      <c r="BL145" s="177" t="str">
        <f>IF(ISNUMBER(BL101), BL101/BL$66/$D$3, "")</f>
        <v/>
      </c>
      <c r="BM145" s="177" t="str">
        <f>IF(ISNUMBER(BM101), BM101/BM$66/$D$3, "")</f>
        <v/>
      </c>
      <c r="BN145" s="177" t="str">
        <f>IF(ISNUMBER(BN101), BN101/BN$66/$D$3, "")</f>
        <v/>
      </c>
      <c r="BO145" s="177" t="str">
        <f>IF(ISNUMBER(BO101), BO101/BO$66/$D$3, "")</f>
        <v/>
      </c>
      <c r="BP145" s="177" t="str">
        <f>IF(ISNUMBER(BP101), BP101/BP$66/$D$3, "")</f>
        <v/>
      </c>
      <c r="BQ145" s="178"/>
    </row>
    <row r="146" spans="12:69">
      <c r="N146" s="38">
        <f t="shared" si="50"/>
        <v>20000</v>
      </c>
      <c r="O146" s="177" t="str">
        <f>IF(ISNUMBER(O102), O102/O$66/$D$3, "")</f>
        <v/>
      </c>
      <c r="P146" s="177" t="str">
        <f>IF(ISNUMBER(P102), P102/P$66/$D$3, "")</f>
        <v/>
      </c>
      <c r="Q146" s="177"/>
      <c r="R146" s="177" t="str">
        <f>IF(ISNUMBER(R102), R102/R$66/$D$3, "")</f>
        <v/>
      </c>
      <c r="S146" s="177" t="str">
        <f>IF(ISNUMBER(S102), S102/S$66/$D$3, "")</f>
        <v/>
      </c>
      <c r="T146" s="177" t="str">
        <f>IF(ISNUMBER(T102), T102/T$66/$D$3, "")</f>
        <v/>
      </c>
      <c r="U146" s="177" t="str">
        <f>IF(ISNUMBER(U102), U102/U$66/$D$3, "")</f>
        <v/>
      </c>
      <c r="V146" s="177" t="str">
        <f>IF(ISNUMBER(V102), V102/V$66/$D$3, "")</f>
        <v/>
      </c>
      <c r="W146" s="177" t="str">
        <f>IF(ISNUMBER(W102), W102/W$66/$D$3, "")</f>
        <v/>
      </c>
      <c r="X146" s="177" t="str">
        <f>IF(ISNUMBER(X102), X102/X$66/$D$3, "")</f>
        <v/>
      </c>
      <c r="Y146" s="177" t="str">
        <f>IF(ISNUMBER(Y102), Y102/Y$66/$D$3, "")</f>
        <v/>
      </c>
      <c r="Z146" s="177" t="str">
        <f>IF(ISNUMBER(Z102), Z102/Z$66/$D$3, "")</f>
        <v/>
      </c>
      <c r="AA146" s="177" t="str">
        <f>IF(ISNUMBER(AA102), AA102/AA$66/$D$3, "")</f>
        <v/>
      </c>
      <c r="AB146" s="177" t="str">
        <f>IF(ISNUMBER(AB102), AB102/AB$66/$D$3, "")</f>
        <v/>
      </c>
      <c r="AC146" s="177" t="str">
        <f>IF(ISNUMBER(AC102), AC102/AC$66/$D$3, "")</f>
        <v/>
      </c>
      <c r="AD146" s="177" t="str">
        <f>IF(ISNUMBER(AD102), AD102/AD$66/$D$3, "")</f>
        <v/>
      </c>
      <c r="AE146" s="177" t="str">
        <f>IF(ISNUMBER(AE102), AE102/AE$66/$D$3, "")</f>
        <v/>
      </c>
      <c r="AF146" s="177" t="str">
        <f>IF(ISNUMBER(AF102), AF102/AF$66/$D$3, "")</f>
        <v/>
      </c>
      <c r="AG146" s="177" t="str">
        <f>IF(ISNUMBER(AG102), AG102/AG$66/$D$3, "")</f>
        <v/>
      </c>
      <c r="AH146" s="177" t="str">
        <f>IF(ISNUMBER(AH102), AH102/AH$66/$D$3, "")</f>
        <v/>
      </c>
      <c r="AI146" s="177" t="str">
        <f>IF(ISNUMBER(AI102), AI102/AI$66/$D$3, "")</f>
        <v/>
      </c>
      <c r="AJ146" s="177" t="str">
        <f>IF(ISNUMBER(AJ102), AJ102/AJ$66/$D$3, "")</f>
        <v/>
      </c>
      <c r="AK146" s="177" t="str">
        <f>IF(ISNUMBER(AK102), AK102/AK$66/$D$3, "")</f>
        <v/>
      </c>
      <c r="AL146" s="177" t="str">
        <f>IF(ISNUMBER(AL102), AL102/AL$66/$D$3, "")</f>
        <v/>
      </c>
      <c r="AM146" s="177" t="str">
        <f>IF(ISNUMBER(AM102), AM102/AM$66/$D$3, "")</f>
        <v/>
      </c>
      <c r="AN146" s="177" t="str">
        <f>IF(ISNUMBER(AN102), AN102/AN$66/$D$3, "")</f>
        <v/>
      </c>
      <c r="AO146" s="177" t="str">
        <f>IF(ISNUMBER(AO102), AO102/AO$66/$D$3, "")</f>
        <v/>
      </c>
      <c r="AP146" s="177" t="str">
        <f>IF(ISNUMBER(AP102), AP102/AP$66/$D$3, "")</f>
        <v/>
      </c>
      <c r="AQ146" s="177" t="str">
        <f>IF(ISNUMBER(AQ102), AQ102/AQ$66/$D$3, "")</f>
        <v/>
      </c>
      <c r="AR146" s="177" t="str">
        <f>IF(ISNUMBER(AR102), AR102/AR$66/$D$3, "")</f>
        <v/>
      </c>
      <c r="AS146" s="177" t="str">
        <f>IF(ISNUMBER(AS102), AS102/AS$66/$D$3, "")</f>
        <v/>
      </c>
      <c r="AT146" s="177" t="str">
        <f>IF(ISNUMBER(AT102), AT102/AT$66/$D$3, "")</f>
        <v/>
      </c>
      <c r="AU146" s="177" t="str">
        <f>IF(ISNUMBER(AU102), AU102/AU$66/$D$3, "")</f>
        <v/>
      </c>
      <c r="AV146" s="177" t="str">
        <f>IF(ISNUMBER(AV102), AV102/AV$66/$D$3, "")</f>
        <v/>
      </c>
      <c r="AW146" s="177" t="str">
        <f>IF(ISNUMBER(AW102), AW102/AW$66/$D$3, "")</f>
        <v/>
      </c>
      <c r="AX146" s="177" t="str">
        <f>IF(ISNUMBER(AX102), AX102/AX$66/$D$3, "")</f>
        <v/>
      </c>
      <c r="AY146" s="177" t="str">
        <f>IF(ISNUMBER(AY102), AY102/AY$66/$D$3, "")</f>
        <v/>
      </c>
      <c r="AZ146" s="177" t="str">
        <f>IF(ISNUMBER(AZ102), AZ102/AZ$66/$D$3, "")</f>
        <v/>
      </c>
      <c r="BA146" s="177" t="str">
        <f>IF(ISNUMBER(BA102), BA102/BA$66/$D$3, "")</f>
        <v/>
      </c>
      <c r="BB146" s="177" t="str">
        <f>IF(ISNUMBER(BB102), BB102/BB$66/$D$3, "")</f>
        <v/>
      </c>
      <c r="BC146" s="177" t="str">
        <f>IF(ISNUMBER(BC102), BC102/BC$66/$D$3, "")</f>
        <v/>
      </c>
      <c r="BD146" s="177" t="str">
        <f>IF(ISNUMBER(BD102), BD102/BD$66/$D$3, "")</f>
        <v/>
      </c>
      <c r="BE146" s="177" t="str">
        <f>IF(ISNUMBER(BE102), BE102/BE$66/$D$3, "")</f>
        <v/>
      </c>
      <c r="BF146" s="177" t="str">
        <f>IF(ISNUMBER(BF102), BF102/BF$66/$D$3, "")</f>
        <v/>
      </c>
      <c r="BG146" s="177">
        <f>IF(ISNUMBER(BG102), BG102/BG$66/$D$3, "")</f>
        <v>0.35580502589760987</v>
      </c>
      <c r="BH146" s="177">
        <f>IF(ISNUMBER(BH102), BH102/BH$66/$D$3, "")</f>
        <v>0.3095237807723874</v>
      </c>
      <c r="BI146" s="177">
        <f>IF(ISNUMBER(BI102), BI102/BI$66/$D$3, "")</f>
        <v>0.28638315820977611</v>
      </c>
      <c r="BJ146" s="177">
        <f>IF(ISNUMBER(BJ102), BJ102/BJ$66/$D$3, "")</f>
        <v>0.27481284692847047</v>
      </c>
      <c r="BK146" s="177" t="str">
        <f>IF(ISNUMBER(BK102), BK102/BK$66/$D$3, "")</f>
        <v/>
      </c>
      <c r="BL146" s="177" t="str">
        <f>IF(ISNUMBER(BL102), BL102/BL$66/$D$3, "")</f>
        <v/>
      </c>
      <c r="BM146" s="177" t="str">
        <f>IF(ISNUMBER(BM102), BM102/BM$66/$D$3, "")</f>
        <v/>
      </c>
      <c r="BN146" s="177" t="str">
        <f>IF(ISNUMBER(BN102), BN102/BN$66/$D$3, "")</f>
        <v/>
      </c>
      <c r="BO146" s="177" t="str">
        <f>IF(ISNUMBER(BO102), BO102/BO$66/$D$3, "")</f>
        <v/>
      </c>
      <c r="BP146" s="177" t="str">
        <f>IF(ISNUMBER(BP102), BP102/BP$66/$D$3, "")</f>
        <v/>
      </c>
      <c r="BQ146" s="178"/>
    </row>
    <row r="147" spans="12:69">
      <c r="N147" s="38">
        <f t="shared" si="50"/>
        <v>30000</v>
      </c>
      <c r="O147" s="177" t="str">
        <f>IF(ISNUMBER(O103), O103/O$66/$D$3, "")</f>
        <v/>
      </c>
      <c r="P147" s="177" t="str">
        <f>IF(ISNUMBER(P103), P103/P$66/$D$3, "")</f>
        <v/>
      </c>
      <c r="Q147" s="177"/>
      <c r="R147" s="177" t="str">
        <f>IF(ISNUMBER(R103), R103/R$66/$D$3, "")</f>
        <v/>
      </c>
      <c r="S147" s="177" t="str">
        <f>IF(ISNUMBER(S103), S103/S$66/$D$3, "")</f>
        <v/>
      </c>
      <c r="T147" s="177" t="str">
        <f>IF(ISNUMBER(T103), T103/T$66/$D$3, "")</f>
        <v/>
      </c>
      <c r="U147" s="177" t="str">
        <f>IF(ISNUMBER(U103), U103/U$66/$D$3, "")</f>
        <v/>
      </c>
      <c r="V147" s="177" t="str">
        <f>IF(ISNUMBER(V103), V103/V$66/$D$3, "")</f>
        <v/>
      </c>
      <c r="W147" s="177" t="str">
        <f>IF(ISNUMBER(W103), W103/W$66/$D$3, "")</f>
        <v/>
      </c>
      <c r="X147" s="177" t="str">
        <f>IF(ISNUMBER(X103), X103/X$66/$D$3, "")</f>
        <v/>
      </c>
      <c r="Y147" s="177" t="str">
        <f>IF(ISNUMBER(Y103), Y103/Y$66/$D$3, "")</f>
        <v/>
      </c>
      <c r="Z147" s="177" t="str">
        <f>IF(ISNUMBER(Z103), Z103/Z$66/$D$3, "")</f>
        <v/>
      </c>
      <c r="AA147" s="177" t="str">
        <f>IF(ISNUMBER(AA103), AA103/AA$66/$D$3, "")</f>
        <v/>
      </c>
      <c r="AB147" s="177" t="str">
        <f>IF(ISNUMBER(AB103), AB103/AB$66/$D$3, "")</f>
        <v/>
      </c>
      <c r="AC147" s="177" t="str">
        <f>IF(ISNUMBER(AC103), AC103/AC$66/$D$3, "")</f>
        <v/>
      </c>
      <c r="AD147" s="177" t="str">
        <f>IF(ISNUMBER(AD103), AD103/AD$66/$D$3, "")</f>
        <v/>
      </c>
      <c r="AE147" s="177" t="str">
        <f>IF(ISNUMBER(AE103), AE103/AE$66/$D$3, "")</f>
        <v/>
      </c>
      <c r="AF147" s="177" t="str">
        <f>IF(ISNUMBER(AF103), AF103/AF$66/$D$3, "")</f>
        <v/>
      </c>
      <c r="AG147" s="177" t="str">
        <f>IF(ISNUMBER(AG103), AG103/AG$66/$D$3, "")</f>
        <v/>
      </c>
      <c r="AH147" s="177" t="str">
        <f>IF(ISNUMBER(AH103), AH103/AH$66/$D$3, "")</f>
        <v/>
      </c>
      <c r="AI147" s="177" t="str">
        <f>IF(ISNUMBER(AI103), AI103/AI$66/$D$3, "")</f>
        <v/>
      </c>
      <c r="AJ147" s="177" t="str">
        <f>IF(ISNUMBER(AJ103), AJ103/AJ$66/$D$3, "")</f>
        <v/>
      </c>
      <c r="AK147" s="177" t="str">
        <f>IF(ISNUMBER(AK103), AK103/AK$66/$D$3, "")</f>
        <v/>
      </c>
      <c r="AL147" s="177" t="str">
        <f>IF(ISNUMBER(AL103), AL103/AL$66/$D$3, "")</f>
        <v/>
      </c>
      <c r="AM147" s="177" t="str">
        <f>IF(ISNUMBER(AM103), AM103/AM$66/$D$3, "")</f>
        <v/>
      </c>
      <c r="AN147" s="177" t="str">
        <f>IF(ISNUMBER(AN103), AN103/AN$66/$D$3, "")</f>
        <v/>
      </c>
      <c r="AO147" s="177" t="str">
        <f>IF(ISNUMBER(AO103), AO103/AO$66/$D$3, "")</f>
        <v/>
      </c>
      <c r="AP147" s="177" t="str">
        <f>IF(ISNUMBER(AP103), AP103/AP$66/$D$3, "")</f>
        <v/>
      </c>
      <c r="AQ147" s="177" t="str">
        <f>IF(ISNUMBER(AQ103), AQ103/AQ$66/$D$3, "")</f>
        <v/>
      </c>
      <c r="AR147" s="177" t="str">
        <f>IF(ISNUMBER(AR103), AR103/AR$66/$D$3, "")</f>
        <v/>
      </c>
      <c r="AS147" s="177" t="str">
        <f>IF(ISNUMBER(AS103), AS103/AS$66/$D$3, "")</f>
        <v/>
      </c>
      <c r="AT147" s="177" t="str">
        <f>IF(ISNUMBER(AT103), AT103/AT$66/$D$3, "")</f>
        <v/>
      </c>
      <c r="AU147" s="177" t="str">
        <f>IF(ISNUMBER(AU103), AU103/AU$66/$D$3, "")</f>
        <v/>
      </c>
      <c r="AV147" s="177" t="str">
        <f>IF(ISNUMBER(AV103), AV103/AV$66/$D$3, "")</f>
        <v/>
      </c>
      <c r="AW147" s="177" t="str">
        <f>IF(ISNUMBER(AW103), AW103/AW$66/$D$3, "")</f>
        <v/>
      </c>
      <c r="AX147" s="177" t="str">
        <f>IF(ISNUMBER(AX103), AX103/AX$66/$D$3, "")</f>
        <v/>
      </c>
      <c r="AY147" s="177" t="str">
        <f>IF(ISNUMBER(AY103), AY103/AY$66/$D$3, "")</f>
        <v/>
      </c>
      <c r="AZ147" s="177" t="str">
        <f>IF(ISNUMBER(AZ103), AZ103/AZ$66/$D$3, "")</f>
        <v/>
      </c>
      <c r="BA147" s="177" t="str">
        <f>IF(ISNUMBER(BA103), BA103/BA$66/$D$3, "")</f>
        <v/>
      </c>
      <c r="BB147" s="177" t="str">
        <f>IF(ISNUMBER(BB103), BB103/BB$66/$D$3, "")</f>
        <v/>
      </c>
      <c r="BC147" s="177" t="str">
        <f>IF(ISNUMBER(BC103), BC103/BC$66/$D$3, "")</f>
        <v/>
      </c>
      <c r="BD147" s="177" t="str">
        <f>IF(ISNUMBER(BD103), BD103/BD$66/$D$3, "")</f>
        <v/>
      </c>
      <c r="BE147" s="177" t="str">
        <f>IF(ISNUMBER(BE103), BE103/BE$66/$D$3, "")</f>
        <v/>
      </c>
      <c r="BF147" s="177" t="str">
        <f>IF(ISNUMBER(BF103), BF103/BF$66/$D$3, "")</f>
        <v/>
      </c>
      <c r="BG147" s="177" t="str">
        <f>IF(ISNUMBER(BG103), BG103/BG$66/$D$3, "")</f>
        <v/>
      </c>
      <c r="BH147" s="177">
        <f>IF(ISNUMBER(BH103), BH103/BH$66/$D$3, "")</f>
        <v>0.34423289238793925</v>
      </c>
      <c r="BI147" s="177">
        <f>IF(ISNUMBER(BI103), BI103/BI$66/$D$3, "")</f>
        <v>0.30952256595347738</v>
      </c>
      <c r="BJ147" s="177">
        <f>IF(ISNUMBER(BJ103), BJ103/BJ$66/$D$3, "")</f>
        <v>0.29216740273624647</v>
      </c>
      <c r="BK147" s="177">
        <f>IF(ISNUMBER(BK103), BK103/BK$66/$D$3, "")</f>
        <v>0.27481223951901546</v>
      </c>
      <c r="BL147" s="177">
        <f>IF(ISNUMBER(BL103), BL103/BL$66/$D$3, "")</f>
        <v>0.26613465791039997</v>
      </c>
      <c r="BM147" s="177" t="str">
        <f>IF(ISNUMBER(BM103), BM103/BM$66/$D$3, "")</f>
        <v/>
      </c>
      <c r="BN147" s="177" t="str">
        <f>IF(ISNUMBER(BN103), BN103/BN$66/$D$3, "")</f>
        <v/>
      </c>
      <c r="BO147" s="177" t="str">
        <f>IF(ISNUMBER(BO103), BO103/BO$66/$D$3, "")</f>
        <v/>
      </c>
      <c r="BP147" s="177" t="str">
        <f>IF(ISNUMBER(BP103), BP103/BP$66/$D$3, "")</f>
        <v/>
      </c>
      <c r="BQ147" s="178"/>
    </row>
    <row r="148" spans="12:69">
      <c r="N148" s="38">
        <f t="shared" si="50"/>
        <v>50000</v>
      </c>
      <c r="O148" s="177" t="str">
        <f>IF(ISNUMBER(O104), O104/O$66/$D$3, "")</f>
        <v/>
      </c>
      <c r="P148" s="177" t="str">
        <f>IF(ISNUMBER(P104), P104/P$66/$D$3, "")</f>
        <v/>
      </c>
      <c r="Q148" s="177"/>
      <c r="R148" s="177" t="str">
        <f>IF(ISNUMBER(R104), R104/R$66/$D$3, "")</f>
        <v/>
      </c>
      <c r="S148" s="177" t="str">
        <f>IF(ISNUMBER(S104), S104/S$66/$D$3, "")</f>
        <v/>
      </c>
      <c r="T148" s="177" t="str">
        <f>IF(ISNUMBER(T104), T104/T$66/$D$3, "")</f>
        <v/>
      </c>
      <c r="U148" s="177" t="str">
        <f>IF(ISNUMBER(U104), U104/U$66/$D$3, "")</f>
        <v/>
      </c>
      <c r="V148" s="177" t="str">
        <f>IF(ISNUMBER(V104), V104/V$66/$D$3, "")</f>
        <v/>
      </c>
      <c r="W148" s="177" t="str">
        <f>IF(ISNUMBER(W104), W104/W$66/$D$3, "")</f>
        <v/>
      </c>
      <c r="X148" s="177" t="str">
        <f>IF(ISNUMBER(X104), X104/X$66/$D$3, "")</f>
        <v/>
      </c>
      <c r="Y148" s="177" t="str">
        <f>IF(ISNUMBER(Y104), Y104/Y$66/$D$3, "")</f>
        <v/>
      </c>
      <c r="Z148" s="177" t="str">
        <f>IF(ISNUMBER(Z104), Z104/Z$66/$D$3, "")</f>
        <v/>
      </c>
      <c r="AA148" s="177" t="str">
        <f>IF(ISNUMBER(AA104), AA104/AA$66/$D$3, "")</f>
        <v/>
      </c>
      <c r="AB148" s="177" t="str">
        <f>IF(ISNUMBER(AB104), AB104/AB$66/$D$3, "")</f>
        <v/>
      </c>
      <c r="AC148" s="177" t="str">
        <f>IF(ISNUMBER(AC104), AC104/AC$66/$D$3, "")</f>
        <v/>
      </c>
      <c r="AD148" s="177" t="str">
        <f>IF(ISNUMBER(AD104), AD104/AD$66/$D$3, "")</f>
        <v/>
      </c>
      <c r="AE148" s="177" t="str">
        <f>IF(ISNUMBER(AE104), AE104/AE$66/$D$3, "")</f>
        <v/>
      </c>
      <c r="AF148" s="177" t="str">
        <f>IF(ISNUMBER(AF104), AF104/AF$66/$D$3, "")</f>
        <v/>
      </c>
      <c r="AG148" s="177" t="str">
        <f>IF(ISNUMBER(AG104), AG104/AG$66/$D$3, "")</f>
        <v/>
      </c>
      <c r="AH148" s="177" t="str">
        <f>IF(ISNUMBER(AH104), AH104/AH$66/$D$3, "")</f>
        <v/>
      </c>
      <c r="AI148" s="177" t="str">
        <f>IF(ISNUMBER(AI104), AI104/AI$66/$D$3, "")</f>
        <v/>
      </c>
      <c r="AJ148" s="177" t="str">
        <f>IF(ISNUMBER(AJ104), AJ104/AJ$66/$D$3, "")</f>
        <v/>
      </c>
      <c r="AK148" s="177" t="str">
        <f>IF(ISNUMBER(AK104), AK104/AK$66/$D$3, "")</f>
        <v/>
      </c>
      <c r="AL148" s="177" t="str">
        <f>IF(ISNUMBER(AL104), AL104/AL$66/$D$3, "")</f>
        <v/>
      </c>
      <c r="AM148" s="177" t="str">
        <f>IF(ISNUMBER(AM104), AM104/AM$66/$D$3, "")</f>
        <v/>
      </c>
      <c r="AN148" s="177" t="str">
        <f>IF(ISNUMBER(AN104), AN104/AN$66/$D$3, "")</f>
        <v/>
      </c>
      <c r="AO148" s="177" t="str">
        <f>IF(ISNUMBER(AO104), AO104/AO$66/$D$3, "")</f>
        <v/>
      </c>
      <c r="AP148" s="177" t="str">
        <f>IF(ISNUMBER(AP104), AP104/AP$66/$D$3, "")</f>
        <v/>
      </c>
      <c r="AQ148" s="177" t="str">
        <f>IF(ISNUMBER(AQ104), AQ104/AQ$66/$D$3, "")</f>
        <v/>
      </c>
      <c r="AR148" s="177" t="str">
        <f>IF(ISNUMBER(AR104), AR104/AR$66/$D$3, "")</f>
        <v/>
      </c>
      <c r="AS148" s="177" t="str">
        <f>IF(ISNUMBER(AS104), AS104/AS$66/$D$3, "")</f>
        <v/>
      </c>
      <c r="AT148" s="177" t="str">
        <f>IF(ISNUMBER(AT104), AT104/AT$66/$D$3, "")</f>
        <v/>
      </c>
      <c r="AU148" s="177" t="str">
        <f>IF(ISNUMBER(AU104), AU104/AU$66/$D$3, "")</f>
        <v/>
      </c>
      <c r="AV148" s="177" t="str">
        <f>IF(ISNUMBER(AV104), AV104/AV$66/$D$3, "")</f>
        <v/>
      </c>
      <c r="AW148" s="177" t="str">
        <f>IF(ISNUMBER(AW104), AW104/AW$66/$D$3, "")</f>
        <v/>
      </c>
      <c r="AX148" s="177" t="str">
        <f>IF(ISNUMBER(AX104), AX104/AX$66/$D$3, "")</f>
        <v/>
      </c>
      <c r="AY148" s="177" t="str">
        <f>IF(ISNUMBER(AY104), AY104/AY$66/$D$3, "")</f>
        <v/>
      </c>
      <c r="AZ148" s="177" t="str">
        <f>IF(ISNUMBER(AZ104), AZ104/AZ$66/$D$3, "")</f>
        <v/>
      </c>
      <c r="BA148" s="177" t="str">
        <f>IF(ISNUMBER(BA104), BA104/BA$66/$D$3, "")</f>
        <v/>
      </c>
      <c r="BB148" s="177" t="str">
        <f>IF(ISNUMBER(BB104), BB104/BB$66/$D$3, "")</f>
        <v/>
      </c>
      <c r="BC148" s="177" t="str">
        <f>IF(ISNUMBER(BC104), BC104/BC$66/$D$3, "")</f>
        <v/>
      </c>
      <c r="BD148" s="177" t="str">
        <f>IF(ISNUMBER(BD104), BD104/BD$66/$D$3, "")</f>
        <v/>
      </c>
      <c r="BE148" s="177" t="str">
        <f>IF(ISNUMBER(BE104), BE104/BE$66/$D$3, "")</f>
        <v/>
      </c>
      <c r="BF148" s="177" t="str">
        <f>IF(ISNUMBER(BF104), BF104/BF$66/$D$3, "")</f>
        <v/>
      </c>
      <c r="BG148" s="177" t="str">
        <f>IF(ISNUMBER(BG104), BG104/BG$66/$D$3, "")</f>
        <v/>
      </c>
      <c r="BH148" s="177" t="str">
        <f>IF(ISNUMBER(BH104), BH104/BH$66/$D$3, "")</f>
        <v/>
      </c>
      <c r="BI148" s="177">
        <f>IF(ISNUMBER(BI104), BI104/BI$66/$D$3, "")</f>
        <v>0.35580138144087997</v>
      </c>
      <c r="BJ148" s="177">
        <f>IF(ISNUMBER(BJ104), BJ104/BJ$66/$D$3, "")</f>
        <v>0.32687651435179832</v>
      </c>
      <c r="BK148" s="177">
        <f>IF(ISNUMBER(BK104), BK104/BK$66/$D$3, "")</f>
        <v>0.29795164726271672</v>
      </c>
      <c r="BL148" s="177">
        <f>IF(ISNUMBER(BL104), BL104/BL$66/$D$3, "")</f>
        <v>0.28348921371817598</v>
      </c>
      <c r="BM148" s="177">
        <f>IF(ISNUMBER(BM104), BM104/BM$66/$D$3, "")</f>
        <v>0.27481175359145149</v>
      </c>
      <c r="BN148" s="177">
        <f>IF(ISNUMBER(BN104), BN104/BN$66/$D$3, "")</f>
        <v>0.26902678017363513</v>
      </c>
      <c r="BO148" s="177">
        <f>IF(ISNUMBER(BO104), BO104/BO$66/$D$3, "")</f>
        <v>0.26489465630376641</v>
      </c>
      <c r="BP148" s="177" t="str">
        <f>IF(ISNUMBER(BP104), BP104/BP$66/$D$3, "")</f>
        <v/>
      </c>
      <c r="BQ148" s="178"/>
    </row>
    <row r="149" spans="12:69">
      <c r="N149" s="38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177"/>
      <c r="AR149" s="177"/>
      <c r="AS149" s="177"/>
      <c r="AT149" s="177"/>
      <c r="AU149" s="177"/>
      <c r="AV149" s="177"/>
      <c r="AW149" s="177"/>
      <c r="AX149" s="177"/>
      <c r="AY149" s="177"/>
      <c r="AZ149" s="177"/>
      <c r="BA149" s="177"/>
      <c r="BB149" s="177"/>
      <c r="BC149" s="177"/>
      <c r="BD149" s="177"/>
      <c r="BE149" s="177"/>
      <c r="BF149" s="177"/>
      <c r="BG149" s="177"/>
      <c r="BH149" s="177"/>
      <c r="BI149" s="177"/>
      <c r="BJ149" s="177"/>
      <c r="BK149" s="177"/>
      <c r="BL149" s="177"/>
      <c r="BM149" s="177"/>
      <c r="BN149" s="177"/>
      <c r="BO149" s="177"/>
      <c r="BP149" s="177"/>
      <c r="BQ149" s="178"/>
    </row>
    <row r="150" spans="12:69">
      <c r="M150" t="str">
        <f>B106</f>
        <v>SLT-HV, Mines</v>
      </c>
      <c r="N150" s="38">
        <f t="shared" si="50"/>
        <v>10000</v>
      </c>
      <c r="O150" s="177" t="str">
        <f>IF(ISNUMBER(O106), O106/O$66/$D$3, "")</f>
        <v/>
      </c>
      <c r="P150" s="177" t="str">
        <f>IF(ISNUMBER(P106), P106/P$66/$D$3, "")</f>
        <v/>
      </c>
      <c r="Q150" s="177"/>
      <c r="R150" s="177" t="str">
        <f>IF(ISNUMBER(R106), R106/R$66/$D$3, "")</f>
        <v/>
      </c>
      <c r="S150" s="177" t="str">
        <f>IF(ISNUMBER(S106), S106/S$66/$D$3, "")</f>
        <v/>
      </c>
      <c r="T150" s="177" t="str">
        <f>IF(ISNUMBER(T106), T106/T$66/$D$3, "")</f>
        <v/>
      </c>
      <c r="U150" s="177" t="str">
        <f>IF(ISNUMBER(U106), U106/U$66/$D$3, "")</f>
        <v/>
      </c>
      <c r="V150" s="177" t="str">
        <f>IF(ISNUMBER(V106), V106/V$66/$D$3, "")</f>
        <v/>
      </c>
      <c r="W150" s="177" t="str">
        <f>IF(ISNUMBER(W106), W106/W$66/$D$3, "")</f>
        <v/>
      </c>
      <c r="X150" s="177" t="str">
        <f>IF(ISNUMBER(X106), X106/X$66/$D$3, "")</f>
        <v/>
      </c>
      <c r="Y150" s="177" t="str">
        <f>IF(ISNUMBER(Y106), Y106/Y$66/$D$3, "")</f>
        <v/>
      </c>
      <c r="Z150" s="177" t="str">
        <f>IF(ISNUMBER(Z106), Z106/Z$66/$D$3, "")</f>
        <v/>
      </c>
      <c r="AA150" s="177" t="str">
        <f>IF(ISNUMBER(AA106), AA106/AA$66/$D$3, "")</f>
        <v/>
      </c>
      <c r="AB150" s="177" t="str">
        <f>IF(ISNUMBER(AB106), AB106/AB$66/$D$3, "")</f>
        <v/>
      </c>
      <c r="AC150" s="177" t="str">
        <f>IF(ISNUMBER(AC106), AC106/AC$66/$D$3, "")</f>
        <v/>
      </c>
      <c r="AD150" s="177" t="str">
        <f>IF(ISNUMBER(AD106), AD106/AD$66/$D$3, "")</f>
        <v/>
      </c>
      <c r="AE150" s="177" t="str">
        <f>IF(ISNUMBER(AE106), AE106/AE$66/$D$3, "")</f>
        <v/>
      </c>
      <c r="AF150" s="177" t="str">
        <f>IF(ISNUMBER(AF106), AF106/AF$66/$D$3, "")</f>
        <v/>
      </c>
      <c r="AG150" s="177" t="str">
        <f>IF(ISNUMBER(AG106), AG106/AG$66/$D$3, "")</f>
        <v/>
      </c>
      <c r="AH150" s="177" t="str">
        <f>IF(ISNUMBER(AH106), AH106/AH$66/$D$3, "")</f>
        <v/>
      </c>
      <c r="AI150" s="177" t="str">
        <f>IF(ISNUMBER(AI106), AI106/AI$66/$D$3, "")</f>
        <v/>
      </c>
      <c r="AJ150" s="177" t="str">
        <f>IF(ISNUMBER(AJ106), AJ106/AJ$66/$D$3, "")</f>
        <v/>
      </c>
      <c r="AK150" s="177" t="str">
        <f>IF(ISNUMBER(AK106), AK106/AK$66/$D$3, "")</f>
        <v/>
      </c>
      <c r="AL150" s="177" t="str">
        <f>IF(ISNUMBER(AL106), AL106/AL$66/$D$3, "")</f>
        <v/>
      </c>
      <c r="AM150" s="177" t="str">
        <f>IF(ISNUMBER(AM106), AM106/AM$66/$D$3, "")</f>
        <v/>
      </c>
      <c r="AN150" s="177" t="str">
        <f>IF(ISNUMBER(AN106), AN106/AN$66/$D$3, "")</f>
        <v/>
      </c>
      <c r="AO150" s="177" t="str">
        <f>IF(ISNUMBER(AO106), AO106/AO$66/$D$3, "")</f>
        <v/>
      </c>
      <c r="AP150" s="177" t="str">
        <f>IF(ISNUMBER(AP106), AP106/AP$66/$D$3, "")</f>
        <v/>
      </c>
      <c r="AQ150" s="177" t="str">
        <f>IF(ISNUMBER(AQ106), AQ106/AQ$66/$D$3, "")</f>
        <v/>
      </c>
      <c r="AR150" s="177" t="str">
        <f>IF(ISNUMBER(AR106), AR106/AR$66/$D$3, "")</f>
        <v/>
      </c>
      <c r="AS150" s="177" t="str">
        <f>IF(ISNUMBER(AS106), AS106/AS$66/$D$3, "")</f>
        <v/>
      </c>
      <c r="AT150" s="177" t="str">
        <f>IF(ISNUMBER(AT106), AT106/AT$66/$D$3, "")</f>
        <v/>
      </c>
      <c r="AU150" s="177" t="str">
        <f>IF(ISNUMBER(AU106), AU106/AU$66/$D$3, "")</f>
        <v/>
      </c>
      <c r="AV150" s="177" t="str">
        <f>IF(ISNUMBER(AV106), AV106/AV$66/$D$3, "")</f>
        <v/>
      </c>
      <c r="AW150" s="177" t="str">
        <f>IF(ISNUMBER(AW106), AW106/AW$66/$D$3, "")</f>
        <v/>
      </c>
      <c r="AX150" s="177" t="str">
        <f>IF(ISNUMBER(AX106), AX106/AX$66/$D$3, "")</f>
        <v/>
      </c>
      <c r="AY150" s="177" t="str">
        <f>IF(ISNUMBER(AY106), AY106/AY$66/$D$3, "")</f>
        <v/>
      </c>
      <c r="AZ150" s="177" t="str">
        <f>IF(ISNUMBER(AZ106), AZ106/AZ$66/$D$3, "")</f>
        <v/>
      </c>
      <c r="BA150" s="177" t="str">
        <f>IF(ISNUMBER(BA106), BA106/BA$66/$D$3, "")</f>
        <v/>
      </c>
      <c r="BB150" s="177" t="str">
        <f>IF(ISNUMBER(BB106), BB106/BB$66/$D$3, "")</f>
        <v/>
      </c>
      <c r="BC150" s="177" t="str">
        <f>IF(ISNUMBER(BC106), BC106/BC$66/$D$3, "")</f>
        <v/>
      </c>
      <c r="BD150" s="177" t="str">
        <f>IF(ISNUMBER(BD106), BD106/BD$66/$D$3, "")</f>
        <v/>
      </c>
      <c r="BE150" s="177" t="str">
        <f>IF(ISNUMBER(BE106), BE106/BE$66/$D$3, "")</f>
        <v/>
      </c>
      <c r="BF150" s="177">
        <f>IF(ISNUMBER(BF106), BF106/BF$66/$D$3, "")</f>
        <v>0.4825829826741585</v>
      </c>
      <c r="BG150" s="177">
        <f>IF(ISNUMBER(BG106), BG106/BG$66/$D$3, "")</f>
        <v>0.44883497590548266</v>
      </c>
      <c r="BH150" s="177">
        <f>IF(ISNUMBER(BH106), BH106/BH$66/$D$3, "")</f>
        <v>0.42183657049054196</v>
      </c>
      <c r="BI150" s="177">
        <f>IF(ISNUMBER(BI106), BI106/BI$66/$D$3, "")</f>
        <v>0.40833736778307161</v>
      </c>
      <c r="BJ150" s="177" t="str">
        <f>IF(ISNUMBER(BJ106), BJ106/BJ$66/$D$3, "")</f>
        <v/>
      </c>
      <c r="BK150" s="177" t="str">
        <f>IF(ISNUMBER(BK106), BK106/BK$66/$D$3, "")</f>
        <v/>
      </c>
      <c r="BL150" s="177" t="str">
        <f>IF(ISNUMBER(BL106), BL106/BL$66/$D$3, "")</f>
        <v/>
      </c>
      <c r="BM150" s="177" t="str">
        <f>IF(ISNUMBER(BM106), BM106/BM$66/$D$3, "")</f>
        <v/>
      </c>
      <c r="BN150" s="177" t="str">
        <f>IF(ISNUMBER(BN106), BN106/BN$66/$D$3, "")</f>
        <v/>
      </c>
      <c r="BO150" s="177" t="str">
        <f>IF(ISNUMBER(BO106), BO106/BO$66/$D$3, "")</f>
        <v/>
      </c>
      <c r="BP150" s="177" t="str">
        <f>IF(ISNUMBER(BP106), BP106/BP$66/$D$3, "")</f>
        <v/>
      </c>
      <c r="BQ150" s="178"/>
    </row>
    <row r="151" spans="12:69">
      <c r="N151" s="38">
        <f t="shared" si="50"/>
        <v>15000</v>
      </c>
      <c r="O151" s="177" t="str">
        <f>IF(ISNUMBER(O107), O107/O$66/$D$3, "")</f>
        <v/>
      </c>
      <c r="P151" s="177" t="str">
        <f>IF(ISNUMBER(P107), P107/P$66/$D$3, "")</f>
        <v/>
      </c>
      <c r="Q151" s="177"/>
      <c r="R151" s="177" t="str">
        <f>IF(ISNUMBER(R107), R107/R$66/$D$3, "")</f>
        <v/>
      </c>
      <c r="S151" s="177" t="str">
        <f>IF(ISNUMBER(S107), S107/S$66/$D$3, "")</f>
        <v/>
      </c>
      <c r="T151" s="177" t="str">
        <f>IF(ISNUMBER(T107), T107/T$66/$D$3, "")</f>
        <v/>
      </c>
      <c r="U151" s="177" t="str">
        <f>IF(ISNUMBER(U107), U107/U$66/$D$3, "")</f>
        <v/>
      </c>
      <c r="V151" s="177" t="str">
        <f>IF(ISNUMBER(V107), V107/V$66/$D$3, "")</f>
        <v/>
      </c>
      <c r="W151" s="177" t="str">
        <f>IF(ISNUMBER(W107), W107/W$66/$D$3, "")</f>
        <v/>
      </c>
      <c r="X151" s="177" t="str">
        <f>IF(ISNUMBER(X107), X107/X$66/$D$3, "")</f>
        <v/>
      </c>
      <c r="Y151" s="177" t="str">
        <f>IF(ISNUMBER(Y107), Y107/Y$66/$D$3, "")</f>
        <v/>
      </c>
      <c r="Z151" s="177" t="str">
        <f>IF(ISNUMBER(Z107), Z107/Z$66/$D$3, "")</f>
        <v/>
      </c>
      <c r="AA151" s="177" t="str">
        <f>IF(ISNUMBER(AA107), AA107/AA$66/$D$3, "")</f>
        <v/>
      </c>
      <c r="AB151" s="177" t="str">
        <f>IF(ISNUMBER(AB107), AB107/AB$66/$D$3, "")</f>
        <v/>
      </c>
      <c r="AC151" s="177" t="str">
        <f>IF(ISNUMBER(AC107), AC107/AC$66/$D$3, "")</f>
        <v/>
      </c>
      <c r="AD151" s="177" t="str">
        <f>IF(ISNUMBER(AD107), AD107/AD$66/$D$3, "")</f>
        <v/>
      </c>
      <c r="AE151" s="177" t="str">
        <f>IF(ISNUMBER(AE107), AE107/AE$66/$D$3, "")</f>
        <v/>
      </c>
      <c r="AF151" s="177" t="str">
        <f>IF(ISNUMBER(AF107), AF107/AF$66/$D$3, "")</f>
        <v/>
      </c>
      <c r="AG151" s="177" t="str">
        <f>IF(ISNUMBER(AG107), AG107/AG$66/$D$3, "")</f>
        <v/>
      </c>
      <c r="AH151" s="177" t="str">
        <f>IF(ISNUMBER(AH107), AH107/AH$66/$D$3, "")</f>
        <v/>
      </c>
      <c r="AI151" s="177" t="str">
        <f>IF(ISNUMBER(AI107), AI107/AI$66/$D$3, "")</f>
        <v/>
      </c>
      <c r="AJ151" s="177" t="str">
        <f>IF(ISNUMBER(AJ107), AJ107/AJ$66/$D$3, "")</f>
        <v/>
      </c>
      <c r="AK151" s="177" t="str">
        <f>IF(ISNUMBER(AK107), AK107/AK$66/$D$3, "")</f>
        <v/>
      </c>
      <c r="AL151" s="177" t="str">
        <f>IF(ISNUMBER(AL107), AL107/AL$66/$D$3, "")</f>
        <v/>
      </c>
      <c r="AM151" s="177" t="str">
        <f>IF(ISNUMBER(AM107), AM107/AM$66/$D$3, "")</f>
        <v/>
      </c>
      <c r="AN151" s="177" t="str">
        <f>IF(ISNUMBER(AN107), AN107/AN$66/$D$3, "")</f>
        <v/>
      </c>
      <c r="AO151" s="177" t="str">
        <f>IF(ISNUMBER(AO107), AO107/AO$66/$D$3, "")</f>
        <v/>
      </c>
      <c r="AP151" s="177" t="str">
        <f>IF(ISNUMBER(AP107), AP107/AP$66/$D$3, "")</f>
        <v/>
      </c>
      <c r="AQ151" s="177" t="str">
        <f>IF(ISNUMBER(AQ107), AQ107/AQ$66/$D$3, "")</f>
        <v/>
      </c>
      <c r="AR151" s="177" t="str">
        <f>IF(ISNUMBER(AR107), AR107/AR$66/$D$3, "")</f>
        <v/>
      </c>
      <c r="AS151" s="177" t="str">
        <f>IF(ISNUMBER(AS107), AS107/AS$66/$D$3, "")</f>
        <v/>
      </c>
      <c r="AT151" s="177" t="str">
        <f>IF(ISNUMBER(AT107), AT107/AT$66/$D$3, "")</f>
        <v/>
      </c>
      <c r="AU151" s="177" t="str">
        <f>IF(ISNUMBER(AU107), AU107/AU$66/$D$3, "")</f>
        <v/>
      </c>
      <c r="AV151" s="177" t="str">
        <f>IF(ISNUMBER(AV107), AV107/AV$66/$D$3, "")</f>
        <v/>
      </c>
      <c r="AW151" s="177" t="str">
        <f>IF(ISNUMBER(AW107), AW107/AW$66/$D$3, "")</f>
        <v/>
      </c>
      <c r="AX151" s="177" t="str">
        <f>IF(ISNUMBER(AX107), AX107/AX$66/$D$3, "")</f>
        <v/>
      </c>
      <c r="AY151" s="177" t="str">
        <f>IF(ISNUMBER(AY107), AY107/AY$66/$D$3, "")</f>
        <v/>
      </c>
      <c r="AZ151" s="177" t="str">
        <f>IF(ISNUMBER(AZ107), AZ107/AZ$66/$D$3, "")</f>
        <v/>
      </c>
      <c r="BA151" s="177" t="str">
        <f>IF(ISNUMBER(BA107), BA107/BA$66/$D$3, "")</f>
        <v/>
      </c>
      <c r="BB151" s="177" t="str">
        <f>IF(ISNUMBER(BB107), BB107/BB$66/$D$3, "")</f>
        <v/>
      </c>
      <c r="BC151" s="177" t="str">
        <f>IF(ISNUMBER(BC107), BC107/BC$66/$D$3, "")</f>
        <v/>
      </c>
      <c r="BD151" s="177" t="str">
        <f>IF(ISNUMBER(BD107), BD107/BD$66/$D$3, "")</f>
        <v/>
      </c>
      <c r="BE151" s="177" t="str">
        <f>IF(ISNUMBER(BE107), BE107/BE$66/$D$3, "")</f>
        <v/>
      </c>
      <c r="BF151" s="177" t="str">
        <f>IF(ISNUMBER(BF107), BF107/BF$66/$D$3, "")</f>
        <v/>
      </c>
      <c r="BG151" s="177">
        <f>IF(ISNUMBER(BG107), BG107/BG$66/$D$3, "")</f>
        <v>0.48257994562688356</v>
      </c>
      <c r="BH151" s="177">
        <f>IF(ISNUMBER(BH107), BH107/BH$66/$D$3, "")</f>
        <v>0.44208355232338248</v>
      </c>
      <c r="BI151" s="177">
        <f>IF(ISNUMBER(BI107), BI107/BI$66/$D$3, "")</f>
        <v>0.42183535567163194</v>
      </c>
      <c r="BJ151" s="177">
        <f>IF(ISNUMBER(BJ107), BJ107/BJ$66/$D$3, "")</f>
        <v>0.41171125734575675</v>
      </c>
      <c r="BK151" s="177" t="str">
        <f>IF(ISNUMBER(BK107), BK107/BK$66/$D$3, "")</f>
        <v/>
      </c>
      <c r="BL151" s="177" t="str">
        <f>IF(ISNUMBER(BL107), BL107/BL$66/$D$3, "")</f>
        <v/>
      </c>
      <c r="BM151" s="177" t="str">
        <f>IF(ISNUMBER(BM107), BM107/BM$66/$D$3, "")</f>
        <v/>
      </c>
      <c r="BN151" s="177" t="str">
        <f>IF(ISNUMBER(BN107), BN107/BN$66/$D$3, "")</f>
        <v/>
      </c>
      <c r="BO151" s="177" t="str">
        <f>IF(ISNUMBER(BO107), BO107/BO$66/$D$3, "")</f>
        <v/>
      </c>
      <c r="BP151" s="177" t="str">
        <f>IF(ISNUMBER(BP107), BP107/BP$66/$D$3, "")</f>
        <v/>
      </c>
      <c r="BQ151" s="178"/>
    </row>
    <row r="152" spans="12:69">
      <c r="N152" s="38">
        <f t="shared" si="50"/>
        <v>20000</v>
      </c>
      <c r="O152" s="177" t="str">
        <f>IF(ISNUMBER(O108), O108/O$66/$D$3, "")</f>
        <v/>
      </c>
      <c r="P152" s="177" t="str">
        <f>IF(ISNUMBER(P108), P108/P$66/$D$3, "")</f>
        <v/>
      </c>
      <c r="Q152" s="177"/>
      <c r="R152" s="177" t="str">
        <f>IF(ISNUMBER(R108), R108/R$66/$D$3, "")</f>
        <v/>
      </c>
      <c r="S152" s="177" t="str">
        <f>IF(ISNUMBER(S108), S108/S$66/$D$3, "")</f>
        <v/>
      </c>
      <c r="T152" s="177" t="str">
        <f>IF(ISNUMBER(T108), T108/T$66/$D$3, "")</f>
        <v/>
      </c>
      <c r="U152" s="177" t="str">
        <f>IF(ISNUMBER(U108), U108/U$66/$D$3, "")</f>
        <v/>
      </c>
      <c r="V152" s="177" t="str">
        <f>IF(ISNUMBER(V108), V108/V$66/$D$3, "")</f>
        <v/>
      </c>
      <c r="W152" s="177" t="str">
        <f>IF(ISNUMBER(W108), W108/W$66/$D$3, "")</f>
        <v/>
      </c>
      <c r="X152" s="177" t="str">
        <f>IF(ISNUMBER(X108), X108/X$66/$D$3, "")</f>
        <v/>
      </c>
      <c r="Y152" s="177" t="str">
        <f>IF(ISNUMBER(Y108), Y108/Y$66/$D$3, "")</f>
        <v/>
      </c>
      <c r="Z152" s="177" t="str">
        <f>IF(ISNUMBER(Z108), Z108/Z$66/$D$3, "")</f>
        <v/>
      </c>
      <c r="AA152" s="177" t="str">
        <f>IF(ISNUMBER(AA108), AA108/AA$66/$D$3, "")</f>
        <v/>
      </c>
      <c r="AB152" s="177" t="str">
        <f>IF(ISNUMBER(AB108), AB108/AB$66/$D$3, "")</f>
        <v/>
      </c>
      <c r="AC152" s="177" t="str">
        <f>IF(ISNUMBER(AC108), AC108/AC$66/$D$3, "")</f>
        <v/>
      </c>
      <c r="AD152" s="177" t="str">
        <f>IF(ISNUMBER(AD108), AD108/AD$66/$D$3, "")</f>
        <v/>
      </c>
      <c r="AE152" s="177" t="str">
        <f>IF(ISNUMBER(AE108), AE108/AE$66/$D$3, "")</f>
        <v/>
      </c>
      <c r="AF152" s="177" t="str">
        <f>IF(ISNUMBER(AF108), AF108/AF$66/$D$3, "")</f>
        <v/>
      </c>
      <c r="AG152" s="177" t="str">
        <f>IF(ISNUMBER(AG108), AG108/AG$66/$D$3, "")</f>
        <v/>
      </c>
      <c r="AH152" s="177" t="str">
        <f>IF(ISNUMBER(AH108), AH108/AH$66/$D$3, "")</f>
        <v/>
      </c>
      <c r="AI152" s="177" t="str">
        <f>IF(ISNUMBER(AI108), AI108/AI$66/$D$3, "")</f>
        <v/>
      </c>
      <c r="AJ152" s="177" t="str">
        <f>IF(ISNUMBER(AJ108), AJ108/AJ$66/$D$3, "")</f>
        <v/>
      </c>
      <c r="AK152" s="177" t="str">
        <f>IF(ISNUMBER(AK108), AK108/AK$66/$D$3, "")</f>
        <v/>
      </c>
      <c r="AL152" s="177" t="str">
        <f>IF(ISNUMBER(AL108), AL108/AL$66/$D$3, "")</f>
        <v/>
      </c>
      <c r="AM152" s="177" t="str">
        <f>IF(ISNUMBER(AM108), AM108/AM$66/$D$3, "")</f>
        <v/>
      </c>
      <c r="AN152" s="177" t="str">
        <f>IF(ISNUMBER(AN108), AN108/AN$66/$D$3, "")</f>
        <v/>
      </c>
      <c r="AO152" s="177" t="str">
        <f>IF(ISNUMBER(AO108), AO108/AO$66/$D$3, "")</f>
        <v/>
      </c>
      <c r="AP152" s="177" t="str">
        <f>IF(ISNUMBER(AP108), AP108/AP$66/$D$3, "")</f>
        <v/>
      </c>
      <c r="AQ152" s="177" t="str">
        <f>IF(ISNUMBER(AQ108), AQ108/AQ$66/$D$3, "")</f>
        <v/>
      </c>
      <c r="AR152" s="177" t="str">
        <f>IF(ISNUMBER(AR108), AR108/AR$66/$D$3, "")</f>
        <v/>
      </c>
      <c r="AS152" s="177" t="str">
        <f>IF(ISNUMBER(AS108), AS108/AS$66/$D$3, "")</f>
        <v/>
      </c>
      <c r="AT152" s="177" t="str">
        <f>IF(ISNUMBER(AT108), AT108/AT$66/$D$3, "")</f>
        <v/>
      </c>
      <c r="AU152" s="177" t="str">
        <f>IF(ISNUMBER(AU108), AU108/AU$66/$D$3, "")</f>
        <v/>
      </c>
      <c r="AV152" s="177" t="str">
        <f>IF(ISNUMBER(AV108), AV108/AV$66/$D$3, "")</f>
        <v/>
      </c>
      <c r="AW152" s="177" t="str">
        <f>IF(ISNUMBER(AW108), AW108/AW$66/$D$3, "")</f>
        <v/>
      </c>
      <c r="AX152" s="177" t="str">
        <f>IF(ISNUMBER(AX108), AX108/AX$66/$D$3, "")</f>
        <v/>
      </c>
      <c r="AY152" s="177" t="str">
        <f>IF(ISNUMBER(AY108), AY108/AY$66/$D$3, "")</f>
        <v/>
      </c>
      <c r="AZ152" s="177" t="str">
        <f>IF(ISNUMBER(AZ108), AZ108/AZ$66/$D$3, "")</f>
        <v/>
      </c>
      <c r="BA152" s="177" t="str">
        <f>IF(ISNUMBER(BA108), BA108/BA$66/$D$3, "")</f>
        <v/>
      </c>
      <c r="BB152" s="177" t="str">
        <f>IF(ISNUMBER(BB108), BB108/BB$66/$D$3, "")</f>
        <v/>
      </c>
      <c r="BC152" s="177" t="str">
        <f>IF(ISNUMBER(BC108), BC108/BC$66/$D$3, "")</f>
        <v/>
      </c>
      <c r="BD152" s="177" t="str">
        <f>IF(ISNUMBER(BD108), BD108/BD$66/$D$3, "")</f>
        <v/>
      </c>
      <c r="BE152" s="177" t="str">
        <f>IF(ISNUMBER(BE108), BE108/BE$66/$D$3, "")</f>
        <v/>
      </c>
      <c r="BF152" s="177" t="str">
        <f>IF(ISNUMBER(BF108), BF108/BF$66/$D$3, "")</f>
        <v/>
      </c>
      <c r="BG152" s="177">
        <f>IF(ISNUMBER(BG108), BG108/BG$66/$D$3, "")</f>
        <v>0.5163249153482844</v>
      </c>
      <c r="BH152" s="177">
        <f>IF(ISNUMBER(BH108), BH108/BH$66/$D$3, "")</f>
        <v>0.46233053415622299</v>
      </c>
      <c r="BI152" s="177">
        <f>IF(ISNUMBER(BI108), BI108/BI$66/$D$3, "")</f>
        <v>0.43533334356019243</v>
      </c>
      <c r="BJ152" s="177">
        <f>IF(ISNUMBER(BJ108), BJ108/BJ$66/$D$3, "")</f>
        <v>0.42183474826217704</v>
      </c>
      <c r="BK152" s="177" t="str">
        <f>IF(ISNUMBER(BK108), BK108/BK$66/$D$3, "")</f>
        <v/>
      </c>
      <c r="BL152" s="177" t="str">
        <f>IF(ISNUMBER(BL108), BL108/BL$66/$D$3, "")</f>
        <v/>
      </c>
      <c r="BM152" s="177" t="str">
        <f>IF(ISNUMBER(BM108), BM108/BM$66/$D$3, "")</f>
        <v/>
      </c>
      <c r="BN152" s="177" t="str">
        <f>IF(ISNUMBER(BN108), BN108/BN$66/$D$3, "")</f>
        <v/>
      </c>
      <c r="BO152" s="177" t="str">
        <f>IF(ISNUMBER(BO108), BO108/BO$66/$D$3, "")</f>
        <v/>
      </c>
      <c r="BP152" s="177" t="str">
        <f>IF(ISNUMBER(BP108), BP108/BP$66/$D$3, "")</f>
        <v/>
      </c>
      <c r="BQ152" s="178"/>
    </row>
    <row r="153" spans="12:69">
      <c r="N153" s="38">
        <f t="shared" si="50"/>
        <v>30000</v>
      </c>
      <c r="O153" s="177" t="str">
        <f>IF(ISNUMBER(O109), O109/O$66/$D$3, "")</f>
        <v/>
      </c>
      <c r="P153" s="177" t="str">
        <f>IF(ISNUMBER(P109), P109/P$66/$D$3, "")</f>
        <v/>
      </c>
      <c r="Q153" s="177"/>
      <c r="R153" s="177" t="str">
        <f>IF(ISNUMBER(R109), R109/R$66/$D$3, "")</f>
        <v/>
      </c>
      <c r="S153" s="177" t="str">
        <f>IF(ISNUMBER(S109), S109/S$66/$D$3, "")</f>
        <v/>
      </c>
      <c r="T153" s="177" t="str">
        <f>IF(ISNUMBER(T109), T109/T$66/$D$3, "")</f>
        <v/>
      </c>
      <c r="U153" s="177" t="str">
        <f>IF(ISNUMBER(U109), U109/U$66/$D$3, "")</f>
        <v/>
      </c>
      <c r="V153" s="177" t="str">
        <f>IF(ISNUMBER(V109), V109/V$66/$D$3, "")</f>
        <v/>
      </c>
      <c r="W153" s="177" t="str">
        <f>IF(ISNUMBER(W109), W109/W$66/$D$3, "")</f>
        <v/>
      </c>
      <c r="X153" s="177" t="str">
        <f>IF(ISNUMBER(X109), X109/X$66/$D$3, "")</f>
        <v/>
      </c>
      <c r="Y153" s="177" t="str">
        <f>IF(ISNUMBER(Y109), Y109/Y$66/$D$3, "")</f>
        <v/>
      </c>
      <c r="Z153" s="177" t="str">
        <f>IF(ISNUMBER(Z109), Z109/Z$66/$D$3, "")</f>
        <v/>
      </c>
      <c r="AA153" s="177" t="str">
        <f>IF(ISNUMBER(AA109), AA109/AA$66/$D$3, "")</f>
        <v/>
      </c>
      <c r="AB153" s="177" t="str">
        <f>IF(ISNUMBER(AB109), AB109/AB$66/$D$3, "")</f>
        <v/>
      </c>
      <c r="AC153" s="177" t="str">
        <f>IF(ISNUMBER(AC109), AC109/AC$66/$D$3, "")</f>
        <v/>
      </c>
      <c r="AD153" s="177" t="str">
        <f>IF(ISNUMBER(AD109), AD109/AD$66/$D$3, "")</f>
        <v/>
      </c>
      <c r="AE153" s="177" t="str">
        <f>IF(ISNUMBER(AE109), AE109/AE$66/$D$3, "")</f>
        <v/>
      </c>
      <c r="AF153" s="177" t="str">
        <f>IF(ISNUMBER(AF109), AF109/AF$66/$D$3, "")</f>
        <v/>
      </c>
      <c r="AG153" s="177" t="str">
        <f>IF(ISNUMBER(AG109), AG109/AG$66/$D$3, "")</f>
        <v/>
      </c>
      <c r="AH153" s="177" t="str">
        <f>IF(ISNUMBER(AH109), AH109/AH$66/$D$3, "")</f>
        <v/>
      </c>
      <c r="AI153" s="177" t="str">
        <f>IF(ISNUMBER(AI109), AI109/AI$66/$D$3, "")</f>
        <v/>
      </c>
      <c r="AJ153" s="177" t="str">
        <f>IF(ISNUMBER(AJ109), AJ109/AJ$66/$D$3, "")</f>
        <v/>
      </c>
      <c r="AK153" s="177" t="str">
        <f>IF(ISNUMBER(AK109), AK109/AK$66/$D$3, "")</f>
        <v/>
      </c>
      <c r="AL153" s="177" t="str">
        <f>IF(ISNUMBER(AL109), AL109/AL$66/$D$3, "")</f>
        <v/>
      </c>
      <c r="AM153" s="177" t="str">
        <f>IF(ISNUMBER(AM109), AM109/AM$66/$D$3, "")</f>
        <v/>
      </c>
      <c r="AN153" s="177" t="str">
        <f>IF(ISNUMBER(AN109), AN109/AN$66/$D$3, "")</f>
        <v/>
      </c>
      <c r="AO153" s="177" t="str">
        <f>IF(ISNUMBER(AO109), AO109/AO$66/$D$3, "")</f>
        <v/>
      </c>
      <c r="AP153" s="177" t="str">
        <f>IF(ISNUMBER(AP109), AP109/AP$66/$D$3, "")</f>
        <v/>
      </c>
      <c r="AQ153" s="177" t="str">
        <f>IF(ISNUMBER(AQ109), AQ109/AQ$66/$D$3, "")</f>
        <v/>
      </c>
      <c r="AR153" s="177" t="str">
        <f>IF(ISNUMBER(AR109), AR109/AR$66/$D$3, "")</f>
        <v/>
      </c>
      <c r="AS153" s="177" t="str">
        <f>IF(ISNUMBER(AS109), AS109/AS$66/$D$3, "")</f>
        <v/>
      </c>
      <c r="AT153" s="177" t="str">
        <f>IF(ISNUMBER(AT109), AT109/AT$66/$D$3, "")</f>
        <v/>
      </c>
      <c r="AU153" s="177" t="str">
        <f>IF(ISNUMBER(AU109), AU109/AU$66/$D$3, "")</f>
        <v/>
      </c>
      <c r="AV153" s="177" t="str">
        <f>IF(ISNUMBER(AV109), AV109/AV$66/$D$3, "")</f>
        <v/>
      </c>
      <c r="AW153" s="177" t="str">
        <f>IF(ISNUMBER(AW109), AW109/AW$66/$D$3, "")</f>
        <v/>
      </c>
      <c r="AX153" s="177" t="str">
        <f>IF(ISNUMBER(AX109), AX109/AX$66/$D$3, "")</f>
        <v/>
      </c>
      <c r="AY153" s="177" t="str">
        <f>IF(ISNUMBER(AY109), AY109/AY$66/$D$3, "")</f>
        <v/>
      </c>
      <c r="AZ153" s="177" t="str">
        <f>IF(ISNUMBER(AZ109), AZ109/AZ$66/$D$3, "")</f>
        <v/>
      </c>
      <c r="BA153" s="177" t="str">
        <f>IF(ISNUMBER(BA109), BA109/BA$66/$D$3, "")</f>
        <v/>
      </c>
      <c r="BB153" s="177" t="str">
        <f>IF(ISNUMBER(BB109), BB109/BB$66/$D$3, "")</f>
        <v/>
      </c>
      <c r="BC153" s="177" t="str">
        <f>IF(ISNUMBER(BC109), BC109/BC$66/$D$3, "")</f>
        <v/>
      </c>
      <c r="BD153" s="177" t="str">
        <f>IF(ISNUMBER(BD109), BD109/BD$66/$D$3, "")</f>
        <v/>
      </c>
      <c r="BE153" s="177" t="str">
        <f>IF(ISNUMBER(BE109), BE109/BE$66/$D$3, "")</f>
        <v/>
      </c>
      <c r="BF153" s="177" t="str">
        <f>IF(ISNUMBER(BF109), BF109/BF$66/$D$3, "")</f>
        <v/>
      </c>
      <c r="BG153" s="177" t="str">
        <f>IF(ISNUMBER(BG109), BG109/BG$66/$D$3, "")</f>
        <v/>
      </c>
      <c r="BH153" s="177">
        <f>IF(ISNUMBER(BH109), BH109/BH$66/$D$3, "")</f>
        <v>0.50282449782190419</v>
      </c>
      <c r="BI153" s="177">
        <f>IF(ISNUMBER(BI109), BI109/BI$66/$D$3, "")</f>
        <v>0.46232931933731308</v>
      </c>
      <c r="BJ153" s="177">
        <f>IF(ISNUMBER(BJ109), BJ109/BJ$66/$D$3, "")</f>
        <v>0.44208173009501756</v>
      </c>
      <c r="BK153" s="177">
        <f>IF(ISNUMBER(BK109), BK109/BK$66/$D$3, "")</f>
        <v>0.42183414085272203</v>
      </c>
      <c r="BL153" s="177">
        <f>IF(ISNUMBER(BL109), BL109/BL$66/$D$3, "")</f>
        <v>0.41171034623157426</v>
      </c>
      <c r="BM153" s="177" t="str">
        <f>IF(ISNUMBER(BM109), BM109/BM$66/$D$3, "")</f>
        <v/>
      </c>
      <c r="BN153" s="177" t="str">
        <f>IF(ISNUMBER(BN109), BN109/BN$66/$D$3, "")</f>
        <v/>
      </c>
      <c r="BO153" s="177" t="str">
        <f>IF(ISNUMBER(BO109), BO109/BO$66/$D$3, "")</f>
        <v/>
      </c>
      <c r="BP153" s="177" t="str">
        <f>IF(ISNUMBER(BP109), BP109/BP$66/$D$3, "")</f>
        <v/>
      </c>
      <c r="BQ153" s="178"/>
    </row>
    <row r="154" spans="12:69">
      <c r="N154" s="38">
        <f>M110</f>
        <v>50000</v>
      </c>
      <c r="O154" s="177" t="str">
        <f>IF(ISNUMBER(O110), O110/O$66/$D$3, "")</f>
        <v/>
      </c>
      <c r="P154" s="177" t="str">
        <f>IF(ISNUMBER(P110), P110/P$66/$D$3, "")</f>
        <v/>
      </c>
      <c r="Q154" s="177"/>
      <c r="R154" s="177" t="str">
        <f>IF(ISNUMBER(R110), R110/R$66/$D$3, "")</f>
        <v/>
      </c>
      <c r="S154" s="177" t="str">
        <f>IF(ISNUMBER(S110), S110/S$66/$D$3, "")</f>
        <v/>
      </c>
      <c r="T154" s="177" t="str">
        <f>IF(ISNUMBER(T110), T110/T$66/$D$3, "")</f>
        <v/>
      </c>
      <c r="U154" s="177" t="str">
        <f>IF(ISNUMBER(U110), U110/U$66/$D$3, "")</f>
        <v/>
      </c>
      <c r="V154" s="177" t="str">
        <f>IF(ISNUMBER(V110), V110/V$66/$D$3, "")</f>
        <v/>
      </c>
      <c r="W154" s="177" t="str">
        <f>IF(ISNUMBER(W110), W110/W$66/$D$3, "")</f>
        <v/>
      </c>
      <c r="X154" s="177" t="str">
        <f>IF(ISNUMBER(X110), X110/X$66/$D$3, "")</f>
        <v/>
      </c>
      <c r="Y154" s="177" t="str">
        <f>IF(ISNUMBER(Y110), Y110/Y$66/$D$3, "")</f>
        <v/>
      </c>
      <c r="Z154" s="177" t="str">
        <f>IF(ISNUMBER(Z110), Z110/Z$66/$D$3, "")</f>
        <v/>
      </c>
      <c r="AA154" s="177" t="str">
        <f>IF(ISNUMBER(AA110), AA110/AA$66/$D$3, "")</f>
        <v/>
      </c>
      <c r="AB154" s="177" t="str">
        <f>IF(ISNUMBER(AB110), AB110/AB$66/$D$3, "")</f>
        <v/>
      </c>
      <c r="AC154" s="177" t="str">
        <f>IF(ISNUMBER(AC110), AC110/AC$66/$D$3, "")</f>
        <v/>
      </c>
      <c r="AD154" s="177" t="str">
        <f>IF(ISNUMBER(AD110), AD110/AD$66/$D$3, "")</f>
        <v/>
      </c>
      <c r="AE154" s="177" t="str">
        <f>IF(ISNUMBER(AE110), AE110/AE$66/$D$3, "")</f>
        <v/>
      </c>
      <c r="AF154" s="177" t="str">
        <f>IF(ISNUMBER(AF110), AF110/AF$66/$D$3, "")</f>
        <v/>
      </c>
      <c r="AG154" s="177" t="str">
        <f>IF(ISNUMBER(AG110), AG110/AG$66/$D$3, "")</f>
        <v/>
      </c>
      <c r="AH154" s="177" t="str">
        <f>IF(ISNUMBER(AH110), AH110/AH$66/$D$3, "")</f>
        <v/>
      </c>
      <c r="AI154" s="177" t="str">
        <f>IF(ISNUMBER(AI110), AI110/AI$66/$D$3, "")</f>
        <v/>
      </c>
      <c r="AJ154" s="177" t="str">
        <f>IF(ISNUMBER(AJ110), AJ110/AJ$66/$D$3, "")</f>
        <v/>
      </c>
      <c r="AK154" s="177" t="str">
        <f>IF(ISNUMBER(AK110), AK110/AK$66/$D$3, "")</f>
        <v/>
      </c>
      <c r="AL154" s="177" t="str">
        <f>IF(ISNUMBER(AL110), AL110/AL$66/$D$3, "")</f>
        <v/>
      </c>
      <c r="AM154" s="177" t="str">
        <f>IF(ISNUMBER(AM110), AM110/AM$66/$D$3, "")</f>
        <v/>
      </c>
      <c r="AN154" s="177" t="str">
        <f>IF(ISNUMBER(AN110), AN110/AN$66/$D$3, "")</f>
        <v/>
      </c>
      <c r="AO154" s="177" t="str">
        <f>IF(ISNUMBER(AO110), AO110/AO$66/$D$3, "")</f>
        <v/>
      </c>
      <c r="AP154" s="177" t="str">
        <f>IF(ISNUMBER(AP110), AP110/AP$66/$D$3, "")</f>
        <v/>
      </c>
      <c r="AQ154" s="177" t="str">
        <f>IF(ISNUMBER(AQ110), AQ110/AQ$66/$D$3, "")</f>
        <v/>
      </c>
      <c r="AR154" s="177" t="str">
        <f>IF(ISNUMBER(AR110), AR110/AR$66/$D$3, "")</f>
        <v/>
      </c>
      <c r="AS154" s="177" t="str">
        <f>IF(ISNUMBER(AS110), AS110/AS$66/$D$3, "")</f>
        <v/>
      </c>
      <c r="AT154" s="177" t="str">
        <f>IF(ISNUMBER(AT110), AT110/AT$66/$D$3, "")</f>
        <v/>
      </c>
      <c r="AU154" s="177" t="str">
        <f>IF(ISNUMBER(AU110), AU110/AU$66/$D$3, "")</f>
        <v/>
      </c>
      <c r="AV154" s="177" t="str">
        <f>IF(ISNUMBER(AV110), AV110/AV$66/$D$3, "")</f>
        <v/>
      </c>
      <c r="AW154" s="177" t="str">
        <f>IF(ISNUMBER(AW110), AW110/AW$66/$D$3, "")</f>
        <v/>
      </c>
      <c r="AX154" s="177" t="str">
        <f>IF(ISNUMBER(AX110), AX110/AX$66/$D$3, "")</f>
        <v/>
      </c>
      <c r="AY154" s="177" t="str">
        <f>IF(ISNUMBER(AY110), AY110/AY$66/$D$3, "")</f>
        <v/>
      </c>
      <c r="AZ154" s="177" t="str">
        <f>IF(ISNUMBER(AZ110), AZ110/AZ$66/$D$3, "")</f>
        <v/>
      </c>
      <c r="BA154" s="177" t="str">
        <f>IF(ISNUMBER(BA110), BA110/BA$66/$D$3, "")</f>
        <v/>
      </c>
      <c r="BB154" s="177" t="str">
        <f>IF(ISNUMBER(BB110), BB110/BB$66/$D$3, "")</f>
        <v/>
      </c>
      <c r="BC154" s="177" t="str">
        <f>IF(ISNUMBER(BC110), BC110/BC$66/$D$3, "")</f>
        <v/>
      </c>
      <c r="BD154" s="177" t="str">
        <f>IF(ISNUMBER(BD110), BD110/BD$66/$D$3, "")</f>
        <v/>
      </c>
      <c r="BE154" s="177" t="str">
        <f>IF(ISNUMBER(BE110), BE110/BE$66/$D$3, "")</f>
        <v/>
      </c>
      <c r="BF154" s="177" t="str">
        <f>IF(ISNUMBER(BF110), BF110/BF$66/$D$3, "")</f>
        <v/>
      </c>
      <c r="BG154" s="177" t="str">
        <f>IF(ISNUMBER(BG110), BG110/BG$66/$D$3, "")</f>
        <v/>
      </c>
      <c r="BH154" s="177" t="str">
        <f>IF(ISNUMBER(BH110), BH110/BH$66/$D$3, "")</f>
        <v/>
      </c>
      <c r="BI154" s="177">
        <f>IF(ISNUMBER(BI110), BI110/BI$66/$D$3, "")</f>
        <v>0.51632127089155455</v>
      </c>
      <c r="BJ154" s="177">
        <f>IF(ISNUMBER(BJ110), BJ110/BJ$66/$D$3, "")</f>
        <v>0.4825756937606987</v>
      </c>
      <c r="BK154" s="177">
        <f>IF(ISNUMBER(BK110), BK110/BK$66/$D$3, "")</f>
        <v>0.44883011662984279</v>
      </c>
      <c r="BL154" s="177">
        <f>IF(ISNUMBER(BL110), BL110/BL$66/$D$3, "")</f>
        <v>0.43195732806441484</v>
      </c>
      <c r="BM154" s="177">
        <f>IF(ISNUMBER(BM110), BM110/BM$66/$D$3, "")</f>
        <v>0.42183365492515806</v>
      </c>
      <c r="BN154" s="177">
        <f>IF(ISNUMBER(BN110), BN110/BN$66/$D$3, "")</f>
        <v>0.41508453949898683</v>
      </c>
      <c r="BO154" s="177">
        <f>IF(ISNUMBER(BO110), BO110/BO$66/$D$3, "")</f>
        <v>0.41026374276600741</v>
      </c>
      <c r="BP154" s="177" t="str">
        <f>IF(ISNUMBER(BP110), BP110/BP$66/$D$3, "")</f>
        <v/>
      </c>
      <c r="BQ154" s="178"/>
    </row>
    <row r="156" spans="12:69">
      <c r="BP156" s="178"/>
    </row>
    <row r="158" spans="12:69">
      <c r="M158" s="10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</row>
    <row r="159" spans="12:69">
      <c r="L159" s="101"/>
      <c r="M159" s="101"/>
      <c r="N159" s="65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</row>
    <row r="163" spans="3:68">
      <c r="N163" s="65"/>
    </row>
    <row r="164" spans="3:68"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  <c r="BE164" s="176"/>
      <c r="BF164" s="176"/>
      <c r="BG164" s="176"/>
      <c r="BH164" s="176"/>
      <c r="BI164" s="176"/>
      <c r="BJ164" s="176"/>
      <c r="BK164" s="176"/>
      <c r="BL164" s="176"/>
      <c r="BM164" s="176"/>
      <c r="BN164" s="176"/>
      <c r="BO164" s="176"/>
      <c r="BP164" s="176"/>
    </row>
    <row r="165" spans="3:68">
      <c r="C165" s="65" t="s">
        <v>127</v>
      </c>
      <c r="D165" s="106" t="s">
        <v>128</v>
      </c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76"/>
      <c r="BE165" s="176"/>
      <c r="BF165" s="176"/>
      <c r="BG165" s="176"/>
      <c r="BH165" s="176"/>
      <c r="BI165" s="176"/>
      <c r="BJ165" s="176"/>
      <c r="BK165" s="176"/>
      <c r="BL165" s="176"/>
      <c r="BM165" s="176"/>
      <c r="BN165" s="176"/>
      <c r="BO165" s="176"/>
      <c r="BP165" s="176"/>
    </row>
    <row r="166" spans="3:68">
      <c r="C166" s="1" t="s">
        <v>39</v>
      </c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  <c r="AQ166" s="179"/>
      <c r="AR166" s="179"/>
      <c r="AS166" s="179"/>
      <c r="AT166" s="179"/>
      <c r="AU166" s="179"/>
      <c r="AV166" s="179"/>
      <c r="AW166" s="179"/>
      <c r="AX166" s="179"/>
      <c r="AY166" s="179"/>
      <c r="AZ166" s="179"/>
      <c r="BA166" s="179"/>
      <c r="BB166" s="179"/>
      <c r="BC166" s="179"/>
      <c r="BD166" s="179"/>
      <c r="BE166" s="179"/>
      <c r="BF166" s="179"/>
      <c r="BG166" s="179"/>
      <c r="BH166" s="179"/>
      <c r="BI166" s="179"/>
      <c r="BJ166" s="179"/>
      <c r="BK166" s="179"/>
      <c r="BL166" s="179"/>
      <c r="BM166" s="179"/>
      <c r="BN166" s="179"/>
      <c r="BO166" s="179"/>
      <c r="BP166" s="179"/>
    </row>
    <row r="167" spans="3:68">
      <c r="C167" s="1" t="s">
        <v>129</v>
      </c>
      <c r="R167" s="1"/>
    </row>
  </sheetData>
  <mergeCells count="1">
    <mergeCell ref="C67:E67"/>
  </mergeCells>
  <hyperlinks>
    <hyperlink ref="D165" r:id="rId1" xr:uid="{318FE581-0CCB-4DBF-9C1C-2847761CAA89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47DEC51A0B84C9A87E8A283AD39AB" ma:contentTypeVersion="2" ma:contentTypeDescription="Creare un nuovo documento." ma:contentTypeScope="" ma:versionID="9963bfd52e834432527a1f84b8c63e0c">
  <xsd:schema xmlns:xsd="http://www.w3.org/2001/XMLSchema" xmlns:xs="http://www.w3.org/2001/XMLSchema" xmlns:p="http://schemas.microsoft.com/office/2006/metadata/properties" xmlns:ns3="a0f55d1c-ba4d-412f-9d05-f8fe3e0774d0" targetNamespace="http://schemas.microsoft.com/office/2006/metadata/properties" ma:root="true" ma:fieldsID="23fd281968cf888a79fb36e6e3d75298" ns3:_="">
    <xsd:import namespace="a0f55d1c-ba4d-412f-9d05-f8fe3e0774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5d1c-ba4d-412f-9d05-f8fe3e077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2AFF4D-C50F-4AEC-A773-48D2D0B8E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5d1c-ba4d-412f-9d05-f8fe3e0774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EC4309-455F-4845-BDBD-EB8EE59D46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82908E-5D2B-4015-8DD2-C2EEBFB9C884}">
  <ds:schemaRefs>
    <ds:schemaRef ds:uri="http://schemas.microsoft.com/office/2006/metadata/properties"/>
    <ds:schemaRef ds:uri="a0f55d1c-ba4d-412f-9d05-f8fe3e0774d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Assumptions</vt:lpstr>
      <vt:lpstr>Ghana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2020-12-10T09:18:24Z</dcterms:created>
  <dcterms:modified xsi:type="dcterms:W3CDTF">2020-12-11T09:02:30Z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0x0101003D247DEC51A0B84C9A87E8A283AD39AB</vt:lpwstr>
  </property>
</Properties>
</file>