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264FA189-C980-4BD5-9706-3E2DF127A372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1" r:id="rId1"/>
    <sheet name="main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input!#REF!</definedName>
    <definedName name="solver_adj" localSheetId="1" hidden="1">main!$G$13:$G$16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1" hidden="1">2147483647</definedName>
    <definedName name="solver_lhs1" localSheetId="0" hidden="1">input!#REF!</definedName>
    <definedName name="solver_lhs1" localSheetId="1" hidden="1">main!$D$13</definedName>
    <definedName name="solver_lhs2" localSheetId="0" hidden="1">input!#REF!</definedName>
    <definedName name="solver_lhs2" localSheetId="1" hidden="1">main!$D$14:$D$16</definedName>
    <definedName name="solver_lhs3" localSheetId="1" hidden="1">main!$F$13:$F$16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input!#REF!</definedName>
    <definedName name="solver_opt" localSheetId="1" hidden="1">main!$D$20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1" hidden="1">3</definedName>
    <definedName name="solver_rhs1" localSheetId="0" hidden="1">input!#REF!</definedName>
    <definedName name="solver_rhs1" localSheetId="1" hidden="1">main!$E$13</definedName>
    <definedName name="solver_rhs2" localSheetId="0" hidden="1">input!#REF!</definedName>
    <definedName name="solver_rhs2" localSheetId="1" hidden="1">main!$E$14:$E$16</definedName>
    <definedName name="solver_rhs3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1" hidden="1">0</definedName>
    <definedName name="solver_tim" localSheetId="1" hidden="1">2147483647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D8" i="2" l="1"/>
  <c r="D20" i="2" l="1" a="1"/>
  <c r="D13" i="2" a="1"/>
  <c r="D13" i="2" s="1"/>
  <c r="D16" i="2" a="1"/>
  <c r="D14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D14" i="2" s="1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<sst xmlns="http://schemas.openxmlformats.org/spreadsheetml/2006/main" count="118" uniqueCount="62">
  <si>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</si>
  <si>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</si>
  <si>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</si>
  <si>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</si>
  <si>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</si>
  <si>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</si>
  <si>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</si>
  <si>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</si>
  <si>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</si>
  <si>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</si>
  <si>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</si>
  <si>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</si>
  <si>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</si>
  <si>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</si>
  <si>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</si>
  <si>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</si>
  <si>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</si>
  <si>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</si>
  <si>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</si>
  <si>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</si>
  <si>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</si>
  <si>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</si>
  <si>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</si>
  <si>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</si>
  <si>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</si>
  <si>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</si>
  <si>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</si>
  <si>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</si>
  <si>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</si>
  <si>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</si>
  <si>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</si>
  <si>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</si>
  <si>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</si>
  <si>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</si>
  <si>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</si>
  <si>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</si>
  <si>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</si>
  <si>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</si>
  <si>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</si>
  <si>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</si>
  <si>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</si>
  <si>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</si>
  <si>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</si>
  <si>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</si>
  <si>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</si>
  <si>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</si>
  <si>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_450_109</t>
  </si>
  <si>
    <t>Pulping_machines</t>
  </si>
  <si>
    <t>Case</t>
  </si>
  <si>
    <t>Import Saving</t>
  </si>
  <si>
    <t>Import Investment</t>
  </si>
  <si>
    <t>Water Total Impact</t>
  </si>
  <si>
    <t>Emission Total Impact</t>
  </si>
  <si>
    <t>=Inv+usefullife*Sav</t>
  </si>
  <si>
    <t>Land Total Impact</t>
  </si>
  <si>
    <t>Import Total Impact</t>
  </si>
  <si>
    <t>Workforce Total Impact</t>
  </si>
  <si>
    <t>IMPACT = IMPACT_of_investment + IMPACT_of_operation*USEFUL_LIFE_of_technology</t>
  </si>
  <si>
    <t>Capital Saving</t>
  </si>
  <si>
    <t>ha/FU</t>
  </si>
  <si>
    <t>Capital Investment</t>
  </si>
  <si>
    <t>Capital Total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</si>
</sst>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AB5"/>
  <sheetViews>
    <sheetView showGridLines="0" tabSelected="1" topLeftCell="P1" zoomScale="130" zoomScaleNormal="130" workbookViewId="0">
      <selection activeCell="W18" sqref="W18"/>
    </sheetView>
  </sheetViews>
  <sheetFormatPr defaultRowHeight="15" x14ac:dyDescent="0.25"/>
  <cols>
    <col min="1" max="1" width="17.42578125" bestFit="1" customWidth="1"/>
    <col min="2" max="2" width="9.5703125" bestFit="1" customWidth="1"/>
    <col min="3" max="3" width="25.7109375" bestFit="1" customWidth="1"/>
    <col min="4" max="4" width="18.5703125" bestFit="1" customWidth="1"/>
    <col min="5" max="5" width="9.42578125" bestFit="1" customWidth="1"/>
    <col min="6" max="6" width="8.7109375" bestFit="1" customWidth="1"/>
    <col min="7" max="7" width="7.7109375" bestFit="1" customWidth="1"/>
    <col min="8" max="8" width="10.5703125" bestFit="1" customWidth="1"/>
    <col min="9" max="9" width="9.42578125" bestFit="1" customWidth="1"/>
    <col min="10" max="10" width="5.42578125" bestFit="1" customWidth="1"/>
    <col min="11" max="11" width="12.140625" bestFit="1" customWidth="1"/>
    <col min="12" max="12" width="14.42578125" bestFit="1" customWidth="1"/>
    <col min="13" max="13" width="11.140625" bestFit="1" customWidth="1"/>
    <col min="14" max="14" width="12.7109375" bestFit="1" customWidth="1"/>
    <col min="15" max="15" width="12.7109375" customWidth="1"/>
    <col min="16" max="16" width="16" bestFit="1" customWidth="1"/>
    <col min="17" max="17" width="16.28515625" bestFit="1" customWidth="1"/>
    <col min="18" max="18" width="18.5703125" bestFit="1" customWidth="1"/>
    <col min="19" max="19" width="15.28515625" bestFit="1" customWidth="1"/>
    <col min="20" max="20" width="16.85546875" bestFit="1" customWidth="1"/>
    <col min="21" max="21" width="20.140625" bestFit="1" customWidth="1"/>
    <col min="22" max="22" width="12.7109375" customWidth="1"/>
    <col min="23" max="23" width="16.28515625" bestFit="1" customWidth="1"/>
    <col min="24" max="24" width="18.5703125" bestFit="1" customWidth="1"/>
    <col min="25" max="25" width="15.28515625" bestFit="1" customWidth="1"/>
    <col min="26" max="26" width="16.85546875" bestFit="1" customWidth="1"/>
    <col min="27" max="27" width="20.140625" bestFit="1" customWidth="1"/>
  </cols>
  <sheetData>
    <row r="1" spans="1:28" x14ac:dyDescent="0.25">
      <c r="A1" s="16"/>
      <c r="B1" s="3"/>
      <c r="C1" s="16"/>
      <c r="E1" s="3" t="s">
        <v>1</v>
      </c>
      <c r="F1" s="4" t="s">
        <v>2</v>
      </c>
      <c r="G1" s="3" t="s">
        <v>5</v>
      </c>
      <c r="H1" s="3" t="s">
        <v>28</v>
      </c>
      <c r="I1" s="6" t="s">
        <v>42</v>
      </c>
      <c r="J1" s="3" t="s">
        <v>43</v>
      </c>
      <c r="K1" s="3" t="s">
        <v>8</v>
      </c>
      <c r="L1" s="3" t="s">
        <v>9</v>
      </c>
      <c r="M1" s="3" t="s">
        <v>10</v>
      </c>
      <c r="N1" s="3" t="s">
        <v>49</v>
      </c>
      <c r="O1" s="3" t="s">
        <v>58</v>
      </c>
      <c r="P1" s="3" t="s">
        <v>25</v>
      </c>
      <c r="Q1" s="3" t="s">
        <v>22</v>
      </c>
      <c r="R1" s="3" t="s">
        <v>23</v>
      </c>
      <c r="S1" s="3" t="s">
        <v>24</v>
      </c>
      <c r="T1" s="3" t="s">
        <v>50</v>
      </c>
      <c r="U1" s="3" t="s">
        <v>26</v>
      </c>
      <c r="V1" s="3" t="s">
        <v>60</v>
      </c>
      <c r="W1" s="3" t="s">
        <v>51</v>
      </c>
      <c r="X1" s="3" t="s">
        <v>52</v>
      </c>
      <c r="Y1" s="3" t="s">
        <v>54</v>
      </c>
      <c r="Z1" s="3" t="s">
        <v>55</v>
      </c>
      <c r="AA1" s="3" t="s">
        <v>56</v>
      </c>
      <c r="AB1" s="3" t="s">
        <v>61</v>
      </c>
    </row>
    <row r="2" spans="1:28" x14ac:dyDescent="0.25">
      <c r="A2" s="4" t="s">
        <v>45</v>
      </c>
      <c r="B2" s="4" t="s">
        <v>0</v>
      </c>
      <c r="C2" s="4" t="s">
        <v>48</v>
      </c>
      <c r="D2" s="4" t="s">
        <v>3</v>
      </c>
      <c r="E2" s="8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21</v>
      </c>
      <c r="K2" s="3" t="s">
        <v>17</v>
      </c>
      <c r="L2" s="3" t="s">
        <v>35</v>
      </c>
      <c r="M2" s="3" t="s">
        <v>59</v>
      </c>
      <c r="N2" s="3" t="s">
        <v>20</v>
      </c>
      <c r="O2" s="3" t="s">
        <v>20</v>
      </c>
      <c r="P2" s="3" t="s">
        <v>20</v>
      </c>
      <c r="Q2" s="3" t="s">
        <v>17</v>
      </c>
      <c r="R2" s="8" t="s">
        <v>35</v>
      </c>
      <c r="S2" s="3" t="s">
        <v>20</v>
      </c>
      <c r="T2" s="3" t="s">
        <v>20</v>
      </c>
      <c r="U2" s="3" t="s">
        <v>20</v>
      </c>
      <c r="V2" s="3" t="s">
        <v>20</v>
      </c>
      <c r="W2" s="3" t="s">
        <v>17</v>
      </c>
      <c r="X2" s="8" t="s">
        <v>35</v>
      </c>
      <c r="Y2" s="3" t="s">
        <v>20</v>
      </c>
      <c r="Z2" s="3" t="s">
        <v>20</v>
      </c>
      <c r="AA2" s="3" t="s">
        <v>20</v>
      </c>
      <c r="AB2" s="3" t="s">
        <v>20</v>
      </c>
    </row>
    <row r="3" spans="1:28" x14ac:dyDescent="0.25">
      <c r="A3" s="2" t="s">
        <v>47</v>
      </c>
      <c r="B3" s="2" t="s">
        <v>46</v>
      </c>
      <c r="C3" s="2" t="str">
        <f>_xlfn.CONCAT(A3,B3)</f>
        <v>Pulping_machines_450_109</v>
      </c>
      <c r="D3" s="2" t="s">
        <v>18</v>
      </c>
      <c r="E3" s="7">
        <v>0</v>
      </c>
      <c r="F3" s="7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/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17" t="s">
        <v>53</v>
      </c>
      <c r="X3" s="17" t="s">
        <v>53</v>
      </c>
      <c r="Y3" s="17" t="s">
        <v>53</v>
      </c>
      <c r="Z3" s="17" t="s">
        <v>53</v>
      </c>
      <c r="AA3" s="17" t="s">
        <v>53</v>
      </c>
      <c r="AB3" s="17" t="s">
        <v>53</v>
      </c>
    </row>
    <row r="5" spans="1:28" x14ac:dyDescent="0.25">
      <c r="W5" s="17" t="s">
        <v>57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zoomScale="145" zoomScaleNormal="145" workbookViewId="0">
      <selection activeCell="Q11" sqref="Q11"/>
    </sheetView>
  </sheetViews>
  <sheetFormatPr defaultRowHeight="15" x14ac:dyDescent="0.25"/>
  <cols>
    <col min="1" max="1" width="5.42578125" customWidth="1"/>
    <col min="2" max="2" width="19.7109375" bestFit="1" customWidth="1"/>
    <col min="3" max="3" width="18.85546875" bestFit="1" customWidth="1"/>
    <col min="4" max="4" width="9.42578125" customWidth="1"/>
    <col min="5" max="5" width="10" customWidth="1"/>
    <col min="6" max="6" width="7.7109375" customWidth="1"/>
    <col min="7" max="7" width="10.5703125" customWidth="1"/>
    <col min="8" max="8" width="12" bestFit="1" customWidth="1"/>
    <col min="9" max="9" width="12.28515625" bestFit="1" customWidth="1"/>
    <col min="10" max="10" width="12.140625" bestFit="1" customWidth="1"/>
    <col min="11" max="11" width="14.42578125" bestFit="1" customWidth="1"/>
    <col min="12" max="12" width="12" bestFit="1" customWidth="1"/>
    <col min="13" max="13" width="16" hidden="1" customWidth="1"/>
    <col min="14" max="14" width="16.28515625" hidden="1" customWidth="1"/>
    <col min="15" max="15" width="18.5703125" hidden="1" customWidth="1"/>
    <col min="16" max="16" width="15.28515625" hidden="1" customWidth="1"/>
    <col min="17" max="17" width="20.140625" bestFit="1" customWidth="1"/>
  </cols>
  <sheetData>
    <row r="1" spans="1:17" x14ac:dyDescent="0.25">
      <c r="A1" s="15"/>
      <c r="B1" s="15"/>
      <c r="C1" s="14"/>
      <c r="D1" s="8" t="s">
        <v>1</v>
      </c>
      <c r="E1" s="8" t="s">
        <v>2</v>
      </c>
      <c r="F1" s="8" t="s">
        <v>5</v>
      </c>
      <c r="G1" s="8" t="s">
        <v>28</v>
      </c>
      <c r="H1" s="8" t="s">
        <v>6</v>
      </c>
      <c r="I1" s="8" t="s">
        <v>41</v>
      </c>
      <c r="J1" s="8" t="s">
        <v>8</v>
      </c>
      <c r="K1" s="8" t="s">
        <v>9</v>
      </c>
      <c r="L1" s="8" t="s">
        <v>10</v>
      </c>
      <c r="M1" s="8" t="s">
        <v>25</v>
      </c>
      <c r="N1" s="8" t="s">
        <v>22</v>
      </c>
      <c r="O1" s="8" t="s">
        <v>23</v>
      </c>
      <c r="P1" s="8" t="s">
        <v>24</v>
      </c>
      <c r="Q1" s="8" t="s">
        <v>26</v>
      </c>
    </row>
    <row r="2" spans="1:17" x14ac:dyDescent="0.25">
      <c r="A2" s="2"/>
      <c r="B2" s="4" t="s">
        <v>0</v>
      </c>
      <c r="C2" s="4" t="s">
        <v>3</v>
      </c>
      <c r="D2" s="8" t="s">
        <v>20</v>
      </c>
      <c r="E2" s="8" t="s">
        <v>4</v>
      </c>
      <c r="F2" s="8" t="s">
        <v>29</v>
      </c>
      <c r="G2" s="8" t="s">
        <v>29</v>
      </c>
      <c r="H2" s="8" t="s">
        <v>20</v>
      </c>
      <c r="I2" s="8" t="s">
        <v>21</v>
      </c>
      <c r="J2" s="8" t="s">
        <v>17</v>
      </c>
      <c r="K2" s="8" t="s">
        <v>35</v>
      </c>
      <c r="L2" s="8" t="s">
        <v>20</v>
      </c>
      <c r="M2" s="8" t="s">
        <v>20</v>
      </c>
      <c r="N2" s="8" t="s">
        <v>17</v>
      </c>
      <c r="O2" s="8" t="s">
        <v>35</v>
      </c>
      <c r="P2" s="8" t="s">
        <v>20</v>
      </c>
      <c r="Q2" s="8" t="s">
        <v>20</v>
      </c>
    </row>
    <row r="3" spans="1:17" x14ac:dyDescent="0.25">
      <c r="A3" s="3">
        <v>1</v>
      </c>
      <c r="B3" s="2" t="s">
        <v>44</v>
      </c>
      <c r="C3" s="2" t="s">
        <v>18</v>
      </c>
      <c r="D3" s="7">
        <v>1</v>
      </c>
      <c r="E3" s="7">
        <v>0</v>
      </c>
      <c r="F3" s="7">
        <v>275.58999999999997</v>
      </c>
      <c r="G3" s="12">
        <v>0.95999991986900568</v>
      </c>
      <c r="H3" s="13">
        <v>0.6920654559507966</v>
      </c>
      <c r="I3" s="13">
        <v>1.387151911158615</v>
      </c>
      <c r="J3" s="13">
        <v>3.7530802499823039</v>
      </c>
      <c r="K3" s="13">
        <v>1.015747927158372E-2</v>
      </c>
      <c r="L3" s="13">
        <v>0.53979996684938669</v>
      </c>
      <c r="M3" s="13">
        <v>9.5046346075832844E-2</v>
      </c>
      <c r="N3" s="13">
        <v>4.2535808170214304E-3</v>
      </c>
      <c r="O3" s="13">
        <v>2.8961654606973748E-3</v>
      </c>
      <c r="P3" s="13">
        <v>1.174013130366802E-3</v>
      </c>
      <c r="Q3" s="13">
        <v>5.4423870053142309E-2</v>
      </c>
    </row>
    <row r="4" spans="1:17" x14ac:dyDescent="0.25">
      <c r="A4" s="3">
        <v>1</v>
      </c>
      <c r="B4" s="2" t="s">
        <v>37</v>
      </c>
      <c r="C4" s="2" t="s">
        <v>18</v>
      </c>
      <c r="D4" s="7">
        <v>1</v>
      </c>
      <c r="E4" s="7">
        <v>0</v>
      </c>
      <c r="F4" s="7">
        <v>275.58999999999997</v>
      </c>
      <c r="G4" s="12">
        <v>0.95999991986900568</v>
      </c>
      <c r="H4" s="13">
        <v>0.6920654559507966</v>
      </c>
      <c r="I4" s="13">
        <v>1.387151911158615</v>
      </c>
      <c r="J4" s="13">
        <v>3.7530802499823039</v>
      </c>
      <c r="K4" s="13">
        <v>1.015747927158372E-2</v>
      </c>
      <c r="L4" s="13">
        <v>0.53979996684938669</v>
      </c>
      <c r="M4" s="13">
        <v>9.5046346075832844E-2</v>
      </c>
      <c r="N4" s="13">
        <v>4.2535808170214304E-3</v>
      </c>
      <c r="O4" s="13">
        <v>2.8961654606973748E-3</v>
      </c>
      <c r="P4" s="13">
        <v>1.174013130366802E-3</v>
      </c>
      <c r="Q4" s="13">
        <v>5.4423870053142309E-2</v>
      </c>
    </row>
    <row r="5" spans="1:17" x14ac:dyDescent="0.25">
      <c r="A5" s="3">
        <v>2</v>
      </c>
      <c r="B5" s="2" t="s">
        <v>39</v>
      </c>
      <c r="C5" s="2" t="s">
        <v>18</v>
      </c>
      <c r="D5" s="7">
        <v>1</v>
      </c>
      <c r="E5" s="7">
        <v>0</v>
      </c>
      <c r="F5" s="9">
        <v>467.04256100921816</v>
      </c>
      <c r="G5" s="12">
        <v>1.000762820243835</v>
      </c>
      <c r="H5" s="13">
        <v>0.20245399978011849</v>
      </c>
      <c r="I5" s="13">
        <v>4.9431615148663166</v>
      </c>
      <c r="J5" s="13">
        <v>4.6191184228518978E-3</v>
      </c>
      <c r="K5" s="13">
        <v>1.443921173631679E-4</v>
      </c>
      <c r="L5" s="13">
        <v>0.12818127009086311</v>
      </c>
      <c r="M5" s="13">
        <v>2.2855708841234449E-2</v>
      </c>
      <c r="N5" s="13">
        <v>7.4838957516476512E-5</v>
      </c>
      <c r="O5" s="13">
        <v>3.578425417799735E-3</v>
      </c>
      <c r="P5" s="13">
        <v>2.8668157756328577E-4</v>
      </c>
      <c r="Q5" s="13">
        <v>3.5829370375722647E-2</v>
      </c>
    </row>
    <row r="6" spans="1:17" x14ac:dyDescent="0.25">
      <c r="A6" s="3">
        <v>3</v>
      </c>
      <c r="B6" s="2" t="s">
        <v>40</v>
      </c>
      <c r="C6" s="2" t="s">
        <v>18</v>
      </c>
      <c r="D6" s="7">
        <v>1</v>
      </c>
      <c r="E6" s="7">
        <v>0</v>
      </c>
      <c r="F6" s="9">
        <v>6797.4060000000009</v>
      </c>
      <c r="G6" s="12">
        <v>1.00000015925616</v>
      </c>
      <c r="H6" s="13">
        <v>0.62656182702630758</v>
      </c>
      <c r="I6" s="13">
        <v>1.5960119434696629</v>
      </c>
      <c r="J6" s="13">
        <v>2.3667127534281458E-3</v>
      </c>
      <c r="K6" s="13">
        <v>2.1832435595570132E-3</v>
      </c>
      <c r="L6" s="13">
        <v>0.30856308445800101</v>
      </c>
      <c r="M6" s="13">
        <v>3.137899748980999E-2</v>
      </c>
      <c r="N6" s="13">
        <v>6.1807718884665519E-4</v>
      </c>
      <c r="O6" s="13">
        <v>0.28596529306378221</v>
      </c>
      <c r="P6" s="13">
        <v>1.9501510541886091E-4</v>
      </c>
      <c r="Q6" s="13">
        <v>9.7205753903836012E-2</v>
      </c>
    </row>
    <row r="7" spans="1:17" x14ac:dyDescent="0.25">
      <c r="A7" s="3">
        <v>4</v>
      </c>
      <c r="B7" s="2" t="s">
        <v>38</v>
      </c>
      <c r="C7" s="2" t="s">
        <v>31</v>
      </c>
      <c r="D7" s="7">
        <v>1</v>
      </c>
      <c r="E7" s="7">
        <v>0</v>
      </c>
      <c r="F7" s="9">
        <f>G8</f>
        <v>5421.2995378701016</v>
      </c>
      <c r="G7" s="12">
        <v>1</v>
      </c>
      <c r="H7" s="13">
        <f>H8/$G$8</f>
        <v>0.60017611682249938</v>
      </c>
      <c r="I7" s="13">
        <f>I8</f>
        <v>1.666177596826546</v>
      </c>
      <c r="J7" s="13">
        <f>J8/$G$8</f>
        <v>1.7866706568443057E-3</v>
      </c>
      <c r="K7" s="13">
        <f t="shared" ref="K7:Q7" si="0">K8/$G$8</f>
        <v>1.074154253294724E-2</v>
      </c>
      <c r="L7" s="13">
        <f t="shared" si="0"/>
        <v>6.2183632729923683E-4</v>
      </c>
      <c r="M7" s="13">
        <f t="shared" si="0"/>
        <v>1.3960073147690178E-2</v>
      </c>
      <c r="N7" s="13">
        <f t="shared" si="0"/>
        <v>4.4882945517118857E-3</v>
      </c>
      <c r="O7" s="13">
        <f t="shared" si="0"/>
        <v>2.7351872721376896E-3</v>
      </c>
      <c r="P7" s="13">
        <f t="shared" si="0"/>
        <v>1.2205235057779942E-3</v>
      </c>
      <c r="Q7" s="13">
        <f t="shared" si="0"/>
        <v>5.1284104614026049E-2</v>
      </c>
    </row>
    <row r="8" spans="1:17" x14ac:dyDescent="0.25">
      <c r="A8" s="3" t="s">
        <v>32</v>
      </c>
      <c r="B8" s="2" t="s">
        <v>19</v>
      </c>
      <c r="C8" s="2" t="s">
        <v>30</v>
      </c>
      <c r="D8" s="7">
        <f>G8/17</f>
        <v>318.8999728158883</v>
      </c>
      <c r="E8" s="7">
        <v>0</v>
      </c>
      <c r="F8" s="7">
        <v>0</v>
      </c>
      <c r="G8" s="12">
        <v>5421.2995378701016</v>
      </c>
      <c r="H8" s="12">
        <v>3253.734504770488</v>
      </c>
      <c r="I8" s="12">
        <v>1.666177596826546</v>
      </c>
      <c r="J8" s="12">
        <v>9.6860768062761053</v>
      </c>
      <c r="K8" s="12">
        <v>58.233119569878909</v>
      </c>
      <c r="L8" s="12">
        <v>3.3711609938181941</v>
      </c>
      <c r="M8" s="12">
        <v>75.681738104205579</v>
      </c>
      <c r="N8" s="12">
        <v>24.332389179020542</v>
      </c>
      <c r="O8" s="12">
        <v>14.828269494428239</v>
      </c>
      <c r="P8" s="12">
        <v>6.6168235178338364</v>
      </c>
      <c r="Q8" s="12">
        <v>278.02649264410138</v>
      </c>
    </row>
    <row r="12" spans="1:17" x14ac:dyDescent="0.25">
      <c r="D12" s="1" t="s">
        <v>12</v>
      </c>
      <c r="E12" s="1" t="s">
        <v>13</v>
      </c>
      <c r="F12" t="s">
        <v>5</v>
      </c>
      <c r="G12" s="8" t="s">
        <v>27</v>
      </c>
    </row>
    <row r="13" spans="1:17" x14ac:dyDescent="0.25">
      <c r="B13" t="s">
        <v>11</v>
      </c>
      <c r="C13" t="s">
        <v>33</v>
      </c>
      <c r="D13" t="e" cm="1">
        <f t="array" ref="D13">SUM(D3:D7*G13:G16)</f>
        <v>#N/A</v>
      </c>
      <c r="E13" s="10">
        <v>5000</v>
      </c>
      <c r="F13">
        <f t="array" ref="F13:F16">-D3:D7*G13:G16+F3:F7</f>
        <v>0</v>
      </c>
      <c r="G13" s="11">
        <v>275.58999999999997</v>
      </c>
      <c r="H13" s="2" t="str">
        <f t="array" ref="H13:H16">B3:B7</f>
        <v>Ecopulpers_450_110</v>
      </c>
    </row>
    <row r="14" spans="1:17" x14ac:dyDescent="0.25">
      <c r="B14" t="s">
        <v>14</v>
      </c>
      <c r="C14" t="s">
        <v>36</v>
      </c>
      <c r="D14" t="e">
        <f t="array" ref="D14">SUM(K3:K7*G13:G16)</f>
        <v>#N/A</v>
      </c>
      <c r="E14" s="10">
        <v>50</v>
      </c>
      <c r="F14">
        <v>275.58999999999997</v>
      </c>
      <c r="G14" s="11">
        <v>0</v>
      </c>
      <c r="H14" s="2" t="str">
        <v>Ecopulpers</v>
      </c>
    </row>
    <row r="15" spans="1:17" x14ac:dyDescent="0.25">
      <c r="B15" t="s">
        <v>15</v>
      </c>
      <c r="C15" t="s">
        <v>33</v>
      </c>
      <c r="D15" t="e" cm="1">
        <f t="array" ref="D15">SUM(L3:L7*G13:G16)</f>
        <v>#N/A</v>
      </c>
      <c r="E15" s="10">
        <v>0</v>
      </c>
      <c r="F15">
        <v>52.620181009218186</v>
      </c>
      <c r="G15" s="11">
        <v>414.42237999999998</v>
      </c>
      <c r="H15" s="2" t="str">
        <v>Shading nets</v>
      </c>
    </row>
    <row r="16" spans="1:17" x14ac:dyDescent="0.25">
      <c r="B16" t="s">
        <v>16</v>
      </c>
      <c r="C16" t="s">
        <v>34</v>
      </c>
      <c r="D16" t="e">
        <f t="array" ref="D16">SUM(J3:J7*G13:G16)</f>
        <v>#N/A</v>
      </c>
      <c r="E16" s="10">
        <v>0</v>
      </c>
      <c r="F16">
        <v>2487.4184000000005</v>
      </c>
      <c r="G16" s="11">
        <v>4309.9876000000004</v>
      </c>
      <c r="H16" s="2" t="str">
        <v>Shading trees</v>
      </c>
    </row>
    <row r="20" spans="2:4" x14ac:dyDescent="0.25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2020-07-21T14:54:29Z</dcterms:modified>
</cp:coreProperties>
</file>