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EM\CIVICS\CVX_Kenya\Optimization\"/>
    </mc:Choice>
  </mc:AlternateContent>
  <xr:revisionPtr revIDLastSave="0" documentId="11_8BA50E0040171B106DC61EB04B33BBD8EFB6E717" xr6:coauthVersionLast="45" xr6:coauthVersionMax="45" xr10:uidLastSave="{00000000-0000-0000-0000-000000000000}"/>
  <bookViews>
    <workbookView xWindow="0" yWindow="0" windowWidth="23040" windowHeight="8808" firstSheet="2" activeTab="2" xr2:uid="{00000000-000D-0000-FFFF-FFFF00000000}"/>
  </bookViews>
  <sheets>
    <sheet name="input" sheetId="1" r:id="rId1"/>
    <sheet name="main" sheetId="2" r:id="rId2"/>
    <sheet name="dimentional" sheetId="3" r:id="rId3"/>
  </sheets>
  <definedNames>
    <definedName name="OpenSolver_ChosenSolver" localSheetId="2" hidden="1">CBC</definedName>
    <definedName name="OpenSolver_ChosenSolver" localSheetId="0" hidden="1">CBC</definedName>
    <definedName name="OpenSolver_ChosenSolver" localSheetId="1" hidden="1">CBC</definedName>
    <definedName name="OpenSolver_DualsNewSheet" localSheetId="2" hidden="1">0</definedName>
    <definedName name="OpenSolver_DualsNewSheet" localSheetId="0" hidden="1">0</definedName>
    <definedName name="OpenSolver_DualsNewSheet" localSheetId="1" hidden="1">0</definedName>
    <definedName name="OpenSolver_LinearityCheck" localSheetId="2" hidden="1">1</definedName>
    <definedName name="OpenSolver_LinearityCheck" localSheetId="1" hidden="1">1</definedName>
    <definedName name="OpenSolver_UpdateSensitivity" localSheetId="2" hidden="1">1</definedName>
    <definedName name="OpenSolver_UpdateSensitivity" localSheetId="0" hidden="1">1</definedName>
    <definedName name="OpenSolver_UpdateSensitivity" localSheetId="1" hidden="1">1</definedName>
    <definedName name="solver_adj" localSheetId="2" hidden="1">dimentional!$G$23:$G$26</definedName>
    <definedName name="solver_adj" localSheetId="0" hidden="1">input!#REF!</definedName>
    <definedName name="solver_adj" localSheetId="1" hidden="1">main!$G$12:$G$15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dimentional!$D$23</definedName>
    <definedName name="solver_lhs1" localSheetId="0" hidden="1">input!#REF!</definedName>
    <definedName name="solver_lhs1" localSheetId="1" hidden="1">main!$D$12</definedName>
    <definedName name="solver_lhs2" localSheetId="2" hidden="1">dimentional!$D$24:$D$26</definedName>
    <definedName name="solver_lhs2" localSheetId="0" hidden="1">input!#REF!</definedName>
    <definedName name="solver_lhs2" localSheetId="1" hidden="1">main!$D$13:$D$15</definedName>
    <definedName name="solver_lhs3" localSheetId="2" hidden="1">dimentional!$F$23:$F$26</definedName>
    <definedName name="solver_lhs3" localSheetId="1" hidden="1">main!$F$12:$F$15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3</definedName>
    <definedName name="solver_num" localSheetId="0" hidden="1">2</definedName>
    <definedName name="solver_num" localSheetId="1" hidden="1">3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dimentional!$D$30</definedName>
    <definedName name="solver_opt" localSheetId="0" hidden="1">input!#REF!</definedName>
    <definedName name="solver_opt" localSheetId="1" hidden="1">main!$D$19</definedName>
    <definedName name="solver_rel1" localSheetId="2" hidden="1">1</definedName>
    <definedName name="solver_rel1" localSheetId="0" hidden="1">1</definedName>
    <definedName name="solver_rel1" localSheetId="1" hidden="1">1</definedName>
    <definedName name="solver_rel2" localSheetId="2" hidden="1">3</definedName>
    <definedName name="solver_rel2" localSheetId="0" hidden="1">3</definedName>
    <definedName name="solver_rel2" localSheetId="1" hidden="1">3</definedName>
    <definedName name="solver_rel3" localSheetId="2" hidden="1">3</definedName>
    <definedName name="solver_rel3" localSheetId="1" hidden="1">3</definedName>
    <definedName name="solver_rhs1" localSheetId="2" hidden="1">dimentional!$E$23</definedName>
    <definedName name="solver_rhs1" localSheetId="0" hidden="1">input!#REF!</definedName>
    <definedName name="solver_rhs1" localSheetId="1" hidden="1">main!$E$12</definedName>
    <definedName name="solver_rhs2" localSheetId="2" hidden="1">dimentional!$E$24:$E$26</definedName>
    <definedName name="solver_rhs2" localSheetId="0" hidden="1">input!#REF!</definedName>
    <definedName name="solver_rhs2" localSheetId="1" hidden="1">main!$E$13:$E$15</definedName>
    <definedName name="solver_rhs3" localSheetId="2" hidden="1">0</definedName>
    <definedName name="solver_rhs3" localSheetId="1" hidden="1">0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scl" localSheetId="2" hidden="1">2</definedName>
    <definedName name="solver_scl" localSheetId="0" hidden="1">2</definedName>
    <definedName name="solver_scl" localSheetId="1" hidden="1">2</definedName>
    <definedName name="solver_sho" localSheetId="2" hidden="1">0</definedName>
    <definedName name="solver_sho" localSheetId="1" hidden="1">0</definedName>
    <definedName name="solver_tim" localSheetId="2" hidden="1">2147483647</definedName>
    <definedName name="solver_tim" localSheetId="1" hidden="1">2147483647</definedName>
    <definedName name="solver_tol" localSheetId="2" hidden="1">0.05</definedName>
    <definedName name="solver_tol" localSheetId="1" hidden="1">0.05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3" l="1" a="1"/>
  <c r="G20" i="3" s="1"/>
  <c r="D26" i="3"/>
  <c r="D25" i="3"/>
  <c r="D24" i="3"/>
  <c r="D23" i="3"/>
  <c r="H37" i="3" a="1"/>
  <c r="H37" i="3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N20" i="3" l="1"/>
  <c r="K20" i="3"/>
  <c r="Q20" i="3"/>
  <c r="P20" i="3"/>
  <c r="H20" i="3"/>
  <c r="M20" i="3"/>
  <c r="L20" i="3"/>
  <c r="J20" i="3"/>
  <c r="I20" i="3"/>
  <c r="O20" i="3"/>
  <c r="D18" i="3" l="1"/>
  <c r="H23" i="3" a="1"/>
  <c r="H25" i="3" s="1"/>
  <c r="Q17" i="3"/>
  <c r="P17" i="3"/>
  <c r="O17" i="3"/>
  <c r="N17" i="3"/>
  <c r="M17" i="3"/>
  <c r="L17" i="3"/>
  <c r="K17" i="3"/>
  <c r="J17" i="3"/>
  <c r="I17" i="3"/>
  <c r="H17" i="3"/>
  <c r="D30" i="3" s="1" a="1"/>
  <c r="D30" i="3" s="1"/>
  <c r="F17" i="3"/>
  <c r="F23" i="3" s="1" a="1"/>
  <c r="F24" i="3" l="1"/>
  <c r="F23" i="3"/>
  <c r="F26" i="3"/>
  <c r="F25" i="3"/>
  <c r="H23" i="3"/>
  <c r="H24" i="3"/>
  <c r="H26" i="3"/>
  <c r="D12" i="2" a="1"/>
  <c r="D12" i="2"/>
  <c r="H6" i="2" l="1"/>
  <c r="D7" i="2" l="1"/>
  <c r="D19" i="2" l="1" a="1"/>
  <c r="F12" i="2" a="1"/>
  <c r="F12" i="2" s="1"/>
  <c r="F14" i="2" l="1"/>
  <c r="F13" i="2"/>
  <c r="H12" i="2" a="1"/>
  <c r="H12" i="2" s="1"/>
  <c r="H15" i="2" l="1"/>
  <c r="H14" i="2"/>
  <c r="H13" i="2"/>
  <c r="F6" i="2" l="1"/>
  <c r="F15" i="2" s="1"/>
  <c r="K6" i="2"/>
  <c r="L6" i="2"/>
  <c r="D14" i="2" s="1" a="1"/>
  <c r="D14" i="2" s="1"/>
  <c r="M6" i="2"/>
  <c r="N6" i="2"/>
  <c r="O6" i="2"/>
  <c r="P6" i="2"/>
  <c r="Q6" i="2"/>
  <c r="J6" i="2"/>
  <c r="I6" i="2"/>
  <c r="D19" i="2"/>
  <c r="D15" i="2" l="1" a="1"/>
  <c r="D15" i="2" s="1"/>
  <c r="D13" i="2" a="1"/>
  <c r="D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<sst xmlns="http://schemas.openxmlformats.org/spreadsheetml/2006/main" count="150" uniqueCount="56">
  <si>
    <t>Unit Cost</t>
  </si>
  <si>
    <t>Max Unit</t>
  </si>
  <si>
    <t>Max Inv</t>
  </si>
  <si>
    <t>Investment</t>
  </si>
  <si>
    <t>Saving</t>
  </si>
  <si>
    <t>ROI</t>
  </si>
  <si>
    <t>Water Saving</t>
  </si>
  <si>
    <t>Emission Saving</t>
  </si>
  <si>
    <t>Land Saving</t>
  </si>
  <si>
    <t>Workforce Saving</t>
  </si>
  <si>
    <t>Water Investment</t>
  </si>
  <si>
    <t>Emission Investment</t>
  </si>
  <si>
    <t>Land Investment</t>
  </si>
  <si>
    <t>Workforce Investment</t>
  </si>
  <si>
    <t>Scenario</t>
  </si>
  <si>
    <t>Functional Unit</t>
  </si>
  <si>
    <t>M kSh/FU</t>
  </si>
  <si>
    <t>FU</t>
  </si>
  <si>
    <t>M kSh</t>
  </si>
  <si>
    <t>years</t>
  </si>
  <si>
    <t>m3/FU</t>
  </si>
  <si>
    <t>kton/FU</t>
  </si>
  <si>
    <t>Pulping_machines_450_109</t>
  </si>
  <si>
    <t>1 M Ksh investment</t>
  </si>
  <si>
    <t>Payback time</t>
  </si>
  <si>
    <t>Ecopulpers</t>
  </si>
  <si>
    <t>Shading nets</t>
  </si>
  <si>
    <t>Shading trees</t>
  </si>
  <si>
    <t>Biomass</t>
  </si>
  <si>
    <t>1 M Ksh investment*</t>
  </si>
  <si>
    <t>4b</t>
  </si>
  <si>
    <t>Biomass_ongrid</t>
  </si>
  <si>
    <t>17 plants</t>
  </si>
  <si>
    <t>End.</t>
  </si>
  <si>
    <t>Exo.</t>
  </si>
  <si>
    <t>x</t>
  </si>
  <si>
    <t>Maximum Budget</t>
  </si>
  <si>
    <t>M Ksh</t>
  </si>
  <si>
    <t>Minimum Em. Saving</t>
  </si>
  <si>
    <t>kton</t>
  </si>
  <si>
    <t>Minimum Lan. Saving</t>
  </si>
  <si>
    <t>Minimum Wat. Saving</t>
  </si>
  <si>
    <t>m3</t>
  </si>
  <si>
    <t>Obj</t>
  </si>
  <si>
    <t>Shading trees_1st_1800</t>
  </si>
  <si>
    <t>Shading trees_1st_2000</t>
  </si>
  <si>
    <t>Shading trees_1st_2200</t>
  </si>
  <si>
    <t>Shading trees_2nd_1800</t>
  </si>
  <si>
    <t>Shading trees_2nd_2000</t>
  </si>
  <si>
    <t>Shading trees_2nd_2200</t>
  </si>
  <si>
    <t>Shading trees_3rd_1800</t>
  </si>
  <si>
    <t>Shading trees_3rd_2000</t>
  </si>
  <si>
    <t>Shading trees_3rd_2200</t>
  </si>
  <si>
    <t>Shading trees_4th_1800</t>
  </si>
  <si>
    <t>Shading trees_4th_2000</t>
  </si>
  <si>
    <t>Shading trees_4th_2200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</si>
</sst>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0;\-"/>
    <numFmt numFmtId="166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3" borderId="1" xfId="0" applyNumberFormat="1" applyFill="1" applyBorder="1" applyAlignment="1">
      <alignment horizontal="center"/>
    </xf>
    <xf numFmtId="0" fontId="0" fillId="4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17</xdr:row>
      <xdr:rowOff>104140</xdr:rowOff>
    </xdr:from>
    <xdr:to>
      <xdr:col>3</xdr:col>
      <xdr:colOff>231455</xdr:colOff>
      <xdr:row>18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11</xdr:row>
      <xdr:rowOff>91440</xdr:rowOff>
    </xdr:from>
    <xdr:to>
      <xdr:col>4</xdr:col>
      <xdr:colOff>0</xdr:colOff>
      <xdr:row>11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10</xdr:row>
      <xdr:rowOff>147320</xdr:rowOff>
    </xdr:from>
    <xdr:to>
      <xdr:col>4</xdr:col>
      <xdr:colOff>190500</xdr:colOff>
      <xdr:row>12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13</xdr:row>
      <xdr:rowOff>91440</xdr:rowOff>
    </xdr:from>
    <xdr:to>
      <xdr:col>4</xdr:col>
      <xdr:colOff>0</xdr:colOff>
      <xdr:row>13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12</xdr:row>
      <xdr:rowOff>147320</xdr:rowOff>
    </xdr:from>
    <xdr:to>
      <xdr:col>4</xdr:col>
      <xdr:colOff>190500</xdr:colOff>
      <xdr:row>14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opLeftCell="B1" zoomScale="145" zoomScaleNormal="145" workbookViewId="0">
      <selection activeCell="C9" sqref="C9"/>
    </sheetView>
  </sheetViews>
  <sheetFormatPr defaultRowHeight="14.45"/>
  <cols>
    <col min="1" max="1" width="23.7109375" bestFit="1" customWidth="1"/>
    <col min="2" max="2" width="19" customWidth="1"/>
    <col min="3" max="3" width="30.140625" customWidth="1"/>
    <col min="4" max="4" width="8.7109375" bestFit="1" customWidth="1"/>
    <col min="5" max="5" width="7.7109375" bestFit="1" customWidth="1"/>
    <col min="6" max="6" width="21.85546875" customWidth="1"/>
    <col min="7" max="7" width="9.42578125" bestFit="1" customWidth="1"/>
    <col min="8" max="8" width="5.42578125" bestFit="1" customWidth="1"/>
    <col min="9" max="9" width="12.140625" bestFit="1" customWidth="1"/>
    <col min="10" max="10" width="14.42578125" bestFit="1" customWidth="1"/>
    <col min="11" max="11" width="11.140625" bestFit="1" customWidth="1"/>
    <col min="12" max="12" width="16" bestFit="1" customWidth="1"/>
    <col min="13" max="13" width="16.28515625" bestFit="1" customWidth="1"/>
    <col min="14" max="14" width="18.5703125" bestFit="1" customWidth="1"/>
    <col min="15" max="15" width="15.28515625" bestFit="1" customWidth="1"/>
    <col min="16" max="16" width="20.140625" bestFit="1" customWidth="1"/>
  </cols>
  <sheetData>
    <row r="1" spans="1:16">
      <c r="A1" s="3"/>
      <c r="C1" s="3" t="s">
        <v>0</v>
      </c>
      <c r="D1" s="4" t="s">
        <v>1</v>
      </c>
      <c r="E1" s="3" t="s">
        <v>2</v>
      </c>
      <c r="F1" s="3" t="s">
        <v>3</v>
      </c>
      <c r="G1" s="6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>
      <c r="A2" s="4" t="s">
        <v>14</v>
      </c>
      <c r="B2" s="4" t="s">
        <v>15</v>
      </c>
      <c r="C2" s="9" t="s">
        <v>16</v>
      </c>
      <c r="D2" s="3" t="s">
        <v>17</v>
      </c>
      <c r="E2" s="3" t="s">
        <v>18</v>
      </c>
      <c r="F2" s="3" t="s">
        <v>18</v>
      </c>
      <c r="G2" s="3" t="s">
        <v>16</v>
      </c>
      <c r="H2" s="3" t="s">
        <v>19</v>
      </c>
      <c r="I2" s="3" t="s">
        <v>20</v>
      </c>
      <c r="J2" s="3" t="s">
        <v>21</v>
      </c>
      <c r="K2" s="3" t="s">
        <v>16</v>
      </c>
      <c r="L2" s="3" t="s">
        <v>16</v>
      </c>
      <c r="M2" s="3" t="s">
        <v>20</v>
      </c>
      <c r="N2" s="9" t="s">
        <v>21</v>
      </c>
      <c r="O2" s="3" t="s">
        <v>16</v>
      </c>
      <c r="P2" s="3" t="s">
        <v>16</v>
      </c>
    </row>
    <row r="3" spans="1:16">
      <c r="A3" s="2" t="s">
        <v>22</v>
      </c>
      <c r="B3" s="2" t="s">
        <v>23</v>
      </c>
      <c r="C3" s="5">
        <v>0</v>
      </c>
      <c r="D3" s="5">
        <v>0</v>
      </c>
      <c r="E3" s="5">
        <v>0</v>
      </c>
      <c r="F3" s="5">
        <v>0</v>
      </c>
      <c r="G3" s="7">
        <v>0</v>
      </c>
      <c r="H3" s="7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showGridLines="0" zoomScale="73" zoomScaleNormal="175" workbookViewId="0">
      <selection activeCell="D13" sqref="D13"/>
    </sheetView>
  </sheetViews>
  <sheetFormatPr defaultRowHeight="14.45"/>
  <cols>
    <col min="1" max="1" width="5.42578125" customWidth="1"/>
    <col min="2" max="2" width="19.7109375" bestFit="1" customWidth="1"/>
    <col min="3" max="3" width="18.85546875" bestFit="1" customWidth="1"/>
    <col min="4" max="4" width="9.42578125" customWidth="1"/>
    <col min="5" max="5" width="10" customWidth="1"/>
    <col min="6" max="6" width="7.7109375" hidden="1" customWidth="1"/>
    <col min="7" max="7" width="10.5703125" customWidth="1"/>
    <col min="8" max="8" width="12" bestFit="1" customWidth="1"/>
    <col min="9" max="9" width="12.28515625" bestFit="1" customWidth="1"/>
    <col min="10" max="10" width="12.140625" bestFit="1" customWidth="1"/>
    <col min="11" max="11" width="14.42578125" bestFit="1" customWidth="1"/>
    <col min="12" max="12" width="12" bestFit="1" customWidth="1"/>
    <col min="13" max="13" width="16" customWidth="1"/>
    <col min="14" max="14" width="16.28515625" customWidth="1"/>
    <col min="15" max="15" width="18.5703125" customWidth="1"/>
    <col min="16" max="16" width="15.28515625" customWidth="1"/>
    <col min="17" max="17" width="20.140625" bestFit="1" customWidth="1"/>
  </cols>
  <sheetData>
    <row r="1" spans="1:17">
      <c r="A1" s="16"/>
      <c r="B1" s="16"/>
      <c r="C1" s="15"/>
      <c r="D1" s="9" t="s">
        <v>0</v>
      </c>
      <c r="E1" s="9" t="s">
        <v>1</v>
      </c>
      <c r="F1" s="9" t="s">
        <v>2</v>
      </c>
      <c r="G1" s="9" t="s">
        <v>3</v>
      </c>
      <c r="H1" s="9" t="s">
        <v>5</v>
      </c>
      <c r="I1" s="9" t="s">
        <v>24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</row>
    <row r="2" spans="1:17">
      <c r="A2" s="2"/>
      <c r="B2" s="4" t="s">
        <v>14</v>
      </c>
      <c r="C2" s="4" t="s">
        <v>15</v>
      </c>
      <c r="D2" s="9" t="s">
        <v>16</v>
      </c>
      <c r="E2" s="9" t="s">
        <v>17</v>
      </c>
      <c r="F2" s="9" t="s">
        <v>18</v>
      </c>
      <c r="G2" s="9" t="s">
        <v>18</v>
      </c>
      <c r="H2" s="9" t="s">
        <v>16</v>
      </c>
      <c r="I2" s="9" t="s">
        <v>19</v>
      </c>
      <c r="J2" s="9" t="s">
        <v>20</v>
      </c>
      <c r="K2" s="9" t="s">
        <v>21</v>
      </c>
      <c r="L2" s="9" t="s">
        <v>16</v>
      </c>
      <c r="M2" s="9" t="s">
        <v>16</v>
      </c>
      <c r="N2" s="9" t="s">
        <v>20</v>
      </c>
      <c r="O2" s="9" t="s">
        <v>21</v>
      </c>
      <c r="P2" s="9" t="s">
        <v>16</v>
      </c>
      <c r="Q2" s="9" t="s">
        <v>16</v>
      </c>
    </row>
    <row r="3" spans="1:17">
      <c r="A3" s="3">
        <v>1</v>
      </c>
      <c r="B3" s="2" t="s">
        <v>25</v>
      </c>
      <c r="C3" s="2" t="s">
        <v>23</v>
      </c>
      <c r="D3" s="8">
        <v>1</v>
      </c>
      <c r="E3" s="8">
        <v>0</v>
      </c>
      <c r="F3" s="8">
        <v>275.58999999999997</v>
      </c>
      <c r="G3" s="13">
        <v>0.95999991986900568</v>
      </c>
      <c r="H3" s="14">
        <v>0.6920654559507966</v>
      </c>
      <c r="I3" s="14">
        <v>1.387151911158615</v>
      </c>
      <c r="J3" s="14">
        <v>3.7530802499823039</v>
      </c>
      <c r="K3" s="14">
        <v>1.015747927158372E-2</v>
      </c>
      <c r="L3" s="14">
        <v>0.53979996684938669</v>
      </c>
      <c r="M3" s="14">
        <v>9.5046346075832844E-2</v>
      </c>
      <c r="N3" s="14">
        <v>4.2535808170214304E-3</v>
      </c>
      <c r="O3" s="14">
        <v>2.8961654606973748E-3</v>
      </c>
      <c r="P3" s="14">
        <v>1.174013130366802E-3</v>
      </c>
      <c r="Q3" s="14">
        <v>5.4423870053142309E-2</v>
      </c>
    </row>
    <row r="4" spans="1:17">
      <c r="A4" s="3">
        <v>2</v>
      </c>
      <c r="B4" s="2" t="s">
        <v>26</v>
      </c>
      <c r="C4" s="2" t="s">
        <v>23</v>
      </c>
      <c r="D4" s="8">
        <v>1</v>
      </c>
      <c r="E4" s="8">
        <v>0</v>
      </c>
      <c r="F4" s="10">
        <v>467.04256100921816</v>
      </c>
      <c r="G4" s="13">
        <v>1.000762820243835</v>
      </c>
      <c r="H4" s="14">
        <v>0.20245399978011849</v>
      </c>
      <c r="I4" s="14">
        <v>4.9431615148663166</v>
      </c>
      <c r="J4" s="14">
        <v>4.6191184228518978E-3</v>
      </c>
      <c r="K4" s="14">
        <v>1.443921173631679E-4</v>
      </c>
      <c r="L4" s="14">
        <v>0.12818127009086311</v>
      </c>
      <c r="M4" s="14">
        <v>2.2855708841234449E-2</v>
      </c>
      <c r="N4" s="14">
        <v>7.4838957516476512E-5</v>
      </c>
      <c r="O4" s="14">
        <v>3.578425417799735E-3</v>
      </c>
      <c r="P4" s="14">
        <v>2.8668157756328577E-4</v>
      </c>
      <c r="Q4" s="14">
        <v>3.5829370375722647E-2</v>
      </c>
    </row>
    <row r="5" spans="1:17">
      <c r="A5" s="3">
        <v>3</v>
      </c>
      <c r="B5" s="2" t="s">
        <v>27</v>
      </c>
      <c r="C5" s="2" t="s">
        <v>23</v>
      </c>
      <c r="D5" s="8">
        <v>1</v>
      </c>
      <c r="E5" s="8">
        <v>0</v>
      </c>
      <c r="F5" s="10">
        <v>6797.4060000000009</v>
      </c>
      <c r="G5" s="13">
        <v>1.00000015925616</v>
      </c>
      <c r="H5" s="14">
        <v>0.62656182702630758</v>
      </c>
      <c r="I5" s="14">
        <v>1.5960119434696629</v>
      </c>
      <c r="J5" s="14">
        <v>2.3667127534281458E-3</v>
      </c>
      <c r="K5" s="14">
        <v>2.1832435595570132E-3</v>
      </c>
      <c r="L5" s="14">
        <v>0.30856308445800101</v>
      </c>
      <c r="M5" s="14">
        <v>3.137899748980999E-2</v>
      </c>
      <c r="N5" s="14">
        <v>6.1807718884665519E-4</v>
      </c>
      <c r="O5" s="14">
        <v>0.28596529306378221</v>
      </c>
      <c r="P5" s="14">
        <v>1.9501510541886091E-4</v>
      </c>
      <c r="Q5" s="14">
        <v>9.7205753903836012E-2</v>
      </c>
    </row>
    <row r="6" spans="1:17">
      <c r="A6" s="3">
        <v>4</v>
      </c>
      <c r="B6" s="2" t="s">
        <v>28</v>
      </c>
      <c r="C6" s="2" t="s">
        <v>29</v>
      </c>
      <c r="D6" s="8">
        <v>1</v>
      </c>
      <c r="E6" s="8">
        <v>0</v>
      </c>
      <c r="F6" s="10">
        <f>G7</f>
        <v>5421.2995378701016</v>
      </c>
      <c r="G6" s="13">
        <v>1</v>
      </c>
      <c r="H6" s="14">
        <f>H7/$G$7</f>
        <v>0.60017611682249938</v>
      </c>
      <c r="I6" s="14">
        <f>I7</f>
        <v>1.666177596826546</v>
      </c>
      <c r="J6" s="14">
        <f>J7/$G$7</f>
        <v>1.7866706568443057E-3</v>
      </c>
      <c r="K6" s="14">
        <f t="shared" ref="K6:Q6" si="0">K7/$G$7</f>
        <v>1.074154253294724E-2</v>
      </c>
      <c r="L6" s="14">
        <f t="shared" si="0"/>
        <v>6.2183632729923683E-4</v>
      </c>
      <c r="M6" s="14">
        <f t="shared" si="0"/>
        <v>1.3960073147690178E-2</v>
      </c>
      <c r="N6" s="14">
        <f t="shared" si="0"/>
        <v>4.4882945517118857E-3</v>
      </c>
      <c r="O6" s="14">
        <f t="shared" si="0"/>
        <v>2.7351872721376896E-3</v>
      </c>
      <c r="P6" s="14">
        <f t="shared" si="0"/>
        <v>1.2205235057779942E-3</v>
      </c>
      <c r="Q6" s="14">
        <f t="shared" si="0"/>
        <v>5.1284104614026049E-2</v>
      </c>
    </row>
    <row r="7" spans="1:17">
      <c r="A7" s="3" t="s">
        <v>30</v>
      </c>
      <c r="B7" s="2" t="s">
        <v>31</v>
      </c>
      <c r="C7" s="2" t="s">
        <v>32</v>
      </c>
      <c r="D7" s="8">
        <f>G7/17</f>
        <v>318.8999728158883</v>
      </c>
      <c r="E7" s="8">
        <v>0</v>
      </c>
      <c r="F7" s="8">
        <v>0</v>
      </c>
      <c r="G7" s="13">
        <v>5421.2995378701016</v>
      </c>
      <c r="H7" s="13">
        <v>3253.734504770488</v>
      </c>
      <c r="I7" s="13">
        <v>1.666177596826546</v>
      </c>
      <c r="J7" s="13">
        <v>9.6860768062761053</v>
      </c>
      <c r="K7" s="13">
        <v>58.233119569878909</v>
      </c>
      <c r="L7" s="13">
        <v>3.3711609938181941</v>
      </c>
      <c r="M7" s="13">
        <v>75.681738104205579</v>
      </c>
      <c r="N7" s="13">
        <v>24.332389179020542</v>
      </c>
      <c r="O7" s="13">
        <v>14.828269494428239</v>
      </c>
      <c r="P7" s="13">
        <v>6.6168235178338364</v>
      </c>
      <c r="Q7" s="13">
        <v>278.02649264410138</v>
      </c>
    </row>
    <row r="11" spans="1:17">
      <c r="D11" s="1" t="s">
        <v>33</v>
      </c>
      <c r="E11" s="1" t="s">
        <v>34</v>
      </c>
      <c r="F11" t="s">
        <v>2</v>
      </c>
      <c r="G11" s="9" t="s">
        <v>35</v>
      </c>
    </row>
    <row r="12" spans="1:17">
      <c r="B12" t="s">
        <v>36</v>
      </c>
      <c r="C12" t="s">
        <v>37</v>
      </c>
      <c r="D12" cm="1">
        <f t="array" ref="D12">SUM(D3:D6*G12:G15)</f>
        <v>4999.9999800000005</v>
      </c>
      <c r="E12" s="11">
        <v>5000</v>
      </c>
      <c r="F12">
        <f t="array" ref="F12:F15">-D3:D6*G12:G15+F3:F6</f>
        <v>0</v>
      </c>
      <c r="G12" s="12">
        <v>275.58999999999997</v>
      </c>
      <c r="H12" s="2" t="str">
        <f t="array" ref="H12:H15">B3:B6</f>
        <v>Ecopulpers</v>
      </c>
    </row>
    <row r="13" spans="1:17">
      <c r="B13" t="s">
        <v>38</v>
      </c>
      <c r="C13" t="s">
        <v>39</v>
      </c>
      <c r="D13">
        <f t="array" ref="D13">SUM(K3:K6*G12:G15)</f>
        <v>49.999999826402245</v>
      </c>
      <c r="E13" s="11">
        <v>50</v>
      </c>
      <c r="F13">
        <v>467.04256100921816</v>
      </c>
      <c r="G13" s="12">
        <v>0</v>
      </c>
      <c r="H13" s="2" t="str">
        <v>Shading nets</v>
      </c>
    </row>
    <row r="14" spans="1:17">
      <c r="B14" t="s">
        <v>40</v>
      </c>
      <c r="C14" t="s">
        <v>37</v>
      </c>
      <c r="D14" cm="1">
        <f t="array" ref="D14">SUM(L3:L6*G12:G15)</f>
        <v>279.3190275651375</v>
      </c>
      <c r="E14" s="11">
        <v>0</v>
      </c>
      <c r="F14">
        <v>6382.9836200000009</v>
      </c>
      <c r="G14" s="12">
        <v>414.42237999999998</v>
      </c>
      <c r="H14" s="2" t="str">
        <v>Shading trees</v>
      </c>
    </row>
    <row r="15" spans="1:17">
      <c r="B15" t="s">
        <v>41</v>
      </c>
      <c r="C15" t="s">
        <v>42</v>
      </c>
      <c r="D15">
        <f t="array" ref="D15">SUM(J3:J6*G12:G15)</f>
        <v>1042.9927332009579</v>
      </c>
      <c r="E15" s="11">
        <v>0</v>
      </c>
      <c r="F15">
        <v>1111.3119378701012</v>
      </c>
      <c r="G15" s="12">
        <v>4309.9876000000004</v>
      </c>
      <c r="H15" s="2" t="str">
        <v>Biomass</v>
      </c>
    </row>
    <row r="19" spans="2:4">
      <c r="B19" t="s">
        <v>43</v>
      </c>
      <c r="D19">
        <f t="array" ref="D19">SUM(H3:H6*G12:G15)</f>
        <v>3037.1391838999944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"/>
  <sheetViews>
    <sheetView showGridLines="0" tabSelected="1" zoomScale="73" zoomScaleNormal="175" workbookViewId="0">
      <selection activeCell="C17" sqref="C17"/>
    </sheetView>
  </sheetViews>
  <sheetFormatPr defaultRowHeight="14.45"/>
  <cols>
    <col min="1" max="1" width="5.42578125" customWidth="1"/>
    <col min="2" max="2" width="20.42578125" bestFit="1" customWidth="1"/>
    <col min="3" max="3" width="18.85546875" bestFit="1" customWidth="1"/>
    <col min="4" max="4" width="9.42578125" customWidth="1"/>
    <col min="5" max="5" width="10" customWidth="1"/>
    <col min="6" max="6" width="7.7109375" hidden="1" customWidth="1"/>
    <col min="7" max="7" width="10.5703125" customWidth="1"/>
    <col min="8" max="8" width="12" bestFit="1" customWidth="1"/>
    <col min="9" max="9" width="12.28515625" bestFit="1" customWidth="1"/>
    <col min="10" max="10" width="12.140625" bestFit="1" customWidth="1"/>
    <col min="11" max="11" width="14.42578125" bestFit="1" customWidth="1"/>
    <col min="12" max="12" width="12" bestFit="1" customWidth="1"/>
    <col min="13" max="13" width="16" customWidth="1"/>
    <col min="14" max="14" width="16.28515625" customWidth="1"/>
    <col min="15" max="15" width="18.5703125" customWidth="1"/>
    <col min="16" max="16" width="15.28515625" customWidth="1"/>
    <col min="17" max="17" width="20.140625" bestFit="1" customWidth="1"/>
  </cols>
  <sheetData>
    <row r="1" spans="1:17">
      <c r="A1" s="16"/>
      <c r="B1" s="16"/>
      <c r="C1" s="15"/>
      <c r="D1" s="9" t="s">
        <v>0</v>
      </c>
      <c r="E1" s="9" t="s">
        <v>1</v>
      </c>
      <c r="F1" s="9" t="s">
        <v>2</v>
      </c>
      <c r="G1" s="9" t="s">
        <v>3</v>
      </c>
      <c r="H1" s="9" t="s">
        <v>5</v>
      </c>
      <c r="I1" s="9" t="s">
        <v>24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</row>
    <row r="2" spans="1:17">
      <c r="A2" s="2"/>
      <c r="B2" s="4" t="s">
        <v>14</v>
      </c>
      <c r="C2" s="4" t="s">
        <v>15</v>
      </c>
      <c r="D2" s="9" t="s">
        <v>16</v>
      </c>
      <c r="E2" s="9" t="s">
        <v>17</v>
      </c>
      <c r="F2" s="9" t="s">
        <v>18</v>
      </c>
      <c r="G2" s="9" t="s">
        <v>18</v>
      </c>
      <c r="H2" s="9" t="s">
        <v>16</v>
      </c>
      <c r="I2" s="9" t="s">
        <v>19</v>
      </c>
      <c r="J2" s="9" t="s">
        <v>20</v>
      </c>
      <c r="K2" s="9" t="s">
        <v>21</v>
      </c>
      <c r="L2" s="9" t="s">
        <v>16</v>
      </c>
      <c r="M2" s="9" t="s">
        <v>16</v>
      </c>
      <c r="N2" s="9" t="s">
        <v>20</v>
      </c>
      <c r="O2" s="9" t="s">
        <v>21</v>
      </c>
      <c r="P2" s="9" t="s">
        <v>16</v>
      </c>
      <c r="Q2" s="9" t="s">
        <v>16</v>
      </c>
    </row>
    <row r="3" spans="1:17">
      <c r="A3" s="3">
        <v>1</v>
      </c>
      <c r="B3" s="2" t="s">
        <v>25</v>
      </c>
      <c r="C3" s="18" t="s">
        <v>23</v>
      </c>
      <c r="D3" s="8">
        <v>1</v>
      </c>
      <c r="E3" s="8">
        <v>0</v>
      </c>
      <c r="F3" s="8">
        <v>275.58999999999997</v>
      </c>
      <c r="G3" s="13">
        <v>0.95999991986900568</v>
      </c>
      <c r="H3" s="14">
        <v>0.6920654559507966</v>
      </c>
      <c r="I3" s="14">
        <v>1.387151911158615</v>
      </c>
      <c r="J3" s="14">
        <v>3.7530802499823039</v>
      </c>
      <c r="K3" s="14">
        <v>1.015747927158372E-2</v>
      </c>
      <c r="L3" s="14">
        <v>0.53979996684938669</v>
      </c>
      <c r="M3" s="14">
        <v>9.5046346075832844E-2</v>
      </c>
      <c r="N3" s="14">
        <v>4.2535808170214304E-3</v>
      </c>
      <c r="O3" s="14">
        <v>2.8961654606973748E-3</v>
      </c>
      <c r="P3" s="14">
        <v>1.174013130366802E-3</v>
      </c>
      <c r="Q3" s="14">
        <v>5.4423870053142309E-2</v>
      </c>
    </row>
    <row r="4" spans="1:17">
      <c r="A4" s="3">
        <v>2</v>
      </c>
      <c r="B4" s="2" t="s">
        <v>26</v>
      </c>
      <c r="C4" s="21" t="s">
        <v>23</v>
      </c>
      <c r="D4" s="8">
        <v>1</v>
      </c>
      <c r="E4" s="8">
        <v>0</v>
      </c>
      <c r="F4" s="17">
        <v>0</v>
      </c>
      <c r="G4" s="19">
        <v>30897.295847821981</v>
      </c>
      <c r="H4" s="19">
        <v>1419.2038541967049</v>
      </c>
      <c r="I4" s="19">
        <v>21.770865232965711</v>
      </c>
      <c r="J4" s="19">
        <v>32.380050170831957</v>
      </c>
      <c r="K4" s="19">
        <v>17.095692223083461</v>
      </c>
      <c r="L4" s="19">
        <v>898.55153623921797</v>
      </c>
      <c r="M4" s="19">
        <v>160.21866463683551</v>
      </c>
      <c r="N4" s="19">
        <v>2.3105590578343249</v>
      </c>
      <c r="O4" s="19">
        <v>113.899616258248</v>
      </c>
      <c r="P4" s="19">
        <v>8.8509385432116687</v>
      </c>
      <c r="Q4" s="19">
        <v>1106.1868411307221</v>
      </c>
    </row>
    <row r="5" spans="1:17">
      <c r="A5" s="23">
        <v>3</v>
      </c>
      <c r="B5" s="2" t="s">
        <v>44</v>
      </c>
      <c r="C5" s="22">
        <v>0.25</v>
      </c>
      <c r="D5" s="8">
        <v>1</v>
      </c>
      <c r="E5" s="8">
        <v>0</v>
      </c>
      <c r="F5" s="17">
        <v>0</v>
      </c>
      <c r="G5" s="19">
        <v>1529.41659474466</v>
      </c>
      <c r="H5" s="19">
        <v>920.9466855796054</v>
      </c>
      <c r="I5" s="19">
        <v>1.6607004712570399</v>
      </c>
      <c r="J5" s="19">
        <v>3.4110568893811428</v>
      </c>
      <c r="K5" s="19">
        <v>5.296248476159235</v>
      </c>
      <c r="L5" s="19">
        <v>467.36781695357058</v>
      </c>
      <c r="M5" s="19">
        <v>40.371858265250921</v>
      </c>
      <c r="N5" s="19">
        <v>0.94529736998083536</v>
      </c>
      <c r="O5" s="19">
        <v>437.35999470486422</v>
      </c>
      <c r="P5" s="19">
        <v>0.29825935885310167</v>
      </c>
      <c r="Q5" s="19">
        <v>148.66806959360841</v>
      </c>
    </row>
    <row r="6" spans="1:17">
      <c r="A6" s="24"/>
      <c r="B6" s="2" t="s">
        <v>45</v>
      </c>
      <c r="C6" s="22">
        <v>0.25</v>
      </c>
      <c r="D6" s="8">
        <v>1</v>
      </c>
      <c r="E6" s="8">
        <v>0</v>
      </c>
      <c r="F6" s="17">
        <v>0</v>
      </c>
      <c r="G6" s="19">
        <v>1699.3517719367519</v>
      </c>
      <c r="H6" s="19">
        <v>1036.551687502302</v>
      </c>
      <c r="I6" s="19">
        <v>1.6394279151014139</v>
      </c>
      <c r="J6" s="19">
        <v>3.9495687971793809</v>
      </c>
      <c r="K6" s="19">
        <v>5.7367158764391206</v>
      </c>
      <c r="L6" s="19">
        <v>523.67582070466597</v>
      </c>
      <c r="M6" s="19">
        <v>52.029838864691563</v>
      </c>
      <c r="N6" s="19">
        <v>1.050330411104369</v>
      </c>
      <c r="O6" s="19">
        <v>485.95554967206408</v>
      </c>
      <c r="P6" s="19">
        <v>0.33139928744640201</v>
      </c>
      <c r="Q6" s="19">
        <v>165.18674399284649</v>
      </c>
    </row>
    <row r="7" spans="1:17">
      <c r="A7" s="24"/>
      <c r="B7" s="2" t="s">
        <v>46</v>
      </c>
      <c r="C7" s="22">
        <v>0.25</v>
      </c>
      <c r="D7" s="8">
        <v>1</v>
      </c>
      <c r="E7" s="8">
        <v>0</v>
      </c>
      <c r="F7" s="17">
        <v>0</v>
      </c>
      <c r="G7" s="19">
        <v>1869.286949130706</v>
      </c>
      <c r="H7" s="19">
        <v>1152.1298605529589</v>
      </c>
      <c r="I7" s="19">
        <v>1.6224620271829</v>
      </c>
      <c r="J7" s="19">
        <v>4.4879557305685012</v>
      </c>
      <c r="K7" s="19">
        <v>6.1770810558227822</v>
      </c>
      <c r="L7" s="19">
        <v>579.97075685253367</v>
      </c>
      <c r="M7" s="19">
        <v>63.685113954357803</v>
      </c>
      <c r="N7" s="19">
        <v>1.1553634521842471</v>
      </c>
      <c r="O7" s="19">
        <v>534.55110463926394</v>
      </c>
      <c r="P7" s="19">
        <v>0.36453921638894832</v>
      </c>
      <c r="Q7" s="19">
        <v>181.70541839208451</v>
      </c>
    </row>
    <row r="8" spans="1:17">
      <c r="A8" s="24"/>
      <c r="B8" s="2" t="s">
        <v>47</v>
      </c>
      <c r="C8" s="22">
        <v>0.5</v>
      </c>
      <c r="D8" s="8">
        <v>1</v>
      </c>
      <c r="E8" s="8">
        <v>0</v>
      </c>
      <c r="F8" s="17">
        <v>0</v>
      </c>
      <c r="G8" s="19">
        <v>3058.8331894883891</v>
      </c>
      <c r="H8" s="19">
        <v>1839.659531391226</v>
      </c>
      <c r="I8" s="19">
        <v>1.6627170067578609</v>
      </c>
      <c r="J8" s="19">
        <v>6.811820630566217</v>
      </c>
      <c r="K8" s="19">
        <v>10.586037258501159</v>
      </c>
      <c r="L8" s="19">
        <v>933.67217178049032</v>
      </c>
      <c r="M8" s="19">
        <v>80.471014641225338</v>
      </c>
      <c r="N8" s="19">
        <v>1.8905947399762231</v>
      </c>
      <c r="O8" s="19">
        <v>874.71998940971389</v>
      </c>
      <c r="P8" s="19">
        <v>0.59651871770620346</v>
      </c>
      <c r="Q8" s="19">
        <v>297.33613918721682</v>
      </c>
    </row>
    <row r="9" spans="1:17">
      <c r="A9" s="24"/>
      <c r="B9" s="2" t="s">
        <v>48</v>
      </c>
      <c r="C9" s="22">
        <v>0.5</v>
      </c>
      <c r="D9" s="8">
        <v>1</v>
      </c>
      <c r="E9" s="8">
        <v>0</v>
      </c>
      <c r="F9" s="17">
        <v>0</v>
      </c>
      <c r="G9" s="19">
        <v>3398.7035438772291</v>
      </c>
      <c r="H9" s="19">
        <v>2070.360615316778</v>
      </c>
      <c r="I9" s="19">
        <v>1.641599786401079</v>
      </c>
      <c r="J9" s="19">
        <v>7.8864745133032557</v>
      </c>
      <c r="K9" s="19">
        <v>11.46503241961182</v>
      </c>
      <c r="L9" s="19">
        <v>1046.04029327014</v>
      </c>
      <c r="M9" s="19">
        <v>103.7356772152707</v>
      </c>
      <c r="N9" s="19">
        <v>2.1006608221796341</v>
      </c>
      <c r="O9" s="19">
        <v>971.91109934411361</v>
      </c>
      <c r="P9" s="19">
        <v>0.66279857512563467</v>
      </c>
      <c r="Q9" s="19">
        <v>330.37348798569292</v>
      </c>
    </row>
    <row r="10" spans="1:17">
      <c r="A10" s="24"/>
      <c r="B10" s="2" t="s">
        <v>49</v>
      </c>
      <c r="C10" s="22">
        <v>0.5</v>
      </c>
      <c r="D10" s="8">
        <v>1</v>
      </c>
      <c r="E10" s="8">
        <v>0</v>
      </c>
      <c r="F10" s="2">
        <v>0</v>
      </c>
      <c r="G10" s="20">
        <v>3738.5738982642069</v>
      </c>
      <c r="H10" s="20">
        <v>2300.9547564610839</v>
      </c>
      <c r="I10" s="20">
        <v>1.6247924422530631</v>
      </c>
      <c r="J10" s="20">
        <v>8.9606302341999253</v>
      </c>
      <c r="K10" s="20">
        <v>12.34362011760822</v>
      </c>
      <c r="L10" s="20">
        <v>1158.356325887376</v>
      </c>
      <c r="M10" s="20">
        <v>126.9895553248934</v>
      </c>
      <c r="N10" s="20">
        <v>2.310726904412149</v>
      </c>
      <c r="O10" s="20">
        <v>1069.1022092785499</v>
      </c>
      <c r="P10" s="20">
        <v>0.72907843277789652</v>
      </c>
      <c r="Q10" s="20">
        <v>363.41083678463468</v>
      </c>
    </row>
    <row r="11" spans="1:17">
      <c r="A11" s="24"/>
      <c r="B11" s="2" t="s">
        <v>50</v>
      </c>
      <c r="C11" s="22">
        <v>0.75</v>
      </c>
      <c r="D11" s="8">
        <v>1</v>
      </c>
      <c r="E11" s="8">
        <v>0</v>
      </c>
      <c r="F11" s="17">
        <v>0</v>
      </c>
      <c r="G11" s="19">
        <v>4588.2497842330486</v>
      </c>
      <c r="H11" s="19">
        <v>2756.1453230427578</v>
      </c>
      <c r="I11" s="19">
        <v>1.664734346869513</v>
      </c>
      <c r="J11" s="19">
        <v>10.20232283046062</v>
      </c>
      <c r="K11" s="19">
        <v>15.869392574975789</v>
      </c>
      <c r="L11" s="19">
        <v>1398.9163739841899</v>
      </c>
      <c r="M11" s="19">
        <v>120.2981445048936</v>
      </c>
      <c r="N11" s="19">
        <v>2.8358921099279542</v>
      </c>
      <c r="O11" s="19">
        <v>1312.0799841145561</v>
      </c>
      <c r="P11" s="19">
        <v>0.89477807655930519</v>
      </c>
      <c r="Q11" s="19">
        <v>446.0042087812908</v>
      </c>
    </row>
    <row r="12" spans="1:17">
      <c r="A12" s="24"/>
      <c r="B12" s="2" t="s">
        <v>51</v>
      </c>
      <c r="C12" s="22">
        <v>0.75</v>
      </c>
      <c r="D12" s="8">
        <v>1</v>
      </c>
      <c r="E12" s="8">
        <v>0</v>
      </c>
      <c r="F12" s="17">
        <v>0</v>
      </c>
      <c r="G12" s="19">
        <v>5098.0553158149123</v>
      </c>
      <c r="H12" s="19">
        <v>3101.4360893210401</v>
      </c>
      <c r="I12" s="19">
        <v>1.6437724876448989</v>
      </c>
      <c r="J12" s="19">
        <v>11.8107604902616</v>
      </c>
      <c r="K12" s="19">
        <v>17.184985461717591</v>
      </c>
      <c r="L12" s="19">
        <v>1567.0979547624011</v>
      </c>
      <c r="M12" s="19">
        <v>155.11844448465851</v>
      </c>
      <c r="N12" s="19">
        <v>3.1509912332694512</v>
      </c>
      <c r="O12" s="19">
        <v>1457.8666490161779</v>
      </c>
      <c r="P12" s="19">
        <v>0.99419786292128265</v>
      </c>
      <c r="Q12" s="19">
        <v>495.56023197900498</v>
      </c>
    </row>
    <row r="13" spans="1:17">
      <c r="A13" s="24"/>
      <c r="B13" s="2" t="s">
        <v>52</v>
      </c>
      <c r="C13" s="22">
        <v>0.75</v>
      </c>
      <c r="D13" s="8">
        <v>1</v>
      </c>
      <c r="E13" s="8">
        <v>0</v>
      </c>
      <c r="F13" s="17">
        <v>0</v>
      </c>
      <c r="G13" s="19">
        <v>5607.8608473967761</v>
      </c>
      <c r="H13" s="19">
        <v>3446.487069071271</v>
      </c>
      <c r="I13" s="19">
        <v>1.627123716122902</v>
      </c>
      <c r="J13" s="19">
        <v>13.4180811735423</v>
      </c>
      <c r="K13" s="19">
        <v>18.499664737486459</v>
      </c>
      <c r="L13" s="19">
        <v>1735.1627421556041</v>
      </c>
      <c r="M13" s="19">
        <v>189.91456357203421</v>
      </c>
      <c r="N13" s="19">
        <v>3.4660903566109482</v>
      </c>
      <c r="O13" s="19">
        <v>1603.653313917792</v>
      </c>
      <c r="P13" s="19">
        <v>1.093617649166845</v>
      </c>
      <c r="Q13" s="19">
        <v>545.11625517671928</v>
      </c>
    </row>
    <row r="14" spans="1:17">
      <c r="A14" s="24"/>
      <c r="B14" s="2" t="s">
        <v>53</v>
      </c>
      <c r="C14" s="22">
        <v>1</v>
      </c>
      <c r="D14" s="8">
        <v>1</v>
      </c>
      <c r="E14" s="8">
        <v>0</v>
      </c>
      <c r="F14" s="17">
        <v>0</v>
      </c>
      <c r="G14" s="19">
        <v>6117.6663789795712</v>
      </c>
      <c r="H14" s="19">
        <v>3670.4108178261672</v>
      </c>
      <c r="I14" s="19">
        <v>1.6667524924642669</v>
      </c>
      <c r="J14" s="19">
        <v>13.58259496396931</v>
      </c>
      <c r="K14" s="19">
        <v>21.146340545768911</v>
      </c>
      <c r="L14" s="19">
        <v>1863.103719278821</v>
      </c>
      <c r="M14" s="19">
        <v>159.85392037639389</v>
      </c>
      <c r="N14" s="19">
        <v>3.78118947990879</v>
      </c>
      <c r="O14" s="19">
        <v>1749.439978819428</v>
      </c>
      <c r="P14" s="19">
        <v>1.1930374354124069</v>
      </c>
      <c r="Q14" s="19">
        <v>594.67227837489918</v>
      </c>
    </row>
    <row r="15" spans="1:17">
      <c r="A15" s="24"/>
      <c r="B15" s="2" t="s">
        <v>54</v>
      </c>
      <c r="C15" s="22">
        <v>1</v>
      </c>
      <c r="D15" s="8">
        <v>1</v>
      </c>
      <c r="E15" s="8">
        <v>0</v>
      </c>
      <c r="F15" s="17">
        <v>0</v>
      </c>
      <c r="G15" s="19">
        <v>6797.4070877535269</v>
      </c>
      <c r="H15" s="19">
        <v>4129.7873722957447</v>
      </c>
      <c r="I15" s="19">
        <v>1.645946019728094</v>
      </c>
      <c r="J15" s="19">
        <v>15.72246986933169</v>
      </c>
      <c r="K15" s="19">
        <v>22.89661067086854</v>
      </c>
      <c r="L15" s="19">
        <v>2086.8533212563489</v>
      </c>
      <c r="M15" s="19">
        <v>206.17906575789681</v>
      </c>
      <c r="N15" s="19">
        <v>4.2013216443738202</v>
      </c>
      <c r="O15" s="19">
        <v>1943.822198688234</v>
      </c>
      <c r="P15" s="19">
        <v>1.3255971504841</v>
      </c>
      <c r="Q15" s="19">
        <v>660.7469759718515</v>
      </c>
    </row>
    <row r="16" spans="1:17">
      <c r="A16" s="25"/>
      <c r="B16" s="2" t="s">
        <v>55</v>
      </c>
      <c r="C16" s="22">
        <v>1</v>
      </c>
      <c r="D16" s="8">
        <v>1</v>
      </c>
      <c r="E16" s="8">
        <v>0</v>
      </c>
      <c r="F16" s="17">
        <v>0</v>
      </c>
      <c r="G16" s="19">
        <v>7477.1477965293452</v>
      </c>
      <c r="H16" s="19">
        <v>4588.7391166910529</v>
      </c>
      <c r="I16" s="19">
        <v>1.629455849719591</v>
      </c>
      <c r="J16" s="19">
        <v>17.860365917877061</v>
      </c>
      <c r="K16" s="19">
        <v>24.64526222753193</v>
      </c>
      <c r="L16" s="19">
        <v>2310.3960100081749</v>
      </c>
      <c r="M16" s="19">
        <v>252.4613717994653</v>
      </c>
      <c r="N16" s="19">
        <v>4.621453808809747</v>
      </c>
      <c r="O16" s="19">
        <v>2138.204418557063</v>
      </c>
      <c r="P16" s="19">
        <v>1.458156865555793</v>
      </c>
      <c r="Q16" s="19">
        <v>726.82167356926948</v>
      </c>
    </row>
    <row r="17" spans="1:17">
      <c r="A17" s="3">
        <v>4</v>
      </c>
      <c r="B17" s="2" t="s">
        <v>28</v>
      </c>
      <c r="C17" s="2" t="s">
        <v>29</v>
      </c>
      <c r="D17" s="8">
        <v>1</v>
      </c>
      <c r="E17" s="8">
        <v>0</v>
      </c>
      <c r="F17" s="10">
        <f>G18</f>
        <v>5421.2995378701016</v>
      </c>
      <c r="G17" s="13">
        <v>1</v>
      </c>
      <c r="H17" s="14">
        <f>H18/$G$18</f>
        <v>0.60017611682249938</v>
      </c>
      <c r="I17" s="14">
        <f>I18</f>
        <v>1.666177596826546</v>
      </c>
      <c r="J17" s="14">
        <f>J18/$G$18</f>
        <v>1.7866706568443057E-3</v>
      </c>
      <c r="K17" s="14">
        <f t="shared" ref="K17:Q17" si="0">K18/$G$18</f>
        <v>1.074154253294724E-2</v>
      </c>
      <c r="L17" s="14">
        <f t="shared" si="0"/>
        <v>6.2183632729923683E-4</v>
      </c>
      <c r="M17" s="14">
        <f t="shared" si="0"/>
        <v>1.3960073147690178E-2</v>
      </c>
      <c r="N17" s="14">
        <f t="shared" si="0"/>
        <v>4.4882945517118857E-3</v>
      </c>
      <c r="O17" s="14">
        <f t="shared" si="0"/>
        <v>2.7351872721376896E-3</v>
      </c>
      <c r="P17" s="14">
        <f t="shared" si="0"/>
        <v>1.2205235057779942E-3</v>
      </c>
      <c r="Q17" s="14">
        <f t="shared" si="0"/>
        <v>5.1284104614026049E-2</v>
      </c>
    </row>
    <row r="18" spans="1:17">
      <c r="A18" s="3" t="s">
        <v>30</v>
      </c>
      <c r="B18" s="2" t="s">
        <v>31</v>
      </c>
      <c r="C18" s="2" t="s">
        <v>32</v>
      </c>
      <c r="D18" s="8">
        <f>G18/17</f>
        <v>318.8999728158883</v>
      </c>
      <c r="E18" s="8">
        <v>0</v>
      </c>
      <c r="F18" s="8">
        <v>0</v>
      </c>
      <c r="G18" s="13">
        <v>5421.2995378701016</v>
      </c>
      <c r="H18" s="13">
        <v>3253.734504770488</v>
      </c>
      <c r="I18" s="13">
        <v>1.666177596826546</v>
      </c>
      <c r="J18" s="13">
        <v>9.6860768062761053</v>
      </c>
      <c r="K18" s="13">
        <v>58.233119569878909</v>
      </c>
      <c r="L18" s="13">
        <v>3.3711609938181941</v>
      </c>
      <c r="M18" s="13">
        <v>75.681738104205579</v>
      </c>
      <c r="N18" s="13">
        <v>24.332389179020542</v>
      </c>
      <c r="O18" s="13">
        <v>14.828269494428239</v>
      </c>
      <c r="P18" s="13">
        <v>6.6168235178338364</v>
      </c>
      <c r="Q18" s="13">
        <v>278.02649264410138</v>
      </c>
    </row>
    <row r="20" spans="1:17">
      <c r="G20">
        <f t="array" ref="G20:Q20">G14:Q14/G16:Q16</f>
        <v>0.81818181818195401</v>
      </c>
      <c r="H20">
        <v>0.79987349999380797</v>
      </c>
      <c r="I20">
        <v>1.0228890170611828</v>
      </c>
      <c r="J20">
        <v>0.76048805642744521</v>
      </c>
      <c r="K20">
        <v>0.85802862840492433</v>
      </c>
      <c r="L20">
        <v>0.80640016309248597</v>
      </c>
      <c r="M20">
        <v>0.6331816991922582</v>
      </c>
      <c r="N20">
        <v>0.81818181817609326</v>
      </c>
      <c r="O20">
        <v>0.81818181818182412</v>
      </c>
      <c r="P20">
        <v>0.81818181815278646</v>
      </c>
      <c r="Q20">
        <v>0.81818181818187641</v>
      </c>
    </row>
    <row r="22" spans="1:17">
      <c r="D22" s="1" t="s">
        <v>33</v>
      </c>
      <c r="E22" s="1" t="s">
        <v>34</v>
      </c>
      <c r="F22" t="s">
        <v>2</v>
      </c>
      <c r="G22" s="9" t="s">
        <v>35</v>
      </c>
    </row>
    <row r="23" spans="1:17">
      <c r="B23" t="s">
        <v>36</v>
      </c>
      <c r="C23" t="s">
        <v>37</v>
      </c>
      <c r="D23" t="e">
        <f>SUM(D3:D17*G23:G37)</f>
        <v>#VALUE!</v>
      </c>
      <c r="E23" s="11">
        <v>5000</v>
      </c>
      <c r="F23">
        <f t="array" ref="F23:F26">-D3:D17*G23:G26+F3:F17</f>
        <v>274.58999999999997</v>
      </c>
      <c r="G23" s="12">
        <v>1</v>
      </c>
      <c r="H23" s="2" t="str">
        <f t="array" ref="H23:H26">B3:B17</f>
        <v>Ecopulpers</v>
      </c>
    </row>
    <row r="24" spans="1:17">
      <c r="B24" t="s">
        <v>38</v>
      </c>
      <c r="C24" t="s">
        <v>39</v>
      </c>
      <c r="D24" t="e">
        <f>SUM(K3:K17*G23:G37)</f>
        <v>#VALUE!</v>
      </c>
      <c r="E24" s="11">
        <v>50</v>
      </c>
      <c r="F24">
        <v>-1</v>
      </c>
      <c r="G24" s="12">
        <v>1</v>
      </c>
      <c r="H24" s="2" t="str">
        <v>Shading nets</v>
      </c>
    </row>
    <row r="25" spans="1:17">
      <c r="B25" t="s">
        <v>40</v>
      </c>
      <c r="C25" t="s">
        <v>37</v>
      </c>
      <c r="D25" t="e">
        <f>SUM(L3:L17*G23:G37)</f>
        <v>#VALUE!</v>
      </c>
      <c r="E25" s="11">
        <v>0</v>
      </c>
      <c r="F25">
        <v>-1</v>
      </c>
      <c r="G25" s="12">
        <v>1</v>
      </c>
      <c r="H25" s="2" t="str">
        <v>Shading trees_1st_1800</v>
      </c>
    </row>
    <row r="26" spans="1:17">
      <c r="B26" t="s">
        <v>41</v>
      </c>
      <c r="C26" t="s">
        <v>42</v>
      </c>
      <c r="D26" t="e">
        <f>SUM(J3:J17*G23:G37)</f>
        <v>#VALUE!</v>
      </c>
      <c r="E26" s="11">
        <v>0</v>
      </c>
      <c r="F26">
        <v>-1</v>
      </c>
      <c r="G26" s="12">
        <v>1</v>
      </c>
      <c r="H26" s="2" t="str">
        <v>Shading trees_1st_2000</v>
      </c>
    </row>
    <row r="27" spans="1:17">
      <c r="G27" s="12">
        <v>1</v>
      </c>
      <c r="H27" s="2" t="str">
        <f t="array" ref="H27">B7:B21</f>
        <v>Shading trees_1st_2200</v>
      </c>
    </row>
    <row r="28" spans="1:17">
      <c r="G28" s="12">
        <v>1</v>
      </c>
      <c r="H28" s="2" t="str">
        <f t="array" ref="H28">B8:B22</f>
        <v>Shading trees_2nd_1800</v>
      </c>
    </row>
    <row r="29" spans="1:17">
      <c r="G29" s="12">
        <v>1</v>
      </c>
      <c r="H29" s="2" t="str">
        <f t="array" ref="H29">B9:B23</f>
        <v>Shading trees_2nd_2000</v>
      </c>
    </row>
    <row r="30" spans="1:17">
      <c r="B30" t="s">
        <v>43</v>
      </c>
      <c r="D30" t="e">
        <f t="array" ref="D30">SUM(H3:H17*G23:G26)</f>
        <v>#N/A</v>
      </c>
      <c r="G30" s="12">
        <v>1</v>
      </c>
      <c r="H30" s="2" t="str">
        <f t="array" ref="H30">B10:B24</f>
        <v>Shading trees_2nd_2200</v>
      </c>
    </row>
    <row r="31" spans="1:17">
      <c r="G31" s="12">
        <v>1</v>
      </c>
      <c r="H31" s="2" t="str">
        <f t="array" ref="H31">B11:B25</f>
        <v>Shading trees_3rd_1800</v>
      </c>
    </row>
    <row r="32" spans="1:17">
      <c r="G32" s="12">
        <v>1</v>
      </c>
      <c r="H32" s="2" t="str">
        <f t="array" ref="H32">B12:B26</f>
        <v>Shading trees_3rd_2000</v>
      </c>
    </row>
    <row r="33" spans="7:8">
      <c r="G33" s="12">
        <v>1</v>
      </c>
      <c r="H33" s="2" t="str">
        <f t="array" ref="H33">B13:B27</f>
        <v>Shading trees_3rd_2200</v>
      </c>
    </row>
    <row r="34" spans="7:8">
      <c r="G34" s="12">
        <v>1</v>
      </c>
      <c r="H34" s="2" t="str">
        <f t="array" ref="H34">B14:B28</f>
        <v>Shading trees_4th_1800</v>
      </c>
    </row>
    <row r="35" spans="7:8">
      <c r="G35" s="12">
        <v>1</v>
      </c>
      <c r="H35" s="2" t="str">
        <f t="array" ref="H35">B15:B29</f>
        <v>Shading trees_4th_2000</v>
      </c>
    </row>
    <row r="36" spans="7:8">
      <c r="G36" s="12">
        <v>1</v>
      </c>
      <c r="H36" s="2" t="str">
        <f t="array" ref="H36">B16:B30</f>
        <v>Shading trees_4th_2200</v>
      </c>
    </row>
    <row r="37" spans="7:8">
      <c r="G37" s="12">
        <v>1</v>
      </c>
      <c r="H37" s="2" t="str">
        <f t="array" ref="H37">B17:B31</f>
        <v>Biomass</v>
      </c>
    </row>
  </sheetData>
  <mergeCells count="1">
    <mergeCell ref="A5:A1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Amin</dc:creator>
  <cp:keywords/>
  <dc:description/>
  <cp:lastModifiedBy>Negar Namazifard</cp:lastModifiedBy>
  <cp:revision/>
  <dcterms:created xsi:type="dcterms:W3CDTF">2020-06-05T14:19:28Z</dcterms:created>
  <dcterms:modified xsi:type="dcterms:W3CDTF">2020-07-29T07:21:02Z</dcterms:modified>
  <cp:category/>
  <cp:contentStatus/>
</cp:coreProperties>
</file>