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B5603465-9C49-4B07-935D-99BB01551557}" xr6:coauthVersionLast="45" xr6:coauthVersionMax="45" xr10:uidLastSave="{00000000-0000-0000-0000-000000000000}"/>
  <bookViews>
    <workbookView xWindow="-108" yWindow="-108" windowWidth="23256" windowHeight="12576" activeTab="1" xr2:uid="{E06427C0-47F7-42FD-AC5A-4E340D5BBA6E}"/>
  </bookViews>
  <sheets>
    <sheet name="input" sheetId="1" r:id="rId1"/>
    <sheet name="main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input!#REF!</definedName>
    <definedName name="solver_adj" localSheetId="1" hidden="1">main!$G$12:$G$15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1" hidden="1">2147483647</definedName>
    <definedName name="solver_lhs1" localSheetId="0" hidden="1">input!#REF!</definedName>
    <definedName name="solver_lhs1" localSheetId="1" hidden="1">main!$D$12</definedName>
    <definedName name="solver_lhs2" localSheetId="0" hidden="1">input!#REF!</definedName>
    <definedName name="solver_lhs2" localSheetId="1" hidden="1">main!$D$13:$D$15</definedName>
    <definedName name="solver_lhs3" localSheetId="1" hidden="1">main!$F$12:$F$15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input!#REF!</definedName>
    <definedName name="solver_opt" localSheetId="1" hidden="1">main!$D$19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3</definedName>
    <definedName name="solver_rhs1" localSheetId="0" hidden="1">input!#REF!</definedName>
    <definedName name="solver_rhs1" localSheetId="1" hidden="1">main!$E$12</definedName>
    <definedName name="solver_rhs2" localSheetId="0" hidden="1">input!#REF!</definedName>
    <definedName name="solver_rhs2" localSheetId="1" hidden="1">main!$E$13:$E$15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1" hidden="1">0</definedName>
    <definedName name="solver_tim" localSheetId="1" hidden="1">2147483647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D19" i="2" l="1" a="1"/>
  <c r="D12" i="2" a="1"/>
  <c r="D12" i="2" s="1"/>
  <c r="D15" i="2" a="1"/>
  <c r="D13" i="2" a="1"/>
  <c r="F12" i="2" a="1"/>
  <c r="F12" i="2" s="1"/>
  <c r="F14" i="2" l="1"/>
  <c r="F13" i="2"/>
  <c r="H12" i="2" a="1"/>
  <c r="H12" i="2" s="1"/>
  <c r="H15" i="2" l="1"/>
  <c r="H14" i="2"/>
  <c r="H13" i="2"/>
  <c r="F6" i="2" l="1"/>
  <c r="F15" i="2" s="1"/>
  <c r="K6" i="2"/>
  <c r="D13" i="2" s="1"/>
  <c r="L6" i="2"/>
  <c r="D14" i="2" s="1" a="1"/>
  <c r="D14" i="2" s="1"/>
  <c r="M6" i="2"/>
  <c r="N6" i="2"/>
  <c r="O6" i="2"/>
  <c r="P6" i="2"/>
  <c r="Q6" i="2"/>
  <c r="J6" i="2"/>
  <c r="D15" i="2" s="1"/>
  <c r="I6" i="2"/>
  <c r="H6" i="2"/>
  <c r="D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<sst xmlns="http://schemas.openxmlformats.org/spreadsheetml/2006/main" count="86" uniqueCount="41">
  <si>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</si>
  <si>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</si>
  <si>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</si>
  <si>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</si>
  <si>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</si>
  <si>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</si>
  <si>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</si>
  <si>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</si>
  <si>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</si>
  <si>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</si>
  <si>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</si>
  <si>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</si>
  <si>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</si>
  <si>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</si>
  <si>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</si>
  <si>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</si>
  <si>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</si>
  <si>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</si>
  <si>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Saving</t>
  </si>
  <si>
    <t>1 M Ksh investment</t>
  </si>
  <si>
    <t>Pulping_machines_450_109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</si>
  <si>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</si>
  <si>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</si>
  <si>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</si>
  <si>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</si>
  <si>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</si>
  <si>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</si>
  <si>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</si>
  <si>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</si>
  <si>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</si>
  <si>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</si>
  <si>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</si>
  <si>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Shading_nets_107_0.45</t>
  </si>
  <si>
    <t>Shading_trees</t>
  </si>
  <si>
    <t>17 plants</t>
  </si>
  <si>
    <t>1 M Ksh investment*</t>
  </si>
  <si>
    <t>4b</t>
  </si>
  <si>
    <t>M Ksh</t>
  </si>
  <si>
    <t>m3</t>
  </si>
  <si>
    <t>kton/FU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</si>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</sst>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9" formatCode="0;0;\-"/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/>
    <xf numFmtId="16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17</xdr:row>
      <xdr:rowOff>104140</xdr:rowOff>
    </xdr:from>
    <xdr:to>
      <xdr:col>3</xdr:col>
      <xdr:colOff>231455</xdr:colOff>
      <xdr:row>18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11</xdr:row>
      <xdr:rowOff>91440</xdr:rowOff>
    </xdr:from>
    <xdr:to>
      <xdr:col>4</xdr:col>
      <xdr:colOff>0</xdr:colOff>
      <xdr:row>11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147320</xdr:rowOff>
    </xdr:from>
    <xdr:to>
      <xdr:col>4</xdr:col>
      <xdr:colOff>190500</xdr:colOff>
      <xdr:row>12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0</xdr:colOff>
      <xdr:row>13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147320</xdr:rowOff>
    </xdr:from>
    <xdr:to>
      <xdr:col>4</xdr:col>
      <xdr:colOff>190500</xdr:colOff>
      <xdr:row>14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P3"/>
  <sheetViews>
    <sheetView showGridLines="0"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7.21875" customWidth="1"/>
    <col min="3" max="3" width="9.44140625" bestFit="1" customWidth="1"/>
    <col min="4" max="4" width="8.6640625" bestFit="1" customWidth="1"/>
    <col min="5" max="5" width="7.77734375" bestFit="1" customWidth="1"/>
    <col min="6" max="6" width="8.33203125" bestFit="1" customWidth="1"/>
    <col min="7" max="7" width="9.44140625" bestFit="1" customWidth="1"/>
    <col min="8" max="8" width="5.44140625" bestFit="1" customWidth="1"/>
    <col min="9" max="9" width="12.109375" bestFit="1" customWidth="1"/>
    <col min="10" max="10" width="14.44140625" bestFit="1" customWidth="1"/>
    <col min="11" max="11" width="11.109375" bestFit="1" customWidth="1"/>
    <col min="12" max="12" width="16" bestFit="1" customWidth="1"/>
    <col min="13" max="13" width="16.21875" bestFit="1" customWidth="1"/>
    <col min="14" max="14" width="18.5546875" bestFit="1" customWidth="1"/>
    <col min="15" max="15" width="15.21875" bestFit="1" customWidth="1"/>
    <col min="16" max="16" width="20.109375" bestFit="1" customWidth="1"/>
  </cols>
  <sheetData>
    <row r="1" spans="1:16" x14ac:dyDescent="0.3">
      <c r="A1" s="3"/>
      <c r="C1" s="3" t="s">
        <v>1</v>
      </c>
      <c r="D1" s="4" t="s">
        <v>2</v>
      </c>
      <c r="E1" s="3" t="s">
        <v>5</v>
      </c>
      <c r="F1" s="3" t="s">
        <v>30</v>
      </c>
      <c r="G1" s="6" t="s">
        <v>18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27</v>
      </c>
      <c r="M1" s="3" t="s">
        <v>24</v>
      </c>
      <c r="N1" s="3" t="s">
        <v>25</v>
      </c>
      <c r="O1" s="3" t="s">
        <v>26</v>
      </c>
      <c r="P1" s="3" t="s">
        <v>28</v>
      </c>
    </row>
    <row r="2" spans="1:16" x14ac:dyDescent="0.3">
      <c r="A2" s="4" t="s">
        <v>0</v>
      </c>
      <c r="B2" s="4" t="s">
        <v>3</v>
      </c>
      <c r="C2" s="9" t="s">
        <v>22</v>
      </c>
      <c r="D2" s="3" t="s">
        <v>4</v>
      </c>
      <c r="E2" s="3" t="s">
        <v>31</v>
      </c>
      <c r="F2" s="3" t="s">
        <v>31</v>
      </c>
      <c r="G2" s="3" t="s">
        <v>22</v>
      </c>
      <c r="H2" s="3" t="s">
        <v>23</v>
      </c>
      <c r="I2" s="3" t="s">
        <v>17</v>
      </c>
      <c r="J2" s="3" t="s">
        <v>39</v>
      </c>
      <c r="K2" s="3" t="s">
        <v>22</v>
      </c>
      <c r="L2" s="3" t="s">
        <v>22</v>
      </c>
      <c r="M2" s="3" t="s">
        <v>17</v>
      </c>
      <c r="N2" s="9" t="s">
        <v>39</v>
      </c>
      <c r="O2" s="3" t="s">
        <v>22</v>
      </c>
      <c r="P2" s="3" t="s">
        <v>22</v>
      </c>
    </row>
    <row r="3" spans="1:16" x14ac:dyDescent="0.3">
      <c r="A3" s="2" t="s">
        <v>20</v>
      </c>
      <c r="B3" s="2" t="s">
        <v>19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7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19"/>
  <sheetViews>
    <sheetView showGridLines="0" tabSelected="1" workbookViewId="0">
      <selection activeCell="L3" sqref="L3:L6"/>
    </sheetView>
  </sheetViews>
  <sheetFormatPr defaultRowHeight="14.4" x14ac:dyDescent="0.3"/>
  <cols>
    <col min="1" max="1" width="5.44140625" customWidth="1"/>
    <col min="2" max="2" width="23.77734375" bestFit="1" customWidth="1"/>
    <col min="3" max="3" width="20.109375" bestFit="1" customWidth="1"/>
    <col min="4" max="4" width="9.44140625" bestFit="1" customWidth="1"/>
    <col min="5" max="5" width="10" bestFit="1" customWidth="1"/>
    <col min="6" max="6" width="7.77734375" bestFit="1" customWidth="1"/>
    <col min="7" max="7" width="8.88671875" customWidth="1"/>
    <col min="8" max="9" width="12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bestFit="1" customWidth="1"/>
    <col min="14" max="14" width="16.21875" bestFit="1" customWidth="1"/>
    <col min="15" max="15" width="18.5546875" bestFit="1" customWidth="1"/>
    <col min="16" max="16" width="15.21875" bestFit="1" customWidth="1"/>
    <col min="17" max="17" width="20.109375" bestFit="1" customWidth="1"/>
  </cols>
  <sheetData>
    <row r="1" spans="1:17" x14ac:dyDescent="0.3">
      <c r="A1" s="2"/>
      <c r="B1" s="3"/>
      <c r="D1" s="9" t="s">
        <v>1</v>
      </c>
      <c r="E1" s="9" t="s">
        <v>2</v>
      </c>
      <c r="F1" s="9" t="s">
        <v>5</v>
      </c>
      <c r="G1" s="9" t="s">
        <v>30</v>
      </c>
      <c r="H1" s="9" t="s">
        <v>18</v>
      </c>
      <c r="I1" s="9" t="s">
        <v>6</v>
      </c>
      <c r="J1" s="9" t="s">
        <v>8</v>
      </c>
      <c r="K1" s="9" t="s">
        <v>9</v>
      </c>
      <c r="L1" s="9" t="s">
        <v>10</v>
      </c>
      <c r="M1" s="9" t="s">
        <v>27</v>
      </c>
      <c r="N1" s="9" t="s">
        <v>24</v>
      </c>
      <c r="O1" s="9" t="s">
        <v>25</v>
      </c>
      <c r="P1" s="9" t="s">
        <v>26</v>
      </c>
      <c r="Q1" s="9" t="s">
        <v>28</v>
      </c>
    </row>
    <row r="2" spans="1:17" x14ac:dyDescent="0.3">
      <c r="A2" s="2"/>
      <c r="B2" s="4" t="s">
        <v>0</v>
      </c>
      <c r="C2" s="4" t="s">
        <v>3</v>
      </c>
      <c r="D2" s="9" t="s">
        <v>22</v>
      </c>
      <c r="E2" s="9" t="s">
        <v>4</v>
      </c>
      <c r="F2" s="9" t="s">
        <v>31</v>
      </c>
      <c r="G2" s="9" t="s">
        <v>31</v>
      </c>
      <c r="H2" s="9" t="s">
        <v>22</v>
      </c>
      <c r="I2" s="9" t="s">
        <v>23</v>
      </c>
      <c r="J2" s="9" t="s">
        <v>17</v>
      </c>
      <c r="K2" s="9" t="s">
        <v>39</v>
      </c>
      <c r="L2" s="9" t="s">
        <v>22</v>
      </c>
      <c r="M2" s="9" t="s">
        <v>22</v>
      </c>
      <c r="N2" s="9" t="s">
        <v>17</v>
      </c>
      <c r="O2" s="9" t="s">
        <v>39</v>
      </c>
      <c r="P2" s="9" t="s">
        <v>22</v>
      </c>
      <c r="Q2" s="9" t="s">
        <v>22</v>
      </c>
    </row>
    <row r="3" spans="1:17" x14ac:dyDescent="0.3">
      <c r="A3" s="3">
        <v>1</v>
      </c>
      <c r="B3" s="2" t="s">
        <v>20</v>
      </c>
      <c r="C3" s="2" t="s">
        <v>19</v>
      </c>
      <c r="D3" s="8">
        <v>1</v>
      </c>
      <c r="E3" s="8">
        <v>0</v>
      </c>
      <c r="F3" s="8">
        <v>275.58999999999997</v>
      </c>
      <c r="G3" s="13">
        <v>0.95999991986900568</v>
      </c>
      <c r="H3" s="14">
        <v>0.6920654559507966</v>
      </c>
      <c r="I3" s="14">
        <v>1.387151911158615</v>
      </c>
      <c r="J3" s="14">
        <v>3.7530802499823039</v>
      </c>
      <c r="K3" s="14">
        <v>1.015747927158372E-2</v>
      </c>
      <c r="L3" s="14">
        <v>0.53979996684938669</v>
      </c>
      <c r="M3" s="14">
        <v>9.5046346075832844E-2</v>
      </c>
      <c r="N3" s="14">
        <v>4.2535808170214304E-3</v>
      </c>
      <c r="O3" s="14">
        <v>2.8961654606973748E-3</v>
      </c>
      <c r="P3" s="14">
        <v>1.174013130366802E-3</v>
      </c>
      <c r="Q3" s="14">
        <v>5.4423870053142309E-2</v>
      </c>
    </row>
    <row r="4" spans="1:17" x14ac:dyDescent="0.3">
      <c r="A4" s="3">
        <v>2</v>
      </c>
      <c r="B4" s="2" t="s">
        <v>32</v>
      </c>
      <c r="C4" s="2" t="s">
        <v>19</v>
      </c>
      <c r="D4" s="8">
        <v>1</v>
      </c>
      <c r="E4" s="8">
        <v>0</v>
      </c>
      <c r="F4" s="10">
        <v>467.04256100921816</v>
      </c>
      <c r="G4" s="13">
        <v>1.000762820243835</v>
      </c>
      <c r="H4" s="14">
        <v>0.20245399978011849</v>
      </c>
      <c r="I4" s="14">
        <v>4.9431615148663166</v>
      </c>
      <c r="J4" s="14">
        <v>4.6191184228518978E-3</v>
      </c>
      <c r="K4" s="14">
        <v>1.443921173631679E-4</v>
      </c>
      <c r="L4" s="14">
        <v>0.12818127009086311</v>
      </c>
      <c r="M4" s="14">
        <v>2.2855708841234449E-2</v>
      </c>
      <c r="N4" s="14">
        <v>7.4838957516476512E-5</v>
      </c>
      <c r="O4" s="14">
        <v>3.578425417799735E-3</v>
      </c>
      <c r="P4" s="14">
        <v>2.8668157756328577E-4</v>
      </c>
      <c r="Q4" s="14">
        <v>3.5829370375722647E-2</v>
      </c>
    </row>
    <row r="5" spans="1:17" x14ac:dyDescent="0.3">
      <c r="A5" s="3">
        <v>3</v>
      </c>
      <c r="B5" s="2" t="s">
        <v>33</v>
      </c>
      <c r="C5" s="2" t="s">
        <v>19</v>
      </c>
      <c r="D5" s="8">
        <v>1</v>
      </c>
      <c r="E5" s="8">
        <v>0</v>
      </c>
      <c r="F5" s="10">
        <v>6797.4060000000009</v>
      </c>
      <c r="G5" s="13">
        <v>1.00000015925616</v>
      </c>
      <c r="H5" s="14">
        <v>0.62656182702630758</v>
      </c>
      <c r="I5" s="14">
        <v>1.5960119434696629</v>
      </c>
      <c r="J5" s="14">
        <v>2.3667127534281458E-3</v>
      </c>
      <c r="K5" s="14">
        <v>2.1832435595570132E-3</v>
      </c>
      <c r="L5" s="14">
        <v>0.30856308445800101</v>
      </c>
      <c r="M5" s="14">
        <v>3.137899748980999E-2</v>
      </c>
      <c r="N5" s="14">
        <v>6.1807718884665519E-4</v>
      </c>
      <c r="O5" s="14">
        <v>0.28596529306378221</v>
      </c>
      <c r="P5" s="14">
        <v>1.9501510541886091E-4</v>
      </c>
      <c r="Q5" s="14">
        <v>9.7205753903836012E-2</v>
      </c>
    </row>
    <row r="6" spans="1:17" x14ac:dyDescent="0.3">
      <c r="A6" s="3">
        <v>4</v>
      </c>
      <c r="B6" s="2" t="s">
        <v>21</v>
      </c>
      <c r="C6" s="2" t="s">
        <v>35</v>
      </c>
      <c r="D6" s="8">
        <v>1</v>
      </c>
      <c r="E6" s="8">
        <v>0</v>
      </c>
      <c r="F6" s="10">
        <f>G7</f>
        <v>5421.2995378701016</v>
      </c>
      <c r="G6" s="13">
        <v>1</v>
      </c>
      <c r="H6" s="14">
        <f>H7/$G$7</f>
        <v>0.60017611682249938</v>
      </c>
      <c r="I6" s="14">
        <f>I7</f>
        <v>1.666177596826546</v>
      </c>
      <c r="J6" s="14">
        <f>J7/$G$7</f>
        <v>1.7866706568443057E-3</v>
      </c>
      <c r="K6" s="14">
        <f t="shared" ref="K6:Q6" si="0">K7/$G$7</f>
        <v>1.074154253294724E-2</v>
      </c>
      <c r="L6" s="14">
        <f t="shared" si="0"/>
        <v>6.2183632729923683E-4</v>
      </c>
      <c r="M6" s="14">
        <f t="shared" si="0"/>
        <v>1.3960073147690178E-2</v>
      </c>
      <c r="N6" s="14">
        <f t="shared" si="0"/>
        <v>4.4882945517118857E-3</v>
      </c>
      <c r="O6" s="14">
        <f t="shared" si="0"/>
        <v>2.7351872721376896E-3</v>
      </c>
      <c r="P6" s="14">
        <f t="shared" si="0"/>
        <v>1.2205235057779942E-3</v>
      </c>
      <c r="Q6" s="14">
        <f t="shared" si="0"/>
        <v>5.1284104614026049E-2</v>
      </c>
    </row>
    <row r="7" spans="1:17" x14ac:dyDescent="0.3">
      <c r="A7" s="3" t="s">
        <v>36</v>
      </c>
      <c r="B7" s="2" t="s">
        <v>21</v>
      </c>
      <c r="C7" s="2" t="s">
        <v>34</v>
      </c>
      <c r="D7" s="8">
        <f>G7/17</f>
        <v>318.8999728158883</v>
      </c>
      <c r="E7" s="8">
        <v>0</v>
      </c>
      <c r="F7" s="8">
        <v>0</v>
      </c>
      <c r="G7" s="13">
        <v>5421.2995378701016</v>
      </c>
      <c r="H7" s="5">
        <v>3253.734504770488</v>
      </c>
      <c r="I7" s="5">
        <v>1.666177596826546</v>
      </c>
      <c r="J7" s="5">
        <v>9.6860768062761053</v>
      </c>
      <c r="K7" s="5">
        <v>58.233119569878909</v>
      </c>
      <c r="L7" s="5">
        <v>3.3711609938181941</v>
      </c>
      <c r="M7" s="5">
        <v>75.681738104205579</v>
      </c>
      <c r="N7" s="5">
        <v>24.332389179020542</v>
      </c>
      <c r="O7" s="5">
        <v>14.828269494428239</v>
      </c>
      <c r="P7" s="5">
        <v>6.6168235178338364</v>
      </c>
      <c r="Q7" s="5">
        <v>278.02649264410138</v>
      </c>
    </row>
    <row r="11" spans="1:17" x14ac:dyDescent="0.3">
      <c r="D11" s="1" t="s">
        <v>12</v>
      </c>
      <c r="E11" s="1" t="s">
        <v>13</v>
      </c>
      <c r="F11" t="s">
        <v>5</v>
      </c>
      <c r="G11" s="9" t="s">
        <v>29</v>
      </c>
    </row>
    <row r="12" spans="1:17" x14ac:dyDescent="0.3">
      <c r="B12" t="s">
        <v>11</v>
      </c>
      <c r="C12" t="s">
        <v>37</v>
      </c>
      <c r="D12" cm="1">
        <f t="array" ref="D12">SUM(D3:D6*G12:G15)</f>
        <v>4999.9999800000005</v>
      </c>
      <c r="E12" s="11">
        <v>5000</v>
      </c>
      <c r="F12">
        <f t="array" ref="F12:F15">-D3:D6*G12:G15+F3:F6</f>
        <v>0</v>
      </c>
      <c r="G12" s="12">
        <v>275.58999999999997</v>
      </c>
      <c r="H12" s="2" t="str">
        <f t="array" ref="H12:H15">B3:B6</f>
        <v>Pulping_machines_450_109</v>
      </c>
    </row>
    <row r="13" spans="1:17" x14ac:dyDescent="0.3">
      <c r="B13" t="s">
        <v>14</v>
      </c>
      <c r="C13" t="s">
        <v>40</v>
      </c>
      <c r="D13">
        <f t="array" ref="D13">SUM(K3:K6*G12:G15)</f>
        <v>49.999999826402245</v>
      </c>
      <c r="E13" s="11">
        <v>50</v>
      </c>
      <c r="F13">
        <v>467.04256100921816</v>
      </c>
      <c r="G13" s="12">
        <v>0</v>
      </c>
      <c r="H13" s="2" t="str">
        <v>Shading_nets_107_0.45</v>
      </c>
    </row>
    <row r="14" spans="1:17" x14ac:dyDescent="0.3">
      <c r="B14" t="s">
        <v>15</v>
      </c>
      <c r="C14" t="s">
        <v>37</v>
      </c>
      <c r="D14" cm="1">
        <f t="array" ref="D14">SUM(L3:L6*G12:G15)</f>
        <v>279.3190275651375</v>
      </c>
      <c r="E14" s="11">
        <v>0</v>
      </c>
      <c r="F14">
        <v>6382.9836200000009</v>
      </c>
      <c r="G14" s="12">
        <v>414.42237999999998</v>
      </c>
      <c r="H14" s="2" t="str">
        <v>Shading_trees</v>
      </c>
    </row>
    <row r="15" spans="1:17" x14ac:dyDescent="0.3">
      <c r="B15" t="s">
        <v>16</v>
      </c>
      <c r="C15" t="s">
        <v>38</v>
      </c>
      <c r="D15">
        <f t="array" ref="D15">SUM(J3:J6*G12:G15)</f>
        <v>1042.9927332009579</v>
      </c>
      <c r="E15" s="11">
        <v>0</v>
      </c>
      <c r="F15">
        <v>1111.3119378701012</v>
      </c>
      <c r="G15" s="12">
        <v>4309.9876000000004</v>
      </c>
      <c r="H15" s="2" t="str">
        <v>Biomass_ongrid</v>
      </c>
    </row>
    <row r="19" spans="2:4" x14ac:dyDescent="0.3">
      <c r="B19" t="s">
        <v>7</v>
      </c>
      <c r="D19">
        <f t="array" ref="D19">SUM(H3:H6*G12:G15)</f>
        <v>3037.1391838999944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2020-07-03T20:12:43Z</dcterms:modified>
</cp:coreProperties>
</file>