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s\generic_pcb_board\v1-0\"/>
    </mc:Choice>
  </mc:AlternateContent>
  <bookViews>
    <workbookView xWindow="0" yWindow="0" windowWidth="15360" windowHeight="7650" tabRatio="699"/>
  </bookViews>
  <sheets>
    <sheet name="FormattedBOM" sheetId="2" r:id="rId1"/>
    <sheet name="RawBOMv1.0" sheetId="1" r:id="rId2"/>
  </sheets>
  <calcPr calcId="162913" concurrentCalc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2" i="2"/>
  <c r="Q45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3" i="2"/>
  <c r="K4" i="2"/>
  <c r="K5" i="2"/>
  <c r="K6" i="2"/>
  <c r="K7" i="2"/>
  <c r="K8" i="2"/>
  <c r="K2" i="2"/>
  <c r="N60" i="2"/>
  <c r="N63" i="2"/>
  <c r="N49" i="2"/>
  <c r="N50" i="2"/>
  <c r="N52" i="2"/>
  <c r="N53" i="2"/>
  <c r="N54" i="2"/>
  <c r="N55" i="2"/>
  <c r="N56" i="2"/>
  <c r="N57" i="2"/>
  <c r="N58" i="2"/>
  <c r="N59" i="2"/>
  <c r="N61" i="2"/>
  <c r="N64" i="2"/>
  <c r="N65" i="2"/>
  <c r="N66" i="2"/>
  <c r="N45" i="2"/>
  <c r="N46" i="2"/>
  <c r="N47" i="2"/>
  <c r="N48" i="2"/>
  <c r="L65" i="2"/>
  <c r="L66" i="2"/>
  <c r="L64" i="2"/>
  <c r="K62" i="2"/>
  <c r="N62" i="2"/>
  <c r="K51" i="2"/>
  <c r="L45" i="2"/>
  <c r="L46" i="2"/>
  <c r="L47" i="2"/>
  <c r="L48" i="2"/>
  <c r="L49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44" i="2"/>
  <c r="N44" i="2"/>
  <c r="L42" i="2"/>
  <c r="N42" i="2"/>
  <c r="L40" i="2"/>
  <c r="N40" i="2"/>
  <c r="L38" i="2"/>
  <c r="N38" i="2"/>
  <c r="L36" i="2"/>
  <c r="N36" i="2"/>
  <c r="L34" i="2"/>
  <c r="N34" i="2"/>
  <c r="L32" i="2"/>
  <c r="N32" i="2"/>
  <c r="L30" i="2"/>
  <c r="N30" i="2"/>
  <c r="L28" i="2"/>
  <c r="N28" i="2"/>
  <c r="L26" i="2"/>
  <c r="N26" i="2"/>
  <c r="L24" i="2"/>
  <c r="N24" i="2"/>
  <c r="L22" i="2"/>
  <c r="N22" i="2"/>
  <c r="L20" i="2"/>
  <c r="N20" i="2"/>
  <c r="L18" i="2"/>
  <c r="N18" i="2"/>
  <c r="L16" i="2"/>
  <c r="N16" i="2"/>
  <c r="L14" i="2"/>
  <c r="N14" i="2"/>
  <c r="L12" i="2"/>
  <c r="N12" i="2"/>
  <c r="L10" i="2"/>
  <c r="N10" i="2"/>
  <c r="L8" i="2"/>
  <c r="N8" i="2"/>
  <c r="L6" i="2"/>
  <c r="N6" i="2"/>
  <c r="L4" i="2"/>
  <c r="N4" i="2"/>
  <c r="L51" i="2"/>
  <c r="N51" i="2"/>
  <c r="L2" i="2"/>
  <c r="N2" i="2"/>
  <c r="L43" i="2"/>
  <c r="N43" i="2"/>
  <c r="L41" i="2"/>
  <c r="N41" i="2"/>
  <c r="L39" i="2"/>
  <c r="N39" i="2"/>
  <c r="L37" i="2"/>
  <c r="N37" i="2"/>
  <c r="L35" i="2"/>
  <c r="N35" i="2"/>
  <c r="L33" i="2"/>
  <c r="N33" i="2"/>
  <c r="L31" i="2"/>
  <c r="N31" i="2"/>
  <c r="L29" i="2"/>
  <c r="N29" i="2"/>
  <c r="L27" i="2"/>
  <c r="N27" i="2"/>
  <c r="L25" i="2"/>
  <c r="N25" i="2"/>
  <c r="L23" i="2"/>
  <c r="N23" i="2"/>
  <c r="L21" i="2"/>
  <c r="N21" i="2"/>
  <c r="L19" i="2"/>
  <c r="N19" i="2"/>
  <c r="L17" i="2"/>
  <c r="N17" i="2"/>
  <c r="L15" i="2"/>
  <c r="N15" i="2"/>
  <c r="L13" i="2"/>
  <c r="N13" i="2"/>
  <c r="L11" i="2"/>
  <c r="N11" i="2"/>
  <c r="L9" i="2"/>
  <c r="N9" i="2"/>
  <c r="L7" i="2"/>
  <c r="N7" i="2"/>
  <c r="L5" i="2"/>
  <c r="N5" i="2"/>
  <c r="L3" i="2"/>
  <c r="N3" i="2"/>
  <c r="L67" i="2"/>
  <c r="N67" i="2"/>
</calcChain>
</file>

<file path=xl/sharedStrings.xml><?xml version="1.0" encoding="utf-8"?>
<sst xmlns="http://schemas.openxmlformats.org/spreadsheetml/2006/main" count="652" uniqueCount="389">
  <si>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</si>
  <si>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</si>
  <si>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</si>
  <si>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</si>
  <si>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</si>
  <si>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</si>
  <si>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</si>
  <si>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</si>
  <si>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OC_NEWARK</t>
  </si>
  <si>
    <t>PACKAGE</t>
  </si>
  <si>
    <t>SUPPLIER</t>
  </si>
  <si>
    <t>TP_SIGNAL_NAME</t>
  </si>
  <si>
    <t>VALUE</t>
  </si>
  <si>
    <t>0R</t>
  </si>
  <si>
    <t>SMD-RES-0R-5%-1/10W(0603)</t>
  </si>
  <si>
    <t>R0603</t>
  </si>
  <si>
    <t>R17, R41</t>
  </si>
  <si>
    <t>301010292</t>
  </si>
  <si>
    <t>RC0603JR-070RL</t>
  </si>
  <si>
    <t>100K 1/10W</t>
  </si>
  <si>
    <t>SMD-RES-100K-5%-1/10W(0603)</t>
  </si>
  <si>
    <t>R39, R40</t>
  </si>
  <si>
    <t>301010089</t>
  </si>
  <si>
    <t>RC0603JR-07100KL</t>
  </si>
  <si>
    <t>100R</t>
  </si>
  <si>
    <t>SMD-RES-100R-5%-1/10W(0603)</t>
  </si>
  <si>
    <t>R9, R10, R22, R25</t>
  </si>
  <si>
    <t>301010090</t>
  </si>
  <si>
    <t>RC0603JR-07100RL</t>
  </si>
  <si>
    <t>100nf</t>
  </si>
  <si>
    <t>CERAMIC-100NF-50V-10%-X7R(0603)</t>
  </si>
  <si>
    <t>C0603</t>
  </si>
  <si>
    <t>C2, C6, C7, C11, C12, C13, C14, C15, C16, C18, C19, C20, C21, C22, C23, C24, C28, C29, C35, C36, C38, C39, C42, C43, C46, C47</t>
  </si>
  <si>
    <t>302010138</t>
  </si>
  <si>
    <t>CC0603KRX7R9BB104</t>
  </si>
  <si>
    <t>CERAMIC-100NF-50V-10%-X7R(0805)</t>
  </si>
  <si>
    <t>C0805</t>
  </si>
  <si>
    <t>C31</t>
  </si>
  <si>
    <t>302010165</t>
  </si>
  <si>
    <t>CC0805KRX7R9BB104</t>
  </si>
  <si>
    <t>10K</t>
  </si>
  <si>
    <t>SMD-RES-10K-1%-1/10W(0603)</t>
  </si>
  <si>
    <t>R16, R18, R19, R27</t>
  </si>
  <si>
    <t>301010299</t>
  </si>
  <si>
    <t>RC0603FR-0710KL</t>
  </si>
  <si>
    <t>10K 1/10W</t>
  </si>
  <si>
    <t>SMD-RES-10K-5%-1/10W(0603)</t>
  </si>
  <si>
    <t>R2</t>
  </si>
  <si>
    <t>301010293</t>
  </si>
  <si>
    <t>RC0603JR-0710KL</t>
  </si>
  <si>
    <t>10nf</t>
  </si>
  <si>
    <t>CERAMIC-10NF-50V-10%-X7R(0603)</t>
  </si>
  <si>
    <t>C25</t>
  </si>
  <si>
    <t>302010140</t>
  </si>
  <si>
    <t>CC0603KRX7R9BB103</t>
  </si>
  <si>
    <t>CERAMIC-10NF-50V-5%-X7R(0805)</t>
  </si>
  <si>
    <t>C9</t>
  </si>
  <si>
    <t>302010175</t>
  </si>
  <si>
    <t>CC0805JRX7R9BB103</t>
  </si>
  <si>
    <t>10pf</t>
  </si>
  <si>
    <t>CERAMIC-10PF-50V-5%-NPO(0603)</t>
  </si>
  <si>
    <t>C1, C3</t>
  </si>
  <si>
    <t>302010097</t>
  </si>
  <si>
    <t>CC0603JRNPO9BN100</t>
  </si>
  <si>
    <t>10uf</t>
  </si>
  <si>
    <t>CERAMIC-10UF-25V-10%-X5R(0805)</t>
  </si>
  <si>
    <t>C32</t>
  </si>
  <si>
    <t>302010178</t>
  </si>
  <si>
    <t>CC0805KKX5R8BB106</t>
  </si>
  <si>
    <t>TANTALUM-SMD-10UF-10V-10%(AVX-A)</t>
  </si>
  <si>
    <t>AVX-A</t>
  </si>
  <si>
    <t>C4, C5, C8, C10</t>
  </si>
  <si>
    <t>302020011</t>
  </si>
  <si>
    <t>TAJA106K010RNJ</t>
  </si>
  <si>
    <t>TANTALUM-SMD-10UF-16V-10%(AVX-A)</t>
  </si>
  <si>
    <t>C26, C34</t>
  </si>
  <si>
    <t>302020002</t>
  </si>
  <si>
    <t>TAJA106K016RNJ</t>
  </si>
  <si>
    <t>12MHZ</t>
  </si>
  <si>
    <t>SMD-CRYSTAL-12MHZ-20PF-20PPM-40R(2P-5.0X3.2MM)</t>
  </si>
  <si>
    <t>X2-SMD-5.0X3.2X1.3MM</t>
  </si>
  <si>
    <t>Y2</t>
  </si>
  <si>
    <t>306010047</t>
  </si>
  <si>
    <t>5032/2P</t>
  </si>
  <si>
    <t>15K 1/10W</t>
  </si>
  <si>
    <t>SMD-RES-15K-1%-1/10W(0603)</t>
  </si>
  <si>
    <t>R20</t>
  </si>
  <si>
    <t>301010241</t>
  </si>
  <si>
    <t>RC0603FR-0715KL</t>
  </si>
  <si>
    <t>16p-2.54</t>
  </si>
  <si>
    <t>DIP-BLACK-MALE-HEADER-VERT(16P-2.54)</t>
  </si>
  <si>
    <t>H16-2.54</t>
  </si>
  <si>
    <t>J5, J6, J7, J9, J10, J11</t>
  </si>
  <si>
    <t>320020034</t>
  </si>
  <si>
    <t>P125-1116A0BS116AX</t>
  </si>
  <si>
    <t>1K</t>
  </si>
  <si>
    <t>SMD-RES-1K-1%-1/10W(0603)</t>
  </si>
  <si>
    <t>R5, R11, R35, R36</t>
  </si>
  <si>
    <t>301010298</t>
  </si>
  <si>
    <t>RC0603FR-071KL</t>
  </si>
  <si>
    <t>2.7K 1/16W</t>
  </si>
  <si>
    <t>SMD-RES-2.7K-1%-1/16W(0402)</t>
  </si>
  <si>
    <t>R0402</t>
  </si>
  <si>
    <t>R28</t>
  </si>
  <si>
    <t>301010671</t>
  </si>
  <si>
    <t>RC0402FR-072K7L</t>
  </si>
  <si>
    <t>220R</t>
  </si>
  <si>
    <t>SMD-RES-220R-5%-1/10W(0603)</t>
  </si>
  <si>
    <t>R4, R6, R21</t>
  </si>
  <si>
    <t>301010163</t>
  </si>
  <si>
    <t>RC0603JR-07220RL</t>
  </si>
  <si>
    <t>22R</t>
  </si>
  <si>
    <t>SMD-RES-22R-5%-1/10W(0603)</t>
  </si>
  <si>
    <t>R26</t>
  </si>
  <si>
    <t>301010289</t>
  </si>
  <si>
    <t>RC0603JR-0722RL</t>
  </si>
  <si>
    <t>28V-5A</t>
  </si>
  <si>
    <t>SMD-DIODE-SCHOTTKY-28V-5A(DO-214AA)</t>
  </si>
  <si>
    <t>DO-214AA</t>
  </si>
  <si>
    <t>D1</t>
  </si>
  <si>
    <t>304020021</t>
  </si>
  <si>
    <t>SS54B</t>
  </si>
  <si>
    <t>2p-2.54</t>
  </si>
  <si>
    <t>DIP-BLACK-MALE-HEADER-VERT(2P-2.54)</t>
  </si>
  <si>
    <t>H2-2.54</t>
  </si>
  <si>
    <t>J3, J4</t>
  </si>
  <si>
    <t>320020016</t>
  </si>
  <si>
    <t>P125-1102A0BS116A1</t>
  </si>
  <si>
    <t>DIP-BLACK-ROUND-FEMALE-HEADER-VERT(2P-2.54)</t>
  </si>
  <si>
    <t>J8</t>
  </si>
  <si>
    <t>320030050</t>
  </si>
  <si>
    <t>RF130-1023ABS0741</t>
  </si>
  <si>
    <t>3.9K</t>
  </si>
  <si>
    <t>SMD-RES-3.9K-5%-1/10W(0603)</t>
  </si>
  <si>
    <t>R37, R38</t>
  </si>
  <si>
    <t>301010101</t>
  </si>
  <si>
    <t>RC0603JR-073K9L</t>
  </si>
  <si>
    <t>307010005_DIP_PPTC_4A_0310</t>
  </si>
  <si>
    <t>TH_5MM_14MM</t>
  </si>
  <si>
    <t>F1</t>
  </si>
  <si>
    <t>DIP PPTC 4A-30V;0310, RLD30P400UF 2P, SKU: 307010005</t>
  </si>
  <si>
    <t>32.768khZ@6Pf</t>
  </si>
  <si>
    <t>CRYTAL68SMX</t>
  </si>
  <si>
    <t>86SMX</t>
  </si>
  <si>
    <t>Q1</t>
  </si>
  <si>
    <t>CRYSTAL</t>
  </si>
  <si>
    <t>330R</t>
  </si>
  <si>
    <t>SMD-RES-330R-1%-1/10W(0603)</t>
  </si>
  <si>
    <t>R1, R3, R7, R23, R24, R29, R30, R31, R32, R33, R34, R42</t>
  </si>
  <si>
    <t>301010300</t>
  </si>
  <si>
    <t>RC0603FR-07330RL</t>
  </si>
  <si>
    <t>330R-1500MA</t>
  </si>
  <si>
    <t>SMD-FERRITE-BEAD-330R-1500MA(0805)'0805'</t>
  </si>
  <si>
    <t>L0805</t>
  </si>
  <si>
    <t>L1, L2, L3, L4</t>
  </si>
  <si>
    <t>303030006</t>
  </si>
  <si>
    <t>BLM21PG331SN1D</t>
  </si>
  <si>
    <t>4.7uf</t>
  </si>
  <si>
    <t>TANTALUM-SMD-4.7UF-16V(AVX-A)</t>
  </si>
  <si>
    <t>C17, C30</t>
  </si>
  <si>
    <t>302020006</t>
  </si>
  <si>
    <t>TAJA475*016#NJ</t>
  </si>
  <si>
    <t>47uf</t>
  </si>
  <si>
    <t>TANTALUM-SMD-47UF-6.3V(AVX-A)</t>
  </si>
  <si>
    <t>C40, C44, C48</t>
  </si>
  <si>
    <t>302020005</t>
  </si>
  <si>
    <t>TAJA476*006#NJ</t>
  </si>
  <si>
    <t>74HCT139D</t>
  </si>
  <si>
    <t>SOIC127P600X175-16N</t>
  </si>
  <si>
    <t>U10</t>
  </si>
  <si>
    <t>Dual 2-to-4 line decoder</t>
  </si>
  <si>
    <t>1085308</t>
  </si>
  <si>
    <t>99K0549</t>
  </si>
  <si>
    <t>SOIC-16</t>
  </si>
  <si>
    <t>NXP</t>
  </si>
  <si>
    <t>BLUE-0603</t>
  </si>
  <si>
    <t>SMD-LED-CLEAR-BLUE(0603)</t>
  </si>
  <si>
    <t>LED-0603</t>
  </si>
  <si>
    <t>D2, D7, D11, D16, D18, D20</t>
  </si>
  <si>
    <t>304090045</t>
  </si>
  <si>
    <t>19-217-BHC-ZL1M2RY-3T</t>
  </si>
  <si>
    <t>BR24G32-3</t>
  </si>
  <si>
    <t>SOP8</t>
  </si>
  <si>
    <t>U8</t>
  </si>
  <si>
    <t>http://uk.farnell.com/rohm/br24g32fj-3gte2/serial-eeprom-32kbit-1mhz-sop/dp/2373743?MER=sy-me-pd-mi-alte</t>
  </si>
  <si>
    <t>BSS138W-7-F</t>
  </si>
  <si>
    <t>SMD-MOSFET-N-CH-50V-200MA-BSS138W-7-F(SOT-23)</t>
  </si>
  <si>
    <t>SOT-23</t>
  </si>
  <si>
    <t>Q4</t>
  </si>
  <si>
    <t>305030000</t>
  </si>
  <si>
    <t>BZX84C30</t>
  </si>
  <si>
    <t>SOT91P240X110-3N</t>
  </si>
  <si>
    <t>U11</t>
  </si>
  <si>
    <t>350mW SURFACE MOUNT ZENER DIODE</t>
  </si>
  <si>
    <t>1902456</t>
  </si>
  <si>
    <t>-</t>
  </si>
  <si>
    <t>SOT-23-3</t>
  </si>
  <si>
    <t>DIODES INC.</t>
  </si>
  <si>
    <t>C106DG</t>
  </si>
  <si>
    <t>TO-225AA</t>
  </si>
  <si>
    <t>U$3</t>
  </si>
  <si>
    <t>DC-044-A</t>
  </si>
  <si>
    <t>JACK-DC-044-A</t>
  </si>
  <si>
    <t>DCJ3P-11.6X9.6X7.0MM</t>
  </si>
  <si>
    <t>J1</t>
  </si>
  <si>
    <t>320120002</t>
  </si>
  <si>
    <t>DC-DC-STEP-DOWN-LM2596</t>
  </si>
  <si>
    <t>U$5</t>
  </si>
  <si>
    <t>DC/DC Step-Down Regulator based on LM2596-ADJ chip</t>
  </si>
  <si>
    <t>FE1.1S</t>
  </si>
  <si>
    <t>FE1.1S_SSOP-28</t>
  </si>
  <si>
    <t>U$6</t>
  </si>
  <si>
    <t>A USB 2.0 hub IC.</t>
  </si>
  <si>
    <t>FT232RL-SSOP28</t>
  </si>
  <si>
    <t>INTERFACE-FT232RL(SSOP28)</t>
  </si>
  <si>
    <t>SSOP28-0.65-10.2X5.2MM</t>
  </si>
  <si>
    <t>U5, U6, U13, U14, U15</t>
  </si>
  <si>
    <t>310070022</t>
  </si>
  <si>
    <t>FT232RL</t>
  </si>
  <si>
    <t>GREEN-0603</t>
  </si>
  <si>
    <t>SMD-LED-CLEAR-GREEN(0603)</t>
  </si>
  <si>
    <t>D3, D15, D17, D19, D21</t>
  </si>
  <si>
    <t>304090043</t>
  </si>
  <si>
    <t>19-217-G7C-AN1P2-3T</t>
  </si>
  <si>
    <t>JST-XH-05-PIN-ROUND-PAD</t>
  </si>
  <si>
    <t>JST-XH-05-PACKAGE-ROUND-PAD</t>
  </si>
  <si>
    <t>I2C_1, I2C_2, I2C_3, I2C_4, I2C_5, I2C_6, I2C_7, I2C_8, I2C_9, I2C_10, I_UART_HUB_1, LOPY_I2C, LOPY_UART0, LOPY_UART1, PI_RS_485, PI_UART, PI_UART_HUB_2, PI_UART_HUB_3</t>
  </si>
  <si>
    <t>JST XH Connector 2 Pin</t>
  </si>
  <si>
    <t>JST-XH-07-PIN-ROUND-PAD</t>
  </si>
  <si>
    <t>JST-XH-07-PACKAGE-ROUND-PAD</t>
  </si>
  <si>
    <t>LOPY_SPI, PI_ADC_1, PI_ADC_2, PI_ADC_3, PI_ADC_4, SPI_1, SPI_2, SPI_3, SPI_4, SPI_5, SPI_6, SPI_7, SPI_8</t>
  </si>
  <si>
    <t>LOPY</t>
  </si>
  <si>
    <t>U3</t>
  </si>
  <si>
    <t>MAX213IDBR</t>
  </si>
  <si>
    <t>SOP65P780X200-28N</t>
  </si>
  <si>
    <t>U4</t>
  </si>
  <si>
    <t>RS-232 LINE DRIVER/RECEIVER</t>
  </si>
  <si>
    <t>1575352</t>
  </si>
  <si>
    <t>71K6673</t>
  </si>
  <si>
    <t>TSSOP-28</t>
  </si>
  <si>
    <t>TEXAS INSTRUMENTS</t>
  </si>
  <si>
    <t>MCP23017-E/SO</t>
  </si>
  <si>
    <t>SOIC127P1032X265-28N</t>
  </si>
  <si>
    <t>U1</t>
  </si>
  <si>
    <t>IC, 16-Bit I/O Expander with Serial Interface,  SOIC-28</t>
  </si>
  <si>
    <t>1332087</t>
  </si>
  <si>
    <t>34M7442</t>
  </si>
  <si>
    <t>SOIC-28</t>
  </si>
  <si>
    <t>Microchip</t>
  </si>
  <si>
    <t>MCP3424-E/SL</t>
  </si>
  <si>
    <t>SOIC127P600X175-14N</t>
  </si>
  <si>
    <t>U$1, U$2</t>
  </si>
  <si>
    <t>Analog-to-Digital Converter</t>
  </si>
  <si>
    <t>1630424</t>
  </si>
  <si>
    <t>54M4871</t>
  </si>
  <si>
    <t>SOIC-14</t>
  </si>
  <si>
    <t>MCP79412-I/SN</t>
  </si>
  <si>
    <t>SOIC127P600X175-8N</t>
  </si>
  <si>
    <t>U2</t>
  </si>
  <si>
    <t>RTCC, I2C, 1K EE, 64B SRAM, 8SOIC</t>
  </si>
  <si>
    <t>2103565</t>
  </si>
  <si>
    <t>94T5863</t>
  </si>
  <si>
    <t>SOIC-8</t>
  </si>
  <si>
    <t>MIC29300</t>
  </si>
  <si>
    <t>TO-263</t>
  </si>
  <si>
    <t>U$4</t>
  </si>
  <si>
    <t>MICROSD-9P</t>
  </si>
  <si>
    <t>MICRO-SD-CARD-HOLDER-9P</t>
  </si>
  <si>
    <t>MICRO-SD9+4P-SMD-16.1X14.5X1.85MM</t>
  </si>
  <si>
    <t>J2</t>
  </si>
  <si>
    <t>320090008</t>
  </si>
  <si>
    <t>MOUNT-HOLE3.0</t>
  </si>
  <si>
    <t>3,0</t>
  </si>
  <si>
    <t>H1, H2, H3, H4, H5, H6</t>
  </si>
  <si>
    <t>MOUNTING HOLE with drill center marker</t>
  </si>
  <si>
    <t>RED-0603</t>
  </si>
  <si>
    <t>LED-SMD-RED-DIFFUSED(0603)</t>
  </si>
  <si>
    <t>D4, D5, D6, D8, D9, D10, D13, D14, D22</t>
  </si>
  <si>
    <t>304090042</t>
  </si>
  <si>
    <t>19-217-R6C-AL1M2VY-3T</t>
  </si>
  <si>
    <t>RPI2</t>
  </si>
  <si>
    <t>PCB1</t>
  </si>
  <si>
    <t>Device for Raspberry Pi 2 board created by www.element14.com</t>
  </si>
  <si>
    <t>SMD1206R500SF</t>
  </si>
  <si>
    <t>SMD-PPTC-500MA(1206)</t>
  </si>
  <si>
    <t>F1206</t>
  </si>
  <si>
    <t>F2, F3, F4, F5, F6, F7, F8, F9, F10, F11, F12, F13, F14, F15, F16, F17, F18, F19, F20, F21, F22, F23, F24, F25, F26, F27, F28, F29, F30, F31, F32, F33, F34, F35, F36, F37, F38, F39, F40, F41, F42, F43, F44, F45, F46, F47, F48, F49, F50, F51, F52, F53, F54, F55, F59, F60, F62, F74, F75, F76, F78, F79, F80, F81, F82, F83</t>
  </si>
  <si>
    <t>307010002</t>
  </si>
  <si>
    <t>SP483ECN-L</t>
  </si>
  <si>
    <t>U12</t>
  </si>
  <si>
    <t>Transceiver</t>
  </si>
  <si>
    <t>9387129</t>
  </si>
  <si>
    <t>24R0561</t>
  </si>
  <si>
    <t>Exar</t>
  </si>
  <si>
    <t>SSM3J328R,LF</t>
  </si>
  <si>
    <t>SMD-MOSFET-P-CH-20V-6A-SSM3J328R(SOT-23)</t>
  </si>
  <si>
    <t>Q2, Q5</t>
  </si>
  <si>
    <t>305030075</t>
  </si>
  <si>
    <t>TEMP-HUM-SENSOR-DHT22</t>
  </si>
  <si>
    <t>U$7</t>
  </si>
  <si>
    <t>DHT22 - digital humidity &amp; temperature sensor</t>
  </si>
  <si>
    <t>TPB2,54</t>
  </si>
  <si>
    <t>B2,54</t>
  </si>
  <si>
    <t>TP1, TP2, TP3, TP4, TP5, TP6, TP7, TP8, TP9, TP10, TP11, TP12, TP13, TP14, TP15, TP16, TP17</t>
  </si>
  <si>
    <t>Test pad</t>
  </si>
  <si>
    <t>TS-1101F</t>
  </si>
  <si>
    <t>DIP-BUTTON(2P-6.0X3.0X4.3MM)-TS-1101F</t>
  </si>
  <si>
    <t>SW2-5.0-6.0X3.0X4.3MM</t>
  </si>
  <si>
    <t>SW1, SW2, SW3, SW5</t>
  </si>
  <si>
    <t>311020025</t>
  </si>
  <si>
    <t>YELLOW-WHITE-0603</t>
  </si>
  <si>
    <t>SMD-LED-YELLOW-WHITE(0603)</t>
  </si>
  <si>
    <t>D12</t>
  </si>
  <si>
    <t>304090071</t>
  </si>
  <si>
    <t>ADL-0603W</t>
  </si>
  <si>
    <t>ZX62-B-5PA</t>
  </si>
  <si>
    <t>MICRO-USB-SMD(ZX62-B-5PA)</t>
  </si>
  <si>
    <t>MICRO-USB5+6P-SMD-0.65-AB</t>
  </si>
  <si>
    <t>USB1, USB3</t>
  </si>
  <si>
    <t>320010005</t>
  </si>
  <si>
    <t>cr1220</t>
  </si>
  <si>
    <t>DIP-BATTERY-CELL-HOLDER(1220)</t>
  </si>
  <si>
    <t>BAT2P-13.5-CR1220</t>
  </si>
  <si>
    <t>BAT1</t>
  </si>
  <si>
    <t>320170002</t>
  </si>
  <si>
    <t>Designator</t>
  </si>
  <si>
    <t>Source (if not Seeed)</t>
  </si>
  <si>
    <t>Notes</t>
  </si>
  <si>
    <t>Plain old test pads</t>
  </si>
  <si>
    <t>Raspberry Pi</t>
  </si>
  <si>
    <t>307010005</t>
  </si>
  <si>
    <t>http://uk.rs-online.com/web/p/thyristors/7743467/</t>
  </si>
  <si>
    <t>http://www.dhgate.com/store/product/fe1-1-s-fe1-1s-usb-2-0-hub-smd-ssop28-new/391709344.html</t>
  </si>
  <si>
    <t>http://uk.rs-online.com/web/p/pcb-headers/8201560/</t>
  </si>
  <si>
    <t>http://uk.rs-online.com/web/p/pcb-headers/8201567/</t>
  </si>
  <si>
    <t>LoPy Board - you might have a few</t>
  </si>
  <si>
    <t>https://www.pycom.io/product/lopy/</t>
  </si>
  <si>
    <t>http://uk.farnell.com/texas-instruments/max213idbr/line-driv-rcvr-rs232-120kbps-ssop/dp/2395902</t>
  </si>
  <si>
    <t>http://uk.farnell.com/microchip/mcp23017-e-so/16bit-expander-i-o-i2c-i-f-smd/dp/1332087</t>
  </si>
  <si>
    <t>http://uk.farnell.com/microchip/mcp3424-e-sl/adc-18bit-quad-channel-14soic/dp/1630424</t>
  </si>
  <si>
    <t>http://uk.farnell.com/microchip/mcp79412-i-sn/rtcc-i2c-1k-ee-64b-sram-8soic/dp/2103565</t>
  </si>
  <si>
    <t>http://uk.farnell.com/microchip/mic29300-5-0wu/ldo-volt-reg-3a-5v-to-263-3/dp/2510021</t>
  </si>
  <si>
    <t>Hole drilled through PCB</t>
  </si>
  <si>
    <t>http://uk.farnell.com/exar/sp483ecn-l/transceiver-rs485-smd-nsoic8-5v/dp/9387129</t>
  </si>
  <si>
    <t>https://www.adafruit.com/product/385</t>
  </si>
  <si>
    <t>DHT22 temp/humidity sensor - maybe you have this?</t>
  </si>
  <si>
    <t>Cannot find better sources - Ask Steven</t>
  </si>
  <si>
    <t>http://www.amazon.co.uk/LM2596-Step-down-Adjustable-Supply-Module/dp/B008RE3YOA</t>
  </si>
  <si>
    <t>Unit Price</t>
  </si>
  <si>
    <t>Line Total</t>
  </si>
  <si>
    <t>http://onecall.farnell.com/raspberry-pi/raspberrypi-modb-1gb/raspberry-pi-3-model-b/dp/2525225</t>
  </si>
  <si>
    <t>Unit Price (£)</t>
  </si>
  <si>
    <t>http://onecall.farnell.com/nexperia/74hct139d/74hct-cmos-smd-74hct139-soic16/dp/1085308</t>
  </si>
  <si>
    <t>http://onecall.farnell.com/multicomp/bzx84c30/diode-zener-0-3w-sot-23/dp/1466595</t>
  </si>
  <si>
    <t>Owned (pcs)</t>
  </si>
  <si>
    <t>BCS-120-L-D-TE</t>
  </si>
  <si>
    <t>http://onecall.farnell.com/samtec/bcs-120-l-d-te/receptacle-2-54mm-vertical-40way/dp/2308433</t>
  </si>
  <si>
    <t>CES-114-01-T-S</t>
  </si>
  <si>
    <t>LoPy Header</t>
  </si>
  <si>
    <t>http://onecall.farnell.com/samtec/ces-114-01-t-s/receptacle-2-54mm-single-14way/dp/1667519</t>
  </si>
  <si>
    <t xml:space="preserve"> </t>
  </si>
  <si>
    <t>DCDC Header</t>
  </si>
  <si>
    <t>http://onecall.farnell.com/wurth-elektronik/61300111121/header-2-54mm-pin-tht-vertical/dp/2356152</t>
  </si>
  <si>
    <t>RPi Header</t>
  </si>
  <si>
    <t>Min Order (pcs)</t>
  </si>
  <si>
    <t>No. of PCBs to order:</t>
  </si>
  <si>
    <t>To Order (pcs)</t>
  </si>
  <si>
    <t>Order Price</t>
  </si>
  <si>
    <t>Per PCB:</t>
  </si>
  <si>
    <t>Order Total:</t>
  </si>
  <si>
    <t>onecall part no</t>
  </si>
  <si>
    <t>RS part no</t>
  </si>
  <si>
    <t>820-1560</t>
  </si>
  <si>
    <t>820-1567</t>
  </si>
  <si>
    <t>Spares</t>
  </si>
  <si>
    <t xml:space="preserve">LFXTAL016178 </t>
  </si>
  <si>
    <t>Exchange rate</t>
  </si>
  <si>
    <t>Crystal</t>
  </si>
  <si>
    <t>eeprom</t>
  </si>
  <si>
    <t>zener</t>
  </si>
  <si>
    <t>thyrister</t>
  </si>
  <si>
    <t>psu</t>
  </si>
  <si>
    <t>usb hub</t>
  </si>
  <si>
    <t>232 driver</t>
  </si>
  <si>
    <t>port expander</t>
  </si>
  <si>
    <t>adc</t>
  </si>
  <si>
    <t>rtc</t>
  </si>
  <si>
    <t>ldo</t>
  </si>
  <si>
    <t>rs485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</si>
</sst>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7" fillId="3" borderId="0" xfId="7"/>
    <xf numFmtId="0" fontId="18" fillId="0" borderId="0" xfId="42"/>
    <xf numFmtId="49" fontId="18" fillId="0" borderId="0" xfId="42" applyNumberFormat="1"/>
    <xf numFmtId="164" fontId="0" fillId="0" borderId="0" xfId="43" applyNumberFormat="1" applyFont="1"/>
    <xf numFmtId="164" fontId="16" fillId="0" borderId="0" xfId="43" applyNumberFormat="1" applyFont="1"/>
    <xf numFmtId="165" fontId="0" fillId="0" borderId="0" xfId="43" applyNumberFormat="1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16" fillId="0" borderId="0" xfId="0" applyFont="1"/>
    <xf numFmtId="1" fontId="9" fillId="5" borderId="4" xfId="9" applyNumberFormat="1"/>
    <xf numFmtId="0" fontId="16" fillId="0" borderId="0" xfId="0" applyFont="1" applyFill="1" applyBorder="1"/>
    <xf numFmtId="9" fontId="0" fillId="0" borderId="0" xfId="44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ycom.io/product/lopy/" TargetMode="External"/><Relationship Id="rId13" Type="http://schemas.openxmlformats.org/officeDocument/2006/relationships/hyperlink" Target="http://uk.farnell.com/microchip/mic29300-5-0wu/ldo-volt-reg-3a-5v-to-263-3/dp/2510021" TargetMode="External"/><Relationship Id="rId18" Type="http://schemas.openxmlformats.org/officeDocument/2006/relationships/hyperlink" Target="http://onecall.farnell.com/samtec/bcs-120-l-d-te/receptacle-2-54mm-vertical-40way/dp/2308433" TargetMode="External"/><Relationship Id="rId3" Type="http://schemas.openxmlformats.org/officeDocument/2006/relationships/hyperlink" Target="http://uk.rs-online.com/web/p/thyristors/7743467/" TargetMode="External"/><Relationship Id="rId21" Type="http://schemas.openxmlformats.org/officeDocument/2006/relationships/hyperlink" Target="http://onecall.farnell.com/iqd-frequency-products/lfxtal016178/crystal-32-768khz-6pf-smd/dp/2449396" TargetMode="External"/><Relationship Id="rId7" Type="http://schemas.openxmlformats.org/officeDocument/2006/relationships/hyperlink" Target="http://uk.rs-online.com/web/p/pcb-headers/8201560/" TargetMode="External"/><Relationship Id="rId12" Type="http://schemas.openxmlformats.org/officeDocument/2006/relationships/hyperlink" Target="http://uk.farnell.com/microchip/mcp79412-i-sn/rtcc-i2c-1k-ee-64b-sram-8soic/dp/2103565" TargetMode="External"/><Relationship Id="rId17" Type="http://schemas.openxmlformats.org/officeDocument/2006/relationships/hyperlink" Target="http://onecall.farnell.com/raspberry-pi/raspberrypi-modb-1gb/raspberry-pi-3-model-b/dp/2525225" TargetMode="External"/><Relationship Id="rId2" Type="http://schemas.openxmlformats.org/officeDocument/2006/relationships/hyperlink" Target="http://www.amazon.co.uk/LM2596-Step-down-Adjustable-Supply-Module/dp/B008RE3YOA" TargetMode="External"/><Relationship Id="rId16" Type="http://schemas.openxmlformats.org/officeDocument/2006/relationships/hyperlink" Target="https://www.adafruit.com/product/385" TargetMode="External"/><Relationship Id="rId20" Type="http://schemas.openxmlformats.org/officeDocument/2006/relationships/hyperlink" Target="http://onecall.farnell.com/wurth-elektronik/61300111121/header-2-54mm-pin-tht-vertical/dp/2356152" TargetMode="External"/><Relationship Id="rId1" Type="http://schemas.openxmlformats.org/officeDocument/2006/relationships/hyperlink" Target="http://www.dhgate.com/store/product/fe1-1-s-fe1-1s-usb-2-0-hub-smd-ssop28-new/391709344.html" TargetMode="External"/><Relationship Id="rId6" Type="http://schemas.openxmlformats.org/officeDocument/2006/relationships/hyperlink" Target="http://onecall.farnell.com/nexperia/74hct139d/74hct-cmos-smd-74hct139-soic16/dp/1085308" TargetMode="External"/><Relationship Id="rId11" Type="http://schemas.openxmlformats.org/officeDocument/2006/relationships/hyperlink" Target="http://uk.farnell.com/microchip/mcp23017-e-so/16bit-expander-i-o-i2c-i-f-smd/dp/1332087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uk.farnell.com/rohm/br24g32fj-3gte2/serial-eeprom-32kbit-1mhz-sop/dp/2373743?MER=sy-me-pd-mi-alte" TargetMode="External"/><Relationship Id="rId15" Type="http://schemas.openxmlformats.org/officeDocument/2006/relationships/hyperlink" Target="http://uk.farnell.com/exar/sp483ecn-l/transceiver-rs485-smd-nsoic8-5v/dp/9387129" TargetMode="External"/><Relationship Id="rId23" Type="http://schemas.openxmlformats.org/officeDocument/2006/relationships/hyperlink" Target="http://onecall.farnell.com/iqd-frequency-products/lfxtal016178/crystal-32-768khz-6pf-smd/dp/2449396" TargetMode="External"/><Relationship Id="rId10" Type="http://schemas.openxmlformats.org/officeDocument/2006/relationships/hyperlink" Target="http://uk.farnell.com/texas-instruments/max213idbr/line-driv-rcvr-rs232-120kbps-ssop/dp/2395902" TargetMode="External"/><Relationship Id="rId19" Type="http://schemas.openxmlformats.org/officeDocument/2006/relationships/hyperlink" Target="http://onecall.farnell.com/samtec/ces-114-01-t-s/receptacle-2-54mm-single-14way/dp/1667519" TargetMode="External"/><Relationship Id="rId4" Type="http://schemas.openxmlformats.org/officeDocument/2006/relationships/hyperlink" Target="http://onecall.farnell.com/multicomp/bzx84c30/diode-zener-0-3w-sot-23/dp/1466595" TargetMode="External"/><Relationship Id="rId9" Type="http://schemas.openxmlformats.org/officeDocument/2006/relationships/hyperlink" Target="http://uk.rs-online.com/web/p/pcb-headers/8201567/" TargetMode="External"/><Relationship Id="rId14" Type="http://schemas.openxmlformats.org/officeDocument/2006/relationships/hyperlink" Target="http://uk.farnell.com/microchip/mcp3424-e-sl/adc-18bit-quad-channel-14soic/dp/1630424" TargetMode="External"/><Relationship Id="rId22" Type="http://schemas.openxmlformats.org/officeDocument/2006/relationships/hyperlink" Target="http://onecall.farnell.com/iqd-frequency-products/lfxtal016178/crystal-32-768khz-6pf-smd/dp/2449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tabSelected="1"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G62" sqref="G62"/>
    </sheetView>
  </sheetViews>
  <sheetFormatPr defaultRowHeight="15" x14ac:dyDescent="0.25"/>
  <cols>
    <col min="1" max="1" width="14.85546875" customWidth="1"/>
    <col min="2" max="2" width="17.7109375" customWidth="1"/>
    <col min="4" max="4" width="41" customWidth="1"/>
    <col min="5" max="5" width="14.28515625" bestFit="1" customWidth="1"/>
    <col min="6" max="6" width="14.28515625" customWidth="1"/>
    <col min="7" max="7" width="14.42578125" customWidth="1"/>
    <col min="8" max="8" width="26" customWidth="1"/>
    <col min="9" max="9" width="14.42578125" customWidth="1"/>
    <col min="10" max="10" width="10" style="5" customWidth="1"/>
    <col min="11" max="11" width="12.7109375" style="5" customWidth="1"/>
    <col min="12" max="12" width="9.42578125" customWidth="1"/>
    <col min="13" max="13" width="14.140625" customWidth="1"/>
    <col min="14" max="14" width="17" customWidth="1"/>
    <col min="15" max="15" width="11.7109375" customWidth="1"/>
  </cols>
  <sheetData>
    <row r="1" spans="1:15" x14ac:dyDescent="0.25">
      <c r="A1" s="1" t="s">
        <v>325</v>
      </c>
      <c r="B1" s="1" t="s">
        <v>5</v>
      </c>
      <c r="C1" t="s">
        <v>0</v>
      </c>
      <c r="D1" t="s">
        <v>326</v>
      </c>
      <c r="E1" t="s">
        <v>370</v>
      </c>
      <c r="F1" t="s">
        <v>371</v>
      </c>
      <c r="G1" t="s">
        <v>327</v>
      </c>
      <c r="H1" s="1" t="s">
        <v>6</v>
      </c>
      <c r="I1" s="1" t="s">
        <v>364</v>
      </c>
      <c r="J1" s="5" t="s">
        <v>348</v>
      </c>
      <c r="K1" s="5" t="s">
        <v>351</v>
      </c>
      <c r="L1" t="s">
        <v>349</v>
      </c>
      <c r="M1" t="s">
        <v>366</v>
      </c>
      <c r="N1" t="s">
        <v>367</v>
      </c>
      <c r="O1" t="s">
        <v>354</v>
      </c>
    </row>
    <row r="2" spans="1:15" x14ac:dyDescent="0.25">
      <c r="A2" s="1" t="s">
        <v>281</v>
      </c>
      <c r="B2" s="1"/>
      <c r="C2">
        <v>1</v>
      </c>
      <c r="D2" s="3" t="s">
        <v>350</v>
      </c>
      <c r="E2" s="3"/>
      <c r="F2" s="3"/>
      <c r="G2" t="s">
        <v>329</v>
      </c>
      <c r="I2" s="9">
        <v>1</v>
      </c>
      <c r="J2" s="5">
        <v>42.22</v>
      </c>
      <c r="K2" s="7">
        <f>J2*$I$69</f>
        <v>32.509399999999999</v>
      </c>
      <c r="L2" s="8">
        <f>PRODUCT(K2,C2)</f>
        <v>32.509399999999999</v>
      </c>
      <c r="M2">
        <f>ROUNDUP(ROUNDUP((C2*$I$67*(1+$I$68)),0)/I2,0)*I2</f>
        <v>6</v>
      </c>
      <c r="N2" s="8">
        <f>M2*K2</f>
        <v>195.0564</v>
      </c>
    </row>
    <row r="3" spans="1:15" x14ac:dyDescent="0.25">
      <c r="A3" s="1" t="s">
        <v>21</v>
      </c>
      <c r="B3" s="1" t="s">
        <v>22</v>
      </c>
      <c r="C3">
        <v>2</v>
      </c>
      <c r="H3" s="1" t="s">
        <v>23</v>
      </c>
      <c r="I3" s="9">
        <v>1</v>
      </c>
      <c r="J3" s="5">
        <v>0.01</v>
      </c>
      <c r="K3" s="7">
        <f t="shared" ref="K3:K44" si="0">J3*$I$69</f>
        <v>7.7000000000000002E-3</v>
      </c>
      <c r="L3" s="8">
        <f t="shared" ref="L3:L66" si="1">PRODUCT(K3,C3)</f>
        <v>1.54E-2</v>
      </c>
      <c r="M3">
        <f>ROUNDUP(ROUNDUP((C3*$I$67*(1+$I$68)),0)/I3,0)*I3</f>
        <v>11</v>
      </c>
      <c r="N3" s="8">
        <f>M3*K3</f>
        <v>8.4699999999999998E-2</v>
      </c>
    </row>
    <row r="4" spans="1:15" x14ac:dyDescent="0.25">
      <c r="A4" s="1" t="s">
        <v>26</v>
      </c>
      <c r="B4" s="1" t="s">
        <v>27</v>
      </c>
      <c r="C4">
        <v>4</v>
      </c>
      <c r="H4" s="1" t="s">
        <v>28</v>
      </c>
      <c r="I4" s="9">
        <v>1</v>
      </c>
      <c r="J4" s="5">
        <v>0.01</v>
      </c>
      <c r="K4" s="7">
        <f t="shared" si="0"/>
        <v>7.7000000000000002E-3</v>
      </c>
      <c r="L4" s="8">
        <f t="shared" si="1"/>
        <v>3.0800000000000001E-2</v>
      </c>
      <c r="M4">
        <f>ROUNDUP(ROUNDUP((C4*$I$67*(1+$I$68)),0)/I4,0)*I4</f>
        <v>21</v>
      </c>
      <c r="N4" s="8">
        <f>M4*K4</f>
        <v>0.16170000000000001</v>
      </c>
    </row>
    <row r="5" spans="1:15" x14ac:dyDescent="0.25">
      <c r="A5" s="1" t="s">
        <v>134</v>
      </c>
      <c r="B5" s="1" t="s">
        <v>135</v>
      </c>
      <c r="C5">
        <v>2</v>
      </c>
      <c r="H5" s="1" t="s">
        <v>136</v>
      </c>
      <c r="I5" s="9">
        <v>1</v>
      </c>
      <c r="J5" s="5">
        <v>0.01</v>
      </c>
      <c r="K5" s="7">
        <f t="shared" si="0"/>
        <v>7.7000000000000002E-3</v>
      </c>
      <c r="L5" s="8">
        <f t="shared" si="1"/>
        <v>1.54E-2</v>
      </c>
      <c r="M5">
        <f>ROUNDUP(ROUNDUP((C5*$I$67*(1+$I$68)),0)/I5,0)*I5</f>
        <v>11</v>
      </c>
      <c r="N5" s="8">
        <f>M5*K5</f>
        <v>8.4699999999999998E-2</v>
      </c>
    </row>
    <row r="6" spans="1:15" x14ac:dyDescent="0.25">
      <c r="A6" s="1" t="s">
        <v>108</v>
      </c>
      <c r="B6" s="1" t="s">
        <v>109</v>
      </c>
      <c r="C6">
        <v>3</v>
      </c>
      <c r="H6" s="1" t="s">
        <v>110</v>
      </c>
      <c r="I6" s="9">
        <v>1</v>
      </c>
      <c r="J6" s="5">
        <v>0.01</v>
      </c>
      <c r="K6" s="7">
        <f t="shared" si="0"/>
        <v>7.7000000000000002E-3</v>
      </c>
      <c r="L6" s="8">
        <f t="shared" si="1"/>
        <v>2.3100000000000002E-2</v>
      </c>
      <c r="M6">
        <f>ROUNDUP(ROUNDUP((C6*$I$67*(1+$I$68)),0)/I6,0)*I6</f>
        <v>16</v>
      </c>
      <c r="N6" s="8">
        <f>M6*K6</f>
        <v>0.1232</v>
      </c>
    </row>
    <row r="7" spans="1:15" x14ac:dyDescent="0.25">
      <c r="A7" s="1" t="s">
        <v>86</v>
      </c>
      <c r="B7" s="1" t="s">
        <v>87</v>
      </c>
      <c r="C7">
        <v>1</v>
      </c>
      <c r="H7" s="1" t="s">
        <v>88</v>
      </c>
      <c r="I7" s="9">
        <v>1</v>
      </c>
      <c r="J7" s="5">
        <v>0.01</v>
      </c>
      <c r="K7" s="7">
        <f t="shared" si="0"/>
        <v>7.7000000000000002E-3</v>
      </c>
      <c r="L7" s="8">
        <f t="shared" si="1"/>
        <v>7.7000000000000002E-3</v>
      </c>
      <c r="M7">
        <f>ROUNDUP(ROUNDUP((C7*$I$67*(1+$I$68)),0)/I7,0)*I7</f>
        <v>6</v>
      </c>
      <c r="N7" s="8">
        <f>M7*K7</f>
        <v>4.6200000000000005E-2</v>
      </c>
    </row>
    <row r="8" spans="1:15" x14ac:dyDescent="0.25">
      <c r="A8" s="1" t="s">
        <v>113</v>
      </c>
      <c r="B8" s="1" t="s">
        <v>114</v>
      </c>
      <c r="C8">
        <v>1</v>
      </c>
      <c r="H8" s="1" t="s">
        <v>115</v>
      </c>
      <c r="I8" s="9">
        <v>1</v>
      </c>
      <c r="J8" s="5">
        <v>0.01</v>
      </c>
      <c r="K8" s="7">
        <f t="shared" si="0"/>
        <v>7.7000000000000002E-3</v>
      </c>
      <c r="L8" s="8">
        <f t="shared" si="1"/>
        <v>7.7000000000000002E-3</v>
      </c>
      <c r="M8">
        <f>ROUNDUP(ROUNDUP((C8*$I$67*(1+$I$68)),0)/I8,0)*I8</f>
        <v>6</v>
      </c>
      <c r="N8" s="8">
        <f>M8*K8</f>
        <v>4.6200000000000005E-2</v>
      </c>
    </row>
    <row r="9" spans="1:15" x14ac:dyDescent="0.25">
      <c r="A9" s="1" t="s">
        <v>16</v>
      </c>
      <c r="B9" s="1" t="s">
        <v>17</v>
      </c>
      <c r="C9">
        <v>2</v>
      </c>
      <c r="H9" s="1" t="s">
        <v>18</v>
      </c>
      <c r="I9" s="9">
        <v>1</v>
      </c>
      <c r="J9" s="5">
        <v>0.01</v>
      </c>
      <c r="K9" s="7">
        <f t="shared" si="0"/>
        <v>7.7000000000000002E-3</v>
      </c>
      <c r="L9" s="8">
        <f t="shared" si="1"/>
        <v>1.54E-2</v>
      </c>
      <c r="M9">
        <f>ROUNDUP(ROUNDUP((C9*$I$67*(1+$I$68)),0)/I9,0)*I9</f>
        <v>11</v>
      </c>
      <c r="N9" s="8">
        <f>M9*K9</f>
        <v>8.4699999999999998E-2</v>
      </c>
    </row>
    <row r="10" spans="1:15" x14ac:dyDescent="0.25">
      <c r="A10" s="1" t="s">
        <v>47</v>
      </c>
      <c r="B10" s="1" t="s">
        <v>48</v>
      </c>
      <c r="C10">
        <v>1</v>
      </c>
      <c r="H10" s="1" t="s">
        <v>49</v>
      </c>
      <c r="I10" s="9">
        <v>1</v>
      </c>
      <c r="J10" s="5">
        <v>0.01</v>
      </c>
      <c r="K10" s="7">
        <f t="shared" si="0"/>
        <v>7.7000000000000002E-3</v>
      </c>
      <c r="L10" s="8">
        <f t="shared" si="1"/>
        <v>7.7000000000000002E-3</v>
      </c>
      <c r="M10">
        <f>ROUNDUP(ROUNDUP((C10*$I$67*(1+$I$68)),0)/I10,0)*I10</f>
        <v>6</v>
      </c>
      <c r="N10" s="8">
        <f>M10*K10</f>
        <v>4.6200000000000005E-2</v>
      </c>
    </row>
    <row r="11" spans="1:15" x14ac:dyDescent="0.25">
      <c r="A11" s="1" t="s">
        <v>97</v>
      </c>
      <c r="B11" s="1" t="s">
        <v>98</v>
      </c>
      <c r="C11">
        <v>4</v>
      </c>
      <c r="H11" s="1" t="s">
        <v>99</v>
      </c>
      <c r="I11" s="9">
        <v>1</v>
      </c>
      <c r="J11" s="5">
        <v>0.01</v>
      </c>
      <c r="K11" s="7">
        <f t="shared" si="0"/>
        <v>7.7000000000000002E-3</v>
      </c>
      <c r="L11" s="8">
        <f t="shared" si="1"/>
        <v>3.0800000000000001E-2</v>
      </c>
      <c r="M11">
        <f>ROUNDUP(ROUNDUP((C11*$I$67*(1+$I$68)),0)/I11,0)*I11</f>
        <v>21</v>
      </c>
      <c r="N11" s="8">
        <f>M11*K11</f>
        <v>0.16170000000000001</v>
      </c>
    </row>
    <row r="12" spans="1:15" x14ac:dyDescent="0.25">
      <c r="A12" s="1" t="s">
        <v>42</v>
      </c>
      <c r="B12" s="1" t="s">
        <v>43</v>
      </c>
      <c r="C12">
        <v>4</v>
      </c>
      <c r="H12" s="1" t="s">
        <v>44</v>
      </c>
      <c r="I12" s="9">
        <v>1</v>
      </c>
      <c r="J12" s="5">
        <v>0.01</v>
      </c>
      <c r="K12" s="7">
        <f t="shared" si="0"/>
        <v>7.7000000000000002E-3</v>
      </c>
      <c r="L12" s="8">
        <f t="shared" si="1"/>
        <v>3.0800000000000001E-2</v>
      </c>
      <c r="M12">
        <f>ROUNDUP(ROUNDUP((C12*$I$67*(1+$I$68)),0)/I12,0)*I12</f>
        <v>21</v>
      </c>
      <c r="N12" s="8">
        <f>M12*K12</f>
        <v>0.16170000000000001</v>
      </c>
    </row>
    <row r="13" spans="1:15" x14ac:dyDescent="0.25">
      <c r="A13" s="1" t="s">
        <v>148</v>
      </c>
      <c r="B13" s="1" t="s">
        <v>149</v>
      </c>
      <c r="C13">
        <v>12</v>
      </c>
      <c r="H13" s="1" t="s">
        <v>150</v>
      </c>
      <c r="I13" s="9">
        <v>1</v>
      </c>
      <c r="J13" s="5">
        <v>0.01</v>
      </c>
      <c r="K13" s="7">
        <f t="shared" si="0"/>
        <v>7.7000000000000002E-3</v>
      </c>
      <c r="L13" s="8">
        <f t="shared" si="1"/>
        <v>9.240000000000001E-2</v>
      </c>
      <c r="M13">
        <f>ROUNDUP(ROUNDUP((C13*$I$67*(1+$I$68)),0)/I13,0)*I13</f>
        <v>61</v>
      </c>
      <c r="N13" s="8">
        <f>M13*K13</f>
        <v>0.46970000000000001</v>
      </c>
    </row>
    <row r="14" spans="1:15" x14ac:dyDescent="0.25">
      <c r="A14" s="1" t="s">
        <v>103</v>
      </c>
      <c r="B14" s="1" t="s">
        <v>104</v>
      </c>
      <c r="C14">
        <v>1</v>
      </c>
      <c r="H14" s="1" t="s">
        <v>105</v>
      </c>
      <c r="I14" s="9">
        <v>1</v>
      </c>
      <c r="J14" s="5">
        <v>0.01</v>
      </c>
      <c r="K14" s="7">
        <f t="shared" si="0"/>
        <v>7.7000000000000002E-3</v>
      </c>
      <c r="L14" s="8">
        <f t="shared" si="1"/>
        <v>7.7000000000000002E-3</v>
      </c>
      <c r="M14">
        <f>ROUNDUP(ROUNDUP((C14*$I$67*(1+$I$68)),0)/I14,0)*I14</f>
        <v>6</v>
      </c>
      <c r="N14" s="8">
        <f>M14*K14</f>
        <v>4.6200000000000005E-2</v>
      </c>
    </row>
    <row r="15" spans="1:15" x14ac:dyDescent="0.25">
      <c r="A15" s="1" t="s">
        <v>61</v>
      </c>
      <c r="B15" s="1" t="s">
        <v>62</v>
      </c>
      <c r="C15">
        <v>2</v>
      </c>
      <c r="H15" s="1" t="s">
        <v>63</v>
      </c>
      <c r="I15" s="9">
        <v>1</v>
      </c>
      <c r="J15" s="5">
        <v>0.01</v>
      </c>
      <c r="K15" s="7">
        <f t="shared" si="0"/>
        <v>7.7000000000000002E-3</v>
      </c>
      <c r="L15" s="8">
        <f t="shared" si="1"/>
        <v>1.54E-2</v>
      </c>
      <c r="M15">
        <f>ROUNDUP(ROUNDUP((C15*$I$67*(1+$I$68)),0)/I15,0)*I15</f>
        <v>11</v>
      </c>
      <c r="N15" s="8">
        <f>M15*K15</f>
        <v>8.4699999999999998E-2</v>
      </c>
    </row>
    <row r="16" spans="1:15" x14ac:dyDescent="0.25">
      <c r="A16" s="1" t="s">
        <v>32</v>
      </c>
      <c r="B16" s="1" t="s">
        <v>33</v>
      </c>
      <c r="C16">
        <v>26</v>
      </c>
      <c r="H16" s="1" t="s">
        <v>34</v>
      </c>
      <c r="I16" s="9">
        <v>1</v>
      </c>
      <c r="J16" s="5">
        <v>0.01</v>
      </c>
      <c r="K16" s="7">
        <f t="shared" si="0"/>
        <v>7.7000000000000002E-3</v>
      </c>
      <c r="L16" s="8">
        <f t="shared" si="1"/>
        <v>0.20020000000000002</v>
      </c>
      <c r="M16">
        <f>ROUNDUP(ROUNDUP((C16*$I$67*(1+$I$68)),0)/I16,0)*I16</f>
        <v>131</v>
      </c>
      <c r="N16" s="8">
        <f>M16*K16</f>
        <v>1.0086999999999999</v>
      </c>
    </row>
    <row r="17" spans="1:14" x14ac:dyDescent="0.25">
      <c r="A17" s="1" t="s">
        <v>52</v>
      </c>
      <c r="B17" s="1" t="s">
        <v>53</v>
      </c>
      <c r="C17">
        <v>1</v>
      </c>
      <c r="H17" s="1" t="s">
        <v>54</v>
      </c>
      <c r="I17" s="9">
        <v>1</v>
      </c>
      <c r="J17" s="5">
        <v>0.01</v>
      </c>
      <c r="K17" s="7">
        <f t="shared" si="0"/>
        <v>7.7000000000000002E-3</v>
      </c>
      <c r="L17" s="8">
        <f t="shared" si="1"/>
        <v>7.7000000000000002E-3</v>
      </c>
      <c r="M17">
        <f>ROUNDUP(ROUNDUP((C17*$I$67*(1+$I$68)),0)/I17,0)*I17</f>
        <v>6</v>
      </c>
      <c r="N17" s="8">
        <f>M17*K17</f>
        <v>4.6200000000000005E-2</v>
      </c>
    </row>
    <row r="18" spans="1:14" x14ac:dyDescent="0.25">
      <c r="A18" s="1" t="s">
        <v>37</v>
      </c>
      <c r="B18" s="1" t="s">
        <v>38</v>
      </c>
      <c r="C18">
        <v>1</v>
      </c>
      <c r="H18" s="1" t="s">
        <v>39</v>
      </c>
      <c r="I18" s="9">
        <v>1</v>
      </c>
      <c r="J18" s="5">
        <v>0.01</v>
      </c>
      <c r="K18" s="7">
        <f t="shared" si="0"/>
        <v>7.7000000000000002E-3</v>
      </c>
      <c r="L18" s="8">
        <f t="shared" si="1"/>
        <v>7.7000000000000002E-3</v>
      </c>
      <c r="M18">
        <f>ROUNDUP(ROUNDUP((C18*$I$67*(1+$I$68)),0)/I18,0)*I18</f>
        <v>6</v>
      </c>
      <c r="N18" s="8">
        <f>M18*K18</f>
        <v>4.6200000000000005E-2</v>
      </c>
    </row>
    <row r="19" spans="1:14" x14ac:dyDescent="0.25">
      <c r="A19" s="1" t="s">
        <v>56</v>
      </c>
      <c r="B19" s="1" t="s">
        <v>57</v>
      </c>
      <c r="C19">
        <v>1</v>
      </c>
      <c r="H19" s="1" t="s">
        <v>58</v>
      </c>
      <c r="I19" s="9">
        <v>1</v>
      </c>
      <c r="J19" s="5">
        <v>1.4999999999999999E-2</v>
      </c>
      <c r="K19" s="7">
        <f t="shared" si="0"/>
        <v>1.155E-2</v>
      </c>
      <c r="L19" s="8">
        <f t="shared" si="1"/>
        <v>1.155E-2</v>
      </c>
      <c r="M19">
        <f>ROUNDUP(ROUNDUP((C19*$I$67*(1+$I$68)),0)/I19,0)*I19</f>
        <v>6</v>
      </c>
      <c r="N19" s="8">
        <f>M19*K19</f>
        <v>6.93E-2</v>
      </c>
    </row>
    <row r="20" spans="1:14" x14ac:dyDescent="0.25">
      <c r="A20" s="1" t="s">
        <v>66</v>
      </c>
      <c r="B20" s="1" t="s">
        <v>67</v>
      </c>
      <c r="C20">
        <v>1</v>
      </c>
      <c r="H20" s="1" t="s">
        <v>68</v>
      </c>
      <c r="I20" s="9">
        <v>1</v>
      </c>
      <c r="J20" s="5">
        <v>1.4999999999999999E-2</v>
      </c>
      <c r="K20" s="7">
        <f t="shared" si="0"/>
        <v>1.155E-2</v>
      </c>
      <c r="L20" s="8">
        <f t="shared" si="1"/>
        <v>1.155E-2</v>
      </c>
      <c r="M20">
        <f>ROUNDUP(ROUNDUP((C20*$I$67*(1+$I$68)),0)/I20,0)*I20</f>
        <v>6</v>
      </c>
      <c r="N20" s="8">
        <f>M20*K20</f>
        <v>6.93E-2</v>
      </c>
    </row>
    <row r="21" spans="1:14" x14ac:dyDescent="0.25">
      <c r="A21" s="1" t="s">
        <v>75</v>
      </c>
      <c r="B21" s="1" t="s">
        <v>76</v>
      </c>
      <c r="C21">
        <v>2</v>
      </c>
      <c r="H21" s="1" t="s">
        <v>77</v>
      </c>
      <c r="I21" s="9">
        <v>1</v>
      </c>
      <c r="J21" s="5">
        <v>4.8000000000000001E-2</v>
      </c>
      <c r="K21" s="7">
        <f t="shared" si="0"/>
        <v>3.696E-2</v>
      </c>
      <c r="L21" s="8">
        <f t="shared" si="1"/>
        <v>7.392E-2</v>
      </c>
      <c r="M21">
        <f>ROUNDUP(ROUNDUP((C21*$I$67*(1+$I$68)),0)/I21,0)*I21</f>
        <v>11</v>
      </c>
      <c r="N21" s="8">
        <f>M21*K21</f>
        <v>0.40655999999999998</v>
      </c>
    </row>
    <row r="22" spans="1:14" x14ac:dyDescent="0.25">
      <c r="A22" s="1" t="s">
        <v>164</v>
      </c>
      <c r="B22" s="1" t="s">
        <v>165</v>
      </c>
      <c r="C22">
        <v>3</v>
      </c>
      <c r="H22" s="1" t="s">
        <v>166</v>
      </c>
      <c r="I22" s="9">
        <v>1</v>
      </c>
      <c r="J22" s="5">
        <v>6.0999999999999999E-2</v>
      </c>
      <c r="K22" s="7">
        <f t="shared" si="0"/>
        <v>4.6969999999999998E-2</v>
      </c>
      <c r="L22" s="8">
        <f t="shared" si="1"/>
        <v>0.14090999999999998</v>
      </c>
      <c r="M22">
        <f>ROUNDUP(ROUNDUP((C22*$I$67*(1+$I$68)),0)/I22,0)*I22</f>
        <v>16</v>
      </c>
      <c r="N22" s="8">
        <f>M22*K22</f>
        <v>0.75151999999999997</v>
      </c>
    </row>
    <row r="23" spans="1:14" x14ac:dyDescent="0.25">
      <c r="A23" s="1" t="s">
        <v>159</v>
      </c>
      <c r="B23" s="1" t="s">
        <v>160</v>
      </c>
      <c r="C23">
        <v>2</v>
      </c>
      <c r="H23" s="1" t="s">
        <v>161</v>
      </c>
      <c r="I23" s="9">
        <v>1</v>
      </c>
      <c r="J23" s="5">
        <v>4.1000000000000002E-2</v>
      </c>
      <c r="K23" s="7">
        <f t="shared" si="0"/>
        <v>3.1570000000000001E-2</v>
      </c>
      <c r="L23" s="8">
        <f t="shared" si="1"/>
        <v>6.3140000000000002E-2</v>
      </c>
      <c r="M23">
        <f>ROUNDUP(ROUNDUP((C23*$I$67*(1+$I$68)),0)/I23,0)*I23</f>
        <v>11</v>
      </c>
      <c r="N23" s="8">
        <f>M23*K23</f>
        <v>0.34727000000000002</v>
      </c>
    </row>
    <row r="24" spans="1:14" x14ac:dyDescent="0.25">
      <c r="A24" s="1" t="s">
        <v>71</v>
      </c>
      <c r="B24" s="1" t="s">
        <v>72</v>
      </c>
      <c r="C24">
        <v>4</v>
      </c>
      <c r="H24" s="1" t="s">
        <v>73</v>
      </c>
      <c r="I24" s="9">
        <v>1</v>
      </c>
      <c r="J24" s="5">
        <v>4.1000000000000002E-2</v>
      </c>
      <c r="K24" s="7">
        <f t="shared" si="0"/>
        <v>3.1570000000000001E-2</v>
      </c>
      <c r="L24" s="8">
        <f t="shared" si="1"/>
        <v>0.12628</v>
      </c>
      <c r="M24">
        <f>ROUNDUP(ROUNDUP((C24*$I$67*(1+$I$68)),0)/I24,0)*I24</f>
        <v>21</v>
      </c>
      <c r="N24" s="8">
        <f>M24*K24</f>
        <v>0.66297000000000006</v>
      </c>
    </row>
    <row r="25" spans="1:14" x14ac:dyDescent="0.25">
      <c r="A25" s="1" t="s">
        <v>154</v>
      </c>
      <c r="B25" s="1" t="s">
        <v>155</v>
      </c>
      <c r="C25">
        <v>4</v>
      </c>
      <c r="H25" s="1" t="s">
        <v>156</v>
      </c>
      <c r="I25" s="9">
        <v>1</v>
      </c>
      <c r="J25" s="5">
        <v>1.4999999999999999E-2</v>
      </c>
      <c r="K25" s="7">
        <f t="shared" si="0"/>
        <v>1.155E-2</v>
      </c>
      <c r="L25" s="8">
        <f t="shared" si="1"/>
        <v>4.6199999999999998E-2</v>
      </c>
      <c r="M25">
        <f>ROUNDUP(ROUNDUP((C25*$I$67*(1+$I$68)),0)/I25,0)*I25</f>
        <v>21</v>
      </c>
      <c r="N25" s="8">
        <f>M25*K25</f>
        <v>0.24254999999999999</v>
      </c>
    </row>
    <row r="26" spans="1:14" x14ac:dyDescent="0.25">
      <c r="A26" s="1" t="s">
        <v>119</v>
      </c>
      <c r="B26" s="1" t="s">
        <v>120</v>
      </c>
      <c r="C26">
        <v>1</v>
      </c>
      <c r="H26" s="1" t="s">
        <v>121</v>
      </c>
      <c r="I26" s="9">
        <v>1</v>
      </c>
      <c r="J26" s="5">
        <v>0.104</v>
      </c>
      <c r="K26" s="7">
        <f t="shared" si="0"/>
        <v>8.0079999999999998E-2</v>
      </c>
      <c r="L26" s="8">
        <f t="shared" si="1"/>
        <v>8.0079999999999998E-2</v>
      </c>
      <c r="M26">
        <f>ROUNDUP(ROUNDUP((C26*$I$67*(1+$I$68)),0)/I26,0)*I26</f>
        <v>6</v>
      </c>
      <c r="N26" s="8">
        <f>M26*K26</f>
        <v>0.48048000000000002</v>
      </c>
    </row>
    <row r="27" spans="1:14" x14ac:dyDescent="0.25">
      <c r="A27" s="1" t="s">
        <v>277</v>
      </c>
      <c r="B27" s="1" t="s">
        <v>278</v>
      </c>
      <c r="C27">
        <v>9</v>
      </c>
      <c r="H27" s="1" t="s">
        <v>279</v>
      </c>
      <c r="I27" s="9">
        <v>1</v>
      </c>
      <c r="J27" s="5">
        <v>1.4E-2</v>
      </c>
      <c r="K27" s="7">
        <f t="shared" si="0"/>
        <v>1.078E-2</v>
      </c>
      <c r="L27" s="8">
        <f t="shared" si="1"/>
        <v>9.7019999999999995E-2</v>
      </c>
      <c r="M27">
        <f>ROUNDUP(ROUNDUP((C27*$I$67*(1+$I$68)),0)/I27,0)*I27</f>
        <v>46</v>
      </c>
      <c r="N27" s="8">
        <f>M27*K27</f>
        <v>0.49587999999999999</v>
      </c>
    </row>
    <row r="28" spans="1:14" x14ac:dyDescent="0.25">
      <c r="A28" s="1" t="s">
        <v>221</v>
      </c>
      <c r="B28" s="1" t="s">
        <v>222</v>
      </c>
      <c r="C28">
        <v>5</v>
      </c>
      <c r="H28" s="1" t="s">
        <v>223</v>
      </c>
      <c r="I28" s="9">
        <v>1</v>
      </c>
      <c r="J28" s="5">
        <v>1.4E-2</v>
      </c>
      <c r="K28" s="7">
        <f t="shared" si="0"/>
        <v>1.078E-2</v>
      </c>
      <c r="L28" s="8">
        <f t="shared" si="1"/>
        <v>5.3899999999999997E-2</v>
      </c>
      <c r="M28">
        <f>ROUNDUP(ROUNDUP((C28*$I$67*(1+$I$68)),0)/I28,0)*I28</f>
        <v>26</v>
      </c>
      <c r="N28" s="8">
        <f>M28*K28</f>
        <v>0.28027999999999997</v>
      </c>
    </row>
    <row r="29" spans="1:14" x14ac:dyDescent="0.25">
      <c r="A29" s="1" t="s">
        <v>178</v>
      </c>
      <c r="B29" s="1" t="s">
        <v>179</v>
      </c>
      <c r="C29">
        <v>6</v>
      </c>
      <c r="H29" s="1" t="s">
        <v>180</v>
      </c>
      <c r="I29" s="9">
        <v>1</v>
      </c>
      <c r="J29" s="5">
        <v>1.4E-2</v>
      </c>
      <c r="K29" s="7">
        <f t="shared" si="0"/>
        <v>1.078E-2</v>
      </c>
      <c r="L29" s="8">
        <f t="shared" si="1"/>
        <v>6.4680000000000001E-2</v>
      </c>
      <c r="M29">
        <f>ROUNDUP(ROUNDUP((C29*$I$67*(1+$I$68)),0)/I29,0)*I29</f>
        <v>31</v>
      </c>
      <c r="N29" s="8">
        <f>M29*K29</f>
        <v>0.33417999999999998</v>
      </c>
    </row>
    <row r="30" spans="1:14" x14ac:dyDescent="0.25">
      <c r="A30" s="1" t="s">
        <v>312</v>
      </c>
      <c r="B30" s="1" t="s">
        <v>313</v>
      </c>
      <c r="C30">
        <v>1</v>
      </c>
      <c r="H30" s="1" t="s">
        <v>314</v>
      </c>
      <c r="I30" s="9">
        <v>1</v>
      </c>
      <c r="J30" s="5">
        <v>4.8000000000000001E-2</v>
      </c>
      <c r="K30" s="7">
        <f t="shared" si="0"/>
        <v>3.696E-2</v>
      </c>
      <c r="L30" s="8">
        <f t="shared" si="1"/>
        <v>3.696E-2</v>
      </c>
      <c r="M30">
        <f>ROUNDUP(ROUNDUP((C30*$I$67*(1+$I$68)),0)/I30,0)*I30</f>
        <v>6</v>
      </c>
      <c r="N30" s="8">
        <f>M30*K30</f>
        <v>0.22176000000000001</v>
      </c>
    </row>
    <row r="31" spans="1:14" x14ac:dyDescent="0.25">
      <c r="A31" s="1" t="s">
        <v>188</v>
      </c>
      <c r="B31" s="1" t="s">
        <v>189</v>
      </c>
      <c r="C31">
        <v>1</v>
      </c>
      <c r="H31" s="1" t="s">
        <v>185</v>
      </c>
      <c r="I31" s="9">
        <v>1</v>
      </c>
      <c r="J31" s="5">
        <v>3.3000000000000002E-2</v>
      </c>
      <c r="K31" s="7">
        <f t="shared" si="0"/>
        <v>2.5410000000000002E-2</v>
      </c>
      <c r="L31" s="8">
        <f t="shared" si="1"/>
        <v>2.5410000000000002E-2</v>
      </c>
      <c r="M31">
        <f>ROUNDUP(ROUNDUP((C31*$I$67*(1+$I$68)),0)/I31,0)*I31</f>
        <v>6</v>
      </c>
      <c r="N31" s="8">
        <f>M31*K31</f>
        <v>0.15246000000000001</v>
      </c>
    </row>
    <row r="32" spans="1:14" x14ac:dyDescent="0.25">
      <c r="A32" s="1" t="s">
        <v>296</v>
      </c>
      <c r="B32" s="1" t="s">
        <v>297</v>
      </c>
      <c r="C32">
        <v>2</v>
      </c>
      <c r="H32" s="1" t="s">
        <v>294</v>
      </c>
      <c r="I32" s="9">
        <v>1</v>
      </c>
      <c r="J32" s="5">
        <v>0.13600000000000001</v>
      </c>
      <c r="K32" s="7">
        <f t="shared" si="0"/>
        <v>0.10472000000000001</v>
      </c>
      <c r="L32" s="8">
        <f t="shared" si="1"/>
        <v>0.20944000000000002</v>
      </c>
      <c r="M32">
        <f>ROUNDUP(ROUNDUP((C32*$I$67*(1+$I$68)),0)/I32,0)*I32</f>
        <v>11</v>
      </c>
      <c r="N32" s="8">
        <f>M32*K32</f>
        <v>1.1519200000000001</v>
      </c>
    </row>
    <row r="33" spans="1:17" x14ac:dyDescent="0.25">
      <c r="A33" s="1" t="s">
        <v>81</v>
      </c>
      <c r="B33" s="1" t="s">
        <v>82</v>
      </c>
      <c r="C33">
        <v>1</v>
      </c>
      <c r="H33" s="1" t="s">
        <v>83</v>
      </c>
      <c r="I33" s="9">
        <v>1</v>
      </c>
      <c r="J33" s="5">
        <v>0.2</v>
      </c>
      <c r="K33" s="7">
        <f t="shared" si="0"/>
        <v>0.15400000000000003</v>
      </c>
      <c r="L33" s="8">
        <f t="shared" si="1"/>
        <v>0.15400000000000003</v>
      </c>
      <c r="M33">
        <f>ROUNDUP(ROUNDUP((C33*$I$67*(1+$I$68)),0)/I33,0)*I33</f>
        <v>6</v>
      </c>
      <c r="N33" s="8">
        <f>M33*K33</f>
        <v>0.92400000000000015</v>
      </c>
    </row>
    <row r="34" spans="1:17" x14ac:dyDescent="0.25">
      <c r="A34" s="1" t="s">
        <v>286</v>
      </c>
      <c r="B34" s="1" t="s">
        <v>287</v>
      </c>
      <c r="C34">
        <v>66</v>
      </c>
      <c r="H34" s="1" t="s">
        <v>283</v>
      </c>
      <c r="I34" s="9">
        <v>1</v>
      </c>
      <c r="J34" s="5">
        <v>4.7E-2</v>
      </c>
      <c r="K34" s="7">
        <f t="shared" si="0"/>
        <v>3.619E-2</v>
      </c>
      <c r="L34" s="8">
        <f t="shared" si="1"/>
        <v>2.3885399999999999</v>
      </c>
      <c r="M34">
        <f>ROUNDUP(ROUNDUP((C34*$I$67*(1+$I$68)),0)/I34,0)*I34</f>
        <v>331</v>
      </c>
      <c r="N34" s="8">
        <f>M34*K34</f>
        <v>11.97889</v>
      </c>
    </row>
    <row r="35" spans="1:17" x14ac:dyDescent="0.25">
      <c r="A35" s="1" t="s">
        <v>139</v>
      </c>
      <c r="B35" s="1" t="s">
        <v>330</v>
      </c>
      <c r="C35">
        <v>1</v>
      </c>
      <c r="I35" s="9">
        <v>1</v>
      </c>
      <c r="J35" s="5">
        <v>9.8000000000000004E-2</v>
      </c>
      <c r="K35" s="7">
        <f t="shared" si="0"/>
        <v>7.5459999999999999E-2</v>
      </c>
      <c r="L35" s="8">
        <f t="shared" si="1"/>
        <v>7.5459999999999999E-2</v>
      </c>
      <c r="M35">
        <f>ROUNDUP(ROUNDUP((C35*$I$67*(1+$I$68)),0)/I35,0)*I35</f>
        <v>6</v>
      </c>
      <c r="N35" s="8">
        <f>M35*K35</f>
        <v>0.45276</v>
      </c>
    </row>
    <row r="36" spans="1:17" x14ac:dyDescent="0.25">
      <c r="A36" s="1" t="s">
        <v>216</v>
      </c>
      <c r="B36" s="1" t="s">
        <v>217</v>
      </c>
      <c r="C36">
        <v>5</v>
      </c>
      <c r="H36" s="1" t="s">
        <v>218</v>
      </c>
      <c r="I36" s="9">
        <v>1</v>
      </c>
      <c r="J36" s="5">
        <v>3.13</v>
      </c>
      <c r="K36" s="7">
        <f t="shared" si="0"/>
        <v>2.4100999999999999</v>
      </c>
      <c r="L36" s="8">
        <f t="shared" si="1"/>
        <v>12.0505</v>
      </c>
      <c r="M36">
        <f>ROUNDUP(ROUNDUP((C36*$I$67*(1+$I$68)),0)/I36,0)*I36</f>
        <v>26</v>
      </c>
      <c r="N36" s="8">
        <f>M36*K36</f>
        <v>62.662599999999998</v>
      </c>
    </row>
    <row r="37" spans="1:17" x14ac:dyDescent="0.25">
      <c r="A37" s="1" t="s">
        <v>308</v>
      </c>
      <c r="B37" s="1" t="s">
        <v>309</v>
      </c>
      <c r="C37">
        <v>4</v>
      </c>
      <c r="H37" s="1" t="s">
        <v>305</v>
      </c>
      <c r="I37" s="9">
        <v>1</v>
      </c>
      <c r="J37" s="5">
        <v>2.5999999999999999E-2</v>
      </c>
      <c r="K37" s="7">
        <f t="shared" si="0"/>
        <v>2.002E-2</v>
      </c>
      <c r="L37" s="8">
        <f t="shared" si="1"/>
        <v>8.0079999999999998E-2</v>
      </c>
      <c r="M37">
        <f>ROUNDUP(ROUNDUP((C37*$I$67*(1+$I$68)),0)/I37,0)*I37</f>
        <v>21</v>
      </c>
      <c r="N37" s="8">
        <f>M37*K37</f>
        <v>0.42042000000000002</v>
      </c>
    </row>
    <row r="38" spans="1:17" x14ac:dyDescent="0.25">
      <c r="A38" s="1" t="s">
        <v>318</v>
      </c>
      <c r="B38" s="1" t="s">
        <v>319</v>
      </c>
      <c r="C38">
        <v>2</v>
      </c>
      <c r="H38" s="1" t="s">
        <v>315</v>
      </c>
      <c r="I38" s="9">
        <v>1</v>
      </c>
      <c r="J38" s="5">
        <v>0.11700000000000001</v>
      </c>
      <c r="K38" s="7">
        <f t="shared" si="0"/>
        <v>9.0090000000000003E-2</v>
      </c>
      <c r="L38" s="8">
        <f t="shared" si="1"/>
        <v>0.18018000000000001</v>
      </c>
      <c r="M38">
        <f>ROUNDUP(ROUNDUP((C38*$I$67*(1+$I$68)),0)/I38,0)*I38</f>
        <v>11</v>
      </c>
      <c r="N38" s="8">
        <f>M38*K38</f>
        <v>0.99099000000000004</v>
      </c>
    </row>
    <row r="39" spans="1:17" x14ac:dyDescent="0.25">
      <c r="A39" s="1" t="s">
        <v>125</v>
      </c>
      <c r="B39" s="1" t="s">
        <v>126</v>
      </c>
      <c r="C39">
        <v>2</v>
      </c>
      <c r="H39" s="1" t="s">
        <v>127</v>
      </c>
      <c r="I39" s="9">
        <v>1</v>
      </c>
      <c r="J39" s="5">
        <v>0.01</v>
      </c>
      <c r="K39" s="7">
        <f t="shared" si="0"/>
        <v>7.7000000000000002E-3</v>
      </c>
      <c r="L39" s="8">
        <f t="shared" si="1"/>
        <v>1.54E-2</v>
      </c>
      <c r="M39">
        <f>ROUNDUP(ROUNDUP((C39*$I$67*(1+$I$68)),0)/I39,0)*I39</f>
        <v>11</v>
      </c>
      <c r="N39" s="8">
        <f>M39*K39</f>
        <v>8.4699999999999998E-2</v>
      </c>
    </row>
    <row r="40" spans="1:17" x14ac:dyDescent="0.25">
      <c r="A40" s="1" t="s">
        <v>92</v>
      </c>
      <c r="B40" s="1" t="s">
        <v>93</v>
      </c>
      <c r="C40">
        <v>6</v>
      </c>
      <c r="H40" s="1" t="s">
        <v>94</v>
      </c>
      <c r="I40" s="9">
        <v>1</v>
      </c>
      <c r="J40" s="5">
        <v>2.5000000000000001E-2</v>
      </c>
      <c r="K40" s="7">
        <f t="shared" si="0"/>
        <v>1.9250000000000003E-2</v>
      </c>
      <c r="L40" s="8">
        <f t="shared" si="1"/>
        <v>0.11550000000000002</v>
      </c>
      <c r="M40">
        <f>ROUNDUP(ROUNDUP((C40*$I$67*(1+$I$68)),0)/I40,0)*I40</f>
        <v>31</v>
      </c>
      <c r="N40" s="8">
        <f>M40*K40</f>
        <v>0.59675000000000011</v>
      </c>
    </row>
    <row r="41" spans="1:17" x14ac:dyDescent="0.25">
      <c r="A41" s="1" t="s">
        <v>129</v>
      </c>
      <c r="B41" s="1" t="s">
        <v>130</v>
      </c>
      <c r="C41">
        <v>1</v>
      </c>
      <c r="H41" s="1" t="s">
        <v>131</v>
      </c>
      <c r="I41" s="9">
        <v>1</v>
      </c>
      <c r="J41" s="5">
        <v>2.4E-2</v>
      </c>
      <c r="K41" s="7">
        <f t="shared" si="0"/>
        <v>1.848E-2</v>
      </c>
      <c r="L41" s="8">
        <f t="shared" si="1"/>
        <v>1.848E-2</v>
      </c>
      <c r="M41">
        <f>ROUNDUP(ROUNDUP((C41*$I$67*(1+$I$68)),0)/I41,0)*I41</f>
        <v>6</v>
      </c>
      <c r="N41" s="8">
        <f>M41*K41</f>
        <v>0.11088000000000001</v>
      </c>
    </row>
    <row r="42" spans="1:17" x14ac:dyDescent="0.25">
      <c r="A42" s="1" t="s">
        <v>269</v>
      </c>
      <c r="B42" s="1" t="s">
        <v>270</v>
      </c>
      <c r="C42">
        <v>1</v>
      </c>
      <c r="I42" s="9">
        <v>1</v>
      </c>
      <c r="J42" s="5">
        <v>0.109</v>
      </c>
      <c r="K42" s="7">
        <f t="shared" si="0"/>
        <v>8.3930000000000005E-2</v>
      </c>
      <c r="L42" s="8">
        <f t="shared" si="1"/>
        <v>8.3930000000000005E-2</v>
      </c>
      <c r="M42">
        <f>ROUNDUP(ROUNDUP((C42*$I$67*(1+$I$68)),0)/I42,0)*I42</f>
        <v>6</v>
      </c>
      <c r="N42" s="8">
        <f>M42*K42</f>
        <v>0.50358000000000003</v>
      </c>
    </row>
    <row r="43" spans="1:17" x14ac:dyDescent="0.25">
      <c r="A43" s="1" t="s">
        <v>204</v>
      </c>
      <c r="B43" s="1" t="s">
        <v>205</v>
      </c>
      <c r="C43">
        <v>1</v>
      </c>
      <c r="H43" s="1" t="s">
        <v>202</v>
      </c>
      <c r="I43" s="9">
        <v>1</v>
      </c>
      <c r="J43" s="5">
        <v>9.0999999999999998E-2</v>
      </c>
      <c r="K43" s="7">
        <f t="shared" si="0"/>
        <v>7.0069999999999993E-2</v>
      </c>
      <c r="L43" s="8">
        <f t="shared" si="1"/>
        <v>7.0069999999999993E-2</v>
      </c>
      <c r="M43">
        <f>ROUNDUP(ROUNDUP((C43*$I$67*(1+$I$68)),0)/I43,0)*I43</f>
        <v>6</v>
      </c>
      <c r="N43" s="8">
        <f>M43*K43</f>
        <v>0.42041999999999996</v>
      </c>
    </row>
    <row r="44" spans="1:17" x14ac:dyDescent="0.25">
      <c r="A44" s="1" t="s">
        <v>323</v>
      </c>
      <c r="B44" s="1" t="s">
        <v>324</v>
      </c>
      <c r="C44">
        <v>1</v>
      </c>
      <c r="I44" s="9">
        <v>1</v>
      </c>
      <c r="J44" s="5">
        <v>0.01</v>
      </c>
      <c r="K44" s="7">
        <f t="shared" si="0"/>
        <v>7.7000000000000002E-3</v>
      </c>
      <c r="L44" s="8">
        <f t="shared" si="1"/>
        <v>7.7000000000000002E-3</v>
      </c>
      <c r="M44">
        <f>ROUNDUP(ROUNDUP((C44*$I$67*(1+$I$68)),0)/I44,0)*I44</f>
        <v>6</v>
      </c>
      <c r="N44" s="8">
        <f>M44*K44</f>
        <v>4.6200000000000005E-2</v>
      </c>
    </row>
    <row r="45" spans="1:17" x14ac:dyDescent="0.25">
      <c r="A45" s="1" t="s">
        <v>144</v>
      </c>
      <c r="B45" s="1" t="s">
        <v>377</v>
      </c>
      <c r="C45">
        <v>1</v>
      </c>
      <c r="E45" s="3">
        <v>2449396</v>
      </c>
      <c r="H45" s="3" t="s">
        <v>375</v>
      </c>
      <c r="I45" s="10">
        <v>5</v>
      </c>
      <c r="K45" s="7">
        <v>0.27900000000000003</v>
      </c>
      <c r="L45" s="8">
        <f t="shared" si="1"/>
        <v>0.27900000000000003</v>
      </c>
      <c r="M45">
        <f>ROUNDUP(ROUNDUP((C45*$I$67*(1+$I$68)),0)/I45,0)*I45</f>
        <v>10</v>
      </c>
      <c r="N45" s="8">
        <f>M45*K45</f>
        <v>2.79</v>
      </c>
      <c r="Q45">
        <f>ROUNDUP(C45*I67*(1+I68),0)</f>
        <v>6</v>
      </c>
    </row>
    <row r="46" spans="1:17" x14ac:dyDescent="0.25">
      <c r="A46" s="1" t="s">
        <v>169</v>
      </c>
      <c r="B46" s="1"/>
      <c r="C46">
        <v>1</v>
      </c>
      <c r="D46" s="3" t="s">
        <v>352</v>
      </c>
      <c r="E46">
        <v>1085308</v>
      </c>
      <c r="H46" s="1" t="s">
        <v>167</v>
      </c>
      <c r="I46" s="10">
        <v>1</v>
      </c>
      <c r="K46" s="7">
        <v>0.28599999999999998</v>
      </c>
      <c r="L46" s="8">
        <f t="shared" si="1"/>
        <v>0.28599999999999998</v>
      </c>
      <c r="M46">
        <f>ROUNDUP(ROUNDUP((C46*$I$67*(1+$I$68)),0)/I46,0)*I46</f>
        <v>6</v>
      </c>
      <c r="N46" s="8">
        <f>M46*K46</f>
        <v>1.7159999999999997</v>
      </c>
    </row>
    <row r="47" spans="1:17" x14ac:dyDescent="0.25">
      <c r="A47" s="1" t="s">
        <v>183</v>
      </c>
      <c r="B47" s="1" t="s">
        <v>378</v>
      </c>
      <c r="C47">
        <v>1</v>
      </c>
      <c r="D47" s="4" t="s">
        <v>184</v>
      </c>
      <c r="E47">
        <v>2373743</v>
      </c>
      <c r="I47" s="10">
        <v>1</v>
      </c>
      <c r="K47" s="7">
        <v>0.68700000000000006</v>
      </c>
      <c r="L47" s="8">
        <f t="shared" si="1"/>
        <v>0.68700000000000006</v>
      </c>
      <c r="M47">
        <f>ROUNDUP(ROUNDUP((C47*$I$67*(1+$I$68)),0)/I47,0)*I47</f>
        <v>6</v>
      </c>
      <c r="N47" s="8">
        <f>M47*K47</f>
        <v>4.1219999999999999</v>
      </c>
    </row>
    <row r="48" spans="1:17" x14ac:dyDescent="0.25">
      <c r="A48" s="1" t="s">
        <v>192</v>
      </c>
      <c r="B48" s="1" t="s">
        <v>379</v>
      </c>
      <c r="C48">
        <v>1</v>
      </c>
      <c r="D48" s="3" t="s">
        <v>353</v>
      </c>
      <c r="E48">
        <v>1466595</v>
      </c>
      <c r="H48" s="1" t="s">
        <v>190</v>
      </c>
      <c r="I48" s="10">
        <v>5</v>
      </c>
      <c r="K48" s="7">
        <v>4.4999999999999998E-2</v>
      </c>
      <c r="L48" s="8">
        <f t="shared" si="1"/>
        <v>4.4999999999999998E-2</v>
      </c>
      <c r="M48">
        <f>ROUNDUP(ROUNDUP((C48*$I$67*(1+$I$68)),0)/I48,0)*I48</f>
        <v>10</v>
      </c>
      <c r="N48" s="8">
        <f>M48*K48</f>
        <v>0.44999999999999996</v>
      </c>
    </row>
    <row r="49" spans="1:14" x14ac:dyDescent="0.25">
      <c r="A49" s="1" t="s">
        <v>200</v>
      </c>
      <c r="B49" s="1" t="s">
        <v>380</v>
      </c>
      <c r="C49">
        <v>1</v>
      </c>
      <c r="D49" s="3" t="s">
        <v>331</v>
      </c>
      <c r="E49">
        <v>2101366</v>
      </c>
      <c r="F49" s="3"/>
      <c r="I49" s="10">
        <v>10</v>
      </c>
      <c r="K49" s="7">
        <v>0.36199999999999999</v>
      </c>
      <c r="L49" s="8">
        <f t="shared" si="1"/>
        <v>0.36199999999999999</v>
      </c>
      <c r="M49">
        <f>ROUNDUP(ROUNDUP((C49*$I$67*(1+$I$68)),0)/I49,0)*I49</f>
        <v>10</v>
      </c>
      <c r="N49" s="8">
        <f>M49*K49</f>
        <v>3.62</v>
      </c>
    </row>
    <row r="50" spans="1:14" x14ac:dyDescent="0.25">
      <c r="A50" s="1" t="s">
        <v>207</v>
      </c>
      <c r="B50" s="1" t="s">
        <v>381</v>
      </c>
      <c r="C50">
        <v>1</v>
      </c>
      <c r="D50" s="3" t="s">
        <v>347</v>
      </c>
      <c r="E50" s="3"/>
      <c r="F50" s="3"/>
      <c r="I50" s="10">
        <v>1</v>
      </c>
      <c r="K50" s="7">
        <v>2.09</v>
      </c>
      <c r="L50" s="8">
        <f t="shared" si="1"/>
        <v>2.09</v>
      </c>
      <c r="M50">
        <f>ROUNDUP(ROUNDUP((C50*$I$67*(1+$I$68)),0)/I50,0)*I50</f>
        <v>6</v>
      </c>
      <c r="N50" s="8">
        <f>M50*K50</f>
        <v>12.54</v>
      </c>
    </row>
    <row r="51" spans="1:14" x14ac:dyDescent="0.25">
      <c r="A51" s="1" t="s">
        <v>211</v>
      </c>
      <c r="B51" s="1" t="s">
        <v>382</v>
      </c>
      <c r="C51">
        <v>1</v>
      </c>
      <c r="D51" s="3" t="s">
        <v>332</v>
      </c>
      <c r="E51" s="3"/>
      <c r="F51" s="3"/>
      <c r="G51" s="2" t="s">
        <v>346</v>
      </c>
      <c r="I51" s="10">
        <v>10</v>
      </c>
      <c r="J51" s="5">
        <v>0.48299999999999998</v>
      </c>
      <c r="K51" s="7">
        <f t="shared" ref="K51" si="2">PRODUCT(0.77, J51)</f>
        <v>0.37191000000000002</v>
      </c>
      <c r="L51" s="8">
        <f t="shared" si="1"/>
        <v>0.37191000000000002</v>
      </c>
      <c r="M51">
        <f>ROUNDUP(ROUNDUP((C51*$I$67*(1+$I$68)),0)/I51,0)*I51</f>
        <v>10</v>
      </c>
      <c r="N51" s="8">
        <f>M51*K51</f>
        <v>3.7191000000000001</v>
      </c>
    </row>
    <row r="52" spans="1:14" x14ac:dyDescent="0.25">
      <c r="A52" s="1" t="s">
        <v>226</v>
      </c>
      <c r="B52" s="1"/>
      <c r="C52">
        <v>18</v>
      </c>
      <c r="D52" s="3" t="s">
        <v>333</v>
      </c>
      <c r="E52" s="3"/>
      <c r="F52" t="s">
        <v>372</v>
      </c>
      <c r="I52" s="10">
        <v>5</v>
      </c>
      <c r="K52" s="7">
        <v>0.16600000000000001</v>
      </c>
      <c r="L52" s="8">
        <f t="shared" si="1"/>
        <v>2.988</v>
      </c>
      <c r="M52">
        <f>ROUNDUP(ROUNDUP((C52*$I$67*(1+$I$68)),0)/I52,0)*I52</f>
        <v>95</v>
      </c>
      <c r="N52" s="8">
        <f>M52*K52</f>
        <v>15.770000000000001</v>
      </c>
    </row>
    <row r="53" spans="1:14" x14ac:dyDescent="0.25">
      <c r="A53" s="1" t="s">
        <v>230</v>
      </c>
      <c r="B53" s="1"/>
      <c r="C53">
        <v>13</v>
      </c>
      <c r="D53" s="3" t="s">
        <v>334</v>
      </c>
      <c r="E53" s="3"/>
      <c r="F53" t="s">
        <v>373</v>
      </c>
      <c r="I53" s="10">
        <v>5</v>
      </c>
      <c r="K53" s="7">
        <v>0.23599999999999999</v>
      </c>
      <c r="L53" s="8">
        <f t="shared" si="1"/>
        <v>3.0679999999999996</v>
      </c>
      <c r="M53">
        <f>ROUNDUP(ROUNDUP((C53*$I$67*(1+$I$68)),0)/I53,0)*I53</f>
        <v>70</v>
      </c>
      <c r="N53" s="8">
        <f>M53*K53</f>
        <v>16.52</v>
      </c>
    </row>
    <row r="54" spans="1:14" x14ac:dyDescent="0.25">
      <c r="A54" s="1" t="s">
        <v>232</v>
      </c>
      <c r="C54">
        <v>1</v>
      </c>
      <c r="D54" s="3" t="s">
        <v>336</v>
      </c>
      <c r="E54" s="3"/>
      <c r="F54" s="3"/>
      <c r="G54" t="s">
        <v>335</v>
      </c>
      <c r="I54" s="10">
        <v>1</v>
      </c>
      <c r="K54" s="7">
        <v>26.3</v>
      </c>
      <c r="L54" s="8">
        <f t="shared" si="1"/>
        <v>26.3</v>
      </c>
      <c r="M54">
        <f>ROUNDUP(ROUNDUP((C54*$I$67*(1+$I$68)),0)/I54,0)*I54</f>
        <v>6</v>
      </c>
      <c r="N54" s="8">
        <f>M54*K54</f>
        <v>157.80000000000001</v>
      </c>
    </row>
    <row r="55" spans="1:14" x14ac:dyDescent="0.25">
      <c r="A55" s="1" t="s">
        <v>235</v>
      </c>
      <c r="B55" s="1" t="s">
        <v>383</v>
      </c>
      <c r="C55">
        <v>1</v>
      </c>
      <c r="D55" s="3" t="s">
        <v>337</v>
      </c>
      <c r="E55">
        <v>2395902</v>
      </c>
      <c r="H55" s="1" t="s">
        <v>233</v>
      </c>
      <c r="I55" s="10">
        <v>1</v>
      </c>
      <c r="K55" s="7">
        <v>1.5</v>
      </c>
      <c r="L55" s="8">
        <f t="shared" si="1"/>
        <v>1.5</v>
      </c>
      <c r="M55">
        <f>ROUNDUP(ROUNDUP((C55*$I$67*(1+$I$68)),0)/I55,0)*I55</f>
        <v>6</v>
      </c>
      <c r="N55" s="8">
        <f>M55*K55</f>
        <v>9</v>
      </c>
    </row>
    <row r="56" spans="1:14" x14ac:dyDescent="0.25">
      <c r="A56" s="1" t="s">
        <v>243</v>
      </c>
      <c r="B56" s="1" t="s">
        <v>384</v>
      </c>
      <c r="C56">
        <v>1</v>
      </c>
      <c r="D56" s="3" t="s">
        <v>338</v>
      </c>
      <c r="E56">
        <v>1332087</v>
      </c>
      <c r="F56" s="3"/>
      <c r="H56" s="1" t="s">
        <v>241</v>
      </c>
      <c r="I56" s="10">
        <v>1</v>
      </c>
      <c r="K56" s="7">
        <v>1</v>
      </c>
      <c r="L56" s="8">
        <f t="shared" si="1"/>
        <v>1</v>
      </c>
      <c r="M56">
        <f>ROUNDUP(ROUNDUP((C56*$I$67*(1+$I$68)),0)/I56,0)*I56</f>
        <v>6</v>
      </c>
      <c r="N56" s="8">
        <f>M56*K56</f>
        <v>6</v>
      </c>
    </row>
    <row r="57" spans="1:14" x14ac:dyDescent="0.25">
      <c r="A57" s="1" t="s">
        <v>251</v>
      </c>
      <c r="B57" s="1" t="s">
        <v>385</v>
      </c>
      <c r="C57">
        <v>2</v>
      </c>
      <c r="D57" s="3" t="s">
        <v>339</v>
      </c>
      <c r="E57">
        <v>1630424</v>
      </c>
      <c r="F57" s="3"/>
      <c r="H57" s="1" t="s">
        <v>249</v>
      </c>
      <c r="I57" s="10">
        <v>1</v>
      </c>
      <c r="K57" s="7">
        <v>3.41</v>
      </c>
      <c r="L57" s="8">
        <f t="shared" si="1"/>
        <v>6.82</v>
      </c>
      <c r="M57">
        <f>ROUNDUP(ROUNDUP((C57*$I$67*(1+$I$68)),0)/I57,0)*I57</f>
        <v>11</v>
      </c>
      <c r="N57" s="8">
        <f>M57*K57</f>
        <v>37.510000000000005</v>
      </c>
    </row>
    <row r="58" spans="1:14" x14ac:dyDescent="0.25">
      <c r="A58" s="1" t="s">
        <v>258</v>
      </c>
      <c r="B58" s="1" t="s">
        <v>386</v>
      </c>
      <c r="C58">
        <v>1</v>
      </c>
      <c r="D58" s="3" t="s">
        <v>340</v>
      </c>
      <c r="E58">
        <v>2103565</v>
      </c>
      <c r="F58" s="3"/>
      <c r="H58" s="1" t="s">
        <v>256</v>
      </c>
      <c r="I58" s="10">
        <v>1</v>
      </c>
      <c r="K58" s="7">
        <v>0.873</v>
      </c>
      <c r="L58" s="8">
        <f t="shared" si="1"/>
        <v>0.873</v>
      </c>
      <c r="M58">
        <f>ROUNDUP(ROUNDUP((C58*$I$67*(1+$I$68)),0)/I58,0)*I58</f>
        <v>6</v>
      </c>
      <c r="N58" s="8">
        <f>M58*K58</f>
        <v>5.2379999999999995</v>
      </c>
    </row>
    <row r="59" spans="1:14" x14ac:dyDescent="0.25">
      <c r="A59" s="1" t="s">
        <v>265</v>
      </c>
      <c r="B59" s="1" t="s">
        <v>387</v>
      </c>
      <c r="C59">
        <v>1</v>
      </c>
      <c r="D59" s="3" t="s">
        <v>341</v>
      </c>
      <c r="E59">
        <v>2510021</v>
      </c>
      <c r="F59" s="3"/>
      <c r="I59" s="10">
        <v>1</v>
      </c>
      <c r="K59" s="7">
        <v>2.85</v>
      </c>
      <c r="L59" s="8">
        <f t="shared" si="1"/>
        <v>2.85</v>
      </c>
      <c r="M59">
        <f>ROUNDUP(ROUNDUP((C59*$I$67*(1+$I$68)),0)/I59,0)*I59</f>
        <v>6</v>
      </c>
      <c r="N59" s="8">
        <f>M59*K59</f>
        <v>17.100000000000001</v>
      </c>
    </row>
    <row r="60" spans="1:14" x14ac:dyDescent="0.25">
      <c r="A60" s="1" t="s">
        <v>273</v>
      </c>
      <c r="B60" s="1"/>
      <c r="C60">
        <v>6</v>
      </c>
      <c r="G60" t="s">
        <v>342</v>
      </c>
      <c r="I60" s="10"/>
      <c r="K60" s="7">
        <v>0</v>
      </c>
      <c r="L60" s="8">
        <f t="shared" si="1"/>
        <v>0</v>
      </c>
      <c r="M60" t="e">
        <f>ROUNDUP(ROUNDUP((C60*$I$67*(1+$I$68)),0)/I60,0)*I60</f>
        <v>#DIV/0!</v>
      </c>
      <c r="N60" s="8" t="e">
        <f>M60*K60</f>
        <v>#DIV/0!</v>
      </c>
    </row>
    <row r="61" spans="1:14" x14ac:dyDescent="0.25">
      <c r="A61" s="1" t="s">
        <v>289</v>
      </c>
      <c r="B61" s="1" t="s">
        <v>388</v>
      </c>
      <c r="C61">
        <v>1</v>
      </c>
      <c r="D61" s="3" t="s">
        <v>343</v>
      </c>
      <c r="E61">
        <v>9387129</v>
      </c>
      <c r="F61" s="3"/>
      <c r="H61" s="1" t="s">
        <v>288</v>
      </c>
      <c r="I61" s="10">
        <v>1</v>
      </c>
      <c r="K61" s="7">
        <v>1.46</v>
      </c>
      <c r="L61" s="8">
        <f>PRODUCT(K61,C61)</f>
        <v>1.46</v>
      </c>
      <c r="M61">
        <f>ROUNDUP(ROUNDUP((C61*$I$67*(1+$I$68)),0)/I61,0)*I61</f>
        <v>6</v>
      </c>
      <c r="N61" s="8">
        <f>M61*K61</f>
        <v>8.76</v>
      </c>
    </row>
    <row r="62" spans="1:14" x14ac:dyDescent="0.25">
      <c r="A62" s="1" t="s">
        <v>299</v>
      </c>
      <c r="B62" s="1"/>
      <c r="C62">
        <v>1</v>
      </c>
      <c r="D62" s="3" t="s">
        <v>344</v>
      </c>
      <c r="E62" s="3"/>
      <c r="F62" s="3"/>
      <c r="G62" t="s">
        <v>345</v>
      </c>
      <c r="I62" s="10">
        <v>1</v>
      </c>
      <c r="J62" s="5">
        <v>9.9499999999999993</v>
      </c>
      <c r="K62" s="7">
        <f t="shared" ref="K62" si="3">PRODUCT(0.77, J62)</f>
        <v>7.6614999999999993</v>
      </c>
      <c r="L62" s="8">
        <f>PRODUCT(K62,C62)</f>
        <v>7.6614999999999993</v>
      </c>
      <c r="M62">
        <f>ROUNDUP(ROUNDUP((C62*$I$67*(1+$I$68)),0)/I62,0)*I62</f>
        <v>6</v>
      </c>
      <c r="N62" s="8">
        <f>M62*K62</f>
        <v>45.968999999999994</v>
      </c>
    </row>
    <row r="63" spans="1:14" x14ac:dyDescent="0.25">
      <c r="A63" s="1" t="s">
        <v>303</v>
      </c>
      <c r="B63" s="1"/>
      <c r="C63">
        <v>17</v>
      </c>
      <c r="G63" t="s">
        <v>328</v>
      </c>
      <c r="I63" s="10"/>
      <c r="K63" s="7">
        <v>0</v>
      </c>
      <c r="L63" s="8">
        <f t="shared" si="1"/>
        <v>0</v>
      </c>
      <c r="M63" t="e">
        <f>ROUNDUP(ROUNDUP((C63*$I$67*(1+$I$68)),0)/I63,0)*I63</f>
        <v>#DIV/0!</v>
      </c>
      <c r="N63" s="8" t="e">
        <f>M63*K63</f>
        <v>#DIV/0!</v>
      </c>
    </row>
    <row r="64" spans="1:14" x14ac:dyDescent="0.25">
      <c r="A64" s="1" t="s">
        <v>363</v>
      </c>
      <c r="C64">
        <v>1</v>
      </c>
      <c r="D64" s="3" t="s">
        <v>356</v>
      </c>
      <c r="E64">
        <v>2308433</v>
      </c>
      <c r="F64" s="3"/>
      <c r="H64" t="s">
        <v>355</v>
      </c>
      <c r="I64">
        <v>1</v>
      </c>
      <c r="K64" s="7">
        <v>5.39</v>
      </c>
      <c r="L64" s="8">
        <f t="shared" si="1"/>
        <v>5.39</v>
      </c>
      <c r="M64">
        <f>ROUNDUP(ROUNDUP((C64*$I$67*(1+$I$68)),0)/I64,0)*I64</f>
        <v>6</v>
      </c>
      <c r="N64" s="8">
        <f>M64*K64</f>
        <v>32.339999999999996</v>
      </c>
    </row>
    <row r="65" spans="1:16" x14ac:dyDescent="0.25">
      <c r="A65" s="1" t="s">
        <v>361</v>
      </c>
      <c r="C65">
        <v>4</v>
      </c>
      <c r="D65" s="3" t="s">
        <v>362</v>
      </c>
      <c r="E65">
        <v>2356152</v>
      </c>
      <c r="F65" s="3"/>
      <c r="H65" s="1">
        <v>61300111121</v>
      </c>
      <c r="I65" s="10">
        <v>1</v>
      </c>
      <c r="K65" s="7">
        <v>5.1999999999999998E-2</v>
      </c>
      <c r="L65" s="8">
        <f t="shared" si="1"/>
        <v>0.20799999999999999</v>
      </c>
      <c r="M65">
        <f>ROUNDUP(ROUNDUP((C65*$I$67*(1+$I$68)),0)/I65,0)*I65</f>
        <v>21</v>
      </c>
      <c r="N65" s="8">
        <f>M65*K65</f>
        <v>1.0919999999999999</v>
      </c>
    </row>
    <row r="66" spans="1:16" x14ac:dyDescent="0.25">
      <c r="A66" s="1" t="s">
        <v>358</v>
      </c>
      <c r="C66">
        <v>2</v>
      </c>
      <c r="D66" s="3" t="s">
        <v>359</v>
      </c>
      <c r="E66">
        <v>1667519</v>
      </c>
      <c r="F66" s="3"/>
      <c r="H66" t="s">
        <v>357</v>
      </c>
      <c r="I66" s="10">
        <v>1</v>
      </c>
      <c r="K66" s="7">
        <v>1.41</v>
      </c>
      <c r="L66" s="8">
        <f t="shared" si="1"/>
        <v>2.82</v>
      </c>
      <c r="M66">
        <f>ROUNDUP(ROUNDUP((C66*$I$67*(1+$I$68)),0)/I66,0)*I66</f>
        <v>11</v>
      </c>
      <c r="N66" s="8">
        <f>M66*K66</f>
        <v>15.51</v>
      </c>
    </row>
    <row r="67" spans="1:16" x14ac:dyDescent="0.25">
      <c r="H67" s="11" t="s">
        <v>365</v>
      </c>
      <c r="I67" s="12">
        <v>5</v>
      </c>
      <c r="K67" s="6" t="s">
        <v>368</v>
      </c>
      <c r="L67" s="8">
        <f>SUM(L2:L64)</f>
        <v>113.33759000000001</v>
      </c>
      <c r="M67" s="6" t="s">
        <v>369</v>
      </c>
      <c r="N67" s="8" t="e">
        <f>SUM(N2:N66)</f>
        <v>#DIV/0!</v>
      </c>
    </row>
    <row r="68" spans="1:16" x14ac:dyDescent="0.25">
      <c r="H68" s="13" t="s">
        <v>374</v>
      </c>
      <c r="I68" s="14">
        <v>1E-3</v>
      </c>
      <c r="M68" s="6"/>
      <c r="N68" s="8"/>
    </row>
    <row r="69" spans="1:16" x14ac:dyDescent="0.25">
      <c r="H69" t="s">
        <v>376</v>
      </c>
      <c r="I69">
        <v>0.77</v>
      </c>
      <c r="P69" t="s">
        <v>360</v>
      </c>
    </row>
    <row r="73" spans="1:16" x14ac:dyDescent="0.25">
      <c r="E73" s="3">
        <v>2449396</v>
      </c>
      <c r="F73">
        <v>10</v>
      </c>
    </row>
    <row r="74" spans="1:16" x14ac:dyDescent="0.25">
      <c r="E74">
        <v>1085308</v>
      </c>
      <c r="F74">
        <v>6</v>
      </c>
    </row>
    <row r="75" spans="1:16" x14ac:dyDescent="0.25">
      <c r="E75">
        <v>2373743</v>
      </c>
      <c r="F75">
        <v>6</v>
      </c>
    </row>
    <row r="76" spans="1:16" x14ac:dyDescent="0.25">
      <c r="E76">
        <v>1466595</v>
      </c>
      <c r="F76">
        <v>10</v>
      </c>
    </row>
    <row r="77" spans="1:16" x14ac:dyDescent="0.25">
      <c r="E77">
        <v>2101366</v>
      </c>
      <c r="F77">
        <v>10</v>
      </c>
    </row>
    <row r="78" spans="1:16" x14ac:dyDescent="0.25">
      <c r="E78">
        <v>2395902</v>
      </c>
      <c r="F78">
        <v>6</v>
      </c>
    </row>
    <row r="79" spans="1:16" x14ac:dyDescent="0.25">
      <c r="E79">
        <v>1332087</v>
      </c>
      <c r="F79">
        <v>6</v>
      </c>
    </row>
    <row r="80" spans="1:16" x14ac:dyDescent="0.25">
      <c r="E80">
        <v>1630424</v>
      </c>
      <c r="F80">
        <v>11</v>
      </c>
    </row>
    <row r="81" spans="5:6" x14ac:dyDescent="0.25">
      <c r="E81">
        <v>2103565</v>
      </c>
      <c r="F81">
        <v>6</v>
      </c>
    </row>
    <row r="82" spans="5:6" x14ac:dyDescent="0.25">
      <c r="E82">
        <v>2510021</v>
      </c>
      <c r="F82">
        <v>6</v>
      </c>
    </row>
    <row r="83" spans="5:6" x14ac:dyDescent="0.25">
      <c r="E83">
        <v>9387129</v>
      </c>
      <c r="F83">
        <v>6</v>
      </c>
    </row>
    <row r="84" spans="5:6" x14ac:dyDescent="0.25">
      <c r="E84">
        <v>2308433</v>
      </c>
      <c r="F84">
        <v>6</v>
      </c>
    </row>
    <row r="85" spans="5:6" x14ac:dyDescent="0.25">
      <c r="E85">
        <v>2356152</v>
      </c>
      <c r="F85">
        <v>21</v>
      </c>
    </row>
    <row r="86" spans="5:6" x14ac:dyDescent="0.25">
      <c r="E86">
        <v>1667519</v>
      </c>
      <c r="F86">
        <v>11</v>
      </c>
    </row>
  </sheetData>
  <sortState ref="A2:F63">
    <sortCondition ref="B1"/>
  </sortState>
  <conditionalFormatting sqref="A67:I67 K67:L67 A50:L51 G46:L48 F49:L49 A54:L54 A52:E53 G52:L53 A60:L60 G55:L55 A55:D59 F56:L59 A62:L63 A61:D61 F61:L61 A64:D66 F64:L66 H68:I68 A45:D49 F45:G45 I45:L45 A1:L44 M1:O67">
    <cfRule type="expression" dxfId="1" priority="3">
      <formula>MOD(ROW(),2) = 0</formula>
    </cfRule>
  </conditionalFormatting>
  <conditionalFormatting sqref="F73:F86">
    <cfRule type="expression" dxfId="0" priority="1">
      <formula>MOD(ROW(),2) = 0</formula>
    </cfRule>
  </conditionalFormatting>
  <hyperlinks>
    <hyperlink ref="D51" r:id="rId1"/>
    <hyperlink ref="D50" r:id="rId2"/>
    <hyperlink ref="D49" r:id="rId3"/>
    <hyperlink ref="D48" r:id="rId4"/>
    <hyperlink ref="D47" r:id="rId5"/>
    <hyperlink ref="D46" r:id="rId6"/>
    <hyperlink ref="D52" r:id="rId7"/>
    <hyperlink ref="D54" r:id="rId8"/>
    <hyperlink ref="D53" r:id="rId9"/>
    <hyperlink ref="D55" r:id="rId10"/>
    <hyperlink ref="D56" r:id="rId11"/>
    <hyperlink ref="D58" r:id="rId12"/>
    <hyperlink ref="D59" r:id="rId13"/>
    <hyperlink ref="D57" r:id="rId14"/>
    <hyperlink ref="D61" r:id="rId15"/>
    <hyperlink ref="D62" r:id="rId16"/>
    <hyperlink ref="D2" r:id="rId17"/>
    <hyperlink ref="D64" r:id="rId18"/>
    <hyperlink ref="D66" r:id="rId19"/>
    <hyperlink ref="D65" r:id="rId20"/>
    <hyperlink ref="E45" r:id="rId21" tooltip="2449396" display="http://onecall.farnell.com/iqd-frequency-products/lfxtal016178/crystal-32-768khz-6pf-smd/dp/2449396"/>
    <hyperlink ref="H45" r:id="rId22" tooltip="LFXTAL016178" display="http://onecall.farnell.com/iqd-frequency-products/lfxtal016178/crystal-32-768khz-6pf-smd/dp/2449396"/>
    <hyperlink ref="E73" r:id="rId23" tooltip="2449396" display="http://onecall.farnell.com/iqd-frequency-products/lfxtal016178/crystal-32-768khz-6pf-smd/dp/2449396"/>
  </hyperlinks>
  <pageMargins left="0.7" right="0.7" top="0.75" bottom="0.75" header="0.3" footer="0.3"/>
  <pageSetup paperSize="9" scale="79" fitToHeight="0" orientation="landscape" horizontalDpi="200" verticalDpi="2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0" workbookViewId="0">
      <selection activeCell="E27" sqref="E27"/>
    </sheetView>
  </sheetViews>
  <sheetFormatPr defaultRowHeight="15" x14ac:dyDescent="0.25"/>
  <cols>
    <col min="2" max="2" width="16.7109375" customWidth="1"/>
    <col min="3" max="3" width="22.42578125" customWidth="1"/>
    <col min="4" max="4" width="27.28515625" customWidth="1"/>
    <col min="6" max="6" width="35.42578125" customWidth="1"/>
    <col min="7" max="7" width="36" customWidth="1"/>
    <col min="8" max="8" width="14.85546875" customWidth="1"/>
    <col min="9" max="9" width="11.5703125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M2" s="1" t="s">
        <v>13</v>
      </c>
    </row>
    <row r="3" spans="1:13" x14ac:dyDescent="0.25">
      <c r="A3">
        <v>2</v>
      </c>
      <c r="B3" s="1" t="s">
        <v>19</v>
      </c>
      <c r="C3" s="1" t="s">
        <v>20</v>
      </c>
      <c r="D3" s="1" t="s">
        <v>15</v>
      </c>
      <c r="E3" s="1" t="s">
        <v>21</v>
      </c>
      <c r="F3" s="1" t="s">
        <v>22</v>
      </c>
      <c r="G3" s="1" t="s">
        <v>23</v>
      </c>
      <c r="M3" s="1" t="s">
        <v>19</v>
      </c>
    </row>
    <row r="4" spans="1:13" x14ac:dyDescent="0.25">
      <c r="A4">
        <v>4</v>
      </c>
      <c r="B4" s="1" t="s">
        <v>24</v>
      </c>
      <c r="C4" s="1" t="s">
        <v>25</v>
      </c>
      <c r="D4" s="1" t="s">
        <v>15</v>
      </c>
      <c r="E4" s="1" t="s">
        <v>26</v>
      </c>
      <c r="F4" s="1" t="s">
        <v>27</v>
      </c>
      <c r="G4" s="1" t="s">
        <v>28</v>
      </c>
      <c r="M4" s="1" t="s">
        <v>24</v>
      </c>
    </row>
    <row r="5" spans="1:13" x14ac:dyDescent="0.25">
      <c r="A5">
        <v>26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M5" s="1" t="s">
        <v>29</v>
      </c>
    </row>
    <row r="6" spans="1:13" x14ac:dyDescent="0.25">
      <c r="A6">
        <v>1</v>
      </c>
      <c r="B6" s="1" t="s">
        <v>29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M6" s="1" t="s">
        <v>29</v>
      </c>
    </row>
    <row r="7" spans="1:13" x14ac:dyDescent="0.25">
      <c r="A7">
        <v>4</v>
      </c>
      <c r="B7" s="1" t="s">
        <v>40</v>
      </c>
      <c r="C7" s="1" t="s">
        <v>41</v>
      </c>
      <c r="D7" s="1" t="s">
        <v>15</v>
      </c>
      <c r="E7" s="1" t="s">
        <v>42</v>
      </c>
      <c r="F7" s="1" t="s">
        <v>43</v>
      </c>
      <c r="G7" s="1" t="s">
        <v>44</v>
      </c>
      <c r="M7" s="1" t="s">
        <v>40</v>
      </c>
    </row>
    <row r="8" spans="1:13" x14ac:dyDescent="0.25">
      <c r="A8">
        <v>1</v>
      </c>
      <c r="B8" s="1" t="s">
        <v>45</v>
      </c>
      <c r="C8" s="1" t="s">
        <v>46</v>
      </c>
      <c r="D8" s="1" t="s">
        <v>15</v>
      </c>
      <c r="E8" s="1" t="s">
        <v>47</v>
      </c>
      <c r="F8" s="1" t="s">
        <v>48</v>
      </c>
      <c r="G8" s="1" t="s">
        <v>49</v>
      </c>
      <c r="M8" s="1" t="s">
        <v>45</v>
      </c>
    </row>
    <row r="9" spans="1:13" x14ac:dyDescent="0.25">
      <c r="A9">
        <v>1</v>
      </c>
      <c r="B9" s="1" t="s">
        <v>50</v>
      </c>
      <c r="C9" s="1" t="s">
        <v>51</v>
      </c>
      <c r="D9" s="1" t="s">
        <v>31</v>
      </c>
      <c r="E9" s="1" t="s">
        <v>52</v>
      </c>
      <c r="F9" s="1" t="s">
        <v>53</v>
      </c>
      <c r="G9" s="1" t="s">
        <v>54</v>
      </c>
      <c r="M9" s="1" t="s">
        <v>50</v>
      </c>
    </row>
    <row r="10" spans="1:13" x14ac:dyDescent="0.25">
      <c r="A10">
        <v>1</v>
      </c>
      <c r="B10" s="1" t="s">
        <v>50</v>
      </c>
      <c r="C10" s="1" t="s">
        <v>55</v>
      </c>
      <c r="D10" s="1" t="s">
        <v>36</v>
      </c>
      <c r="E10" s="1" t="s">
        <v>56</v>
      </c>
      <c r="F10" s="1" t="s">
        <v>57</v>
      </c>
      <c r="G10" s="1" t="s">
        <v>58</v>
      </c>
      <c r="M10" s="1" t="s">
        <v>50</v>
      </c>
    </row>
    <row r="11" spans="1:13" x14ac:dyDescent="0.25">
      <c r="A11">
        <v>2</v>
      </c>
      <c r="B11" s="1" t="s">
        <v>59</v>
      </c>
      <c r="C11" s="1" t="s">
        <v>60</v>
      </c>
      <c r="D11" s="1" t="s">
        <v>31</v>
      </c>
      <c r="E11" s="1" t="s">
        <v>61</v>
      </c>
      <c r="F11" s="1" t="s">
        <v>62</v>
      </c>
      <c r="G11" s="1" t="s">
        <v>63</v>
      </c>
      <c r="M11" s="1" t="s">
        <v>59</v>
      </c>
    </row>
    <row r="12" spans="1:13" x14ac:dyDescent="0.25">
      <c r="A12">
        <v>1</v>
      </c>
      <c r="B12" s="1" t="s">
        <v>64</v>
      </c>
      <c r="C12" s="1" t="s">
        <v>65</v>
      </c>
      <c r="D12" s="1" t="s">
        <v>36</v>
      </c>
      <c r="E12" s="1" t="s">
        <v>66</v>
      </c>
      <c r="F12" s="1" t="s">
        <v>67</v>
      </c>
      <c r="G12" s="1" t="s">
        <v>68</v>
      </c>
      <c r="M12" s="1" t="s">
        <v>64</v>
      </c>
    </row>
    <row r="13" spans="1:13" x14ac:dyDescent="0.25">
      <c r="A13">
        <v>4</v>
      </c>
      <c r="B13" s="1" t="s">
        <v>64</v>
      </c>
      <c r="C13" s="1" t="s">
        <v>69</v>
      </c>
      <c r="D13" s="1" t="s">
        <v>70</v>
      </c>
      <c r="E13" s="1" t="s">
        <v>71</v>
      </c>
      <c r="F13" s="1" t="s">
        <v>72</v>
      </c>
      <c r="G13" s="1" t="s">
        <v>73</v>
      </c>
      <c r="M13" s="1" t="s">
        <v>64</v>
      </c>
    </row>
    <row r="14" spans="1:13" x14ac:dyDescent="0.25">
      <c r="A14">
        <v>2</v>
      </c>
      <c r="B14" s="1" t="s">
        <v>64</v>
      </c>
      <c r="C14" s="1" t="s">
        <v>74</v>
      </c>
      <c r="D14" s="1" t="s">
        <v>70</v>
      </c>
      <c r="E14" s="1" t="s">
        <v>75</v>
      </c>
      <c r="F14" s="1" t="s">
        <v>76</v>
      </c>
      <c r="G14" s="1" t="s">
        <v>77</v>
      </c>
      <c r="M14" s="1" t="s">
        <v>64</v>
      </c>
    </row>
    <row r="15" spans="1:13" x14ac:dyDescent="0.25">
      <c r="A15">
        <v>1</v>
      </c>
      <c r="B15" s="1" t="s">
        <v>78</v>
      </c>
      <c r="C15" s="1" t="s">
        <v>79</v>
      </c>
      <c r="D15" s="1" t="s">
        <v>80</v>
      </c>
      <c r="E15" s="1" t="s">
        <v>81</v>
      </c>
      <c r="F15" s="1" t="s">
        <v>82</v>
      </c>
      <c r="G15" s="1" t="s">
        <v>83</v>
      </c>
      <c r="M15" s="1" t="s">
        <v>78</v>
      </c>
    </row>
    <row r="16" spans="1:13" x14ac:dyDescent="0.25">
      <c r="A16">
        <v>1</v>
      </c>
      <c r="B16" s="1" t="s">
        <v>84</v>
      </c>
      <c r="C16" s="1" t="s">
        <v>85</v>
      </c>
      <c r="D16" s="1" t="s">
        <v>15</v>
      </c>
      <c r="E16" s="1" t="s">
        <v>86</v>
      </c>
      <c r="F16" s="1" t="s">
        <v>87</v>
      </c>
      <c r="G16" s="1" t="s">
        <v>88</v>
      </c>
      <c r="M16" s="1" t="s">
        <v>84</v>
      </c>
    </row>
    <row r="17" spans="1:13" x14ac:dyDescent="0.25">
      <c r="A17">
        <v>6</v>
      </c>
      <c r="B17" s="1" t="s">
        <v>89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94</v>
      </c>
      <c r="M17" s="1" t="s">
        <v>89</v>
      </c>
    </row>
    <row r="18" spans="1:13" x14ac:dyDescent="0.25">
      <c r="A18">
        <v>4</v>
      </c>
      <c r="B18" s="1" t="s">
        <v>95</v>
      </c>
      <c r="C18" s="1" t="s">
        <v>96</v>
      </c>
      <c r="D18" s="1" t="s">
        <v>15</v>
      </c>
      <c r="E18" s="1" t="s">
        <v>97</v>
      </c>
      <c r="F18" s="1" t="s">
        <v>98</v>
      </c>
      <c r="G18" s="1" t="s">
        <v>99</v>
      </c>
      <c r="M18" s="1" t="s">
        <v>95</v>
      </c>
    </row>
    <row r="19" spans="1:13" x14ac:dyDescent="0.25">
      <c r="A19">
        <v>1</v>
      </c>
      <c r="B19" s="1" t="s">
        <v>100</v>
      </c>
      <c r="C19" s="1" t="s">
        <v>101</v>
      </c>
      <c r="D19" s="1" t="s">
        <v>102</v>
      </c>
      <c r="E19" s="1" t="s">
        <v>103</v>
      </c>
      <c r="F19" s="1" t="s">
        <v>104</v>
      </c>
      <c r="G19" s="1" t="s">
        <v>105</v>
      </c>
      <c r="M19" s="1" t="s">
        <v>100</v>
      </c>
    </row>
    <row r="20" spans="1:13" x14ac:dyDescent="0.25">
      <c r="A20">
        <v>3</v>
      </c>
      <c r="B20" s="1" t="s">
        <v>106</v>
      </c>
      <c r="C20" s="1" t="s">
        <v>107</v>
      </c>
      <c r="D20" s="1" t="s">
        <v>15</v>
      </c>
      <c r="E20" s="1" t="s">
        <v>108</v>
      </c>
      <c r="F20" s="1" t="s">
        <v>109</v>
      </c>
      <c r="G20" s="1" t="s">
        <v>110</v>
      </c>
      <c r="M20" s="1" t="s">
        <v>106</v>
      </c>
    </row>
    <row r="21" spans="1:13" x14ac:dyDescent="0.25">
      <c r="A21">
        <v>1</v>
      </c>
      <c r="B21" s="1" t="s">
        <v>111</v>
      </c>
      <c r="C21" s="1" t="s">
        <v>112</v>
      </c>
      <c r="D21" s="1" t="s">
        <v>15</v>
      </c>
      <c r="E21" s="1" t="s">
        <v>113</v>
      </c>
      <c r="F21" s="1" t="s">
        <v>114</v>
      </c>
      <c r="G21" s="1" t="s">
        <v>115</v>
      </c>
      <c r="M21" s="1" t="s">
        <v>111</v>
      </c>
    </row>
    <row r="22" spans="1:13" x14ac:dyDescent="0.25">
      <c r="A22">
        <v>1</v>
      </c>
      <c r="B22" s="1" t="s">
        <v>116</v>
      </c>
      <c r="C22" s="1" t="s">
        <v>117</v>
      </c>
      <c r="D22" s="1" t="s">
        <v>118</v>
      </c>
      <c r="E22" s="1" t="s">
        <v>119</v>
      </c>
      <c r="F22" s="1" t="s">
        <v>120</v>
      </c>
      <c r="G22" s="1" t="s">
        <v>121</v>
      </c>
      <c r="M22" s="1" t="s">
        <v>116</v>
      </c>
    </row>
    <row r="23" spans="1:13" x14ac:dyDescent="0.25">
      <c r="A23">
        <v>2</v>
      </c>
      <c r="B23" s="1" t="s">
        <v>122</v>
      </c>
      <c r="C23" s="1" t="s">
        <v>123</v>
      </c>
      <c r="D23" s="1" t="s">
        <v>124</v>
      </c>
      <c r="E23" s="1" t="s">
        <v>125</v>
      </c>
      <c r="F23" s="1" t="s">
        <v>126</v>
      </c>
      <c r="G23" s="1" t="s">
        <v>127</v>
      </c>
      <c r="M23" s="1" t="s">
        <v>122</v>
      </c>
    </row>
    <row r="24" spans="1:13" x14ac:dyDescent="0.25">
      <c r="A24">
        <v>1</v>
      </c>
      <c r="B24" s="1" t="s">
        <v>122</v>
      </c>
      <c r="C24" s="1" t="s">
        <v>128</v>
      </c>
      <c r="D24" s="1" t="s">
        <v>124</v>
      </c>
      <c r="E24" s="1" t="s">
        <v>129</v>
      </c>
      <c r="F24" s="1" t="s">
        <v>130</v>
      </c>
      <c r="G24" s="1" t="s">
        <v>131</v>
      </c>
      <c r="M24" s="1" t="s">
        <v>122</v>
      </c>
    </row>
    <row r="25" spans="1:13" x14ac:dyDescent="0.25">
      <c r="A25">
        <v>2</v>
      </c>
      <c r="B25" s="1" t="s">
        <v>132</v>
      </c>
      <c r="C25" s="1" t="s">
        <v>133</v>
      </c>
      <c r="D25" s="1" t="s">
        <v>15</v>
      </c>
      <c r="E25" s="1" t="s">
        <v>134</v>
      </c>
      <c r="F25" s="1" t="s">
        <v>135</v>
      </c>
      <c r="G25" s="1" t="s">
        <v>136</v>
      </c>
      <c r="M25" s="1" t="s">
        <v>132</v>
      </c>
    </row>
    <row r="26" spans="1:13" x14ac:dyDescent="0.25">
      <c r="A26">
        <v>1</v>
      </c>
      <c r="B26" s="1" t="s">
        <v>137</v>
      </c>
      <c r="C26" s="1" t="s">
        <v>137</v>
      </c>
      <c r="D26" s="1" t="s">
        <v>138</v>
      </c>
      <c r="E26" s="1" t="s">
        <v>139</v>
      </c>
      <c r="F26" s="1" t="s">
        <v>140</v>
      </c>
    </row>
    <row r="27" spans="1:13" x14ac:dyDescent="0.25">
      <c r="A27">
        <v>1</v>
      </c>
      <c r="B27" s="1" t="s">
        <v>141</v>
      </c>
      <c r="C27" s="1" t="s">
        <v>142</v>
      </c>
      <c r="D27" s="1" t="s">
        <v>143</v>
      </c>
      <c r="E27" s="1" t="s">
        <v>144</v>
      </c>
      <c r="F27" s="1" t="s">
        <v>145</v>
      </c>
    </row>
    <row r="28" spans="1:13" x14ac:dyDescent="0.25">
      <c r="A28">
        <v>12</v>
      </c>
      <c r="B28" s="1" t="s">
        <v>146</v>
      </c>
      <c r="C28" s="1" t="s">
        <v>147</v>
      </c>
      <c r="D28" s="1" t="s">
        <v>15</v>
      </c>
      <c r="E28" s="1" t="s">
        <v>148</v>
      </c>
      <c r="F28" s="1" t="s">
        <v>149</v>
      </c>
      <c r="G28" s="1" t="s">
        <v>150</v>
      </c>
      <c r="M28" s="1" t="s">
        <v>146</v>
      </c>
    </row>
    <row r="29" spans="1:13" x14ac:dyDescent="0.25">
      <c r="A29">
        <v>4</v>
      </c>
      <c r="B29" s="1" t="s">
        <v>151</v>
      </c>
      <c r="C29" s="1" t="s">
        <v>152</v>
      </c>
      <c r="D29" s="1" t="s">
        <v>153</v>
      </c>
      <c r="E29" s="1" t="s">
        <v>154</v>
      </c>
      <c r="F29" s="1" t="s">
        <v>155</v>
      </c>
      <c r="G29" s="1" t="s">
        <v>156</v>
      </c>
      <c r="M29" s="1" t="s">
        <v>151</v>
      </c>
    </row>
    <row r="30" spans="1:13" x14ac:dyDescent="0.25">
      <c r="A30">
        <v>2</v>
      </c>
      <c r="B30" s="1" t="s">
        <v>157</v>
      </c>
      <c r="C30" s="1" t="s">
        <v>158</v>
      </c>
      <c r="D30" s="1" t="s">
        <v>70</v>
      </c>
      <c r="E30" s="1" t="s">
        <v>159</v>
      </c>
      <c r="F30" s="1" t="s">
        <v>160</v>
      </c>
      <c r="G30" s="1" t="s">
        <v>161</v>
      </c>
      <c r="M30" s="1" t="s">
        <v>157</v>
      </c>
    </row>
    <row r="31" spans="1:13" x14ac:dyDescent="0.25">
      <c r="A31">
        <v>3</v>
      </c>
      <c r="B31" s="1" t="s">
        <v>162</v>
      </c>
      <c r="C31" s="1" t="s">
        <v>163</v>
      </c>
      <c r="D31" s="1" t="s">
        <v>70</v>
      </c>
      <c r="E31" s="1" t="s">
        <v>164</v>
      </c>
      <c r="F31" s="1" t="s">
        <v>165</v>
      </c>
      <c r="G31" s="1" t="s">
        <v>166</v>
      </c>
      <c r="M31" s="1" t="s">
        <v>162</v>
      </c>
    </row>
    <row r="32" spans="1:13" x14ac:dyDescent="0.25">
      <c r="A32">
        <v>1</v>
      </c>
      <c r="B32" s="1" t="s">
        <v>167</v>
      </c>
      <c r="C32" s="1" t="s">
        <v>167</v>
      </c>
      <c r="D32" s="1" t="s">
        <v>168</v>
      </c>
      <c r="E32" s="1" t="s">
        <v>169</v>
      </c>
      <c r="F32" s="1" t="s">
        <v>170</v>
      </c>
      <c r="G32" s="1" t="s">
        <v>167</v>
      </c>
      <c r="H32" s="1" t="s">
        <v>171</v>
      </c>
      <c r="I32" s="1" t="s">
        <v>172</v>
      </c>
      <c r="J32" s="1" t="s">
        <v>173</v>
      </c>
      <c r="K32" s="1" t="s">
        <v>174</v>
      </c>
    </row>
    <row r="33" spans="1:13" x14ac:dyDescent="0.25">
      <c r="A33">
        <v>6</v>
      </c>
      <c r="B33" s="1" t="s">
        <v>175</v>
      </c>
      <c r="C33" s="1" t="s">
        <v>176</v>
      </c>
      <c r="D33" s="1" t="s">
        <v>177</v>
      </c>
      <c r="E33" s="1" t="s">
        <v>178</v>
      </c>
      <c r="F33" s="1" t="s">
        <v>179</v>
      </c>
      <c r="G33" s="1" t="s">
        <v>180</v>
      </c>
      <c r="M33" s="1" t="s">
        <v>175</v>
      </c>
    </row>
    <row r="34" spans="1:13" x14ac:dyDescent="0.25">
      <c r="A34">
        <v>1</v>
      </c>
      <c r="B34" s="1" t="s">
        <v>181</v>
      </c>
      <c r="C34" s="1" t="s">
        <v>181</v>
      </c>
      <c r="D34" s="1" t="s">
        <v>182</v>
      </c>
      <c r="E34" s="1" t="s">
        <v>183</v>
      </c>
      <c r="F34" s="1" t="s">
        <v>184</v>
      </c>
    </row>
    <row r="35" spans="1:13" x14ac:dyDescent="0.25">
      <c r="A35">
        <v>1</v>
      </c>
      <c r="B35" s="1" t="s">
        <v>185</v>
      </c>
      <c r="C35" s="1" t="s">
        <v>186</v>
      </c>
      <c r="D35" s="1" t="s">
        <v>187</v>
      </c>
      <c r="E35" s="1" t="s">
        <v>188</v>
      </c>
      <c r="F35" s="1" t="s">
        <v>189</v>
      </c>
      <c r="G35" s="1" t="s">
        <v>185</v>
      </c>
      <c r="M35" s="1" t="s">
        <v>185</v>
      </c>
    </row>
    <row r="36" spans="1:13" x14ac:dyDescent="0.25">
      <c r="A36">
        <v>1</v>
      </c>
      <c r="B36" s="1" t="s">
        <v>190</v>
      </c>
      <c r="C36" s="1" t="s">
        <v>190</v>
      </c>
      <c r="D36" s="1" t="s">
        <v>191</v>
      </c>
      <c r="E36" s="1" t="s">
        <v>192</v>
      </c>
      <c r="F36" s="1" t="s">
        <v>193</v>
      </c>
      <c r="G36" s="1" t="s">
        <v>190</v>
      </c>
      <c r="H36" s="1" t="s">
        <v>194</v>
      </c>
      <c r="I36" s="1" t="s">
        <v>195</v>
      </c>
      <c r="J36" s="1" t="s">
        <v>196</v>
      </c>
      <c r="K36" s="1" t="s">
        <v>197</v>
      </c>
    </row>
    <row r="37" spans="1:13" x14ac:dyDescent="0.25">
      <c r="A37">
        <v>1</v>
      </c>
      <c r="B37" s="1" t="s">
        <v>198</v>
      </c>
      <c r="C37" s="1" t="s">
        <v>198</v>
      </c>
      <c r="D37" s="1" t="s">
        <v>199</v>
      </c>
      <c r="E37" s="1" t="s">
        <v>200</v>
      </c>
    </row>
    <row r="38" spans="1:13" x14ac:dyDescent="0.25">
      <c r="A38">
        <v>1</v>
      </c>
      <c r="B38" s="1" t="s">
        <v>201</v>
      </c>
      <c r="C38" s="1" t="s">
        <v>202</v>
      </c>
      <c r="D38" s="1" t="s">
        <v>203</v>
      </c>
      <c r="E38" s="1" t="s">
        <v>204</v>
      </c>
      <c r="F38" s="1" t="s">
        <v>205</v>
      </c>
      <c r="G38" s="1" t="s">
        <v>202</v>
      </c>
      <c r="M38" s="1" t="s">
        <v>201</v>
      </c>
    </row>
    <row r="39" spans="1:13" x14ac:dyDescent="0.25">
      <c r="A39">
        <v>1</v>
      </c>
      <c r="B39" s="1" t="s">
        <v>206</v>
      </c>
      <c r="C39" s="1" t="s">
        <v>206</v>
      </c>
      <c r="D39" s="1" t="s">
        <v>206</v>
      </c>
      <c r="E39" s="1" t="s">
        <v>207</v>
      </c>
      <c r="F39" s="1" t="s">
        <v>208</v>
      </c>
    </row>
    <row r="40" spans="1:13" x14ac:dyDescent="0.25">
      <c r="A40">
        <v>1</v>
      </c>
      <c r="B40" s="1" t="s">
        <v>209</v>
      </c>
      <c r="C40" s="1" t="s">
        <v>209</v>
      </c>
      <c r="D40" s="1" t="s">
        <v>210</v>
      </c>
      <c r="E40" s="1" t="s">
        <v>211</v>
      </c>
      <c r="F40" s="1" t="s">
        <v>212</v>
      </c>
    </row>
    <row r="41" spans="1:13" x14ac:dyDescent="0.25">
      <c r="A41">
        <v>5</v>
      </c>
      <c r="B41" s="1" t="s">
        <v>213</v>
      </c>
      <c r="C41" s="1" t="s">
        <v>214</v>
      </c>
      <c r="D41" s="1" t="s">
        <v>215</v>
      </c>
      <c r="E41" s="1" t="s">
        <v>216</v>
      </c>
      <c r="F41" s="1" t="s">
        <v>217</v>
      </c>
      <c r="G41" s="1" t="s">
        <v>218</v>
      </c>
      <c r="M41" s="1" t="s">
        <v>213</v>
      </c>
    </row>
    <row r="42" spans="1:13" x14ac:dyDescent="0.25">
      <c r="A42">
        <v>5</v>
      </c>
      <c r="B42" s="1" t="s">
        <v>219</v>
      </c>
      <c r="C42" s="1" t="s">
        <v>220</v>
      </c>
      <c r="D42" s="1" t="s">
        <v>177</v>
      </c>
      <c r="E42" s="1" t="s">
        <v>221</v>
      </c>
      <c r="F42" s="1" t="s">
        <v>222</v>
      </c>
      <c r="G42" s="1" t="s">
        <v>223</v>
      </c>
      <c r="M42" s="1" t="s">
        <v>219</v>
      </c>
    </row>
    <row r="43" spans="1:13" x14ac:dyDescent="0.25">
      <c r="A43">
        <v>18</v>
      </c>
      <c r="B43" s="1" t="s">
        <v>224</v>
      </c>
      <c r="C43" s="1" t="s">
        <v>224</v>
      </c>
      <c r="D43" s="1" t="s">
        <v>225</v>
      </c>
      <c r="E43" s="1" t="s">
        <v>226</v>
      </c>
      <c r="F43" s="1" t="s">
        <v>227</v>
      </c>
    </row>
    <row r="44" spans="1:13" x14ac:dyDescent="0.25">
      <c r="A44">
        <v>13</v>
      </c>
      <c r="B44" s="1" t="s">
        <v>228</v>
      </c>
      <c r="C44" s="1" t="s">
        <v>228</v>
      </c>
      <c r="D44" s="1" t="s">
        <v>229</v>
      </c>
      <c r="E44" s="1" t="s">
        <v>230</v>
      </c>
      <c r="F44" s="1" t="s">
        <v>227</v>
      </c>
    </row>
    <row r="45" spans="1:13" x14ac:dyDescent="0.25">
      <c r="A45">
        <v>1</v>
      </c>
      <c r="B45" s="1" t="s">
        <v>231</v>
      </c>
      <c r="C45" s="1" t="s">
        <v>231</v>
      </c>
      <c r="D45" s="1" t="s">
        <v>231</v>
      </c>
      <c r="E45" s="1" t="s">
        <v>232</v>
      </c>
    </row>
    <row r="46" spans="1:13" x14ac:dyDescent="0.25">
      <c r="A46">
        <v>1</v>
      </c>
      <c r="B46" s="1" t="s">
        <v>233</v>
      </c>
      <c r="C46" s="1" t="s">
        <v>233</v>
      </c>
      <c r="D46" s="1" t="s">
        <v>234</v>
      </c>
      <c r="E46" s="1" t="s">
        <v>235</v>
      </c>
      <c r="F46" s="1" t="s">
        <v>236</v>
      </c>
      <c r="G46" s="1" t="s">
        <v>233</v>
      </c>
      <c r="H46" s="1" t="s">
        <v>237</v>
      </c>
      <c r="I46" s="1" t="s">
        <v>238</v>
      </c>
      <c r="J46" s="1" t="s">
        <v>239</v>
      </c>
      <c r="K46" s="1" t="s">
        <v>240</v>
      </c>
    </row>
    <row r="47" spans="1:13" x14ac:dyDescent="0.25">
      <c r="A47">
        <v>1</v>
      </c>
      <c r="B47" s="1" t="s">
        <v>241</v>
      </c>
      <c r="C47" s="1" t="s">
        <v>241</v>
      </c>
      <c r="D47" s="1" t="s">
        <v>242</v>
      </c>
      <c r="E47" s="1" t="s">
        <v>243</v>
      </c>
      <c r="F47" s="1" t="s">
        <v>244</v>
      </c>
      <c r="G47" s="1" t="s">
        <v>241</v>
      </c>
      <c r="H47" s="1" t="s">
        <v>245</v>
      </c>
      <c r="I47" s="1" t="s">
        <v>246</v>
      </c>
      <c r="J47" s="1" t="s">
        <v>247</v>
      </c>
      <c r="K47" s="1" t="s">
        <v>248</v>
      </c>
    </row>
    <row r="48" spans="1:13" x14ac:dyDescent="0.25">
      <c r="A48">
        <v>2</v>
      </c>
      <c r="B48" s="1" t="s">
        <v>249</v>
      </c>
      <c r="C48" s="1" t="s">
        <v>249</v>
      </c>
      <c r="D48" s="1" t="s">
        <v>250</v>
      </c>
      <c r="E48" s="1" t="s">
        <v>251</v>
      </c>
      <c r="F48" s="1" t="s">
        <v>252</v>
      </c>
      <c r="G48" s="1" t="s">
        <v>249</v>
      </c>
      <c r="H48" s="1" t="s">
        <v>253</v>
      </c>
      <c r="I48" s="1" t="s">
        <v>254</v>
      </c>
      <c r="J48" s="1" t="s">
        <v>255</v>
      </c>
      <c r="K48" s="1" t="s">
        <v>248</v>
      </c>
    </row>
    <row r="49" spans="1:13" x14ac:dyDescent="0.25">
      <c r="A49">
        <v>1</v>
      </c>
      <c r="B49" s="1" t="s">
        <v>256</v>
      </c>
      <c r="C49" s="1" t="s">
        <v>256</v>
      </c>
      <c r="D49" s="1" t="s">
        <v>257</v>
      </c>
      <c r="E49" s="1" t="s">
        <v>258</v>
      </c>
      <c r="F49" s="1" t="s">
        <v>259</v>
      </c>
      <c r="G49" s="1" t="s">
        <v>256</v>
      </c>
      <c r="H49" s="1" t="s">
        <v>260</v>
      </c>
      <c r="I49" s="1" t="s">
        <v>261</v>
      </c>
      <c r="J49" s="1" t="s">
        <v>262</v>
      </c>
      <c r="K49" s="1" t="s">
        <v>248</v>
      </c>
    </row>
    <row r="50" spans="1:13" x14ac:dyDescent="0.25">
      <c r="A50">
        <v>1</v>
      </c>
      <c r="B50" s="1" t="s">
        <v>263</v>
      </c>
      <c r="C50" s="1" t="s">
        <v>263</v>
      </c>
      <c r="D50" s="1" t="s">
        <v>264</v>
      </c>
      <c r="E50" s="1" t="s">
        <v>265</v>
      </c>
    </row>
    <row r="51" spans="1:13" x14ac:dyDescent="0.25">
      <c r="A51">
        <v>1</v>
      </c>
      <c r="B51" s="1" t="s">
        <v>266</v>
      </c>
      <c r="C51" s="1" t="s">
        <v>267</v>
      </c>
      <c r="D51" s="1" t="s">
        <v>268</v>
      </c>
      <c r="E51" s="1" t="s">
        <v>269</v>
      </c>
      <c r="F51" s="1" t="s">
        <v>270</v>
      </c>
      <c r="M51" s="1" t="s">
        <v>266</v>
      </c>
    </row>
    <row r="52" spans="1:13" x14ac:dyDescent="0.25">
      <c r="A52">
        <v>6</v>
      </c>
      <c r="B52" s="1" t="s">
        <v>271</v>
      </c>
      <c r="C52" s="1" t="s">
        <v>271</v>
      </c>
      <c r="D52" s="1" t="s">
        <v>272</v>
      </c>
      <c r="E52" s="1" t="s">
        <v>273</v>
      </c>
      <c r="F52" s="1" t="s">
        <v>274</v>
      </c>
    </row>
    <row r="53" spans="1:13" x14ac:dyDescent="0.25">
      <c r="A53">
        <v>9</v>
      </c>
      <c r="B53" s="1" t="s">
        <v>275</v>
      </c>
      <c r="C53" s="1" t="s">
        <v>276</v>
      </c>
      <c r="D53" s="1" t="s">
        <v>177</v>
      </c>
      <c r="E53" s="1" t="s">
        <v>277</v>
      </c>
      <c r="F53" s="1" t="s">
        <v>278</v>
      </c>
      <c r="G53" s="1" t="s">
        <v>279</v>
      </c>
      <c r="M53" s="1" t="s">
        <v>275</v>
      </c>
    </row>
    <row r="54" spans="1:13" x14ac:dyDescent="0.25">
      <c r="A54">
        <v>1</v>
      </c>
      <c r="B54" s="1" t="s">
        <v>280</v>
      </c>
      <c r="C54" s="1" t="s">
        <v>280</v>
      </c>
      <c r="D54" s="1" t="s">
        <v>280</v>
      </c>
      <c r="E54" s="1" t="s">
        <v>281</v>
      </c>
      <c r="F54" s="1" t="s">
        <v>282</v>
      </c>
    </row>
    <row r="55" spans="1:13" x14ac:dyDescent="0.25">
      <c r="A55">
        <v>66</v>
      </c>
      <c r="B55" s="1" t="s">
        <v>283</v>
      </c>
      <c r="C55" s="1" t="s">
        <v>284</v>
      </c>
      <c r="D55" s="1" t="s">
        <v>285</v>
      </c>
      <c r="E55" s="1" t="s">
        <v>286</v>
      </c>
      <c r="F55" s="1" t="s">
        <v>287</v>
      </c>
      <c r="G55" s="1" t="s">
        <v>283</v>
      </c>
      <c r="M55" s="1" t="s">
        <v>283</v>
      </c>
    </row>
    <row r="56" spans="1:13" x14ac:dyDescent="0.25">
      <c r="A56">
        <v>1</v>
      </c>
      <c r="B56" s="1" t="s">
        <v>288</v>
      </c>
      <c r="C56" s="1" t="s">
        <v>288</v>
      </c>
      <c r="D56" s="1" t="s">
        <v>257</v>
      </c>
      <c r="E56" s="1" t="s">
        <v>289</v>
      </c>
      <c r="F56" s="1" t="s">
        <v>290</v>
      </c>
      <c r="G56" s="1" t="s">
        <v>288</v>
      </c>
      <c r="H56" s="1" t="s">
        <v>291</v>
      </c>
      <c r="I56" s="1" t="s">
        <v>292</v>
      </c>
      <c r="J56" s="1" t="s">
        <v>262</v>
      </c>
      <c r="K56" s="1" t="s">
        <v>293</v>
      </c>
    </row>
    <row r="57" spans="1:13" x14ac:dyDescent="0.25">
      <c r="A57">
        <v>2</v>
      </c>
      <c r="B57" s="1" t="s">
        <v>294</v>
      </c>
      <c r="C57" s="1" t="s">
        <v>295</v>
      </c>
      <c r="D57" s="1" t="s">
        <v>187</v>
      </c>
      <c r="E57" s="1" t="s">
        <v>296</v>
      </c>
      <c r="F57" s="1" t="s">
        <v>297</v>
      </c>
      <c r="G57" s="1" t="s">
        <v>294</v>
      </c>
      <c r="M57" s="1" t="s">
        <v>294</v>
      </c>
    </row>
    <row r="58" spans="1:13" x14ac:dyDescent="0.25">
      <c r="A58">
        <v>1</v>
      </c>
      <c r="B58" s="1" t="s">
        <v>298</v>
      </c>
      <c r="C58" s="1" t="s">
        <v>298</v>
      </c>
      <c r="D58" s="1" t="s">
        <v>298</v>
      </c>
      <c r="E58" s="1" t="s">
        <v>299</v>
      </c>
      <c r="F58" s="1" t="s">
        <v>300</v>
      </c>
    </row>
    <row r="59" spans="1:13" x14ac:dyDescent="0.25">
      <c r="A59">
        <v>17</v>
      </c>
      <c r="B59" s="1" t="s">
        <v>301</v>
      </c>
      <c r="C59" s="1" t="s">
        <v>301</v>
      </c>
      <c r="D59" s="1" t="s">
        <v>302</v>
      </c>
      <c r="E59" s="1" t="s">
        <v>303</v>
      </c>
      <c r="F59" s="1" t="s">
        <v>304</v>
      </c>
    </row>
    <row r="60" spans="1:13" x14ac:dyDescent="0.25">
      <c r="A60">
        <v>4</v>
      </c>
      <c r="B60" s="1" t="s">
        <v>305</v>
      </c>
      <c r="C60" s="1" t="s">
        <v>306</v>
      </c>
      <c r="D60" s="1" t="s">
        <v>307</v>
      </c>
      <c r="E60" s="1" t="s">
        <v>308</v>
      </c>
      <c r="F60" s="1" t="s">
        <v>309</v>
      </c>
      <c r="G60" s="1" t="s">
        <v>305</v>
      </c>
      <c r="M60" s="1" t="s">
        <v>305</v>
      </c>
    </row>
    <row r="61" spans="1:13" x14ac:dyDescent="0.25">
      <c r="A61">
        <v>1</v>
      </c>
      <c r="B61" s="1" t="s">
        <v>310</v>
      </c>
      <c r="C61" s="1" t="s">
        <v>311</v>
      </c>
      <c r="D61" s="1" t="s">
        <v>177</v>
      </c>
      <c r="E61" s="1" t="s">
        <v>312</v>
      </c>
      <c r="F61" s="1" t="s">
        <v>313</v>
      </c>
      <c r="G61" s="1" t="s">
        <v>314</v>
      </c>
      <c r="M61" s="1" t="s">
        <v>310</v>
      </c>
    </row>
    <row r="62" spans="1:13" x14ac:dyDescent="0.25">
      <c r="A62">
        <v>2</v>
      </c>
      <c r="B62" s="1" t="s">
        <v>315</v>
      </c>
      <c r="C62" s="1" t="s">
        <v>316</v>
      </c>
      <c r="D62" s="1" t="s">
        <v>317</v>
      </c>
      <c r="E62" s="1" t="s">
        <v>318</v>
      </c>
      <c r="F62" s="1" t="s">
        <v>319</v>
      </c>
      <c r="G62" s="1" t="s">
        <v>315</v>
      </c>
      <c r="M62" s="1" t="s">
        <v>315</v>
      </c>
    </row>
    <row r="63" spans="1:13" x14ac:dyDescent="0.25">
      <c r="A63">
        <v>1</v>
      </c>
      <c r="B63" s="1" t="s">
        <v>320</v>
      </c>
      <c r="C63" s="1" t="s">
        <v>321</v>
      </c>
      <c r="D63" s="1" t="s">
        <v>322</v>
      </c>
      <c r="E63" s="1" t="s">
        <v>323</v>
      </c>
      <c r="F63" s="1" t="s">
        <v>324</v>
      </c>
      <c r="M63" s="1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FormattedBOM</vt:lpstr>
      <vt:lpstr>RawBOMv1.0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SmallPeice2</dc:creator>
  <cp:lastModifiedBy>Philip Basford</cp:lastModifiedBy>
  <cp:lastPrinted>2017-06-29T10:54:46Z</cp:lastPrinted>
  <dcterms:created xsi:type="dcterms:W3CDTF">2017-06-28T10:19:08Z</dcterms:created>
  <dcterms:modified xsi:type="dcterms:W3CDTF">2017-07-04T12:17:38Z</dcterms:modified>
</cp:coreProperties>
</file>