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khu-my.sharepoint.com/personal/sopiayoo_office_khu_ac_kr/Documents/문서/GitHub/SNPQuantTeam01/Jiyoung/1127/"/>
    </mc:Choice>
  </mc:AlternateContent>
  <xr:revisionPtr revIDLastSave="317" documentId="8_{43412A0A-1A58-433D-89E0-1A77E686B439}" xr6:coauthVersionLast="47" xr6:coauthVersionMax="47" xr10:uidLastSave="{25A97322-E42A-4389-8337-0865B212FFE1}"/>
  <bookViews>
    <workbookView xWindow="0" yWindow="0" windowWidth="14400" windowHeight="15600" activeTab="1" xr2:uid="{3B244F5F-9197-430A-9637-ECAD84FA9EF7}"/>
  </bookViews>
  <sheets>
    <sheet name="lookback 1yr" sheetId="1" r:id="rId1"/>
    <sheet name="lookback 2y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5" i="1"/>
  <c r="D24" i="1"/>
  <c r="L9" i="2"/>
  <c r="K9" i="2"/>
  <c r="J9" i="2"/>
  <c r="I9" i="2"/>
  <c r="H9" i="2"/>
  <c r="G9" i="2"/>
  <c r="F9" i="2"/>
  <c r="E9" i="2"/>
  <c r="D9" i="2"/>
  <c r="L4" i="2"/>
  <c r="K4" i="2"/>
  <c r="J4" i="2"/>
  <c r="I4" i="2"/>
  <c r="H4" i="2"/>
  <c r="G4" i="2"/>
  <c r="F4" i="2"/>
  <c r="E4" i="2"/>
  <c r="D4" i="2"/>
  <c r="I4" i="1"/>
  <c r="H4" i="1"/>
  <c r="G4" i="1"/>
  <c r="J9" i="1"/>
  <c r="K9" i="1"/>
  <c r="L9" i="1"/>
  <c r="I9" i="1"/>
  <c r="H9" i="1"/>
  <c r="G9" i="1"/>
  <c r="F9" i="1"/>
  <c r="E9" i="1"/>
  <c r="D9" i="1"/>
  <c r="L4" i="1"/>
  <c r="K4" i="1"/>
  <c r="J4" i="1"/>
  <c r="D4" i="1"/>
  <c r="F4" i="1"/>
  <c r="E4" i="1"/>
</calcChain>
</file>

<file path=xl/sharedStrings.xml><?xml version="1.0" encoding="utf-8"?>
<sst xmlns="http://schemas.openxmlformats.org/spreadsheetml/2006/main" count="73" uniqueCount="14">
  <si>
    <t>No rebalancing</t>
    <phoneticPr fontId="2" type="noConversion"/>
  </si>
  <si>
    <t>Rebalancing</t>
    <phoneticPr fontId="2" type="noConversion"/>
  </si>
  <si>
    <t>GMV+EPO</t>
  </si>
  <si>
    <t>MaxSharpe+EPO</t>
  </si>
  <si>
    <t>MaxReturn+EPO</t>
  </si>
  <si>
    <t>Out Sample 기준</t>
    <phoneticPr fontId="2" type="noConversion"/>
  </si>
  <si>
    <t>정확한 수치 아님</t>
    <phoneticPr fontId="2" type="noConversion"/>
  </si>
  <si>
    <t>GMV</t>
    <phoneticPr fontId="2" type="noConversion"/>
  </si>
  <si>
    <t>MaxSharpe</t>
    <phoneticPr fontId="2" type="noConversion"/>
  </si>
  <si>
    <t>MaxReturn</t>
    <phoneticPr fontId="2" type="noConversion"/>
  </si>
  <si>
    <t>GMV</t>
  </si>
  <si>
    <t>MaxSharpe</t>
  </si>
  <si>
    <t>MaxReturn</t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</si>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</sst>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76" fontId="4" fillId="0" borderId="0" xfId="1" applyNumberFormat="1" applyFon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176" fontId="4" fillId="0" borderId="9" xfId="1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6" fontId="11" fillId="0" borderId="1" xfId="1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4" fillId="0" borderId="15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8" xfId="1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76" fontId="11" fillId="0" borderId="6" xfId="1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176" fontId="12" fillId="0" borderId="9" xfId="1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1" fillId="0" borderId="7" xfId="1" applyNumberFormat="1" applyFont="1" applyBorder="1" applyAlignment="1">
      <alignment horizontal="center" vertical="center"/>
    </xf>
    <xf numFmtId="176" fontId="11" fillId="0" borderId="7" xfId="0" applyNumberFormat="1" applyFont="1" applyBorder="1" applyAlignment="1">
      <alignment horizontal="center" vertical="center"/>
    </xf>
    <xf numFmtId="176" fontId="13" fillId="0" borderId="0" xfId="0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2B4-DABB-471A-A1A4-1F50EAB8882A}">
  <dimension ref="C1:M25"/>
  <sheetViews>
    <sheetView topLeftCell="B1" zoomScale="85" zoomScaleNormal="85" workbookViewId="0">
      <selection activeCell="H34" sqref="H34"/>
    </sheetView>
  </sheetViews>
  <sheetFormatPr defaultRowHeight="16.5"/>
  <cols>
    <col min="3" max="3" width="11.375" bestFit="1" customWidth="1"/>
    <col min="4" max="4" width="8.25" bestFit="1" customWidth="1"/>
    <col min="5" max="5" width="12.375" bestFit="1" customWidth="1"/>
    <col min="6" max="6" width="12.125" bestFit="1" customWidth="1"/>
    <col min="7" max="7" width="8.25" bestFit="1" customWidth="1"/>
    <col min="8" max="8" width="12.375" bestFit="1" customWidth="1"/>
    <col min="9" max="9" width="12.125" bestFit="1" customWidth="1"/>
    <col min="10" max="10" width="8.25" bestFit="1" customWidth="1"/>
    <col min="11" max="11" width="12.375" bestFit="1" customWidth="1"/>
    <col min="12" max="12" width="12.125" bestFit="1" customWidth="1"/>
    <col min="13" max="13" width="15.125" bestFit="1" customWidth="1"/>
  </cols>
  <sheetData>
    <row r="1" spans="3:13">
      <c r="C1" s="2"/>
      <c r="D1" s="47" t="s">
        <v>2</v>
      </c>
      <c r="E1" s="47"/>
      <c r="F1" s="47"/>
      <c r="G1" s="47" t="s">
        <v>3</v>
      </c>
      <c r="H1" s="47"/>
      <c r="I1" s="47"/>
      <c r="J1" s="47" t="s">
        <v>4</v>
      </c>
      <c r="K1" s="47"/>
      <c r="L1" s="47"/>
      <c r="M1" s="4"/>
    </row>
    <row r="2" spans="3:13">
      <c r="C2" s="8" t="s">
        <v>5</v>
      </c>
      <c r="D2" s="2">
        <v>15</v>
      </c>
      <c r="E2" s="2">
        <v>30</v>
      </c>
      <c r="F2" s="2">
        <v>45</v>
      </c>
      <c r="G2" s="2">
        <v>15</v>
      </c>
      <c r="H2" s="2">
        <v>30</v>
      </c>
      <c r="I2" s="2">
        <v>45</v>
      </c>
      <c r="J2" s="2">
        <v>15</v>
      </c>
      <c r="K2" s="2">
        <v>30</v>
      </c>
      <c r="L2" s="2">
        <v>45</v>
      </c>
      <c r="M2" s="4"/>
    </row>
    <row r="3" spans="3:13">
      <c r="C3" s="2" t="s">
        <v>0</v>
      </c>
      <c r="D3" s="3">
        <v>1.0500000000000001E-2</v>
      </c>
      <c r="E3" s="3">
        <v>1.1299999999999999E-2</v>
      </c>
      <c r="F3" s="3">
        <v>1.15E-2</v>
      </c>
      <c r="G3" s="3">
        <v>1.03E-2</v>
      </c>
      <c r="H3" s="3">
        <v>1.06E-2</v>
      </c>
      <c r="I3" s="3">
        <v>1.0699999999999999E-2</v>
      </c>
      <c r="J3" s="3">
        <v>1.035E-2</v>
      </c>
      <c r="K3" s="3">
        <v>1.0500000000000001E-2</v>
      </c>
      <c r="L3" s="3">
        <v>1.04E-2</v>
      </c>
      <c r="M3" s="9" t="s">
        <v>6</v>
      </c>
    </row>
    <row r="4" spans="3:13">
      <c r="C4" s="2" t="s">
        <v>1</v>
      </c>
      <c r="D4" s="3">
        <f>(10072-10000)/10000</f>
        <v>7.1999999999999998E-3</v>
      </c>
      <c r="E4" s="3">
        <f>(10055-10000)/10000</f>
        <v>5.4999999999999997E-3</v>
      </c>
      <c r="F4" s="3">
        <f>(10060-10000)/10000</f>
        <v>6.0000000000000001E-3</v>
      </c>
      <c r="G4" s="3">
        <f>(10372-10000)/10000</f>
        <v>3.7199999999999997E-2</v>
      </c>
      <c r="H4" s="3">
        <f>(9983-10000)/10000</f>
        <v>-1.6999999999999999E-3</v>
      </c>
      <c r="I4" s="3">
        <f>(10044-10000)/10000</f>
        <v>4.4000000000000003E-3</v>
      </c>
      <c r="J4" s="3">
        <f>(10331-10000)/10000</f>
        <v>3.3099999999999997E-2</v>
      </c>
      <c r="K4" s="3">
        <f>(9991-10000)/10000</f>
        <v>-8.9999999999999998E-4</v>
      </c>
      <c r="L4" s="3">
        <f>(10147-10000)/10000</f>
        <v>1.47E-2</v>
      </c>
      <c r="M4" s="4"/>
    </row>
    <row r="5" spans="3:13"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3:13">
      <c r="C6" s="4"/>
      <c r="D6" s="47" t="s">
        <v>7</v>
      </c>
      <c r="E6" s="47"/>
      <c r="F6" s="47"/>
      <c r="G6" s="47" t="s">
        <v>8</v>
      </c>
      <c r="H6" s="47"/>
      <c r="I6" s="47"/>
      <c r="J6" s="47" t="s">
        <v>9</v>
      </c>
      <c r="K6" s="47"/>
      <c r="L6" s="47"/>
      <c r="M6" s="4"/>
    </row>
    <row r="7" spans="3:13">
      <c r="C7" s="8" t="s">
        <v>5</v>
      </c>
      <c r="D7" s="2">
        <v>15</v>
      </c>
      <c r="E7" s="2">
        <v>30</v>
      </c>
      <c r="F7" s="2">
        <v>45</v>
      </c>
      <c r="G7" s="2">
        <v>15</v>
      </c>
      <c r="H7" s="2">
        <v>30</v>
      </c>
      <c r="I7" s="2">
        <v>45</v>
      </c>
      <c r="J7" s="2">
        <v>15</v>
      </c>
      <c r="K7" s="2">
        <v>30</v>
      </c>
      <c r="L7" s="2">
        <v>45</v>
      </c>
      <c r="M7" s="4"/>
    </row>
    <row r="8" spans="3:13">
      <c r="C8" s="2" t="s">
        <v>0</v>
      </c>
      <c r="D8" s="5">
        <v>1.15E-2</v>
      </c>
      <c r="E8" s="5">
        <v>9.7999999999999997E-3</v>
      </c>
      <c r="F8" s="5">
        <v>9.7000000000000003E-3</v>
      </c>
      <c r="G8" s="5">
        <v>1.15E-2</v>
      </c>
      <c r="H8" s="5">
        <v>1.0500000000000001E-2</v>
      </c>
      <c r="I8" s="5">
        <v>1.04E-2</v>
      </c>
      <c r="J8" s="5">
        <v>1.1299999999999999E-2</v>
      </c>
      <c r="K8" s="5">
        <v>1.0699999999999999E-2</v>
      </c>
      <c r="L8" s="5">
        <v>1.04E-2</v>
      </c>
      <c r="M8" s="9" t="s">
        <v>6</v>
      </c>
    </row>
    <row r="9" spans="3:13">
      <c r="C9" s="2" t="s">
        <v>1</v>
      </c>
      <c r="D9" s="5">
        <f>(9526-10000)/10000</f>
        <v>-4.7399999999999998E-2</v>
      </c>
      <c r="E9" s="5">
        <f>(9684-10000)/10000</f>
        <v>-3.1600000000000003E-2</v>
      </c>
      <c r="F9" s="5">
        <f>(9621-10000)/10000</f>
        <v>-3.7900000000000003E-2</v>
      </c>
      <c r="G9" s="5">
        <f>(10236-10000)/10000</f>
        <v>2.3599999999999999E-2</v>
      </c>
      <c r="H9" s="5">
        <f>(10026-10000)/10000</f>
        <v>2.5999999999999999E-3</v>
      </c>
      <c r="I9" s="5">
        <f>(10112-10000)/10000</f>
        <v>1.12E-2</v>
      </c>
      <c r="J9" s="5">
        <f>(10331-10000)/10000</f>
        <v>3.3099999999999997E-2</v>
      </c>
      <c r="K9" s="5">
        <f>(9991-10000)/10000</f>
        <v>-8.9999999999999998E-4</v>
      </c>
      <c r="L9" s="5">
        <f>(10147-10000)/10000</f>
        <v>1.47E-2</v>
      </c>
      <c r="M9" s="4"/>
    </row>
    <row r="11" spans="3:13" ht="17.25" thickBot="1"/>
    <row r="12" spans="3:13" ht="17.25" thickBot="1">
      <c r="C12" s="32"/>
      <c r="D12" s="44">
        <v>15</v>
      </c>
      <c r="E12" s="45"/>
      <c r="F12" s="46"/>
      <c r="G12" s="44">
        <v>30</v>
      </c>
      <c r="H12" s="45"/>
      <c r="I12" s="46"/>
      <c r="J12" s="44">
        <v>45</v>
      </c>
      <c r="K12" s="45"/>
      <c r="L12" s="46"/>
    </row>
    <row r="13" spans="3:13">
      <c r="C13" s="22"/>
      <c r="D13" s="26" t="s">
        <v>2</v>
      </c>
      <c r="E13" s="18" t="s">
        <v>3</v>
      </c>
      <c r="F13" s="19" t="s">
        <v>4</v>
      </c>
      <c r="G13" s="26" t="s">
        <v>2</v>
      </c>
      <c r="H13" s="18" t="s">
        <v>3</v>
      </c>
      <c r="I13" s="19" t="s">
        <v>4</v>
      </c>
      <c r="J13" s="26" t="s">
        <v>2</v>
      </c>
      <c r="K13" s="18" t="s">
        <v>3</v>
      </c>
      <c r="L13" s="19" t="s">
        <v>4</v>
      </c>
      <c r="M13" s="4"/>
    </row>
    <row r="14" spans="3:13">
      <c r="C14" s="23" t="s">
        <v>0</v>
      </c>
      <c r="D14" s="27">
        <v>1.01192888674128E-2</v>
      </c>
      <c r="E14" s="10">
        <v>1.03E-2</v>
      </c>
      <c r="F14" s="12">
        <v>1.035E-2</v>
      </c>
      <c r="G14" s="27">
        <v>1.01267649183147E-2</v>
      </c>
      <c r="H14" s="10">
        <v>1.06E-2</v>
      </c>
      <c r="I14" s="12">
        <v>1.0500000000000001E-2</v>
      </c>
      <c r="J14" s="27">
        <v>1.0127898324948301E-2</v>
      </c>
      <c r="K14" s="10">
        <v>1.0699999999999999E-2</v>
      </c>
      <c r="L14" s="12">
        <v>1.04E-2</v>
      </c>
      <c r="M14" s="9"/>
    </row>
    <row r="15" spans="3:13" ht="17.25" thickBot="1">
      <c r="C15" s="24" t="s">
        <v>1</v>
      </c>
      <c r="D15" s="28">
        <v>7.1999999999999998E-3</v>
      </c>
      <c r="E15" s="42">
        <v>3.7199999999999997E-2</v>
      </c>
      <c r="F15" s="14">
        <v>3.3099999999999997E-2</v>
      </c>
      <c r="G15" s="28">
        <v>5.4999999999999997E-3</v>
      </c>
      <c r="H15" s="13">
        <v>-1.6999999999999999E-3</v>
      </c>
      <c r="I15" s="14">
        <v>-8.9999999999999998E-4</v>
      </c>
      <c r="J15" s="28">
        <v>6.0000000000000001E-3</v>
      </c>
      <c r="K15" s="13">
        <v>4.4000000000000003E-3</v>
      </c>
      <c r="L15" s="14">
        <v>1.47E-2</v>
      </c>
      <c r="M15" s="4"/>
    </row>
    <row r="16" spans="3:13">
      <c r="C16" s="22"/>
      <c r="D16" s="26" t="s">
        <v>10</v>
      </c>
      <c r="E16" s="18" t="s">
        <v>11</v>
      </c>
      <c r="F16" s="19" t="s">
        <v>12</v>
      </c>
      <c r="G16" s="26" t="s">
        <v>10</v>
      </c>
      <c r="H16" s="18" t="s">
        <v>11</v>
      </c>
      <c r="I16" s="19" t="s">
        <v>12</v>
      </c>
      <c r="J16" s="26" t="s">
        <v>10</v>
      </c>
      <c r="K16" s="18" t="s">
        <v>11</v>
      </c>
      <c r="L16" s="19" t="s">
        <v>12</v>
      </c>
      <c r="M16" s="4"/>
    </row>
    <row r="17" spans="3:13">
      <c r="C17" s="23" t="s">
        <v>0</v>
      </c>
      <c r="D17" s="41">
        <v>1.15E-2</v>
      </c>
      <c r="E17" s="21">
        <v>1.15E-2</v>
      </c>
      <c r="F17" s="15">
        <v>1.1299999999999999E-2</v>
      </c>
      <c r="G17" s="29">
        <v>9.7999999999999997E-3</v>
      </c>
      <c r="H17" s="11">
        <v>1.0500000000000001E-2</v>
      </c>
      <c r="I17" s="15">
        <v>1.0699999999999999E-2</v>
      </c>
      <c r="J17" s="29">
        <v>9.7000000000000003E-3</v>
      </c>
      <c r="K17" s="11">
        <v>1.04E-2</v>
      </c>
      <c r="L17" s="15">
        <v>1.04E-2</v>
      </c>
      <c r="M17" s="9"/>
    </row>
    <row r="18" spans="3:13" ht="17.25" thickBot="1">
      <c r="C18" s="24" t="s">
        <v>1</v>
      </c>
      <c r="D18" s="30">
        <v>-4.7399999999999998E-2</v>
      </c>
      <c r="E18" s="16">
        <v>2.3599999999999999E-2</v>
      </c>
      <c r="F18" s="17">
        <v>3.3099999999999997E-2</v>
      </c>
      <c r="G18" s="30">
        <v>-3.1600000000000003E-2</v>
      </c>
      <c r="H18" s="16">
        <v>2.5999999999999999E-3</v>
      </c>
      <c r="I18" s="17">
        <v>-8.9999999999999998E-4</v>
      </c>
      <c r="J18" s="30">
        <v>-3.7900000000000003E-2</v>
      </c>
      <c r="K18" s="16">
        <v>1.12E-2</v>
      </c>
      <c r="L18" s="14">
        <v>1.47E-2</v>
      </c>
      <c r="M18" s="4"/>
    </row>
    <row r="19" spans="3:1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4" spans="3:13">
      <c r="D24" s="33">
        <f>MAX(D14:L14,D17:L17)</f>
        <v>1.15E-2</v>
      </c>
      <c r="K24" s="33"/>
    </row>
    <row r="25" spans="3:13">
      <c r="D25" s="33">
        <f>MAX(D15:L15,D18:L18)</f>
        <v>3.7199999999999997E-2</v>
      </c>
    </row>
  </sheetData>
  <mergeCells count="9">
    <mergeCell ref="D12:F12"/>
    <mergeCell ref="G12:I12"/>
    <mergeCell ref="J12:L12"/>
    <mergeCell ref="D1:F1"/>
    <mergeCell ref="G1:I1"/>
    <mergeCell ref="J1:L1"/>
    <mergeCell ref="D6:F6"/>
    <mergeCell ref="G6:I6"/>
    <mergeCell ref="J6:L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41E6-F58C-4CF1-B36D-AFF5C3A9EE78}">
  <dimension ref="C1:M27"/>
  <sheetViews>
    <sheetView tabSelected="1" zoomScale="85" zoomScaleNormal="85" workbookViewId="0">
      <selection activeCell="F21" sqref="F21"/>
    </sheetView>
  </sheetViews>
  <sheetFormatPr defaultRowHeight="16.5"/>
  <cols>
    <col min="3" max="3" width="11.75" bestFit="1" customWidth="1"/>
    <col min="4" max="4" width="8.5" bestFit="1" customWidth="1"/>
    <col min="5" max="5" width="12.875" bestFit="1" customWidth="1"/>
    <col min="6" max="6" width="12.75" bestFit="1" customWidth="1"/>
    <col min="7" max="7" width="8.5" bestFit="1" customWidth="1"/>
    <col min="8" max="8" width="12.875" bestFit="1" customWidth="1"/>
    <col min="9" max="9" width="12.75" bestFit="1" customWidth="1"/>
    <col min="10" max="10" width="8.5" bestFit="1" customWidth="1"/>
    <col min="11" max="11" width="12.875" bestFit="1" customWidth="1"/>
    <col min="12" max="12" width="12.75" bestFit="1" customWidth="1"/>
    <col min="13" max="13" width="13.375" bestFit="1" customWidth="1"/>
  </cols>
  <sheetData>
    <row r="1" spans="3:13">
      <c r="C1" s="2"/>
      <c r="D1" s="47" t="s">
        <v>2</v>
      </c>
      <c r="E1" s="47"/>
      <c r="F1" s="47"/>
      <c r="G1" s="47" t="s">
        <v>3</v>
      </c>
      <c r="H1" s="47"/>
      <c r="I1" s="47"/>
      <c r="J1" s="47" t="s">
        <v>4</v>
      </c>
      <c r="K1" s="47"/>
      <c r="L1" s="47"/>
    </row>
    <row r="2" spans="3:13">
      <c r="C2" s="8" t="s">
        <v>5</v>
      </c>
      <c r="D2" s="2">
        <v>15</v>
      </c>
      <c r="E2" s="2">
        <v>30</v>
      </c>
      <c r="F2" s="2">
        <v>45</v>
      </c>
      <c r="G2" s="2">
        <v>15</v>
      </c>
      <c r="H2" s="2">
        <v>30</v>
      </c>
      <c r="I2" s="2">
        <v>45</v>
      </c>
      <c r="J2" s="2">
        <v>15</v>
      </c>
      <c r="K2" s="2">
        <v>30</v>
      </c>
      <c r="L2" s="2">
        <v>45</v>
      </c>
    </row>
    <row r="3" spans="3:13">
      <c r="C3" s="2" t="s">
        <v>0</v>
      </c>
      <c r="D3" s="3">
        <v>1.0500000000000001E-2</v>
      </c>
      <c r="E3" s="7">
        <v>1.1299999999999999E-2</v>
      </c>
      <c r="F3" s="7">
        <v>1.15E-2</v>
      </c>
      <c r="G3" s="3">
        <v>1.03E-2</v>
      </c>
      <c r="H3" s="7">
        <v>1.06E-2</v>
      </c>
      <c r="I3" s="7">
        <v>1.0699999999999999E-2</v>
      </c>
      <c r="J3" s="3">
        <v>1.035E-2</v>
      </c>
      <c r="K3" s="3">
        <v>1.0500000000000001E-2</v>
      </c>
      <c r="L3" s="7">
        <v>1.04E-2</v>
      </c>
      <c r="M3" s="1" t="s">
        <v>6</v>
      </c>
    </row>
    <row r="4" spans="3:13">
      <c r="C4" s="2" t="s">
        <v>1</v>
      </c>
      <c r="D4" s="3">
        <f>(10015-10000)/10000</f>
        <v>1.5E-3</v>
      </c>
      <c r="E4" s="3">
        <f>(9987-10000)/10000</f>
        <v>-1.2999999999999999E-3</v>
      </c>
      <c r="F4" s="3">
        <f>(10028-10000)/10000</f>
        <v>2.8E-3</v>
      </c>
      <c r="G4" s="3">
        <f>(10307-10000)/10000</f>
        <v>3.0700000000000002E-2</v>
      </c>
      <c r="H4" s="3">
        <f>(10017-10000)/10000</f>
        <v>1.6999999999999999E-3</v>
      </c>
      <c r="I4" s="3">
        <f>(9951-10000)/10000</f>
        <v>-4.8999999999999998E-3</v>
      </c>
      <c r="J4" s="7">
        <f>(10289-10000)/10000</f>
        <v>2.8899999999999999E-2</v>
      </c>
      <c r="K4" s="3">
        <f>(10049-10000)/10000</f>
        <v>4.8999999999999998E-3</v>
      </c>
      <c r="L4" s="3">
        <f>(9964-10000)/10000</f>
        <v>-3.5999999999999999E-3</v>
      </c>
    </row>
    <row r="5" spans="3:13">
      <c r="C5" s="4"/>
      <c r="D5" s="4"/>
      <c r="E5" s="4"/>
      <c r="F5" s="4"/>
      <c r="G5" s="4"/>
      <c r="H5" s="4"/>
      <c r="I5" s="4"/>
      <c r="J5" s="4"/>
      <c r="K5" s="4"/>
      <c r="L5" s="4"/>
    </row>
    <row r="6" spans="3:13">
      <c r="C6" s="4"/>
      <c r="D6" s="47" t="s">
        <v>7</v>
      </c>
      <c r="E6" s="47"/>
      <c r="F6" s="47"/>
      <c r="G6" s="47" t="s">
        <v>8</v>
      </c>
      <c r="H6" s="47"/>
      <c r="I6" s="47"/>
      <c r="J6" s="47" t="s">
        <v>9</v>
      </c>
      <c r="K6" s="47"/>
      <c r="L6" s="47"/>
    </row>
    <row r="7" spans="3:13">
      <c r="C7" s="8" t="s">
        <v>5</v>
      </c>
      <c r="D7" s="2">
        <v>15</v>
      </c>
      <c r="E7" s="2">
        <v>30</v>
      </c>
      <c r="F7" s="2">
        <v>45</v>
      </c>
      <c r="G7" s="2">
        <v>15</v>
      </c>
      <c r="H7" s="2">
        <v>30</v>
      </c>
      <c r="I7" s="2">
        <v>45</v>
      </c>
      <c r="J7" s="2">
        <v>15</v>
      </c>
      <c r="K7" s="2">
        <v>30</v>
      </c>
      <c r="L7" s="2">
        <v>45</v>
      </c>
    </row>
    <row r="8" spans="3:13">
      <c r="C8" s="2" t="s">
        <v>0</v>
      </c>
      <c r="D8" s="6">
        <v>1.15E-2</v>
      </c>
      <c r="E8" s="5">
        <v>9.7999999999999997E-3</v>
      </c>
      <c r="F8" s="5">
        <v>9.7000000000000003E-3</v>
      </c>
      <c r="G8" s="5">
        <v>1.15E-2</v>
      </c>
      <c r="H8" s="5">
        <v>1.0500000000000001E-2</v>
      </c>
      <c r="I8" s="5">
        <v>1.04E-2</v>
      </c>
      <c r="J8" s="5">
        <v>1.1299999999999999E-2</v>
      </c>
      <c r="K8" s="6">
        <v>1.0699999999999999E-2</v>
      </c>
      <c r="L8" s="6">
        <v>1.04E-2</v>
      </c>
      <c r="M8" s="1" t="s">
        <v>6</v>
      </c>
    </row>
    <row r="9" spans="3:13">
      <c r="C9" s="2" t="s">
        <v>1</v>
      </c>
      <c r="D9" s="5">
        <f>(9516-10000)/10000</f>
        <v>-4.8399999999999999E-2</v>
      </c>
      <c r="E9" s="5">
        <f>(9680-10000)/10000</f>
        <v>-3.2000000000000001E-2</v>
      </c>
      <c r="F9" s="5">
        <f>(9642-10000)/10000</f>
        <v>-3.5799999999999998E-2</v>
      </c>
      <c r="G9" s="6">
        <f>(10314-10000)/10000</f>
        <v>3.1399999999999997E-2</v>
      </c>
      <c r="H9" s="5">
        <f>(10022-10000)/10000</f>
        <v>2.2000000000000001E-3</v>
      </c>
      <c r="I9" s="5">
        <f>(9964-10000)/10000</f>
        <v>-3.5999999999999999E-3</v>
      </c>
      <c r="J9" s="6">
        <f>(10289-10000)/10000</f>
        <v>2.8899999999999999E-2</v>
      </c>
      <c r="K9" s="5">
        <f>(10049-10000)/10000</f>
        <v>4.8999999999999998E-3</v>
      </c>
      <c r="L9" s="5">
        <f>(9964-10000)/10000</f>
        <v>-3.5999999999999999E-3</v>
      </c>
    </row>
    <row r="10" spans="3:13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3:13" ht="17.25" thickBot="1"/>
    <row r="12" spans="3:13">
      <c r="C12" s="40"/>
      <c r="D12" s="48">
        <v>15</v>
      </c>
      <c r="E12" s="49"/>
      <c r="F12" s="50"/>
      <c r="G12" s="51">
        <v>30</v>
      </c>
      <c r="H12" s="49"/>
      <c r="I12" s="50"/>
      <c r="J12" s="51">
        <v>45</v>
      </c>
      <c r="K12" s="49"/>
      <c r="L12" s="50"/>
    </row>
    <row r="13" spans="3:13">
      <c r="C13" s="37"/>
      <c r="D13" s="35" t="s">
        <v>2</v>
      </c>
      <c r="E13" s="34" t="s">
        <v>3</v>
      </c>
      <c r="F13" s="36" t="s">
        <v>4</v>
      </c>
      <c r="G13" s="20" t="s">
        <v>2</v>
      </c>
      <c r="H13" s="34" t="s">
        <v>3</v>
      </c>
      <c r="I13" s="36" t="s">
        <v>4</v>
      </c>
      <c r="J13" s="20" t="s">
        <v>2</v>
      </c>
      <c r="K13" s="34" t="s">
        <v>3</v>
      </c>
      <c r="L13" s="36" t="s">
        <v>4</v>
      </c>
      <c r="M13" s="4"/>
    </row>
    <row r="14" spans="3:13">
      <c r="C14" s="38" t="s">
        <v>0</v>
      </c>
      <c r="D14" s="27">
        <v>1.01192888674128E-2</v>
      </c>
      <c r="E14" s="10">
        <v>1.0241142000147E-2</v>
      </c>
      <c r="F14" s="53">
        <v>1.0839474284310801E-2</v>
      </c>
      <c r="G14" s="27">
        <v>1.01267649183147E-2</v>
      </c>
      <c r="H14" s="10">
        <v>1.02148219628237E-2</v>
      </c>
      <c r="I14" s="12">
        <v>1.0386675898173801E-2</v>
      </c>
      <c r="J14" s="27">
        <v>1.0127898324948301E-2</v>
      </c>
      <c r="K14" s="10">
        <v>1.0093433277733601E-2</v>
      </c>
      <c r="L14" s="12">
        <v>1.01959451279875E-2</v>
      </c>
      <c r="M14" s="9"/>
    </row>
    <row r="15" spans="3:13">
      <c r="C15" s="38" t="s">
        <v>1</v>
      </c>
      <c r="D15" s="31">
        <v>1.5E-3</v>
      </c>
      <c r="E15" s="10">
        <v>3.0700000000000002E-2</v>
      </c>
      <c r="F15" s="12">
        <v>2.8899999999999999E-2</v>
      </c>
      <c r="G15" s="27">
        <v>-1.2999999999999999E-3</v>
      </c>
      <c r="H15" s="10">
        <v>1.6999999999999999E-3</v>
      </c>
      <c r="I15" s="12">
        <v>4.8999999999999998E-3</v>
      </c>
      <c r="J15" s="27">
        <v>2.8E-3</v>
      </c>
      <c r="K15" s="10">
        <v>-4.8999999999999998E-3</v>
      </c>
      <c r="L15" s="12">
        <v>-3.5999999999999999E-3</v>
      </c>
      <c r="M15" s="4"/>
    </row>
    <row r="16" spans="3:13">
      <c r="C16" s="37"/>
      <c r="D16" s="35" t="s">
        <v>10</v>
      </c>
      <c r="E16" s="34" t="s">
        <v>11</v>
      </c>
      <c r="F16" s="36" t="s">
        <v>12</v>
      </c>
      <c r="G16" s="20" t="s">
        <v>10</v>
      </c>
      <c r="H16" s="34" t="s">
        <v>11</v>
      </c>
      <c r="I16" s="36" t="s">
        <v>12</v>
      </c>
      <c r="J16" s="20" t="s">
        <v>10</v>
      </c>
      <c r="K16" s="34" t="s">
        <v>11</v>
      </c>
      <c r="L16" s="36" t="s">
        <v>12</v>
      </c>
      <c r="M16" s="4"/>
    </row>
    <row r="17" spans="3:13">
      <c r="C17" s="38" t="s">
        <v>0</v>
      </c>
      <c r="D17" s="29">
        <v>3.3333735444539302E-4</v>
      </c>
      <c r="E17" s="11">
        <v>1.0488955386339101E-2</v>
      </c>
      <c r="F17" s="52">
        <v>1.0839474284310801E-2</v>
      </c>
      <c r="G17" s="29">
        <v>1.6666711273785801E-4</v>
      </c>
      <c r="H17" s="11">
        <v>1.03048595909047E-2</v>
      </c>
      <c r="I17" s="15">
        <v>1.0386675898173801E-2</v>
      </c>
      <c r="J17" s="29">
        <v>4.4444327631398698E-4</v>
      </c>
      <c r="K17" s="11">
        <v>1.0081919289835799E-2</v>
      </c>
      <c r="L17" s="15">
        <v>1.01959451279875E-2</v>
      </c>
      <c r="M17" s="9"/>
    </row>
    <row r="18" spans="3:13" ht="17.25" thickBot="1">
      <c r="C18" s="39" t="s">
        <v>1</v>
      </c>
      <c r="D18" s="25">
        <v>-4.8399999999999999E-2</v>
      </c>
      <c r="E18" s="43">
        <v>3.1399999999999997E-2</v>
      </c>
      <c r="F18" s="17">
        <v>2.8899999999999999E-2</v>
      </c>
      <c r="G18" s="30">
        <v>-3.2000000000000001E-2</v>
      </c>
      <c r="H18" s="16">
        <v>2.2000000000000001E-3</v>
      </c>
      <c r="I18" s="17">
        <v>4.8999999999999998E-3</v>
      </c>
      <c r="J18" s="30">
        <v>-3.5799999999999998E-2</v>
      </c>
      <c r="K18" s="16">
        <v>-3.5999999999999999E-3</v>
      </c>
      <c r="L18" s="17">
        <v>-3.5999999999999999E-3</v>
      </c>
      <c r="M18" s="4"/>
    </row>
    <row r="22" spans="3:13">
      <c r="D22" s="33"/>
    </row>
    <row r="24" spans="3:13">
      <c r="D24" s="54">
        <f>MAX(D14:L14,D17:L17)</f>
        <v>1.0839474284310801E-2</v>
      </c>
    </row>
    <row r="25" spans="3:13">
      <c r="D25" s="33">
        <f>MAX(D15:L15,D18:L18)</f>
        <v>3.1399999999999997E-2</v>
      </c>
    </row>
    <row r="27" spans="3:13">
      <c r="F27" t="s">
        <v>13</v>
      </c>
    </row>
  </sheetData>
  <mergeCells count="9">
    <mergeCell ref="D12:F12"/>
    <mergeCell ref="G12:I12"/>
    <mergeCell ref="J12:L12"/>
    <mergeCell ref="D1:F1"/>
    <mergeCell ref="G1:I1"/>
    <mergeCell ref="J1:L1"/>
    <mergeCell ref="D6:F6"/>
    <mergeCell ref="G6:I6"/>
    <mergeCell ref="J6:L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lookback 1yr</vt:lpstr>
      <vt:lpstr>lookback 2yr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유지영</dc:creator>
  <cp:lastModifiedBy>유지영</cp:lastModifiedBy>
  <dcterms:created xsi:type="dcterms:W3CDTF">2023-11-27T04:17:18Z</dcterms:created>
  <dcterms:modified xsi:type="dcterms:W3CDTF">2023-11-30T15:16:27Z</dcterms:modified>
</cp:coreProperties>
</file>