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hu-my.sharepoint.com/personal/sopiayoo_office_khu_ac_kr/Documents/문서/GitHub/SNPQuantTeam03/1123/"/>
    </mc:Choice>
  </mc:AlternateContent>
  <xr:revisionPtr revIDLastSave="49" documentId="13_ncr:40009_{4DBB7676-3AC7-4E3C-81B0-FC21E2AA3221}" xr6:coauthVersionLast="47" xr6:coauthVersionMax="47" xr10:uidLastSave="{28D64EE8-A9D3-4ED4-A040-85B83AE5AEE9}"/>
  <bookViews>
    <workbookView xWindow="-83" yWindow="0" windowWidth="10965" windowHeight="12863" activeTab="2" xr2:uid="{00000000-000D-0000-FFFF-FFFF00000000}"/>
  </bookViews>
  <sheets>
    <sheet name="annual_return" sheetId="1" r:id="rId1"/>
    <sheet name="ols_beta" sheetId="2" r:id="rId2"/>
    <sheet name="y(no const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3" l="1"/>
  <c r="T2" i="3"/>
  <c r="U2" i="3"/>
  <c r="S3" i="3"/>
  <c r="T3" i="3"/>
  <c r="U3" i="3"/>
  <c r="S4" i="3"/>
  <c r="T4" i="3"/>
  <c r="U4" i="3"/>
  <c r="S5" i="3"/>
  <c r="T5" i="3"/>
  <c r="U5" i="3"/>
  <c r="S6" i="3"/>
  <c r="T6" i="3"/>
  <c r="U6" i="3"/>
  <c r="S7" i="3"/>
  <c r="T7" i="3"/>
  <c r="U7" i="3"/>
  <c r="S8" i="3"/>
  <c r="T8" i="3"/>
  <c r="U8" i="3"/>
  <c r="S9" i="3"/>
  <c r="T9" i="3"/>
  <c r="U9" i="3"/>
  <c r="S10" i="3"/>
  <c r="T10" i="3"/>
  <c r="U10" i="3"/>
  <c r="S11" i="3"/>
  <c r="T11" i="3"/>
  <c r="U11" i="3"/>
  <c r="S12" i="3"/>
  <c r="T12" i="3"/>
  <c r="U12" i="3"/>
  <c r="S13" i="3"/>
  <c r="T13" i="3"/>
  <c r="U13" i="3"/>
  <c r="S14" i="3"/>
  <c r="T14" i="3"/>
  <c r="U14" i="3"/>
  <c r="S15" i="3"/>
  <c r="T15" i="3"/>
  <c r="U15" i="3"/>
  <c r="S16" i="3"/>
  <c r="T16" i="3"/>
  <c r="U16" i="3"/>
  <c r="R16" i="3"/>
  <c r="R15" i="3"/>
  <c r="R14" i="3"/>
  <c r="R13" i="3"/>
  <c r="R12" i="3"/>
  <c r="R11" i="3"/>
  <c r="R10" i="3"/>
  <c r="R9" i="3"/>
  <c r="R8" i="3"/>
  <c r="R7" i="3"/>
  <c r="R6" i="3"/>
  <c r="R5" i="3"/>
  <c r="R4" i="3"/>
  <c r="R3" i="3"/>
  <c r="R2" i="3"/>
  <c r="B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2" i="3"/>
  <c r="A11" i="2" a="1"/>
  <c r="A11" i="2" s="1"/>
  <c r="F12" i="3" l="1"/>
  <c r="E7" i="3"/>
  <c r="D2" i="3"/>
  <c r="D7" i="3"/>
  <c r="F2" i="3"/>
  <c r="D12" i="3"/>
  <c r="F6" i="3"/>
  <c r="F11" i="3"/>
  <c r="E6" i="3"/>
  <c r="E16" i="3"/>
  <c r="D11" i="3"/>
  <c r="F5" i="3"/>
  <c r="D16" i="3"/>
  <c r="F10" i="3"/>
  <c r="E5" i="3"/>
  <c r="F15" i="3"/>
  <c r="E10" i="3"/>
  <c r="D5" i="3"/>
  <c r="E15" i="3"/>
  <c r="D10" i="3"/>
  <c r="F4" i="3"/>
  <c r="D15" i="3"/>
  <c r="F9" i="3"/>
  <c r="E4" i="3"/>
  <c r="F14" i="3"/>
  <c r="E9" i="3"/>
  <c r="D4" i="3"/>
  <c r="E14" i="3"/>
  <c r="D9" i="3"/>
  <c r="G9" i="3" s="1"/>
  <c r="H9" i="3" s="1"/>
  <c r="F3" i="3"/>
  <c r="D14" i="3"/>
  <c r="G14" i="3" s="1"/>
  <c r="F8" i="3"/>
  <c r="E3" i="3"/>
  <c r="F13" i="3"/>
  <c r="E8" i="3"/>
  <c r="D3" i="3"/>
  <c r="B6" i="3"/>
  <c r="B5" i="3"/>
  <c r="B4" i="3"/>
  <c r="B3" i="3"/>
  <c r="D13" i="3"/>
  <c r="F7" i="3"/>
  <c r="B7" i="3"/>
  <c r="E12" i="3"/>
  <c r="E2" i="3"/>
  <c r="F16" i="3"/>
  <c r="E11" i="3"/>
  <c r="D6" i="3"/>
  <c r="B16" i="3"/>
  <c r="B15" i="3"/>
  <c r="B14" i="3"/>
  <c r="B13" i="3"/>
  <c r="B12" i="3"/>
  <c r="B11" i="3"/>
  <c r="B10" i="3"/>
  <c r="E13" i="3"/>
  <c r="D8" i="3"/>
  <c r="B9" i="3"/>
  <c r="B8" i="3"/>
  <c r="G7" i="3" l="1"/>
  <c r="G2" i="3"/>
  <c r="H2" i="3" s="1"/>
  <c r="G3" i="3"/>
  <c r="G5" i="3"/>
  <c r="G10" i="3"/>
  <c r="H10" i="3" s="1"/>
  <c r="G4" i="3"/>
  <c r="H4" i="3" s="1"/>
  <c r="G6" i="3"/>
  <c r="H6" i="3" s="1"/>
  <c r="G11" i="3"/>
  <c r="H11" i="3" s="1"/>
  <c r="H7" i="3"/>
  <c r="G13" i="3"/>
  <c r="H13" i="3" s="1"/>
  <c r="G15" i="3"/>
  <c r="H15" i="3" s="1"/>
  <c r="G12" i="3"/>
  <c r="H12" i="3" s="1"/>
  <c r="H5" i="3"/>
  <c r="H14" i="3"/>
  <c r="H3" i="3"/>
  <c r="G8" i="3"/>
  <c r="H8" i="3" s="1"/>
  <c r="G16" i="3"/>
  <c r="H1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<sst xmlns="http://schemas.openxmlformats.org/spreadsheetml/2006/main" count="110" uniqueCount="77">
  <si>
    <t>etf</t>
  </si>
  <si>
    <t>rf</t>
  </si>
  <si>
    <t>credit</t>
  </si>
  <si>
    <t>term</t>
  </si>
  <si>
    <t>equity</t>
  </si>
  <si>
    <t>ret01</t>
  </si>
  <si>
    <t>ret02</t>
  </si>
  <si>
    <t>ret03</t>
  </si>
  <si>
    <t>ret04</t>
  </si>
  <si>
    <t>ret05</t>
  </si>
  <si>
    <t>ret06</t>
  </si>
  <si>
    <t>ret07</t>
  </si>
  <si>
    <t>ret08</t>
  </si>
  <si>
    <t>ret09</t>
  </si>
  <si>
    <t>ret10</t>
  </si>
  <si>
    <t>ret11</t>
  </si>
  <si>
    <t>ret12</t>
  </si>
  <si>
    <t>ret13</t>
  </si>
  <si>
    <t>ret14</t>
  </si>
  <si>
    <t>ret15</t>
  </si>
  <si>
    <t>equity01</t>
  </si>
  <si>
    <t>term03</t>
  </si>
  <si>
    <t>credit03</t>
  </si>
  <si>
    <t>buy_and_hold-IEF</t>
  </si>
  <si>
    <t>buy_and_hold-LQD</t>
  </si>
  <si>
    <t>buy_and_hold-SPY</t>
  </si>
  <si>
    <t>contraction-IEF</t>
  </si>
  <si>
    <t>contraction-LQD</t>
  </si>
  <si>
    <t>contraction-SPY</t>
  </si>
  <si>
    <t>slowdown-IEF</t>
  </si>
  <si>
    <t>slowdown-LQD</t>
  </si>
  <si>
    <t>slowdown-SPY</t>
  </si>
  <si>
    <t>expansion-IEF</t>
  </si>
  <si>
    <t>expansion-LQD</t>
  </si>
  <si>
    <t>expansion-SPY</t>
  </si>
  <si>
    <t>recovery-IEF</t>
  </si>
  <si>
    <t>recovery-LQD</t>
  </si>
  <si>
    <t>recovery-SPY</t>
  </si>
  <si>
    <t xml:space="preserve">re_SPY </t>
  </si>
  <si>
    <t xml:space="preserve">ex_SPY </t>
  </si>
  <si>
    <t xml:space="preserve">sl_SPY </t>
  </si>
  <si>
    <t>con_SPY</t>
  </si>
  <si>
    <t xml:space="preserve">bh_SPY </t>
  </si>
  <si>
    <t xml:space="preserve">re_LQD </t>
  </si>
  <si>
    <t xml:space="preserve">ex_LQD </t>
  </si>
  <si>
    <t xml:space="preserve">sl_LQD </t>
  </si>
  <si>
    <t>con_LQD</t>
  </si>
  <si>
    <t xml:space="preserve">bh_LQD </t>
  </si>
  <si>
    <t xml:space="preserve">re_IEF </t>
  </si>
  <si>
    <t xml:space="preserve">ex_IEF </t>
  </si>
  <si>
    <t xml:space="preserve">sl_IEF </t>
  </si>
  <si>
    <t>con_IEF</t>
  </si>
  <si>
    <t xml:space="preserve">bh_IEF </t>
  </si>
  <si>
    <t>SUMPROD</t>
    <phoneticPr fontId="18" type="noConversion"/>
  </si>
  <si>
    <t>rf항</t>
    <phoneticPr fontId="18" type="noConversion"/>
  </si>
  <si>
    <t>credit항</t>
    <phoneticPr fontId="18" type="noConversion"/>
  </si>
  <si>
    <t>term항</t>
    <phoneticPr fontId="18" type="noConversion"/>
  </si>
  <si>
    <t>equity항</t>
    <phoneticPr fontId="18" type="noConversion"/>
  </si>
  <si>
    <t>SPY</t>
    <phoneticPr fontId="18" type="noConversion"/>
  </si>
  <si>
    <t>LQD</t>
    <phoneticPr fontId="18" type="noConversion"/>
  </si>
  <si>
    <t>IEF</t>
    <phoneticPr fontId="18" type="noConversion"/>
  </si>
  <si>
    <t>sum</t>
    <phoneticPr fontId="18" type="noConversion"/>
  </si>
  <si>
    <t>check</t>
    <phoneticPr fontId="18" type="noConversion"/>
  </si>
  <si>
    <t>y(SPY)</t>
    <phoneticPr fontId="18" type="noConversion"/>
  </si>
  <si>
    <t>y(LQD)</t>
    <phoneticPr fontId="18" type="noConversion"/>
  </si>
  <si>
    <t>y(IEF)</t>
    <phoneticPr fontId="18" type="noConversion"/>
  </si>
  <si>
    <t xml:space="preserve">re_IEF </t>
    <phoneticPr fontId="18" type="noConversion"/>
  </si>
  <si>
    <t>const</t>
  </si>
  <si>
    <t>recovery</t>
    <phoneticPr fontId="18" type="noConversion"/>
  </si>
  <si>
    <t>expansion</t>
    <phoneticPr fontId="18" type="noConversion"/>
  </si>
  <si>
    <t>slowdown</t>
    <phoneticPr fontId="18" type="noConversion"/>
  </si>
  <si>
    <t>contraction</t>
    <phoneticPr fontId="18" type="noConversion"/>
  </si>
  <si>
    <t>buy and hold</t>
    <phoneticPr fontId="18" type="noConversion"/>
  </si>
  <si>
    <t>risk free rate</t>
    <phoneticPr fontId="18" type="noConversion"/>
  </si>
  <si>
    <t>credit premium</t>
    <phoneticPr fontId="18" type="noConversion"/>
  </si>
  <si>
    <t>term premium</t>
    <phoneticPr fontId="18" type="noConversion"/>
  </si>
  <si>
    <t>equity premium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</si>
</sst>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.00000_ 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2" tint="-0.249977111117893"/>
      <name val="맑은 고딕"/>
      <family val="3"/>
      <charset val="129"/>
      <scheme val="minor"/>
    </font>
    <font>
      <sz val="11"/>
      <color theme="2" tint="-0.249977111117893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4" fillId="0" borderId="10" xfId="0" applyFont="1" applyBorder="1">
      <alignment vertical="center"/>
    </xf>
    <xf numFmtId="0" fontId="0" fillId="0" borderId="11" xfId="0" applyBorder="1">
      <alignment vertical="center"/>
    </xf>
    <xf numFmtId="0" fontId="22" fillId="0" borderId="11" xfId="0" applyFont="1" applyBorder="1">
      <alignment vertical="center"/>
    </xf>
    <xf numFmtId="0" fontId="0" fillId="0" borderId="13" xfId="0" applyBorder="1">
      <alignment vertical="center"/>
    </xf>
    <xf numFmtId="0" fontId="22" fillId="0" borderId="0" xfId="0" applyFont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2" fillId="0" borderId="16" xfId="0" applyFont="1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84" fontId="22" fillId="0" borderId="11" xfId="0" applyNumberFormat="1" applyFont="1" applyBorder="1">
      <alignment vertical="center"/>
    </xf>
    <xf numFmtId="184" fontId="22" fillId="0" borderId="0" xfId="0" applyNumberFormat="1" applyFont="1">
      <alignment vertical="center"/>
    </xf>
    <xf numFmtId="184" fontId="22" fillId="0" borderId="16" xfId="0" applyNumberFormat="1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AC6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'y(no const)'!$R$1</c:f>
              <c:strCache>
                <c:ptCount val="1"/>
                <c:pt idx="0">
                  <c:v>risk free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'y(no const)'!$P$2:$Q$16</c:f>
              <c:multiLvlStrCache>
                <c:ptCount val="15"/>
                <c:lvl>
                  <c:pt idx="0">
                    <c:v>SPY</c:v>
                  </c:pt>
                  <c:pt idx="1">
                    <c:v>LQD</c:v>
                  </c:pt>
                  <c:pt idx="2">
                    <c:v>IEF</c:v>
                  </c:pt>
                  <c:pt idx="3">
                    <c:v>SPY</c:v>
                  </c:pt>
                  <c:pt idx="4">
                    <c:v>LQD</c:v>
                  </c:pt>
                  <c:pt idx="5">
                    <c:v>IEF</c:v>
                  </c:pt>
                  <c:pt idx="6">
                    <c:v>SPY</c:v>
                  </c:pt>
                  <c:pt idx="7">
                    <c:v>LQD</c:v>
                  </c:pt>
                  <c:pt idx="8">
                    <c:v>IEF</c:v>
                  </c:pt>
                  <c:pt idx="9">
                    <c:v>SPY</c:v>
                  </c:pt>
                  <c:pt idx="10">
                    <c:v>LQD</c:v>
                  </c:pt>
                  <c:pt idx="11">
                    <c:v>IEF</c:v>
                  </c:pt>
                  <c:pt idx="12">
                    <c:v>SPY</c:v>
                  </c:pt>
                  <c:pt idx="13">
                    <c:v>LQD</c:v>
                  </c:pt>
                  <c:pt idx="14">
                    <c:v>IEF</c:v>
                  </c:pt>
                </c:lvl>
                <c:lvl>
                  <c:pt idx="0">
                    <c:v>recovery</c:v>
                  </c:pt>
                  <c:pt idx="3">
                    <c:v>expansion</c:v>
                  </c:pt>
                  <c:pt idx="6">
                    <c:v>slowdown</c:v>
                  </c:pt>
                  <c:pt idx="9">
                    <c:v>contraction</c:v>
                  </c:pt>
                  <c:pt idx="12">
                    <c:v>buy and hold</c:v>
                  </c:pt>
                </c:lvl>
              </c:multiLvlStrCache>
            </c:multiLvlStrRef>
          </c:cat>
          <c:val>
            <c:numRef>
              <c:f>'y(no const)'!$R$2:$R$16</c:f>
              <c:numCache>
                <c:formatCode>General</c:formatCode>
                <c:ptCount val="15"/>
                <c:pt idx="0">
                  <c:v>4.5636517453489497E-2</c:v>
                </c:pt>
                <c:pt idx="1">
                  <c:v>4.5636517453489497E-2</c:v>
                </c:pt>
                <c:pt idx="2">
                  <c:v>4.5636517453489497E-2</c:v>
                </c:pt>
                <c:pt idx="3">
                  <c:v>0.114990501320596</c:v>
                </c:pt>
                <c:pt idx="4">
                  <c:v>0.114990501320596</c:v>
                </c:pt>
                <c:pt idx="5">
                  <c:v>0.114990501320596</c:v>
                </c:pt>
                <c:pt idx="6">
                  <c:v>0.23350303760434801</c:v>
                </c:pt>
                <c:pt idx="7">
                  <c:v>0.23350303760434801</c:v>
                </c:pt>
                <c:pt idx="8">
                  <c:v>0.23350303760434801</c:v>
                </c:pt>
                <c:pt idx="9">
                  <c:v>5.5202948102724497E-2</c:v>
                </c:pt>
                <c:pt idx="10">
                  <c:v>5.5202948102724497E-2</c:v>
                </c:pt>
                <c:pt idx="11">
                  <c:v>5.5202948102724497E-2</c:v>
                </c:pt>
                <c:pt idx="12">
                  <c:v>0.10856705972679501</c:v>
                </c:pt>
                <c:pt idx="13">
                  <c:v>0.10856705972679501</c:v>
                </c:pt>
                <c:pt idx="14">
                  <c:v>0.10856705972679501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FF-4149-84E0-F1811833AE99}"/>
            </c:ext>
          </c:extLst>
        </c:ser>
        <c:ser>
          <c:idx val="1"/>
          <c:order val="1"/>
          <c:tx>
            <c:strRef>
              <c:f>'y(no const)'!$S$1</c:f>
              <c:strCache>
                <c:ptCount val="1"/>
                <c:pt idx="0">
                  <c:v>credit premium</c:v>
                </c:pt>
              </c:strCache>
            </c:strRef>
          </c:tx>
          <c:spPr>
            <a:solidFill>
              <a:srgbClr val="FAC6C6"/>
            </a:solidFill>
            <a:ln>
              <a:noFill/>
            </a:ln>
            <a:effectLst/>
          </c:spPr>
          <c:invertIfNegative val="0"/>
          <c:cat>
            <c:multiLvlStrRef>
              <c:f>'y(no const)'!$P$2:$Q$16</c:f>
              <c:multiLvlStrCache>
                <c:ptCount val="15"/>
                <c:lvl>
                  <c:pt idx="0">
                    <c:v>SPY</c:v>
                  </c:pt>
                  <c:pt idx="1">
                    <c:v>LQD</c:v>
                  </c:pt>
                  <c:pt idx="2">
                    <c:v>IEF</c:v>
                  </c:pt>
                  <c:pt idx="3">
                    <c:v>SPY</c:v>
                  </c:pt>
                  <c:pt idx="4">
                    <c:v>LQD</c:v>
                  </c:pt>
                  <c:pt idx="5">
                    <c:v>IEF</c:v>
                  </c:pt>
                  <c:pt idx="6">
                    <c:v>SPY</c:v>
                  </c:pt>
                  <c:pt idx="7">
                    <c:v>LQD</c:v>
                  </c:pt>
                  <c:pt idx="8">
                    <c:v>IEF</c:v>
                  </c:pt>
                  <c:pt idx="9">
                    <c:v>SPY</c:v>
                  </c:pt>
                  <c:pt idx="10">
                    <c:v>LQD</c:v>
                  </c:pt>
                  <c:pt idx="11">
                    <c:v>IEF</c:v>
                  </c:pt>
                  <c:pt idx="12">
                    <c:v>SPY</c:v>
                  </c:pt>
                  <c:pt idx="13">
                    <c:v>LQD</c:v>
                  </c:pt>
                  <c:pt idx="14">
                    <c:v>IEF</c:v>
                  </c:pt>
                </c:lvl>
                <c:lvl>
                  <c:pt idx="0">
                    <c:v>recovery</c:v>
                  </c:pt>
                  <c:pt idx="3">
                    <c:v>expansion</c:v>
                  </c:pt>
                  <c:pt idx="6">
                    <c:v>slowdown</c:v>
                  </c:pt>
                  <c:pt idx="9">
                    <c:v>contraction</c:v>
                  </c:pt>
                  <c:pt idx="12">
                    <c:v>buy and hold</c:v>
                  </c:pt>
                </c:lvl>
              </c:multiLvlStrCache>
            </c:multiLvlStrRef>
          </c:cat>
          <c:val>
            <c:numRef>
              <c:f>'y(no const)'!$S$2:$S$16</c:f>
              <c:numCache>
                <c:formatCode>General</c:formatCode>
                <c:ptCount val="15"/>
                <c:pt idx="0">
                  <c:v>-0.12474172279450027</c:v>
                </c:pt>
                <c:pt idx="1">
                  <c:v>3.1826230654650706E-2</c:v>
                </c:pt>
                <c:pt idx="2">
                  <c:v>-8.7084288065535628E-2</c:v>
                </c:pt>
                <c:pt idx="3">
                  <c:v>-0.39662858905371284</c:v>
                </c:pt>
                <c:pt idx="4">
                  <c:v>-0.52069926222280327</c:v>
                </c:pt>
                <c:pt idx="5">
                  <c:v>-0.50212256454902049</c:v>
                </c:pt>
                <c:pt idx="6">
                  <c:v>-0.76424173423384256</c:v>
                </c:pt>
                <c:pt idx="7">
                  <c:v>-0.78932806811347755</c:v>
                </c:pt>
                <c:pt idx="8">
                  <c:v>-0.65134712564715602</c:v>
                </c:pt>
                <c:pt idx="9">
                  <c:v>-0.1157846597167993</c:v>
                </c:pt>
                <c:pt idx="10">
                  <c:v>0.14792746518185684</c:v>
                </c:pt>
                <c:pt idx="11">
                  <c:v>0.17770480662961885</c:v>
                </c:pt>
                <c:pt idx="12">
                  <c:v>-0.29227020011353827</c:v>
                </c:pt>
                <c:pt idx="13">
                  <c:v>-0.21994737201242975</c:v>
                </c:pt>
                <c:pt idx="14">
                  <c:v>-0.19321428618476483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FF-4149-84E0-F1811833AE99}"/>
            </c:ext>
          </c:extLst>
        </c:ser>
        <c:ser>
          <c:idx val="2"/>
          <c:order val="2"/>
          <c:tx>
            <c:strRef>
              <c:f>'y(no const)'!$T$1</c:f>
              <c:strCache>
                <c:ptCount val="1"/>
                <c:pt idx="0">
                  <c:v>term premium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'y(no const)'!$P$2:$Q$16</c:f>
              <c:multiLvlStrCache>
                <c:ptCount val="15"/>
                <c:lvl>
                  <c:pt idx="0">
                    <c:v>SPY</c:v>
                  </c:pt>
                  <c:pt idx="1">
                    <c:v>LQD</c:v>
                  </c:pt>
                  <c:pt idx="2">
                    <c:v>IEF</c:v>
                  </c:pt>
                  <c:pt idx="3">
                    <c:v>SPY</c:v>
                  </c:pt>
                  <c:pt idx="4">
                    <c:v>LQD</c:v>
                  </c:pt>
                  <c:pt idx="5">
                    <c:v>IEF</c:v>
                  </c:pt>
                  <c:pt idx="6">
                    <c:v>SPY</c:v>
                  </c:pt>
                  <c:pt idx="7">
                    <c:v>LQD</c:v>
                  </c:pt>
                  <c:pt idx="8">
                    <c:v>IEF</c:v>
                  </c:pt>
                  <c:pt idx="9">
                    <c:v>SPY</c:v>
                  </c:pt>
                  <c:pt idx="10">
                    <c:v>LQD</c:v>
                  </c:pt>
                  <c:pt idx="11">
                    <c:v>IEF</c:v>
                  </c:pt>
                  <c:pt idx="12">
                    <c:v>SPY</c:v>
                  </c:pt>
                  <c:pt idx="13">
                    <c:v>LQD</c:v>
                  </c:pt>
                  <c:pt idx="14">
                    <c:v>IEF</c:v>
                  </c:pt>
                </c:lvl>
                <c:lvl>
                  <c:pt idx="0">
                    <c:v>recovery</c:v>
                  </c:pt>
                  <c:pt idx="3">
                    <c:v>expansion</c:v>
                  </c:pt>
                  <c:pt idx="6">
                    <c:v>slowdown</c:v>
                  </c:pt>
                  <c:pt idx="9">
                    <c:v>contraction</c:v>
                  </c:pt>
                  <c:pt idx="12">
                    <c:v>buy and hold</c:v>
                  </c:pt>
                </c:lvl>
              </c:multiLvlStrCache>
            </c:multiLvlStrRef>
          </c:cat>
          <c:val>
            <c:numRef>
              <c:f>'y(no const)'!$T$2:$T$16</c:f>
              <c:numCache>
                <c:formatCode>General</c:formatCode>
                <c:ptCount val="15"/>
                <c:pt idx="0">
                  <c:v>0.13638365504690542</c:v>
                </c:pt>
                <c:pt idx="1">
                  <c:v>3.2706682759885343E-2</c:v>
                </c:pt>
                <c:pt idx="2">
                  <c:v>0.11615615908076414</c:v>
                </c:pt>
                <c:pt idx="3">
                  <c:v>0.3633829874861369</c:v>
                </c:pt>
                <c:pt idx="4">
                  <c:v>0.45776895640996534</c:v>
                </c:pt>
                <c:pt idx="5">
                  <c:v>0.44188327520355569</c:v>
                </c:pt>
                <c:pt idx="6">
                  <c:v>0.61816594756590482</c:v>
                </c:pt>
                <c:pt idx="7">
                  <c:v>0.59426801414660801</c:v>
                </c:pt>
                <c:pt idx="8">
                  <c:v>0.48393041456879921</c:v>
                </c:pt>
                <c:pt idx="9">
                  <c:v>0.1129555924475299</c:v>
                </c:pt>
                <c:pt idx="10">
                  <c:v>-5.2870889163043347E-2</c:v>
                </c:pt>
                <c:pt idx="11">
                  <c:v>-8.7783008043543484E-2</c:v>
                </c:pt>
                <c:pt idx="12">
                  <c:v>0.2654659746119466</c:v>
                </c:pt>
                <c:pt idx="13">
                  <c:v>0.19976617772212329</c:v>
                </c:pt>
                <c:pt idx="14">
                  <c:v>0.179225380995298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FF-4149-84E0-F1811833AE99}"/>
            </c:ext>
          </c:extLst>
        </c:ser>
        <c:ser>
          <c:idx val="3"/>
          <c:order val="3"/>
          <c:tx>
            <c:strRef>
              <c:f>'y(no const)'!$U$1</c:f>
              <c:strCache>
                <c:ptCount val="1"/>
                <c:pt idx="0">
                  <c:v>equity premium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'y(no const)'!$P$2:$Q$16</c:f>
              <c:multiLvlStrCache>
                <c:ptCount val="15"/>
                <c:lvl>
                  <c:pt idx="0">
                    <c:v>SPY</c:v>
                  </c:pt>
                  <c:pt idx="1">
                    <c:v>LQD</c:v>
                  </c:pt>
                  <c:pt idx="2">
                    <c:v>IEF</c:v>
                  </c:pt>
                  <c:pt idx="3">
                    <c:v>SPY</c:v>
                  </c:pt>
                  <c:pt idx="4">
                    <c:v>LQD</c:v>
                  </c:pt>
                  <c:pt idx="5">
                    <c:v>IEF</c:v>
                  </c:pt>
                  <c:pt idx="6">
                    <c:v>SPY</c:v>
                  </c:pt>
                  <c:pt idx="7">
                    <c:v>LQD</c:v>
                  </c:pt>
                  <c:pt idx="8">
                    <c:v>IEF</c:v>
                  </c:pt>
                  <c:pt idx="9">
                    <c:v>SPY</c:v>
                  </c:pt>
                  <c:pt idx="10">
                    <c:v>LQD</c:v>
                  </c:pt>
                  <c:pt idx="11">
                    <c:v>IEF</c:v>
                  </c:pt>
                  <c:pt idx="12">
                    <c:v>SPY</c:v>
                  </c:pt>
                  <c:pt idx="13">
                    <c:v>LQD</c:v>
                  </c:pt>
                  <c:pt idx="14">
                    <c:v>IEF</c:v>
                  </c:pt>
                </c:lvl>
                <c:lvl>
                  <c:pt idx="0">
                    <c:v>recovery</c:v>
                  </c:pt>
                  <c:pt idx="3">
                    <c:v>expansion</c:v>
                  </c:pt>
                  <c:pt idx="6">
                    <c:v>slowdown</c:v>
                  </c:pt>
                  <c:pt idx="9">
                    <c:v>contraction</c:v>
                  </c:pt>
                  <c:pt idx="12">
                    <c:v>buy and hold</c:v>
                  </c:pt>
                </c:lvl>
              </c:multiLvlStrCache>
            </c:multiLvlStrRef>
          </c:cat>
          <c:val>
            <c:numRef>
              <c:f>'y(no const)'!$U$2:$U$16</c:f>
              <c:numCache>
                <c:formatCode>General</c:formatCode>
                <c:ptCount val="15"/>
                <c:pt idx="0">
                  <c:v>0.40821537435113742</c:v>
                </c:pt>
                <c:pt idx="1">
                  <c:v>4.9561368385740649E-2</c:v>
                </c:pt>
                <c:pt idx="2">
                  <c:v>-5.0998285688010479E-2</c:v>
                </c:pt>
                <c:pt idx="3">
                  <c:v>0.23585263193779837</c:v>
                </c:pt>
                <c:pt idx="4">
                  <c:v>2.2721023158298485E-2</c:v>
                </c:pt>
                <c:pt idx="5">
                  <c:v>-1.3411079889555864E-2</c:v>
                </c:pt>
                <c:pt idx="6">
                  <c:v>-9.1562549185200071E-2</c:v>
                </c:pt>
                <c:pt idx="7">
                  <c:v>2.3821528965232274E-3</c:v>
                </c:pt>
                <c:pt idx="8">
                  <c:v>2.2811151138145681E-2</c:v>
                </c:pt>
                <c:pt idx="9">
                  <c:v>6.4850094543657782E-2</c:v>
                </c:pt>
                <c:pt idx="10">
                  <c:v>1.7573174622774648E-2</c:v>
                </c:pt>
                <c:pt idx="11">
                  <c:v>-3.6922856282626208E-3</c:v>
                </c:pt>
                <c:pt idx="12">
                  <c:v>0.18873611269975452</c:v>
                </c:pt>
                <c:pt idx="13">
                  <c:v>3.1633327836095425E-2</c:v>
                </c:pt>
                <c:pt idx="14">
                  <c:v>-2.0402246796508167E-2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FF-4149-84E0-F1811833A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1879631"/>
        <c:axId val="762713487"/>
      </c:barChart>
      <c:catAx>
        <c:axId val="89187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2713487"/>
        <c:crosses val="autoZero"/>
        <c:auto val="1"/>
        <c:lblAlgn val="ctr"/>
        <c:lblOffset val="100"/>
        <c:noMultiLvlLbl val="0"/>
      </c:catAx>
      <c:valAx>
        <c:axId val="762713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1879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682738</xdr:colOff>
      <xdr:row>17</xdr:row>
      <xdr:rowOff>49154</xdr:rowOff>
    </xdr:from>
    <xdr:to>
      <xdr:col>19</xdr:col>
      <xdr:colOff>447164</xdr:colOff>
      <xdr:row>29</xdr:row>
      <xdr:rowOff>179783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F23C7B0-F514-78C1-A6F6-0298C10C4A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232171</xdr:colOff>
      <xdr:row>16</xdr:row>
      <xdr:rowOff>214310</xdr:rowOff>
    </xdr:from>
    <xdr:to>
      <xdr:col>12</xdr:col>
      <xdr:colOff>498629</xdr:colOff>
      <xdr:row>35</xdr:row>
      <xdr:rowOff>-1</xdr:rowOff>
    </xdr:to>
    <xdr:pic>
      <xdr:nvPicPr>
        <xdr:cNvPr id="3" name="그림 2" descr="텍스트, 스크린샷, 폰트, 번호이(가) 표시된 사진&#10;&#10;자동 생성된 설명">
          <a:extLst>
            <a:ext uri="{FF2B5EF4-FFF2-40B4-BE49-F238E27FC236}">
              <a16:creationId xmlns:a16="http://schemas.microsoft.com/office/drawing/2014/main" id="{599F4024-64BA-E7FD-4034-5D6B6B0E2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39827" y="3738560"/>
          <a:ext cx="4374115" cy="385762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B2" sqref="B2:F16"/>
    </sheetView>
  </sheetViews>
  <sheetFormatPr defaultRowHeight="16.899999999999999" x14ac:dyDescent="0.6"/>
  <sheetData>
    <row r="1" spans="1:7" x14ac:dyDescent="0.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6">
      <c r="A2" t="s">
        <v>5</v>
      </c>
      <c r="B2">
        <v>0.47739051940075899</v>
      </c>
      <c r="C2">
        <v>4.5636517453489497E-2</v>
      </c>
      <c r="D2">
        <v>3.8064248486494201E-2</v>
      </c>
      <c r="E2">
        <v>2.0933472915717701E-2</v>
      </c>
      <c r="F2">
        <v>0.41166760256144302</v>
      </c>
      <c r="G2" s="14" t="s">
        <v>58</v>
      </c>
    </row>
    <row r="3" spans="1:7" x14ac:dyDescent="0.6">
      <c r="A3" t="s">
        <v>8</v>
      </c>
      <c r="B3">
        <v>0.29174690259605102</v>
      </c>
      <c r="C3">
        <v>0.114990501320596</v>
      </c>
      <c r="D3">
        <v>3.2548464378390603E-2</v>
      </c>
      <c r="E3">
        <v>1.8308586907374198E-2</v>
      </c>
      <c r="F3">
        <v>0.22938108032823801</v>
      </c>
      <c r="G3" s="14"/>
    </row>
    <row r="4" spans="1:7" x14ac:dyDescent="0.6">
      <c r="A4" t="s">
        <v>11</v>
      </c>
      <c r="B4">
        <v>-4.8072104134659698E-2</v>
      </c>
      <c r="C4">
        <v>0.23350303760434801</v>
      </c>
      <c r="D4">
        <v>2.3492815414992201E-2</v>
      </c>
      <c r="E4">
        <v>1.09974480943684E-2</v>
      </c>
      <c r="F4">
        <v>-9.2970896014071505E-2</v>
      </c>
      <c r="G4" s="14"/>
    </row>
    <row r="5" spans="1:7" x14ac:dyDescent="0.6">
      <c r="A5" t="s">
        <v>14</v>
      </c>
      <c r="B5">
        <v>0.10405497263881799</v>
      </c>
      <c r="C5">
        <v>5.5202948102724497E-2</v>
      </c>
      <c r="D5">
        <v>3.5831900384425401E-2</v>
      </c>
      <c r="E5">
        <v>1.65085025909695E-2</v>
      </c>
      <c r="F5">
        <v>6.4114739235092699E-2</v>
      </c>
      <c r="G5" s="14"/>
    </row>
    <row r="6" spans="1:7" x14ac:dyDescent="0.6">
      <c r="A6" t="s">
        <v>17</v>
      </c>
      <c r="B6">
        <v>0.24320687250655099</v>
      </c>
      <c r="C6">
        <v>0.10856705972679501</v>
      </c>
      <c r="D6">
        <v>3.2861814104605501E-2</v>
      </c>
      <c r="E6">
        <v>1.7339614338835501E-2</v>
      </c>
      <c r="F6">
        <v>0.187064657916167</v>
      </c>
      <c r="G6" s="14"/>
    </row>
    <row r="7" spans="1:7" x14ac:dyDescent="0.6">
      <c r="A7" t="s">
        <v>6</v>
      </c>
      <c r="B7">
        <v>0.163040070073739</v>
      </c>
      <c r="C7">
        <v>4.5636517453489497E-2</v>
      </c>
      <c r="D7">
        <v>3.8064248486494201E-2</v>
      </c>
      <c r="E7">
        <v>2.0933472915717701E-2</v>
      </c>
      <c r="F7">
        <v>0.41166760256144302</v>
      </c>
      <c r="G7" s="14" t="s">
        <v>59</v>
      </c>
    </row>
    <row r="8" spans="1:7" x14ac:dyDescent="0.6">
      <c r="A8" t="s">
        <v>9</v>
      </c>
      <c r="B8">
        <v>4.7811794429724198E-2</v>
      </c>
      <c r="C8">
        <v>0.114990501320596</v>
      </c>
      <c r="D8">
        <v>3.2548464378390603E-2</v>
      </c>
      <c r="E8">
        <v>1.8308586907374198E-2</v>
      </c>
      <c r="F8">
        <v>0.22938108032823801</v>
      </c>
      <c r="G8" s="14"/>
    </row>
    <row r="9" spans="1:7" x14ac:dyDescent="0.6">
      <c r="A9" t="s">
        <v>12</v>
      </c>
      <c r="B9">
        <v>3.1134475521303602E-3</v>
      </c>
      <c r="C9">
        <v>0.23350303760434801</v>
      </c>
      <c r="D9">
        <v>2.3492815414992201E-2</v>
      </c>
      <c r="E9">
        <v>1.09974480943684E-2</v>
      </c>
      <c r="F9">
        <v>-9.2970896014071505E-2</v>
      </c>
      <c r="G9" s="14"/>
    </row>
    <row r="10" spans="1:7" x14ac:dyDescent="0.6">
      <c r="A10" t="s">
        <v>15</v>
      </c>
      <c r="B10">
        <v>0.176671193762518</v>
      </c>
      <c r="C10">
        <v>5.5202948102724497E-2</v>
      </c>
      <c r="D10">
        <v>3.5831900384425401E-2</v>
      </c>
      <c r="E10">
        <v>1.65085025909695E-2</v>
      </c>
      <c r="F10">
        <v>6.4114739235092699E-2</v>
      </c>
      <c r="G10" s="14"/>
    </row>
    <row r="11" spans="1:7" x14ac:dyDescent="0.6">
      <c r="A11" t="s">
        <v>18</v>
      </c>
      <c r="B11">
        <v>9.0115079115139399E-2</v>
      </c>
      <c r="C11">
        <v>0.10856705972679501</v>
      </c>
      <c r="D11">
        <v>3.2861814104605501E-2</v>
      </c>
      <c r="E11">
        <v>1.7339614338835501E-2</v>
      </c>
      <c r="F11">
        <v>0.187064657916167</v>
      </c>
      <c r="G11" s="14"/>
    </row>
    <row r="12" spans="1:7" x14ac:dyDescent="0.6">
      <c r="A12" t="s">
        <v>7</v>
      </c>
      <c r="B12">
        <v>5.4340762922191602E-2</v>
      </c>
      <c r="C12">
        <v>4.5636517453489497E-2</v>
      </c>
      <c r="D12">
        <v>3.8064248486494201E-2</v>
      </c>
      <c r="E12">
        <v>2.0933472915717701E-2</v>
      </c>
      <c r="F12">
        <v>0.41166760256144302</v>
      </c>
      <c r="G12" s="14" t="s">
        <v>60</v>
      </c>
    </row>
    <row r="13" spans="1:7" x14ac:dyDescent="0.6">
      <c r="A13" t="s">
        <v>10</v>
      </c>
      <c r="B13">
        <v>2.20537840003933E-2</v>
      </c>
      <c r="C13">
        <v>0.114990501320596</v>
      </c>
      <c r="D13">
        <v>3.2548464378390603E-2</v>
      </c>
      <c r="E13">
        <v>1.8308586907374198E-2</v>
      </c>
      <c r="F13">
        <v>0.22938108032823801</v>
      </c>
      <c r="G13" s="14"/>
    </row>
    <row r="14" spans="1:7" x14ac:dyDescent="0.6">
      <c r="A14" t="s">
        <v>13</v>
      </c>
      <c r="B14">
        <v>7.7480432266952504E-2</v>
      </c>
      <c r="C14">
        <v>0.23350303760434801</v>
      </c>
      <c r="D14">
        <v>2.3492815414992201E-2</v>
      </c>
      <c r="E14">
        <v>1.09974480943684E-2</v>
      </c>
      <c r="F14">
        <v>-9.2970896014071505E-2</v>
      </c>
      <c r="G14" s="14"/>
    </row>
    <row r="15" spans="1:7" x14ac:dyDescent="0.6">
      <c r="A15" t="s">
        <v>16</v>
      </c>
      <c r="B15">
        <v>0.19651295915233399</v>
      </c>
      <c r="C15">
        <v>5.5202948102724497E-2</v>
      </c>
      <c r="D15">
        <v>3.5831900384425401E-2</v>
      </c>
      <c r="E15">
        <v>1.65085025909695E-2</v>
      </c>
      <c r="F15">
        <v>6.4114739235092699E-2</v>
      </c>
      <c r="G15" s="14"/>
    </row>
    <row r="16" spans="1:7" x14ac:dyDescent="0.6">
      <c r="A16" t="s">
        <v>19</v>
      </c>
      <c r="B16">
        <v>7.0281411428521096E-2</v>
      </c>
      <c r="C16">
        <v>0.10856705972679501</v>
      </c>
      <c r="D16">
        <v>3.2861814104605501E-2</v>
      </c>
      <c r="E16">
        <v>1.7339614338835501E-2</v>
      </c>
      <c r="F16">
        <v>0.187064657916167</v>
      </c>
      <c r="G16" s="14"/>
    </row>
  </sheetData>
  <mergeCells count="3">
    <mergeCell ref="G2:G6"/>
    <mergeCell ref="G7:G11"/>
    <mergeCell ref="G12:G16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="70" zoomScaleNormal="70" workbookViewId="0">
      <selection activeCell="A2" sqref="A2:XFD2"/>
    </sheetView>
  </sheetViews>
  <sheetFormatPr defaultRowHeight="16.899999999999999" x14ac:dyDescent="0.6"/>
  <cols>
    <col min="1" max="1" width="18" bestFit="1" customWidth="1"/>
    <col min="2" max="5" width="14.0625" bestFit="1" customWidth="1"/>
    <col min="6" max="6" width="13.75" bestFit="1" customWidth="1"/>
    <col min="7" max="7" width="12.9375" bestFit="1" customWidth="1"/>
    <col min="8" max="8" width="13.125" bestFit="1" customWidth="1"/>
    <col min="9" max="9" width="13.625" bestFit="1" customWidth="1"/>
    <col min="10" max="10" width="12.9375" bestFit="1" customWidth="1"/>
    <col min="11" max="11" width="14.3125" bestFit="1" customWidth="1"/>
    <col min="12" max="12" width="14.8125" bestFit="1" customWidth="1"/>
    <col min="13" max="13" width="13.5" bestFit="1" customWidth="1"/>
    <col min="14" max="14" width="16.375" bestFit="1" customWidth="1"/>
    <col min="15" max="15" width="16.875" bestFit="1" customWidth="1"/>
    <col min="16" max="16" width="15.5625" bestFit="1" customWidth="1"/>
  </cols>
  <sheetData>
    <row r="1" spans="1:16" x14ac:dyDescent="0.6">
      <c r="A1" s="1"/>
      <c r="B1" s="1" t="s">
        <v>37</v>
      </c>
      <c r="C1" s="1" t="s">
        <v>34</v>
      </c>
      <c r="D1" s="1" t="s">
        <v>31</v>
      </c>
      <c r="E1" s="1" t="s">
        <v>28</v>
      </c>
      <c r="F1" s="1" t="s">
        <v>25</v>
      </c>
      <c r="G1" s="1" t="s">
        <v>36</v>
      </c>
      <c r="H1" s="1" t="s">
        <v>33</v>
      </c>
      <c r="I1" s="1" t="s">
        <v>30</v>
      </c>
      <c r="J1" s="1" t="s">
        <v>27</v>
      </c>
      <c r="K1" s="1" t="s">
        <v>24</v>
      </c>
      <c r="L1" s="1" t="s">
        <v>35</v>
      </c>
      <c r="M1" s="1" t="s">
        <v>32</v>
      </c>
      <c r="N1" s="1" t="s">
        <v>29</v>
      </c>
      <c r="O1" s="1" t="s">
        <v>26</v>
      </c>
      <c r="P1" s="1" t="s">
        <v>23</v>
      </c>
    </row>
    <row r="2" spans="1:16" x14ac:dyDescent="0.6">
      <c r="A2" s="1" t="s">
        <v>67</v>
      </c>
      <c r="B2" s="1">
        <v>-2.3599227E-2</v>
      </c>
      <c r="C2" s="1">
        <v>-3.3439590999999998E-2</v>
      </c>
      <c r="D2" s="1">
        <v>-2.2928906999999998E-2</v>
      </c>
      <c r="E2" s="1">
        <v>-1.3690369000000001E-2</v>
      </c>
      <c r="F2" s="1">
        <v>-2.9187857000000001E-2</v>
      </c>
      <c r="G2" s="1">
        <v>-3.9477888000000003E-2</v>
      </c>
      <c r="H2" s="1">
        <v>-3.2836800999999999E-2</v>
      </c>
      <c r="I2" s="1">
        <v>-4.7624468000000003E-2</v>
      </c>
      <c r="J2" s="1">
        <v>-2.8855144999999999E-2</v>
      </c>
      <c r="K2" s="1">
        <v>-4.0531049999999999E-2</v>
      </c>
      <c r="L2" s="1">
        <v>-2.3269117999999998E-2</v>
      </c>
      <c r="M2" s="1">
        <v>-3.5228882000000003E-2</v>
      </c>
      <c r="N2" s="1">
        <v>-4.2718394E-2</v>
      </c>
      <c r="O2" s="1">
        <v>-1.6055647999999999E-2</v>
      </c>
      <c r="P2" s="1">
        <v>-3.5837466999999998E-2</v>
      </c>
    </row>
    <row r="3" spans="1:16" x14ac:dyDescent="0.6">
      <c r="A3" s="1" t="s">
        <v>22</v>
      </c>
      <c r="B3">
        <v>-3.2771360989501899</v>
      </c>
      <c r="C3">
        <v>-12.1857850017969</v>
      </c>
      <c r="D3">
        <v>-32.530870427140599</v>
      </c>
      <c r="E3">
        <v>-3.2313290245450101</v>
      </c>
      <c r="F3">
        <v>-8.8939155697000096</v>
      </c>
      <c r="G3">
        <v>0.83611871822303696</v>
      </c>
      <c r="H3">
        <v>-15.997659864055001</v>
      </c>
      <c r="I3">
        <v>-33.598700460982599</v>
      </c>
      <c r="J3">
        <v>4.1283734213035101</v>
      </c>
      <c r="K3">
        <v>-6.6930989053828496</v>
      </c>
      <c r="L3">
        <v>-2.2878236541681498</v>
      </c>
      <c r="M3">
        <v>-15.426920259942801</v>
      </c>
      <c r="N3">
        <v>-27.7253753601406</v>
      </c>
      <c r="O3">
        <v>4.9594022288267903</v>
      </c>
      <c r="P3">
        <v>-5.8795989037527399</v>
      </c>
    </row>
    <row r="4" spans="1:16" x14ac:dyDescent="0.6">
      <c r="A4" s="1" t="s">
        <v>21</v>
      </c>
      <c r="B4">
        <v>6.5150993146723897</v>
      </c>
      <c r="C4">
        <v>19.847680726237598</v>
      </c>
      <c r="D4">
        <v>56.209944549086501</v>
      </c>
      <c r="E4">
        <v>6.8422676027151601</v>
      </c>
      <c r="F4">
        <v>15.309796943833</v>
      </c>
      <c r="G4">
        <v>1.56241073287595</v>
      </c>
      <c r="H4">
        <v>25.002964932568801</v>
      </c>
      <c r="I4">
        <v>54.036901019875899</v>
      </c>
      <c r="J4">
        <v>-3.20264596208531</v>
      </c>
      <c r="K4">
        <v>11.520797049949801</v>
      </c>
      <c r="L4">
        <v>5.5488241033120396</v>
      </c>
      <c r="M4">
        <v>24.135302054664699</v>
      </c>
      <c r="N4">
        <v>44.003882574959498</v>
      </c>
      <c r="O4">
        <v>-5.3174421822826403</v>
      </c>
      <c r="P4">
        <v>10.336180349403</v>
      </c>
    </row>
    <row r="5" spans="1:16" x14ac:dyDescent="0.6">
      <c r="A5" s="1" t="s">
        <v>20</v>
      </c>
      <c r="B5">
        <v>0.99161403960664996</v>
      </c>
      <c r="C5">
        <v>1.0282131010992701</v>
      </c>
      <c r="D5">
        <v>0.98485174512399798</v>
      </c>
      <c r="E5">
        <v>1.01146936441352</v>
      </c>
      <c r="F5">
        <v>1.0089351714118899</v>
      </c>
      <c r="G5">
        <v>0.120391714279589</v>
      </c>
      <c r="H5">
        <v>9.9053606015741702E-2</v>
      </c>
      <c r="I5">
        <v>-2.5622565756090801E-2</v>
      </c>
      <c r="J5">
        <v>0.27408946573639198</v>
      </c>
      <c r="K5">
        <v>0.16910371092262599</v>
      </c>
      <c r="L5">
        <v>-0.123882193718168</v>
      </c>
      <c r="M5">
        <v>-5.8466373383388802E-2</v>
      </c>
      <c r="N5">
        <v>-0.24535797885279201</v>
      </c>
      <c r="O5">
        <v>-5.7588717856652802E-2</v>
      </c>
      <c r="P5">
        <v>-0.109065213193031</v>
      </c>
    </row>
    <row r="11" spans="1:16" x14ac:dyDescent="0.6">
      <c r="A11" cm="1">
        <f t="array" ref="A11:E26">TRANSPOSE(A1:P5)</f>
        <v>0</v>
      </c>
      <c r="B11" t="str">
        <v>const</v>
      </c>
      <c r="C11" t="str">
        <v>credit03</v>
      </c>
      <c r="D11" t="str">
        <v>term03</v>
      </c>
      <c r="E11" t="str">
        <v>equity01</v>
      </c>
    </row>
    <row r="12" spans="1:16" x14ac:dyDescent="0.6">
      <c r="A12" t="str">
        <v>recovery-SPY</v>
      </c>
      <c r="B12" s="2">
        <v>-2.3599227E-2</v>
      </c>
      <c r="C12" s="2">
        <v>-3.2771360989501899</v>
      </c>
      <c r="D12" s="2">
        <v>6.5150993146723897</v>
      </c>
      <c r="E12" s="2">
        <v>0.99161403960664996</v>
      </c>
    </row>
    <row r="13" spans="1:16" x14ac:dyDescent="0.6">
      <c r="A13" t="str">
        <v>expansion-SPY</v>
      </c>
      <c r="B13">
        <v>-3.3439590999999998E-2</v>
      </c>
      <c r="C13">
        <v>-12.1857850017969</v>
      </c>
      <c r="D13">
        <v>19.847680726237598</v>
      </c>
      <c r="E13">
        <v>1.0282131010992701</v>
      </c>
    </row>
    <row r="14" spans="1:16" x14ac:dyDescent="0.6">
      <c r="A14" t="str">
        <v>slowdown-SPY</v>
      </c>
      <c r="B14">
        <v>-2.2928906999999998E-2</v>
      </c>
      <c r="C14">
        <v>-32.530870427140599</v>
      </c>
      <c r="D14">
        <v>56.209944549086501</v>
      </c>
      <c r="E14">
        <v>0.98485174512399798</v>
      </c>
    </row>
    <row r="15" spans="1:16" x14ac:dyDescent="0.6">
      <c r="A15" t="str">
        <v>contraction-SPY</v>
      </c>
      <c r="B15">
        <v>-1.3690369000000001E-2</v>
      </c>
      <c r="C15">
        <v>-3.2313290245450101</v>
      </c>
      <c r="D15">
        <v>6.8422676027151601</v>
      </c>
      <c r="E15">
        <v>1.01146936441352</v>
      </c>
    </row>
    <row r="16" spans="1:16" x14ac:dyDescent="0.6">
      <c r="A16" t="str">
        <v>buy_and_hold-SPY</v>
      </c>
      <c r="B16">
        <v>-2.9187857000000001E-2</v>
      </c>
      <c r="C16">
        <v>-8.8939155697000096</v>
      </c>
      <c r="D16">
        <v>15.309796943833</v>
      </c>
      <c r="E16">
        <v>1.0089351714118899</v>
      </c>
    </row>
    <row r="17" spans="1:5" x14ac:dyDescent="0.6">
      <c r="A17" t="str">
        <v>recovery-LQD</v>
      </c>
      <c r="B17">
        <v>-3.9477888000000003E-2</v>
      </c>
      <c r="C17">
        <v>0.83611871822303696</v>
      </c>
      <c r="D17">
        <v>1.56241073287595</v>
      </c>
      <c r="E17">
        <v>0.120391714279589</v>
      </c>
    </row>
    <row r="18" spans="1:5" x14ac:dyDescent="0.6">
      <c r="A18" t="str">
        <v>expansion-LQD</v>
      </c>
      <c r="B18">
        <v>-3.2836800999999999E-2</v>
      </c>
      <c r="C18">
        <v>-15.997659864055001</v>
      </c>
      <c r="D18">
        <v>25.002964932568801</v>
      </c>
      <c r="E18">
        <v>9.9053606015741702E-2</v>
      </c>
    </row>
    <row r="19" spans="1:5" x14ac:dyDescent="0.6">
      <c r="A19" t="str">
        <v>slowdown-LQD</v>
      </c>
      <c r="B19">
        <v>-4.7624468000000003E-2</v>
      </c>
      <c r="C19">
        <v>-33.598700460982599</v>
      </c>
      <c r="D19">
        <v>54.036901019875899</v>
      </c>
      <c r="E19">
        <v>-2.5622565756090801E-2</v>
      </c>
    </row>
    <row r="20" spans="1:5" x14ac:dyDescent="0.6">
      <c r="A20" t="str">
        <v>contraction-LQD</v>
      </c>
      <c r="B20">
        <v>-2.8855144999999999E-2</v>
      </c>
      <c r="C20">
        <v>4.1283734213035101</v>
      </c>
      <c r="D20">
        <v>-3.20264596208531</v>
      </c>
      <c r="E20">
        <v>0.27408946573639198</v>
      </c>
    </row>
    <row r="21" spans="1:5" x14ac:dyDescent="0.6">
      <c r="A21" t="str">
        <v>buy_and_hold-LQD</v>
      </c>
      <c r="B21">
        <v>-4.0531049999999999E-2</v>
      </c>
      <c r="C21">
        <v>-6.6930989053828496</v>
      </c>
      <c r="D21">
        <v>11.520797049949801</v>
      </c>
      <c r="E21">
        <v>0.16910371092262599</v>
      </c>
    </row>
    <row r="22" spans="1:5" x14ac:dyDescent="0.6">
      <c r="A22" t="str">
        <v>recovery-IEF</v>
      </c>
      <c r="B22">
        <v>-2.3269117999999998E-2</v>
      </c>
      <c r="C22">
        <v>-2.2878236541681498</v>
      </c>
      <c r="D22">
        <v>5.5488241033120396</v>
      </c>
      <c r="E22">
        <v>-0.123882193718168</v>
      </c>
    </row>
    <row r="23" spans="1:5" x14ac:dyDescent="0.6">
      <c r="A23" t="str">
        <v>expansion-IEF</v>
      </c>
      <c r="B23">
        <v>-3.5228882000000003E-2</v>
      </c>
      <c r="C23">
        <v>-15.426920259942801</v>
      </c>
      <c r="D23">
        <v>24.135302054664699</v>
      </c>
      <c r="E23">
        <v>-5.8466373383388802E-2</v>
      </c>
    </row>
    <row r="24" spans="1:5" x14ac:dyDescent="0.6">
      <c r="A24" t="str">
        <v>slowdown-IEF</v>
      </c>
      <c r="B24">
        <v>-4.2718394E-2</v>
      </c>
      <c r="C24">
        <v>-27.7253753601406</v>
      </c>
      <c r="D24">
        <v>44.003882574959498</v>
      </c>
      <c r="E24">
        <v>-0.24535797885279201</v>
      </c>
    </row>
    <row r="25" spans="1:5" x14ac:dyDescent="0.6">
      <c r="A25" t="str">
        <v>contraction-IEF</v>
      </c>
      <c r="B25">
        <v>-1.6055647999999999E-2</v>
      </c>
      <c r="C25">
        <v>4.9594022288267903</v>
      </c>
      <c r="D25">
        <v>-5.3174421822826403</v>
      </c>
      <c r="E25">
        <v>-5.7588717856652802E-2</v>
      </c>
    </row>
    <row r="26" spans="1:5" x14ac:dyDescent="0.6">
      <c r="A26" s="2" t="str">
        <v>buy_and_hold-IEF</v>
      </c>
      <c r="B26">
        <v>-3.5837466999999998E-2</v>
      </c>
      <c r="C26">
        <v>-5.8795989037527399</v>
      </c>
      <c r="D26">
        <v>10.336180349403</v>
      </c>
      <c r="E26">
        <v>-0.109065213193031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6"/>
  <sheetViews>
    <sheetView tabSelected="1" topLeftCell="J3" zoomScale="80" zoomScaleNormal="80" workbookViewId="0">
      <selection activeCell="U26" sqref="U26"/>
    </sheetView>
  </sheetViews>
  <sheetFormatPr defaultRowHeight="16.899999999999999" x14ac:dyDescent="0.6"/>
  <cols>
    <col min="2" max="2" width="9" customWidth="1"/>
  </cols>
  <sheetData>
    <row r="1" spans="1:21" ht="17.25" thickBot="1" x14ac:dyDescent="0.65"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4" t="s">
        <v>61</v>
      </c>
      <c r="H1" s="4" t="s">
        <v>62</v>
      </c>
      <c r="L1" s="3" t="s">
        <v>54</v>
      </c>
      <c r="M1" s="3" t="s">
        <v>55</v>
      </c>
      <c r="N1" s="3" t="s">
        <v>56</v>
      </c>
      <c r="O1" s="3" t="s">
        <v>57</v>
      </c>
      <c r="R1" s="3" t="s">
        <v>73</v>
      </c>
      <c r="S1" s="3" t="s">
        <v>74</v>
      </c>
      <c r="T1" s="3" t="s">
        <v>75</v>
      </c>
      <c r="U1" s="3" t="s">
        <v>76</v>
      </c>
    </row>
    <row r="2" spans="1:21" ht="17.25" thickBot="1" x14ac:dyDescent="0.65">
      <c r="A2" s="5" t="s">
        <v>38</v>
      </c>
      <c r="B2" s="6">
        <f>annual_return!C2+SUMPRODUCT(annual_return!D2:F2,ols_beta!C12:E12)</f>
        <v>0.4654938240570321</v>
      </c>
      <c r="C2" s="6">
        <f>annual_return!C2</f>
        <v>4.5636517453489497E-2</v>
      </c>
      <c r="D2" s="6">
        <f>annual_return!D2*ols_beta!C12</f>
        <v>-0.12474172279450027</v>
      </c>
      <c r="E2" s="6">
        <f>annual_return!E2*ols_beta!D12</f>
        <v>0.13638365504690542</v>
      </c>
      <c r="F2" s="6">
        <f>annual_return!F2*ols_beta!E12</f>
        <v>0.40821537435113742</v>
      </c>
      <c r="G2" s="18">
        <f>SUM(C2:F2)</f>
        <v>0.46549382405703205</v>
      </c>
      <c r="H2" s="7">
        <f>IF(B2=G2,1)</f>
        <v>1</v>
      </c>
      <c r="I2" s="15" t="s">
        <v>63</v>
      </c>
      <c r="K2" s="5" t="s">
        <v>38</v>
      </c>
      <c r="L2" s="6">
        <v>6.9423105395806095E-3</v>
      </c>
      <c r="M2" s="6">
        <v>6.0413090194810913E-2</v>
      </c>
      <c r="N2" s="6">
        <v>-1.0535768017207752E-2</v>
      </c>
      <c r="O2" s="6">
        <v>0.31386690842043069</v>
      </c>
      <c r="P2" s="15" t="s">
        <v>68</v>
      </c>
      <c r="Q2" s="5" t="s">
        <v>58</v>
      </c>
      <c r="R2" s="6">
        <f>C2</f>
        <v>4.5636517453489497E-2</v>
      </c>
      <c r="S2" s="6">
        <f t="shared" ref="S2:U2" si="0">D2</f>
        <v>-0.12474172279450027</v>
      </c>
      <c r="T2" s="6">
        <f t="shared" si="0"/>
        <v>0.13638365504690542</v>
      </c>
      <c r="U2" s="6">
        <f t="shared" si="0"/>
        <v>0.40821537435113742</v>
      </c>
    </row>
    <row r="3" spans="1:21" ht="17.25" thickBot="1" x14ac:dyDescent="0.65">
      <c r="A3" s="8" t="s">
        <v>39</v>
      </c>
      <c r="B3" s="6">
        <f>annual_return!C3+SUMPRODUCT(annual_return!D3:F3,ols_beta!C13:E13)</f>
        <v>0.31759753169081845</v>
      </c>
      <c r="C3" s="6">
        <f>annual_return!C3</f>
        <v>0.114990501320596</v>
      </c>
      <c r="D3" s="6">
        <f>annual_return!D3*ols_beta!C13</f>
        <v>-0.39662858905371284</v>
      </c>
      <c r="E3" s="6">
        <f>annual_return!E3*ols_beta!D13</f>
        <v>0.3633829874861369</v>
      </c>
      <c r="F3" s="6">
        <f>annual_return!F3*ols_beta!E13</f>
        <v>0.23585263193779837</v>
      </c>
      <c r="G3" s="19">
        <f t="shared" ref="G3:G6" si="1">SUM(C3:F3)</f>
        <v>0.31759753169081845</v>
      </c>
      <c r="H3" s="9">
        <f t="shared" ref="H3:H6" si="2">IF(B3=G3,1)</f>
        <v>1</v>
      </c>
      <c r="I3" s="16"/>
      <c r="K3" s="8" t="s">
        <v>43</v>
      </c>
      <c r="L3">
        <v>1.6971843592587913E-2</v>
      </c>
      <c r="M3">
        <v>3.7981914355759122E-2</v>
      </c>
      <c r="N3">
        <v>-3.9925438137322772E-3</v>
      </c>
      <c r="O3">
        <v>0.19480101326067692</v>
      </c>
      <c r="P3" s="16"/>
      <c r="Q3" s="8" t="s">
        <v>59</v>
      </c>
      <c r="R3" s="6">
        <f>C7</f>
        <v>4.5636517453489497E-2</v>
      </c>
      <c r="S3" s="6">
        <f t="shared" ref="S3:U3" si="3">D7</f>
        <v>3.1826230654650706E-2</v>
      </c>
      <c r="T3" s="6">
        <f t="shared" si="3"/>
        <v>3.2706682759885343E-2</v>
      </c>
      <c r="U3" s="6">
        <f t="shared" si="3"/>
        <v>4.9561368385740649E-2</v>
      </c>
    </row>
    <row r="4" spans="1:21" ht="17.25" thickBot="1" x14ac:dyDescent="0.65">
      <c r="A4" s="8" t="s">
        <v>40</v>
      </c>
      <c r="B4" s="6">
        <f>annual_return!C4+SUMPRODUCT(annual_return!D4:F4,ols_beta!C14:E14)</f>
        <v>-4.1352982487898038E-3</v>
      </c>
      <c r="C4" s="6">
        <f>annual_return!C4</f>
        <v>0.23350303760434801</v>
      </c>
      <c r="D4" s="6">
        <f>annual_return!D4*ols_beta!C14</f>
        <v>-0.76424173423384256</v>
      </c>
      <c r="E4" s="6">
        <f>annual_return!E4*ols_beta!D14</f>
        <v>0.61816594756590482</v>
      </c>
      <c r="F4" s="6">
        <f>annual_return!F4*ols_beta!E14</f>
        <v>-9.1562549185200071E-2</v>
      </c>
      <c r="G4" s="19">
        <f t="shared" si="1"/>
        <v>-4.1352982487898315E-3</v>
      </c>
      <c r="H4" s="9" t="b">
        <f t="shared" si="2"/>
        <v>0</v>
      </c>
      <c r="I4" s="16"/>
      <c r="K4" s="10" t="s">
        <v>48</v>
      </c>
      <c r="L4" s="11">
        <v>1.1936021661117423E-2</v>
      </c>
      <c r="M4" s="11">
        <v>3.161395556007783E-2</v>
      </c>
      <c r="N4" s="11">
        <v>-2.168269109325115E-2</v>
      </c>
      <c r="O4" s="11">
        <v>-0.1550268041546089</v>
      </c>
      <c r="P4" s="17"/>
      <c r="Q4" s="10" t="s">
        <v>60</v>
      </c>
      <c r="R4" s="6">
        <f>C12</f>
        <v>4.5636517453489497E-2</v>
      </c>
      <c r="S4" s="6">
        <f t="shared" ref="S4:U4" si="4">D12</f>
        <v>-8.7084288065535628E-2</v>
      </c>
      <c r="T4" s="6">
        <f t="shared" si="4"/>
        <v>0.11615615908076414</v>
      </c>
      <c r="U4" s="6">
        <f t="shared" si="4"/>
        <v>-5.0998285688010479E-2</v>
      </c>
    </row>
    <row r="5" spans="1:21" ht="17.25" thickBot="1" x14ac:dyDescent="0.65">
      <c r="A5" s="8" t="s">
        <v>41</v>
      </c>
      <c r="B5" s="6">
        <f>annual_return!C5+SUMPRODUCT(annual_return!D5:F5,ols_beta!C15:E15)</f>
        <v>0.11722397537711288</v>
      </c>
      <c r="C5" s="6">
        <f>annual_return!C5</f>
        <v>5.5202948102724497E-2</v>
      </c>
      <c r="D5" s="6">
        <f>annual_return!D5*ols_beta!C15</f>
        <v>-0.1157846597167993</v>
      </c>
      <c r="E5" s="6">
        <f>annual_return!E5*ols_beta!D15</f>
        <v>0.1129555924475299</v>
      </c>
      <c r="F5" s="6">
        <f>annual_return!F5*ols_beta!E15</f>
        <v>6.4850094543657782E-2</v>
      </c>
      <c r="G5" s="19">
        <f t="shared" si="1"/>
        <v>0.11722397537711288</v>
      </c>
      <c r="H5" s="9">
        <f t="shared" si="2"/>
        <v>1</v>
      </c>
      <c r="I5" s="16"/>
      <c r="K5" s="13" t="s">
        <v>39</v>
      </c>
      <c r="L5" s="6">
        <v>8.6476270714356683E-4</v>
      </c>
      <c r="M5" s="6">
        <v>-1.1742652365942591E-2</v>
      </c>
      <c r="N5" s="6">
        <v>1.7655949274016501E-2</v>
      </c>
      <c r="O5" s="6">
        <v>-0.19499082968209405</v>
      </c>
      <c r="P5" s="15" t="s">
        <v>69</v>
      </c>
      <c r="Q5" s="5" t="s">
        <v>58</v>
      </c>
      <c r="R5" s="6">
        <f>C3</f>
        <v>0.114990501320596</v>
      </c>
      <c r="S5" s="6">
        <f t="shared" ref="S5:U5" si="5">D3</f>
        <v>-0.39662858905371284</v>
      </c>
      <c r="T5" s="6">
        <f t="shared" si="5"/>
        <v>0.3633829874861369</v>
      </c>
      <c r="U5" s="6">
        <f t="shared" si="5"/>
        <v>0.23585263193779837</v>
      </c>
    </row>
    <row r="6" spans="1:21" ht="17.25" thickBot="1" x14ac:dyDescent="0.65">
      <c r="A6" s="10" t="s">
        <v>42</v>
      </c>
      <c r="B6" s="6">
        <f>annual_return!C6+SUMPRODUCT(annual_return!D6:F6,ols_beta!C16:E16)</f>
        <v>0.27049894692495785</v>
      </c>
      <c r="C6" s="6">
        <f>annual_return!C6</f>
        <v>0.10856705972679501</v>
      </c>
      <c r="D6" s="6">
        <f>annual_return!D6*ols_beta!C16</f>
        <v>-0.29227020011353827</v>
      </c>
      <c r="E6" s="6">
        <f>annual_return!E6*ols_beta!D16</f>
        <v>0.2654659746119466</v>
      </c>
      <c r="F6" s="6">
        <f>annual_return!F6*ols_beta!E16</f>
        <v>0.18873611269975452</v>
      </c>
      <c r="G6" s="20">
        <f t="shared" si="1"/>
        <v>0.27049894692495785</v>
      </c>
      <c r="H6" s="12">
        <f t="shared" si="2"/>
        <v>1</v>
      </c>
      <c r="I6" s="17"/>
      <c r="K6" s="8" t="s">
        <v>44</v>
      </c>
      <c r="L6">
        <v>1.0974517916712294E-2</v>
      </c>
      <c r="M6">
        <v>4.686994387980448E-3</v>
      </c>
      <c r="N6">
        <v>1.3346820816125623E-2</v>
      </c>
      <c r="O6">
        <v>7.32636877205676E-2</v>
      </c>
      <c r="P6" s="16"/>
      <c r="Q6" s="8" t="s">
        <v>59</v>
      </c>
      <c r="R6" s="6">
        <f>C8</f>
        <v>0.114990501320596</v>
      </c>
      <c r="S6" s="6">
        <f t="shared" ref="S6:U6" si="6">D8</f>
        <v>-0.52069926222280327</v>
      </c>
      <c r="T6" s="6">
        <f t="shared" si="6"/>
        <v>0.45776895640996534</v>
      </c>
      <c r="U6" s="6">
        <f t="shared" si="6"/>
        <v>2.2721023158298485E-2</v>
      </c>
    </row>
    <row r="7" spans="1:21" ht="17.25" thickBot="1" x14ac:dyDescent="0.65">
      <c r="A7" s="13" t="s">
        <v>43</v>
      </c>
      <c r="B7" s="6">
        <f>annual_return!C7+SUMPRODUCT(annual_return!D7:F7,ols_beta!C17:E17)</f>
        <v>0.15973079925376621</v>
      </c>
      <c r="C7" s="6">
        <f>annual_return!C7</f>
        <v>4.5636517453489497E-2</v>
      </c>
      <c r="D7" s="6">
        <f>annual_return!D7*ols_beta!C17</f>
        <v>3.1826230654650706E-2</v>
      </c>
      <c r="E7" s="6">
        <f>annual_return!E7*ols_beta!D17</f>
        <v>3.2706682759885343E-2</v>
      </c>
      <c r="F7" s="6">
        <f>annual_return!F7*ols_beta!E17</f>
        <v>4.9561368385740649E-2</v>
      </c>
      <c r="G7" s="18">
        <f t="shared" ref="G7:G16" si="7">SUM(C7:F7)</f>
        <v>0.15973079925376621</v>
      </c>
      <c r="H7" s="7">
        <f>IF(B7=G7,1)</f>
        <v>1</v>
      </c>
      <c r="I7" s="15" t="s">
        <v>64</v>
      </c>
      <c r="K7" s="10" t="s">
        <v>49</v>
      </c>
      <c r="L7" s="11">
        <v>3.7112275748972322E-2</v>
      </c>
      <c r="M7" s="11">
        <v>1.0435751763963512</v>
      </c>
      <c r="N7" s="11">
        <v>-0.5492910102282399</v>
      </c>
      <c r="O7" s="11">
        <v>3.953941675412697E-2</v>
      </c>
      <c r="P7" s="17"/>
      <c r="Q7" s="10" t="s">
        <v>60</v>
      </c>
      <c r="R7" s="6">
        <f>C13</f>
        <v>0.114990501320596</v>
      </c>
      <c r="S7" s="6">
        <f t="shared" ref="S7:U7" si="8">D13</f>
        <v>-0.50212256454902049</v>
      </c>
      <c r="T7" s="6">
        <f t="shared" si="8"/>
        <v>0.44188327520355569</v>
      </c>
      <c r="U7" s="6">
        <f t="shared" si="8"/>
        <v>-1.3411079889555864E-2</v>
      </c>
    </row>
    <row r="8" spans="1:21" ht="17.25" thickBot="1" x14ac:dyDescent="0.65">
      <c r="A8" s="8" t="s">
        <v>44</v>
      </c>
      <c r="B8" s="6">
        <f>annual_return!C8+SUMPRODUCT(annual_return!D8:F8,ols_beta!C18:E18)</f>
        <v>7.4781218666056554E-2</v>
      </c>
      <c r="C8" s="6">
        <f>annual_return!C8</f>
        <v>0.114990501320596</v>
      </c>
      <c r="D8" s="6">
        <f>annual_return!D8*ols_beta!C18</f>
        <v>-0.52069926222280327</v>
      </c>
      <c r="E8" s="6">
        <f>annual_return!E8*ols_beta!D18</f>
        <v>0.45776895640996534</v>
      </c>
      <c r="F8" s="6">
        <f>annual_return!F8*ols_beta!E18</f>
        <v>2.2721023158298485E-2</v>
      </c>
      <c r="G8" s="19">
        <f t="shared" si="7"/>
        <v>7.4781218666056581E-2</v>
      </c>
      <c r="H8" s="9">
        <f t="shared" ref="H8:H16" si="9">IF(B8=G8,1)</f>
        <v>1</v>
      </c>
      <c r="I8" s="16"/>
      <c r="K8" s="13" t="s">
        <v>40</v>
      </c>
      <c r="L8" s="6">
        <v>-6.9113738666963208E-3</v>
      </c>
      <c r="M8" s="6">
        <v>-0.26366704623394066</v>
      </c>
      <c r="N8" s="6">
        <v>0.17577038063830994</v>
      </c>
      <c r="O8" s="6">
        <v>1.1722750960702761E-2</v>
      </c>
      <c r="P8" s="15" t="s">
        <v>70</v>
      </c>
      <c r="Q8" s="5" t="s">
        <v>58</v>
      </c>
      <c r="R8" s="6">
        <f>C4</f>
        <v>0.23350303760434801</v>
      </c>
      <c r="S8" s="6">
        <f t="shared" ref="S8:U8" si="10">D4</f>
        <v>-0.76424173423384256</v>
      </c>
      <c r="T8" s="6">
        <f t="shared" si="10"/>
        <v>0.61816594756590482</v>
      </c>
      <c r="U8" s="6">
        <f t="shared" si="10"/>
        <v>-9.1562549185200071E-2</v>
      </c>
    </row>
    <row r="9" spans="1:21" ht="17.25" thickBot="1" x14ac:dyDescent="0.65">
      <c r="A9" s="8" t="s">
        <v>45</v>
      </c>
      <c r="B9" s="6">
        <f>annual_return!C9+SUMPRODUCT(annual_return!D9:F9,ols_beta!C19:E19)</f>
        <v>4.0825136534001688E-2</v>
      </c>
      <c r="C9" s="6">
        <f>annual_return!C9</f>
        <v>0.23350303760434801</v>
      </c>
      <c r="D9" s="6">
        <f>annual_return!D9*ols_beta!C19</f>
        <v>-0.78932806811347755</v>
      </c>
      <c r="E9" s="6">
        <f>annual_return!E9*ols_beta!D19</f>
        <v>0.59426801414660801</v>
      </c>
      <c r="F9" s="6">
        <f>annual_return!F9*ols_beta!E19</f>
        <v>2.3821528965232274E-3</v>
      </c>
      <c r="G9" s="19">
        <f t="shared" si="7"/>
        <v>4.0825136534001674E-2</v>
      </c>
      <c r="H9" s="9">
        <f t="shared" si="9"/>
        <v>1</v>
      </c>
      <c r="I9" s="16"/>
      <c r="K9" s="8" t="s">
        <v>45</v>
      </c>
      <c r="L9">
        <v>6.925995579218891E-2</v>
      </c>
      <c r="M9">
        <v>0.72172477647595112</v>
      </c>
      <c r="N9">
        <v>-0.44212457858581905</v>
      </c>
      <c r="O9">
        <v>4.0977505718679651E-3</v>
      </c>
      <c r="P9" s="16"/>
      <c r="Q9" s="8" t="s">
        <v>59</v>
      </c>
      <c r="R9" s="6">
        <f>C9</f>
        <v>0.23350303760434801</v>
      </c>
      <c r="S9" s="6">
        <f t="shared" ref="S9:U9" si="11">D9</f>
        <v>-0.78932806811347755</v>
      </c>
      <c r="T9" s="6">
        <f t="shared" si="11"/>
        <v>0.59426801414660801</v>
      </c>
      <c r="U9" s="6">
        <f t="shared" si="11"/>
        <v>2.3821528965232274E-3</v>
      </c>
    </row>
    <row r="10" spans="1:21" ht="17.25" thickBot="1" x14ac:dyDescent="0.65">
      <c r="A10" s="8" t="s">
        <v>46</v>
      </c>
      <c r="B10" s="6">
        <f>annual_return!C10+SUMPRODUCT(annual_return!D10:F10,ols_beta!C20:E20)</f>
        <v>0.16783269874431264</v>
      </c>
      <c r="C10" s="6">
        <f>annual_return!C10</f>
        <v>5.5202948102724497E-2</v>
      </c>
      <c r="D10" s="6">
        <f>annual_return!D10*ols_beta!C20</f>
        <v>0.14792746518185684</v>
      </c>
      <c r="E10" s="6">
        <f>annual_return!E10*ols_beta!D20</f>
        <v>-5.2870889163043347E-2</v>
      </c>
      <c r="F10" s="6">
        <f>annual_return!F10*ols_beta!E20</f>
        <v>1.7573174622774648E-2</v>
      </c>
      <c r="G10" s="19">
        <f t="shared" si="7"/>
        <v>0.16783269874431261</v>
      </c>
      <c r="H10" s="9">
        <f t="shared" si="9"/>
        <v>1</v>
      </c>
      <c r="I10" s="16"/>
      <c r="K10" s="10" t="s">
        <v>50</v>
      </c>
      <c r="L10" s="11">
        <v>-1.6201589614424569E-2</v>
      </c>
      <c r="M10" s="11">
        <v>0.57209792730281139</v>
      </c>
      <c r="N10" s="11">
        <v>-0.33761288238990456</v>
      </c>
      <c r="O10" s="11">
        <v>-4.9250317396237302E-2</v>
      </c>
      <c r="P10" s="17"/>
      <c r="Q10" s="10" t="s">
        <v>60</v>
      </c>
      <c r="R10" s="6">
        <f>C14</f>
        <v>0.23350303760434801</v>
      </c>
      <c r="S10" s="6">
        <f t="shared" ref="S10:U10" si="12">D14</f>
        <v>-0.65134712564715602</v>
      </c>
      <c r="T10" s="6">
        <f t="shared" si="12"/>
        <v>0.48393041456879921</v>
      </c>
      <c r="U10" s="6">
        <f t="shared" si="12"/>
        <v>2.2811151138145681E-2</v>
      </c>
    </row>
    <row r="11" spans="1:21" ht="17.25" thickBot="1" x14ac:dyDescent="0.65">
      <c r="A11" s="10" t="s">
        <v>47</v>
      </c>
      <c r="B11" s="6">
        <f>annual_return!C11+SUMPRODUCT(annual_return!D11:F11,ols_beta!C21:E21)</f>
        <v>0.12001919327258398</v>
      </c>
      <c r="C11" s="6">
        <f>annual_return!C11</f>
        <v>0.10856705972679501</v>
      </c>
      <c r="D11" s="6">
        <f>annual_return!D11*ols_beta!C21</f>
        <v>-0.21994737201242975</v>
      </c>
      <c r="E11" s="6">
        <f>annual_return!E11*ols_beta!D21</f>
        <v>0.19976617772212329</v>
      </c>
      <c r="F11" s="6">
        <f>annual_return!F11*ols_beta!E21</f>
        <v>3.1633327836095425E-2</v>
      </c>
      <c r="G11" s="20">
        <f t="shared" si="7"/>
        <v>0.12001919327258398</v>
      </c>
      <c r="H11" s="12">
        <f t="shared" si="9"/>
        <v>1</v>
      </c>
      <c r="I11" s="17"/>
      <c r="K11" s="13" t="s">
        <v>41</v>
      </c>
      <c r="L11" s="6">
        <v>2.0077517428213999E-2</v>
      </c>
      <c r="M11" s="6">
        <v>0.43054232388486119</v>
      </c>
      <c r="N11" s="6">
        <v>-0.24706250912346095</v>
      </c>
      <c r="O11" s="6">
        <v>1.2379657689358311E-2</v>
      </c>
      <c r="P11" s="15" t="s">
        <v>71</v>
      </c>
      <c r="Q11" s="5" t="s">
        <v>58</v>
      </c>
      <c r="R11" s="6">
        <f>C5</f>
        <v>5.5202948102724497E-2</v>
      </c>
      <c r="S11" s="6">
        <f t="shared" ref="S11:U11" si="13">D5</f>
        <v>-0.1157846597167993</v>
      </c>
      <c r="T11" s="6">
        <f t="shared" si="13"/>
        <v>0.1129555924475299</v>
      </c>
      <c r="U11" s="6">
        <f t="shared" si="13"/>
        <v>6.4850094543657782E-2</v>
      </c>
    </row>
    <row r="12" spans="1:21" ht="17.25" thickBot="1" x14ac:dyDescent="0.65">
      <c r="A12" s="13" t="s">
        <v>66</v>
      </c>
      <c r="B12" s="6">
        <f>annual_return!C12+SUMPRODUCT(annual_return!D12:F12,ols_beta!C22:E22)</f>
        <v>2.371010278070753E-2</v>
      </c>
      <c r="C12" s="6">
        <f>annual_return!C12</f>
        <v>4.5636517453489497E-2</v>
      </c>
      <c r="D12" s="6">
        <f>annual_return!D12*ols_beta!C22</f>
        <v>-8.7084288065535628E-2</v>
      </c>
      <c r="E12" s="6">
        <f>annual_return!E12*ols_beta!D22</f>
        <v>0.11615615908076414</v>
      </c>
      <c r="F12" s="6">
        <f>annual_return!F12*ols_beta!E22</f>
        <v>-5.0998285688010479E-2</v>
      </c>
      <c r="G12" s="18">
        <f t="shared" si="7"/>
        <v>2.371010278070753E-2</v>
      </c>
      <c r="H12" s="7">
        <f t="shared" si="9"/>
        <v>1</v>
      </c>
      <c r="I12" s="15" t="s">
        <v>65</v>
      </c>
      <c r="K12" s="8" t="s">
        <v>46</v>
      </c>
      <c r="L12">
        <v>2.6837062786688039E-2</v>
      </c>
      <c r="M12">
        <v>0.34282239940396392</v>
      </c>
      <c r="N12">
        <v>-0.1472730416268164</v>
      </c>
      <c r="O12">
        <v>-3.6637381727762736E-2</v>
      </c>
      <c r="P12" s="16"/>
      <c r="Q12" s="8" t="s">
        <v>59</v>
      </c>
      <c r="R12" s="6">
        <f>C10</f>
        <v>5.5202948102724497E-2</v>
      </c>
      <c r="S12" s="6">
        <f t="shared" ref="S12:U12" si="14">D10</f>
        <v>0.14792746518185684</v>
      </c>
      <c r="T12" s="6">
        <f t="shared" si="14"/>
        <v>-5.2870889163043347E-2</v>
      </c>
      <c r="U12" s="6">
        <f t="shared" si="14"/>
        <v>1.7573174622774648E-2</v>
      </c>
    </row>
    <row r="13" spans="1:21" ht="17.25" thickBot="1" x14ac:dyDescent="0.65">
      <c r="A13" s="8" t="s">
        <v>49</v>
      </c>
      <c r="B13" s="6">
        <f>annual_return!C13+SUMPRODUCT(annual_return!D13:F13,ols_beta!C23:E23)</f>
        <v>4.134013208557534E-2</v>
      </c>
      <c r="C13" s="6">
        <f>annual_return!C13</f>
        <v>0.114990501320596</v>
      </c>
      <c r="D13" s="6">
        <f>annual_return!D13*ols_beta!C23</f>
        <v>-0.50212256454902049</v>
      </c>
      <c r="E13" s="6">
        <f>annual_return!E13*ols_beta!D23</f>
        <v>0.44188327520355569</v>
      </c>
      <c r="F13" s="6">
        <f>annual_return!F13*ols_beta!E23</f>
        <v>-1.3411079889555864E-2</v>
      </c>
      <c r="G13" s="19">
        <f t="shared" si="7"/>
        <v>4.1340132085575354E-2</v>
      </c>
      <c r="H13" s="9" t="b">
        <f t="shared" si="9"/>
        <v>0</v>
      </c>
      <c r="I13" s="16"/>
      <c r="K13" s="10" t="s">
        <v>51</v>
      </c>
      <c r="L13" s="11">
        <v>4.6080068411738957E-3</v>
      </c>
      <c r="M13" s="11">
        <v>-9.4707219671874621E-2</v>
      </c>
      <c r="N13" s="11">
        <v>7.8229939521386863E-2</v>
      </c>
      <c r="O13" s="11">
        <v>-1.8139795936753231E-2</v>
      </c>
      <c r="P13" s="17"/>
      <c r="Q13" s="10" t="s">
        <v>60</v>
      </c>
      <c r="R13" s="6">
        <f>C15</f>
        <v>5.5202948102724497E-2</v>
      </c>
      <c r="S13" s="6">
        <f t="shared" ref="S13:U13" si="15">D15</f>
        <v>0.17770480662961885</v>
      </c>
      <c r="T13" s="6">
        <f t="shared" si="15"/>
        <v>-8.7783008043543484E-2</v>
      </c>
      <c r="U13" s="6">
        <f t="shared" si="15"/>
        <v>-3.6922856282626208E-3</v>
      </c>
    </row>
    <row r="14" spans="1:21" ht="17.25" thickBot="1" x14ac:dyDescent="0.65">
      <c r="A14" s="8" t="s">
        <v>50</v>
      </c>
      <c r="B14" s="6">
        <f>annual_return!C14+SUMPRODUCT(annual_return!D14:F14,ols_beta!C24:E24)</f>
        <v>8.8897477664136887E-2</v>
      </c>
      <c r="C14" s="6">
        <f>annual_return!C14</f>
        <v>0.23350303760434801</v>
      </c>
      <c r="D14" s="6">
        <f>annual_return!D14*ols_beta!C24</f>
        <v>-0.65134712564715602</v>
      </c>
      <c r="E14" s="6">
        <f>annual_return!E14*ols_beta!D24</f>
        <v>0.48393041456879921</v>
      </c>
      <c r="F14" s="6">
        <f>annual_return!F14*ols_beta!E24</f>
        <v>2.2811151138145681E-2</v>
      </c>
      <c r="G14" s="19">
        <f t="shared" si="7"/>
        <v>8.8897477664136845E-2</v>
      </c>
      <c r="H14" s="9" t="b">
        <f t="shared" si="9"/>
        <v>0</v>
      </c>
      <c r="I14" s="16"/>
      <c r="K14" s="13" t="s">
        <v>42</v>
      </c>
      <c r="L14" s="6">
        <v>5.0685470690461157E-2</v>
      </c>
      <c r="M14" s="6">
        <v>0.72075066587567327</v>
      </c>
      <c r="N14" s="6">
        <v>-0.48067462434582575</v>
      </c>
      <c r="O14" s="6">
        <v>3.8700440959175346E-2</v>
      </c>
      <c r="P14" s="15" t="s">
        <v>72</v>
      </c>
      <c r="Q14" s="5" t="s">
        <v>58</v>
      </c>
      <c r="R14" s="6">
        <f>C6</f>
        <v>0.10856705972679501</v>
      </c>
      <c r="S14" s="6">
        <f t="shared" ref="S14:U14" si="16">D6</f>
        <v>-0.29227020011353827</v>
      </c>
      <c r="T14" s="6">
        <f t="shared" si="16"/>
        <v>0.2654659746119466</v>
      </c>
      <c r="U14" s="6">
        <f t="shared" si="16"/>
        <v>0.18873611269975452</v>
      </c>
    </row>
    <row r="15" spans="1:21" ht="17.25" thickBot="1" x14ac:dyDescent="0.65">
      <c r="A15" s="8" t="s">
        <v>51</v>
      </c>
      <c r="B15" s="6">
        <f>annual_return!C15+SUMPRODUCT(annual_return!D15:F15,ols_beta!C25:E25)</f>
        <v>0.14143246106053725</v>
      </c>
      <c r="C15" s="6">
        <f>annual_return!C15</f>
        <v>5.5202948102724497E-2</v>
      </c>
      <c r="D15" s="6">
        <f>annual_return!D15*ols_beta!C25</f>
        <v>0.17770480662961885</v>
      </c>
      <c r="E15" s="6">
        <f>annual_return!E15*ols_beta!D25</f>
        <v>-8.7783008043543484E-2</v>
      </c>
      <c r="F15" s="6">
        <f>annual_return!F15*ols_beta!E25</f>
        <v>-3.6922856282626208E-3</v>
      </c>
      <c r="G15" s="19">
        <f t="shared" si="7"/>
        <v>0.14143246106053725</v>
      </c>
      <c r="H15" s="9">
        <f t="shared" si="9"/>
        <v>1</v>
      </c>
      <c r="I15" s="16"/>
      <c r="K15" s="8" t="s">
        <v>47</v>
      </c>
      <c r="L15">
        <v>4.3335080273319782E-2</v>
      </c>
      <c r="M15">
        <v>0.5594440405400386</v>
      </c>
      <c r="N15">
        <v>-0.30615505366988827</v>
      </c>
      <c r="O15">
        <v>1.164449568094753E-2</v>
      </c>
      <c r="P15" s="16"/>
      <c r="Q15" s="8" t="s">
        <v>59</v>
      </c>
      <c r="R15" s="6">
        <f>C11</f>
        <v>0.10856705972679501</v>
      </c>
      <c r="S15" s="6">
        <f t="shared" ref="S15:U15" si="17">D11</f>
        <v>-0.21994737201242975</v>
      </c>
      <c r="T15" s="6">
        <f t="shared" si="17"/>
        <v>0.19976617772212329</v>
      </c>
      <c r="U15" s="6">
        <f t="shared" si="17"/>
        <v>3.1633327836095425E-2</v>
      </c>
    </row>
    <row r="16" spans="1:21" ht="17.25" thickBot="1" x14ac:dyDescent="0.65">
      <c r="A16" s="10" t="s">
        <v>52</v>
      </c>
      <c r="B16" s="6">
        <f>annual_return!C16+SUMPRODUCT(annual_return!D16:F16,ols_beta!C26:E26)</f>
        <v>7.4175907740820016E-2</v>
      </c>
      <c r="C16" s="6">
        <f>annual_return!C16</f>
        <v>0.10856705972679501</v>
      </c>
      <c r="D16" s="6">
        <f>annual_return!D16*ols_beta!C26</f>
        <v>-0.19321428618476483</v>
      </c>
      <c r="E16" s="6">
        <f>annual_return!E16*ols_beta!D26</f>
        <v>0.179225380995298</v>
      </c>
      <c r="F16" s="6">
        <f>annual_return!F16*ols_beta!E26</f>
        <v>-2.0402246796508167E-2</v>
      </c>
      <c r="G16" s="20">
        <f t="shared" si="7"/>
        <v>7.4175907740820016E-2</v>
      </c>
      <c r="H16" s="12">
        <f t="shared" si="9"/>
        <v>1</v>
      </c>
      <c r="I16" s="17"/>
      <c r="K16" s="10" t="s">
        <v>52</v>
      </c>
      <c r="L16" s="11">
        <v>3.0621560103153478E-2</v>
      </c>
      <c r="M16" s="11">
        <v>0.38874732457318978</v>
      </c>
      <c r="N16" s="11">
        <v>-0.21864127034323461</v>
      </c>
      <c r="O16" s="11">
        <v>-8.0127545221054444E-3</v>
      </c>
      <c r="P16" s="17"/>
      <c r="Q16" s="10" t="s">
        <v>60</v>
      </c>
      <c r="R16" s="6">
        <f>C16</f>
        <v>0.10856705972679501</v>
      </c>
      <c r="S16" s="6">
        <f t="shared" ref="S16:U16" si="18">D16</f>
        <v>-0.19321428618476483</v>
      </c>
      <c r="T16" s="6">
        <f t="shared" si="18"/>
        <v>0.179225380995298</v>
      </c>
      <c r="U16" s="6">
        <f t="shared" si="18"/>
        <v>-2.0402246796508167E-2</v>
      </c>
    </row>
  </sheetData>
  <mergeCells count="8">
    <mergeCell ref="I2:I6"/>
    <mergeCell ref="I7:I11"/>
    <mergeCell ref="I12:I16"/>
    <mergeCell ref="P2:P4"/>
    <mergeCell ref="P5:P7"/>
    <mergeCell ref="P8:P10"/>
    <mergeCell ref="P11:P13"/>
    <mergeCell ref="P14:P16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annual_return</vt:lpstr>
      <vt:lpstr>ols_beta</vt:lpstr>
      <vt:lpstr>y(no const)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유지영</cp:lastModifiedBy>
  <dcterms:created xsi:type="dcterms:W3CDTF">2023-11-23T12:24:56Z</dcterms:created>
  <dcterms:modified xsi:type="dcterms:W3CDTF">2023-11-24T13:37:07Z</dcterms:modified>
</cp:coreProperties>
</file>