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CI\cours\Statistiques\Evaluation1\"/>
    </mc:Choice>
  </mc:AlternateContent>
  <xr:revisionPtr revIDLastSave="0" documentId="13_ncr:1_{56F41665-EEF8-4183-8CD8-B7D85F011F9E}" xr6:coauthVersionLast="47" xr6:coauthVersionMax="47" xr10:uidLastSave="{00000000-0000-0000-0000-000000000000}"/>
  <bookViews>
    <workbookView xWindow="28680" yWindow="-120" windowWidth="12240" windowHeight="8640" firstSheet="4" activeTab="4" xr2:uid="{E5D8071F-2615-4255-8FF8-1C543C65CF1C}"/>
  </bookViews>
  <sheets>
    <sheet name="1 variable" sheetId="1" r:id="rId1"/>
    <sheet name="2 variables" sheetId="2" r:id="rId2"/>
    <sheet name="Probabilité" sheetId="4" r:id="rId3"/>
    <sheet name="Loi de Bernoulli" sheetId="3" r:id="rId4"/>
    <sheet name="Loi binomiale" sheetId="5" r:id="rId5"/>
    <sheet name="Triangle de Pasca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3" l="1"/>
  <c r="B8" i="4"/>
  <c r="B10" i="4" s="1"/>
  <c r="C29" i="2"/>
  <c r="C27" i="2"/>
  <c r="C26" i="2"/>
  <c r="C12" i="2"/>
  <c r="C10" i="2"/>
  <c r="C9" i="2"/>
  <c r="N13" i="1"/>
  <c r="O13" i="1"/>
  <c r="D39" i="1"/>
  <c r="B39" i="1"/>
  <c r="M27" i="1"/>
  <c r="N27" i="1"/>
  <c r="L27" i="1"/>
  <c r="I27" i="1"/>
  <c r="J27" i="1"/>
  <c r="H27" i="1"/>
  <c r="M13" i="1"/>
  <c r="B2" i="4"/>
  <c r="C13" i="2"/>
  <c r="C30" i="2"/>
  <c r="B18" i="5"/>
  <c r="C17" i="5"/>
  <c r="C16" i="5"/>
  <c r="B12" i="5"/>
  <c r="C2" i="6"/>
  <c r="C3" i="6" s="1"/>
  <c r="D2" i="6"/>
  <c r="E2" i="6"/>
  <c r="F2" i="6"/>
  <c r="G3" i="6" s="1"/>
  <c r="H4" i="6" s="1"/>
  <c r="G2" i="6"/>
  <c r="H2" i="6"/>
  <c r="D3" i="6"/>
  <c r="E3" i="6"/>
  <c r="E4" i="6" s="1"/>
  <c r="H3" i="6"/>
  <c r="B3" i="6"/>
  <c r="B4" i="6"/>
  <c r="B5" i="6"/>
  <c r="B6" i="6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2" i="6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2" i="6"/>
  <c r="B6" i="5"/>
  <c r="C1" i="5"/>
  <c r="B19" i="4"/>
  <c r="B18" i="4"/>
  <c r="B17" i="4"/>
  <c r="B16" i="4"/>
  <c r="B9" i="4"/>
  <c r="M16" i="1"/>
  <c r="N16" i="1"/>
  <c r="M17" i="1"/>
  <c r="N17" i="1"/>
  <c r="M18" i="1"/>
  <c r="N18" i="1"/>
  <c r="M19" i="1"/>
  <c r="N19" i="1"/>
  <c r="M20" i="1"/>
  <c r="N20" i="1"/>
  <c r="M21" i="1"/>
  <c r="N21" i="1"/>
  <c r="M22" i="1"/>
  <c r="N22" i="1"/>
  <c r="M23" i="1"/>
  <c r="N23" i="1"/>
  <c r="M24" i="1"/>
  <c r="N24" i="1"/>
  <c r="M25" i="1"/>
  <c r="N25" i="1"/>
  <c r="L17" i="1"/>
  <c r="L18" i="1"/>
  <c r="L19" i="1"/>
  <c r="L20" i="1"/>
  <c r="L21" i="1"/>
  <c r="L22" i="1"/>
  <c r="L23" i="1"/>
  <c r="L24" i="1"/>
  <c r="L25" i="1"/>
  <c r="L16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H17" i="1"/>
  <c r="H18" i="1"/>
  <c r="H19" i="1"/>
  <c r="H20" i="1"/>
  <c r="H21" i="1"/>
  <c r="H22" i="1"/>
  <c r="H23" i="1"/>
  <c r="H24" i="1"/>
  <c r="H25" i="1"/>
  <c r="H16" i="1"/>
  <c r="D37" i="1"/>
  <c r="B37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21" i="1"/>
  <c r="D18" i="1"/>
  <c r="B18" i="1"/>
  <c r="D22" i="2"/>
  <c r="E22" i="2"/>
  <c r="E24" i="2" s="1"/>
  <c r="F22" i="2"/>
  <c r="G22" i="2"/>
  <c r="H22" i="2"/>
  <c r="I22" i="2"/>
  <c r="I24" i="2" s="1"/>
  <c r="J22" i="2"/>
  <c r="K22" i="2"/>
  <c r="L22" i="2"/>
  <c r="M22" i="2"/>
  <c r="M24" i="2" s="1"/>
  <c r="N22" i="2"/>
  <c r="O22" i="2"/>
  <c r="P22" i="2"/>
  <c r="Q22" i="2"/>
  <c r="Q24" i="2" s="1"/>
  <c r="R22" i="2"/>
  <c r="S22" i="2"/>
  <c r="T22" i="2"/>
  <c r="U22" i="2"/>
  <c r="U24" i="2" s="1"/>
  <c r="C22" i="2"/>
  <c r="T24" i="2"/>
  <c r="P24" i="2"/>
  <c r="L24" i="2"/>
  <c r="H24" i="2"/>
  <c r="D24" i="2"/>
  <c r="C21" i="2"/>
  <c r="D23" i="2" s="1"/>
  <c r="C20" i="2"/>
  <c r="C4" i="2"/>
  <c r="D6" i="2" s="1"/>
  <c r="D8" i="2" s="1"/>
  <c r="C3" i="2"/>
  <c r="F5" i="2" s="1"/>
  <c r="E5" i="2"/>
  <c r="I5" i="2"/>
  <c r="M5" i="2"/>
  <c r="M7" i="2" s="1"/>
  <c r="Q5" i="2"/>
  <c r="U5" i="2"/>
  <c r="U7" i="2" s="1"/>
  <c r="G6" i="2"/>
  <c r="G8" i="2" s="1"/>
  <c r="K6" i="2"/>
  <c r="K8" i="2" s="1"/>
  <c r="O6" i="2"/>
  <c r="O8" i="2" s="1"/>
  <c r="S6" i="2"/>
  <c r="S8" i="2" s="1"/>
  <c r="I7" i="2"/>
  <c r="C4" i="6" l="1"/>
  <c r="D4" i="6"/>
  <c r="E5" i="6" s="1"/>
  <c r="F3" i="6"/>
  <c r="G4" i="6" s="1"/>
  <c r="H5" i="6" s="1"/>
  <c r="F4" i="6"/>
  <c r="G5" i="6" s="1"/>
  <c r="H6" i="6" s="1"/>
  <c r="D28" i="2"/>
  <c r="D25" i="2"/>
  <c r="U23" i="2"/>
  <c r="U25" i="2" s="1"/>
  <c r="Q23" i="2"/>
  <c r="M23" i="2"/>
  <c r="M25" i="2" s="1"/>
  <c r="I23" i="2"/>
  <c r="P23" i="2"/>
  <c r="P25" i="2" s="1"/>
  <c r="H23" i="2"/>
  <c r="H25" i="2" s="1"/>
  <c r="S23" i="2"/>
  <c r="S25" i="2" s="1"/>
  <c r="O23" i="2"/>
  <c r="O25" i="2" s="1"/>
  <c r="K23" i="2"/>
  <c r="K25" i="2" s="1"/>
  <c r="G23" i="2"/>
  <c r="G25" i="2" s="1"/>
  <c r="C23" i="2"/>
  <c r="C25" i="2" s="1"/>
  <c r="R23" i="2"/>
  <c r="N23" i="2"/>
  <c r="J23" i="2"/>
  <c r="F23" i="2"/>
  <c r="E23" i="2"/>
  <c r="E25" i="2" s="1"/>
  <c r="T23" i="2"/>
  <c r="L23" i="2"/>
  <c r="F24" i="2"/>
  <c r="J24" i="2"/>
  <c r="N24" i="2"/>
  <c r="R24" i="2"/>
  <c r="C24" i="2"/>
  <c r="G24" i="2"/>
  <c r="K24" i="2"/>
  <c r="O24" i="2"/>
  <c r="S24" i="2"/>
  <c r="E11" i="2"/>
  <c r="C6" i="2"/>
  <c r="C8" i="2" s="1"/>
  <c r="R6" i="2"/>
  <c r="R8" i="2" s="1"/>
  <c r="N6" i="2"/>
  <c r="J6" i="2"/>
  <c r="J8" i="2" s="1"/>
  <c r="F6" i="2"/>
  <c r="F8" i="2" s="1"/>
  <c r="U6" i="2"/>
  <c r="U8" i="2" s="1"/>
  <c r="Q6" i="2"/>
  <c r="Q8" i="2" s="1"/>
  <c r="M6" i="2"/>
  <c r="M8" i="2" s="1"/>
  <c r="I6" i="2"/>
  <c r="I8" i="2" s="1"/>
  <c r="E6" i="2"/>
  <c r="T6" i="2"/>
  <c r="T8" i="2" s="1"/>
  <c r="P6" i="2"/>
  <c r="P8" i="2" s="1"/>
  <c r="L6" i="2"/>
  <c r="L8" i="2" s="1"/>
  <c r="H6" i="2"/>
  <c r="H8" i="2" s="1"/>
  <c r="I11" i="2"/>
  <c r="F7" i="2"/>
  <c r="T5" i="2"/>
  <c r="T7" i="2" s="1"/>
  <c r="P5" i="2"/>
  <c r="P7" i="2" s="1"/>
  <c r="L5" i="2"/>
  <c r="L7" i="2" s="1"/>
  <c r="H5" i="2"/>
  <c r="H7" i="2" s="1"/>
  <c r="D5" i="2"/>
  <c r="D7" i="2" s="1"/>
  <c r="S5" i="2"/>
  <c r="S7" i="2" s="1"/>
  <c r="O5" i="2"/>
  <c r="O7" i="2" s="1"/>
  <c r="K5" i="2"/>
  <c r="K7" i="2" s="1"/>
  <c r="G5" i="2"/>
  <c r="G7" i="2" s="1"/>
  <c r="C5" i="2"/>
  <c r="C7" i="2" s="1"/>
  <c r="R5" i="2"/>
  <c r="R7" i="2" s="1"/>
  <c r="N5" i="2"/>
  <c r="N7" i="2" s="1"/>
  <c r="J5" i="2"/>
  <c r="J7" i="2" s="1"/>
  <c r="N11" i="2"/>
  <c r="Q7" i="2"/>
  <c r="E7" i="2"/>
  <c r="J11" i="2"/>
  <c r="N8" i="2"/>
  <c r="E8" i="2"/>
  <c r="S11" i="2"/>
  <c r="O11" i="2"/>
  <c r="G11" i="2"/>
  <c r="D11" i="2"/>
  <c r="C5" i="6" l="1"/>
  <c r="D5" i="6"/>
  <c r="E6" i="6" s="1"/>
  <c r="F5" i="6"/>
  <c r="G6" i="6" s="1"/>
  <c r="H7" i="6" s="1"/>
  <c r="F6" i="6"/>
  <c r="G7" i="6" s="1"/>
  <c r="H8" i="6" s="1"/>
  <c r="M28" i="2"/>
  <c r="E28" i="2"/>
  <c r="S28" i="2"/>
  <c r="C28" i="2"/>
  <c r="U28" i="2"/>
  <c r="H28" i="2"/>
  <c r="O28" i="2"/>
  <c r="P28" i="2"/>
  <c r="T28" i="2"/>
  <c r="T25" i="2"/>
  <c r="J28" i="2"/>
  <c r="J25" i="2"/>
  <c r="I25" i="2"/>
  <c r="I28" i="2"/>
  <c r="N25" i="2"/>
  <c r="N28" i="2"/>
  <c r="K28" i="2"/>
  <c r="R25" i="2"/>
  <c r="R28" i="2"/>
  <c r="Q28" i="2"/>
  <c r="Q25" i="2"/>
  <c r="G28" i="2"/>
  <c r="L25" i="2"/>
  <c r="L28" i="2"/>
  <c r="F25" i="2"/>
  <c r="F28" i="2"/>
  <c r="P11" i="2"/>
  <c r="M11" i="2"/>
  <c r="T11" i="2"/>
  <c r="C11" i="2"/>
  <c r="U11" i="2"/>
  <c r="F11" i="2"/>
  <c r="Q11" i="2"/>
  <c r="R11" i="2"/>
  <c r="H11" i="2"/>
  <c r="K11" i="2"/>
  <c r="L11" i="2"/>
  <c r="C6" i="6" l="1"/>
  <c r="D6" i="6"/>
  <c r="E7" i="6" s="1"/>
  <c r="F7" i="6"/>
  <c r="G8" i="6" s="1"/>
  <c r="H9" i="6" s="1"/>
  <c r="C14" i="2"/>
  <c r="D7" i="6" l="1"/>
  <c r="E8" i="6" s="1"/>
  <c r="F9" i="6" s="1"/>
  <c r="G10" i="6" s="1"/>
  <c r="H11" i="6" s="1"/>
  <c r="C7" i="6"/>
  <c r="F8" i="6"/>
  <c r="G9" i="6" s="1"/>
  <c r="H10" i="6" s="1"/>
  <c r="C31" i="2"/>
  <c r="C8" i="6" l="1"/>
  <c r="D8" i="6"/>
  <c r="E9" i="6" s="1"/>
  <c r="F10" i="6" s="1"/>
  <c r="G11" i="6" s="1"/>
  <c r="H12" i="6" s="1"/>
  <c r="D9" i="6" l="1"/>
  <c r="E10" i="6" s="1"/>
  <c r="F11" i="6" s="1"/>
  <c r="G12" i="6" s="1"/>
  <c r="H13" i="6" s="1"/>
  <c r="C9" i="6"/>
  <c r="C10" i="6" l="1"/>
  <c r="D10" i="6"/>
  <c r="E11" i="6" s="1"/>
  <c r="F12" i="6" s="1"/>
  <c r="G13" i="6" s="1"/>
  <c r="H14" i="6" s="1"/>
  <c r="C11" i="6" l="1"/>
  <c r="D11" i="6"/>
  <c r="E12" i="6" s="1"/>
  <c r="F13" i="6" s="1"/>
  <c r="G14" i="6" s="1"/>
  <c r="H15" i="6" s="1"/>
  <c r="C12" i="6" l="1"/>
  <c r="D12" i="6"/>
  <c r="E13" i="6" s="1"/>
  <c r="F14" i="6" s="1"/>
  <c r="G15" i="6" s="1"/>
  <c r="H16" i="6" s="1"/>
  <c r="D13" i="6" l="1"/>
  <c r="E14" i="6" s="1"/>
  <c r="F15" i="6" s="1"/>
  <c r="G16" i="6" s="1"/>
  <c r="H17" i="6" s="1"/>
  <c r="C13" i="6"/>
  <c r="C14" i="6" l="1"/>
  <c r="D14" i="6"/>
  <c r="E15" i="6" s="1"/>
  <c r="F16" i="6" s="1"/>
  <c r="G17" i="6" s="1"/>
  <c r="H18" i="6" s="1"/>
  <c r="C15" i="6" l="1"/>
  <c r="D15" i="6"/>
  <c r="E16" i="6" s="1"/>
  <c r="F17" i="6" s="1"/>
  <c r="G18" i="6" s="1"/>
  <c r="C16" i="6" l="1"/>
  <c r="D16" i="6"/>
  <c r="E17" i="6" s="1"/>
  <c r="F18" i="6" s="1"/>
  <c r="D17" i="6" l="1"/>
  <c r="E18" i="6" s="1"/>
  <c r="C17" i="6"/>
  <c r="C18" i="6" l="1"/>
  <c r="D18" i="6"/>
</calcChain>
</file>

<file path=xl/sharedStrings.xml><?xml version="1.0" encoding="utf-8"?>
<sst xmlns="http://schemas.openxmlformats.org/spreadsheetml/2006/main" count="129" uniqueCount="91">
  <si>
    <t>Population 1</t>
  </si>
  <si>
    <t>Population 2</t>
  </si>
  <si>
    <t>Bob</t>
  </si>
  <si>
    <t>Kim</t>
  </si>
  <si>
    <t>Math</t>
  </si>
  <si>
    <t>Français</t>
  </si>
  <si>
    <t>Economie</t>
  </si>
  <si>
    <t>Histoire</t>
  </si>
  <si>
    <t>Physique</t>
  </si>
  <si>
    <t>Biologie</t>
  </si>
  <si>
    <t>Gestion</t>
  </si>
  <si>
    <t>Comptabilité</t>
  </si>
  <si>
    <t>Philosophie</t>
  </si>
  <si>
    <t>Littérature</t>
  </si>
  <si>
    <t>Scientifique</t>
  </si>
  <si>
    <t>Littéraire</t>
  </si>
  <si>
    <t>produit des écarts</t>
  </si>
  <si>
    <t>somme des produits</t>
  </si>
  <si>
    <t>covariance</t>
  </si>
  <si>
    <t>r</t>
  </si>
  <si>
    <t>Note de l'étudiant</t>
  </si>
  <si>
    <t>% d'humidité dans l'air</t>
  </si>
  <si>
    <t>Température</t>
  </si>
  <si>
    <t>P(B)</t>
  </si>
  <si>
    <t>Moyenne</t>
  </si>
  <si>
    <t>Ecarts ²</t>
  </si>
  <si>
    <t>Ecarts²</t>
  </si>
  <si>
    <t>Variance</t>
  </si>
  <si>
    <t>Pas de corrélation</t>
  </si>
  <si>
    <t>Univers</t>
  </si>
  <si>
    <t>Ω = {2, 3, 4, 5, 6, 7, 8, 9, 10, 11, 12}</t>
  </si>
  <si>
    <t>B : Possède un portefeuille boursier</t>
  </si>
  <si>
    <t>A : Est abonné à une revue financière</t>
  </si>
  <si>
    <t>Pa(B) = P(a inter B) / p(a)</t>
  </si>
  <si>
    <t>P(a inter B)</t>
  </si>
  <si>
    <t>p(a)</t>
  </si>
  <si>
    <t>Pa(B)</t>
  </si>
  <si>
    <t>A : est alsacien</t>
  </si>
  <si>
    <t>B : Maitrise Excel</t>
  </si>
  <si>
    <t xml:space="preserve">P(A) </t>
  </si>
  <si>
    <t>P(a)*p(b)</t>
  </si>
  <si>
    <t>P(a inter b)</t>
  </si>
  <si>
    <t>Le fait de vivre en Alsace ne rend pas les gens plus maitre d'Excel</t>
  </si>
  <si>
    <t>X</t>
  </si>
  <si>
    <t>Espérance</t>
  </si>
  <si>
    <t>V = (2/5)*(3/5) = 0,24</t>
  </si>
  <si>
    <t>p=8/20=2/5 = 0,4</t>
  </si>
  <si>
    <t xml:space="preserve">Ecart type </t>
  </si>
  <si>
    <t>Question 12</t>
  </si>
  <si>
    <t>Non, car il y a plus de 2 issues possibles</t>
  </si>
  <si>
    <t>Question 13</t>
  </si>
  <si>
    <t>Non, Il faut que les expériences soient identiques</t>
  </si>
  <si>
    <t xml:space="preserve">Question 14 </t>
  </si>
  <si>
    <t>B(50, 2/3)</t>
  </si>
  <si>
    <t>Question 15</t>
  </si>
  <si>
    <t>2^10</t>
  </si>
  <si>
    <t>Question 16</t>
  </si>
  <si>
    <t>P(X=3)</t>
  </si>
  <si>
    <t>C2-5 * p^k * (1-p)^(n-k)</t>
  </si>
  <si>
    <t>n! / (k!* (n-k)!</t>
  </si>
  <si>
    <t>5! / (3! * 2!)</t>
  </si>
  <si>
    <t>120/12 = 10</t>
  </si>
  <si>
    <t>P(x=3)</t>
  </si>
  <si>
    <t>Question 17</t>
  </si>
  <si>
    <t>P(X=6)</t>
  </si>
  <si>
    <t>C6-7 * p^k * (1-p)^(n-k)</t>
  </si>
  <si>
    <t>C6-7</t>
  </si>
  <si>
    <t>7! / (6! * 1!)</t>
  </si>
  <si>
    <t>P(x=6)</t>
  </si>
  <si>
    <t>Question 18</t>
  </si>
  <si>
    <t>Esperance</t>
  </si>
  <si>
    <t xml:space="preserve">Variance </t>
  </si>
  <si>
    <t>Ecart type</t>
  </si>
  <si>
    <t>n*p</t>
  </si>
  <si>
    <t>B(7, 1/4)</t>
  </si>
  <si>
    <t>n*p(1-p)</t>
  </si>
  <si>
    <t>Moyenne étudiant</t>
  </si>
  <si>
    <t>Moyenne humidité</t>
  </si>
  <si>
    <t>Ecart étudiant</t>
  </si>
  <si>
    <t>Ecart humidité</t>
  </si>
  <si>
    <t>Ecart etudiant²</t>
  </si>
  <si>
    <t>Ecart humidité²</t>
  </si>
  <si>
    <t>Variance étudiant</t>
  </si>
  <si>
    <t>Variance humidité</t>
  </si>
  <si>
    <t>Moyenne température</t>
  </si>
  <si>
    <t>Ecart température</t>
  </si>
  <si>
    <t>Ecart température²</t>
  </si>
  <si>
    <t>Variance température</t>
  </si>
  <si>
    <t>Corrélation inversement proportionnelle</t>
  </si>
  <si>
    <t>Question 8</t>
  </si>
  <si>
    <t xml:space="preserve">C3-5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</si>
</sst>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24"/>
      <color rgb="FF376092"/>
      <name val="Cambria Math"/>
      <family val="1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0" xfId="0" applyFont="1"/>
    <xf numFmtId="0" fontId="0" fillId="3" borderId="0" xfId="0" applyFont="1" applyFill="1" applyAlignment="1">
      <alignment horizontal="center"/>
    </xf>
    <xf numFmtId="0" fontId="0" fillId="4" borderId="0" xfId="0" applyFill="1"/>
    <xf numFmtId="0" fontId="3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81D60-135D-4CC0-916C-947BA65F55F1}">
  <dimension ref="A1:O39"/>
  <sheetViews>
    <sheetView zoomScale="55" zoomScaleNormal="55" workbookViewId="0">
      <selection activeCell="L27" sqref="L27"/>
    </sheetView>
  </sheetViews>
  <sheetFormatPr baseColWidth="10" defaultRowHeight="14.4" x14ac:dyDescent="0.3"/>
  <cols>
    <col min="2" max="2" width="12.109375" bestFit="1" customWidth="1"/>
    <col min="4" max="4" width="12.109375" bestFit="1" customWidth="1"/>
    <col min="8" max="8" width="12.5546875" bestFit="1" customWidth="1"/>
    <col min="13" max="13" width="11.6640625" bestFit="1" customWidth="1"/>
  </cols>
  <sheetData>
    <row r="1" spans="2:15" x14ac:dyDescent="0.3">
      <c r="B1" s="3" t="s">
        <v>0</v>
      </c>
      <c r="D1" s="3" t="s">
        <v>1</v>
      </c>
    </row>
    <row r="2" spans="2:15" x14ac:dyDescent="0.3">
      <c r="B2" s="2">
        <v>150</v>
      </c>
      <c r="D2" s="2">
        <v>100</v>
      </c>
      <c r="H2" s="4"/>
      <c r="I2" s="3" t="s">
        <v>2</v>
      </c>
      <c r="J2" s="3" t="s">
        <v>3</v>
      </c>
      <c r="L2" s="4"/>
      <c r="M2" s="3" t="s">
        <v>14</v>
      </c>
      <c r="N2" s="3" t="s">
        <v>15</v>
      </c>
      <c r="O2" s="4" t="s">
        <v>6</v>
      </c>
    </row>
    <row r="3" spans="2:15" x14ac:dyDescent="0.3">
      <c r="B3" s="2">
        <v>155</v>
      </c>
      <c r="D3" s="2">
        <v>220</v>
      </c>
      <c r="H3" s="4" t="s">
        <v>4</v>
      </c>
      <c r="I3" s="1">
        <v>15</v>
      </c>
      <c r="J3" s="1">
        <v>14</v>
      </c>
      <c r="L3" s="4" t="s">
        <v>4</v>
      </c>
      <c r="M3" s="1">
        <v>9</v>
      </c>
      <c r="N3" s="1">
        <v>4</v>
      </c>
      <c r="O3" s="1">
        <v>3</v>
      </c>
    </row>
    <row r="4" spans="2:15" x14ac:dyDescent="0.3">
      <c r="B4" s="2">
        <v>165</v>
      </c>
      <c r="D4" s="2">
        <v>215</v>
      </c>
      <c r="H4" s="4" t="s">
        <v>5</v>
      </c>
      <c r="I4" s="1">
        <v>12</v>
      </c>
      <c r="J4" s="1">
        <v>15</v>
      </c>
      <c r="L4" s="4" t="s">
        <v>5</v>
      </c>
      <c r="M4" s="1">
        <v>4</v>
      </c>
      <c r="N4" s="1">
        <v>8</v>
      </c>
      <c r="O4" s="1">
        <v>2</v>
      </c>
    </row>
    <row r="5" spans="2:15" x14ac:dyDescent="0.3">
      <c r="B5" s="2">
        <v>170</v>
      </c>
      <c r="D5" s="2">
        <v>200</v>
      </c>
      <c r="H5" s="4" t="s">
        <v>7</v>
      </c>
      <c r="I5" s="1">
        <v>11</v>
      </c>
      <c r="J5" s="1">
        <v>8</v>
      </c>
      <c r="L5" s="4" t="s">
        <v>7</v>
      </c>
      <c r="M5" s="1">
        <v>2</v>
      </c>
      <c r="N5" s="1">
        <v>2</v>
      </c>
      <c r="O5" s="1">
        <v>4</v>
      </c>
    </row>
    <row r="6" spans="2:15" x14ac:dyDescent="0.3">
      <c r="B6" s="2">
        <v>100</v>
      </c>
      <c r="D6" s="2">
        <v>120</v>
      </c>
      <c r="H6" s="4" t="s">
        <v>6</v>
      </c>
      <c r="I6" s="1">
        <v>13</v>
      </c>
      <c r="J6" s="1">
        <v>12</v>
      </c>
      <c r="L6" s="4" t="s">
        <v>6</v>
      </c>
      <c r="M6" s="1">
        <v>2</v>
      </c>
      <c r="N6" s="1">
        <v>2</v>
      </c>
      <c r="O6" s="1">
        <v>8</v>
      </c>
    </row>
    <row r="7" spans="2:15" x14ac:dyDescent="0.3">
      <c r="B7" s="2">
        <v>220</v>
      </c>
      <c r="D7" s="2">
        <v>100</v>
      </c>
      <c r="H7" s="4" t="s">
        <v>8</v>
      </c>
      <c r="I7" s="1">
        <v>12</v>
      </c>
      <c r="J7" s="1">
        <v>17</v>
      </c>
      <c r="L7" s="4" t="s">
        <v>8</v>
      </c>
      <c r="M7" s="1">
        <v>7</v>
      </c>
      <c r="N7" s="1">
        <v>2</v>
      </c>
      <c r="O7" s="1">
        <v>2</v>
      </c>
    </row>
    <row r="8" spans="2:15" x14ac:dyDescent="0.3">
      <c r="B8" s="2">
        <v>130</v>
      </c>
      <c r="D8" s="2">
        <v>220</v>
      </c>
      <c r="H8" s="4" t="s">
        <v>9</v>
      </c>
      <c r="I8" s="1">
        <v>13</v>
      </c>
      <c r="J8" s="1">
        <v>11</v>
      </c>
      <c r="L8" s="4" t="s">
        <v>9</v>
      </c>
      <c r="M8" s="1">
        <v>7</v>
      </c>
      <c r="N8" s="1">
        <v>2</v>
      </c>
      <c r="O8" s="1">
        <v>2</v>
      </c>
    </row>
    <row r="9" spans="2:15" x14ac:dyDescent="0.3">
      <c r="B9" s="2">
        <v>190</v>
      </c>
      <c r="D9" s="2">
        <v>95</v>
      </c>
      <c r="H9" s="4" t="s">
        <v>10</v>
      </c>
      <c r="I9" s="1">
        <v>15</v>
      </c>
      <c r="J9" s="1">
        <v>11</v>
      </c>
      <c r="L9" s="4" t="s">
        <v>10</v>
      </c>
      <c r="M9" s="1">
        <v>2</v>
      </c>
      <c r="N9" s="1">
        <v>2</v>
      </c>
      <c r="O9" s="1">
        <v>7</v>
      </c>
    </row>
    <row r="10" spans="2:15" x14ac:dyDescent="0.3">
      <c r="B10" s="2">
        <v>140</v>
      </c>
      <c r="D10" s="2">
        <v>225</v>
      </c>
      <c r="H10" s="4" t="s">
        <v>11</v>
      </c>
      <c r="I10" s="1">
        <v>17</v>
      </c>
      <c r="J10" s="1">
        <v>15</v>
      </c>
      <c r="L10" s="4" t="s">
        <v>11</v>
      </c>
      <c r="M10" s="1">
        <v>3</v>
      </c>
      <c r="N10" s="1">
        <v>2</v>
      </c>
      <c r="O10" s="1">
        <v>7</v>
      </c>
    </row>
    <row r="11" spans="2:15" x14ac:dyDescent="0.3">
      <c r="B11" s="2">
        <v>200</v>
      </c>
      <c r="D11" s="2">
        <v>160</v>
      </c>
      <c r="H11" s="4" t="s">
        <v>12</v>
      </c>
      <c r="I11" s="1">
        <v>14</v>
      </c>
      <c r="J11" s="1">
        <v>10</v>
      </c>
      <c r="L11" s="4" t="s">
        <v>12</v>
      </c>
      <c r="M11" s="1">
        <v>2</v>
      </c>
      <c r="N11" s="1">
        <v>8</v>
      </c>
      <c r="O11" s="1">
        <v>3</v>
      </c>
    </row>
    <row r="12" spans="2:15" x14ac:dyDescent="0.3">
      <c r="B12" s="2">
        <v>120</v>
      </c>
      <c r="D12" s="2">
        <v>105</v>
      </c>
      <c r="H12" s="4" t="s">
        <v>13</v>
      </c>
      <c r="I12" s="1">
        <v>8</v>
      </c>
      <c r="J12" s="1">
        <v>17</v>
      </c>
      <c r="L12" s="4" t="s">
        <v>13</v>
      </c>
      <c r="M12" s="1">
        <v>2</v>
      </c>
      <c r="N12" s="1">
        <v>8</v>
      </c>
      <c r="O12" s="1">
        <v>2</v>
      </c>
    </row>
    <row r="13" spans="2:15" x14ac:dyDescent="0.3">
      <c r="B13" s="2">
        <v>160</v>
      </c>
      <c r="D13" s="2">
        <v>230</v>
      </c>
      <c r="M13">
        <f>SUM(M3:M12)</f>
        <v>40</v>
      </c>
      <c r="N13">
        <f t="shared" ref="N13:O13" si="0">SUM(N3:N12)</f>
        <v>40</v>
      </c>
      <c r="O13">
        <f t="shared" si="0"/>
        <v>40</v>
      </c>
    </row>
    <row r="14" spans="2:15" x14ac:dyDescent="0.3">
      <c r="B14" s="2">
        <v>150</v>
      </c>
      <c r="D14" s="2">
        <v>80</v>
      </c>
    </row>
    <row r="15" spans="2:15" x14ac:dyDescent="0.3">
      <c r="B15" s="2">
        <v>180</v>
      </c>
      <c r="D15" s="2">
        <v>240</v>
      </c>
      <c r="G15" s="3" t="s">
        <v>2</v>
      </c>
      <c r="H15" s="3" t="s">
        <v>14</v>
      </c>
      <c r="I15" s="3" t="s">
        <v>15</v>
      </c>
      <c r="J15" s="4" t="s">
        <v>6</v>
      </c>
      <c r="K15" s="3" t="s">
        <v>3</v>
      </c>
      <c r="L15" s="3" t="s">
        <v>14</v>
      </c>
      <c r="M15" s="3" t="s">
        <v>15</v>
      </c>
      <c r="N15" s="4" t="s">
        <v>6</v>
      </c>
    </row>
    <row r="16" spans="2:15" x14ac:dyDescent="0.3">
      <c r="B16" s="2">
        <v>170</v>
      </c>
      <c r="D16" s="2">
        <v>90</v>
      </c>
      <c r="H16">
        <f>$I3*M3</f>
        <v>135</v>
      </c>
      <c r="I16">
        <f t="shared" ref="I16:J25" si="1">$I3*N3</f>
        <v>60</v>
      </c>
      <c r="J16">
        <f t="shared" si="1"/>
        <v>45</v>
      </c>
      <c r="L16">
        <f>$J3*M3</f>
        <v>126</v>
      </c>
      <c r="M16">
        <f t="shared" ref="M16:N16" si="2">$J3*N3</f>
        <v>56</v>
      </c>
      <c r="N16">
        <f t="shared" si="2"/>
        <v>42</v>
      </c>
    </row>
    <row r="17" spans="1:14" x14ac:dyDescent="0.3">
      <c r="H17">
        <f t="shared" ref="H17:H25" si="3">$I4*M4</f>
        <v>48</v>
      </c>
      <c r="I17">
        <f t="shared" si="1"/>
        <v>96</v>
      </c>
      <c r="J17">
        <f t="shared" si="1"/>
        <v>24</v>
      </c>
      <c r="L17">
        <f t="shared" ref="L17:N25" si="4">$J4*M4</f>
        <v>60</v>
      </c>
      <c r="M17">
        <f t="shared" si="4"/>
        <v>120</v>
      </c>
      <c r="N17">
        <f t="shared" si="4"/>
        <v>30</v>
      </c>
    </row>
    <row r="18" spans="1:14" x14ac:dyDescent="0.3">
      <c r="A18" t="s">
        <v>24</v>
      </c>
      <c r="B18">
        <f>AVERAGE(B2:B16)</f>
        <v>160</v>
      </c>
      <c r="D18">
        <f>AVERAGE(D2:D16)</f>
        <v>160</v>
      </c>
      <c r="H18">
        <f t="shared" si="3"/>
        <v>22</v>
      </c>
      <c r="I18">
        <f t="shared" si="1"/>
        <v>22</v>
      </c>
      <c r="J18">
        <f t="shared" si="1"/>
        <v>44</v>
      </c>
      <c r="L18">
        <f t="shared" si="4"/>
        <v>16</v>
      </c>
      <c r="M18">
        <f t="shared" si="4"/>
        <v>16</v>
      </c>
      <c r="N18">
        <f t="shared" si="4"/>
        <v>32</v>
      </c>
    </row>
    <row r="19" spans="1:14" x14ac:dyDescent="0.3">
      <c r="H19">
        <f t="shared" si="3"/>
        <v>26</v>
      </c>
      <c r="I19">
        <f t="shared" si="1"/>
        <v>26</v>
      </c>
      <c r="J19">
        <f t="shared" si="1"/>
        <v>104</v>
      </c>
      <c r="L19">
        <f t="shared" si="4"/>
        <v>24</v>
      </c>
      <c r="M19">
        <f t="shared" si="4"/>
        <v>24</v>
      </c>
      <c r="N19">
        <f t="shared" si="4"/>
        <v>96</v>
      </c>
    </row>
    <row r="20" spans="1:14" x14ac:dyDescent="0.3">
      <c r="B20" s="3" t="s">
        <v>25</v>
      </c>
      <c r="D20" s="3" t="s">
        <v>26</v>
      </c>
      <c r="H20">
        <f t="shared" si="3"/>
        <v>84</v>
      </c>
      <c r="I20">
        <f t="shared" si="1"/>
        <v>24</v>
      </c>
      <c r="J20">
        <f t="shared" si="1"/>
        <v>24</v>
      </c>
      <c r="L20">
        <f t="shared" si="4"/>
        <v>119</v>
      </c>
      <c r="M20">
        <f t="shared" si="4"/>
        <v>34</v>
      </c>
      <c r="N20">
        <f t="shared" si="4"/>
        <v>34</v>
      </c>
    </row>
    <row r="21" spans="1:14" x14ac:dyDescent="0.3">
      <c r="B21" s="2">
        <f>(B2-$B$18)^2</f>
        <v>100</v>
      </c>
      <c r="D21" s="2">
        <f>(D2-$D$18)^2</f>
        <v>3600</v>
      </c>
      <c r="H21">
        <f t="shared" si="3"/>
        <v>91</v>
      </c>
      <c r="I21">
        <f t="shared" si="1"/>
        <v>26</v>
      </c>
      <c r="J21">
        <f t="shared" si="1"/>
        <v>26</v>
      </c>
      <c r="L21">
        <f t="shared" si="4"/>
        <v>77</v>
      </c>
      <c r="M21">
        <f t="shared" si="4"/>
        <v>22</v>
      </c>
      <c r="N21">
        <f t="shared" si="4"/>
        <v>22</v>
      </c>
    </row>
    <row r="22" spans="1:14" x14ac:dyDescent="0.3">
      <c r="B22" s="2">
        <f t="shared" ref="B22:B35" si="5">(B3-$B$18)^2</f>
        <v>25</v>
      </c>
      <c r="D22" s="2">
        <f t="shared" ref="D22:D35" si="6">(D3-$D$18)^2</f>
        <v>3600</v>
      </c>
      <c r="H22">
        <f t="shared" si="3"/>
        <v>30</v>
      </c>
      <c r="I22">
        <f t="shared" si="1"/>
        <v>30</v>
      </c>
      <c r="J22">
        <f t="shared" si="1"/>
        <v>105</v>
      </c>
      <c r="L22">
        <f t="shared" si="4"/>
        <v>22</v>
      </c>
      <c r="M22">
        <f t="shared" si="4"/>
        <v>22</v>
      </c>
      <c r="N22">
        <f t="shared" si="4"/>
        <v>77</v>
      </c>
    </row>
    <row r="23" spans="1:14" x14ac:dyDescent="0.3">
      <c r="B23" s="2">
        <f t="shared" si="5"/>
        <v>25</v>
      </c>
      <c r="D23" s="2">
        <f t="shared" si="6"/>
        <v>3025</v>
      </c>
      <c r="H23">
        <f t="shared" si="3"/>
        <v>51</v>
      </c>
      <c r="I23">
        <f t="shared" si="1"/>
        <v>34</v>
      </c>
      <c r="J23">
        <f t="shared" si="1"/>
        <v>119</v>
      </c>
      <c r="L23">
        <f t="shared" si="4"/>
        <v>45</v>
      </c>
      <c r="M23">
        <f t="shared" si="4"/>
        <v>30</v>
      </c>
      <c r="N23">
        <f t="shared" si="4"/>
        <v>105</v>
      </c>
    </row>
    <row r="24" spans="1:14" x14ac:dyDescent="0.3">
      <c r="B24" s="2">
        <f t="shared" si="5"/>
        <v>100</v>
      </c>
      <c r="D24" s="2">
        <f t="shared" si="6"/>
        <v>1600</v>
      </c>
      <c r="H24">
        <f t="shared" si="3"/>
        <v>28</v>
      </c>
      <c r="I24">
        <f t="shared" si="1"/>
        <v>112</v>
      </c>
      <c r="J24">
        <f t="shared" si="1"/>
        <v>42</v>
      </c>
      <c r="L24">
        <f t="shared" si="4"/>
        <v>20</v>
      </c>
      <c r="M24">
        <f t="shared" si="4"/>
        <v>80</v>
      </c>
      <c r="N24">
        <f t="shared" si="4"/>
        <v>30</v>
      </c>
    </row>
    <row r="25" spans="1:14" x14ac:dyDescent="0.3">
      <c r="B25" s="2">
        <f t="shared" si="5"/>
        <v>3600</v>
      </c>
      <c r="D25" s="2">
        <f t="shared" si="6"/>
        <v>1600</v>
      </c>
      <c r="H25">
        <f t="shared" si="3"/>
        <v>16</v>
      </c>
      <c r="I25">
        <f t="shared" si="1"/>
        <v>64</v>
      </c>
      <c r="J25">
        <f t="shared" si="1"/>
        <v>16</v>
      </c>
      <c r="L25">
        <f t="shared" si="4"/>
        <v>34</v>
      </c>
      <c r="M25">
        <f t="shared" si="4"/>
        <v>136</v>
      </c>
      <c r="N25">
        <f t="shared" si="4"/>
        <v>34</v>
      </c>
    </row>
    <row r="26" spans="1:14" x14ac:dyDescent="0.3">
      <c r="B26" s="2">
        <f t="shared" si="5"/>
        <v>3600</v>
      </c>
      <c r="D26" s="2">
        <f t="shared" si="6"/>
        <v>3600</v>
      </c>
    </row>
    <row r="27" spans="1:14" x14ac:dyDescent="0.3">
      <c r="B27" s="2">
        <f t="shared" si="5"/>
        <v>900</v>
      </c>
      <c r="D27" s="2">
        <f t="shared" si="6"/>
        <v>3600</v>
      </c>
      <c r="H27">
        <f>SUM(H16:H25)/40</f>
        <v>13.275</v>
      </c>
      <c r="I27">
        <f t="shared" ref="I27:J27" si="7">SUM(I16:I25)/40</f>
        <v>12.35</v>
      </c>
      <c r="J27" s="9">
        <f t="shared" si="7"/>
        <v>13.725</v>
      </c>
      <c r="L27" s="9">
        <f>SUM(L16:L25)/40</f>
        <v>13.574999999999999</v>
      </c>
      <c r="M27" s="11">
        <f t="shared" ref="M27:N27" si="8">SUM(M16:M25)/40</f>
        <v>13.5</v>
      </c>
      <c r="N27" s="11">
        <f t="shared" si="8"/>
        <v>12.55</v>
      </c>
    </row>
    <row r="28" spans="1:14" x14ac:dyDescent="0.3">
      <c r="B28" s="2">
        <f t="shared" si="5"/>
        <v>900</v>
      </c>
      <c r="D28" s="2">
        <f t="shared" si="6"/>
        <v>4225</v>
      </c>
    </row>
    <row r="29" spans="1:14" x14ac:dyDescent="0.3">
      <c r="B29" s="2">
        <f t="shared" si="5"/>
        <v>400</v>
      </c>
      <c r="D29" s="2">
        <f t="shared" si="6"/>
        <v>4225</v>
      </c>
    </row>
    <row r="30" spans="1:14" x14ac:dyDescent="0.3">
      <c r="B30" s="2">
        <f t="shared" si="5"/>
        <v>1600</v>
      </c>
      <c r="D30" s="2">
        <f t="shared" si="6"/>
        <v>0</v>
      </c>
    </row>
    <row r="31" spans="1:14" x14ac:dyDescent="0.3">
      <c r="B31" s="2">
        <f t="shared" si="5"/>
        <v>1600</v>
      </c>
      <c r="D31" s="2">
        <f t="shared" si="6"/>
        <v>3025</v>
      </c>
    </row>
    <row r="32" spans="1:14" x14ac:dyDescent="0.3">
      <c r="B32" s="2">
        <f t="shared" si="5"/>
        <v>0</v>
      </c>
      <c r="D32" s="2">
        <f t="shared" si="6"/>
        <v>4900</v>
      </c>
    </row>
    <row r="33" spans="1:4" x14ac:dyDescent="0.3">
      <c r="B33" s="2">
        <f t="shared" si="5"/>
        <v>100</v>
      </c>
      <c r="D33" s="2">
        <f t="shared" si="6"/>
        <v>6400</v>
      </c>
    </row>
    <row r="34" spans="1:4" x14ac:dyDescent="0.3">
      <c r="B34" s="2">
        <f t="shared" si="5"/>
        <v>400</v>
      </c>
      <c r="D34" s="2">
        <f t="shared" si="6"/>
        <v>6400</v>
      </c>
    </row>
    <row r="35" spans="1:4" x14ac:dyDescent="0.3">
      <c r="B35" s="2">
        <f t="shared" si="5"/>
        <v>100</v>
      </c>
      <c r="D35" s="2">
        <f t="shared" si="6"/>
        <v>4900</v>
      </c>
    </row>
    <row r="37" spans="1:4" x14ac:dyDescent="0.3">
      <c r="A37" t="s">
        <v>27</v>
      </c>
      <c r="B37">
        <f>SUM(B21:B35)/15</f>
        <v>896.66666666666663</v>
      </c>
      <c r="D37">
        <f>SUM(D21:D35)/15</f>
        <v>3646.6666666666665</v>
      </c>
    </row>
    <row r="39" spans="1:4" x14ac:dyDescent="0.3">
      <c r="A39" t="s">
        <v>72</v>
      </c>
      <c r="B39">
        <f>SQRT(B37)</f>
        <v>29.944392908634274</v>
      </c>
      <c r="D39">
        <f t="shared" ref="C39:D39" si="9">SQRT(D37)</f>
        <v>60.3876367037713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AAF66-6E11-4C1E-BD30-CCE9208BBC7C}">
  <dimension ref="B1:U31"/>
  <sheetViews>
    <sheetView topLeftCell="A14" zoomScale="70" zoomScaleNormal="70" workbookViewId="0">
      <selection activeCell="D31" sqref="D31"/>
    </sheetView>
  </sheetViews>
  <sheetFormatPr baseColWidth="10" defaultColWidth="11.44140625" defaultRowHeight="14.4" x14ac:dyDescent="0.3"/>
  <cols>
    <col min="1" max="1" width="3.44140625" style="7" customWidth="1"/>
    <col min="2" max="2" width="19.21875" style="7" bestFit="1" customWidth="1"/>
    <col min="3" max="3" width="8.88671875" style="7" customWidth="1"/>
    <col min="4" max="21" width="6.33203125" style="7" customWidth="1"/>
    <col min="22" max="16384" width="11.44140625" style="7"/>
  </cols>
  <sheetData>
    <row r="1" spans="2:21" x14ac:dyDescent="0.3">
      <c r="B1" s="5" t="s">
        <v>20</v>
      </c>
      <c r="C1" s="6">
        <v>5</v>
      </c>
      <c r="D1" s="6">
        <v>14</v>
      </c>
      <c r="E1" s="6">
        <v>16</v>
      </c>
      <c r="F1" s="6">
        <v>18</v>
      </c>
      <c r="G1" s="6">
        <v>5</v>
      </c>
      <c r="H1" s="6">
        <v>10</v>
      </c>
      <c r="I1" s="6">
        <v>11</v>
      </c>
      <c r="J1" s="6">
        <v>14</v>
      </c>
      <c r="K1" s="6">
        <v>13</v>
      </c>
      <c r="L1" s="6">
        <v>18</v>
      </c>
      <c r="M1" s="6">
        <v>14</v>
      </c>
      <c r="N1" s="6">
        <v>16</v>
      </c>
      <c r="O1" s="6">
        <v>18</v>
      </c>
      <c r="P1" s="6">
        <v>5</v>
      </c>
      <c r="Q1" s="6">
        <v>10</v>
      </c>
      <c r="R1" s="6">
        <v>11</v>
      </c>
      <c r="S1" s="6">
        <v>14</v>
      </c>
      <c r="T1" s="6">
        <v>13</v>
      </c>
      <c r="U1" s="6">
        <v>18</v>
      </c>
    </row>
    <row r="2" spans="2:21" x14ac:dyDescent="0.3">
      <c r="B2" s="5" t="s">
        <v>21</v>
      </c>
      <c r="C2" s="6">
        <v>60</v>
      </c>
      <c r="D2" s="6">
        <v>35</v>
      </c>
      <c r="E2" s="6">
        <v>40</v>
      </c>
      <c r="F2" s="6">
        <v>50</v>
      </c>
      <c r="G2" s="6">
        <v>55</v>
      </c>
      <c r="H2" s="6">
        <v>35</v>
      </c>
      <c r="I2" s="6">
        <v>40</v>
      </c>
      <c r="J2" s="6">
        <v>65</v>
      </c>
      <c r="K2" s="6">
        <v>60</v>
      </c>
      <c r="L2" s="6">
        <v>50</v>
      </c>
      <c r="M2" s="6">
        <v>55</v>
      </c>
      <c r="N2" s="6">
        <v>30</v>
      </c>
      <c r="O2" s="6">
        <v>37</v>
      </c>
      <c r="P2" s="6">
        <v>45</v>
      </c>
      <c r="Q2" s="6">
        <v>58</v>
      </c>
      <c r="R2" s="6">
        <v>40</v>
      </c>
      <c r="S2" s="6">
        <v>50</v>
      </c>
      <c r="T2" s="6">
        <v>35</v>
      </c>
      <c r="U2" s="6">
        <v>60</v>
      </c>
    </row>
    <row r="3" spans="2:21" x14ac:dyDescent="0.3">
      <c r="B3" s="5" t="s">
        <v>76</v>
      </c>
      <c r="C3" s="6">
        <f>AVERAGE(C1:U1)</f>
        <v>12.789473684210526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2:21" x14ac:dyDescent="0.3">
      <c r="B4" s="5" t="s">
        <v>77</v>
      </c>
      <c r="C4" s="6">
        <f>AVERAGE(C2:U2)</f>
        <v>47.368421052631582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2:21" x14ac:dyDescent="0.3">
      <c r="B5" s="5" t="s">
        <v>78</v>
      </c>
      <c r="C5" s="6">
        <f>C1-$C$3</f>
        <v>-7.7894736842105257</v>
      </c>
      <c r="D5" s="6">
        <f t="shared" ref="D5:U5" si="0">D1-$C$3</f>
        <v>1.2105263157894743</v>
      </c>
      <c r="E5" s="6">
        <f t="shared" si="0"/>
        <v>3.2105263157894743</v>
      </c>
      <c r="F5" s="6">
        <f t="shared" si="0"/>
        <v>5.2105263157894743</v>
      </c>
      <c r="G5" s="6">
        <f t="shared" si="0"/>
        <v>-7.7894736842105257</v>
      </c>
      <c r="H5" s="6">
        <f t="shared" si="0"/>
        <v>-2.7894736842105257</v>
      </c>
      <c r="I5" s="6">
        <f t="shared" si="0"/>
        <v>-1.7894736842105257</v>
      </c>
      <c r="J5" s="6">
        <f t="shared" si="0"/>
        <v>1.2105263157894743</v>
      </c>
      <c r="K5" s="6">
        <f t="shared" si="0"/>
        <v>0.21052631578947434</v>
      </c>
      <c r="L5" s="6">
        <f t="shared" si="0"/>
        <v>5.2105263157894743</v>
      </c>
      <c r="M5" s="6">
        <f t="shared" si="0"/>
        <v>1.2105263157894743</v>
      </c>
      <c r="N5" s="6">
        <f t="shared" si="0"/>
        <v>3.2105263157894743</v>
      </c>
      <c r="O5" s="6">
        <f t="shared" si="0"/>
        <v>5.2105263157894743</v>
      </c>
      <c r="P5" s="6">
        <f t="shared" si="0"/>
        <v>-7.7894736842105257</v>
      </c>
      <c r="Q5" s="6">
        <f t="shared" si="0"/>
        <v>-2.7894736842105257</v>
      </c>
      <c r="R5" s="6">
        <f t="shared" si="0"/>
        <v>-1.7894736842105257</v>
      </c>
      <c r="S5" s="6">
        <f t="shared" si="0"/>
        <v>1.2105263157894743</v>
      </c>
      <c r="T5" s="6">
        <f t="shared" si="0"/>
        <v>0.21052631578947434</v>
      </c>
      <c r="U5" s="6">
        <f t="shared" si="0"/>
        <v>5.2105263157894743</v>
      </c>
    </row>
    <row r="6" spans="2:21" x14ac:dyDescent="0.3">
      <c r="B6" s="5" t="s">
        <v>79</v>
      </c>
      <c r="C6" s="6">
        <f>C2-$C$4</f>
        <v>12.631578947368418</v>
      </c>
      <c r="D6" s="6">
        <f t="shared" ref="D6:U6" si="1">D2-$C$4</f>
        <v>-12.368421052631582</v>
      </c>
      <c r="E6" s="6">
        <f t="shared" si="1"/>
        <v>-7.3684210526315823</v>
      </c>
      <c r="F6" s="6">
        <f t="shared" si="1"/>
        <v>2.6315789473684177</v>
      </c>
      <c r="G6" s="6">
        <f t="shared" si="1"/>
        <v>7.6315789473684177</v>
      </c>
      <c r="H6" s="6">
        <f t="shared" si="1"/>
        <v>-12.368421052631582</v>
      </c>
      <c r="I6" s="6">
        <f t="shared" si="1"/>
        <v>-7.3684210526315823</v>
      </c>
      <c r="J6" s="6">
        <f t="shared" si="1"/>
        <v>17.631578947368418</v>
      </c>
      <c r="K6" s="6">
        <f t="shared" si="1"/>
        <v>12.631578947368418</v>
      </c>
      <c r="L6" s="6">
        <f t="shared" si="1"/>
        <v>2.6315789473684177</v>
      </c>
      <c r="M6" s="6">
        <f t="shared" si="1"/>
        <v>7.6315789473684177</v>
      </c>
      <c r="N6" s="6">
        <f t="shared" si="1"/>
        <v>-17.368421052631582</v>
      </c>
      <c r="O6" s="6">
        <f t="shared" si="1"/>
        <v>-10.368421052631582</v>
      </c>
      <c r="P6" s="6">
        <f t="shared" si="1"/>
        <v>-2.3684210526315823</v>
      </c>
      <c r="Q6" s="6">
        <f t="shared" si="1"/>
        <v>10.631578947368418</v>
      </c>
      <c r="R6" s="6">
        <f t="shared" si="1"/>
        <v>-7.3684210526315823</v>
      </c>
      <c r="S6" s="6">
        <f t="shared" si="1"/>
        <v>2.6315789473684177</v>
      </c>
      <c r="T6" s="6">
        <f t="shared" si="1"/>
        <v>-12.368421052631582</v>
      </c>
      <c r="U6" s="6">
        <f t="shared" si="1"/>
        <v>12.631578947368418</v>
      </c>
    </row>
    <row r="7" spans="2:21" x14ac:dyDescent="0.3">
      <c r="B7" s="5" t="s">
        <v>80</v>
      </c>
      <c r="C7" s="6">
        <f>C5*C5</f>
        <v>60.675900277008303</v>
      </c>
      <c r="D7" s="6">
        <f t="shared" ref="D7:D8" si="2">D5*D5</f>
        <v>1.4653739612188381</v>
      </c>
      <c r="E7" s="6">
        <f t="shared" ref="E7:U7" si="3">E5*E5</f>
        <v>10.307479224376735</v>
      </c>
      <c r="F7" s="6">
        <f t="shared" si="3"/>
        <v>27.149584487534632</v>
      </c>
      <c r="G7" s="6">
        <f t="shared" si="3"/>
        <v>60.675900277008303</v>
      </c>
      <c r="H7" s="6">
        <f t="shared" si="3"/>
        <v>7.7811634349030436</v>
      </c>
      <c r="I7" s="6">
        <f t="shared" si="3"/>
        <v>3.2022160664819923</v>
      </c>
      <c r="J7" s="6">
        <f t="shared" si="3"/>
        <v>1.4653739612188381</v>
      </c>
      <c r="K7" s="6">
        <f t="shared" si="3"/>
        <v>4.4321329639889474E-2</v>
      </c>
      <c r="L7" s="6">
        <f t="shared" si="3"/>
        <v>27.149584487534632</v>
      </c>
      <c r="M7" s="6">
        <f t="shared" si="3"/>
        <v>1.4653739612188381</v>
      </c>
      <c r="N7" s="6">
        <f t="shared" si="3"/>
        <v>10.307479224376735</v>
      </c>
      <c r="O7" s="6">
        <f t="shared" si="3"/>
        <v>27.149584487534632</v>
      </c>
      <c r="P7" s="6">
        <f t="shared" si="3"/>
        <v>60.675900277008303</v>
      </c>
      <c r="Q7" s="6">
        <f t="shared" si="3"/>
        <v>7.7811634349030436</v>
      </c>
      <c r="R7" s="6">
        <f t="shared" si="3"/>
        <v>3.2022160664819923</v>
      </c>
      <c r="S7" s="6">
        <f t="shared" si="3"/>
        <v>1.4653739612188381</v>
      </c>
      <c r="T7" s="6">
        <f t="shared" si="3"/>
        <v>4.4321329639889474E-2</v>
      </c>
      <c r="U7" s="6">
        <f t="shared" si="3"/>
        <v>27.149584487534632</v>
      </c>
    </row>
    <row r="8" spans="2:21" x14ac:dyDescent="0.3">
      <c r="B8" s="5" t="s">
        <v>81</v>
      </c>
      <c r="C8" s="6">
        <f>C6*C6</f>
        <v>159.55678670360103</v>
      </c>
      <c r="D8" s="6">
        <f t="shared" si="2"/>
        <v>152.97783933518014</v>
      </c>
      <c r="E8" s="6">
        <f t="shared" ref="E8:U8" si="4">E6*E6</f>
        <v>54.293628808864312</v>
      </c>
      <c r="F8" s="6">
        <f t="shared" si="4"/>
        <v>6.9252077562326697</v>
      </c>
      <c r="G8" s="6">
        <f t="shared" si="4"/>
        <v>58.240997229916843</v>
      </c>
      <c r="H8" s="6">
        <f t="shared" si="4"/>
        <v>152.97783933518014</v>
      </c>
      <c r="I8" s="6">
        <f t="shared" si="4"/>
        <v>54.293628808864312</v>
      </c>
      <c r="J8" s="6">
        <f t="shared" si="4"/>
        <v>310.87257617728523</v>
      </c>
      <c r="K8" s="6">
        <f t="shared" si="4"/>
        <v>159.55678670360103</v>
      </c>
      <c r="L8" s="6">
        <f t="shared" si="4"/>
        <v>6.9252077562326697</v>
      </c>
      <c r="M8" s="6">
        <f t="shared" si="4"/>
        <v>58.240997229916843</v>
      </c>
      <c r="N8" s="6">
        <f t="shared" si="4"/>
        <v>301.66204986149597</v>
      </c>
      <c r="O8" s="6">
        <f t="shared" si="4"/>
        <v>107.50415512465381</v>
      </c>
      <c r="P8" s="6">
        <f t="shared" si="4"/>
        <v>5.6094182825484928</v>
      </c>
      <c r="Q8" s="6">
        <f t="shared" si="4"/>
        <v>113.03047091412735</v>
      </c>
      <c r="R8" s="6">
        <f t="shared" si="4"/>
        <v>54.293628808864312</v>
      </c>
      <c r="S8" s="6">
        <f t="shared" si="4"/>
        <v>6.9252077562326697</v>
      </c>
      <c r="T8" s="6">
        <f t="shared" si="4"/>
        <v>152.97783933518014</v>
      </c>
      <c r="U8" s="6">
        <f t="shared" si="4"/>
        <v>159.55678670360103</v>
      </c>
    </row>
    <row r="9" spans="2:21" x14ac:dyDescent="0.3">
      <c r="B9" s="5" t="s">
        <v>82</v>
      </c>
      <c r="C9" s="6">
        <f>SUM(C7:U7)/19</f>
        <v>17.850415512465371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2:21" x14ac:dyDescent="0.3">
      <c r="B10" s="5" t="s">
        <v>83</v>
      </c>
      <c r="C10" s="6">
        <f>SUM(C8:U8)/19</f>
        <v>109.28531855955677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2:21" x14ac:dyDescent="0.3">
      <c r="B11" s="5" t="s">
        <v>16</v>
      </c>
      <c r="C11" s="6">
        <f>C5*C6</f>
        <v>-98.393351800553987</v>
      </c>
      <c r="D11" s="6">
        <f t="shared" ref="D11" si="5">D5*D6</f>
        <v>-14.972299168975081</v>
      </c>
      <c r="E11" s="6">
        <f t="shared" ref="E11:U11" si="6">E5*E6</f>
        <v>-23.656509695290875</v>
      </c>
      <c r="F11" s="6">
        <f t="shared" si="6"/>
        <v>13.711911357340705</v>
      </c>
      <c r="G11" s="6">
        <f t="shared" si="6"/>
        <v>-59.445983379501357</v>
      </c>
      <c r="H11" s="6">
        <f t="shared" si="6"/>
        <v>34.501385041551245</v>
      </c>
      <c r="I11" s="6">
        <f t="shared" si="6"/>
        <v>13.185595567867038</v>
      </c>
      <c r="J11" s="6">
        <f t="shared" si="6"/>
        <v>21.34349030470915</v>
      </c>
      <c r="K11" s="6">
        <f t="shared" si="6"/>
        <v>2.6592797783933593</v>
      </c>
      <c r="L11" s="6">
        <f t="shared" si="6"/>
        <v>13.711911357340705</v>
      </c>
      <c r="M11" s="6">
        <f t="shared" si="6"/>
        <v>9.2382271468144062</v>
      </c>
      <c r="N11" s="6">
        <f t="shared" si="6"/>
        <v>-55.761772853185619</v>
      </c>
      <c r="O11" s="6">
        <f t="shared" si="6"/>
        <v>-54.024930747922461</v>
      </c>
      <c r="P11" s="6">
        <f t="shared" si="6"/>
        <v>18.448753462603904</v>
      </c>
      <c r="Q11" s="6">
        <f t="shared" si="6"/>
        <v>-29.656509695290843</v>
      </c>
      <c r="R11" s="6">
        <f t="shared" si="6"/>
        <v>13.185595567867038</v>
      </c>
      <c r="S11" s="6">
        <f t="shared" si="6"/>
        <v>3.1855955678670336</v>
      </c>
      <c r="T11" s="6">
        <f t="shared" si="6"/>
        <v>-2.6038781163434992</v>
      </c>
      <c r="U11" s="6">
        <f t="shared" si="6"/>
        <v>65.81717451523545</v>
      </c>
    </row>
    <row r="12" spans="2:21" x14ac:dyDescent="0.3">
      <c r="B12" s="5" t="s">
        <v>17</v>
      </c>
      <c r="C12" s="6">
        <f>SUM(C11:U11)</f>
        <v>-129.52631578947367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2:21" x14ac:dyDescent="0.3">
      <c r="B13" s="5" t="s">
        <v>18</v>
      </c>
      <c r="C13" s="6">
        <f>C12/19</f>
        <v>-6.8171745152354566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2:21" x14ac:dyDescent="0.3">
      <c r="B14" s="5" t="s">
        <v>19</v>
      </c>
      <c r="C14" s="6">
        <f>C13/(SQRT(C9)*SQRT(C10))</f>
        <v>-0.1543474062070341</v>
      </c>
      <c r="D14" s="8" t="s">
        <v>28</v>
      </c>
      <c r="E14" s="8"/>
      <c r="F14" s="8"/>
      <c r="G14" s="8"/>
      <c r="H14" s="8"/>
      <c r="I14" s="8"/>
      <c r="J14" s="8"/>
      <c r="K14" s="8"/>
      <c r="L14" s="8"/>
    </row>
    <row r="18" spans="2:21" x14ac:dyDescent="0.3">
      <c r="B18" s="5" t="s">
        <v>20</v>
      </c>
      <c r="C18" s="6">
        <v>5</v>
      </c>
      <c r="D18" s="6">
        <v>14</v>
      </c>
      <c r="E18" s="6">
        <v>16</v>
      </c>
      <c r="F18" s="6">
        <v>18</v>
      </c>
      <c r="G18" s="6">
        <v>5</v>
      </c>
      <c r="H18" s="6">
        <v>10</v>
      </c>
      <c r="I18" s="6">
        <v>11</v>
      </c>
      <c r="J18" s="6">
        <v>14</v>
      </c>
      <c r="K18" s="6">
        <v>13</v>
      </c>
      <c r="L18" s="6">
        <v>18</v>
      </c>
      <c r="M18" s="6">
        <v>14</v>
      </c>
      <c r="N18" s="6">
        <v>16</v>
      </c>
      <c r="O18" s="6">
        <v>18</v>
      </c>
      <c r="P18" s="6">
        <v>5</v>
      </c>
      <c r="Q18" s="6">
        <v>10</v>
      </c>
      <c r="R18" s="6">
        <v>11</v>
      </c>
      <c r="S18" s="6">
        <v>14</v>
      </c>
      <c r="T18" s="6">
        <v>13</v>
      </c>
      <c r="U18" s="6">
        <v>18</v>
      </c>
    </row>
    <row r="19" spans="2:21" x14ac:dyDescent="0.3">
      <c r="B19" s="5" t="s">
        <v>22</v>
      </c>
      <c r="C19" s="6">
        <v>35</v>
      </c>
      <c r="D19" s="6">
        <v>25</v>
      </c>
      <c r="E19" s="6">
        <v>20</v>
      </c>
      <c r="F19" s="6">
        <v>21</v>
      </c>
      <c r="G19" s="6">
        <v>35</v>
      </c>
      <c r="H19" s="6">
        <v>32</v>
      </c>
      <c r="I19" s="6">
        <v>35</v>
      </c>
      <c r="J19" s="6">
        <v>25</v>
      </c>
      <c r="K19" s="6">
        <v>24</v>
      </c>
      <c r="L19" s="6">
        <v>20</v>
      </c>
      <c r="M19" s="6">
        <v>29</v>
      </c>
      <c r="N19" s="6">
        <v>25</v>
      </c>
      <c r="O19" s="6">
        <v>19</v>
      </c>
      <c r="P19" s="6">
        <v>38</v>
      </c>
      <c r="Q19" s="6">
        <v>30</v>
      </c>
      <c r="R19" s="6">
        <v>29</v>
      </c>
      <c r="S19" s="6">
        <v>25</v>
      </c>
      <c r="T19" s="6">
        <v>27</v>
      </c>
      <c r="U19" s="6">
        <v>19</v>
      </c>
    </row>
    <row r="20" spans="2:21" x14ac:dyDescent="0.3">
      <c r="B20" s="5" t="s">
        <v>76</v>
      </c>
      <c r="C20" s="6">
        <f>AVERAGE(C18:U18)</f>
        <v>12.789473684210526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3">
      <c r="B21" s="5" t="s">
        <v>84</v>
      </c>
      <c r="C21" s="6">
        <f>AVERAGE(C19:U19)</f>
        <v>27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3">
      <c r="B22" s="5" t="s">
        <v>78</v>
      </c>
      <c r="C22" s="6">
        <f>C18-$C$20</f>
        <v>-7.7894736842105257</v>
      </c>
      <c r="D22" s="6">
        <f t="shared" ref="D22:U22" si="7">D18-$C$20</f>
        <v>1.2105263157894743</v>
      </c>
      <c r="E22" s="6">
        <f t="shared" si="7"/>
        <v>3.2105263157894743</v>
      </c>
      <c r="F22" s="6">
        <f t="shared" si="7"/>
        <v>5.2105263157894743</v>
      </c>
      <c r="G22" s="6">
        <f t="shared" si="7"/>
        <v>-7.7894736842105257</v>
      </c>
      <c r="H22" s="6">
        <f t="shared" si="7"/>
        <v>-2.7894736842105257</v>
      </c>
      <c r="I22" s="6">
        <f t="shared" si="7"/>
        <v>-1.7894736842105257</v>
      </c>
      <c r="J22" s="6">
        <f t="shared" si="7"/>
        <v>1.2105263157894743</v>
      </c>
      <c r="K22" s="6">
        <f t="shared" si="7"/>
        <v>0.21052631578947434</v>
      </c>
      <c r="L22" s="6">
        <f t="shared" si="7"/>
        <v>5.2105263157894743</v>
      </c>
      <c r="M22" s="6">
        <f t="shared" si="7"/>
        <v>1.2105263157894743</v>
      </c>
      <c r="N22" s="6">
        <f t="shared" si="7"/>
        <v>3.2105263157894743</v>
      </c>
      <c r="O22" s="6">
        <f t="shared" si="7"/>
        <v>5.2105263157894743</v>
      </c>
      <c r="P22" s="6">
        <f t="shared" si="7"/>
        <v>-7.7894736842105257</v>
      </c>
      <c r="Q22" s="6">
        <f t="shared" si="7"/>
        <v>-2.7894736842105257</v>
      </c>
      <c r="R22" s="6">
        <f t="shared" si="7"/>
        <v>-1.7894736842105257</v>
      </c>
      <c r="S22" s="6">
        <f t="shared" si="7"/>
        <v>1.2105263157894743</v>
      </c>
      <c r="T22" s="6">
        <f t="shared" si="7"/>
        <v>0.21052631578947434</v>
      </c>
      <c r="U22" s="6">
        <f t="shared" si="7"/>
        <v>5.2105263157894743</v>
      </c>
    </row>
    <row r="23" spans="2:21" x14ac:dyDescent="0.3">
      <c r="B23" s="5" t="s">
        <v>85</v>
      </c>
      <c r="C23" s="6">
        <f>C19-$C$21</f>
        <v>8</v>
      </c>
      <c r="D23" s="6">
        <f t="shared" ref="D23:U23" si="8">D19-$C$21</f>
        <v>-2</v>
      </c>
      <c r="E23" s="6">
        <f t="shared" si="8"/>
        <v>-7</v>
      </c>
      <c r="F23" s="6">
        <f t="shared" si="8"/>
        <v>-6</v>
      </c>
      <c r="G23" s="6">
        <f t="shared" si="8"/>
        <v>8</v>
      </c>
      <c r="H23" s="6">
        <f t="shared" si="8"/>
        <v>5</v>
      </c>
      <c r="I23" s="6">
        <f t="shared" si="8"/>
        <v>8</v>
      </c>
      <c r="J23" s="6">
        <f t="shared" si="8"/>
        <v>-2</v>
      </c>
      <c r="K23" s="6">
        <f t="shared" si="8"/>
        <v>-3</v>
      </c>
      <c r="L23" s="6">
        <f t="shared" si="8"/>
        <v>-7</v>
      </c>
      <c r="M23" s="6">
        <f t="shared" si="8"/>
        <v>2</v>
      </c>
      <c r="N23" s="6">
        <f t="shared" si="8"/>
        <v>-2</v>
      </c>
      <c r="O23" s="6">
        <f t="shared" si="8"/>
        <v>-8</v>
      </c>
      <c r="P23" s="6">
        <f t="shared" si="8"/>
        <v>11</v>
      </c>
      <c r="Q23" s="6">
        <f t="shared" si="8"/>
        <v>3</v>
      </c>
      <c r="R23" s="6">
        <f t="shared" si="8"/>
        <v>2</v>
      </c>
      <c r="S23" s="6">
        <f t="shared" si="8"/>
        <v>-2</v>
      </c>
      <c r="T23" s="6">
        <f t="shared" si="8"/>
        <v>0</v>
      </c>
      <c r="U23" s="6">
        <f t="shared" si="8"/>
        <v>-8</v>
      </c>
    </row>
    <row r="24" spans="2:21" x14ac:dyDescent="0.3">
      <c r="B24" s="5" t="s">
        <v>80</v>
      </c>
      <c r="C24" s="6">
        <f>C22*C22</f>
        <v>60.675900277008303</v>
      </c>
      <c r="D24" s="6">
        <f t="shared" ref="D24:U24" si="9">D22*D22</f>
        <v>1.4653739612188381</v>
      </c>
      <c r="E24" s="6">
        <f t="shared" si="9"/>
        <v>10.307479224376735</v>
      </c>
      <c r="F24" s="6">
        <f t="shared" si="9"/>
        <v>27.149584487534632</v>
      </c>
      <c r="G24" s="6">
        <f t="shared" si="9"/>
        <v>60.675900277008303</v>
      </c>
      <c r="H24" s="6">
        <f t="shared" si="9"/>
        <v>7.7811634349030436</v>
      </c>
      <c r="I24" s="6">
        <f t="shared" si="9"/>
        <v>3.2022160664819923</v>
      </c>
      <c r="J24" s="6">
        <f t="shared" si="9"/>
        <v>1.4653739612188381</v>
      </c>
      <c r="K24" s="6">
        <f t="shared" si="9"/>
        <v>4.4321329639889474E-2</v>
      </c>
      <c r="L24" s="6">
        <f t="shared" si="9"/>
        <v>27.149584487534632</v>
      </c>
      <c r="M24" s="6">
        <f t="shared" si="9"/>
        <v>1.4653739612188381</v>
      </c>
      <c r="N24" s="6">
        <f t="shared" si="9"/>
        <v>10.307479224376735</v>
      </c>
      <c r="O24" s="6">
        <f t="shared" si="9"/>
        <v>27.149584487534632</v>
      </c>
      <c r="P24" s="6">
        <f t="shared" si="9"/>
        <v>60.675900277008303</v>
      </c>
      <c r="Q24" s="6">
        <f t="shared" si="9"/>
        <v>7.7811634349030436</v>
      </c>
      <c r="R24" s="6">
        <f t="shared" si="9"/>
        <v>3.2022160664819923</v>
      </c>
      <c r="S24" s="6">
        <f t="shared" si="9"/>
        <v>1.4653739612188381</v>
      </c>
      <c r="T24" s="6">
        <f t="shared" si="9"/>
        <v>4.4321329639889474E-2</v>
      </c>
      <c r="U24" s="6">
        <f t="shared" si="9"/>
        <v>27.149584487534632</v>
      </c>
    </row>
    <row r="25" spans="2:21" x14ac:dyDescent="0.3">
      <c r="B25" s="5" t="s">
        <v>86</v>
      </c>
      <c r="C25" s="6">
        <f>C23*C23</f>
        <v>64</v>
      </c>
      <c r="D25" s="6">
        <f t="shared" ref="D25:U25" si="10">D23*D23</f>
        <v>4</v>
      </c>
      <c r="E25" s="6">
        <f t="shared" si="10"/>
        <v>49</v>
      </c>
      <c r="F25" s="6">
        <f t="shared" si="10"/>
        <v>36</v>
      </c>
      <c r="G25" s="6">
        <f t="shared" si="10"/>
        <v>64</v>
      </c>
      <c r="H25" s="6">
        <f t="shared" si="10"/>
        <v>25</v>
      </c>
      <c r="I25" s="6">
        <f t="shared" si="10"/>
        <v>64</v>
      </c>
      <c r="J25" s="6">
        <f t="shared" si="10"/>
        <v>4</v>
      </c>
      <c r="K25" s="6">
        <f t="shared" si="10"/>
        <v>9</v>
      </c>
      <c r="L25" s="6">
        <f t="shared" si="10"/>
        <v>49</v>
      </c>
      <c r="M25" s="6">
        <f t="shared" si="10"/>
        <v>4</v>
      </c>
      <c r="N25" s="6">
        <f t="shared" si="10"/>
        <v>4</v>
      </c>
      <c r="O25" s="6">
        <f t="shared" si="10"/>
        <v>64</v>
      </c>
      <c r="P25" s="6">
        <f t="shared" si="10"/>
        <v>121</v>
      </c>
      <c r="Q25" s="6">
        <f t="shared" si="10"/>
        <v>9</v>
      </c>
      <c r="R25" s="6">
        <f t="shared" si="10"/>
        <v>4</v>
      </c>
      <c r="S25" s="6">
        <f t="shared" si="10"/>
        <v>4</v>
      </c>
      <c r="T25" s="6">
        <f t="shared" si="10"/>
        <v>0</v>
      </c>
      <c r="U25" s="6">
        <f t="shared" si="10"/>
        <v>64</v>
      </c>
    </row>
    <row r="26" spans="2:21" x14ac:dyDescent="0.3">
      <c r="B26" s="5" t="s">
        <v>82</v>
      </c>
      <c r="C26" s="6">
        <f>SUM(C24:U24)/19</f>
        <v>17.850415512465371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3">
      <c r="B27" s="5" t="s">
        <v>87</v>
      </c>
      <c r="C27" s="6">
        <f>SUM(C25:U25)/19</f>
        <v>33.789473684210527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3">
      <c r="B28" s="5" t="s">
        <v>16</v>
      </c>
      <c r="C28" s="6">
        <f>C22*C23</f>
        <v>-62.315789473684205</v>
      </c>
      <c r="D28" s="6">
        <f t="shared" ref="D28:U28" si="11">D22*D23</f>
        <v>-2.4210526315789487</v>
      </c>
      <c r="E28" s="6">
        <f t="shared" si="11"/>
        <v>-22.473684210526322</v>
      </c>
      <c r="F28" s="6">
        <f t="shared" si="11"/>
        <v>-31.263157894736846</v>
      </c>
      <c r="G28" s="6">
        <f t="shared" si="11"/>
        <v>-62.315789473684205</v>
      </c>
      <c r="H28" s="6">
        <f t="shared" si="11"/>
        <v>-13.947368421052628</v>
      </c>
      <c r="I28" s="6">
        <f t="shared" si="11"/>
        <v>-14.315789473684205</v>
      </c>
      <c r="J28" s="6">
        <f t="shared" si="11"/>
        <v>-2.4210526315789487</v>
      </c>
      <c r="K28" s="6">
        <f t="shared" si="11"/>
        <v>-0.63157894736842302</v>
      </c>
      <c r="L28" s="6">
        <f t="shared" si="11"/>
        <v>-36.473684210526322</v>
      </c>
      <c r="M28" s="6">
        <f t="shared" si="11"/>
        <v>2.4210526315789487</v>
      </c>
      <c r="N28" s="6">
        <f t="shared" si="11"/>
        <v>-6.4210526315789487</v>
      </c>
      <c r="O28" s="6">
        <f t="shared" si="11"/>
        <v>-41.684210526315795</v>
      </c>
      <c r="P28" s="6">
        <f t="shared" si="11"/>
        <v>-85.68421052631578</v>
      </c>
      <c r="Q28" s="6">
        <f t="shared" si="11"/>
        <v>-8.368421052631577</v>
      </c>
      <c r="R28" s="6">
        <f t="shared" si="11"/>
        <v>-3.5789473684210513</v>
      </c>
      <c r="S28" s="6">
        <f t="shared" si="11"/>
        <v>-2.4210526315789487</v>
      </c>
      <c r="T28" s="6">
        <f t="shared" si="11"/>
        <v>0</v>
      </c>
      <c r="U28" s="6">
        <f t="shared" si="11"/>
        <v>-41.684210526315795</v>
      </c>
    </row>
    <row r="29" spans="2:21" x14ac:dyDescent="0.3">
      <c r="B29" s="5" t="s">
        <v>17</v>
      </c>
      <c r="C29" s="6">
        <f>SUM(C28:U28)</f>
        <v>-435.99999999999994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3">
      <c r="B30" s="5" t="s">
        <v>18</v>
      </c>
      <c r="C30" s="6">
        <f>C29/19</f>
        <v>-22.94736842105263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3">
      <c r="B31" s="5" t="s">
        <v>19</v>
      </c>
      <c r="C31" s="6">
        <f>C30/(SQRT(C26)*SQRT(C27))</f>
        <v>-0.93436811493548022</v>
      </c>
      <c r="D31" s="8" t="s">
        <v>88</v>
      </c>
      <c r="E31" s="8"/>
      <c r="F31" s="8"/>
      <c r="G31" s="8"/>
      <c r="H31" s="8"/>
      <c r="I31" s="8"/>
      <c r="J31" s="8"/>
      <c r="K31" s="8"/>
      <c r="L3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6C5CD-2A1E-4372-85DC-F1AE5E822BFE}">
  <dimension ref="A1:B20"/>
  <sheetViews>
    <sheetView topLeftCell="A16" workbookViewId="0">
      <selection activeCell="B18" sqref="B18"/>
    </sheetView>
  </sheetViews>
  <sheetFormatPr baseColWidth="10" defaultRowHeight="14.4" x14ac:dyDescent="0.3"/>
  <cols>
    <col min="1" max="1" width="20.88671875" bestFit="1" customWidth="1"/>
    <col min="2" max="2" width="67.5546875" bestFit="1" customWidth="1"/>
  </cols>
  <sheetData>
    <row r="1" spans="1:2" ht="186" x14ac:dyDescent="9.25">
      <c r="A1" t="s">
        <v>29</v>
      </c>
      <c r="B1" s="10" t="s">
        <v>30</v>
      </c>
    </row>
    <row r="2" spans="1:2" x14ac:dyDescent="0.3">
      <c r="A2" t="s">
        <v>89</v>
      </c>
      <c r="B2">
        <f>6 / 36</f>
        <v>0.16666666666666666</v>
      </c>
    </row>
    <row r="4" spans="1:2" x14ac:dyDescent="0.3">
      <c r="B4" t="s">
        <v>31</v>
      </c>
    </row>
    <row r="5" spans="1:2" x14ac:dyDescent="0.3">
      <c r="B5" t="s">
        <v>32</v>
      </c>
    </row>
    <row r="6" spans="1:2" x14ac:dyDescent="0.3">
      <c r="A6" t="s">
        <v>33</v>
      </c>
    </row>
    <row r="8" spans="1:2" x14ac:dyDescent="0.3">
      <c r="A8" t="s">
        <v>34</v>
      </c>
      <c r="B8">
        <f>3124612/67407241</f>
        <v>4.6354248499801382E-2</v>
      </c>
    </row>
    <row r="9" spans="1:2" x14ac:dyDescent="0.3">
      <c r="A9" t="s">
        <v>35</v>
      </c>
      <c r="B9">
        <f>9854723/67407241</f>
        <v>0.14619680102320165</v>
      </c>
    </row>
    <row r="10" spans="1:2" x14ac:dyDescent="0.3">
      <c r="A10" t="s">
        <v>36</v>
      </c>
      <c r="B10">
        <f>B8/B9</f>
        <v>0.31706746095247934</v>
      </c>
    </row>
    <row r="13" spans="1:2" x14ac:dyDescent="0.3">
      <c r="B13" t="s">
        <v>37</v>
      </c>
    </row>
    <row r="14" spans="1:2" x14ac:dyDescent="0.3">
      <c r="B14" t="s">
        <v>38</v>
      </c>
    </row>
    <row r="16" spans="1:2" x14ac:dyDescent="0.3">
      <c r="A16" t="s">
        <v>39</v>
      </c>
      <c r="B16">
        <f>1887402/67407241</f>
        <v>2.799998890326931E-2</v>
      </c>
    </row>
    <row r="17" spans="1:2" x14ac:dyDescent="0.3">
      <c r="A17" t="s">
        <v>23</v>
      </c>
      <c r="B17">
        <f>8088869/67407241</f>
        <v>0.12000000118681611</v>
      </c>
    </row>
    <row r="18" spans="1:2" x14ac:dyDescent="0.3">
      <c r="A18" t="s">
        <v>40</v>
      </c>
      <c r="B18">
        <f>B16*B17</f>
        <v>3.3599987016231553E-3</v>
      </c>
    </row>
    <row r="19" spans="1:2" x14ac:dyDescent="0.3">
      <c r="A19" t="s">
        <v>41</v>
      </c>
      <c r="B19">
        <f>226488/67407241</f>
        <v>3.3599951079439669E-3</v>
      </c>
    </row>
    <row r="20" spans="1:2" x14ac:dyDescent="0.3">
      <c r="B20" t="s">
        <v>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70165-D2B3-4EE0-8641-A02CD8FBE30E}">
  <dimension ref="A1:T10"/>
  <sheetViews>
    <sheetView workbookViewId="0">
      <selection activeCell="B6" sqref="B6"/>
    </sheetView>
  </sheetViews>
  <sheetFormatPr baseColWidth="10" defaultRowHeight="14.4" x14ac:dyDescent="0.3"/>
  <cols>
    <col min="1" max="1" width="10.5546875" bestFit="1" customWidth="1"/>
    <col min="2" max="2" width="18.21875" bestFit="1" customWidth="1"/>
    <col min="3" max="20" width="4.21875" customWidth="1"/>
  </cols>
  <sheetData>
    <row r="1" spans="1:20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</row>
    <row r="2" spans="1:20" x14ac:dyDescent="0.3">
      <c r="B2" t="s">
        <v>43</v>
      </c>
      <c r="C2" t="s">
        <v>43</v>
      </c>
      <c r="E2" t="s">
        <v>43</v>
      </c>
      <c r="G2" t="s">
        <v>43</v>
      </c>
      <c r="K2" t="s">
        <v>43</v>
      </c>
      <c r="M2" t="s">
        <v>43</v>
      </c>
      <c r="Q2" t="s">
        <v>43</v>
      </c>
      <c r="S2" t="s">
        <v>43</v>
      </c>
    </row>
    <row r="4" spans="1:20" x14ac:dyDescent="0.3">
      <c r="A4" t="s">
        <v>44</v>
      </c>
      <c r="B4" t="s">
        <v>46</v>
      </c>
    </row>
    <row r="5" spans="1:20" x14ac:dyDescent="0.3">
      <c r="A5" t="s">
        <v>27</v>
      </c>
      <c r="B5" t="s">
        <v>45</v>
      </c>
    </row>
    <row r="6" spans="1:20" x14ac:dyDescent="0.3">
      <c r="A6" t="s">
        <v>47</v>
      </c>
      <c r="B6">
        <f>SQRT(0.24)</f>
        <v>0.4898979485566356</v>
      </c>
    </row>
    <row r="8" spans="1:20" x14ac:dyDescent="0.3">
      <c r="A8" t="s">
        <v>48</v>
      </c>
      <c r="B8" t="s">
        <v>49</v>
      </c>
    </row>
    <row r="9" spans="1:20" x14ac:dyDescent="0.3">
      <c r="A9" t="s">
        <v>50</v>
      </c>
      <c r="B9" t="s">
        <v>51</v>
      </c>
    </row>
    <row r="10" spans="1:20" x14ac:dyDescent="0.3">
      <c r="A10" t="s">
        <v>52</v>
      </c>
      <c r="B10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ADAA8-D59B-4152-BC9A-A0141B1A9837}">
  <dimension ref="A1:D18"/>
  <sheetViews>
    <sheetView tabSelected="1" topLeftCell="A7" workbookViewId="0">
      <selection activeCell="C17" sqref="C17"/>
    </sheetView>
  </sheetViews>
  <sheetFormatPr baseColWidth="10" defaultRowHeight="14.4" x14ac:dyDescent="0.3"/>
  <cols>
    <col min="2" max="2" width="12.21875" bestFit="1" customWidth="1"/>
    <col min="3" max="3" width="20" bestFit="1" customWidth="1"/>
  </cols>
  <sheetData>
    <row r="1" spans="1:4" x14ac:dyDescent="0.3">
      <c r="A1" t="s">
        <v>54</v>
      </c>
      <c r="B1" t="s">
        <v>55</v>
      </c>
      <c r="C1">
        <f>2^10</f>
        <v>1024</v>
      </c>
    </row>
    <row r="2" spans="1:4" x14ac:dyDescent="0.3">
      <c r="A2" t="s">
        <v>56</v>
      </c>
      <c r="B2" t="s">
        <v>57</v>
      </c>
      <c r="C2" t="s">
        <v>58</v>
      </c>
    </row>
    <row r="4" spans="1:4" x14ac:dyDescent="0.3">
      <c r="A4" t="s">
        <v>90</v>
      </c>
      <c r="B4" t="s">
        <v>59</v>
      </c>
      <c r="C4" t="s">
        <v>60</v>
      </c>
      <c r="D4" t="s">
        <v>61</v>
      </c>
    </row>
    <row r="6" spans="1:4" x14ac:dyDescent="0.3">
      <c r="A6" t="s">
        <v>62</v>
      </c>
      <c r="B6">
        <f>10 * (1/8)^3 * (7/8)^2</f>
        <v>1.495361328125E-2</v>
      </c>
    </row>
    <row r="8" spans="1:4" x14ac:dyDescent="0.3">
      <c r="A8" t="s">
        <v>63</v>
      </c>
      <c r="B8" t="s">
        <v>64</v>
      </c>
      <c r="C8" t="s">
        <v>65</v>
      </c>
    </row>
    <row r="10" spans="1:4" x14ac:dyDescent="0.3">
      <c r="A10" t="s">
        <v>66</v>
      </c>
      <c r="B10" t="s">
        <v>59</v>
      </c>
      <c r="C10" t="s">
        <v>67</v>
      </c>
      <c r="D10">
        <v>7</v>
      </c>
    </row>
    <row r="12" spans="1:4" x14ac:dyDescent="0.3">
      <c r="A12" t="s">
        <v>68</v>
      </c>
      <c r="B12">
        <f>7 * (1/4)^6 * (3/4)^1</f>
        <v>1.28173828125E-3</v>
      </c>
    </row>
    <row r="14" spans="1:4" x14ac:dyDescent="0.3">
      <c r="A14" t="s">
        <v>69</v>
      </c>
      <c r="B14" t="s">
        <v>74</v>
      </c>
    </row>
    <row r="16" spans="1:4" x14ac:dyDescent="0.3">
      <c r="A16" t="s">
        <v>70</v>
      </c>
      <c r="B16" t="s">
        <v>73</v>
      </c>
      <c r="C16">
        <f>7*1/4</f>
        <v>1.75</v>
      </c>
    </row>
    <row r="17" spans="1:3" x14ac:dyDescent="0.3">
      <c r="A17" t="s">
        <v>71</v>
      </c>
      <c r="B17" t="s">
        <v>75</v>
      </c>
      <c r="C17">
        <f>7*(1/4)*(3/4)</f>
        <v>1.3125</v>
      </c>
    </row>
    <row r="18" spans="1:3" x14ac:dyDescent="0.3">
      <c r="A18" t="s">
        <v>72</v>
      </c>
      <c r="B18">
        <f>SQRT(C17)</f>
        <v>1.14564392373896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9BB41-94F9-4BEF-8EE4-59A3CD4FDDDB}">
  <dimension ref="A1:H18"/>
  <sheetViews>
    <sheetView workbookViewId="0">
      <selection activeCell="G8" sqref="G8"/>
    </sheetView>
  </sheetViews>
  <sheetFormatPr baseColWidth="10" defaultRowHeight="14.4" x14ac:dyDescent="0.3"/>
  <sheetData>
    <row r="1" spans="1:8" x14ac:dyDescent="0.3">
      <c r="A1">
        <v>1</v>
      </c>
    </row>
    <row r="2" spans="1:8" x14ac:dyDescent="0.3">
      <c r="A2">
        <f>A1</f>
        <v>1</v>
      </c>
      <c r="B2">
        <f>A1+B1</f>
        <v>1</v>
      </c>
      <c r="C2">
        <f t="shared" ref="C2:H17" si="0">B1+C1</f>
        <v>0</v>
      </c>
      <c r="D2">
        <f t="shared" si="0"/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</row>
    <row r="3" spans="1:8" x14ac:dyDescent="0.3">
      <c r="A3">
        <f t="shared" ref="A3:A18" si="1">A2</f>
        <v>1</v>
      </c>
      <c r="B3">
        <f t="shared" ref="B3:B18" si="2">A2+B2</f>
        <v>2</v>
      </c>
      <c r="C3">
        <f t="shared" si="0"/>
        <v>1</v>
      </c>
      <c r="D3">
        <f t="shared" si="0"/>
        <v>0</v>
      </c>
      <c r="E3">
        <f t="shared" si="0"/>
        <v>0</v>
      </c>
      <c r="F3">
        <f t="shared" si="0"/>
        <v>0</v>
      </c>
      <c r="G3">
        <f t="shared" si="0"/>
        <v>0</v>
      </c>
      <c r="H3">
        <f t="shared" si="0"/>
        <v>0</v>
      </c>
    </row>
    <row r="4" spans="1:8" x14ac:dyDescent="0.3">
      <c r="A4">
        <f t="shared" si="1"/>
        <v>1</v>
      </c>
      <c r="B4">
        <f t="shared" si="2"/>
        <v>3</v>
      </c>
      <c r="C4">
        <f t="shared" si="0"/>
        <v>3</v>
      </c>
      <c r="D4">
        <f t="shared" si="0"/>
        <v>1</v>
      </c>
      <c r="E4">
        <f t="shared" si="0"/>
        <v>0</v>
      </c>
      <c r="F4">
        <f t="shared" si="0"/>
        <v>0</v>
      </c>
      <c r="G4">
        <f t="shared" si="0"/>
        <v>0</v>
      </c>
      <c r="H4">
        <f t="shared" si="0"/>
        <v>0</v>
      </c>
    </row>
    <row r="5" spans="1:8" x14ac:dyDescent="0.3">
      <c r="A5">
        <f t="shared" si="1"/>
        <v>1</v>
      </c>
      <c r="B5">
        <f t="shared" si="2"/>
        <v>4</v>
      </c>
      <c r="C5">
        <f t="shared" si="0"/>
        <v>6</v>
      </c>
      <c r="D5">
        <f t="shared" si="0"/>
        <v>4</v>
      </c>
      <c r="E5">
        <f t="shared" si="0"/>
        <v>1</v>
      </c>
      <c r="F5">
        <f t="shared" si="0"/>
        <v>0</v>
      </c>
      <c r="G5">
        <f t="shared" si="0"/>
        <v>0</v>
      </c>
      <c r="H5">
        <f t="shared" si="0"/>
        <v>0</v>
      </c>
    </row>
    <row r="6" spans="1:8" x14ac:dyDescent="0.3">
      <c r="A6">
        <f t="shared" si="1"/>
        <v>1</v>
      </c>
      <c r="B6">
        <f t="shared" si="2"/>
        <v>5</v>
      </c>
      <c r="C6">
        <f t="shared" si="0"/>
        <v>10</v>
      </c>
      <c r="D6">
        <f t="shared" si="0"/>
        <v>10</v>
      </c>
      <c r="E6">
        <f t="shared" si="0"/>
        <v>5</v>
      </c>
      <c r="F6">
        <f t="shared" si="0"/>
        <v>1</v>
      </c>
      <c r="G6">
        <f t="shared" si="0"/>
        <v>0</v>
      </c>
      <c r="H6">
        <f t="shared" si="0"/>
        <v>0</v>
      </c>
    </row>
    <row r="7" spans="1:8" x14ac:dyDescent="0.3">
      <c r="A7">
        <f t="shared" si="1"/>
        <v>1</v>
      </c>
      <c r="B7">
        <f t="shared" si="2"/>
        <v>6</v>
      </c>
      <c r="C7">
        <f t="shared" si="0"/>
        <v>15</v>
      </c>
      <c r="D7">
        <f t="shared" si="0"/>
        <v>20</v>
      </c>
      <c r="E7">
        <f t="shared" si="0"/>
        <v>15</v>
      </c>
      <c r="F7">
        <f t="shared" si="0"/>
        <v>6</v>
      </c>
      <c r="G7">
        <f t="shared" si="0"/>
        <v>1</v>
      </c>
      <c r="H7">
        <f t="shared" si="0"/>
        <v>0</v>
      </c>
    </row>
    <row r="8" spans="1:8" x14ac:dyDescent="0.3">
      <c r="A8">
        <f t="shared" si="1"/>
        <v>1</v>
      </c>
      <c r="B8">
        <f t="shared" si="2"/>
        <v>7</v>
      </c>
      <c r="C8">
        <f t="shared" si="0"/>
        <v>21</v>
      </c>
      <c r="D8">
        <f t="shared" si="0"/>
        <v>35</v>
      </c>
      <c r="E8">
        <f t="shared" si="0"/>
        <v>35</v>
      </c>
      <c r="F8">
        <f t="shared" si="0"/>
        <v>21</v>
      </c>
      <c r="G8">
        <f t="shared" si="0"/>
        <v>7</v>
      </c>
      <c r="H8">
        <f t="shared" si="0"/>
        <v>1</v>
      </c>
    </row>
    <row r="9" spans="1:8" x14ac:dyDescent="0.3">
      <c r="A9">
        <f t="shared" si="1"/>
        <v>1</v>
      </c>
      <c r="B9">
        <f t="shared" si="2"/>
        <v>8</v>
      </c>
      <c r="C9">
        <f t="shared" si="0"/>
        <v>28</v>
      </c>
      <c r="D9">
        <f t="shared" si="0"/>
        <v>56</v>
      </c>
      <c r="E9">
        <f t="shared" si="0"/>
        <v>70</v>
      </c>
      <c r="F9">
        <f t="shared" si="0"/>
        <v>56</v>
      </c>
      <c r="G9">
        <f t="shared" si="0"/>
        <v>28</v>
      </c>
      <c r="H9">
        <f t="shared" si="0"/>
        <v>8</v>
      </c>
    </row>
    <row r="10" spans="1:8" x14ac:dyDescent="0.3">
      <c r="A10">
        <f t="shared" si="1"/>
        <v>1</v>
      </c>
      <c r="B10">
        <f t="shared" si="2"/>
        <v>9</v>
      </c>
      <c r="C10">
        <f t="shared" si="0"/>
        <v>36</v>
      </c>
      <c r="D10">
        <f t="shared" si="0"/>
        <v>84</v>
      </c>
      <c r="E10">
        <f t="shared" si="0"/>
        <v>126</v>
      </c>
      <c r="F10">
        <f t="shared" si="0"/>
        <v>126</v>
      </c>
      <c r="G10">
        <f t="shared" si="0"/>
        <v>84</v>
      </c>
      <c r="H10">
        <f t="shared" si="0"/>
        <v>36</v>
      </c>
    </row>
    <row r="11" spans="1:8" x14ac:dyDescent="0.3">
      <c r="A11">
        <f t="shared" si="1"/>
        <v>1</v>
      </c>
      <c r="B11">
        <f t="shared" si="2"/>
        <v>10</v>
      </c>
      <c r="C11">
        <f t="shared" si="0"/>
        <v>45</v>
      </c>
      <c r="D11">
        <f t="shared" si="0"/>
        <v>120</v>
      </c>
      <c r="E11">
        <f t="shared" si="0"/>
        <v>210</v>
      </c>
      <c r="F11">
        <f t="shared" si="0"/>
        <v>252</v>
      </c>
      <c r="G11">
        <f t="shared" si="0"/>
        <v>210</v>
      </c>
      <c r="H11">
        <f t="shared" si="0"/>
        <v>120</v>
      </c>
    </row>
    <row r="12" spans="1:8" x14ac:dyDescent="0.3">
      <c r="A12">
        <f t="shared" si="1"/>
        <v>1</v>
      </c>
      <c r="B12">
        <f t="shared" si="2"/>
        <v>11</v>
      </c>
      <c r="C12">
        <f t="shared" si="0"/>
        <v>55</v>
      </c>
      <c r="D12">
        <f t="shared" si="0"/>
        <v>165</v>
      </c>
      <c r="E12">
        <f t="shared" si="0"/>
        <v>330</v>
      </c>
      <c r="F12">
        <f t="shared" si="0"/>
        <v>462</v>
      </c>
      <c r="G12">
        <f t="shared" si="0"/>
        <v>462</v>
      </c>
      <c r="H12">
        <f t="shared" si="0"/>
        <v>330</v>
      </c>
    </row>
    <row r="13" spans="1:8" x14ac:dyDescent="0.3">
      <c r="A13">
        <f t="shared" si="1"/>
        <v>1</v>
      </c>
      <c r="B13">
        <f t="shared" si="2"/>
        <v>12</v>
      </c>
      <c r="C13">
        <f t="shared" si="0"/>
        <v>66</v>
      </c>
      <c r="D13">
        <f t="shared" si="0"/>
        <v>220</v>
      </c>
      <c r="E13">
        <f t="shared" si="0"/>
        <v>495</v>
      </c>
      <c r="F13">
        <f t="shared" si="0"/>
        <v>792</v>
      </c>
      <c r="G13">
        <f t="shared" si="0"/>
        <v>924</v>
      </c>
      <c r="H13">
        <f t="shared" si="0"/>
        <v>792</v>
      </c>
    </row>
    <row r="14" spans="1:8" x14ac:dyDescent="0.3">
      <c r="A14">
        <f t="shared" si="1"/>
        <v>1</v>
      </c>
      <c r="B14">
        <f t="shared" si="2"/>
        <v>13</v>
      </c>
      <c r="C14">
        <f t="shared" si="0"/>
        <v>78</v>
      </c>
      <c r="D14">
        <f t="shared" si="0"/>
        <v>286</v>
      </c>
      <c r="E14">
        <f t="shared" si="0"/>
        <v>715</v>
      </c>
      <c r="F14">
        <f t="shared" si="0"/>
        <v>1287</v>
      </c>
      <c r="G14">
        <f t="shared" si="0"/>
        <v>1716</v>
      </c>
      <c r="H14">
        <f t="shared" si="0"/>
        <v>1716</v>
      </c>
    </row>
    <row r="15" spans="1:8" x14ac:dyDescent="0.3">
      <c r="A15">
        <f t="shared" si="1"/>
        <v>1</v>
      </c>
      <c r="B15">
        <f t="shared" si="2"/>
        <v>14</v>
      </c>
      <c r="C15">
        <f t="shared" si="0"/>
        <v>91</v>
      </c>
      <c r="D15">
        <f t="shared" si="0"/>
        <v>364</v>
      </c>
      <c r="E15">
        <f t="shared" si="0"/>
        <v>1001</v>
      </c>
      <c r="F15">
        <f t="shared" si="0"/>
        <v>2002</v>
      </c>
      <c r="G15">
        <f t="shared" si="0"/>
        <v>3003</v>
      </c>
      <c r="H15">
        <f t="shared" si="0"/>
        <v>3432</v>
      </c>
    </row>
    <row r="16" spans="1:8" x14ac:dyDescent="0.3">
      <c r="A16">
        <f t="shared" si="1"/>
        <v>1</v>
      </c>
      <c r="B16">
        <f t="shared" si="2"/>
        <v>15</v>
      </c>
      <c r="C16">
        <f t="shared" si="0"/>
        <v>105</v>
      </c>
      <c r="D16">
        <f t="shared" si="0"/>
        <v>455</v>
      </c>
      <c r="E16">
        <f t="shared" si="0"/>
        <v>1365</v>
      </c>
      <c r="F16">
        <f t="shared" si="0"/>
        <v>3003</v>
      </c>
      <c r="G16">
        <f t="shared" si="0"/>
        <v>5005</v>
      </c>
      <c r="H16">
        <f t="shared" si="0"/>
        <v>6435</v>
      </c>
    </row>
    <row r="17" spans="1:8" x14ac:dyDescent="0.3">
      <c r="A17">
        <f t="shared" si="1"/>
        <v>1</v>
      </c>
      <c r="B17">
        <f t="shared" si="2"/>
        <v>16</v>
      </c>
      <c r="C17">
        <f t="shared" si="0"/>
        <v>120</v>
      </c>
      <c r="D17">
        <f t="shared" si="0"/>
        <v>560</v>
      </c>
      <c r="E17">
        <f t="shared" si="0"/>
        <v>1820</v>
      </c>
      <c r="F17">
        <f t="shared" si="0"/>
        <v>4368</v>
      </c>
      <c r="G17">
        <f t="shared" si="0"/>
        <v>8008</v>
      </c>
      <c r="H17">
        <f t="shared" si="0"/>
        <v>11440</v>
      </c>
    </row>
    <row r="18" spans="1:8" x14ac:dyDescent="0.3">
      <c r="A18">
        <f t="shared" si="1"/>
        <v>1</v>
      </c>
      <c r="B18">
        <f t="shared" si="2"/>
        <v>17</v>
      </c>
      <c r="C18">
        <f t="shared" ref="C18" si="3">B17+C17</f>
        <v>136</v>
      </c>
      <c r="D18">
        <f t="shared" ref="D18" si="4">C17+D17</f>
        <v>680</v>
      </c>
      <c r="E18">
        <f t="shared" ref="E18" si="5">D17+E17</f>
        <v>2380</v>
      </c>
      <c r="F18">
        <f t="shared" ref="F18" si="6">E17+F17</f>
        <v>6188</v>
      </c>
      <c r="G18">
        <f t="shared" ref="G18" si="7">F17+G17</f>
        <v>12376</v>
      </c>
      <c r="H18">
        <f t="shared" ref="H18" si="8">G17+H17</f>
        <v>19448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03F32D02E44A49A51D428E13DC96F1" ma:contentTypeVersion="15" ma:contentTypeDescription="Crée un document." ma:contentTypeScope="" ma:versionID="164c25963b1adeeea6dd707fda99622e">
  <xsd:schema xmlns:xsd="http://www.w3.org/2001/XMLSchema" xmlns:xs="http://www.w3.org/2001/XMLSchema" xmlns:p="http://schemas.microsoft.com/office/2006/metadata/properties" xmlns:ns2="c1e294f3-4627-4ce5-bb05-78017f98850e" xmlns:ns3="4457043f-fd85-4799-80f5-1f6eaf5bc423" targetNamespace="http://schemas.microsoft.com/office/2006/metadata/properties" ma:root="true" ma:fieldsID="51d11e80cf5ede38c7d84f65e3dfbba5" ns2:_="" ns3:_="">
    <xsd:import namespace="c1e294f3-4627-4ce5-bb05-78017f98850e"/>
    <xsd:import namespace="4457043f-fd85-4799-80f5-1f6eaf5bc4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94f3-4627-4ce5-bb05-78017f9885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alises d’images" ma:readOnly="false" ma:fieldId="{5cf76f15-5ced-4ddc-b409-7134ff3c332f}" ma:taxonomyMulti="true" ma:sspId="a7664016-f4d0-4920-9d3c-774f454634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7043f-fd85-4799-80f5-1f6eaf5bc42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2ae5227-5587-46aa-a45e-4471b92825eb}" ma:internalName="TaxCatchAll" ma:showField="CatchAllData" ma:web="4457043f-fd85-4799-80f5-1f6eaf5bc4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1e294f3-4627-4ce5-bb05-78017f98850e">
      <Terms xmlns="http://schemas.microsoft.com/office/infopath/2007/PartnerControls"/>
    </lcf76f155ced4ddcb4097134ff3c332f>
    <TaxCatchAll xmlns="4457043f-fd85-4799-80f5-1f6eaf5bc423" xsi:nil="true"/>
  </documentManagement>
</p:properties>
</file>

<file path=customXml/itemProps1.xml><?xml version="1.0" encoding="utf-8"?>
<ds:datastoreItem xmlns:ds="http://schemas.openxmlformats.org/officeDocument/2006/customXml" ds:itemID="{68ACF305-AD54-4E1E-8198-44CFE85B8CA9}"/>
</file>

<file path=customXml/itemProps2.xml><?xml version="1.0" encoding="utf-8"?>
<ds:datastoreItem xmlns:ds="http://schemas.openxmlformats.org/officeDocument/2006/customXml" ds:itemID="{F0CC007B-551E-403F-9675-F45CBDA4C207}"/>
</file>

<file path=customXml/itemProps3.xml><?xml version="1.0" encoding="utf-8"?>
<ds:datastoreItem xmlns:ds="http://schemas.openxmlformats.org/officeDocument/2006/customXml" ds:itemID="{82513217-206A-45E3-9E15-1921E6FE4A5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1 variable</vt:lpstr>
      <vt:lpstr>2 variables</vt:lpstr>
      <vt:lpstr>Probabilité</vt:lpstr>
      <vt:lpstr>Loi de Bernoulli</vt:lpstr>
      <vt:lpstr>Loi binomiale</vt:lpstr>
      <vt:lpstr>Triangle de Pascal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PhilippePC</dc:creator>
  <cp:lastModifiedBy>Philippe Schlegel</cp:lastModifiedBy>
  <dcterms:created xsi:type="dcterms:W3CDTF">2021-11-01T12:42:52Z</dcterms:created>
  <dcterms:modified xsi:type="dcterms:W3CDTF">2021-11-17T15:32:59Z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0x010100A503F32D02E44A49A51D428E13DC96F1</vt:lpwstr>
  </property>
</Properties>
</file>