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Mx" sheetId="1" r:id="rId1"/>
    <sheet name="My" sheetId="6" r:id="rId2"/>
    <sheet name="Fx" sheetId="2" r:id="rId3"/>
    <sheet name="Fy" sheetId="7" r:id="rId4"/>
    <sheet name="Fz" sheetId="8" r:id="rId5"/>
    <sheet name="等效疲劳载荷" sheetId="9" r:id="rId6"/>
  </sheets>
  <calcPr calcId="162913"/>
</workbook>
</file>

<file path=xl/calcChain.xml><?xml version="1.0" encoding="utf-8"?>
<calcChain xmlns="http://schemas.openxmlformats.org/spreadsheetml/2006/main">
  <c r="V12" i="9" l="1"/>
  <c r="T12" i="9"/>
  <c r="M2" i="1"/>
  <c r="I11" i="8" l="1"/>
  <c r="I2" i="8"/>
  <c r="G33" i="8"/>
  <c r="G2" i="8"/>
  <c r="I11" i="7"/>
  <c r="I2" i="7"/>
  <c r="G33" i="7"/>
  <c r="G2" i="7"/>
  <c r="I11" i="2"/>
  <c r="I2" i="2"/>
  <c r="G9" i="2"/>
  <c r="G2" i="2"/>
  <c r="O13" i="9" l="1"/>
  <c r="O14" i="9"/>
  <c r="O15" i="9"/>
  <c r="O12" i="9"/>
  <c r="R13" i="9" l="1"/>
  <c r="R14" i="9"/>
  <c r="R15" i="9"/>
  <c r="R12" i="9"/>
  <c r="N13" i="9"/>
  <c r="N14" i="9"/>
  <c r="N15" i="9"/>
  <c r="N12" i="9"/>
  <c r="M13" i="9"/>
  <c r="M14" i="9"/>
  <c r="M15" i="9"/>
  <c r="M12" i="9"/>
  <c r="L14" i="9"/>
  <c r="L15" i="9"/>
  <c r="L13" i="9"/>
  <c r="Q13" i="9" s="1"/>
  <c r="L12" i="9"/>
  <c r="S12" i="9" s="1"/>
  <c r="D65" i="8"/>
  <c r="H65" i="8" s="1"/>
  <c r="D64" i="8"/>
  <c r="H64" i="8" s="1"/>
  <c r="D63" i="8"/>
  <c r="H63" i="8" s="1"/>
  <c r="D62" i="8"/>
  <c r="F62" i="8" s="1"/>
  <c r="D61" i="8"/>
  <c r="F61" i="8" s="1"/>
  <c r="D60" i="8"/>
  <c r="H60" i="8" s="1"/>
  <c r="D59" i="8"/>
  <c r="H59" i="8" s="1"/>
  <c r="D58" i="8"/>
  <c r="F58" i="8" s="1"/>
  <c r="D57" i="8"/>
  <c r="F57" i="8" s="1"/>
  <c r="D56" i="8"/>
  <c r="H56" i="8" s="1"/>
  <c r="D55" i="8"/>
  <c r="H55" i="8" s="1"/>
  <c r="D54" i="8"/>
  <c r="F54" i="8" s="1"/>
  <c r="D53" i="8"/>
  <c r="H53" i="8" s="1"/>
  <c r="D52" i="8"/>
  <c r="H52" i="8" s="1"/>
  <c r="D51" i="8"/>
  <c r="H51" i="8" s="1"/>
  <c r="D50" i="8"/>
  <c r="F50" i="8" s="1"/>
  <c r="D49" i="8"/>
  <c r="H49" i="8" s="1"/>
  <c r="D48" i="8"/>
  <c r="H48" i="8" s="1"/>
  <c r="D47" i="8"/>
  <c r="H47" i="8" s="1"/>
  <c r="D46" i="8"/>
  <c r="F46" i="8" s="1"/>
  <c r="D45" i="8"/>
  <c r="F45" i="8" s="1"/>
  <c r="D44" i="8"/>
  <c r="H44" i="8" s="1"/>
  <c r="D43" i="8"/>
  <c r="H43" i="8" s="1"/>
  <c r="D42" i="8"/>
  <c r="F42" i="8" s="1"/>
  <c r="D41" i="8"/>
  <c r="F41" i="8" s="1"/>
  <c r="D40" i="8"/>
  <c r="H40" i="8" s="1"/>
  <c r="D39" i="8"/>
  <c r="H39" i="8" s="1"/>
  <c r="D38" i="8"/>
  <c r="F38" i="8" s="1"/>
  <c r="D37" i="8"/>
  <c r="H37" i="8" s="1"/>
  <c r="D36" i="8"/>
  <c r="H36" i="8" s="1"/>
  <c r="D35" i="8"/>
  <c r="H35" i="8" s="1"/>
  <c r="D34" i="8"/>
  <c r="F34" i="8" s="1"/>
  <c r="D33" i="8"/>
  <c r="F33" i="8" s="1"/>
  <c r="D32" i="8"/>
  <c r="F32" i="8" s="1"/>
  <c r="D31" i="8"/>
  <c r="H31" i="8" s="1"/>
  <c r="D30" i="8"/>
  <c r="H30" i="8" s="1"/>
  <c r="D29" i="8"/>
  <c r="F29" i="8" s="1"/>
  <c r="D28" i="8"/>
  <c r="H28" i="8" s="1"/>
  <c r="D27" i="8"/>
  <c r="H27" i="8" s="1"/>
  <c r="D26" i="8"/>
  <c r="H26" i="8" s="1"/>
  <c r="D25" i="8"/>
  <c r="F25" i="8" s="1"/>
  <c r="D24" i="8"/>
  <c r="H24" i="8" s="1"/>
  <c r="D23" i="8"/>
  <c r="H23" i="8" s="1"/>
  <c r="D22" i="8"/>
  <c r="H22" i="8" s="1"/>
  <c r="D21" i="8"/>
  <c r="F21" i="8" s="1"/>
  <c r="D20" i="8"/>
  <c r="F20" i="8" s="1"/>
  <c r="D19" i="8"/>
  <c r="H19" i="8" s="1"/>
  <c r="D18" i="8"/>
  <c r="H18" i="8" s="1"/>
  <c r="D17" i="8"/>
  <c r="F17" i="8" s="1"/>
  <c r="D16" i="8"/>
  <c r="F16" i="8" s="1"/>
  <c r="D15" i="8"/>
  <c r="H15" i="8" s="1"/>
  <c r="D14" i="8"/>
  <c r="H14" i="8" s="1"/>
  <c r="D13" i="8"/>
  <c r="F13" i="8" s="1"/>
  <c r="D12" i="8"/>
  <c r="H12" i="8" s="1"/>
  <c r="D11" i="8"/>
  <c r="F11" i="8" s="1"/>
  <c r="D10" i="8"/>
  <c r="H10" i="8" s="1"/>
  <c r="D9" i="8"/>
  <c r="H9" i="8" s="1"/>
  <c r="D8" i="8"/>
  <c r="H8" i="8" s="1"/>
  <c r="D7" i="8"/>
  <c r="F7" i="8" s="1"/>
  <c r="D6" i="8"/>
  <c r="H6" i="8" s="1"/>
  <c r="D5" i="8"/>
  <c r="H5" i="8" s="1"/>
  <c r="D4" i="8"/>
  <c r="H4" i="8" s="1"/>
  <c r="D3" i="8"/>
  <c r="F3" i="8" s="1"/>
  <c r="D2" i="8"/>
  <c r="H2" i="8" s="1"/>
  <c r="D65" i="7"/>
  <c r="H65" i="7" s="1"/>
  <c r="D64" i="7"/>
  <c r="F64" i="7" s="1"/>
  <c r="D63" i="7"/>
  <c r="F63" i="7" s="1"/>
  <c r="D62" i="7"/>
  <c r="H62" i="7" s="1"/>
  <c r="D61" i="7"/>
  <c r="H61" i="7" s="1"/>
  <c r="D60" i="7"/>
  <c r="F60" i="7" s="1"/>
  <c r="D59" i="7"/>
  <c r="H59" i="7" s="1"/>
  <c r="D58" i="7"/>
  <c r="H58" i="7" s="1"/>
  <c r="D57" i="7"/>
  <c r="H57" i="7" s="1"/>
  <c r="D56" i="7"/>
  <c r="F56" i="7" s="1"/>
  <c r="D55" i="7"/>
  <c r="H55" i="7" s="1"/>
  <c r="D54" i="7"/>
  <c r="F54" i="7" s="1"/>
  <c r="D53" i="7"/>
  <c r="H53" i="7" s="1"/>
  <c r="D52" i="7"/>
  <c r="F52" i="7" s="1"/>
  <c r="D51" i="7"/>
  <c r="H51" i="7" s="1"/>
  <c r="D50" i="7"/>
  <c r="H50" i="7" s="1"/>
  <c r="D49" i="7"/>
  <c r="H49" i="7" s="1"/>
  <c r="D48" i="7"/>
  <c r="F48" i="7" s="1"/>
  <c r="D47" i="7"/>
  <c r="F47" i="7" s="1"/>
  <c r="D46" i="7"/>
  <c r="H46" i="7" s="1"/>
  <c r="D45" i="7"/>
  <c r="H45" i="7" s="1"/>
  <c r="D44" i="7"/>
  <c r="F44" i="7" s="1"/>
  <c r="D43" i="7"/>
  <c r="H43" i="7" s="1"/>
  <c r="D42" i="7"/>
  <c r="F42" i="7" s="1"/>
  <c r="D41" i="7"/>
  <c r="H41" i="7" s="1"/>
  <c r="D40" i="7"/>
  <c r="F40" i="7" s="1"/>
  <c r="D39" i="7"/>
  <c r="H39" i="7" s="1"/>
  <c r="D38" i="7"/>
  <c r="H38" i="7" s="1"/>
  <c r="D37" i="7"/>
  <c r="H37" i="7" s="1"/>
  <c r="D36" i="7"/>
  <c r="F36" i="7" s="1"/>
  <c r="D35" i="7"/>
  <c r="H35" i="7" s="1"/>
  <c r="D34" i="7"/>
  <c r="F34" i="7" s="1"/>
  <c r="D33" i="7"/>
  <c r="H33" i="7" s="1"/>
  <c r="D32" i="7"/>
  <c r="F32" i="7" s="1"/>
  <c r="D31" i="7"/>
  <c r="F31" i="7" s="1"/>
  <c r="D30" i="7"/>
  <c r="F30" i="7" s="1"/>
  <c r="D29" i="7"/>
  <c r="H29" i="7" s="1"/>
  <c r="D28" i="7"/>
  <c r="F28" i="7" s="1"/>
  <c r="D27" i="7"/>
  <c r="H27" i="7" s="1"/>
  <c r="D26" i="7"/>
  <c r="F26" i="7" s="1"/>
  <c r="D25" i="7"/>
  <c r="H25" i="7" s="1"/>
  <c r="D24" i="7"/>
  <c r="F24" i="7" s="1"/>
  <c r="D23" i="7"/>
  <c r="H23" i="7" s="1"/>
  <c r="D22" i="7"/>
  <c r="H22" i="7" s="1"/>
  <c r="D21" i="7"/>
  <c r="H21" i="7" s="1"/>
  <c r="D20" i="7"/>
  <c r="F20" i="7" s="1"/>
  <c r="D19" i="7"/>
  <c r="H19" i="7" s="1"/>
  <c r="D18" i="7"/>
  <c r="F18" i="7" s="1"/>
  <c r="D17" i="7"/>
  <c r="H17" i="7" s="1"/>
  <c r="D16" i="7"/>
  <c r="F16" i="7" s="1"/>
  <c r="D15" i="7"/>
  <c r="F15" i="7" s="1"/>
  <c r="D14" i="7"/>
  <c r="H14" i="7" s="1"/>
  <c r="D13" i="7"/>
  <c r="H13" i="7" s="1"/>
  <c r="D12" i="7"/>
  <c r="F12" i="7" s="1"/>
  <c r="D11" i="7"/>
  <c r="H11" i="7" s="1"/>
  <c r="D10" i="7"/>
  <c r="F10" i="7" s="1"/>
  <c r="D9" i="7"/>
  <c r="F9" i="7" s="1"/>
  <c r="D8" i="7"/>
  <c r="F8" i="7" s="1"/>
  <c r="D7" i="7"/>
  <c r="F7" i="7" s="1"/>
  <c r="D6" i="7"/>
  <c r="H6" i="7" s="1"/>
  <c r="D5" i="7"/>
  <c r="F5" i="7" s="1"/>
  <c r="D4" i="7"/>
  <c r="H4" i="7" s="1"/>
  <c r="D3" i="7"/>
  <c r="H3" i="7" s="1"/>
  <c r="D2" i="7"/>
  <c r="D65" i="2"/>
  <c r="F65" i="2" s="1"/>
  <c r="D64" i="2"/>
  <c r="H64" i="2" s="1"/>
  <c r="D63" i="2"/>
  <c r="H63" i="2" s="1"/>
  <c r="D62" i="2"/>
  <c r="F62" i="2" s="1"/>
  <c r="D61" i="2"/>
  <c r="F61" i="2" s="1"/>
  <c r="D60" i="2"/>
  <c r="H60" i="2" s="1"/>
  <c r="D59" i="2"/>
  <c r="H59" i="2" s="1"/>
  <c r="D58" i="2"/>
  <c r="F58" i="2" s="1"/>
  <c r="D57" i="2"/>
  <c r="F57" i="2" s="1"/>
  <c r="D56" i="2"/>
  <c r="H56" i="2" s="1"/>
  <c r="D55" i="2"/>
  <c r="H55" i="2" s="1"/>
  <c r="D54" i="2"/>
  <c r="F54" i="2" s="1"/>
  <c r="D53" i="2"/>
  <c r="F53" i="2" s="1"/>
  <c r="D52" i="2"/>
  <c r="H52" i="2" s="1"/>
  <c r="D51" i="2"/>
  <c r="H51" i="2" s="1"/>
  <c r="D50" i="2"/>
  <c r="F50" i="2" s="1"/>
  <c r="D49" i="2"/>
  <c r="F49" i="2" s="1"/>
  <c r="D48" i="2"/>
  <c r="H48" i="2" s="1"/>
  <c r="D47" i="2"/>
  <c r="H47" i="2" s="1"/>
  <c r="D46" i="2"/>
  <c r="F46" i="2" s="1"/>
  <c r="D45" i="2"/>
  <c r="F45" i="2" s="1"/>
  <c r="D44" i="2"/>
  <c r="H44" i="2" s="1"/>
  <c r="D43" i="2"/>
  <c r="H43" i="2" s="1"/>
  <c r="D42" i="2"/>
  <c r="F42" i="2" s="1"/>
  <c r="D41" i="2"/>
  <c r="F41" i="2" s="1"/>
  <c r="D40" i="2"/>
  <c r="H40" i="2" s="1"/>
  <c r="D39" i="2"/>
  <c r="H39" i="2" s="1"/>
  <c r="D38" i="2"/>
  <c r="F38" i="2" s="1"/>
  <c r="D37" i="2"/>
  <c r="F37" i="2" s="1"/>
  <c r="D36" i="2"/>
  <c r="H36" i="2" s="1"/>
  <c r="D35" i="2"/>
  <c r="H35" i="2" s="1"/>
  <c r="D34" i="2"/>
  <c r="F34" i="2" s="1"/>
  <c r="D33" i="2"/>
  <c r="F33" i="2" s="1"/>
  <c r="D32" i="2"/>
  <c r="H32" i="2" s="1"/>
  <c r="D31" i="2"/>
  <c r="H31" i="2" s="1"/>
  <c r="D30" i="2"/>
  <c r="F30" i="2" s="1"/>
  <c r="D29" i="2"/>
  <c r="F29" i="2" s="1"/>
  <c r="D28" i="2"/>
  <c r="H28" i="2" s="1"/>
  <c r="D27" i="2"/>
  <c r="H27" i="2" s="1"/>
  <c r="D26" i="2"/>
  <c r="F26" i="2" s="1"/>
  <c r="D25" i="2"/>
  <c r="F25" i="2" s="1"/>
  <c r="D24" i="2"/>
  <c r="H24" i="2" s="1"/>
  <c r="D23" i="2"/>
  <c r="H23" i="2" s="1"/>
  <c r="D22" i="2"/>
  <c r="F22" i="2" s="1"/>
  <c r="D21" i="2"/>
  <c r="F21" i="2" s="1"/>
  <c r="D20" i="2"/>
  <c r="H20" i="2" s="1"/>
  <c r="D19" i="2"/>
  <c r="H19" i="2" s="1"/>
  <c r="D18" i="2"/>
  <c r="F18" i="2" s="1"/>
  <c r="D17" i="2"/>
  <c r="F17" i="2" s="1"/>
  <c r="D16" i="2"/>
  <c r="H16" i="2" s="1"/>
  <c r="D15" i="2"/>
  <c r="H15" i="2" s="1"/>
  <c r="D14" i="2"/>
  <c r="F14" i="2" s="1"/>
  <c r="D13" i="2"/>
  <c r="F13" i="2" s="1"/>
  <c r="D12" i="2"/>
  <c r="H12" i="2" s="1"/>
  <c r="D11" i="2"/>
  <c r="F11" i="2" s="1"/>
  <c r="D10" i="2"/>
  <c r="H10" i="2" s="1"/>
  <c r="D9" i="2"/>
  <c r="H9" i="2" s="1"/>
  <c r="D8" i="2"/>
  <c r="H8" i="2" s="1"/>
  <c r="D7" i="2"/>
  <c r="F7" i="2" s="1"/>
  <c r="D6" i="2"/>
  <c r="F6" i="2" s="1"/>
  <c r="D5" i="2"/>
  <c r="H5" i="2" s="1"/>
  <c r="D4" i="2"/>
  <c r="D3" i="2"/>
  <c r="F3" i="2" s="1"/>
  <c r="D2" i="2"/>
  <c r="H2" i="2" s="1"/>
  <c r="D65" i="6"/>
  <c r="H65" i="6" s="1"/>
  <c r="D64" i="6"/>
  <c r="F64" i="6" s="1"/>
  <c r="D63" i="6"/>
  <c r="F63" i="6" s="1"/>
  <c r="D62" i="6"/>
  <c r="D61" i="6"/>
  <c r="H61" i="6" s="1"/>
  <c r="D60" i="6"/>
  <c r="F60" i="6" s="1"/>
  <c r="D59" i="6"/>
  <c r="H59" i="6" s="1"/>
  <c r="D58" i="6"/>
  <c r="D57" i="6"/>
  <c r="H57" i="6" s="1"/>
  <c r="D56" i="6"/>
  <c r="F56" i="6" s="1"/>
  <c r="D55" i="6"/>
  <c r="H55" i="6" s="1"/>
  <c r="D54" i="6"/>
  <c r="D53" i="6"/>
  <c r="H53" i="6" s="1"/>
  <c r="D52" i="6"/>
  <c r="F52" i="6" s="1"/>
  <c r="D51" i="6"/>
  <c r="H51" i="6" s="1"/>
  <c r="D50" i="6"/>
  <c r="D49" i="6"/>
  <c r="H49" i="6" s="1"/>
  <c r="D48" i="6"/>
  <c r="F48" i="6" s="1"/>
  <c r="D47" i="6"/>
  <c r="F47" i="6" s="1"/>
  <c r="D46" i="6"/>
  <c r="D45" i="6"/>
  <c r="H45" i="6" s="1"/>
  <c r="D44" i="6"/>
  <c r="F44" i="6" s="1"/>
  <c r="H43" i="6"/>
  <c r="D43" i="6"/>
  <c r="F43" i="6" s="1"/>
  <c r="D42" i="6"/>
  <c r="D41" i="6"/>
  <c r="H41" i="6" s="1"/>
  <c r="D40" i="6"/>
  <c r="F40" i="6" s="1"/>
  <c r="D39" i="6"/>
  <c r="H39" i="6" s="1"/>
  <c r="D38" i="6"/>
  <c r="D37" i="6"/>
  <c r="H37" i="6" s="1"/>
  <c r="D36" i="6"/>
  <c r="F36" i="6" s="1"/>
  <c r="D35" i="6"/>
  <c r="H35" i="6" s="1"/>
  <c r="D34" i="6"/>
  <c r="D33" i="6"/>
  <c r="H33" i="6" s="1"/>
  <c r="D32" i="6"/>
  <c r="F32" i="6" s="1"/>
  <c r="D31" i="6"/>
  <c r="F31" i="6" s="1"/>
  <c r="D30" i="6"/>
  <c r="D29" i="6"/>
  <c r="H29" i="6" s="1"/>
  <c r="D28" i="6"/>
  <c r="F28" i="6" s="1"/>
  <c r="D27" i="6"/>
  <c r="H27" i="6" s="1"/>
  <c r="D26" i="6"/>
  <c r="F26" i="6" s="1"/>
  <c r="D25" i="6"/>
  <c r="F25" i="6" s="1"/>
  <c r="D24" i="6"/>
  <c r="H24" i="6" s="1"/>
  <c r="D23" i="6"/>
  <c r="D22" i="6"/>
  <c r="H22" i="6" s="1"/>
  <c r="D21" i="6"/>
  <c r="F21" i="6" s="1"/>
  <c r="D20" i="6"/>
  <c r="H20" i="6" s="1"/>
  <c r="D19" i="6"/>
  <c r="D18" i="6"/>
  <c r="H18" i="6" s="1"/>
  <c r="D17" i="6"/>
  <c r="F17" i="6" s="1"/>
  <c r="D16" i="6"/>
  <c r="F16" i="6" s="1"/>
  <c r="D15" i="6"/>
  <c r="D14" i="6"/>
  <c r="H14" i="6" s="1"/>
  <c r="D13" i="6"/>
  <c r="F13" i="6" s="1"/>
  <c r="D12" i="6"/>
  <c r="H12" i="6" s="1"/>
  <c r="D11" i="6"/>
  <c r="D10" i="6"/>
  <c r="H10" i="6" s="1"/>
  <c r="D9" i="6"/>
  <c r="F9" i="6" s="1"/>
  <c r="D8" i="6"/>
  <c r="H8" i="6" s="1"/>
  <c r="D7" i="6"/>
  <c r="D6" i="6"/>
  <c r="H6" i="6" s="1"/>
  <c r="D5" i="6"/>
  <c r="F5" i="6" s="1"/>
  <c r="D4" i="6"/>
  <c r="H4" i="6" s="1"/>
  <c r="D3" i="6"/>
  <c r="D2" i="6"/>
  <c r="M22" i="1"/>
  <c r="M26" i="1"/>
  <c r="M54" i="1"/>
  <c r="M58" i="1"/>
  <c r="K3" i="1"/>
  <c r="O3" i="1" s="1"/>
  <c r="K4" i="1"/>
  <c r="M4" i="1" s="1"/>
  <c r="K5" i="1"/>
  <c r="O5" i="1" s="1"/>
  <c r="K6" i="1"/>
  <c r="O6" i="1" s="1"/>
  <c r="K7" i="1"/>
  <c r="O7" i="1" s="1"/>
  <c r="K8" i="1"/>
  <c r="M8" i="1" s="1"/>
  <c r="K9" i="1"/>
  <c r="O9" i="1" s="1"/>
  <c r="K10" i="1"/>
  <c r="O10" i="1" s="1"/>
  <c r="K11" i="1"/>
  <c r="O11" i="1" s="1"/>
  <c r="K12" i="1"/>
  <c r="M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M20" i="1" s="1"/>
  <c r="K21" i="1"/>
  <c r="O21" i="1" s="1"/>
  <c r="K22" i="1"/>
  <c r="O22" i="1" s="1"/>
  <c r="K23" i="1"/>
  <c r="O23" i="1" s="1"/>
  <c r="K24" i="1"/>
  <c r="M24" i="1" s="1"/>
  <c r="K25" i="1"/>
  <c r="O25" i="1" s="1"/>
  <c r="K26" i="1"/>
  <c r="O26" i="1" s="1"/>
  <c r="K27" i="1"/>
  <c r="O27" i="1" s="1"/>
  <c r="K28" i="1"/>
  <c r="M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M36" i="1" s="1"/>
  <c r="K37" i="1"/>
  <c r="O37" i="1" s="1"/>
  <c r="K38" i="1"/>
  <c r="O38" i="1" s="1"/>
  <c r="K39" i="1"/>
  <c r="O39" i="1" s="1"/>
  <c r="K40" i="1"/>
  <c r="M40" i="1" s="1"/>
  <c r="K41" i="1"/>
  <c r="O41" i="1" s="1"/>
  <c r="K42" i="1"/>
  <c r="O42" i="1" s="1"/>
  <c r="K43" i="1"/>
  <c r="O43" i="1" s="1"/>
  <c r="K44" i="1"/>
  <c r="M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M52" i="1" s="1"/>
  <c r="K53" i="1"/>
  <c r="O53" i="1" s="1"/>
  <c r="K54" i="1"/>
  <c r="O54" i="1" s="1"/>
  <c r="K55" i="1"/>
  <c r="O55" i="1" s="1"/>
  <c r="K56" i="1"/>
  <c r="M56" i="1" s="1"/>
  <c r="K57" i="1"/>
  <c r="O57" i="1" s="1"/>
  <c r="K58" i="1"/>
  <c r="O58" i="1" s="1"/>
  <c r="K59" i="1"/>
  <c r="O59" i="1" s="1"/>
  <c r="K60" i="1"/>
  <c r="M60" i="1" s="1"/>
  <c r="K61" i="1"/>
  <c r="O61" i="1" s="1"/>
  <c r="K62" i="1"/>
  <c r="O62" i="1" s="1"/>
  <c r="K63" i="1"/>
  <c r="O63" i="1" s="1"/>
  <c r="K64" i="1"/>
  <c r="O64" i="1" s="1"/>
  <c r="K65" i="1"/>
  <c r="O65" i="1" s="1"/>
  <c r="K2" i="1"/>
  <c r="O2" i="1" s="1"/>
  <c r="H32" i="8" l="1"/>
  <c r="E2" i="2"/>
  <c r="F2" i="2" s="1"/>
  <c r="H37" i="2"/>
  <c r="F27" i="6"/>
  <c r="M47" i="1"/>
  <c r="M42" i="1"/>
  <c r="M10" i="1"/>
  <c r="M15" i="1"/>
  <c r="M38" i="1"/>
  <c r="M6" i="1"/>
  <c r="S14" i="9"/>
  <c r="H41" i="8"/>
  <c r="H16" i="8"/>
  <c r="H57" i="8"/>
  <c r="F4" i="7"/>
  <c r="H53" i="2"/>
  <c r="H6" i="2"/>
  <c r="H21" i="2"/>
  <c r="H25" i="6"/>
  <c r="H9" i="6"/>
  <c r="F12" i="6"/>
  <c r="H56" i="6"/>
  <c r="F59" i="6"/>
  <c r="H40" i="6"/>
  <c r="O28" i="1"/>
  <c r="O12" i="1"/>
  <c r="M43" i="1"/>
  <c r="M11" i="1"/>
  <c r="O60" i="1"/>
  <c r="M63" i="1"/>
  <c r="M31" i="1"/>
  <c r="M62" i="1"/>
  <c r="M46" i="1"/>
  <c r="M30" i="1"/>
  <c r="M14" i="1"/>
  <c r="O44" i="1"/>
  <c r="M59" i="1"/>
  <c r="M27" i="1"/>
  <c r="S15" i="9"/>
  <c r="Q15" i="9"/>
  <c r="Q14" i="9"/>
  <c r="S13" i="9"/>
  <c r="Q12" i="9"/>
  <c r="H20" i="8"/>
  <c r="H45" i="8"/>
  <c r="H61" i="8"/>
  <c r="H7" i="8"/>
  <c r="F10" i="8"/>
  <c r="H13" i="8"/>
  <c r="H29" i="8"/>
  <c r="H38" i="8"/>
  <c r="H54" i="8"/>
  <c r="H10" i="7"/>
  <c r="H24" i="7"/>
  <c r="F27" i="7"/>
  <c r="H40" i="7"/>
  <c r="F43" i="7"/>
  <c r="H56" i="7"/>
  <c r="F59" i="7"/>
  <c r="H8" i="7"/>
  <c r="H15" i="7"/>
  <c r="H31" i="7"/>
  <c r="H47" i="7"/>
  <c r="H63" i="7"/>
  <c r="F10" i="2"/>
  <c r="H25" i="2"/>
  <c r="H41" i="2"/>
  <c r="H57" i="2"/>
  <c r="H13" i="2"/>
  <c r="H29" i="2"/>
  <c r="H45" i="2"/>
  <c r="H61" i="2"/>
  <c r="H17" i="2"/>
  <c r="H33" i="2"/>
  <c r="H49" i="2"/>
  <c r="H31" i="6"/>
  <c r="H16" i="6"/>
  <c r="H47" i="6"/>
  <c r="H63" i="6"/>
  <c r="M65" i="1"/>
  <c r="M49" i="1"/>
  <c r="M33" i="1"/>
  <c r="M17" i="1"/>
  <c r="O56" i="1"/>
  <c r="O40" i="1"/>
  <c r="O24" i="1"/>
  <c r="O8" i="1"/>
  <c r="M64" i="1"/>
  <c r="M53" i="1"/>
  <c r="M48" i="1"/>
  <c r="M37" i="1"/>
  <c r="M32" i="1"/>
  <c r="M21" i="1"/>
  <c r="M16" i="1"/>
  <c r="M5" i="1"/>
  <c r="O52" i="1"/>
  <c r="O36" i="1"/>
  <c r="P26" i="1" s="1"/>
  <c r="Q26" i="1" s="1"/>
  <c r="O20" i="1"/>
  <c r="O4" i="1"/>
  <c r="M55" i="1"/>
  <c r="M39" i="1"/>
  <c r="M23" i="1"/>
  <c r="M7" i="1"/>
  <c r="M57" i="1"/>
  <c r="M41" i="1"/>
  <c r="M25" i="1"/>
  <c r="M9" i="1"/>
  <c r="M51" i="1"/>
  <c r="M35" i="1"/>
  <c r="M19" i="1"/>
  <c r="M3" i="1"/>
  <c r="M61" i="1"/>
  <c r="M50" i="1"/>
  <c r="M45" i="1"/>
  <c r="M34" i="1"/>
  <c r="M29" i="1"/>
  <c r="M18" i="1"/>
  <c r="M13" i="1"/>
  <c r="H3" i="8"/>
  <c r="F6" i="8"/>
  <c r="F12" i="8"/>
  <c r="H25" i="8"/>
  <c r="F28" i="8"/>
  <c r="H34" i="8"/>
  <c r="F37" i="8"/>
  <c r="H50" i="8"/>
  <c r="F53" i="8"/>
  <c r="H21" i="8"/>
  <c r="F24" i="8"/>
  <c r="H46" i="8"/>
  <c r="F49" i="8"/>
  <c r="H62" i="8"/>
  <c r="F65" i="8"/>
  <c r="E2" i="8"/>
  <c r="F2" i="8" s="1"/>
  <c r="H11" i="8"/>
  <c r="H17" i="8"/>
  <c r="H33" i="8"/>
  <c r="H42" i="8"/>
  <c r="H58" i="8"/>
  <c r="F5" i="8"/>
  <c r="F9" i="8"/>
  <c r="F15" i="8"/>
  <c r="F19" i="8"/>
  <c r="F23" i="8"/>
  <c r="F27" i="8"/>
  <c r="F31" i="8"/>
  <c r="F36" i="8"/>
  <c r="F40" i="8"/>
  <c r="F44" i="8"/>
  <c r="F48" i="8"/>
  <c r="F52" i="8"/>
  <c r="F56" i="8"/>
  <c r="F60" i="8"/>
  <c r="F64" i="8"/>
  <c r="F4" i="8"/>
  <c r="F8" i="8"/>
  <c r="F14" i="8"/>
  <c r="F18" i="8"/>
  <c r="F22" i="8"/>
  <c r="F26" i="8"/>
  <c r="F30" i="8"/>
  <c r="F35" i="8"/>
  <c r="F39" i="8"/>
  <c r="F43" i="8"/>
  <c r="F47" i="8"/>
  <c r="F51" i="8"/>
  <c r="F55" i="8"/>
  <c r="F59" i="8"/>
  <c r="F63" i="8"/>
  <c r="H20" i="7"/>
  <c r="F23" i="7"/>
  <c r="H36" i="7"/>
  <c r="F39" i="7"/>
  <c r="H52" i="7"/>
  <c r="F55" i="7"/>
  <c r="H9" i="7"/>
  <c r="H16" i="7"/>
  <c r="F19" i="7"/>
  <c r="H32" i="7"/>
  <c r="F35" i="7"/>
  <c r="H48" i="7"/>
  <c r="F51" i="7"/>
  <c r="H64" i="7"/>
  <c r="H5" i="7"/>
  <c r="H12" i="7"/>
  <c r="H28" i="7"/>
  <c r="H44" i="7"/>
  <c r="H60" i="7"/>
  <c r="H2" i="7"/>
  <c r="F3" i="7"/>
  <c r="F14" i="7"/>
  <c r="F22" i="7"/>
  <c r="F38" i="7"/>
  <c r="F46" i="7"/>
  <c r="F50" i="7"/>
  <c r="F58" i="7"/>
  <c r="F62" i="7"/>
  <c r="E2" i="7"/>
  <c r="F2" i="7" s="1"/>
  <c r="F6" i="7"/>
  <c r="H7" i="7"/>
  <c r="F11" i="7"/>
  <c r="F13" i="7"/>
  <c r="F17" i="7"/>
  <c r="H18" i="7"/>
  <c r="F21" i="7"/>
  <c r="F25" i="7"/>
  <c r="H26" i="7"/>
  <c r="F29" i="7"/>
  <c r="H30" i="7"/>
  <c r="F33" i="7"/>
  <c r="H34" i="7"/>
  <c r="F37" i="7"/>
  <c r="F41" i="7"/>
  <c r="H42" i="7"/>
  <c r="F45" i="7"/>
  <c r="F49" i="7"/>
  <c r="F53" i="7"/>
  <c r="H54" i="7"/>
  <c r="F57" i="7"/>
  <c r="F61" i="7"/>
  <c r="F65" i="7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5" i="2"/>
  <c r="F9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3" i="2"/>
  <c r="H7" i="2"/>
  <c r="H11" i="2"/>
  <c r="H65" i="2"/>
  <c r="F4" i="2"/>
  <c r="F8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H4" i="2"/>
  <c r="H5" i="6"/>
  <c r="F8" i="6"/>
  <c r="H21" i="6"/>
  <c r="F24" i="6"/>
  <c r="H36" i="6"/>
  <c r="F39" i="6"/>
  <c r="H52" i="6"/>
  <c r="F55" i="6"/>
  <c r="F4" i="6"/>
  <c r="H17" i="6"/>
  <c r="F20" i="6"/>
  <c r="H26" i="6"/>
  <c r="H32" i="6"/>
  <c r="F35" i="6"/>
  <c r="H48" i="6"/>
  <c r="F51" i="6"/>
  <c r="H64" i="6"/>
  <c r="H13" i="6"/>
  <c r="H28" i="6"/>
  <c r="H44" i="6"/>
  <c r="H60" i="6"/>
  <c r="H3" i="6"/>
  <c r="F3" i="6"/>
  <c r="H19" i="6"/>
  <c r="F19" i="6"/>
  <c r="H34" i="6"/>
  <c r="F34" i="6"/>
  <c r="H50" i="6"/>
  <c r="F50" i="6"/>
  <c r="H15" i="6"/>
  <c r="F15" i="6"/>
  <c r="H30" i="6"/>
  <c r="F30" i="6"/>
  <c r="H46" i="6"/>
  <c r="F46" i="6"/>
  <c r="H62" i="6"/>
  <c r="F62" i="6"/>
  <c r="E2" i="6"/>
  <c r="F2" i="6" s="1"/>
  <c r="H2" i="6"/>
  <c r="H11" i="6"/>
  <c r="F11" i="6"/>
  <c r="H42" i="6"/>
  <c r="F42" i="6"/>
  <c r="H58" i="6"/>
  <c r="F58" i="6"/>
  <c r="H7" i="6"/>
  <c r="F7" i="6"/>
  <c r="H23" i="6"/>
  <c r="F23" i="6"/>
  <c r="H38" i="6"/>
  <c r="F38" i="6"/>
  <c r="H54" i="6"/>
  <c r="F54" i="6"/>
  <c r="F6" i="6"/>
  <c r="F10" i="6"/>
  <c r="F14" i="6"/>
  <c r="F18" i="6"/>
  <c r="F22" i="6"/>
  <c r="F29" i="6"/>
  <c r="F33" i="6"/>
  <c r="F37" i="6"/>
  <c r="F41" i="6"/>
  <c r="F45" i="6"/>
  <c r="F49" i="6"/>
  <c r="F53" i="6"/>
  <c r="F57" i="6"/>
  <c r="F61" i="6"/>
  <c r="F65" i="6"/>
  <c r="L2" i="1"/>
  <c r="J2" i="7" l="1"/>
  <c r="P2" i="1"/>
  <c r="Q2" i="1" s="1"/>
  <c r="U12" i="9"/>
  <c r="W12" i="9" s="1"/>
  <c r="N26" i="1"/>
  <c r="J11" i="8"/>
  <c r="J2" i="8"/>
  <c r="J11" i="7"/>
  <c r="J2" i="2"/>
  <c r="J11" i="2"/>
  <c r="G2" i="6"/>
  <c r="G11" i="6"/>
  <c r="I11" i="6"/>
  <c r="J11" i="6" s="1"/>
  <c r="I2" i="6"/>
  <c r="J2" i="6" s="1"/>
  <c r="N2" i="1"/>
</calcChain>
</file>

<file path=xl/sharedStrings.xml><?xml version="1.0" encoding="utf-8"?>
<sst xmlns="http://schemas.openxmlformats.org/spreadsheetml/2006/main" count="747" uniqueCount="675">
  <si>
    <t>Fz</t>
    <phoneticPr fontId="1" type="noConversion"/>
  </si>
  <si>
    <t>Fxy</t>
    <phoneticPr fontId="1" type="noConversion"/>
  </si>
  <si>
    <t>Mxy</t>
    <phoneticPr fontId="1" type="noConversion"/>
  </si>
  <si>
    <t>KN</t>
    <phoneticPr fontId="1" type="noConversion"/>
  </si>
  <si>
    <t>My</t>
    <phoneticPr fontId="1" type="noConversion"/>
  </si>
  <si>
    <t>-750</t>
  </si>
  <si>
    <t>-650</t>
  </si>
  <si>
    <t>-550</t>
  </si>
  <si>
    <t>-450</t>
  </si>
  <si>
    <t>-350</t>
  </si>
  <si>
    <t>-250</t>
  </si>
  <si>
    <t>-150</t>
  </si>
  <si>
    <t>-50</t>
  </si>
  <si>
    <t>50</t>
  </si>
  <si>
    <t>150</t>
  </si>
  <si>
    <t>250</t>
  </si>
  <si>
    <t>350</t>
  </si>
  <si>
    <t>450</t>
  </si>
  <si>
    <t>550</t>
  </si>
  <si>
    <t>650</t>
  </si>
  <si>
    <t>750</t>
  </si>
  <si>
    <t>850</t>
  </si>
  <si>
    <t>950</t>
  </si>
  <si>
    <t>1050</t>
  </si>
  <si>
    <t>1150</t>
  </si>
  <si>
    <t>1250</t>
  </si>
  <si>
    <t>1350</t>
  </si>
  <si>
    <t>1450</t>
  </si>
  <si>
    <t>1550</t>
  </si>
  <si>
    <t>1650</t>
  </si>
  <si>
    <t>1750</t>
  </si>
  <si>
    <t>1850</t>
  </si>
  <si>
    <t>1950</t>
  </si>
  <si>
    <t>2050</t>
  </si>
  <si>
    <t>2150</t>
  </si>
  <si>
    <t>2250</t>
  </si>
  <si>
    <t>2350</t>
  </si>
  <si>
    <t>2450</t>
  </si>
  <si>
    <t>2550</t>
  </si>
  <si>
    <t>2650</t>
  </si>
  <si>
    <t>2750</t>
  </si>
  <si>
    <t>2850</t>
  </si>
  <si>
    <t>2950</t>
  </si>
  <si>
    <t>3050</t>
  </si>
  <si>
    <t>3150</t>
  </si>
  <si>
    <t>3250</t>
  </si>
  <si>
    <t>3350</t>
  </si>
  <si>
    <t>3450</t>
  </si>
  <si>
    <t>3550</t>
  </si>
  <si>
    <t>3650</t>
  </si>
  <si>
    <t>3750</t>
  </si>
  <si>
    <t>3850</t>
  </si>
  <si>
    <t>3950</t>
  </si>
  <si>
    <t>负</t>
  </si>
  <si>
    <t>负</t>
    <phoneticPr fontId="1" type="noConversion"/>
  </si>
  <si>
    <t>正</t>
  </si>
  <si>
    <t>正</t>
    <phoneticPr fontId="1" type="noConversion"/>
  </si>
  <si>
    <t>Mx</t>
    <phoneticPr fontId="1" type="noConversion"/>
  </si>
  <si>
    <t>rad</t>
  </si>
  <si>
    <t>rad</t>
    <phoneticPr fontId="1" type="noConversion"/>
  </si>
  <si>
    <t>0.0</t>
  </si>
  <si>
    <t>Mx^3*n</t>
    <phoneticPr fontId="1" type="noConversion"/>
  </si>
  <si>
    <t>N</t>
  </si>
  <si>
    <t>N</t>
    <phoneticPr fontId="1" type="noConversion"/>
  </si>
  <si>
    <t>n</t>
  </si>
  <si>
    <t>n</t>
    <phoneticPr fontId="1" type="noConversion"/>
  </si>
  <si>
    <t>sum(Mx^3*n)</t>
    <phoneticPr fontId="1" type="noConversion"/>
  </si>
  <si>
    <t>Frequency</t>
  </si>
  <si>
    <t>正Mx</t>
    <phoneticPr fontId="1" type="noConversion"/>
  </si>
  <si>
    <t>负Mx</t>
    <phoneticPr fontId="1" type="noConversion"/>
  </si>
  <si>
    <t>负frequency</t>
  </si>
  <si>
    <t>负frequency</t>
    <phoneticPr fontId="1" type="noConversion"/>
  </si>
  <si>
    <t>正frequency</t>
  </si>
  <si>
    <t>正frequency</t>
    <phoneticPr fontId="1" type="noConversion"/>
  </si>
  <si>
    <t>正/负</t>
    <phoneticPr fontId="1" type="noConversion"/>
  </si>
  <si>
    <t>Mx</t>
    <phoneticPr fontId="1" type="noConversion"/>
  </si>
  <si>
    <t>Frequency</t>
    <phoneticPr fontId="1" type="noConversion"/>
  </si>
  <si>
    <t>正</t>
    <phoneticPr fontId="1" type="noConversion"/>
  </si>
  <si>
    <t>负</t>
    <phoneticPr fontId="1" type="noConversion"/>
  </si>
  <si>
    <t>Fx</t>
    <phoneticPr fontId="1" type="noConversion"/>
  </si>
  <si>
    <t>My</t>
    <phoneticPr fontId="1" type="noConversion"/>
  </si>
  <si>
    <t>My^3*n</t>
  </si>
  <si>
    <t>My^3*n</t>
    <phoneticPr fontId="1" type="noConversion"/>
  </si>
  <si>
    <t>sum(My^3*n)</t>
  </si>
  <si>
    <t>sum(My^3*n)</t>
    <phoneticPr fontId="1" type="noConversion"/>
  </si>
  <si>
    <t>负My</t>
  </si>
  <si>
    <t>负My</t>
    <phoneticPr fontId="1" type="noConversion"/>
  </si>
  <si>
    <t>正My</t>
  </si>
  <si>
    <t>正My</t>
    <phoneticPr fontId="1" type="noConversion"/>
  </si>
  <si>
    <t>Fx</t>
    <phoneticPr fontId="1" type="noConversion"/>
  </si>
  <si>
    <t>Fy</t>
  </si>
  <si>
    <t>Fy</t>
    <phoneticPr fontId="1" type="noConversion"/>
  </si>
  <si>
    <t>-135</t>
  </si>
  <si>
    <t>-105</t>
  </si>
  <si>
    <t>-63</t>
  </si>
  <si>
    <t>-45</t>
  </si>
  <si>
    <t>-21</t>
  </si>
  <si>
    <t>21</t>
  </si>
  <si>
    <t>45</t>
  </si>
  <si>
    <t>63</t>
  </si>
  <si>
    <t>105</t>
  </si>
  <si>
    <t>135</t>
  </si>
  <si>
    <t>147</t>
  </si>
  <si>
    <t>189</t>
  </si>
  <si>
    <t>Fy</t>
    <phoneticPr fontId="1" type="noConversion"/>
  </si>
  <si>
    <t>-97.5</t>
  </si>
  <si>
    <t>-32.5</t>
  </si>
  <si>
    <t>32.5</t>
  </si>
  <si>
    <t>97.5</t>
  </si>
  <si>
    <t>loadcase</t>
    <phoneticPr fontId="1" type="noConversion"/>
  </si>
  <si>
    <t>Fre_My</t>
    <phoneticPr fontId="1" type="noConversion"/>
  </si>
  <si>
    <t>Fre_Mx</t>
    <phoneticPr fontId="1" type="noConversion"/>
  </si>
  <si>
    <t>Fre_Fx</t>
    <phoneticPr fontId="1" type="noConversion"/>
  </si>
  <si>
    <t>Fre_Fy</t>
    <phoneticPr fontId="1" type="noConversion"/>
  </si>
  <si>
    <t>Fre_Fz</t>
    <phoneticPr fontId="1" type="noConversion"/>
  </si>
  <si>
    <r>
      <t>L</t>
    </r>
    <r>
      <rPr>
        <sz val="8"/>
        <color theme="1"/>
        <rFont val="宋体"/>
        <family val="3"/>
        <charset val="134"/>
        <scheme val="minor"/>
      </rPr>
      <t>10mri</t>
    </r>
    <phoneticPr fontId="1" type="noConversion"/>
  </si>
  <si>
    <r>
      <t>L</t>
    </r>
    <r>
      <rPr>
        <sz val="9"/>
        <color theme="1"/>
        <rFont val="宋体"/>
        <family val="3"/>
        <charset val="134"/>
        <scheme val="minor"/>
      </rPr>
      <t>10mrweighted</t>
    </r>
    <phoneticPr fontId="1" type="noConversion"/>
  </si>
  <si>
    <r>
      <t>L</t>
    </r>
    <r>
      <rPr>
        <sz val="9"/>
        <color theme="1"/>
        <rFont val="宋体"/>
        <family val="3"/>
        <charset val="134"/>
        <scheme val="minor"/>
      </rPr>
      <t>10rweighted</t>
    </r>
    <phoneticPr fontId="1" type="noConversion"/>
  </si>
  <si>
    <t>许用寿命</t>
    <phoneticPr fontId="1" type="noConversion"/>
  </si>
  <si>
    <t>-495</t>
  </si>
  <si>
    <t>385</t>
  </si>
  <si>
    <t>495</t>
  </si>
  <si>
    <t>1485</t>
  </si>
  <si>
    <t>2475</t>
  </si>
  <si>
    <t>3465</t>
  </si>
  <si>
    <t>-15.75</t>
  </si>
  <si>
    <t>-12.25</t>
  </si>
  <si>
    <t>-8.75</t>
  </si>
  <si>
    <t>-5.25</t>
  </si>
  <si>
    <t>-1.75</t>
  </si>
  <si>
    <t>1.75</t>
  </si>
  <si>
    <t>5.25</t>
  </si>
  <si>
    <t>8.75</t>
  </si>
  <si>
    <t>12.25</t>
  </si>
  <si>
    <t>15.75</t>
  </si>
  <si>
    <t>19.25</t>
  </si>
  <si>
    <t>22.75</t>
  </si>
  <si>
    <t>26.25</t>
  </si>
  <si>
    <t>29.75</t>
  </si>
  <si>
    <t>33.25</t>
  </si>
  <si>
    <t>36.75</t>
  </si>
  <si>
    <t>40.25</t>
  </si>
  <si>
    <t>43.75</t>
  </si>
  <si>
    <t>47.25</t>
  </si>
  <si>
    <t>50.75</t>
  </si>
  <si>
    <t>54.25</t>
  </si>
  <si>
    <t>57.75</t>
  </si>
  <si>
    <t>61.25</t>
  </si>
  <si>
    <t>64.75</t>
  </si>
  <si>
    <t>68.25</t>
  </si>
  <si>
    <t>71.75</t>
  </si>
  <si>
    <t>75.25</t>
  </si>
  <si>
    <t>78.75</t>
  </si>
  <si>
    <t>82.25</t>
  </si>
  <si>
    <t>85.75</t>
  </si>
  <si>
    <t>89.25</t>
  </si>
  <si>
    <t>92.75</t>
  </si>
  <si>
    <t>96.25</t>
  </si>
  <si>
    <t>99.75</t>
  </si>
  <si>
    <t>103.25</t>
  </si>
  <si>
    <t>106.75</t>
  </si>
  <si>
    <t>110.25</t>
  </si>
  <si>
    <t>113.75</t>
  </si>
  <si>
    <t>117.25</t>
  </si>
  <si>
    <t>120.75</t>
  </si>
  <si>
    <t>124.25</t>
  </si>
  <si>
    <t>127.75</t>
  </si>
  <si>
    <t>131.25</t>
  </si>
  <si>
    <t>134.75</t>
  </si>
  <si>
    <t>138.25</t>
  </si>
  <si>
    <t>141.75</t>
  </si>
  <si>
    <t>145.25</t>
  </si>
  <si>
    <t>148.75</t>
  </si>
  <si>
    <t>152.25</t>
  </si>
  <si>
    <t>155.75</t>
  </si>
  <si>
    <t>159.25</t>
  </si>
  <si>
    <t>162.75</t>
  </si>
  <si>
    <t>166.25</t>
  </si>
  <si>
    <t>169.75</t>
  </si>
  <si>
    <t>173.25</t>
  </si>
  <si>
    <t>176.75</t>
  </si>
  <si>
    <t>180.25</t>
  </si>
  <si>
    <t>183.75</t>
  </si>
  <si>
    <t>187.25</t>
  </si>
  <si>
    <t>190.75</t>
  </si>
  <si>
    <t>194.25</t>
  </si>
  <si>
    <t>197.75</t>
  </si>
  <si>
    <r>
      <t>L</t>
    </r>
    <r>
      <rPr>
        <sz val="8"/>
        <color theme="1"/>
        <rFont val="宋体"/>
        <family val="3"/>
        <charset val="134"/>
        <scheme val="minor"/>
      </rPr>
      <t>10ri</t>
    </r>
    <phoneticPr fontId="1" type="noConversion"/>
  </si>
  <si>
    <t>判断准则</t>
    <phoneticPr fontId="1" type="noConversion"/>
  </si>
  <si>
    <r>
      <t>滚道寿命</t>
    </r>
    <r>
      <rPr>
        <sz val="11"/>
        <color rgb="FFFF0000"/>
        <rFont val="宋体"/>
        <family val="3"/>
        <charset val="134"/>
        <scheme val="minor"/>
      </rPr>
      <t>不满足</t>
    </r>
    <r>
      <rPr>
        <sz val="11"/>
        <color theme="1"/>
        <rFont val="宋体"/>
        <family val="2"/>
        <scheme val="minor"/>
      </rPr>
      <t>要求</t>
    </r>
    <phoneticPr fontId="1" type="noConversion"/>
  </si>
  <si>
    <t>需大于1</t>
    <phoneticPr fontId="1" type="noConversion"/>
  </si>
  <si>
    <t>-2115</t>
  </si>
  <si>
    <t>-2025</t>
  </si>
  <si>
    <t>-1935</t>
  </si>
  <si>
    <t>-1845</t>
  </si>
  <si>
    <t>-1755</t>
  </si>
  <si>
    <t>-1665</t>
  </si>
  <si>
    <t>-1575</t>
  </si>
  <si>
    <t>-1485</t>
  </si>
  <si>
    <t>-1395</t>
  </si>
  <si>
    <t>-1305</t>
  </si>
  <si>
    <t>-1215</t>
  </si>
  <si>
    <t>-1125</t>
  </si>
  <si>
    <t>-1035</t>
  </si>
  <si>
    <t>-945</t>
  </si>
  <si>
    <t>-855</t>
  </si>
  <si>
    <t>-765</t>
  </si>
  <si>
    <t>-675</t>
  </si>
  <si>
    <t>-585</t>
  </si>
  <si>
    <t>-405</t>
  </si>
  <si>
    <t>-315</t>
  </si>
  <si>
    <t>-225</t>
  </si>
  <si>
    <t>225</t>
  </si>
  <si>
    <t>315</t>
  </si>
  <si>
    <t>405</t>
  </si>
  <si>
    <t>585</t>
  </si>
  <si>
    <t>675</t>
  </si>
  <si>
    <t>765</t>
  </si>
  <si>
    <t>855</t>
  </si>
  <si>
    <t>945</t>
  </si>
  <si>
    <t>1035</t>
  </si>
  <si>
    <t>1125</t>
  </si>
  <si>
    <t>1215</t>
  </si>
  <si>
    <t>1305</t>
  </si>
  <si>
    <t>1395</t>
  </si>
  <si>
    <t>1575</t>
  </si>
  <si>
    <t>1665</t>
  </si>
  <si>
    <t>1755</t>
  </si>
  <si>
    <t>1845</t>
  </si>
  <si>
    <t>1935</t>
  </si>
  <si>
    <t>2025</t>
  </si>
  <si>
    <t>2115</t>
  </si>
  <si>
    <t>2205</t>
  </si>
  <si>
    <t>2295</t>
  </si>
  <si>
    <t>2385</t>
  </si>
  <si>
    <t>2565</t>
  </si>
  <si>
    <t>2655</t>
  </si>
  <si>
    <t>2745</t>
  </si>
  <si>
    <t>2835</t>
  </si>
  <si>
    <t>2925</t>
  </si>
  <si>
    <t>3015</t>
  </si>
  <si>
    <t>3105</t>
  </si>
  <si>
    <t>3195</t>
  </si>
  <si>
    <t>3285</t>
  </si>
  <si>
    <t>3375</t>
  </si>
  <si>
    <t>3555</t>
  </si>
  <si>
    <t>32.318</t>
  </si>
  <si>
    <t>39411.2</t>
  </si>
  <si>
    <t>102738.0</t>
  </si>
  <si>
    <t>124190.0</t>
  </si>
  <si>
    <t>123528.0</t>
  </si>
  <si>
    <t>130370.0</t>
  </si>
  <si>
    <t>127160.0</t>
  </si>
  <si>
    <t>111767.0</t>
  </si>
  <si>
    <t>99096.4</t>
  </si>
  <si>
    <t>88187.1</t>
  </si>
  <si>
    <t>81431.0</t>
  </si>
  <si>
    <t>77647.8</t>
  </si>
  <si>
    <t>74687.4</t>
  </si>
  <si>
    <t>73174.8</t>
  </si>
  <si>
    <t>72117.1</t>
  </si>
  <si>
    <t>69895.4</t>
  </si>
  <si>
    <t>69288.8</t>
  </si>
  <si>
    <t>67888.2</t>
  </si>
  <si>
    <t>67316.9</t>
  </si>
  <si>
    <t>67535.1</t>
  </si>
  <si>
    <t>66038.3</t>
  </si>
  <si>
    <t>66093.6</t>
  </si>
  <si>
    <t>65711.5</t>
  </si>
  <si>
    <t>65231.7</t>
  </si>
  <si>
    <t>65526.3</t>
  </si>
  <si>
    <t>65043.3</t>
  </si>
  <si>
    <t>64260.3</t>
  </si>
  <si>
    <t>64752.5</t>
  </si>
  <si>
    <t>63849.3</t>
  </si>
  <si>
    <t>64059.1</t>
  </si>
  <si>
    <t>64705.6</t>
  </si>
  <si>
    <t>63514.2</t>
  </si>
  <si>
    <t>64072.4</t>
  </si>
  <si>
    <t>64727.0</t>
  </si>
  <si>
    <t>64868.1</t>
  </si>
  <si>
    <t>64866.4</t>
  </si>
  <si>
    <t>64664.1</t>
  </si>
  <si>
    <t>65512.0</t>
  </si>
  <si>
    <t>66139.6</t>
  </si>
  <si>
    <t>66640.7</t>
  </si>
  <si>
    <t>67347.5</t>
  </si>
  <si>
    <t>70514.0</t>
  </si>
  <si>
    <t>74083.2</t>
  </si>
  <si>
    <t>79211.7</t>
  </si>
  <si>
    <t>85859.9</t>
  </si>
  <si>
    <t>98266.3</t>
  </si>
  <si>
    <t>132900.0</t>
  </si>
  <si>
    <t>118150.0</t>
  </si>
  <si>
    <t>104787.0</t>
  </si>
  <si>
    <t>88909.3</t>
  </si>
  <si>
    <t>81091.1</t>
  </si>
  <si>
    <t>76063.9</t>
  </si>
  <si>
    <t>56947.6</t>
  </si>
  <si>
    <t>28239.9</t>
  </si>
  <si>
    <t>8135.0</t>
  </si>
  <si>
    <t>2006.71</t>
  </si>
  <si>
    <t>235.625</t>
  </si>
  <si>
    <t>4.54614</t>
  </si>
  <si>
    <t>4050</t>
  </si>
  <si>
    <t>4150</t>
  </si>
  <si>
    <t>4250</t>
  </si>
  <si>
    <t>4350</t>
  </si>
  <si>
    <t>4450</t>
  </si>
  <si>
    <t>4550</t>
  </si>
  <si>
    <t>4650</t>
  </si>
  <si>
    <t>4750</t>
  </si>
  <si>
    <t>4850</t>
  </si>
  <si>
    <t>4950</t>
  </si>
  <si>
    <t>5050</t>
  </si>
  <si>
    <t>5150</t>
  </si>
  <si>
    <t>5250</t>
  </si>
  <si>
    <t>5350</t>
  </si>
  <si>
    <t>5450</t>
  </si>
  <si>
    <t>5550</t>
  </si>
  <si>
    <t>4.76036</t>
  </si>
  <si>
    <t>6.5612</t>
  </si>
  <si>
    <t>1230.08</t>
  </si>
  <si>
    <t>4550.83</t>
  </si>
  <si>
    <t>1286.91</t>
  </si>
  <si>
    <t>2185.86</t>
  </si>
  <si>
    <t>2030.0</t>
  </si>
  <si>
    <t>1931.14</t>
  </si>
  <si>
    <t>17435.6</t>
  </si>
  <si>
    <t>1839.5</t>
  </si>
  <si>
    <t>781.121</t>
  </si>
  <si>
    <t>464.967</t>
  </si>
  <si>
    <t>456.498</t>
  </si>
  <si>
    <t>320.15</t>
  </si>
  <si>
    <t>322.633</t>
  </si>
  <si>
    <t>654.352</t>
  </si>
  <si>
    <t>5825.91</t>
  </si>
  <si>
    <t>67393.4</t>
  </si>
  <si>
    <t>208681.0</t>
  </si>
  <si>
    <t>217861.0</t>
  </si>
  <si>
    <t>147538.0</t>
  </si>
  <si>
    <t>82852.7</t>
  </si>
  <si>
    <t>60813.1</t>
  </si>
  <si>
    <t>69634.4</t>
  </si>
  <si>
    <t>86993.7</t>
  </si>
  <si>
    <t>87938.5</t>
  </si>
  <si>
    <t>84924.7</t>
  </si>
  <si>
    <t>91795.2</t>
  </si>
  <si>
    <t>83908.4</t>
  </si>
  <si>
    <t>82911.7</t>
  </si>
  <si>
    <t>89762.4</t>
  </si>
  <si>
    <t>84504.8</t>
  </si>
  <si>
    <t>84920.2</t>
  </si>
  <si>
    <t>84609.8</t>
  </si>
  <si>
    <t>89504.0</t>
  </si>
  <si>
    <t>101845.0</t>
  </si>
  <si>
    <t>102375.0</t>
  </si>
  <si>
    <t>113804.0</t>
  </si>
  <si>
    <t>124649.0</t>
  </si>
  <si>
    <t>129466.0</t>
  </si>
  <si>
    <t>122329.0</t>
  </si>
  <si>
    <t>126418.0</t>
  </si>
  <si>
    <t>130718.0</t>
  </si>
  <si>
    <t>145818.0</t>
  </si>
  <si>
    <t>146499.0</t>
  </si>
  <si>
    <t>161419.0</t>
  </si>
  <si>
    <t>155146.0</t>
  </si>
  <si>
    <t>151402.0</t>
  </si>
  <si>
    <t>147647.0</t>
  </si>
  <si>
    <t>128070.0</t>
  </si>
  <si>
    <t>101683.0</t>
  </si>
  <si>
    <t>78727.8</t>
  </si>
  <si>
    <t>59160.1</t>
  </si>
  <si>
    <t>33450.8</t>
  </si>
  <si>
    <t>17597.3</t>
  </si>
  <si>
    <t>7706.16</t>
  </si>
  <si>
    <t>2997.91</t>
  </si>
  <si>
    <t>1507.09</t>
  </si>
  <si>
    <t>1110.64</t>
  </si>
  <si>
    <t>1073.53</t>
  </si>
  <si>
    <t>0.381377</t>
  </si>
  <si>
    <t>3.6994</t>
  </si>
  <si>
    <t>3208.37</t>
  </si>
  <si>
    <t>2321.59</t>
  </si>
  <si>
    <t>1441.31</t>
  </si>
  <si>
    <t>1892.87</t>
  </si>
  <si>
    <t>1662.96</t>
  </si>
  <si>
    <t>11214.6</t>
  </si>
  <si>
    <t>6635.37</t>
  </si>
  <si>
    <t>3773.21</t>
  </si>
  <si>
    <t>1020.19</t>
  </si>
  <si>
    <t>656.024</t>
  </si>
  <si>
    <t>636.615</t>
  </si>
  <si>
    <t>16914.5</t>
  </si>
  <si>
    <t>94309.2</t>
  </si>
  <si>
    <t>163494.0</t>
  </si>
  <si>
    <t>178571.0</t>
  </si>
  <si>
    <t>149829.0</t>
  </si>
  <si>
    <t>111896.0</t>
  </si>
  <si>
    <t>73162.8</t>
  </si>
  <si>
    <t>73438.4</t>
  </si>
  <si>
    <t>90473.7</t>
  </si>
  <si>
    <t>92320.0</t>
  </si>
  <si>
    <t>91773.2</t>
  </si>
  <si>
    <t>84263.2</t>
  </si>
  <si>
    <t>80378.8</t>
  </si>
  <si>
    <t>70228.8</t>
  </si>
  <si>
    <t>70836.5</t>
  </si>
  <si>
    <t>69577.0</t>
  </si>
  <si>
    <t>68211.5</t>
  </si>
  <si>
    <t>79461.2</t>
  </si>
  <si>
    <t>88487.6</t>
  </si>
  <si>
    <t>99297.6</t>
  </si>
  <si>
    <t>116592.0</t>
  </si>
  <si>
    <t>125593.0</t>
  </si>
  <si>
    <t>130300.0</t>
  </si>
  <si>
    <t>129599.0</t>
  </si>
  <si>
    <t>144571.0</t>
  </si>
  <si>
    <t>156246.0</t>
  </si>
  <si>
    <t>154360.0</t>
  </si>
  <si>
    <t>163109.0</t>
  </si>
  <si>
    <t>172989.0</t>
  </si>
  <si>
    <t>177863.0</t>
  </si>
  <si>
    <t>173826.0</t>
  </si>
  <si>
    <t>159759.0</t>
  </si>
  <si>
    <t>132081.0</t>
  </si>
  <si>
    <t>107969.0</t>
  </si>
  <si>
    <t>85057.9</t>
  </si>
  <si>
    <t>56154.4</t>
  </si>
  <si>
    <t>38448.7</t>
  </si>
  <si>
    <t>19001.4</t>
  </si>
  <si>
    <t>8929.07</t>
  </si>
  <si>
    <t>3157.22</t>
  </si>
  <si>
    <t>1437.89</t>
  </si>
  <si>
    <t>937.449</t>
  </si>
  <si>
    <t>982.883</t>
  </si>
  <si>
    <t>137.055</t>
  </si>
  <si>
    <t>0.440448</t>
  </si>
  <si>
    <t>201.25</t>
  </si>
  <si>
    <t>204.75</t>
  </si>
  <si>
    <t>-167.5</t>
  </si>
  <si>
    <t>19.0127</t>
  </si>
  <si>
    <t>-162.5</t>
  </si>
  <si>
    <t>99.1658</t>
  </si>
  <si>
    <t>-157.5</t>
  </si>
  <si>
    <t>1061.72</t>
  </si>
  <si>
    <t>-152.5</t>
  </si>
  <si>
    <t>9205.45</t>
  </si>
  <si>
    <t>-147.5</t>
  </si>
  <si>
    <t>39039.8</t>
  </si>
  <si>
    <t>-142.5</t>
  </si>
  <si>
    <t>75814.3</t>
  </si>
  <si>
    <t>-137.5</t>
  </si>
  <si>
    <t>89284.5</t>
  </si>
  <si>
    <t>-132.5</t>
  </si>
  <si>
    <t>99159.5</t>
  </si>
  <si>
    <t>-127.5</t>
  </si>
  <si>
    <t>129957.0</t>
  </si>
  <si>
    <t>-122.5</t>
  </si>
  <si>
    <t>141581.0</t>
  </si>
  <si>
    <t>-117.5</t>
  </si>
  <si>
    <t>99351.3</t>
  </si>
  <si>
    <t>-112.5</t>
  </si>
  <si>
    <t>86180.6</t>
  </si>
  <si>
    <t>-107.5</t>
  </si>
  <si>
    <t>76533.0</t>
  </si>
  <si>
    <t>-102.5</t>
  </si>
  <si>
    <t>72425.0</t>
  </si>
  <si>
    <t>68157.3</t>
  </si>
  <si>
    <t>-92.5</t>
  </si>
  <si>
    <t>64259.7</t>
  </si>
  <si>
    <t>-87.5</t>
  </si>
  <si>
    <t>63061.8</t>
  </si>
  <si>
    <t>-82.5</t>
  </si>
  <si>
    <t>61523.1</t>
  </si>
  <si>
    <t>-77.5</t>
  </si>
  <si>
    <t>61030.4</t>
  </si>
  <si>
    <t>-72.5</t>
  </si>
  <si>
    <t>59934.8</t>
  </si>
  <si>
    <t>-67.5</t>
  </si>
  <si>
    <t>59893.9</t>
  </si>
  <si>
    <t>-62.5</t>
  </si>
  <si>
    <t>60016.6</t>
  </si>
  <si>
    <t>-57.5</t>
  </si>
  <si>
    <t>58652.8</t>
  </si>
  <si>
    <t>-52.5</t>
  </si>
  <si>
    <t>59207.4</t>
  </si>
  <si>
    <t>-47.5</t>
  </si>
  <si>
    <t>58781.7</t>
  </si>
  <si>
    <t>-42.5</t>
  </si>
  <si>
    <t>58613.3</t>
  </si>
  <si>
    <t>-37.5</t>
  </si>
  <si>
    <t>58377.0</t>
  </si>
  <si>
    <t>58305.9</t>
  </si>
  <si>
    <t>-27.5</t>
  </si>
  <si>
    <t>58271.1</t>
  </si>
  <si>
    <t>-22.5</t>
  </si>
  <si>
    <t>58167.7</t>
  </si>
  <si>
    <t>-17.5</t>
  </si>
  <si>
    <t>58309.4</t>
  </si>
  <si>
    <t>-12.5</t>
  </si>
  <si>
    <t>58934.7</t>
  </si>
  <si>
    <t>-7.5</t>
  </si>
  <si>
    <t>58320.7</t>
  </si>
  <si>
    <t>-2.5</t>
  </si>
  <si>
    <t>59304.1</t>
  </si>
  <si>
    <t>2.5</t>
  </si>
  <si>
    <t>59251.0</t>
  </si>
  <si>
    <t>7.5</t>
  </si>
  <si>
    <t>59145.7</t>
  </si>
  <si>
    <t>12.5</t>
  </si>
  <si>
    <t>59996.5</t>
  </si>
  <si>
    <t>17.5</t>
  </si>
  <si>
    <t>60135.1</t>
  </si>
  <si>
    <t>22.5</t>
  </si>
  <si>
    <t>59796.1</t>
  </si>
  <si>
    <t>27.5</t>
  </si>
  <si>
    <t>60128.0</t>
  </si>
  <si>
    <t>59625.2</t>
  </si>
  <si>
    <t>37.5</t>
  </si>
  <si>
    <t>61246.4</t>
  </si>
  <si>
    <t>42.5</t>
  </si>
  <si>
    <t>61233.6</t>
  </si>
  <si>
    <t>47.5</t>
  </si>
  <si>
    <t>62771.1</t>
  </si>
  <si>
    <t>52.5</t>
  </si>
  <si>
    <t>62588.9</t>
  </si>
  <si>
    <t>57.5</t>
  </si>
  <si>
    <t>63426.2</t>
  </si>
  <si>
    <t>62.5</t>
  </si>
  <si>
    <t>64632.7</t>
  </si>
  <si>
    <t>67.5</t>
  </si>
  <si>
    <t>65652.0</t>
  </si>
  <si>
    <t>72.5</t>
  </si>
  <si>
    <t>67215.1</t>
  </si>
  <si>
    <t>77.5</t>
  </si>
  <si>
    <t>69681.3</t>
  </si>
  <si>
    <t>82.5</t>
  </si>
  <si>
    <t>72554.4</t>
  </si>
  <si>
    <t>87.5</t>
  </si>
  <si>
    <t>76034.6</t>
  </si>
  <si>
    <t>92.5</t>
  </si>
  <si>
    <t>83519.3</t>
  </si>
  <si>
    <t>93745.1</t>
  </si>
  <si>
    <t>102.5</t>
  </si>
  <si>
    <t>109786.0</t>
  </si>
  <si>
    <t>107.5</t>
  </si>
  <si>
    <t>137039.0</t>
  </si>
  <si>
    <t>112.5</t>
  </si>
  <si>
    <t>155946.0</t>
  </si>
  <si>
    <t>117.5</t>
  </si>
  <si>
    <t>159400.0</t>
  </si>
  <si>
    <t>122.5</t>
  </si>
  <si>
    <t>131234.0</t>
  </si>
  <si>
    <t>127.5</t>
  </si>
  <si>
    <t>3875.97</t>
  </si>
  <si>
    <t>132.5</t>
  </si>
  <si>
    <t>137.5</t>
  </si>
  <si>
    <t>142.5</t>
  </si>
  <si>
    <t>147.5</t>
  </si>
  <si>
    <t>-119</t>
  </si>
  <si>
    <t>-91</t>
  </si>
  <si>
    <t>-77</t>
  </si>
  <si>
    <t>-49</t>
  </si>
  <si>
    <t>-35</t>
  </si>
  <si>
    <t>-7</t>
  </si>
  <si>
    <t>7</t>
  </si>
  <si>
    <t>35</t>
  </si>
  <si>
    <t>49</t>
  </si>
  <si>
    <t>77</t>
  </si>
  <si>
    <t>91</t>
  </si>
  <si>
    <t>119</t>
  </si>
  <si>
    <t>133</t>
  </si>
  <si>
    <t>161</t>
  </si>
  <si>
    <t>175</t>
  </si>
  <si>
    <t>203</t>
  </si>
  <si>
    <t>217</t>
  </si>
  <si>
    <t>231</t>
  </si>
  <si>
    <t>245</t>
  </si>
  <si>
    <t>259</t>
  </si>
  <si>
    <t>273</t>
  </si>
  <si>
    <t>287</t>
  </si>
  <si>
    <t>301</t>
  </si>
  <si>
    <t>329</t>
  </si>
  <si>
    <t>343</t>
  </si>
  <si>
    <t>357</t>
  </si>
  <si>
    <t>371</t>
  </si>
  <si>
    <t>399</t>
  </si>
  <si>
    <t>413</t>
  </si>
  <si>
    <t>427</t>
  </si>
  <si>
    <t>441</t>
  </si>
  <si>
    <t>455</t>
  </si>
  <si>
    <t>469</t>
  </si>
  <si>
    <t>483</t>
  </si>
  <si>
    <t>497</t>
  </si>
  <si>
    <t>511</t>
  </si>
  <si>
    <t>525</t>
  </si>
  <si>
    <t>539</t>
  </si>
  <si>
    <t>553</t>
  </si>
  <si>
    <t>567</t>
  </si>
  <si>
    <t>581</t>
  </si>
  <si>
    <t>595</t>
  </si>
  <si>
    <t>609</t>
  </si>
  <si>
    <t>623</t>
  </si>
  <si>
    <t>637</t>
  </si>
  <si>
    <t>651</t>
  </si>
  <si>
    <t>665</t>
  </si>
  <si>
    <t>679</t>
  </si>
  <si>
    <t>693</t>
  </si>
  <si>
    <t>707</t>
  </si>
  <si>
    <t>721</t>
  </si>
  <si>
    <t>735</t>
  </si>
  <si>
    <t>749</t>
  </si>
  <si>
    <t>763</t>
  </si>
  <si>
    <t>2439.04</t>
  </si>
  <si>
    <t>2163.0</t>
  </si>
  <si>
    <t>1290.83</t>
  </si>
  <si>
    <t>925.321</t>
  </si>
  <si>
    <t>853.64</t>
  </si>
  <si>
    <t>794.659</t>
  </si>
  <si>
    <t>751.969</t>
  </si>
  <si>
    <t>629.484</t>
  </si>
  <si>
    <t>2487.18</t>
  </si>
  <si>
    <t>8869.13</t>
  </si>
  <si>
    <t>126142.0</t>
  </si>
  <si>
    <t>65798.7</t>
  </si>
  <si>
    <t>59793.3</t>
  </si>
  <si>
    <t>59159.8</t>
  </si>
  <si>
    <t>62807.1</t>
  </si>
  <si>
    <t>62137.3</t>
  </si>
  <si>
    <t>66512.7</t>
  </si>
  <si>
    <t>71400.1</t>
  </si>
  <si>
    <t>68426.6</t>
  </si>
  <si>
    <t>68349.4</t>
  </si>
  <si>
    <t>70153.1</t>
  </si>
  <si>
    <t>74414.4</t>
  </si>
  <si>
    <t>70947.1</t>
  </si>
  <si>
    <t>76446.7</t>
  </si>
  <si>
    <t>84559.5</t>
  </si>
  <si>
    <t>100392.0</t>
  </si>
  <si>
    <t>130231.0</t>
  </si>
  <si>
    <t>134206.0</t>
  </si>
  <si>
    <t>68774.1</t>
  </si>
  <si>
    <t>67981.3</t>
  </si>
  <si>
    <t>74095.4</t>
  </si>
  <si>
    <t>72690.6</t>
  </si>
  <si>
    <t>78846.7</t>
  </si>
  <si>
    <t>111178.0</t>
  </si>
  <si>
    <t>193888.0</t>
  </si>
  <si>
    <t>214951.0</t>
  </si>
  <si>
    <t>163599.0</t>
  </si>
  <si>
    <t>133711.0</t>
  </si>
  <si>
    <t>115673.0</t>
  </si>
  <si>
    <t>107648.0</t>
  </si>
  <si>
    <t>103894.0</t>
  </si>
  <si>
    <t>100538.0</t>
  </si>
  <si>
    <t>93378.5</t>
  </si>
  <si>
    <t>86220.4</t>
  </si>
  <si>
    <t>88809.4</t>
  </si>
  <si>
    <t>93326.6</t>
  </si>
  <si>
    <t>102274.0</t>
  </si>
  <si>
    <t>104637.0</t>
  </si>
  <si>
    <t>119813.0</t>
  </si>
  <si>
    <t>142161.0</t>
  </si>
  <si>
    <t>155434.0</t>
  </si>
  <si>
    <t>64280.4</t>
  </si>
  <si>
    <t>8542.49</t>
  </si>
  <si>
    <t>957.838</t>
  </si>
  <si>
    <t>45.5378</t>
  </si>
  <si>
    <t>16.1175</t>
  </si>
  <si>
    <t>12.4398</t>
  </si>
  <si>
    <t>22.4624</t>
  </si>
  <si>
    <t>7.58546</t>
  </si>
  <si>
    <t>2.66647</t>
  </si>
  <si>
    <t>3.12234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</si>
</sst>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0_ "/>
    <numFmt numFmtId="178" formatCode="0.00_);[Red]\(0.00\)"/>
    <numFmt numFmtId="179" formatCode="0.00000_ "/>
    <numFmt numFmtId="180" formatCode="0.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/>
    <xf numFmtId="178" fontId="0" fillId="0" borderId="0" xfId="0" applyNumberFormat="1" applyAlignment="1">
      <alignment horizontal="center" vertical="center"/>
    </xf>
    <xf numFmtId="17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7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Border="1"/>
    <xf numFmtId="176" fontId="0" fillId="0" borderId="0" xfId="0" applyNumberFormat="1" applyFill="1"/>
    <xf numFmtId="176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7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9" fontId="0" fillId="0" borderId="3" xfId="0" applyNumberFormat="1" applyFill="1" applyBorder="1" applyAlignment="1">
      <alignment horizontal="center"/>
    </xf>
    <xf numFmtId="179" fontId="0" fillId="0" borderId="0" xfId="0" applyNumberFormat="1" applyFill="1" applyBorder="1" applyAlignment="1">
      <alignment horizontal="center"/>
    </xf>
    <xf numFmtId="179" fontId="0" fillId="2" borderId="0" xfId="0" applyNumberFormat="1" applyFill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179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79" fontId="0" fillId="0" borderId="7" xfId="0" applyNumberForma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/>
    <xf numFmtId="179" fontId="3" fillId="2" borderId="1" xfId="0" applyNumberFormat="1" applyFont="1" applyFill="1" applyBorder="1"/>
    <xf numFmtId="0" fontId="3" fillId="2" borderId="1" xfId="0" applyFont="1" applyFill="1" applyBorder="1"/>
    <xf numFmtId="177" fontId="7" fillId="2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/>
    <xf numFmtId="0" fontId="8" fillId="2" borderId="1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176" fontId="0" fillId="2" borderId="0" xfId="0" applyNumberFormat="1" applyFill="1" applyBorder="1"/>
    <xf numFmtId="177" fontId="0" fillId="2" borderId="0" xfId="0" applyNumberFormat="1" applyFill="1" applyBorder="1"/>
    <xf numFmtId="176" fontId="0" fillId="2" borderId="0" xfId="0" applyNumberFormat="1" applyFill="1"/>
    <xf numFmtId="10" fontId="0" fillId="2" borderId="0" xfId="0" applyNumberFormat="1" applyFill="1" applyBorder="1"/>
    <xf numFmtId="10" fontId="0" fillId="0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0" fillId="2" borderId="1" xfId="0" applyNumberFormat="1" applyFill="1" applyBorder="1"/>
    <xf numFmtId="177" fontId="0" fillId="2" borderId="1" xfId="0" applyNumberFormat="1" applyFill="1" applyBorder="1"/>
    <xf numFmtId="176" fontId="0" fillId="2" borderId="1" xfId="0" applyNumberFormat="1" applyFill="1" applyBorder="1"/>
    <xf numFmtId="9" fontId="0" fillId="2" borderId="1" xfId="0" applyNumberFormat="1" applyFill="1" applyBorder="1"/>
    <xf numFmtId="1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9" fontId="0" fillId="0" borderId="0" xfId="0" applyNumberFormat="1" applyFill="1" applyBorder="1"/>
    <xf numFmtId="177" fontId="0" fillId="0" borderId="0" xfId="0" applyNumberFormat="1"/>
    <xf numFmtId="0" fontId="4" fillId="0" borderId="0" xfId="0" applyFont="1"/>
    <xf numFmtId="10" fontId="0" fillId="0" borderId="1" xfId="0" applyNumberFormat="1" applyFill="1" applyBorder="1"/>
    <xf numFmtId="179" fontId="0" fillId="2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H1" workbookViewId="0">
      <selection activeCell="L2" sqref="L2"/>
    </sheetView>
  </sheetViews>
  <sheetFormatPr defaultRowHeight="13.5" x14ac:dyDescent="0.15"/>
  <cols>
    <col min="2" max="6" width="14.75" style="10" customWidth="1"/>
    <col min="7" max="7" width="14.75" style="29" customWidth="1"/>
    <col min="8" max="8" width="14.75" style="30" customWidth="1"/>
    <col min="9" max="9" width="14.75" style="31" customWidth="1"/>
    <col min="10" max="10" width="14.75" style="34" customWidth="1"/>
    <col min="11" max="11" width="14.75" style="32" customWidth="1"/>
    <col min="12" max="12" width="11.625" style="32" bestFit="1" customWidth="1"/>
    <col min="13" max="14" width="11.625" style="51" customWidth="1"/>
    <col min="15" max="15" width="22.125" style="32" customWidth="1"/>
    <col min="16" max="16" width="22.75" style="33" customWidth="1"/>
    <col min="17" max="17" width="22.125" style="8" customWidth="1"/>
    <col min="18" max="18" width="11" customWidth="1"/>
    <col min="19" max="19" width="9.25" customWidth="1"/>
    <col min="20" max="20" width="13.625" customWidth="1"/>
  </cols>
  <sheetData>
    <row r="1" spans="2:21" s="14" customFormat="1" x14ac:dyDescent="0.15">
      <c r="B1" s="38"/>
      <c r="C1" s="38"/>
      <c r="D1" s="38"/>
      <c r="E1" s="38"/>
      <c r="F1" s="38"/>
      <c r="G1" s="39"/>
      <c r="H1" s="30"/>
      <c r="I1" s="30" t="s">
        <v>57</v>
      </c>
      <c r="J1" s="23" t="s">
        <v>59</v>
      </c>
      <c r="K1" s="27" t="s">
        <v>65</v>
      </c>
      <c r="L1" s="27" t="s">
        <v>63</v>
      </c>
      <c r="M1" s="48" t="s">
        <v>67</v>
      </c>
      <c r="N1" s="48" t="s">
        <v>71</v>
      </c>
      <c r="O1" s="27" t="s">
        <v>61</v>
      </c>
      <c r="P1" s="27" t="s">
        <v>66</v>
      </c>
      <c r="Q1" s="12" t="s">
        <v>69</v>
      </c>
      <c r="R1" s="48"/>
    </row>
    <row r="2" spans="2:21" s="40" customFormat="1" x14ac:dyDescent="0.15">
      <c r="B2" s="4"/>
      <c r="C2" s="4"/>
      <c r="D2" s="4"/>
      <c r="E2" s="4"/>
      <c r="F2" s="4"/>
      <c r="G2" s="9"/>
      <c r="H2" s="88" t="s">
        <v>54</v>
      </c>
      <c r="I2" s="9" t="s">
        <v>191</v>
      </c>
      <c r="J2" s="41" t="s">
        <v>246</v>
      </c>
      <c r="K2" s="6">
        <f>J2/(2*3.1415926)</f>
        <v>5.1435695385837104</v>
      </c>
      <c r="L2" s="6">
        <f>SUM(K2:K65)</f>
        <v>658979.74790556857</v>
      </c>
      <c r="M2" s="49">
        <f>K2/L2</f>
        <v>7.8053529792554123E-6</v>
      </c>
      <c r="N2" s="49">
        <f>SUM(M2:M25)</f>
        <v>0.46625804654436998</v>
      </c>
      <c r="O2" s="6">
        <f>I2^3*K2</f>
        <v>-48662647241.123817</v>
      </c>
      <c r="P2" s="6">
        <f>SUM(O2:O25)</f>
        <v>-792156297993277.5</v>
      </c>
      <c r="Q2" s="46">
        <f>(P2/L2)^(1/3)</f>
        <v>-1063.2766348753946</v>
      </c>
      <c r="R2" s="6"/>
      <c r="S2" s="43"/>
      <c r="T2" s="44"/>
      <c r="U2" s="45"/>
    </row>
    <row r="3" spans="2:21" s="40" customFormat="1" x14ac:dyDescent="0.15">
      <c r="B3" s="4"/>
      <c r="C3" s="4"/>
      <c r="D3" s="4"/>
      <c r="E3" s="4"/>
      <c r="F3" s="4"/>
      <c r="G3" s="9"/>
      <c r="H3" s="88"/>
      <c r="I3" s="9" t="s">
        <v>192</v>
      </c>
      <c r="J3" s="41" t="s">
        <v>247</v>
      </c>
      <c r="K3" s="6">
        <f t="shared" ref="K3:K65" si="0">J3/(2*3.1415926)</f>
        <v>6272.4874001804046</v>
      </c>
      <c r="L3" s="6">
        <v>658979.74790556857</v>
      </c>
      <c r="M3" s="49">
        <f t="shared" ref="M3:M65" si="1">K3/L3</f>
        <v>9.5184828063627352E-3</v>
      </c>
      <c r="N3" s="49"/>
      <c r="O3" s="6">
        <f t="shared" ref="O3:O65" si="2">I3^3*K3</f>
        <v>-52085265256863.664</v>
      </c>
      <c r="P3" s="6"/>
      <c r="Q3" s="42"/>
    </row>
    <row r="4" spans="2:21" s="40" customFormat="1" x14ac:dyDescent="0.15">
      <c r="B4" s="4"/>
      <c r="C4" s="4"/>
      <c r="D4" s="4"/>
      <c r="E4" s="4"/>
      <c r="F4" s="4"/>
      <c r="G4" s="9"/>
      <c r="H4" s="88"/>
      <c r="I4" s="9" t="s">
        <v>193</v>
      </c>
      <c r="J4" s="41" t="s">
        <v>248</v>
      </c>
      <c r="K4" s="6">
        <f t="shared" si="0"/>
        <v>16351.260822297581</v>
      </c>
      <c r="L4" s="6">
        <v>658979.74790556857</v>
      </c>
      <c r="M4" s="49">
        <f t="shared" si="1"/>
        <v>2.4812994442191427E-2</v>
      </c>
      <c r="N4" s="49"/>
      <c r="O4" s="6">
        <f t="shared" si="2"/>
        <v>-118466117133830.45</v>
      </c>
      <c r="P4" s="6"/>
      <c r="Q4" s="42"/>
    </row>
    <row r="5" spans="2:21" s="40" customFormat="1" x14ac:dyDescent="0.15">
      <c r="B5" s="4"/>
      <c r="C5" s="4"/>
      <c r="D5" s="4"/>
      <c r="E5" s="4"/>
      <c r="F5" s="4"/>
      <c r="G5" s="9"/>
      <c r="H5" s="88"/>
      <c r="I5" s="9" t="s">
        <v>194</v>
      </c>
      <c r="J5" s="41" t="s">
        <v>249</v>
      </c>
      <c r="K5" s="6">
        <f t="shared" si="0"/>
        <v>19765.452719744757</v>
      </c>
      <c r="L5" s="6">
        <v>658979.74790556857</v>
      </c>
      <c r="M5" s="49">
        <f t="shared" si="1"/>
        <v>2.999402148937836E-2</v>
      </c>
      <c r="N5" s="49"/>
      <c r="O5" s="6">
        <f t="shared" si="2"/>
        <v>-124135465633537.28</v>
      </c>
      <c r="P5" s="6"/>
      <c r="Q5" s="42"/>
    </row>
    <row r="6" spans="2:21" s="40" customFormat="1" x14ac:dyDescent="0.15">
      <c r="B6" s="4"/>
      <c r="C6" s="4"/>
      <c r="D6" s="4"/>
      <c r="E6" s="4"/>
      <c r="F6" s="4"/>
      <c r="G6" s="9"/>
      <c r="H6" s="88"/>
      <c r="I6" s="9" t="s">
        <v>195</v>
      </c>
      <c r="J6" s="41" t="s">
        <v>250</v>
      </c>
      <c r="K6" s="6">
        <f t="shared" si="0"/>
        <v>19660.092145620663</v>
      </c>
      <c r="L6" s="6">
        <v>658979.74790556857</v>
      </c>
      <c r="M6" s="49">
        <f t="shared" si="1"/>
        <v>2.9834137100732183E-2</v>
      </c>
      <c r="N6" s="49"/>
      <c r="O6" s="6">
        <f t="shared" si="2"/>
        <v>-106271524670480.83</v>
      </c>
      <c r="P6" s="6"/>
      <c r="Q6" s="42"/>
    </row>
    <row r="7" spans="2:21" s="40" customFormat="1" x14ac:dyDescent="0.15">
      <c r="B7" s="4"/>
      <c r="C7" s="4"/>
      <c r="D7" s="4"/>
      <c r="E7" s="4"/>
      <c r="F7" s="4"/>
      <c r="G7" s="9"/>
      <c r="H7" s="88"/>
      <c r="I7" s="9" t="s">
        <v>196</v>
      </c>
      <c r="J7" s="41" t="s">
        <v>251</v>
      </c>
      <c r="K7" s="6">
        <f t="shared" si="0"/>
        <v>20749.030284830693</v>
      </c>
      <c r="L7" s="6">
        <v>658979.74790556857</v>
      </c>
      <c r="M7" s="49">
        <f t="shared" si="1"/>
        <v>3.1486597806347182E-2</v>
      </c>
      <c r="N7" s="49"/>
      <c r="O7" s="6">
        <f t="shared" si="2"/>
        <v>-95772432501472.344</v>
      </c>
      <c r="P7" s="6"/>
      <c r="Q7" s="42"/>
    </row>
    <row r="8" spans="2:21" s="40" customFormat="1" x14ac:dyDescent="0.15">
      <c r="B8" s="4"/>
      <c r="C8" s="4"/>
      <c r="D8" s="4"/>
      <c r="E8" s="4"/>
      <c r="F8" s="4"/>
      <c r="G8" s="9"/>
      <c r="H8" s="88"/>
      <c r="I8" s="9" t="s">
        <v>197</v>
      </c>
      <c r="J8" s="41" t="s">
        <v>252</v>
      </c>
      <c r="K8" s="6">
        <f t="shared" si="0"/>
        <v>20238.142908790909</v>
      </c>
      <c r="L8" s="6">
        <v>658979.74790556857</v>
      </c>
      <c r="M8" s="49">
        <f t="shared" si="1"/>
        <v>3.0711327583455607E-2</v>
      </c>
      <c r="N8" s="49"/>
      <c r="O8" s="6">
        <f t="shared" si="2"/>
        <v>-79070108123663.125</v>
      </c>
      <c r="P8" s="6"/>
      <c r="Q8" s="42"/>
    </row>
    <row r="9" spans="2:21" s="40" customFormat="1" x14ac:dyDescent="0.15">
      <c r="B9" s="4"/>
      <c r="C9" s="4"/>
      <c r="D9" s="4"/>
      <c r="E9" s="4"/>
      <c r="F9" s="4"/>
      <c r="G9" s="9"/>
      <c r="H9" s="88"/>
      <c r="I9" s="9" t="s">
        <v>198</v>
      </c>
      <c r="J9" s="41" t="s">
        <v>253</v>
      </c>
      <c r="K9" s="6">
        <f t="shared" si="0"/>
        <v>17788.270827987053</v>
      </c>
      <c r="L9" s="6">
        <v>658979.74790556857</v>
      </c>
      <c r="M9" s="49">
        <f t="shared" si="1"/>
        <v>2.6993653271626949E-2</v>
      </c>
      <c r="N9" s="49"/>
      <c r="O9" s="6">
        <f t="shared" si="2"/>
        <v>-58252302211921.906</v>
      </c>
      <c r="P9" s="6"/>
      <c r="Q9" s="42"/>
    </row>
    <row r="10" spans="2:21" s="40" customFormat="1" x14ac:dyDescent="0.15">
      <c r="B10" s="4"/>
      <c r="C10" s="4"/>
      <c r="D10" s="4"/>
      <c r="E10" s="4"/>
      <c r="F10" s="4"/>
      <c r="G10" s="9"/>
      <c r="H10" s="88"/>
      <c r="I10" s="9" t="s">
        <v>199</v>
      </c>
      <c r="J10" s="41" t="s">
        <v>254</v>
      </c>
      <c r="K10" s="6">
        <f t="shared" si="0"/>
        <v>15771.68217164759</v>
      </c>
      <c r="L10" s="6">
        <v>658979.74790556857</v>
      </c>
      <c r="M10" s="49">
        <f t="shared" si="1"/>
        <v>2.3933485394315432E-2</v>
      </c>
      <c r="N10" s="49"/>
      <c r="O10" s="6">
        <f t="shared" si="2"/>
        <v>-42815462478322.297</v>
      </c>
      <c r="P10" s="6"/>
      <c r="Q10" s="42"/>
    </row>
    <row r="11" spans="2:21" s="40" customFormat="1" x14ac:dyDescent="0.15">
      <c r="B11" s="4"/>
      <c r="C11" s="4"/>
      <c r="D11" s="4"/>
      <c r="E11" s="4"/>
      <c r="F11" s="4"/>
      <c r="G11" s="9"/>
      <c r="H11" s="88"/>
      <c r="I11" s="9" t="s">
        <v>200</v>
      </c>
      <c r="J11" s="41" t="s">
        <v>255</v>
      </c>
      <c r="K11" s="6">
        <f t="shared" si="0"/>
        <v>14035.41312135762</v>
      </c>
      <c r="L11" s="6">
        <v>658979.74790556857</v>
      </c>
      <c r="M11" s="49">
        <f t="shared" si="1"/>
        <v>2.1298701767340028E-2</v>
      </c>
      <c r="N11" s="49"/>
      <c r="O11" s="6">
        <f t="shared" si="2"/>
        <v>-31192970557455.078</v>
      </c>
      <c r="P11" s="6"/>
      <c r="Q11" s="42"/>
    </row>
    <row r="12" spans="2:21" s="40" customFormat="1" x14ac:dyDescent="0.15">
      <c r="B12" s="4"/>
      <c r="C12" s="4"/>
      <c r="D12" s="4"/>
      <c r="E12" s="4"/>
      <c r="F12" s="4"/>
      <c r="G12" s="9"/>
      <c r="H12" s="88"/>
      <c r="I12" s="9" t="s">
        <v>201</v>
      </c>
      <c r="J12" s="41" t="s">
        <v>256</v>
      </c>
      <c r="K12" s="6">
        <f t="shared" si="0"/>
        <v>12960.146391992392</v>
      </c>
      <c r="L12" s="6">
        <v>658979.74790556857</v>
      </c>
      <c r="M12" s="49">
        <f t="shared" si="1"/>
        <v>1.9666987389496488E-2</v>
      </c>
      <c r="N12" s="49"/>
      <c r="O12" s="6">
        <f t="shared" si="2"/>
        <v>-23245491910635.547</v>
      </c>
      <c r="P12" s="6"/>
      <c r="Q12" s="42"/>
    </row>
    <row r="13" spans="2:21" s="40" customFormat="1" x14ac:dyDescent="0.15">
      <c r="B13" s="4"/>
      <c r="C13" s="4"/>
      <c r="D13" s="4"/>
      <c r="E13" s="4"/>
      <c r="F13" s="4"/>
      <c r="G13" s="9"/>
      <c r="H13" s="88"/>
      <c r="I13" s="9" t="s">
        <v>202</v>
      </c>
      <c r="J13" s="41" t="s">
        <v>257</v>
      </c>
      <c r="K13" s="6">
        <f t="shared" si="0"/>
        <v>12358.03140101616</v>
      </c>
      <c r="L13" s="6">
        <v>658979.74790556857</v>
      </c>
      <c r="M13" s="49">
        <f t="shared" si="1"/>
        <v>1.875327950562004E-2</v>
      </c>
      <c r="N13" s="49"/>
      <c r="O13" s="6">
        <f t="shared" si="2"/>
        <v>-17595712678399.961</v>
      </c>
      <c r="P13" s="6"/>
      <c r="Q13" s="42"/>
    </row>
    <row r="14" spans="2:21" s="40" customFormat="1" x14ac:dyDescent="0.15">
      <c r="B14" s="4"/>
      <c r="C14" s="4"/>
      <c r="D14" s="4"/>
      <c r="E14" s="4"/>
      <c r="F14" s="4"/>
      <c r="G14" s="9"/>
      <c r="H14" s="88"/>
      <c r="I14" s="9" t="s">
        <v>203</v>
      </c>
      <c r="J14" s="41" t="s">
        <v>258</v>
      </c>
      <c r="K14" s="6">
        <f t="shared" si="0"/>
        <v>11886.86909944975</v>
      </c>
      <c r="L14" s="6">
        <v>658979.74790556857</v>
      </c>
      <c r="M14" s="49">
        <f t="shared" si="1"/>
        <v>1.8038291976695361E-2</v>
      </c>
      <c r="N14" s="49"/>
      <c r="O14" s="6">
        <f t="shared" si="2"/>
        <v>-13179184248345.09</v>
      </c>
      <c r="P14" s="6"/>
      <c r="Q14" s="42"/>
    </row>
    <row r="15" spans="2:21" s="40" customFormat="1" x14ac:dyDescent="0.15">
      <c r="B15" s="4"/>
      <c r="C15" s="4"/>
      <c r="D15" s="4"/>
      <c r="E15" s="4"/>
      <c r="F15" s="4"/>
      <c r="G15" s="9"/>
      <c r="H15" s="88"/>
      <c r="I15" s="9" t="s">
        <v>204</v>
      </c>
      <c r="J15" s="41" t="s">
        <v>259</v>
      </c>
      <c r="K15" s="6">
        <f t="shared" si="0"/>
        <v>11646.131328422405</v>
      </c>
      <c r="L15" s="6">
        <v>658979.74790556857</v>
      </c>
      <c r="M15" s="49">
        <f t="shared" si="1"/>
        <v>1.767297305484309E-2</v>
      </c>
      <c r="N15" s="49"/>
      <c r="O15" s="6">
        <f t="shared" si="2"/>
        <v>-9828270675938.375</v>
      </c>
      <c r="P15" s="6"/>
      <c r="Q15" s="42"/>
    </row>
    <row r="16" spans="2:21" s="40" customFormat="1" x14ac:dyDescent="0.15">
      <c r="B16" s="4"/>
      <c r="C16" s="4"/>
      <c r="D16" s="4"/>
      <c r="E16" s="4"/>
      <c r="F16" s="4"/>
      <c r="G16" s="9"/>
      <c r="H16" s="88"/>
      <c r="I16" s="9" t="s">
        <v>205</v>
      </c>
      <c r="J16" s="41" t="s">
        <v>260</v>
      </c>
      <c r="K16" s="6">
        <f t="shared" si="0"/>
        <v>11477.793142242568</v>
      </c>
      <c r="L16" s="6">
        <v>658979.74790556857</v>
      </c>
      <c r="M16" s="49">
        <f t="shared" si="1"/>
        <v>1.7417520308814299E-2</v>
      </c>
      <c r="N16" s="49"/>
      <c r="O16" s="6">
        <f t="shared" si="2"/>
        <v>-7173923440695.7314</v>
      </c>
      <c r="P16" s="6"/>
      <c r="Q16" s="42"/>
    </row>
    <row r="17" spans="1:21" s="40" customFormat="1" x14ac:dyDescent="0.15">
      <c r="B17" s="4"/>
      <c r="C17" s="4"/>
      <c r="D17" s="4"/>
      <c r="E17" s="4"/>
      <c r="F17" s="4"/>
      <c r="G17" s="9"/>
      <c r="H17" s="88"/>
      <c r="I17" s="9" t="s">
        <v>206</v>
      </c>
      <c r="J17" s="41" t="s">
        <v>261</v>
      </c>
      <c r="K17" s="6">
        <f t="shared" si="0"/>
        <v>11124.19859914363</v>
      </c>
      <c r="L17" s="6">
        <v>658979.74790556857</v>
      </c>
      <c r="M17" s="49">
        <f t="shared" si="1"/>
        <v>1.6880941538036039E-2</v>
      </c>
      <c r="N17" s="49"/>
      <c r="O17" s="6">
        <f t="shared" si="2"/>
        <v>-4980271730765.6309</v>
      </c>
      <c r="P17" s="6"/>
      <c r="Q17" s="42"/>
    </row>
    <row r="18" spans="1:21" s="40" customFormat="1" x14ac:dyDescent="0.15">
      <c r="B18" s="4"/>
      <c r="C18" s="4"/>
      <c r="D18" s="4"/>
      <c r="E18" s="4"/>
      <c r="F18" s="4"/>
      <c r="G18" s="9"/>
      <c r="H18" s="88"/>
      <c r="I18" s="9" t="s">
        <v>207</v>
      </c>
      <c r="J18" s="41" t="s">
        <v>262</v>
      </c>
      <c r="K18" s="6">
        <f t="shared" si="0"/>
        <v>11027.655209017235</v>
      </c>
      <c r="L18" s="6">
        <v>658979.74790556857</v>
      </c>
      <c r="M18" s="49">
        <f t="shared" si="1"/>
        <v>1.673443720245784E-2</v>
      </c>
      <c r="N18" s="49"/>
      <c r="O18" s="6">
        <f t="shared" si="2"/>
        <v>-3391520898110.7227</v>
      </c>
      <c r="P18" s="6"/>
      <c r="Q18" s="42"/>
    </row>
    <row r="19" spans="1:21" s="40" customFormat="1" x14ac:dyDescent="0.15">
      <c r="B19" s="4"/>
      <c r="C19" s="4"/>
      <c r="D19" s="4"/>
      <c r="E19" s="4"/>
      <c r="F19" s="4"/>
      <c r="G19" s="9"/>
      <c r="H19" s="88"/>
      <c r="I19" s="9" t="s">
        <v>208</v>
      </c>
      <c r="J19" s="41" t="s">
        <v>263</v>
      </c>
      <c r="K19" s="6">
        <f t="shared" si="0"/>
        <v>10804.742791920251</v>
      </c>
      <c r="L19" s="6">
        <v>658979.74790556857</v>
      </c>
      <c r="M19" s="49">
        <f t="shared" si="1"/>
        <v>1.6396168207385584E-2</v>
      </c>
      <c r="N19" s="49"/>
      <c r="O19" s="6">
        <f t="shared" si="2"/>
        <v>-2163127064649.4712</v>
      </c>
      <c r="P19" s="6"/>
      <c r="Q19" s="42"/>
    </row>
    <row r="20" spans="1:21" s="40" customFormat="1" x14ac:dyDescent="0.15">
      <c r="B20" s="4"/>
      <c r="C20" s="4"/>
      <c r="D20" s="4"/>
      <c r="E20" s="4"/>
      <c r="F20" s="4"/>
      <c r="G20" s="9"/>
      <c r="H20" s="88"/>
      <c r="I20" s="9" t="s">
        <v>119</v>
      </c>
      <c r="J20" s="41" t="s">
        <v>264</v>
      </c>
      <c r="K20" s="6">
        <f t="shared" si="0"/>
        <v>10713.817571380832</v>
      </c>
      <c r="L20" s="6">
        <v>658979.74790556857</v>
      </c>
      <c r="M20" s="49">
        <f t="shared" si="1"/>
        <v>1.6258189429087154E-2</v>
      </c>
      <c r="N20" s="49"/>
      <c r="O20" s="6">
        <f t="shared" si="2"/>
        <v>-1299450809461.6563</v>
      </c>
      <c r="P20" s="6"/>
      <c r="Q20" s="42"/>
    </row>
    <row r="21" spans="1:21" s="40" customFormat="1" x14ac:dyDescent="0.15">
      <c r="B21" s="4"/>
      <c r="C21" s="4"/>
      <c r="D21" s="4"/>
      <c r="E21" s="4"/>
      <c r="F21" s="4"/>
      <c r="G21" s="9"/>
      <c r="H21" s="88"/>
      <c r="I21" s="9" t="s">
        <v>209</v>
      </c>
      <c r="J21" s="41" t="s">
        <v>265</v>
      </c>
      <c r="K21" s="6">
        <f t="shared" si="0"/>
        <v>10748.545180555875</v>
      </c>
      <c r="L21" s="6">
        <v>658979.74790556857</v>
      </c>
      <c r="M21" s="49">
        <f t="shared" si="1"/>
        <v>1.6310888482867512E-2</v>
      </c>
      <c r="N21" s="49"/>
      <c r="O21" s="6">
        <f t="shared" si="2"/>
        <v>-714027199912.47437</v>
      </c>
      <c r="P21" s="6"/>
      <c r="Q21" s="42"/>
    </row>
    <row r="22" spans="1:21" s="40" customFormat="1" x14ac:dyDescent="0.15">
      <c r="B22" s="4"/>
      <c r="C22" s="4"/>
      <c r="D22" s="4"/>
      <c r="E22" s="4"/>
      <c r="F22" s="4"/>
      <c r="G22" s="9"/>
      <c r="H22" s="88"/>
      <c r="I22" s="9" t="s">
        <v>210</v>
      </c>
      <c r="J22" s="41" t="s">
        <v>266</v>
      </c>
      <c r="K22" s="6">
        <f t="shared" si="0"/>
        <v>10510.322057672278</v>
      </c>
      <c r="L22" s="6">
        <v>658979.74790556857</v>
      </c>
      <c r="M22" s="49">
        <f t="shared" si="1"/>
        <v>1.594938553282885E-2</v>
      </c>
      <c r="N22" s="49"/>
      <c r="O22" s="6">
        <f t="shared" si="2"/>
        <v>-328509312444.34753</v>
      </c>
      <c r="P22" s="6"/>
      <c r="Q22" s="42"/>
    </row>
    <row r="23" spans="1:21" s="40" customFormat="1" x14ac:dyDescent="0.15">
      <c r="B23" s="4"/>
      <c r="C23" s="4"/>
      <c r="D23" s="4"/>
      <c r="E23" s="4"/>
      <c r="F23" s="4"/>
      <c r="G23" s="9"/>
      <c r="H23" s="88"/>
      <c r="I23" s="9" t="s">
        <v>211</v>
      </c>
      <c r="J23" s="41" t="s">
        <v>267</v>
      </c>
      <c r="K23" s="6">
        <f t="shared" si="0"/>
        <v>10519.123326175393</v>
      </c>
      <c r="L23" s="6">
        <v>658979.74790556857</v>
      </c>
      <c r="M23" s="49">
        <f t="shared" si="1"/>
        <v>1.5962741434176482E-2</v>
      </c>
      <c r="N23" s="49"/>
      <c r="O23" s="6">
        <f t="shared" si="2"/>
        <v>-119819389137.21658</v>
      </c>
      <c r="P23" s="6"/>
      <c r="Q23" s="42"/>
    </row>
    <row r="24" spans="1:21" s="40" customFormat="1" x14ac:dyDescent="0.15">
      <c r="B24" s="4"/>
      <c r="C24" s="4"/>
      <c r="D24" s="4"/>
      <c r="E24" s="4"/>
      <c r="F24" s="4"/>
      <c r="G24" s="9"/>
      <c r="H24" s="88"/>
      <c r="I24" s="9" t="s">
        <v>92</v>
      </c>
      <c r="J24" s="41" t="s">
        <v>268</v>
      </c>
      <c r="K24" s="6">
        <f t="shared" si="0"/>
        <v>10458.310221382619</v>
      </c>
      <c r="L24" s="6">
        <v>658979.74790556857</v>
      </c>
      <c r="M24" s="49">
        <f t="shared" si="1"/>
        <v>1.5870457710760011E-2</v>
      </c>
      <c r="N24" s="49"/>
      <c r="O24" s="6">
        <f t="shared" si="2"/>
        <v>-25731365010.934261</v>
      </c>
      <c r="P24" s="6"/>
      <c r="Q24" s="42"/>
    </row>
    <row r="25" spans="1:21" s="40" customFormat="1" x14ac:dyDescent="0.15">
      <c r="B25" s="4"/>
      <c r="C25" s="4"/>
      <c r="D25" s="4"/>
      <c r="E25" s="4"/>
      <c r="F25" s="4"/>
      <c r="G25" s="9"/>
      <c r="H25" s="88"/>
      <c r="I25" s="9" t="s">
        <v>95</v>
      </c>
      <c r="J25" s="41" t="s">
        <v>269</v>
      </c>
      <c r="K25" s="6">
        <f t="shared" si="0"/>
        <v>10381.947678384524</v>
      </c>
      <c r="L25" s="6">
        <v>658979.74790556857</v>
      </c>
      <c r="M25" s="49">
        <f t="shared" si="1"/>
        <v>1.5754577756572043E-2</v>
      </c>
      <c r="N25" s="48" t="s">
        <v>73</v>
      </c>
      <c r="O25" s="6">
        <f t="shared" si="2"/>
        <v>-946054982.19278979</v>
      </c>
      <c r="P25" s="6"/>
      <c r="Q25" s="12" t="s">
        <v>68</v>
      </c>
    </row>
    <row r="26" spans="1:21" x14ac:dyDescent="0.15">
      <c r="A26" s="14"/>
      <c r="B26" s="36"/>
      <c r="C26" s="36"/>
      <c r="D26" s="36"/>
      <c r="E26" s="36"/>
      <c r="F26" s="36"/>
      <c r="G26" s="37"/>
      <c r="H26" s="89" t="s">
        <v>56</v>
      </c>
      <c r="I26" s="30" t="s">
        <v>98</v>
      </c>
      <c r="J26" s="23" t="s">
        <v>270</v>
      </c>
      <c r="K26" s="23">
        <f t="shared" si="0"/>
        <v>10428.834725419203</v>
      </c>
      <c r="L26" s="6">
        <v>658979.74790556857</v>
      </c>
      <c r="M26" s="50">
        <f t="shared" si="1"/>
        <v>1.5825728724691627E-2</v>
      </c>
      <c r="N26" s="50">
        <f>SUM(M26:M65)</f>
        <v>0.53374195345563014</v>
      </c>
      <c r="O26" s="23">
        <f t="shared" si="2"/>
        <v>950327564.35382485</v>
      </c>
      <c r="P26" s="27">
        <f>SUM(O26:O65)</f>
        <v>1858994357634728.5</v>
      </c>
      <c r="Q26" s="47">
        <f>(P26/L26)^(1/3)</f>
        <v>1412.9777873305889</v>
      </c>
      <c r="R26" s="14"/>
      <c r="S26" s="14"/>
      <c r="T26" s="14"/>
      <c r="U26" s="14"/>
    </row>
    <row r="27" spans="1:21" x14ac:dyDescent="0.15">
      <c r="A27" s="14"/>
      <c r="H27" s="89"/>
      <c r="I27" s="30" t="s">
        <v>101</v>
      </c>
      <c r="J27" s="23" t="s">
        <v>271</v>
      </c>
      <c r="K27" s="23">
        <f t="shared" si="0"/>
        <v>10351.962886594525</v>
      </c>
      <c r="L27" s="6">
        <v>658979.74790556857</v>
      </c>
      <c r="M27" s="50">
        <f t="shared" si="1"/>
        <v>1.57090759154528E-2</v>
      </c>
      <c r="N27" s="50"/>
      <c r="O27" s="23">
        <f t="shared" si="2"/>
        <v>25469710687.105003</v>
      </c>
      <c r="P27" s="27"/>
      <c r="Q27" s="12"/>
      <c r="R27" s="14"/>
      <c r="S27" s="14"/>
      <c r="T27" s="14"/>
      <c r="U27" s="14"/>
    </row>
    <row r="28" spans="1:21" x14ac:dyDescent="0.15">
      <c r="A28" s="14"/>
      <c r="H28" s="89"/>
      <c r="I28" s="30" t="s">
        <v>212</v>
      </c>
      <c r="J28" s="23" t="s">
        <v>272</v>
      </c>
      <c r="K28" s="23">
        <f t="shared" si="0"/>
        <v>10227.344564027811</v>
      </c>
      <c r="L28" s="6">
        <v>658979.74790556857</v>
      </c>
      <c r="M28" s="50">
        <f t="shared" si="1"/>
        <v>1.551996794519607E-2</v>
      </c>
      <c r="N28" s="50"/>
      <c r="O28" s="23">
        <f t="shared" si="2"/>
        <v>116495846674.62929</v>
      </c>
      <c r="P28" s="27"/>
      <c r="Q28" s="12"/>
      <c r="R28" s="14"/>
      <c r="S28" s="14"/>
      <c r="T28" s="14"/>
      <c r="U28" s="14"/>
    </row>
    <row r="29" spans="1:21" x14ac:dyDescent="0.15">
      <c r="A29" s="14"/>
      <c r="H29" s="89"/>
      <c r="I29" s="30" t="s">
        <v>213</v>
      </c>
      <c r="J29" s="23" t="s">
        <v>273</v>
      </c>
      <c r="K29" s="23">
        <f t="shared" si="0"/>
        <v>10305.680628353912</v>
      </c>
      <c r="L29" s="6">
        <v>658979.74790556857</v>
      </c>
      <c r="M29" s="50">
        <f t="shared" si="1"/>
        <v>1.5638842712706113E-2</v>
      </c>
      <c r="N29" s="50"/>
      <c r="O29" s="23">
        <f t="shared" si="2"/>
        <v>322113065509.75134</v>
      </c>
      <c r="P29" s="27"/>
      <c r="Q29" s="12"/>
      <c r="R29" s="14"/>
      <c r="S29" s="14"/>
      <c r="T29" s="14"/>
      <c r="U29" s="14"/>
    </row>
    <row r="30" spans="1:21" x14ac:dyDescent="0.15">
      <c r="A30" s="14"/>
      <c r="H30" s="89"/>
      <c r="I30" s="30" t="s">
        <v>214</v>
      </c>
      <c r="J30" s="23" t="s">
        <v>274</v>
      </c>
      <c r="K30" s="23">
        <f t="shared" si="0"/>
        <v>10161.931881301223</v>
      </c>
      <c r="L30" s="6">
        <v>658979.74790556857</v>
      </c>
      <c r="M30" s="50">
        <f t="shared" si="1"/>
        <v>1.5420704374601543E-2</v>
      </c>
      <c r="N30" s="50"/>
      <c r="O30" s="23">
        <f t="shared" si="2"/>
        <v>675058405116.32544</v>
      </c>
      <c r="P30" s="27"/>
      <c r="Q30" s="12"/>
      <c r="R30" s="14"/>
      <c r="S30" s="14"/>
      <c r="T30" s="14"/>
      <c r="U30" s="14"/>
    </row>
    <row r="31" spans="1:21" x14ac:dyDescent="0.15">
      <c r="A31" s="14"/>
      <c r="H31" s="89"/>
      <c r="I31" s="30" t="s">
        <v>121</v>
      </c>
      <c r="J31" s="23" t="s">
        <v>275</v>
      </c>
      <c r="K31" s="23">
        <f t="shared" si="0"/>
        <v>10195.322588931485</v>
      </c>
      <c r="L31" s="6">
        <v>658979.74790556857</v>
      </c>
      <c r="M31" s="50">
        <f t="shared" si="1"/>
        <v>1.5471374683873395E-2</v>
      </c>
      <c r="N31" s="50"/>
      <c r="O31" s="23">
        <f t="shared" si="2"/>
        <v>1236563914089.7039</v>
      </c>
      <c r="P31" s="27"/>
      <c r="Q31" s="12"/>
      <c r="R31" s="14"/>
      <c r="S31" s="14"/>
      <c r="T31" s="14"/>
      <c r="U31" s="14"/>
    </row>
    <row r="32" spans="1:21" x14ac:dyDescent="0.15">
      <c r="A32" s="14"/>
      <c r="H32" s="89"/>
      <c r="I32" s="30" t="s">
        <v>215</v>
      </c>
      <c r="J32" s="23" t="s">
        <v>276</v>
      </c>
      <c r="K32" s="23">
        <f t="shared" si="0"/>
        <v>10298.216261395573</v>
      </c>
      <c r="L32" s="6">
        <v>658979.74790556857</v>
      </c>
      <c r="M32" s="50">
        <f t="shared" si="1"/>
        <v>1.5627515555866979E-2</v>
      </c>
      <c r="N32" s="50"/>
      <c r="O32" s="23">
        <f t="shared" si="2"/>
        <v>2061719630132.8186</v>
      </c>
      <c r="P32" s="27"/>
      <c r="Q32" s="12"/>
      <c r="R32" s="14"/>
      <c r="S32" s="14"/>
      <c r="T32" s="14"/>
      <c r="U32" s="14"/>
    </row>
    <row r="33" spans="1:21" x14ac:dyDescent="0.15">
      <c r="A33" s="14"/>
      <c r="H33" s="89"/>
      <c r="I33" s="30" t="s">
        <v>216</v>
      </c>
      <c r="J33" s="23" t="s">
        <v>277</v>
      </c>
      <c r="K33" s="23">
        <f t="shared" si="0"/>
        <v>10108.599058961368</v>
      </c>
      <c r="L33" s="6">
        <v>658979.74790556857</v>
      </c>
      <c r="M33" s="50">
        <f t="shared" si="1"/>
        <v>1.5339771959744543E-2</v>
      </c>
      <c r="N33" s="50"/>
      <c r="O33" s="23">
        <f t="shared" si="2"/>
        <v>3108868051211.5098</v>
      </c>
      <c r="P33" s="27"/>
      <c r="Q33" s="12"/>
      <c r="R33" s="14"/>
      <c r="S33" s="14"/>
      <c r="T33" s="14"/>
      <c r="U33" s="14"/>
    </row>
    <row r="34" spans="1:21" x14ac:dyDescent="0.15">
      <c r="A34" s="14"/>
      <c r="H34" s="89"/>
      <c r="I34" s="30" t="s">
        <v>217</v>
      </c>
      <c r="J34" s="23" t="s">
        <v>278</v>
      </c>
      <c r="K34" s="23">
        <f t="shared" si="0"/>
        <v>10197.439349710718</v>
      </c>
      <c r="L34" s="6">
        <v>658979.74790556857</v>
      </c>
      <c r="M34" s="50">
        <f t="shared" si="1"/>
        <v>1.5474586862678524E-2</v>
      </c>
      <c r="N34" s="50"/>
      <c r="O34" s="23">
        <f t="shared" si="2"/>
        <v>4565364279227.3574</v>
      </c>
      <c r="P34" s="27"/>
      <c r="Q34" s="12"/>
      <c r="R34" s="14"/>
      <c r="S34" s="14"/>
      <c r="T34" s="14"/>
      <c r="U34" s="14"/>
    </row>
    <row r="35" spans="1:21" x14ac:dyDescent="0.15">
      <c r="A35" s="14"/>
      <c r="H35" s="89"/>
      <c r="I35" s="30" t="s">
        <v>218</v>
      </c>
      <c r="J35" s="23" t="s">
        <v>279</v>
      </c>
      <c r="K35" s="23">
        <f t="shared" si="0"/>
        <v>10301.622177235839</v>
      </c>
      <c r="L35" s="6">
        <v>658979.74790556857</v>
      </c>
      <c r="M35" s="50">
        <f t="shared" si="1"/>
        <v>1.5632684024019589E-2</v>
      </c>
      <c r="N35" s="50"/>
      <c r="O35" s="23">
        <f t="shared" si="2"/>
        <v>6438785566057.3232</v>
      </c>
      <c r="P35" s="27"/>
      <c r="Q35" s="12"/>
      <c r="R35" s="14"/>
      <c r="S35" s="14"/>
      <c r="T35" s="14"/>
      <c r="U35" s="14"/>
    </row>
    <row r="36" spans="1:21" x14ac:dyDescent="0.15">
      <c r="A36" s="14"/>
      <c r="H36" s="89"/>
      <c r="I36" s="30" t="s">
        <v>219</v>
      </c>
      <c r="J36" s="23" t="s">
        <v>280</v>
      </c>
      <c r="K36" s="23">
        <f t="shared" si="0"/>
        <v>10324.078940089175</v>
      </c>
      <c r="L36" s="6">
        <v>658979.74790556857</v>
      </c>
      <c r="M36" s="50">
        <f t="shared" si="1"/>
        <v>1.5666762101418343E-2</v>
      </c>
      <c r="N36" s="50"/>
      <c r="O36" s="23">
        <f t="shared" si="2"/>
        <v>8712579262722.1133</v>
      </c>
      <c r="P36" s="27"/>
      <c r="Q36" s="12"/>
      <c r="R36" s="14"/>
      <c r="S36" s="14"/>
      <c r="T36" s="14"/>
      <c r="U36" s="14"/>
    </row>
    <row r="37" spans="1:21" x14ac:dyDescent="0.15">
      <c r="A37" s="14"/>
      <c r="H37" s="89"/>
      <c r="I37" s="30" t="s">
        <v>220</v>
      </c>
      <c r="J37" s="23" t="s">
        <v>281</v>
      </c>
      <c r="K37" s="23">
        <f t="shared" si="0"/>
        <v>10323.808376681305</v>
      </c>
      <c r="L37" s="6">
        <v>658979.74790556857</v>
      </c>
      <c r="M37" s="50">
        <f t="shared" si="1"/>
        <v>1.5666351522172578E-2</v>
      </c>
      <c r="N37" s="50"/>
      <c r="O37" s="23">
        <f t="shared" si="2"/>
        <v>11446190885301.297</v>
      </c>
      <c r="P37" s="27"/>
      <c r="Q37" s="12"/>
      <c r="R37" s="14"/>
      <c r="S37" s="14"/>
      <c r="T37" s="14"/>
      <c r="U37" s="14"/>
    </row>
    <row r="38" spans="1:21" x14ac:dyDescent="0.15">
      <c r="A38" s="14"/>
      <c r="H38" s="89"/>
      <c r="I38" s="30" t="s">
        <v>221</v>
      </c>
      <c r="J38" s="23" t="s">
        <v>282</v>
      </c>
      <c r="K38" s="23">
        <f t="shared" si="0"/>
        <v>10291.611331144592</v>
      </c>
      <c r="L38" s="6">
        <v>658979.74790556857</v>
      </c>
      <c r="M38" s="50">
        <f t="shared" si="1"/>
        <v>1.561749259192617E-2</v>
      </c>
      <c r="N38" s="50"/>
      <c r="O38" s="23">
        <f t="shared" si="2"/>
        <v>14653485664852.357</v>
      </c>
      <c r="P38" s="27"/>
      <c r="Q38" s="12"/>
      <c r="R38" s="14"/>
      <c r="S38" s="14"/>
      <c r="T38" s="14"/>
      <c r="U38" s="14"/>
    </row>
    <row r="39" spans="1:21" x14ac:dyDescent="0.15">
      <c r="A39" s="14"/>
      <c r="H39" s="89"/>
      <c r="I39" s="30" t="s">
        <v>222</v>
      </c>
      <c r="J39" s="23" t="s">
        <v>283</v>
      </c>
      <c r="K39" s="23">
        <f t="shared" si="0"/>
        <v>10426.558809694166</v>
      </c>
      <c r="L39" s="6">
        <v>658979.74790556857</v>
      </c>
      <c r="M39" s="50">
        <f t="shared" si="1"/>
        <v>1.5822275028683108E-2</v>
      </c>
      <c r="N39" s="50"/>
      <c r="O39" s="23">
        <f t="shared" si="2"/>
        <v>18701215336291.535</v>
      </c>
      <c r="P39" s="27"/>
      <c r="Q39" s="12"/>
      <c r="R39" s="14"/>
      <c r="S39" s="14"/>
      <c r="T39" s="14"/>
      <c r="U39" s="14"/>
    </row>
    <row r="40" spans="1:21" x14ac:dyDescent="0.15">
      <c r="A40" s="14"/>
      <c r="H40" s="89"/>
      <c r="I40" s="30" t="s">
        <v>223</v>
      </c>
      <c r="J40" s="23" t="s">
        <v>284</v>
      </c>
      <c r="K40" s="23">
        <f t="shared" si="0"/>
        <v>10526.444453682505</v>
      </c>
      <c r="L40" s="6">
        <v>658979.74790556857</v>
      </c>
      <c r="M40" s="50">
        <f t="shared" si="1"/>
        <v>1.5973851225532562E-2</v>
      </c>
      <c r="N40" s="50"/>
      <c r="O40" s="23">
        <f t="shared" si="2"/>
        <v>23394471475781.105</v>
      </c>
      <c r="P40" s="27"/>
      <c r="Q40" s="12"/>
      <c r="R40" s="14"/>
      <c r="S40" s="14"/>
      <c r="T40" s="14"/>
      <c r="U40" s="14"/>
    </row>
    <row r="41" spans="1:21" x14ac:dyDescent="0.15">
      <c r="A41" s="14"/>
      <c r="H41" s="89"/>
      <c r="I41" s="30" t="s">
        <v>224</v>
      </c>
      <c r="J41" s="23" t="s">
        <v>285</v>
      </c>
      <c r="K41" s="23">
        <f t="shared" si="0"/>
        <v>10606.196997026285</v>
      </c>
      <c r="L41" s="6">
        <v>658979.74790556857</v>
      </c>
      <c r="M41" s="50">
        <f t="shared" si="1"/>
        <v>1.6094875496152801E-2</v>
      </c>
      <c r="N41" s="50"/>
      <c r="O41" s="23">
        <f t="shared" si="2"/>
        <v>28792694693037.617</v>
      </c>
      <c r="P41" s="27"/>
      <c r="Q41" s="12"/>
      <c r="R41" s="14"/>
      <c r="S41" s="14"/>
      <c r="T41" s="14"/>
      <c r="U41" s="14"/>
    </row>
    <row r="42" spans="1:21" x14ac:dyDescent="0.15">
      <c r="A42" s="14"/>
      <c r="H42" s="89"/>
      <c r="I42" s="30" t="s">
        <v>122</v>
      </c>
      <c r="J42" s="23" t="s">
        <v>286</v>
      </c>
      <c r="K42" s="23">
        <f t="shared" si="0"/>
        <v>10718.687712722522</v>
      </c>
      <c r="L42" s="6">
        <v>658979.74790556857</v>
      </c>
      <c r="M42" s="50">
        <f t="shared" si="1"/>
        <v>1.6265579855510984E-2</v>
      </c>
      <c r="N42" s="50"/>
      <c r="O42" s="23">
        <f t="shared" si="2"/>
        <v>35101120395263.457</v>
      </c>
      <c r="P42" s="27"/>
      <c r="Q42" s="12"/>
      <c r="R42" s="14"/>
      <c r="S42" s="14"/>
      <c r="T42" s="14"/>
      <c r="U42" s="14"/>
    </row>
    <row r="43" spans="1:21" x14ac:dyDescent="0.15">
      <c r="A43" s="14"/>
      <c r="H43" s="89"/>
      <c r="I43" s="30" t="s">
        <v>225</v>
      </c>
      <c r="J43" s="23" t="s">
        <v>287</v>
      </c>
      <c r="K43" s="23">
        <f t="shared" si="0"/>
        <v>11222.651848619709</v>
      </c>
      <c r="L43" s="6">
        <v>658979.74790556857</v>
      </c>
      <c r="M43" s="50">
        <f t="shared" si="1"/>
        <v>1.7030344080054959E-2</v>
      </c>
      <c r="N43" s="50"/>
      <c r="O43" s="23">
        <f t="shared" si="2"/>
        <v>43846725418622.07</v>
      </c>
      <c r="P43" s="27"/>
      <c r="Q43" s="12"/>
      <c r="R43" s="14"/>
      <c r="S43" s="14"/>
      <c r="T43" s="14"/>
      <c r="U43" s="14"/>
    </row>
    <row r="44" spans="1:21" x14ac:dyDescent="0.15">
      <c r="A44" s="14"/>
      <c r="H44" s="89"/>
      <c r="I44" s="30" t="s">
        <v>226</v>
      </c>
      <c r="J44" s="23" t="s">
        <v>288</v>
      </c>
      <c r="K44" s="23">
        <f t="shared" si="0"/>
        <v>11790.707681193289</v>
      </c>
      <c r="L44" s="6">
        <v>658979.74790556857</v>
      </c>
      <c r="M44" s="50">
        <f t="shared" si="1"/>
        <v>1.7892367282405303E-2</v>
      </c>
      <c r="N44" s="50"/>
      <c r="O44" s="23">
        <f t="shared" si="2"/>
        <v>54423013511490.953</v>
      </c>
      <c r="P44" s="27"/>
      <c r="Q44" s="12"/>
      <c r="R44" s="14"/>
      <c r="S44" s="14"/>
      <c r="T44" s="14"/>
      <c r="U44" s="14"/>
    </row>
    <row r="45" spans="1:21" x14ac:dyDescent="0.15">
      <c r="A45" s="14"/>
      <c r="H45" s="89"/>
      <c r="I45" s="30" t="s">
        <v>227</v>
      </c>
      <c r="J45" s="23" t="s">
        <v>289</v>
      </c>
      <c r="K45" s="23">
        <f t="shared" si="0"/>
        <v>12606.933820763392</v>
      </c>
      <c r="L45" s="6">
        <v>658979.74790556857</v>
      </c>
      <c r="M45" s="50">
        <f t="shared" si="1"/>
        <v>1.9130988260006372E-2</v>
      </c>
      <c r="N45" s="50"/>
      <c r="O45" s="23">
        <f t="shared" si="2"/>
        <v>68146073203975.828</v>
      </c>
      <c r="P45" s="27"/>
      <c r="Q45" s="12"/>
      <c r="R45" s="14"/>
      <c r="S45" s="14"/>
      <c r="T45" s="14"/>
      <c r="U45" s="14"/>
    </row>
    <row r="46" spans="1:21" x14ac:dyDescent="0.15">
      <c r="A46" s="14"/>
      <c r="H46" s="89"/>
      <c r="I46" s="30" t="s">
        <v>228</v>
      </c>
      <c r="J46" s="23" t="s">
        <v>290</v>
      </c>
      <c r="K46" s="23">
        <f t="shared" si="0"/>
        <v>13665.027731476066</v>
      </c>
      <c r="L46" s="6">
        <v>658979.74790556857</v>
      </c>
      <c r="M46" s="50">
        <f t="shared" si="1"/>
        <v>2.0736642931603804E-2</v>
      </c>
      <c r="N46" s="50"/>
      <c r="O46" s="23">
        <f t="shared" si="2"/>
        <v>85822197163611.766</v>
      </c>
      <c r="P46" s="27"/>
      <c r="Q46" s="12"/>
      <c r="R46" s="14"/>
      <c r="S46" s="14"/>
      <c r="T46" s="14"/>
      <c r="U46" s="14"/>
    </row>
    <row r="47" spans="1:21" x14ac:dyDescent="0.15">
      <c r="A47" s="14"/>
      <c r="H47" s="89"/>
      <c r="I47" s="30" t="s">
        <v>229</v>
      </c>
      <c r="J47" s="23" t="s">
        <v>291</v>
      </c>
      <c r="K47" s="23">
        <f t="shared" si="0"/>
        <v>15639.567651133377</v>
      </c>
      <c r="L47" s="6">
        <v>658979.74790556857</v>
      </c>
      <c r="M47" s="50">
        <f t="shared" si="1"/>
        <v>2.373300196377889E-2</v>
      </c>
      <c r="N47" s="50"/>
      <c r="O47" s="23">
        <f t="shared" si="2"/>
        <v>113309846464873.02</v>
      </c>
      <c r="P47" s="27"/>
      <c r="Q47" s="12"/>
      <c r="R47" s="14"/>
      <c r="S47" s="14"/>
      <c r="T47" s="14"/>
      <c r="U47" s="14"/>
    </row>
    <row r="48" spans="1:21" x14ac:dyDescent="0.15">
      <c r="A48" s="14"/>
      <c r="H48" s="89"/>
      <c r="I48" s="30" t="s">
        <v>230</v>
      </c>
      <c r="J48" s="23" t="s">
        <v>292</v>
      </c>
      <c r="K48" s="23">
        <f t="shared" si="0"/>
        <v>21151.692297721864</v>
      </c>
      <c r="L48" s="6">
        <v>658979.74790556857</v>
      </c>
      <c r="M48" s="50">
        <f t="shared" si="1"/>
        <v>3.209763633093151E-2</v>
      </c>
      <c r="N48" s="50"/>
      <c r="O48" s="23">
        <f t="shared" si="2"/>
        <v>175638695412400.06</v>
      </c>
      <c r="P48" s="27"/>
      <c r="Q48" s="12"/>
      <c r="R48" s="14"/>
      <c r="S48" s="14"/>
      <c r="T48" s="14"/>
      <c r="U48" s="14"/>
    </row>
    <row r="49" spans="1:21" x14ac:dyDescent="0.15">
      <c r="A49" s="14"/>
      <c r="H49" s="89"/>
      <c r="I49" s="30" t="s">
        <v>231</v>
      </c>
      <c r="J49" s="23" t="s">
        <v>293</v>
      </c>
      <c r="K49" s="23">
        <f t="shared" si="0"/>
        <v>18804.156847071768</v>
      </c>
      <c r="L49" s="6">
        <v>658979.74790556857</v>
      </c>
      <c r="M49" s="50">
        <f t="shared" si="1"/>
        <v>2.8535257580884554E-2</v>
      </c>
      <c r="N49" s="50"/>
      <c r="O49" s="23">
        <f t="shared" si="2"/>
        <v>177903699843393.13</v>
      </c>
      <c r="P49" s="27"/>
      <c r="Q49" s="12"/>
      <c r="R49" s="14"/>
      <c r="S49" s="14"/>
      <c r="T49" s="14"/>
      <c r="U49" s="14"/>
    </row>
    <row r="50" spans="1:21" x14ac:dyDescent="0.15">
      <c r="A50" s="14"/>
      <c r="H50" s="89"/>
      <c r="I50" s="30" t="s">
        <v>232</v>
      </c>
      <c r="J50" s="23" t="s">
        <v>294</v>
      </c>
      <c r="K50" s="23">
        <f t="shared" si="0"/>
        <v>16677.369306255685</v>
      </c>
      <c r="L50" s="6">
        <v>658979.74790556857</v>
      </c>
      <c r="M50" s="50">
        <f t="shared" si="1"/>
        <v>2.5307863191943711E-2</v>
      </c>
      <c r="N50" s="50"/>
      <c r="O50" s="23">
        <f t="shared" si="2"/>
        <v>178794159235251.41</v>
      </c>
      <c r="P50" s="27"/>
      <c r="Q50" s="12"/>
      <c r="R50" s="14"/>
      <c r="S50" s="14"/>
      <c r="T50" s="14"/>
      <c r="U50" s="14"/>
    </row>
    <row r="51" spans="1:21" x14ac:dyDescent="0.15">
      <c r="A51" s="14"/>
      <c r="H51" s="89"/>
      <c r="I51" s="30" t="s">
        <v>233</v>
      </c>
      <c r="J51" s="23" t="s">
        <v>295</v>
      </c>
      <c r="K51" s="23">
        <f t="shared" si="0"/>
        <v>14150.354823219281</v>
      </c>
      <c r="L51" s="6">
        <v>658979.74790556857</v>
      </c>
      <c r="M51" s="50">
        <f t="shared" si="1"/>
        <v>2.1473125491630465E-2</v>
      </c>
      <c r="N51" s="50"/>
      <c r="O51" s="23">
        <f t="shared" si="2"/>
        <v>171046975646299.19</v>
      </c>
      <c r="P51" s="27"/>
      <c r="Q51" s="12"/>
      <c r="R51" s="14"/>
      <c r="S51" s="14"/>
      <c r="T51" s="14"/>
      <c r="U51" s="14"/>
    </row>
    <row r="52" spans="1:21" x14ac:dyDescent="0.15">
      <c r="A52" s="14"/>
      <c r="H52" s="89"/>
      <c r="I52" s="30" t="s">
        <v>234</v>
      </c>
      <c r="J52" s="23" t="s">
        <v>296</v>
      </c>
      <c r="K52" s="23">
        <f t="shared" si="0"/>
        <v>12906.049625912667</v>
      </c>
      <c r="L52" s="6">
        <v>658979.74790556857</v>
      </c>
      <c r="M52" s="50">
        <f t="shared" si="1"/>
        <v>1.9584895692063203E-2</v>
      </c>
      <c r="N52" s="50"/>
      <c r="O52" s="23">
        <f t="shared" si="2"/>
        <v>175088846208056.63</v>
      </c>
      <c r="P52" s="27"/>
      <c r="Q52" s="12"/>
      <c r="R52" s="14"/>
      <c r="S52" s="14"/>
      <c r="T52" s="14"/>
      <c r="U52" s="14"/>
    </row>
    <row r="53" spans="1:21" x14ac:dyDescent="0.15">
      <c r="A53" s="14"/>
      <c r="H53" s="89"/>
      <c r="I53" s="30" t="s">
        <v>123</v>
      </c>
      <c r="J53" s="23" t="s">
        <v>297</v>
      </c>
      <c r="K53" s="23">
        <f t="shared" si="0"/>
        <v>12105.945882352789</v>
      </c>
      <c r="L53" s="6">
        <v>658979.74790556857</v>
      </c>
      <c r="M53" s="50">
        <f t="shared" si="1"/>
        <v>1.8370740407165843E-2</v>
      </c>
      <c r="N53" s="50"/>
      <c r="O53" s="23">
        <f t="shared" si="2"/>
        <v>183537299745328.59</v>
      </c>
      <c r="P53" s="27"/>
      <c r="Q53" s="12"/>
      <c r="R53" s="14"/>
      <c r="S53" s="14"/>
      <c r="T53" s="14"/>
      <c r="U53" s="14"/>
    </row>
    <row r="54" spans="1:21" x14ac:dyDescent="0.15">
      <c r="A54" s="14"/>
      <c r="H54" s="89"/>
      <c r="I54" s="30" t="s">
        <v>235</v>
      </c>
      <c r="J54" s="23" t="s">
        <v>298</v>
      </c>
      <c r="K54" s="23">
        <f t="shared" si="0"/>
        <v>9063.4921918265281</v>
      </c>
      <c r="L54" s="6">
        <v>658979.74790556857</v>
      </c>
      <c r="M54" s="50">
        <f t="shared" si="1"/>
        <v>1.3753825091943981E-2</v>
      </c>
      <c r="N54" s="50"/>
      <c r="O54" s="23">
        <f t="shared" si="2"/>
        <v>152952885076449.78</v>
      </c>
      <c r="P54" s="27"/>
      <c r="Q54" s="12"/>
      <c r="R54" s="14"/>
      <c r="S54" s="14"/>
      <c r="T54" s="14"/>
      <c r="U54" s="14"/>
    </row>
    <row r="55" spans="1:21" x14ac:dyDescent="0.15">
      <c r="A55" s="14"/>
      <c r="H55" s="89"/>
      <c r="I55" s="30" t="s">
        <v>236</v>
      </c>
      <c r="J55" s="23" t="s">
        <v>299</v>
      </c>
      <c r="K55" s="23">
        <f t="shared" si="0"/>
        <v>4494.5197540890567</v>
      </c>
      <c r="L55" s="6">
        <v>658979.74790556857</v>
      </c>
      <c r="M55" s="50">
        <f t="shared" si="1"/>
        <v>6.8204216720983649E-3</v>
      </c>
      <c r="N55" s="50"/>
      <c r="O55" s="23">
        <f t="shared" si="2"/>
        <v>84115662500902.016</v>
      </c>
      <c r="P55" s="27"/>
      <c r="Q55" s="12"/>
      <c r="R55" s="14"/>
      <c r="S55" s="14"/>
      <c r="T55" s="14"/>
      <c r="U55" s="14"/>
    </row>
    <row r="56" spans="1:21" x14ac:dyDescent="0.15">
      <c r="A56" s="14"/>
      <c r="C56" s="11"/>
      <c r="D56" s="11"/>
      <c r="H56" s="89"/>
      <c r="I56" s="30" t="s">
        <v>237</v>
      </c>
      <c r="J56" s="23" t="s">
        <v>300</v>
      </c>
      <c r="K56" s="23">
        <f t="shared" si="0"/>
        <v>1294.7254841382044</v>
      </c>
      <c r="L56" s="6">
        <v>658979.74790556857</v>
      </c>
      <c r="M56" s="50">
        <f t="shared" si="1"/>
        <v>1.9647424496021656E-3</v>
      </c>
      <c r="N56" s="50"/>
      <c r="O56" s="23">
        <f t="shared" si="2"/>
        <v>26779640506120.211</v>
      </c>
      <c r="P56" s="27"/>
      <c r="Q56" s="12"/>
      <c r="R56" s="14"/>
      <c r="S56" s="14"/>
      <c r="T56" s="14"/>
      <c r="U56" s="14"/>
    </row>
    <row r="57" spans="1:21" x14ac:dyDescent="0.15">
      <c r="A57" s="14"/>
      <c r="C57" s="11"/>
      <c r="D57" s="11"/>
      <c r="H57" s="89"/>
      <c r="I57" s="30" t="s">
        <v>238</v>
      </c>
      <c r="J57" s="23" t="s">
        <v>301</v>
      </c>
      <c r="K57" s="23">
        <f t="shared" si="0"/>
        <v>319.37782129993559</v>
      </c>
      <c r="L57" s="6">
        <v>658979.74790556857</v>
      </c>
      <c r="M57" s="50">
        <f t="shared" si="1"/>
        <v>4.8465498722079431E-4</v>
      </c>
      <c r="N57" s="50"/>
      <c r="O57" s="23">
        <f t="shared" si="2"/>
        <v>7277193846775.5576</v>
      </c>
      <c r="P57" s="27"/>
      <c r="Q57" s="12"/>
      <c r="R57" s="14"/>
      <c r="S57" s="14"/>
      <c r="T57" s="14"/>
      <c r="U57" s="14"/>
    </row>
    <row r="58" spans="1:21" x14ac:dyDescent="0.15">
      <c r="A58" s="14"/>
      <c r="C58" s="11"/>
      <c r="D58" s="11"/>
      <c r="H58" s="89"/>
      <c r="I58" s="30" t="s">
        <v>239</v>
      </c>
      <c r="J58" s="23" t="s">
        <v>302</v>
      </c>
      <c r="K58" s="23">
        <f t="shared" si="0"/>
        <v>37.500884105723955</v>
      </c>
      <c r="L58" s="6">
        <v>658979.74790556857</v>
      </c>
      <c r="M58" s="50">
        <f t="shared" si="1"/>
        <v>5.6907491049478825E-5</v>
      </c>
      <c r="N58" s="50"/>
      <c r="O58" s="23">
        <f t="shared" si="2"/>
        <v>938467242112.82593</v>
      </c>
      <c r="P58" s="27"/>
      <c r="Q58" s="12"/>
      <c r="R58" s="14"/>
      <c r="S58" s="14"/>
      <c r="T58" s="14"/>
      <c r="U58" s="14"/>
    </row>
    <row r="59" spans="1:21" x14ac:dyDescent="0.15">
      <c r="A59" s="14"/>
      <c r="C59" s="11"/>
      <c r="D59" s="11"/>
      <c r="H59" s="89"/>
      <c r="I59" s="30" t="s">
        <v>240</v>
      </c>
      <c r="J59" s="23" t="s">
        <v>303</v>
      </c>
      <c r="K59" s="23">
        <f t="shared" si="0"/>
        <v>0.72354066533006223</v>
      </c>
      <c r="L59" s="6">
        <v>658979.74790556857</v>
      </c>
      <c r="M59" s="50">
        <f t="shared" si="1"/>
        <v>1.0979710190331149E-6</v>
      </c>
      <c r="N59" s="50"/>
      <c r="O59" s="23">
        <f t="shared" si="2"/>
        <v>19830099545.167393</v>
      </c>
      <c r="P59" s="27"/>
      <c r="Q59" s="12"/>
      <c r="R59" s="14"/>
      <c r="S59" s="14"/>
      <c r="T59" s="14"/>
      <c r="U59" s="14"/>
    </row>
    <row r="60" spans="1:21" x14ac:dyDescent="0.15">
      <c r="A60" s="14"/>
      <c r="C60" s="11"/>
      <c r="D60" s="11"/>
      <c r="H60" s="89"/>
      <c r="I60" s="30" t="s">
        <v>241</v>
      </c>
      <c r="J60" s="23" t="s">
        <v>60</v>
      </c>
      <c r="K60" s="23">
        <f t="shared" si="0"/>
        <v>0</v>
      </c>
      <c r="L60" s="6">
        <v>658979.74790556857</v>
      </c>
      <c r="M60" s="50">
        <f t="shared" si="1"/>
        <v>0</v>
      </c>
      <c r="N60" s="50"/>
      <c r="O60" s="23">
        <f t="shared" si="2"/>
        <v>0</v>
      </c>
      <c r="P60" s="27"/>
      <c r="Q60" s="12"/>
      <c r="R60" s="14"/>
      <c r="S60" s="14"/>
      <c r="T60" s="14"/>
      <c r="U60" s="14"/>
    </row>
    <row r="61" spans="1:21" x14ac:dyDescent="0.15">
      <c r="A61" s="14"/>
      <c r="C61" s="11"/>
      <c r="D61" s="11"/>
      <c r="H61" s="89"/>
      <c r="I61" s="30" t="s">
        <v>242</v>
      </c>
      <c r="J61" s="23" t="s">
        <v>60</v>
      </c>
      <c r="K61" s="23">
        <f t="shared" si="0"/>
        <v>0</v>
      </c>
      <c r="L61" s="6">
        <v>658979.74790556857</v>
      </c>
      <c r="M61" s="50">
        <f t="shared" si="1"/>
        <v>0</v>
      </c>
      <c r="N61" s="50"/>
      <c r="O61" s="23">
        <f t="shared" si="2"/>
        <v>0</v>
      </c>
      <c r="P61" s="27"/>
      <c r="Q61" s="12"/>
      <c r="R61" s="14"/>
      <c r="S61" s="14"/>
      <c r="T61" s="14"/>
      <c r="U61" s="14"/>
    </row>
    <row r="62" spans="1:21" x14ac:dyDescent="0.15">
      <c r="A62" s="14"/>
      <c r="C62" s="11"/>
      <c r="D62" s="11"/>
      <c r="H62" s="89"/>
      <c r="I62" s="30" t="s">
        <v>243</v>
      </c>
      <c r="J62" s="23" t="s">
        <v>60</v>
      </c>
      <c r="K62" s="23">
        <f t="shared" si="0"/>
        <v>0</v>
      </c>
      <c r="L62" s="6">
        <v>658979.74790556857</v>
      </c>
      <c r="M62" s="50">
        <f t="shared" si="1"/>
        <v>0</v>
      </c>
      <c r="N62" s="50"/>
      <c r="O62" s="23">
        <f t="shared" si="2"/>
        <v>0</v>
      </c>
      <c r="P62" s="27"/>
      <c r="Q62" s="12"/>
      <c r="R62" s="14"/>
      <c r="S62" s="14"/>
      <c r="T62" s="14"/>
      <c r="U62" s="14"/>
    </row>
    <row r="63" spans="1:21" x14ac:dyDescent="0.15">
      <c r="A63" s="14"/>
      <c r="C63" s="11"/>
      <c r="D63" s="11"/>
      <c r="H63" s="89"/>
      <c r="I63" s="30" t="s">
        <v>244</v>
      </c>
      <c r="J63" s="23" t="s">
        <v>60</v>
      </c>
      <c r="K63" s="23">
        <f t="shared" si="0"/>
        <v>0</v>
      </c>
      <c r="L63" s="6">
        <v>658979.74790556857</v>
      </c>
      <c r="M63" s="50">
        <f t="shared" si="1"/>
        <v>0</v>
      </c>
      <c r="N63" s="50"/>
      <c r="O63" s="23">
        <f t="shared" si="2"/>
        <v>0</v>
      </c>
      <c r="P63" s="27"/>
      <c r="Q63" s="12"/>
      <c r="R63" s="14"/>
      <c r="S63" s="14"/>
      <c r="T63" s="14"/>
      <c r="U63" s="14"/>
    </row>
    <row r="64" spans="1:21" x14ac:dyDescent="0.15">
      <c r="A64" s="14"/>
      <c r="C64" s="11"/>
      <c r="D64" s="11"/>
      <c r="H64" s="89"/>
      <c r="I64" s="30" t="s">
        <v>124</v>
      </c>
      <c r="J64" s="23" t="s">
        <v>60</v>
      </c>
      <c r="K64" s="23">
        <f t="shared" si="0"/>
        <v>0</v>
      </c>
      <c r="L64" s="6">
        <v>658979.74790556857</v>
      </c>
      <c r="M64" s="50">
        <f t="shared" si="1"/>
        <v>0</v>
      </c>
      <c r="N64" s="50"/>
      <c r="O64" s="23">
        <f t="shared" si="2"/>
        <v>0</v>
      </c>
      <c r="P64" s="27"/>
      <c r="Q64" s="12"/>
      <c r="R64" s="14"/>
      <c r="S64" s="14"/>
      <c r="T64" s="14"/>
      <c r="U64" s="14"/>
    </row>
    <row r="65" spans="1:21" x14ac:dyDescent="0.15">
      <c r="A65" s="14"/>
      <c r="C65" s="11"/>
      <c r="D65" s="11"/>
      <c r="H65" s="89"/>
      <c r="I65" s="30" t="s">
        <v>245</v>
      </c>
      <c r="J65" s="23" t="s">
        <v>60</v>
      </c>
      <c r="K65" s="23">
        <f t="shared" si="0"/>
        <v>0</v>
      </c>
      <c r="L65" s="6">
        <v>658979.74790556857</v>
      </c>
      <c r="M65" s="50">
        <f t="shared" si="1"/>
        <v>0</v>
      </c>
      <c r="N65" s="50"/>
      <c r="O65" s="23">
        <f t="shared" si="2"/>
        <v>0</v>
      </c>
      <c r="P65" s="27"/>
      <c r="Q65" s="12"/>
      <c r="R65" s="14"/>
      <c r="S65" s="14"/>
      <c r="T65" s="14"/>
      <c r="U65" s="14"/>
    </row>
    <row r="66" spans="1:21" x14ac:dyDescent="0.15">
      <c r="A66" s="14"/>
      <c r="C66" s="11"/>
      <c r="D66" s="11"/>
      <c r="I66" s="30"/>
      <c r="J66" s="23"/>
      <c r="K66" s="27"/>
      <c r="L66" s="27"/>
      <c r="M66" s="48"/>
      <c r="N66" s="48"/>
      <c r="O66" s="27"/>
      <c r="P66" s="27"/>
      <c r="Q66" s="12"/>
      <c r="R66" s="14"/>
      <c r="S66" s="14"/>
      <c r="T66" s="14"/>
      <c r="U66" s="14"/>
    </row>
    <row r="67" spans="1:21" x14ac:dyDescent="0.15">
      <c r="A67" s="14"/>
      <c r="C67" s="11"/>
      <c r="D67" s="11"/>
      <c r="I67" s="30"/>
      <c r="J67" s="23"/>
      <c r="K67" s="27"/>
      <c r="L67" s="27"/>
      <c r="M67" s="48"/>
      <c r="N67" s="48"/>
      <c r="O67" s="27"/>
      <c r="P67" s="27"/>
      <c r="Q67" s="12"/>
      <c r="R67" s="14"/>
      <c r="S67" s="14"/>
      <c r="T67" s="14"/>
      <c r="U67" s="14"/>
    </row>
    <row r="68" spans="1:21" x14ac:dyDescent="0.15">
      <c r="A68" s="14"/>
      <c r="C68" s="11"/>
      <c r="D68" s="11"/>
      <c r="I68" s="30"/>
      <c r="J68" s="23"/>
      <c r="K68" s="27"/>
      <c r="L68" s="27"/>
      <c r="M68" s="48"/>
      <c r="N68" s="48"/>
      <c r="O68" s="27"/>
      <c r="P68" s="27"/>
      <c r="Q68" s="12"/>
      <c r="R68" s="14"/>
      <c r="S68" s="14"/>
      <c r="T68" s="14"/>
      <c r="U68" s="14"/>
    </row>
    <row r="69" spans="1:21" x14ac:dyDescent="0.15">
      <c r="A69" s="14"/>
      <c r="C69" s="11"/>
      <c r="D69" s="11"/>
      <c r="I69" s="30"/>
      <c r="J69" s="23"/>
      <c r="K69" s="27"/>
      <c r="L69" s="27"/>
      <c r="M69" s="48"/>
      <c r="N69" s="48"/>
      <c r="O69" s="27"/>
      <c r="P69" s="27"/>
      <c r="Q69" s="12"/>
      <c r="R69" s="14"/>
      <c r="S69" s="14"/>
      <c r="T69" s="14"/>
      <c r="U69" s="14"/>
    </row>
    <row r="70" spans="1:21" x14ac:dyDescent="0.15">
      <c r="A70" s="14"/>
      <c r="C70" s="11"/>
      <c r="D70" s="11"/>
      <c r="I70" s="30"/>
      <c r="J70" s="23"/>
      <c r="K70" s="27"/>
      <c r="L70" s="27"/>
      <c r="M70" s="48"/>
      <c r="N70" s="48"/>
      <c r="O70" s="27"/>
      <c r="P70" s="27"/>
      <c r="Q70" s="12"/>
      <c r="R70" s="14"/>
      <c r="S70" s="14"/>
      <c r="T70" s="14"/>
      <c r="U70" s="14"/>
    </row>
    <row r="71" spans="1:21" x14ac:dyDescent="0.15">
      <c r="A71" s="14"/>
      <c r="C71" s="11"/>
      <c r="D71" s="11"/>
      <c r="I71" s="30"/>
      <c r="J71" s="23"/>
      <c r="K71" s="27"/>
      <c r="L71" s="27"/>
      <c r="M71" s="48"/>
      <c r="N71" s="48"/>
      <c r="O71" s="27"/>
      <c r="P71" s="27"/>
      <c r="Q71" s="12"/>
      <c r="R71" s="14"/>
      <c r="S71" s="14"/>
      <c r="T71" s="14"/>
      <c r="U71" s="14"/>
    </row>
    <row r="72" spans="1:21" x14ac:dyDescent="0.15">
      <c r="A72" s="14"/>
      <c r="C72" s="11"/>
      <c r="D72" s="11"/>
      <c r="I72" s="30"/>
      <c r="J72" s="23"/>
      <c r="K72" s="27"/>
      <c r="L72" s="27"/>
      <c r="M72" s="48"/>
      <c r="N72" s="48"/>
      <c r="O72" s="27"/>
      <c r="P72" s="27"/>
      <c r="Q72" s="12"/>
      <c r="R72" s="14"/>
      <c r="S72" s="14"/>
      <c r="T72" s="14"/>
      <c r="U72" s="14"/>
    </row>
    <row r="73" spans="1:21" x14ac:dyDescent="0.15">
      <c r="A73" s="14"/>
      <c r="C73" s="11"/>
      <c r="D73" s="11"/>
      <c r="I73" s="30"/>
      <c r="J73" s="23"/>
      <c r="K73" s="27"/>
      <c r="L73" s="27"/>
      <c r="M73" s="48"/>
      <c r="N73" s="48"/>
      <c r="O73" s="27"/>
      <c r="P73" s="27"/>
      <c r="Q73" s="12"/>
      <c r="R73" s="14"/>
      <c r="S73" s="14"/>
      <c r="T73" s="14"/>
      <c r="U73" s="14"/>
    </row>
    <row r="74" spans="1:21" x14ac:dyDescent="0.15">
      <c r="A74" s="14"/>
      <c r="C74" s="11"/>
      <c r="D74" s="11"/>
      <c r="I74" s="30"/>
      <c r="J74" s="23"/>
      <c r="K74" s="27"/>
      <c r="L74" s="27"/>
      <c r="M74" s="48"/>
      <c r="N74" s="48"/>
      <c r="O74" s="27"/>
      <c r="P74" s="27"/>
      <c r="Q74" s="12"/>
      <c r="R74" s="14"/>
      <c r="S74" s="14"/>
      <c r="T74" s="14"/>
      <c r="U74" s="14"/>
    </row>
    <row r="75" spans="1:21" x14ac:dyDescent="0.15">
      <c r="A75" s="14"/>
      <c r="C75" s="11"/>
      <c r="D75" s="11"/>
      <c r="I75" s="30"/>
      <c r="J75" s="23"/>
      <c r="K75" s="27"/>
      <c r="L75" s="27"/>
      <c r="M75" s="48"/>
      <c r="N75" s="48"/>
      <c r="O75" s="27"/>
      <c r="P75" s="27"/>
      <c r="Q75" s="12"/>
      <c r="R75" s="14"/>
      <c r="S75" s="14"/>
      <c r="T75" s="14"/>
      <c r="U75" s="14"/>
    </row>
    <row r="76" spans="1:21" x14ac:dyDescent="0.15">
      <c r="A76" s="14"/>
      <c r="C76" s="11"/>
      <c r="D76" s="11"/>
      <c r="I76" s="30"/>
      <c r="J76" s="23"/>
      <c r="K76" s="27"/>
      <c r="L76" s="27"/>
      <c r="M76" s="48"/>
      <c r="N76" s="48"/>
      <c r="O76" s="27"/>
      <c r="P76" s="27"/>
      <c r="Q76" s="12"/>
      <c r="R76" s="14"/>
      <c r="S76" s="14"/>
      <c r="T76" s="14"/>
      <c r="U76" s="14"/>
    </row>
    <row r="77" spans="1:21" x14ac:dyDescent="0.15">
      <c r="A77" s="14"/>
      <c r="C77" s="11"/>
      <c r="D77" s="11"/>
      <c r="I77" s="30"/>
      <c r="J77" s="23"/>
      <c r="K77" s="27"/>
      <c r="L77" s="27"/>
      <c r="M77" s="48"/>
      <c r="N77" s="48"/>
      <c r="O77" s="27"/>
      <c r="P77" s="27"/>
      <c r="Q77" s="12"/>
      <c r="R77" s="14"/>
      <c r="S77" s="14"/>
      <c r="T77" s="14"/>
      <c r="U77" s="14"/>
    </row>
    <row r="78" spans="1:21" x14ac:dyDescent="0.15">
      <c r="A78" s="14"/>
      <c r="C78" s="11"/>
      <c r="D78" s="11"/>
      <c r="I78" s="30"/>
      <c r="J78" s="23"/>
      <c r="K78" s="27"/>
      <c r="L78" s="27"/>
      <c r="M78" s="48"/>
      <c r="N78" s="48"/>
      <c r="O78" s="27"/>
      <c r="P78" s="27"/>
      <c r="Q78" s="12"/>
      <c r="R78" s="14"/>
      <c r="S78" s="14"/>
      <c r="T78" s="14"/>
      <c r="U78" s="14"/>
    </row>
    <row r="79" spans="1:21" x14ac:dyDescent="0.15">
      <c r="A79" s="14"/>
      <c r="C79" s="11"/>
      <c r="D79" s="11"/>
      <c r="I79" s="30"/>
      <c r="J79" s="23"/>
      <c r="K79" s="27"/>
      <c r="L79" s="27"/>
      <c r="M79" s="48"/>
      <c r="N79" s="48"/>
      <c r="O79" s="27"/>
      <c r="P79" s="27"/>
      <c r="Q79" s="12"/>
      <c r="R79" s="14"/>
      <c r="S79" s="14"/>
      <c r="T79" s="14"/>
      <c r="U79" s="14"/>
    </row>
    <row r="80" spans="1:21" x14ac:dyDescent="0.15">
      <c r="A80" s="14"/>
      <c r="C80" s="11"/>
      <c r="D80" s="11"/>
      <c r="I80" s="30"/>
      <c r="J80" s="23"/>
      <c r="K80" s="27"/>
      <c r="L80" s="27"/>
      <c r="M80" s="48"/>
      <c r="N80" s="48"/>
      <c r="O80" s="27"/>
      <c r="P80" s="27"/>
      <c r="Q80" s="12"/>
      <c r="R80" s="14"/>
      <c r="S80" s="14"/>
      <c r="T80" s="14"/>
      <c r="U80" s="14"/>
    </row>
    <row r="81" spans="1:21" x14ac:dyDescent="0.15">
      <c r="A81" s="14"/>
      <c r="C81" s="11"/>
      <c r="D81" s="11"/>
      <c r="I81" s="30"/>
      <c r="J81" s="23"/>
      <c r="K81" s="27"/>
      <c r="L81" s="27"/>
      <c r="M81" s="48"/>
      <c r="N81" s="48"/>
      <c r="O81" s="27"/>
      <c r="P81" s="27"/>
      <c r="Q81" s="12"/>
      <c r="R81" s="14"/>
      <c r="S81" s="14"/>
      <c r="T81" s="14"/>
      <c r="U81" s="14"/>
    </row>
    <row r="82" spans="1:21" x14ac:dyDescent="0.15">
      <c r="A82" s="14"/>
      <c r="C82" s="11"/>
      <c r="D82" s="11"/>
      <c r="I82" s="30"/>
      <c r="J82" s="23"/>
      <c r="K82" s="27"/>
      <c r="L82" s="27"/>
      <c r="M82" s="48"/>
      <c r="N82" s="48"/>
      <c r="O82" s="27"/>
      <c r="P82" s="27"/>
      <c r="Q82" s="12"/>
      <c r="R82" s="14"/>
      <c r="S82" s="14"/>
      <c r="T82" s="14"/>
      <c r="U82" s="14"/>
    </row>
    <row r="83" spans="1:21" x14ac:dyDescent="0.15">
      <c r="A83" s="14"/>
      <c r="C83" s="11"/>
      <c r="D83" s="11"/>
      <c r="I83" s="30"/>
      <c r="J83" s="23"/>
      <c r="K83" s="27"/>
      <c r="L83" s="27"/>
      <c r="M83" s="48"/>
      <c r="N83" s="48"/>
      <c r="O83" s="27"/>
      <c r="P83" s="27"/>
      <c r="Q83" s="12"/>
      <c r="R83" s="14"/>
      <c r="S83" s="14"/>
      <c r="T83" s="14"/>
      <c r="U83" s="14"/>
    </row>
    <row r="84" spans="1:21" x14ac:dyDescent="0.15">
      <c r="A84" s="14"/>
      <c r="C84" s="11"/>
      <c r="D84" s="11"/>
      <c r="I84" s="30"/>
      <c r="J84" s="23"/>
      <c r="K84" s="27"/>
      <c r="L84" s="27"/>
      <c r="M84" s="48"/>
      <c r="N84" s="48"/>
      <c r="O84" s="27"/>
      <c r="P84" s="27"/>
      <c r="Q84" s="12"/>
      <c r="R84" s="14"/>
      <c r="S84" s="14"/>
      <c r="T84" s="14"/>
      <c r="U84" s="14"/>
    </row>
    <row r="85" spans="1:21" x14ac:dyDescent="0.15">
      <c r="A85" s="14"/>
      <c r="C85" s="11"/>
      <c r="D85" s="11"/>
      <c r="I85" s="30"/>
      <c r="J85" s="23"/>
      <c r="K85" s="27"/>
      <c r="L85" s="27"/>
      <c r="M85" s="48"/>
      <c r="N85" s="48"/>
      <c r="O85" s="27"/>
      <c r="P85" s="27"/>
      <c r="Q85" s="12"/>
      <c r="R85" s="14"/>
      <c r="S85" s="14"/>
      <c r="T85" s="14"/>
      <c r="U85" s="14"/>
    </row>
    <row r="86" spans="1:21" x14ac:dyDescent="0.15">
      <c r="A86" s="14"/>
      <c r="C86" s="11"/>
      <c r="D86" s="11"/>
      <c r="I86" s="30"/>
      <c r="J86" s="23"/>
      <c r="K86" s="27"/>
      <c r="L86" s="27"/>
      <c r="M86" s="48"/>
      <c r="N86" s="48"/>
      <c r="O86" s="27"/>
      <c r="P86" s="27"/>
      <c r="Q86" s="12"/>
      <c r="R86" s="14"/>
      <c r="S86" s="14"/>
      <c r="T86" s="14"/>
      <c r="U86" s="14"/>
    </row>
    <row r="87" spans="1:21" x14ac:dyDescent="0.15">
      <c r="A87" s="14"/>
      <c r="C87" s="11"/>
      <c r="D87" s="11"/>
      <c r="I87" s="30"/>
      <c r="J87" s="23"/>
      <c r="K87" s="27"/>
      <c r="L87" s="27"/>
      <c r="M87" s="48"/>
      <c r="N87" s="48"/>
      <c r="O87" s="27"/>
      <c r="P87" s="27"/>
      <c r="Q87" s="12"/>
      <c r="R87" s="14"/>
      <c r="S87" s="14"/>
      <c r="T87" s="14"/>
      <c r="U87" s="14"/>
    </row>
    <row r="88" spans="1:21" x14ac:dyDescent="0.15">
      <c r="A88" s="14"/>
      <c r="C88" s="11"/>
      <c r="D88" s="11"/>
      <c r="I88" s="30"/>
      <c r="J88" s="23"/>
      <c r="K88" s="27"/>
      <c r="L88" s="27"/>
      <c r="M88" s="48"/>
      <c r="N88" s="48"/>
      <c r="O88" s="27"/>
      <c r="P88" s="27"/>
      <c r="Q88" s="12"/>
      <c r="R88" s="14"/>
      <c r="S88" s="14"/>
      <c r="T88" s="14"/>
      <c r="U88" s="14"/>
    </row>
    <row r="89" spans="1:21" x14ac:dyDescent="0.15">
      <c r="A89" s="14"/>
      <c r="C89" s="11"/>
      <c r="D89" s="11"/>
      <c r="I89" s="30"/>
      <c r="J89" s="23"/>
      <c r="K89" s="27"/>
      <c r="L89" s="27"/>
      <c r="M89" s="48"/>
      <c r="N89" s="48"/>
      <c r="O89" s="27"/>
      <c r="P89" s="27"/>
      <c r="Q89" s="12"/>
      <c r="R89" s="14"/>
      <c r="S89" s="14"/>
      <c r="T89" s="14"/>
      <c r="U89" s="14"/>
    </row>
    <row r="90" spans="1:21" x14ac:dyDescent="0.15">
      <c r="A90" s="14"/>
      <c r="C90" s="11"/>
      <c r="D90" s="11"/>
      <c r="I90" s="30"/>
      <c r="J90" s="23"/>
      <c r="K90" s="27"/>
      <c r="L90" s="27"/>
      <c r="M90" s="48"/>
      <c r="N90" s="48"/>
      <c r="O90" s="27"/>
      <c r="P90" s="27"/>
      <c r="Q90" s="12"/>
      <c r="R90" s="14"/>
      <c r="S90" s="14"/>
      <c r="T90" s="14"/>
      <c r="U90" s="14"/>
    </row>
    <row r="91" spans="1:21" x14ac:dyDescent="0.15">
      <c r="A91" s="14"/>
      <c r="C91" s="11"/>
      <c r="D91" s="11"/>
      <c r="I91" s="30"/>
      <c r="J91" s="23"/>
      <c r="K91" s="27"/>
      <c r="L91" s="27"/>
      <c r="M91" s="48"/>
      <c r="N91" s="48"/>
      <c r="O91" s="27"/>
      <c r="P91" s="27"/>
      <c r="Q91" s="12"/>
      <c r="R91" s="14"/>
      <c r="S91" s="14"/>
      <c r="T91" s="14"/>
      <c r="U91" s="14"/>
    </row>
    <row r="92" spans="1:21" x14ac:dyDescent="0.15">
      <c r="A92" s="14"/>
      <c r="C92" s="11"/>
      <c r="D92" s="11"/>
      <c r="I92" s="30"/>
      <c r="J92" s="23"/>
      <c r="K92" s="27"/>
      <c r="L92" s="27"/>
      <c r="M92" s="48"/>
      <c r="N92" s="48"/>
      <c r="O92" s="27"/>
      <c r="P92" s="27"/>
      <c r="Q92" s="12"/>
      <c r="R92" s="14"/>
      <c r="S92" s="14"/>
      <c r="T92" s="14"/>
      <c r="U92" s="14"/>
    </row>
    <row r="93" spans="1:21" x14ac:dyDescent="0.15">
      <c r="A93" s="14"/>
      <c r="C93" s="11"/>
      <c r="D93" s="11"/>
      <c r="I93" s="30"/>
      <c r="J93" s="23"/>
      <c r="K93" s="27"/>
      <c r="L93" s="27"/>
      <c r="M93" s="48"/>
      <c r="N93" s="48"/>
      <c r="O93" s="27"/>
      <c r="P93" s="27"/>
      <c r="Q93" s="12"/>
      <c r="R93" s="14"/>
      <c r="S93" s="14"/>
      <c r="T93" s="14"/>
      <c r="U93" s="14"/>
    </row>
    <row r="94" spans="1:21" x14ac:dyDescent="0.15">
      <c r="A94" s="14"/>
      <c r="C94" s="11"/>
      <c r="D94" s="11"/>
      <c r="I94" s="30"/>
      <c r="J94" s="23"/>
      <c r="K94" s="27"/>
      <c r="L94" s="27"/>
      <c r="M94" s="48"/>
      <c r="N94" s="48"/>
      <c r="O94" s="27"/>
      <c r="P94" s="27"/>
      <c r="Q94" s="12"/>
      <c r="R94" s="14"/>
      <c r="S94" s="14"/>
      <c r="T94" s="14"/>
      <c r="U94" s="14"/>
    </row>
    <row r="95" spans="1:21" x14ac:dyDescent="0.15">
      <c r="A95" s="14"/>
      <c r="C95" s="11"/>
      <c r="D95" s="11"/>
      <c r="I95" s="30"/>
      <c r="J95" s="23"/>
      <c r="K95" s="27"/>
      <c r="L95" s="27"/>
      <c r="M95" s="48"/>
      <c r="N95" s="48"/>
      <c r="O95" s="27"/>
      <c r="P95" s="27"/>
      <c r="Q95" s="12"/>
      <c r="R95" s="14"/>
      <c r="S95" s="14"/>
      <c r="T95" s="14"/>
      <c r="U95" s="14"/>
    </row>
    <row r="96" spans="1:21" x14ac:dyDescent="0.15">
      <c r="A96" s="14"/>
      <c r="C96" s="11"/>
      <c r="D96" s="11"/>
      <c r="I96" s="30"/>
      <c r="J96" s="23"/>
      <c r="K96" s="27"/>
      <c r="L96" s="27"/>
      <c r="M96" s="48"/>
      <c r="N96" s="48"/>
      <c r="O96" s="27"/>
      <c r="P96" s="27"/>
      <c r="Q96" s="12"/>
      <c r="R96" s="14"/>
      <c r="S96" s="14"/>
      <c r="T96" s="14"/>
      <c r="U96" s="14"/>
    </row>
    <row r="97" spans="1:21" x14ac:dyDescent="0.15">
      <c r="A97" s="14"/>
      <c r="C97" s="11"/>
      <c r="D97" s="11"/>
      <c r="I97" s="30"/>
      <c r="J97" s="23"/>
      <c r="K97" s="27"/>
      <c r="L97" s="27"/>
      <c r="M97" s="48"/>
      <c r="N97" s="48"/>
      <c r="O97" s="27"/>
      <c r="P97" s="27"/>
      <c r="Q97" s="12"/>
      <c r="R97" s="14"/>
      <c r="S97" s="14"/>
      <c r="T97" s="14"/>
      <c r="U97" s="14"/>
    </row>
    <row r="98" spans="1:21" x14ac:dyDescent="0.15">
      <c r="A98" s="14"/>
      <c r="C98" s="11"/>
      <c r="D98" s="11"/>
      <c r="I98" s="30"/>
      <c r="J98" s="23"/>
      <c r="K98" s="27"/>
      <c r="L98" s="27"/>
      <c r="M98" s="48"/>
      <c r="N98" s="48"/>
      <c r="O98" s="27"/>
      <c r="P98" s="27"/>
      <c r="Q98" s="12"/>
      <c r="R98" s="14"/>
      <c r="S98" s="14"/>
      <c r="T98" s="14"/>
      <c r="U98" s="14"/>
    </row>
    <row r="99" spans="1:21" x14ac:dyDescent="0.15">
      <c r="A99" s="14"/>
      <c r="C99" s="11"/>
      <c r="D99" s="11"/>
      <c r="I99" s="30"/>
      <c r="J99" s="23"/>
      <c r="K99" s="27"/>
      <c r="L99" s="27"/>
      <c r="M99" s="48"/>
      <c r="N99" s="48"/>
      <c r="O99" s="27"/>
      <c r="P99" s="27"/>
      <c r="Q99" s="12"/>
      <c r="R99" s="14"/>
      <c r="S99" s="14"/>
      <c r="T99" s="14"/>
      <c r="U99" s="14"/>
    </row>
    <row r="100" spans="1:21" x14ac:dyDescent="0.15">
      <c r="A100" s="14"/>
      <c r="C100" s="11"/>
      <c r="D100" s="11"/>
      <c r="I100" s="30"/>
      <c r="J100" s="23"/>
      <c r="K100" s="27"/>
      <c r="L100" s="27"/>
      <c r="M100" s="48"/>
      <c r="N100" s="48"/>
      <c r="O100" s="27"/>
      <c r="P100" s="27"/>
      <c r="Q100" s="12"/>
      <c r="R100" s="14"/>
      <c r="S100" s="14"/>
      <c r="T100" s="14"/>
      <c r="U100" s="14"/>
    </row>
    <row r="101" spans="1:21" x14ac:dyDescent="0.15">
      <c r="A101" s="14"/>
      <c r="C101" s="11"/>
      <c r="D101" s="11"/>
      <c r="I101" s="30"/>
      <c r="J101" s="23"/>
      <c r="K101" s="27"/>
      <c r="L101" s="27"/>
      <c r="M101" s="48"/>
      <c r="N101" s="48"/>
      <c r="O101" s="27"/>
      <c r="P101" s="27"/>
      <c r="Q101" s="12"/>
      <c r="R101" s="14"/>
      <c r="S101" s="14"/>
      <c r="T101" s="14"/>
      <c r="U101" s="14"/>
    </row>
    <row r="102" spans="1:21" x14ac:dyDescent="0.15">
      <c r="A102" s="14"/>
      <c r="C102" s="11"/>
      <c r="D102" s="11"/>
      <c r="I102" s="30"/>
      <c r="J102" s="23"/>
      <c r="K102" s="27"/>
      <c r="L102" s="27"/>
      <c r="M102" s="48"/>
      <c r="N102" s="48"/>
      <c r="O102" s="27"/>
      <c r="P102" s="27"/>
      <c r="Q102" s="12"/>
      <c r="R102" s="14"/>
      <c r="S102" s="14"/>
      <c r="T102" s="14"/>
      <c r="U102" s="14"/>
    </row>
    <row r="103" spans="1:21" x14ac:dyDescent="0.15">
      <c r="A103" s="14"/>
      <c r="C103" s="11"/>
      <c r="D103" s="11"/>
      <c r="I103" s="30"/>
      <c r="J103" s="23"/>
      <c r="K103" s="27"/>
      <c r="L103" s="27"/>
      <c r="M103" s="48"/>
      <c r="N103" s="48"/>
      <c r="O103" s="27"/>
      <c r="P103" s="27"/>
      <c r="Q103" s="12"/>
      <c r="R103" s="14"/>
      <c r="S103" s="14"/>
      <c r="T103" s="14"/>
      <c r="U103" s="14"/>
    </row>
    <row r="104" spans="1:21" x14ac:dyDescent="0.15">
      <c r="A104" s="14"/>
      <c r="C104" s="11"/>
      <c r="D104" s="11"/>
      <c r="I104" s="30"/>
      <c r="J104" s="23"/>
      <c r="K104" s="27"/>
      <c r="L104" s="27"/>
      <c r="M104" s="48"/>
      <c r="N104" s="48"/>
      <c r="O104" s="27"/>
      <c r="P104" s="27"/>
      <c r="Q104" s="12"/>
      <c r="R104" s="14"/>
      <c r="S104" s="14"/>
      <c r="T104" s="14"/>
      <c r="U104" s="14"/>
    </row>
    <row r="105" spans="1:21" x14ac:dyDescent="0.15">
      <c r="A105" s="14"/>
      <c r="C105" s="11"/>
      <c r="D105" s="11"/>
      <c r="I105" s="30"/>
      <c r="J105" s="23"/>
      <c r="K105" s="27"/>
      <c r="L105" s="27"/>
      <c r="M105" s="48"/>
      <c r="N105" s="48"/>
      <c r="O105" s="27"/>
      <c r="P105" s="27"/>
      <c r="Q105" s="12"/>
      <c r="R105" s="14"/>
      <c r="S105" s="14"/>
      <c r="T105" s="14"/>
      <c r="U105" s="14"/>
    </row>
    <row r="106" spans="1:21" x14ac:dyDescent="0.15">
      <c r="A106" s="14"/>
      <c r="C106" s="11"/>
      <c r="D106" s="11"/>
      <c r="I106" s="30"/>
      <c r="J106" s="23"/>
      <c r="K106" s="27"/>
      <c r="L106" s="27"/>
      <c r="M106" s="48"/>
      <c r="N106" s="48"/>
      <c r="O106" s="27"/>
      <c r="P106" s="27"/>
      <c r="Q106" s="12"/>
      <c r="R106" s="14"/>
      <c r="S106" s="14"/>
      <c r="T106" s="14"/>
      <c r="U106" s="14"/>
    </row>
    <row r="107" spans="1:21" x14ac:dyDescent="0.15">
      <c r="A107" s="14"/>
      <c r="I107" s="30"/>
      <c r="J107" s="23"/>
      <c r="K107" s="27"/>
      <c r="L107" s="27"/>
      <c r="M107" s="48"/>
      <c r="N107" s="48"/>
      <c r="O107" s="27"/>
      <c r="P107" s="27"/>
      <c r="Q107" s="12"/>
      <c r="R107" s="14"/>
      <c r="S107" s="14"/>
      <c r="T107" s="14"/>
      <c r="U107" s="14"/>
    </row>
    <row r="108" spans="1:21" x14ac:dyDescent="0.15">
      <c r="A108" s="14"/>
      <c r="I108" s="30"/>
      <c r="J108" s="23"/>
      <c r="K108" s="27"/>
      <c r="L108" s="27"/>
      <c r="M108" s="48"/>
      <c r="N108" s="48"/>
      <c r="O108" s="27"/>
      <c r="P108" s="27"/>
      <c r="Q108" s="12"/>
      <c r="R108" s="14"/>
      <c r="S108" s="14"/>
      <c r="T108" s="14"/>
      <c r="U108" s="14"/>
    </row>
  </sheetData>
  <mergeCells count="2">
    <mergeCell ref="H2:H25"/>
    <mergeCell ref="H26:H6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" sqref="E2"/>
    </sheetView>
  </sheetViews>
  <sheetFormatPr defaultRowHeight="13.5" x14ac:dyDescent="0.15"/>
  <cols>
    <col min="1" max="1" width="9" style="14"/>
    <col min="2" max="2" width="12.375" style="16" customWidth="1"/>
    <col min="3" max="3" width="10.375" style="16" customWidth="1"/>
    <col min="4" max="5" width="9" style="16"/>
    <col min="6" max="6" width="11.75" style="16" customWidth="1"/>
    <col min="7" max="7" width="16.375" style="16" customWidth="1"/>
    <col min="8" max="8" width="9" style="16"/>
    <col min="9" max="9" width="15.625" style="14" customWidth="1"/>
    <col min="10" max="16384" width="9" style="14"/>
  </cols>
  <sheetData>
    <row r="1" spans="1:14" x14ac:dyDescent="0.15">
      <c r="B1" s="16" t="s">
        <v>80</v>
      </c>
      <c r="C1" s="16" t="s">
        <v>58</v>
      </c>
      <c r="D1" s="16" t="s">
        <v>64</v>
      </c>
      <c r="E1" s="16" t="s">
        <v>62</v>
      </c>
      <c r="F1" s="16" t="s">
        <v>67</v>
      </c>
      <c r="G1" s="16" t="s">
        <v>70</v>
      </c>
      <c r="H1" s="16" t="s">
        <v>82</v>
      </c>
      <c r="I1" s="14" t="s">
        <v>84</v>
      </c>
      <c r="J1" s="14" t="s">
        <v>86</v>
      </c>
    </row>
    <row r="2" spans="1:14" s="55" customFormat="1" x14ac:dyDescent="0.15">
      <c r="A2" s="92" t="s">
        <v>53</v>
      </c>
      <c r="B2" s="4" t="s">
        <v>5</v>
      </c>
      <c r="C2" s="4" t="s">
        <v>320</v>
      </c>
      <c r="D2" s="4">
        <f>C2/(2*3.1415926)</f>
        <v>0.757634837820792</v>
      </c>
      <c r="E2" s="4">
        <f>SUM(D2:D65)</f>
        <v>658980.03196483804</v>
      </c>
      <c r="F2" s="4">
        <f>D2/E2</f>
        <v>1.1497083387516331E-6</v>
      </c>
      <c r="G2" s="49">
        <f>SUM(F2:F10)</f>
        <v>7.4053348805929609E-3</v>
      </c>
      <c r="H2" s="4">
        <f>B2^3*D2</f>
        <v>-319627197.20564663</v>
      </c>
      <c r="I2" s="40">
        <f>SUM(H2:H10)</f>
        <v>-114178173742.99266</v>
      </c>
      <c r="J2" s="40">
        <f>(I2/E2)^(1/3)</f>
        <v>-55.748982558277483</v>
      </c>
      <c r="K2" s="40"/>
      <c r="L2" s="40"/>
      <c r="M2" s="40"/>
      <c r="N2" s="40"/>
    </row>
    <row r="3" spans="1:14" s="55" customFormat="1" x14ac:dyDescent="0.15">
      <c r="A3" s="93"/>
      <c r="B3" s="4" t="s">
        <v>6</v>
      </c>
      <c r="C3" s="4" t="s">
        <v>321</v>
      </c>
      <c r="D3" s="4">
        <f t="shared" ref="D3:D65" si="0">C3/(2*3.1415926)</f>
        <v>1.0442474304274845</v>
      </c>
      <c r="E3" s="4">
        <v>658980.03196483804</v>
      </c>
      <c r="F3" s="4">
        <f t="shared" ref="F3:F65" si="1">D3/E3</f>
        <v>1.5846419918277638E-6</v>
      </c>
      <c r="G3" s="4"/>
      <c r="H3" s="4">
        <f t="shared" ref="H3:H65" si="2">B3^3*D3</f>
        <v>-286776450.58114791</v>
      </c>
      <c r="I3" s="40"/>
      <c r="J3" s="40"/>
      <c r="K3" s="40"/>
      <c r="L3" s="40"/>
      <c r="M3" s="40"/>
      <c r="N3" s="40"/>
    </row>
    <row r="4" spans="1:14" s="55" customFormat="1" x14ac:dyDescent="0.15">
      <c r="A4" s="93"/>
      <c r="B4" s="4" t="s">
        <v>7</v>
      </c>
      <c r="C4" s="4" t="s">
        <v>322</v>
      </c>
      <c r="D4" s="4">
        <f t="shared" si="0"/>
        <v>195.77331573801135</v>
      </c>
      <c r="E4" s="4">
        <v>658980.03196483804</v>
      </c>
      <c r="F4" s="4">
        <f t="shared" si="1"/>
        <v>2.9708535348830942E-4</v>
      </c>
      <c r="G4" s="4"/>
      <c r="H4" s="4">
        <f t="shared" si="2"/>
        <v>-32571785405.911636</v>
      </c>
      <c r="I4" s="40"/>
      <c r="J4" s="40"/>
      <c r="K4" s="40"/>
      <c r="L4" s="40"/>
      <c r="M4" s="40"/>
      <c r="N4" s="40"/>
    </row>
    <row r="5" spans="1:14" s="55" customFormat="1" x14ac:dyDescent="0.15">
      <c r="A5" s="93"/>
      <c r="B5" s="56" t="s">
        <v>8</v>
      </c>
      <c r="C5" s="4" t="s">
        <v>323</v>
      </c>
      <c r="D5" s="4">
        <f t="shared" si="0"/>
        <v>724.28710202589605</v>
      </c>
      <c r="E5" s="4">
        <v>658980.03196483804</v>
      </c>
      <c r="F5" s="4">
        <f t="shared" si="1"/>
        <v>1.0991032609384782E-3</v>
      </c>
      <c r="G5" s="4"/>
      <c r="H5" s="4">
        <f t="shared" si="2"/>
        <v>-66000662172.109779</v>
      </c>
      <c r="I5" s="40"/>
      <c r="J5" s="40"/>
      <c r="K5" s="40"/>
      <c r="L5" s="40"/>
      <c r="M5" s="40"/>
      <c r="N5" s="40"/>
    </row>
    <row r="6" spans="1:14" s="55" customFormat="1" x14ac:dyDescent="0.15">
      <c r="A6" s="93"/>
      <c r="B6" s="4" t="s">
        <v>9</v>
      </c>
      <c r="C6" s="4" t="s">
        <v>324</v>
      </c>
      <c r="D6" s="4">
        <f t="shared" si="0"/>
        <v>204.81809130821102</v>
      </c>
      <c r="E6" s="4">
        <v>658980.03196483804</v>
      </c>
      <c r="F6" s="4">
        <f t="shared" si="1"/>
        <v>3.1081077024066754E-4</v>
      </c>
      <c r="G6" s="4"/>
      <c r="H6" s="4">
        <f t="shared" si="2"/>
        <v>-8781575664.8395481</v>
      </c>
      <c r="I6" s="40"/>
      <c r="J6" s="40"/>
      <c r="K6" s="40"/>
      <c r="L6" s="40"/>
      <c r="M6" s="40"/>
      <c r="N6" s="40"/>
    </row>
    <row r="7" spans="1:14" s="55" customFormat="1" x14ac:dyDescent="0.15">
      <c r="A7" s="93"/>
      <c r="B7" s="4" t="s">
        <v>10</v>
      </c>
      <c r="C7" s="4" t="s">
        <v>325</v>
      </c>
      <c r="D7" s="4">
        <f t="shared" si="0"/>
        <v>347.89042984122131</v>
      </c>
      <c r="E7" s="4">
        <v>658980.03196483804</v>
      </c>
      <c r="F7" s="4">
        <f t="shared" si="1"/>
        <v>5.2792256664278424E-4</v>
      </c>
      <c r="G7" s="4"/>
      <c r="H7" s="4">
        <f t="shared" si="2"/>
        <v>-5435787966.269083</v>
      </c>
      <c r="I7" s="40"/>
      <c r="J7" s="40"/>
      <c r="K7" s="40"/>
      <c r="L7" s="40"/>
      <c r="M7" s="40"/>
      <c r="N7" s="40"/>
    </row>
    <row r="8" spans="1:14" s="55" customFormat="1" x14ac:dyDescent="0.15">
      <c r="A8" s="93"/>
      <c r="B8" s="4" t="s">
        <v>11</v>
      </c>
      <c r="C8" s="4" t="s">
        <v>326</v>
      </c>
      <c r="D8" s="4">
        <f t="shared" si="0"/>
        <v>323.0845399877756</v>
      </c>
      <c r="E8" s="4">
        <v>658980.03196483804</v>
      </c>
      <c r="F8" s="4">
        <f t="shared" si="1"/>
        <v>4.9027971154824734E-4</v>
      </c>
      <c r="G8" s="4"/>
      <c r="H8" s="4">
        <f t="shared" si="2"/>
        <v>-1090410322.4587426</v>
      </c>
      <c r="I8" s="40"/>
      <c r="J8" s="40"/>
      <c r="K8" s="40"/>
      <c r="L8" s="40"/>
      <c r="M8" s="40"/>
      <c r="N8" s="40"/>
    </row>
    <row r="9" spans="1:14" s="55" customFormat="1" x14ac:dyDescent="0.15">
      <c r="A9" s="93"/>
      <c r="B9" s="4" t="s">
        <v>12</v>
      </c>
      <c r="C9" s="4" t="s">
        <v>327</v>
      </c>
      <c r="D9" s="4">
        <f t="shared" si="0"/>
        <v>307.35048204531677</v>
      </c>
      <c r="E9" s="4">
        <v>658980.03196483804</v>
      </c>
      <c r="F9" s="4">
        <f t="shared" si="1"/>
        <v>4.6640333111294701E-4</v>
      </c>
      <c r="G9" s="4"/>
      <c r="H9" s="4">
        <f t="shared" si="2"/>
        <v>-38418810.255664594</v>
      </c>
      <c r="I9" s="40"/>
      <c r="J9" s="40"/>
      <c r="K9" s="40"/>
      <c r="L9" s="40"/>
      <c r="M9" s="40"/>
      <c r="N9" s="40"/>
    </row>
    <row r="10" spans="1:14" s="55" customFormat="1" x14ac:dyDescent="0.15">
      <c r="A10" s="94"/>
      <c r="B10" s="4" t="s">
        <v>13</v>
      </c>
      <c r="C10" s="4" t="s">
        <v>328</v>
      </c>
      <c r="D10" s="4">
        <f t="shared" si="0"/>
        <v>2774.9619731087982</v>
      </c>
      <c r="E10" s="4">
        <v>658980.03196483804</v>
      </c>
      <c r="F10" s="4">
        <f t="shared" si="1"/>
        <v>4.2109955362909469E-3</v>
      </c>
      <c r="G10" s="10" t="s">
        <v>72</v>
      </c>
      <c r="H10" s="4">
        <f t="shared" si="2"/>
        <v>346870246.63859975</v>
      </c>
      <c r="I10" s="40" t="s">
        <v>84</v>
      </c>
      <c r="J10" s="16" t="s">
        <v>88</v>
      </c>
      <c r="K10" s="40"/>
      <c r="L10" s="40"/>
      <c r="M10" s="40"/>
      <c r="N10" s="40"/>
    </row>
    <row r="11" spans="1:14" s="55" customFormat="1" x14ac:dyDescent="0.15">
      <c r="A11" s="90" t="s">
        <v>55</v>
      </c>
      <c r="B11" s="10" t="s">
        <v>14</v>
      </c>
      <c r="C11" s="10" t="s">
        <v>329</v>
      </c>
      <c r="D11" s="10">
        <f t="shared" si="0"/>
        <v>292.76552281158285</v>
      </c>
      <c r="E11" s="10">
        <v>658980.03196483804</v>
      </c>
      <c r="F11" s="10">
        <f t="shared" si="1"/>
        <v>4.4427070413448322E-4</v>
      </c>
      <c r="G11" s="57">
        <f>SUM(F11:F65)</f>
        <v>0.99259466511940819</v>
      </c>
      <c r="H11" s="10">
        <f t="shared" si="2"/>
        <v>988083639.48909211</v>
      </c>
      <c r="I11" s="55">
        <f>SUM(H11:H65)</f>
        <v>2.0103529451753388E+16</v>
      </c>
      <c r="J11" s="55">
        <f>(I11/E11)^(1/3)</f>
        <v>3124.6402187820709</v>
      </c>
    </row>
    <row r="12" spans="1:14" s="55" customFormat="1" x14ac:dyDescent="0.15">
      <c r="A12" s="91"/>
      <c r="B12" s="10" t="s">
        <v>15</v>
      </c>
      <c r="C12" s="10" t="s">
        <v>330</v>
      </c>
      <c r="D12" s="10">
        <f t="shared" si="0"/>
        <v>124.31927042354251</v>
      </c>
      <c r="E12" s="10">
        <v>658980.03196483804</v>
      </c>
      <c r="F12" s="10">
        <f t="shared" si="1"/>
        <v>1.8865407811048204E-4</v>
      </c>
      <c r="G12" s="10"/>
      <c r="H12" s="10">
        <f t="shared" si="2"/>
        <v>1942488600.3678517</v>
      </c>
    </row>
    <row r="13" spans="1:14" s="55" customFormat="1" x14ac:dyDescent="0.15">
      <c r="A13" s="91"/>
      <c r="B13" s="10" t="s">
        <v>16</v>
      </c>
      <c r="C13" s="10" t="s">
        <v>331</v>
      </c>
      <c r="D13" s="10">
        <f t="shared" si="0"/>
        <v>74.001797686943874</v>
      </c>
      <c r="E13" s="10">
        <v>658980.03196483804</v>
      </c>
      <c r="F13" s="10">
        <f t="shared" si="1"/>
        <v>1.1229748110317928E-4</v>
      </c>
      <c r="G13" s="10"/>
      <c r="H13" s="10">
        <f t="shared" si="2"/>
        <v>3172827075.8277187</v>
      </c>
    </row>
    <row r="14" spans="1:14" s="55" customFormat="1" x14ac:dyDescent="0.15">
      <c r="A14" s="91"/>
      <c r="B14" s="10" t="s">
        <v>17</v>
      </c>
      <c r="C14" s="10" t="s">
        <v>332</v>
      </c>
      <c r="D14" s="10">
        <f t="shared" si="0"/>
        <v>72.6539144509062</v>
      </c>
      <c r="E14" s="10">
        <v>658980.03196483804</v>
      </c>
      <c r="F14" s="10">
        <f t="shared" si="1"/>
        <v>1.1025207278933587E-4</v>
      </c>
      <c r="G14" s="10"/>
      <c r="H14" s="10">
        <f t="shared" si="2"/>
        <v>6620587954.3388271</v>
      </c>
    </row>
    <row r="15" spans="1:14" s="55" customFormat="1" x14ac:dyDescent="0.15">
      <c r="A15" s="91"/>
      <c r="B15" s="10" t="s">
        <v>18</v>
      </c>
      <c r="C15" s="10" t="s">
        <v>333</v>
      </c>
      <c r="D15" s="10">
        <f t="shared" si="0"/>
        <v>50.953455900042542</v>
      </c>
      <c r="E15" s="10">
        <v>658980.03196483804</v>
      </c>
      <c r="F15" s="10">
        <f t="shared" si="1"/>
        <v>7.732169933604502E-5</v>
      </c>
      <c r="G15" s="10"/>
      <c r="H15" s="10">
        <f t="shared" si="2"/>
        <v>8477381225.3695784</v>
      </c>
    </row>
    <row r="16" spans="1:14" s="55" customFormat="1" x14ac:dyDescent="0.15">
      <c r="A16" s="91"/>
      <c r="B16" s="10" t="s">
        <v>19</v>
      </c>
      <c r="C16" s="10" t="s">
        <v>334</v>
      </c>
      <c r="D16" s="10">
        <f t="shared" si="0"/>
        <v>51.348637630480788</v>
      </c>
      <c r="E16" s="10">
        <v>658980.03196483804</v>
      </c>
      <c r="F16" s="10">
        <f t="shared" si="1"/>
        <v>7.7921386293569291E-5</v>
      </c>
      <c r="G16" s="10"/>
      <c r="H16" s="10">
        <f t="shared" si="2"/>
        <v>14101619609.270786</v>
      </c>
    </row>
    <row r="17" spans="1:8" s="55" customFormat="1" x14ac:dyDescent="0.15">
      <c r="A17" s="91"/>
      <c r="B17" s="10" t="s">
        <v>20</v>
      </c>
      <c r="C17" s="10" t="s">
        <v>335</v>
      </c>
      <c r="D17" s="10">
        <f t="shared" si="0"/>
        <v>104.14335709856203</v>
      </c>
      <c r="E17" s="10">
        <v>658980.03196483804</v>
      </c>
      <c r="F17" s="10">
        <f t="shared" si="1"/>
        <v>1.5803719695124075E-4</v>
      </c>
      <c r="G17" s="10"/>
      <c r="H17" s="10">
        <f t="shared" si="2"/>
        <v>43935478775.955856</v>
      </c>
    </row>
    <row r="18" spans="1:8" s="55" customFormat="1" x14ac:dyDescent="0.15">
      <c r="A18" s="91"/>
      <c r="B18" s="10" t="s">
        <v>21</v>
      </c>
      <c r="C18" s="10" t="s">
        <v>336</v>
      </c>
      <c r="D18" s="10">
        <f t="shared" si="0"/>
        <v>927.2223903252127</v>
      </c>
      <c r="E18" s="10">
        <v>658980.03196483804</v>
      </c>
      <c r="F18" s="10">
        <f t="shared" si="1"/>
        <v>1.4070568838946058E-3</v>
      </c>
      <c r="G18" s="10"/>
      <c r="H18" s="10">
        <f t="shared" si="2"/>
        <v>569430450458.47119</v>
      </c>
    </row>
    <row r="19" spans="1:8" s="55" customFormat="1" x14ac:dyDescent="0.15">
      <c r="A19" s="91"/>
      <c r="B19" s="10" t="s">
        <v>22</v>
      </c>
      <c r="C19" s="10" t="s">
        <v>337</v>
      </c>
      <c r="D19" s="10">
        <f t="shared" si="0"/>
        <v>10725.992924735052</v>
      </c>
      <c r="E19" s="10">
        <v>658980.03196483804</v>
      </c>
      <c r="F19" s="10">
        <f t="shared" si="1"/>
        <v>1.6276658478943669E-2</v>
      </c>
      <c r="G19" s="10"/>
      <c r="H19" s="10">
        <f t="shared" si="2"/>
        <v>9196198183844.7148</v>
      </c>
    </row>
    <row r="20" spans="1:8" s="55" customFormat="1" x14ac:dyDescent="0.15">
      <c r="A20" s="91"/>
      <c r="B20" s="10" t="s">
        <v>23</v>
      </c>
      <c r="C20" s="10" t="s">
        <v>338</v>
      </c>
      <c r="D20" s="10">
        <f t="shared" si="0"/>
        <v>33212.613245905915</v>
      </c>
      <c r="E20" s="10">
        <v>658980.03196483804</v>
      </c>
      <c r="F20" s="10">
        <f t="shared" si="1"/>
        <v>5.0400029795861979E-2</v>
      </c>
      <c r="G20" s="10"/>
      <c r="H20" s="10">
        <f t="shared" si="2"/>
        <v>38447751408791.836</v>
      </c>
    </row>
    <row r="21" spans="1:8" s="55" customFormat="1" x14ac:dyDescent="0.15">
      <c r="A21" s="91"/>
      <c r="B21" s="10" t="s">
        <v>24</v>
      </c>
      <c r="C21" s="10" t="s">
        <v>339</v>
      </c>
      <c r="D21" s="10">
        <f t="shared" si="0"/>
        <v>34673.655648412212</v>
      </c>
      <c r="E21" s="10">
        <v>658980.03196483804</v>
      </c>
      <c r="F21" s="10">
        <f t="shared" si="1"/>
        <v>5.2617156767296912E-2</v>
      </c>
      <c r="G21" s="10"/>
      <c r="H21" s="10">
        <f t="shared" si="2"/>
        <v>52734296034278.922</v>
      </c>
    </row>
    <row r="22" spans="1:8" s="55" customFormat="1" x14ac:dyDescent="0.15">
      <c r="A22" s="91"/>
      <c r="B22" s="10" t="s">
        <v>25</v>
      </c>
      <c r="C22" s="10" t="s">
        <v>340</v>
      </c>
      <c r="D22" s="10">
        <f t="shared" si="0"/>
        <v>23481.402394441597</v>
      </c>
      <c r="E22" s="10">
        <v>658980.03196483804</v>
      </c>
      <c r="F22" s="10">
        <f t="shared" si="1"/>
        <v>3.5632949794288334E-2</v>
      </c>
      <c r="G22" s="10"/>
      <c r="H22" s="10">
        <f t="shared" si="2"/>
        <v>45862114051643.742</v>
      </c>
    </row>
    <row r="23" spans="1:8" s="55" customFormat="1" x14ac:dyDescent="0.15">
      <c r="A23" s="91"/>
      <c r="B23" s="10" t="s">
        <v>26</v>
      </c>
      <c r="C23" s="10" t="s">
        <v>341</v>
      </c>
      <c r="D23" s="10">
        <f t="shared" si="0"/>
        <v>13186.416978445899</v>
      </c>
      <c r="E23" s="10">
        <v>658980.03196483804</v>
      </c>
      <c r="F23" s="10">
        <f t="shared" si="1"/>
        <v>2.0010343771917967E-2</v>
      </c>
      <c r="G23" s="10"/>
      <c r="H23" s="10">
        <f t="shared" si="2"/>
        <v>32443530673343.828</v>
      </c>
    </row>
    <row r="24" spans="1:8" s="55" customFormat="1" x14ac:dyDescent="0.15">
      <c r="A24" s="91"/>
      <c r="B24" s="10" t="s">
        <v>27</v>
      </c>
      <c r="C24" s="10" t="s">
        <v>342</v>
      </c>
      <c r="D24" s="10">
        <f t="shared" si="0"/>
        <v>9678.7056348426595</v>
      </c>
      <c r="E24" s="10">
        <v>658980.03196483804</v>
      </c>
      <c r="F24" s="10">
        <f t="shared" si="1"/>
        <v>1.4687403510519568E-2</v>
      </c>
      <c r="G24" s="10"/>
      <c r="H24" s="10">
        <f t="shared" si="2"/>
        <v>29506743966022.203</v>
      </c>
    </row>
    <row r="25" spans="1:8" s="55" customFormat="1" x14ac:dyDescent="0.15">
      <c r="A25" s="91"/>
      <c r="B25" s="10" t="s">
        <v>28</v>
      </c>
      <c r="C25" s="10" t="s">
        <v>343</v>
      </c>
      <c r="D25" s="10">
        <f t="shared" si="0"/>
        <v>11082.659158288059</v>
      </c>
      <c r="E25" s="10">
        <v>658980.03196483804</v>
      </c>
      <c r="F25" s="10">
        <f t="shared" si="1"/>
        <v>1.681789829844102E-2</v>
      </c>
      <c r="G25" s="10"/>
      <c r="H25" s="10">
        <f t="shared" si="2"/>
        <v>41270437373069.945</v>
      </c>
    </row>
    <row r="26" spans="1:8" x14ac:dyDescent="0.15">
      <c r="A26" s="91"/>
      <c r="B26" s="16" t="s">
        <v>29</v>
      </c>
      <c r="C26" s="16" t="s">
        <v>344</v>
      </c>
      <c r="D26" s="16">
        <f t="shared" si="0"/>
        <v>13845.477609031801</v>
      </c>
      <c r="E26" s="16">
        <v>658980.03196483804</v>
      </c>
      <c r="F26" s="16">
        <f t="shared" si="1"/>
        <v>2.1010466080056536E-2</v>
      </c>
      <c r="H26" s="16">
        <f t="shared" si="2"/>
        <v>62195616104471.977</v>
      </c>
    </row>
    <row r="27" spans="1:8" x14ac:dyDescent="0.15">
      <c r="A27" s="91"/>
      <c r="B27" s="16" t="s">
        <v>30</v>
      </c>
      <c r="C27" s="16" t="s">
        <v>345</v>
      </c>
      <c r="D27" s="16">
        <f t="shared" si="0"/>
        <v>13995.847201830053</v>
      </c>
      <c r="E27" s="16">
        <v>658980.03196483804</v>
      </c>
      <c r="F27" s="16">
        <f t="shared" si="1"/>
        <v>2.1238651435460863E-2</v>
      </c>
      <c r="H27" s="16">
        <f t="shared" si="2"/>
        <v>75008993597307.938</v>
      </c>
    </row>
    <row r="28" spans="1:8" x14ac:dyDescent="0.15">
      <c r="A28" s="91"/>
      <c r="B28" s="16" t="s">
        <v>31</v>
      </c>
      <c r="C28" s="16" t="s">
        <v>346</v>
      </c>
      <c r="D28" s="16">
        <f t="shared" si="0"/>
        <v>13516.18602615756</v>
      </c>
      <c r="E28" s="16">
        <v>658980.03196483804</v>
      </c>
      <c r="F28" s="16">
        <f t="shared" si="1"/>
        <v>2.0510767201636179E-2</v>
      </c>
      <c r="H28" s="16">
        <f t="shared" si="2"/>
        <v>85579421347869.859</v>
      </c>
    </row>
    <row r="29" spans="1:8" x14ac:dyDescent="0.15">
      <c r="A29" s="91"/>
      <c r="B29" s="16" t="s">
        <v>32</v>
      </c>
      <c r="C29" s="16" t="s">
        <v>347</v>
      </c>
      <c r="D29" s="16">
        <f t="shared" si="0"/>
        <v>14609.660081323083</v>
      </c>
      <c r="E29" s="16">
        <v>658980.03196483804</v>
      </c>
      <c r="F29" s="16">
        <f t="shared" si="1"/>
        <v>2.2170110432272745E-2</v>
      </c>
      <c r="H29" s="16">
        <f t="shared" si="2"/>
        <v>108328803295500.5</v>
      </c>
    </row>
    <row r="30" spans="1:8" x14ac:dyDescent="0.15">
      <c r="A30" s="91"/>
      <c r="B30" s="16" t="s">
        <v>33</v>
      </c>
      <c r="C30" s="16" t="s">
        <v>348</v>
      </c>
      <c r="D30" s="16">
        <f t="shared" si="0"/>
        <v>13354.436854734124</v>
      </c>
      <c r="E30" s="16">
        <v>658980.03196483804</v>
      </c>
      <c r="F30" s="16">
        <f t="shared" si="1"/>
        <v>2.0265313373632986E-2</v>
      </c>
      <c r="H30" s="16">
        <f t="shared" si="2"/>
        <v>115050142808141.31</v>
      </c>
    </row>
    <row r="31" spans="1:8" x14ac:dyDescent="0.15">
      <c r="A31" s="91"/>
      <c r="B31" s="16" t="s">
        <v>34</v>
      </c>
      <c r="C31" s="16" t="s">
        <v>349</v>
      </c>
      <c r="D31" s="16">
        <f t="shared" si="0"/>
        <v>13195.807120248501</v>
      </c>
      <c r="E31" s="16">
        <v>658980.03196483804</v>
      </c>
      <c r="F31" s="16">
        <f t="shared" si="1"/>
        <v>2.0024593280775774E-2</v>
      </c>
      <c r="H31" s="16">
        <f t="shared" si="2"/>
        <v>131144879588699.69</v>
      </c>
    </row>
    <row r="32" spans="1:8" x14ac:dyDescent="0.15">
      <c r="A32" s="91"/>
      <c r="B32" s="16" t="s">
        <v>35</v>
      </c>
      <c r="C32" s="16" t="s">
        <v>350</v>
      </c>
      <c r="D32" s="16">
        <f t="shared" si="0"/>
        <v>14286.129907487048</v>
      </c>
      <c r="E32" s="16">
        <v>658980.03196483804</v>
      </c>
      <c r="F32" s="16">
        <f t="shared" si="1"/>
        <v>2.1679154472846501E-2</v>
      </c>
      <c r="H32" s="16">
        <f t="shared" si="2"/>
        <v>162727948477469.66</v>
      </c>
    </row>
    <row r="33" spans="1:8" x14ac:dyDescent="0.15">
      <c r="A33" s="91"/>
      <c r="B33" s="16" t="s">
        <v>36</v>
      </c>
      <c r="C33" s="16" t="s">
        <v>351</v>
      </c>
      <c r="D33" s="16">
        <f t="shared" si="0"/>
        <v>13449.356864413292</v>
      </c>
      <c r="E33" s="16">
        <v>658980.03196483804</v>
      </c>
      <c r="F33" s="16">
        <f t="shared" si="1"/>
        <v>2.0409354171646472E-2</v>
      </c>
      <c r="H33" s="16">
        <f t="shared" si="2"/>
        <v>174544072216747.66</v>
      </c>
    </row>
    <row r="34" spans="1:8" x14ac:dyDescent="0.15">
      <c r="A34" s="91"/>
      <c r="B34" s="16" t="s">
        <v>37</v>
      </c>
      <c r="C34" s="16" t="s">
        <v>352</v>
      </c>
      <c r="D34" s="16">
        <f t="shared" si="0"/>
        <v>13515.46982890143</v>
      </c>
      <c r="E34" s="16">
        <v>658980.03196483804</v>
      </c>
      <c r="F34" s="16">
        <f t="shared" si="1"/>
        <v>2.0509680374689396E-2</v>
      </c>
      <c r="H34" s="16">
        <f t="shared" si="2"/>
        <v>198760188737553.06</v>
      </c>
    </row>
    <row r="35" spans="1:8" x14ac:dyDescent="0.15">
      <c r="A35" s="91"/>
      <c r="B35" s="16" t="s">
        <v>38</v>
      </c>
      <c r="C35" s="16" t="s">
        <v>353</v>
      </c>
      <c r="D35" s="16">
        <f t="shared" si="0"/>
        <v>13466.068133723003</v>
      </c>
      <c r="E35" s="16">
        <v>658980.03196483804</v>
      </c>
      <c r="F35" s="16">
        <f t="shared" si="1"/>
        <v>2.0434713467071378E-2</v>
      </c>
      <c r="H35" s="16">
        <f t="shared" si="2"/>
        <v>223285925500811.28</v>
      </c>
    </row>
    <row r="36" spans="1:8" x14ac:dyDescent="0.15">
      <c r="A36" s="91"/>
      <c r="B36" s="16" t="s">
        <v>39</v>
      </c>
      <c r="C36" s="16" t="s">
        <v>354</v>
      </c>
      <c r="D36" s="16">
        <f t="shared" si="0"/>
        <v>14245.004269490575</v>
      </c>
      <c r="E36" s="16">
        <v>658980.03196483804</v>
      </c>
      <c r="F36" s="16">
        <f t="shared" si="1"/>
        <v>2.1616746454391295E-2</v>
      </c>
      <c r="H36" s="16">
        <f t="shared" si="2"/>
        <v>265094187578618.53</v>
      </c>
    </row>
    <row r="37" spans="1:8" x14ac:dyDescent="0.15">
      <c r="A37" s="91"/>
      <c r="B37" s="16" t="s">
        <v>40</v>
      </c>
      <c r="C37" s="16" t="s">
        <v>355</v>
      </c>
      <c r="D37" s="16">
        <f t="shared" si="0"/>
        <v>16209.135455692121</v>
      </c>
      <c r="E37" s="16">
        <v>658980.03196483804</v>
      </c>
      <c r="F37" s="16">
        <f t="shared" si="1"/>
        <v>2.4597308976665639E-2</v>
      </c>
      <c r="H37" s="16">
        <f t="shared" si="2"/>
        <v>337099363930097.06</v>
      </c>
    </row>
    <row r="38" spans="1:8" x14ac:dyDescent="0.15">
      <c r="A38" s="91"/>
      <c r="B38" s="16" t="s">
        <v>41</v>
      </c>
      <c r="C38" s="16" t="s">
        <v>356</v>
      </c>
      <c r="D38" s="16">
        <f t="shared" si="0"/>
        <v>16293.487576969719</v>
      </c>
      <c r="E38" s="16">
        <v>658980.03196483804</v>
      </c>
      <c r="F38" s="16">
        <f t="shared" si="1"/>
        <v>2.4725313039286614E-2</v>
      </c>
      <c r="H38" s="16">
        <f t="shared" si="2"/>
        <v>377179980605219.13</v>
      </c>
    </row>
    <row r="39" spans="1:8" x14ac:dyDescent="0.15">
      <c r="A39" s="91"/>
      <c r="B39" s="16" t="s">
        <v>42</v>
      </c>
      <c r="C39" s="16" t="s">
        <v>357</v>
      </c>
      <c r="D39" s="16">
        <f t="shared" si="0"/>
        <v>18112.469452595476</v>
      </c>
      <c r="E39" s="16">
        <v>658980.03196483804</v>
      </c>
      <c r="F39" s="16">
        <f t="shared" si="1"/>
        <v>2.7485611967013174E-2</v>
      </c>
      <c r="H39" s="16">
        <f t="shared" si="2"/>
        <v>464990107963075.81</v>
      </c>
    </row>
    <row r="40" spans="1:8" x14ac:dyDescent="0.15">
      <c r="A40" s="91"/>
      <c r="B40" s="16" t="s">
        <v>43</v>
      </c>
      <c r="C40" s="16" t="s">
        <v>358</v>
      </c>
      <c r="D40" s="16">
        <f t="shared" si="0"/>
        <v>19838.504839870071</v>
      </c>
      <c r="E40" s="16">
        <v>658980.03196483804</v>
      </c>
      <c r="F40" s="16">
        <f t="shared" si="1"/>
        <v>3.0104864908757384E-2</v>
      </c>
      <c r="H40" s="16">
        <f t="shared" si="2"/>
        <v>562870458382318.56</v>
      </c>
    </row>
    <row r="41" spans="1:8" x14ac:dyDescent="0.15">
      <c r="A41" s="91"/>
      <c r="B41" s="16" t="s">
        <v>44</v>
      </c>
      <c r="C41" s="16" t="s">
        <v>359</v>
      </c>
      <c r="D41" s="16">
        <f t="shared" si="0"/>
        <v>20605.154213821359</v>
      </c>
      <c r="E41" s="16">
        <v>658980.03196483804</v>
      </c>
      <c r="F41" s="16">
        <f t="shared" si="1"/>
        <v>3.1268252776012508E-2</v>
      </c>
      <c r="H41" s="16">
        <f t="shared" si="2"/>
        <v>644032124462923.63</v>
      </c>
    </row>
    <row r="42" spans="1:8" x14ac:dyDescent="0.15">
      <c r="A42" s="91"/>
      <c r="B42" s="16" t="s">
        <v>45</v>
      </c>
      <c r="C42" s="16" t="s">
        <v>360</v>
      </c>
      <c r="D42" s="16">
        <f t="shared" si="0"/>
        <v>19469.265365598327</v>
      </c>
      <c r="E42" s="16">
        <v>658980.03196483804</v>
      </c>
      <c r="F42" s="16">
        <f t="shared" si="1"/>
        <v>2.9544545238416528E-2</v>
      </c>
      <c r="H42" s="16">
        <f t="shared" si="2"/>
        <v>668343375128430</v>
      </c>
    </row>
    <row r="43" spans="1:8" x14ac:dyDescent="0.15">
      <c r="A43" s="91"/>
      <c r="B43" s="16" t="s">
        <v>46</v>
      </c>
      <c r="C43" s="16" t="s">
        <v>361</v>
      </c>
      <c r="D43" s="16">
        <f t="shared" si="0"/>
        <v>20120.049939002274</v>
      </c>
      <c r="E43" s="16">
        <v>658980.03196483804</v>
      </c>
      <c r="F43" s="16">
        <f t="shared" si="1"/>
        <v>3.0532108657392282E-2</v>
      </c>
      <c r="H43" s="16">
        <f t="shared" si="2"/>
        <v>756420822475517.63</v>
      </c>
    </row>
    <row r="44" spans="1:8" x14ac:dyDescent="0.15">
      <c r="A44" s="91"/>
      <c r="B44" s="16" t="s">
        <v>47</v>
      </c>
      <c r="C44" s="16" t="s">
        <v>362</v>
      </c>
      <c r="D44" s="16">
        <f t="shared" si="0"/>
        <v>20804.416205971454</v>
      </c>
      <c r="E44" s="16">
        <v>658980.03196483804</v>
      </c>
      <c r="F44" s="16">
        <f t="shared" si="1"/>
        <v>3.1570632184317139E-2</v>
      </c>
      <c r="H44" s="16">
        <f t="shared" si="2"/>
        <v>854304745425934.63</v>
      </c>
    </row>
    <row r="45" spans="1:8" x14ac:dyDescent="0.15">
      <c r="A45" s="91"/>
      <c r="B45" s="16" t="s">
        <v>48</v>
      </c>
      <c r="C45" s="16" t="s">
        <v>363</v>
      </c>
      <c r="D45" s="16">
        <f t="shared" si="0"/>
        <v>23207.655887653924</v>
      </c>
      <c r="E45" s="16">
        <v>658980.03196483804</v>
      </c>
      <c r="F45" s="16">
        <f t="shared" si="1"/>
        <v>3.5217540383518389E-2</v>
      </c>
      <c r="H45" s="16">
        <f t="shared" si="2"/>
        <v>1038284415800763</v>
      </c>
    </row>
    <row r="46" spans="1:8" x14ac:dyDescent="0.15">
      <c r="A46" s="91"/>
      <c r="B46" s="16" t="s">
        <v>49</v>
      </c>
      <c r="C46" s="16" t="s">
        <v>364</v>
      </c>
      <c r="D46" s="16">
        <f t="shared" si="0"/>
        <v>23316.040405748347</v>
      </c>
      <c r="E46" s="16">
        <v>658980.03196483804</v>
      </c>
      <c r="F46" s="16">
        <f t="shared" si="1"/>
        <v>3.5382013528131376E-2</v>
      </c>
      <c r="H46" s="16">
        <f t="shared" si="2"/>
        <v>1133792011315375.5</v>
      </c>
    </row>
    <row r="47" spans="1:8" x14ac:dyDescent="0.15">
      <c r="A47" s="91"/>
      <c r="B47" s="16" t="s">
        <v>50</v>
      </c>
      <c r="C47" s="16" t="s">
        <v>365</v>
      </c>
      <c r="D47" s="16">
        <f t="shared" si="0"/>
        <v>25690.632197185594</v>
      </c>
      <c r="E47" s="16">
        <v>658980.03196483804</v>
      </c>
      <c r="F47" s="16">
        <f t="shared" si="1"/>
        <v>3.8985448649461352E-2</v>
      </c>
      <c r="H47" s="16">
        <f t="shared" si="2"/>
        <v>1354779432273459</v>
      </c>
    </row>
    <row r="48" spans="1:8" x14ac:dyDescent="0.15">
      <c r="A48" s="91"/>
      <c r="B48" s="16" t="s">
        <v>51</v>
      </c>
      <c r="C48" s="16" t="s">
        <v>366</v>
      </c>
      <c r="D48" s="16">
        <f t="shared" si="0"/>
        <v>24692.253222139625</v>
      </c>
      <c r="E48" s="16">
        <v>658980.03196483804</v>
      </c>
      <c r="F48" s="16">
        <f t="shared" si="1"/>
        <v>3.7470411885647481E-2</v>
      </c>
      <c r="H48" s="16">
        <f t="shared" si="2"/>
        <v>1409103555032883.8</v>
      </c>
    </row>
    <row r="49" spans="1:8" x14ac:dyDescent="0.15">
      <c r="A49" s="91"/>
      <c r="B49" s="16" t="s">
        <v>52</v>
      </c>
      <c r="C49" s="16" t="s">
        <v>367</v>
      </c>
      <c r="D49" s="16">
        <f t="shared" si="0"/>
        <v>24096.377105039017</v>
      </c>
      <c r="E49" s="16">
        <v>658980.03196483804</v>
      </c>
      <c r="F49" s="16">
        <f t="shared" si="1"/>
        <v>3.6566171865925E-2</v>
      </c>
      <c r="H49" s="16">
        <f t="shared" si="2"/>
        <v>1485056708936416.5</v>
      </c>
    </row>
    <row r="50" spans="1:8" x14ac:dyDescent="0.15">
      <c r="A50" s="91"/>
      <c r="B50" s="16" t="s">
        <v>304</v>
      </c>
      <c r="C50" s="16" t="s">
        <v>368</v>
      </c>
      <c r="D50" s="16">
        <f t="shared" si="0"/>
        <v>23498.750283534537</v>
      </c>
      <c r="E50" s="16">
        <v>658980.03196483804</v>
      </c>
      <c r="F50" s="16">
        <f t="shared" si="1"/>
        <v>3.5659275158110383E-2</v>
      </c>
      <c r="H50" s="16">
        <f t="shared" si="2"/>
        <v>1561024918678984.8</v>
      </c>
    </row>
    <row r="51" spans="1:8" x14ac:dyDescent="0.15">
      <c r="A51" s="91"/>
      <c r="B51" s="16" t="s">
        <v>305</v>
      </c>
      <c r="C51" s="16" t="s">
        <v>369</v>
      </c>
      <c r="D51" s="16">
        <f t="shared" si="0"/>
        <v>20382.973909475084</v>
      </c>
      <c r="E51" s="16">
        <v>658980.03196483804</v>
      </c>
      <c r="F51" s="16">
        <f t="shared" si="1"/>
        <v>3.0931094905410853E-2</v>
      </c>
      <c r="H51" s="16">
        <f t="shared" si="2"/>
        <v>1456839937847128.8</v>
      </c>
    </row>
    <row r="52" spans="1:8" x14ac:dyDescent="0.15">
      <c r="A52" s="91"/>
      <c r="B52" s="16" t="s">
        <v>306</v>
      </c>
      <c r="C52" s="16" t="s">
        <v>370</v>
      </c>
      <c r="D52" s="16">
        <f t="shared" si="0"/>
        <v>16183.352354471423</v>
      </c>
      <c r="E52" s="16">
        <v>658980.03196483804</v>
      </c>
      <c r="F52" s="16">
        <f t="shared" si="1"/>
        <v>2.4558183206581496E-2</v>
      </c>
      <c r="H52" s="16">
        <f t="shared" si="2"/>
        <v>1242325158086220.3</v>
      </c>
    </row>
    <row r="53" spans="1:8" x14ac:dyDescent="0.15">
      <c r="A53" s="91"/>
      <c r="B53" s="16" t="s">
        <v>307</v>
      </c>
      <c r="C53" s="16" t="s">
        <v>371</v>
      </c>
      <c r="D53" s="16">
        <f t="shared" si="0"/>
        <v>12529.918742487489</v>
      </c>
      <c r="E53" s="16">
        <v>658980.03196483804</v>
      </c>
      <c r="F53" s="16">
        <f t="shared" si="1"/>
        <v>1.9014109889077885E-2</v>
      </c>
      <c r="H53" s="16">
        <f t="shared" si="2"/>
        <v>1031373635210529.9</v>
      </c>
    </row>
    <row r="54" spans="1:8" x14ac:dyDescent="0.15">
      <c r="A54" s="91"/>
      <c r="B54" s="16" t="s">
        <v>308</v>
      </c>
      <c r="C54" s="16" t="s">
        <v>372</v>
      </c>
      <c r="D54" s="16">
        <f t="shared" si="0"/>
        <v>9415.6225094240417</v>
      </c>
      <c r="E54" s="16">
        <v>658980.03196483804</v>
      </c>
      <c r="F54" s="16">
        <f t="shared" si="1"/>
        <v>1.4288175745401709E-2</v>
      </c>
      <c r="H54" s="16">
        <f t="shared" si="2"/>
        <v>829715248105769.63</v>
      </c>
    </row>
    <row r="55" spans="1:8" x14ac:dyDescent="0.15">
      <c r="A55" s="91"/>
      <c r="B55" s="16" t="s">
        <v>309</v>
      </c>
      <c r="C55" s="16" t="s">
        <v>373</v>
      </c>
      <c r="D55" s="16">
        <f t="shared" si="0"/>
        <v>5323.8602611936385</v>
      </c>
      <c r="E55" s="16">
        <v>658980.03196483804</v>
      </c>
      <c r="F55" s="16">
        <f t="shared" si="1"/>
        <v>8.0789401847576915E-3</v>
      </c>
      <c r="H55" s="16">
        <f t="shared" si="2"/>
        <v>501488337610993.94</v>
      </c>
    </row>
    <row r="56" spans="1:8" x14ac:dyDescent="0.15">
      <c r="A56" s="91"/>
      <c r="B56" s="16" t="s">
        <v>310</v>
      </c>
      <c r="C56" s="16" t="s">
        <v>374</v>
      </c>
      <c r="D56" s="16">
        <f t="shared" si="0"/>
        <v>2800.6973278457554</v>
      </c>
      <c r="E56" s="16">
        <v>658980.03196483804</v>
      </c>
      <c r="F56" s="16">
        <f t="shared" si="1"/>
        <v>4.2500488512453062E-3</v>
      </c>
      <c r="H56" s="16">
        <f t="shared" si="2"/>
        <v>281595062566753.5</v>
      </c>
    </row>
    <row r="57" spans="1:8" x14ac:dyDescent="0.15">
      <c r="A57" s="91"/>
      <c r="B57" s="16" t="s">
        <v>311</v>
      </c>
      <c r="C57" s="16" t="s">
        <v>375</v>
      </c>
      <c r="D57" s="16">
        <f t="shared" si="0"/>
        <v>1226.4734771784222</v>
      </c>
      <c r="E57" s="16">
        <v>658980.03196483804</v>
      </c>
      <c r="F57" s="16">
        <f t="shared" si="1"/>
        <v>1.8611694098249467E-3</v>
      </c>
      <c r="H57" s="16">
        <f t="shared" si="2"/>
        <v>131443462186981.22</v>
      </c>
    </row>
    <row r="58" spans="1:8" x14ac:dyDescent="0.15">
      <c r="A58" s="91"/>
      <c r="B58" s="16" t="s">
        <v>312</v>
      </c>
      <c r="C58" s="16" t="s">
        <v>376</v>
      </c>
      <c r="D58" s="16">
        <f t="shared" si="0"/>
        <v>477.13220358362184</v>
      </c>
      <c r="E58" s="16">
        <v>658980.03196483804</v>
      </c>
      <c r="F58" s="16">
        <f t="shared" si="1"/>
        <v>7.2404652711704738E-4</v>
      </c>
      <c r="H58" s="16">
        <f t="shared" si="2"/>
        <v>54433209955159.359</v>
      </c>
    </row>
    <row r="59" spans="1:8" x14ac:dyDescent="0.15">
      <c r="A59" s="91"/>
      <c r="B59" s="16" t="s">
        <v>313</v>
      </c>
      <c r="C59" s="16" t="s">
        <v>377</v>
      </c>
      <c r="D59" s="16">
        <f t="shared" si="0"/>
        <v>239.86082727594913</v>
      </c>
      <c r="E59" s="16">
        <v>658980.03196483804</v>
      </c>
      <c r="F59" s="16">
        <f t="shared" si="1"/>
        <v>3.6398800516120597E-4</v>
      </c>
      <c r="H59" s="16">
        <f t="shared" si="2"/>
        <v>29092090105628.27</v>
      </c>
    </row>
    <row r="60" spans="1:8" x14ac:dyDescent="0.15">
      <c r="A60" s="91"/>
      <c r="B60" s="16" t="s">
        <v>314</v>
      </c>
      <c r="C60" s="16" t="s">
        <v>378</v>
      </c>
      <c r="D60" s="16">
        <f t="shared" si="0"/>
        <v>176.76384901084884</v>
      </c>
      <c r="E60" s="16">
        <v>658980.03196483804</v>
      </c>
      <c r="F60" s="16">
        <f t="shared" si="1"/>
        <v>2.6823855114972684E-4</v>
      </c>
      <c r="H60" s="16">
        <f t="shared" si="2"/>
        <v>22764996299965.82</v>
      </c>
    </row>
    <row r="61" spans="1:8" x14ac:dyDescent="0.15">
      <c r="A61" s="91"/>
      <c r="B61" s="16" t="s">
        <v>315</v>
      </c>
      <c r="C61" s="16" t="s">
        <v>379</v>
      </c>
      <c r="D61" s="16">
        <f t="shared" si="0"/>
        <v>170.857608971959</v>
      </c>
      <c r="E61" s="16">
        <v>658980.03196483804</v>
      </c>
      <c r="F61" s="16">
        <f t="shared" si="1"/>
        <v>2.5927585159526598E-4</v>
      </c>
      <c r="H61" s="16">
        <f t="shared" si="2"/>
        <v>23337590309887.73</v>
      </c>
    </row>
    <row r="62" spans="1:8" x14ac:dyDescent="0.15">
      <c r="A62" s="91"/>
      <c r="B62" s="16" t="s">
        <v>316</v>
      </c>
      <c r="C62" s="16" t="s">
        <v>380</v>
      </c>
      <c r="D62" s="16">
        <f t="shared" si="0"/>
        <v>6.0698035766954636E-2</v>
      </c>
      <c r="E62" s="16">
        <v>658980.03196483804</v>
      </c>
      <c r="F62" s="16">
        <f t="shared" si="1"/>
        <v>9.210906677395859E-8</v>
      </c>
      <c r="H62" s="16">
        <f t="shared" si="2"/>
        <v>8783195456.840107</v>
      </c>
    </row>
    <row r="63" spans="1:8" x14ac:dyDescent="0.15">
      <c r="A63" s="91"/>
      <c r="B63" s="16" t="s">
        <v>317</v>
      </c>
      <c r="C63" s="16" t="s">
        <v>60</v>
      </c>
      <c r="D63" s="16">
        <f t="shared" si="0"/>
        <v>0</v>
      </c>
      <c r="E63" s="16">
        <v>658980.03196483804</v>
      </c>
      <c r="F63" s="16">
        <f t="shared" si="1"/>
        <v>0</v>
      </c>
      <c r="H63" s="16">
        <f t="shared" si="2"/>
        <v>0</v>
      </c>
    </row>
    <row r="64" spans="1:8" x14ac:dyDescent="0.15">
      <c r="A64" s="91"/>
      <c r="B64" s="16" t="s">
        <v>318</v>
      </c>
      <c r="C64" s="16" t="s">
        <v>60</v>
      </c>
      <c r="D64" s="16">
        <f t="shared" si="0"/>
        <v>0</v>
      </c>
      <c r="E64" s="16">
        <v>658980.03196483804</v>
      </c>
      <c r="F64" s="16">
        <f t="shared" si="1"/>
        <v>0</v>
      </c>
      <c r="H64" s="16">
        <f t="shared" si="2"/>
        <v>0</v>
      </c>
    </row>
    <row r="65" spans="1:8" x14ac:dyDescent="0.15">
      <c r="A65" s="91"/>
      <c r="B65" s="16" t="s">
        <v>319</v>
      </c>
      <c r="C65" s="16" t="s">
        <v>60</v>
      </c>
      <c r="D65" s="16">
        <f t="shared" si="0"/>
        <v>0</v>
      </c>
      <c r="E65" s="16">
        <v>658980.03196483804</v>
      </c>
      <c r="F65" s="16">
        <f t="shared" si="1"/>
        <v>0</v>
      </c>
      <c r="H65" s="16">
        <f t="shared" si="2"/>
        <v>0</v>
      </c>
    </row>
  </sheetData>
  <mergeCells count="2">
    <mergeCell ref="A11:A65"/>
    <mergeCell ref="A2:A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E2" sqref="E2"/>
    </sheetView>
  </sheetViews>
  <sheetFormatPr defaultRowHeight="13.5" x14ac:dyDescent="0.15"/>
  <cols>
    <col min="1" max="2" width="9" style="26"/>
    <col min="3" max="3" width="13.125" style="26" customWidth="1"/>
    <col min="4" max="4" width="11.875" style="27" customWidth="1"/>
    <col min="5" max="5" width="10.625" style="28" customWidth="1"/>
    <col min="6" max="6" width="14.75" style="65" customWidth="1"/>
    <col min="7" max="7" width="17.25" style="22" customWidth="1"/>
    <col min="8" max="8" width="21" style="22" customWidth="1"/>
    <col min="9" max="9" width="15" style="21" customWidth="1"/>
    <col min="10" max="10" width="14.125" style="21" customWidth="1"/>
    <col min="11" max="11" width="13.5" style="14" customWidth="1"/>
    <col min="12" max="12" width="17.625" style="16" customWidth="1"/>
    <col min="13" max="13" width="10.375" style="14" customWidth="1"/>
    <col min="14" max="14" width="12" style="14" customWidth="1"/>
    <col min="15" max="15" width="9" style="14"/>
  </cols>
  <sheetData>
    <row r="1" spans="1:15" s="2" customFormat="1" ht="71.25" customHeight="1" x14ac:dyDescent="0.15">
      <c r="A1" s="23"/>
      <c r="B1" s="23" t="s">
        <v>89</v>
      </c>
      <c r="C1" s="24" t="s">
        <v>58</v>
      </c>
      <c r="D1" s="25" t="s">
        <v>64</v>
      </c>
      <c r="E1" s="18" t="s">
        <v>62</v>
      </c>
      <c r="F1" s="50" t="s">
        <v>67</v>
      </c>
      <c r="G1" s="18" t="s">
        <v>70</v>
      </c>
      <c r="H1" s="18" t="s">
        <v>81</v>
      </c>
      <c r="I1" s="19" t="s">
        <v>83</v>
      </c>
      <c r="J1" s="19" t="s">
        <v>85</v>
      </c>
      <c r="K1" s="13"/>
      <c r="L1" s="13"/>
      <c r="M1" s="13"/>
      <c r="N1" s="13"/>
      <c r="O1" s="13"/>
    </row>
    <row r="2" spans="1:15" s="35" customFormat="1" x14ac:dyDescent="0.15">
      <c r="A2" s="95" t="s">
        <v>53</v>
      </c>
      <c r="B2" s="59" t="s">
        <v>125</v>
      </c>
      <c r="C2" s="59" t="s">
        <v>381</v>
      </c>
      <c r="D2" s="33">
        <f>C2/(2*3.1415926)</f>
        <v>0.58877780651762412</v>
      </c>
      <c r="E2" s="60">
        <f>SUM(D2:D65)</f>
        <v>658979.81422670779</v>
      </c>
      <c r="F2" s="64">
        <f>D2/E2</f>
        <v>8.9346865231150738E-7</v>
      </c>
      <c r="G2" s="64">
        <f>SUM(F2:F6)</f>
        <v>2.1417355564775061E-3</v>
      </c>
      <c r="H2" s="62">
        <f>B2^3*D2</f>
        <v>-2300.3456904111308</v>
      </c>
      <c r="I2" s="63">
        <f>SUM(H2:H6)</f>
        <v>-1223309.5354740417</v>
      </c>
      <c r="J2" s="63">
        <f>(I2/E2)^(1/3)</f>
        <v>-1.2290081130780286</v>
      </c>
      <c r="L2" s="54"/>
    </row>
    <row r="3" spans="1:15" s="35" customFormat="1" x14ac:dyDescent="0.15">
      <c r="A3" s="95"/>
      <c r="B3" s="59" t="s">
        <v>126</v>
      </c>
      <c r="C3" s="59" t="s">
        <v>382</v>
      </c>
      <c r="D3" s="33">
        <f t="shared" ref="D3:D65" si="0">C3/(2*3.1415926)</f>
        <v>510.62795347811806</v>
      </c>
      <c r="E3" s="60">
        <v>658979.81422670779</v>
      </c>
      <c r="F3" s="64">
        <f t="shared" ref="F3:F65" si="1">D3/E3</f>
        <v>7.7487647186480816E-4</v>
      </c>
      <c r="G3" s="61"/>
      <c r="H3" s="62">
        <f t="shared" ref="H3:H65" si="2">B3^3*D3</f>
        <v>-938669.81404292362</v>
      </c>
      <c r="I3" s="63"/>
      <c r="J3" s="63"/>
      <c r="L3" s="54"/>
    </row>
    <row r="4" spans="1:15" s="35" customFormat="1" x14ac:dyDescent="0.15">
      <c r="A4" s="95"/>
      <c r="B4" s="59" t="s">
        <v>127</v>
      </c>
      <c r="C4" s="59" t="s">
        <v>383</v>
      </c>
      <c r="D4" s="33">
        <f t="shared" si="0"/>
        <v>369.49253063557637</v>
      </c>
      <c r="E4" s="60">
        <v>658979.81422670779</v>
      </c>
      <c r="F4" s="64">
        <f t="shared" si="1"/>
        <v>5.6070386779474314E-4</v>
      </c>
      <c r="G4" s="61"/>
      <c r="H4" s="62">
        <f t="shared" si="2"/>
        <v>-247531.12892188027</v>
      </c>
      <c r="I4" s="63"/>
      <c r="J4" s="63"/>
      <c r="L4" s="54"/>
    </row>
    <row r="5" spans="1:15" s="35" customFormat="1" x14ac:dyDescent="0.15">
      <c r="A5" s="95"/>
      <c r="B5" s="59" t="s">
        <v>128</v>
      </c>
      <c r="C5" s="59" t="s">
        <v>384</v>
      </c>
      <c r="D5" s="33">
        <f t="shared" si="0"/>
        <v>229.39161494077874</v>
      </c>
      <c r="E5" s="60">
        <v>658979.81422670779</v>
      </c>
      <c r="F5" s="64">
        <f t="shared" si="1"/>
        <v>3.4810112538873837E-4</v>
      </c>
      <c r="G5" s="61"/>
      <c r="H5" s="62">
        <f t="shared" si="2"/>
        <v>-33193.683530727372</v>
      </c>
      <c r="I5" s="63"/>
      <c r="J5" s="63"/>
      <c r="L5" s="54"/>
    </row>
    <row r="6" spans="1:15" s="35" customFormat="1" x14ac:dyDescent="0.15">
      <c r="A6" s="95"/>
      <c r="B6" s="59" t="s">
        <v>129</v>
      </c>
      <c r="C6" s="59" t="s">
        <v>385</v>
      </c>
      <c r="D6" s="33">
        <f t="shared" si="0"/>
        <v>301.25962226929101</v>
      </c>
      <c r="E6" s="60">
        <v>658979.81422670779</v>
      </c>
      <c r="F6" s="64">
        <f t="shared" si="1"/>
        <v>4.5716062277690515E-4</v>
      </c>
      <c r="G6" s="61"/>
      <c r="H6" s="62">
        <f t="shared" si="2"/>
        <v>-1614.5632880994815</v>
      </c>
      <c r="I6" s="63"/>
      <c r="J6" s="63"/>
      <c r="L6" s="54"/>
    </row>
    <row r="7" spans="1:15" s="14" customFormat="1" x14ac:dyDescent="0.15">
      <c r="A7" s="95"/>
      <c r="B7" s="26" t="s">
        <v>130</v>
      </c>
      <c r="C7" s="26" t="s">
        <v>386</v>
      </c>
      <c r="D7" s="27">
        <f t="shared" si="0"/>
        <v>264.6683086788529</v>
      </c>
      <c r="E7" s="28">
        <v>658979.81422670779</v>
      </c>
      <c r="F7" s="65">
        <f t="shared" si="1"/>
        <v>4.0163340813319584E-4</v>
      </c>
      <c r="G7" s="22"/>
      <c r="H7" s="20">
        <f t="shared" si="2"/>
        <v>1418.4567168257272</v>
      </c>
      <c r="I7" s="21"/>
      <c r="J7" s="21"/>
      <c r="L7" s="16"/>
    </row>
    <row r="8" spans="1:15" s="14" customFormat="1" x14ac:dyDescent="0.15">
      <c r="A8" s="95"/>
      <c r="B8" s="26" t="s">
        <v>131</v>
      </c>
      <c r="C8" s="26" t="s">
        <v>387</v>
      </c>
      <c r="D8" s="27">
        <f t="shared" si="0"/>
        <v>1784.8590552447827</v>
      </c>
      <c r="E8" s="28">
        <v>658979.81422670779</v>
      </c>
      <c r="F8" s="65">
        <f t="shared" si="1"/>
        <v>2.708518556580157E-3</v>
      </c>
      <c r="G8" s="22"/>
      <c r="H8" s="20">
        <f t="shared" si="2"/>
        <v>258274.6829784677</v>
      </c>
      <c r="I8" s="21"/>
      <c r="J8" s="21"/>
      <c r="L8" s="16"/>
    </row>
    <row r="9" spans="1:15" s="14" customFormat="1" x14ac:dyDescent="0.15">
      <c r="A9" s="91" t="s">
        <v>55</v>
      </c>
      <c r="B9" s="26" t="s">
        <v>132</v>
      </c>
      <c r="C9" s="26" t="s">
        <v>388</v>
      </c>
      <c r="D9" s="27">
        <f t="shared" si="0"/>
        <v>1056.0519527579738</v>
      </c>
      <c r="E9" s="28">
        <v>658979.81422670779</v>
      </c>
      <c r="F9" s="65">
        <f t="shared" si="1"/>
        <v>1.6025558445932335E-3</v>
      </c>
      <c r="G9" s="84">
        <f>SUM(F7:F65)</f>
        <v>0.99785826444352232</v>
      </c>
      <c r="H9" s="20">
        <f t="shared" si="2"/>
        <v>707472.30428903329</v>
      </c>
      <c r="I9" s="21"/>
      <c r="J9" s="21"/>
      <c r="L9" s="16"/>
    </row>
    <row r="10" spans="1:15" x14ac:dyDescent="0.15">
      <c r="A10" s="91"/>
      <c r="B10" s="26" t="s">
        <v>133</v>
      </c>
      <c r="C10" s="26" t="s">
        <v>389</v>
      </c>
      <c r="D10" s="27">
        <f t="shared" si="0"/>
        <v>600.5250330676231</v>
      </c>
      <c r="E10" s="28">
        <v>658979.81422670779</v>
      </c>
      <c r="F10" s="65">
        <f t="shared" si="1"/>
        <v>9.1129503529986037E-4</v>
      </c>
      <c r="H10" s="20">
        <f t="shared" si="2"/>
        <v>1103924.5252401999</v>
      </c>
      <c r="I10" s="21" t="s">
        <v>84</v>
      </c>
      <c r="J10" s="21" t="s">
        <v>87</v>
      </c>
    </row>
    <row r="11" spans="1:15" x14ac:dyDescent="0.15">
      <c r="A11" s="91"/>
      <c r="B11" s="26" t="s">
        <v>134</v>
      </c>
      <c r="C11" s="26" t="s">
        <v>390</v>
      </c>
      <c r="D11" s="27">
        <f t="shared" si="0"/>
        <v>162.36828416262503</v>
      </c>
      <c r="E11" s="28">
        <v>658979.81422670779</v>
      </c>
      <c r="F11" s="65">
        <f t="shared" si="1"/>
        <v>2.463934109319557E-4</v>
      </c>
      <c r="H11" s="20">
        <f t="shared" si="2"/>
        <v>634370.34921893594</v>
      </c>
      <c r="I11" s="21">
        <f>SUM(H7:H65)</f>
        <v>768453964382.62097</v>
      </c>
      <c r="J11" s="21">
        <f>(I11/E11)^(1/3)</f>
        <v>105.25641676650051</v>
      </c>
    </row>
    <row r="12" spans="1:15" x14ac:dyDescent="0.15">
      <c r="A12" s="91"/>
      <c r="B12" s="26" t="s">
        <v>135</v>
      </c>
      <c r="C12" s="26" t="s">
        <v>391</v>
      </c>
      <c r="D12" s="27">
        <f t="shared" si="0"/>
        <v>104.40946416795099</v>
      </c>
      <c r="E12" s="28">
        <v>658979.81422670779</v>
      </c>
      <c r="F12" s="65">
        <f t="shared" si="1"/>
        <v>1.5844106589284868E-4</v>
      </c>
      <c r="H12" s="20">
        <f t="shared" si="2"/>
        <v>744786.96726542455</v>
      </c>
    </row>
    <row r="13" spans="1:15" x14ac:dyDescent="0.15">
      <c r="A13" s="91"/>
      <c r="B13" s="26" t="s">
        <v>136</v>
      </c>
      <c r="C13" s="26" t="s">
        <v>392</v>
      </c>
      <c r="D13" s="27">
        <f t="shared" si="0"/>
        <v>101.32042582478708</v>
      </c>
      <c r="E13" s="28">
        <v>658979.81422670779</v>
      </c>
      <c r="F13" s="65">
        <f t="shared" si="1"/>
        <v>1.5375345896396453E-4</v>
      </c>
      <c r="H13" s="20">
        <f t="shared" si="2"/>
        <v>1193002.103268916</v>
      </c>
    </row>
    <row r="14" spans="1:15" x14ac:dyDescent="0.15">
      <c r="A14" s="91"/>
      <c r="B14" s="26" t="s">
        <v>137</v>
      </c>
      <c r="C14" s="26" t="s">
        <v>393</v>
      </c>
      <c r="D14" s="27">
        <f t="shared" si="0"/>
        <v>2692.026330848882</v>
      </c>
      <c r="E14" s="28">
        <v>658979.81422670779</v>
      </c>
      <c r="F14" s="65">
        <f t="shared" si="1"/>
        <v>4.0851423256536177E-3</v>
      </c>
      <c r="H14" s="20">
        <f t="shared" si="2"/>
        <v>48693077.832014643</v>
      </c>
    </row>
    <row r="15" spans="1:15" x14ac:dyDescent="0.15">
      <c r="A15" s="91"/>
      <c r="B15" s="26" t="s">
        <v>138</v>
      </c>
      <c r="C15" s="26" t="s">
        <v>394</v>
      </c>
      <c r="D15" s="27">
        <f t="shared" si="0"/>
        <v>15009.775615081344</v>
      </c>
      <c r="E15" s="28">
        <v>658979.81422670779</v>
      </c>
      <c r="F15" s="65">
        <f t="shared" si="1"/>
        <v>2.2777291945876743E-2</v>
      </c>
      <c r="H15" s="20">
        <f t="shared" si="2"/>
        <v>395216538.52710724</v>
      </c>
    </row>
    <row r="16" spans="1:15" x14ac:dyDescent="0.15">
      <c r="A16" s="91"/>
      <c r="B16" s="26" t="s">
        <v>139</v>
      </c>
      <c r="C16" s="26" t="s">
        <v>395</v>
      </c>
      <c r="D16" s="27">
        <f t="shared" si="0"/>
        <v>26020.878709734672</v>
      </c>
      <c r="E16" s="28">
        <v>658979.81422670779</v>
      </c>
      <c r="F16" s="65">
        <f t="shared" si="1"/>
        <v>3.9486609677520032E-2</v>
      </c>
      <c r="H16" s="20">
        <f t="shared" si="2"/>
        <v>956526281.64115703</v>
      </c>
    </row>
    <row r="17" spans="1:8" x14ac:dyDescent="0.15">
      <c r="A17" s="91"/>
      <c r="B17" s="26" t="s">
        <v>140</v>
      </c>
      <c r="C17" s="26" t="s">
        <v>396</v>
      </c>
      <c r="D17" s="27">
        <f t="shared" si="0"/>
        <v>28420.457827663588</v>
      </c>
      <c r="E17" s="28">
        <v>658979.81422670779</v>
      </c>
      <c r="F17" s="65">
        <f t="shared" si="1"/>
        <v>4.3127964186602752E-2</v>
      </c>
      <c r="H17" s="20">
        <f t="shared" si="2"/>
        <v>1410597468.126616</v>
      </c>
    </row>
    <row r="18" spans="1:8" x14ac:dyDescent="0.15">
      <c r="A18" s="91"/>
      <c r="B18" s="26" t="s">
        <v>141</v>
      </c>
      <c r="C18" s="26" t="s">
        <v>397</v>
      </c>
      <c r="D18" s="27">
        <f t="shared" si="0"/>
        <v>23846.026375284942</v>
      </c>
      <c r="E18" s="28">
        <v>658979.81422670779</v>
      </c>
      <c r="F18" s="65">
        <f t="shared" si="1"/>
        <v>3.6186277425307035E-2</v>
      </c>
      <c r="H18" s="20">
        <f t="shared" si="2"/>
        <v>1554940137.4605551</v>
      </c>
    </row>
    <row r="19" spans="1:8" x14ac:dyDescent="0.15">
      <c r="A19" s="91"/>
      <c r="B19" s="26" t="s">
        <v>142</v>
      </c>
      <c r="C19" s="26" t="s">
        <v>398</v>
      </c>
      <c r="D19" s="27">
        <f t="shared" si="0"/>
        <v>17808.801815996128</v>
      </c>
      <c r="E19" s="28">
        <v>658979.81422670779</v>
      </c>
      <c r="F19" s="65">
        <f t="shared" si="1"/>
        <v>2.7024806271030016E-2</v>
      </c>
      <c r="H19" s="20">
        <f t="shared" si="2"/>
        <v>1491313238.0094414</v>
      </c>
    </row>
    <row r="20" spans="1:8" x14ac:dyDescent="0.15">
      <c r="A20" s="91"/>
      <c r="B20" s="26" t="s">
        <v>143</v>
      </c>
      <c r="C20" s="26" t="s">
        <v>399</v>
      </c>
      <c r="D20" s="27">
        <f t="shared" si="0"/>
        <v>11644.221469072725</v>
      </c>
      <c r="E20" s="28">
        <v>658979.81422670779</v>
      </c>
      <c r="F20" s="65">
        <f t="shared" si="1"/>
        <v>1.7670073070048215E-2</v>
      </c>
      <c r="H20" s="20">
        <f t="shared" si="2"/>
        <v>1228332366.1450803</v>
      </c>
    </row>
    <row r="21" spans="1:8" x14ac:dyDescent="0.15">
      <c r="A21" s="91"/>
      <c r="B21" s="26" t="s">
        <v>144</v>
      </c>
      <c r="C21" s="26" t="s">
        <v>400</v>
      </c>
      <c r="D21" s="27">
        <f t="shared" si="0"/>
        <v>11688.084572137073</v>
      </c>
      <c r="E21" s="28">
        <v>658979.81422670779</v>
      </c>
      <c r="F21" s="65">
        <f t="shared" si="1"/>
        <v>1.7736635204604369E-2</v>
      </c>
      <c r="H21" s="20">
        <f t="shared" si="2"/>
        <v>1527747160.2818582</v>
      </c>
    </row>
    <row r="22" spans="1:8" x14ac:dyDescent="0.15">
      <c r="A22" s="91"/>
      <c r="B22" s="26" t="s">
        <v>145</v>
      </c>
      <c r="C22" s="26" t="s">
        <v>401</v>
      </c>
      <c r="D22" s="27">
        <f t="shared" si="0"/>
        <v>14399.336820439416</v>
      </c>
      <c r="E22" s="28">
        <v>658979.81422670779</v>
      </c>
      <c r="F22" s="65">
        <f t="shared" si="1"/>
        <v>2.1850952805491604E-2</v>
      </c>
      <c r="H22" s="20">
        <f t="shared" si="2"/>
        <v>2299014540.9949179</v>
      </c>
    </row>
    <row r="23" spans="1:8" x14ac:dyDescent="0.15">
      <c r="A23" s="91"/>
      <c r="B23" s="26" t="s">
        <v>146</v>
      </c>
      <c r="C23" s="26" t="s">
        <v>402</v>
      </c>
      <c r="D23" s="27">
        <f t="shared" si="0"/>
        <v>14693.184596882485</v>
      </c>
      <c r="E23" s="28">
        <v>658979.81422670779</v>
      </c>
      <c r="F23" s="65">
        <f t="shared" si="1"/>
        <v>2.2296865973238465E-2</v>
      </c>
      <c r="H23" s="20">
        <f t="shared" si="2"/>
        <v>2829905287.1304827</v>
      </c>
    </row>
    <row r="24" spans="1:8" x14ac:dyDescent="0.15">
      <c r="A24" s="91"/>
      <c r="B24" s="26" t="s">
        <v>147</v>
      </c>
      <c r="C24" s="26" t="s">
        <v>403</v>
      </c>
      <c r="D24" s="27">
        <f t="shared" si="0"/>
        <v>14606.158672515334</v>
      </c>
      <c r="E24" s="28">
        <v>658979.81422670779</v>
      </c>
      <c r="F24" s="65">
        <f t="shared" si="1"/>
        <v>2.2164804379714124E-2</v>
      </c>
      <c r="H24" s="20">
        <f t="shared" si="2"/>
        <v>3356249925.1225715</v>
      </c>
    </row>
    <row r="25" spans="1:8" x14ac:dyDescent="0.15">
      <c r="A25" s="91"/>
      <c r="B25" s="26" t="s">
        <v>148</v>
      </c>
      <c r="C25" s="26" t="s">
        <v>404</v>
      </c>
      <c r="D25" s="27">
        <f t="shared" si="0"/>
        <v>13410.905029506372</v>
      </c>
      <c r="E25" s="28">
        <v>658979.81422670779</v>
      </c>
      <c r="F25" s="65">
        <f t="shared" si="1"/>
        <v>2.0351010364776725E-2</v>
      </c>
      <c r="H25" s="20">
        <f t="shared" si="2"/>
        <v>3640637224.2755952</v>
      </c>
    </row>
    <row r="26" spans="1:8" x14ac:dyDescent="0.15">
      <c r="A26" s="91"/>
      <c r="B26" s="26" t="s">
        <v>149</v>
      </c>
      <c r="C26" s="26" t="s">
        <v>405</v>
      </c>
      <c r="D26" s="27">
        <f t="shared" si="0"/>
        <v>12792.683558014493</v>
      </c>
      <c r="E26" s="28">
        <v>658979.81422670779</v>
      </c>
      <c r="F26" s="65">
        <f t="shared" si="1"/>
        <v>1.9412861034334272E-2</v>
      </c>
      <c r="H26" s="20">
        <f t="shared" si="2"/>
        <v>4066957409.6938524</v>
      </c>
    </row>
    <row r="27" spans="1:8" x14ac:dyDescent="0.15">
      <c r="A27" s="91"/>
      <c r="B27" s="26" t="s">
        <v>150</v>
      </c>
      <c r="C27" s="26" t="s">
        <v>406</v>
      </c>
      <c r="D27" s="27">
        <f t="shared" si="0"/>
        <v>11177.260858075615</v>
      </c>
      <c r="E27" s="28">
        <v>658979.81422670779</v>
      </c>
      <c r="F27" s="65">
        <f t="shared" si="1"/>
        <v>1.6961461666609289E-2</v>
      </c>
      <c r="H27" s="20">
        <f t="shared" si="2"/>
        <v>4128583788.9156923</v>
      </c>
    </row>
    <row r="28" spans="1:8" x14ac:dyDescent="0.15">
      <c r="A28" s="91"/>
      <c r="B28" s="26" t="s">
        <v>151</v>
      </c>
      <c r="C28" s="26" t="s">
        <v>407</v>
      </c>
      <c r="D28" s="27">
        <f t="shared" si="0"/>
        <v>11273.979318642398</v>
      </c>
      <c r="E28" s="28">
        <v>658979.81422670779</v>
      </c>
      <c r="F28" s="65">
        <f t="shared" si="1"/>
        <v>1.7108231656339973E-2</v>
      </c>
      <c r="H28" s="20">
        <f t="shared" si="2"/>
        <v>4803930841.7928791</v>
      </c>
    </row>
    <row r="29" spans="1:8" x14ac:dyDescent="0.15">
      <c r="A29" s="91"/>
      <c r="B29" s="26" t="s">
        <v>152</v>
      </c>
      <c r="C29" s="26" t="s">
        <v>408</v>
      </c>
      <c r="D29" s="27">
        <f t="shared" si="0"/>
        <v>11073.52366439875</v>
      </c>
      <c r="E29" s="28">
        <v>658979.81422670779</v>
      </c>
      <c r="F29" s="65">
        <f t="shared" si="1"/>
        <v>1.6804040769280899E-2</v>
      </c>
      <c r="H29" s="20">
        <f t="shared" si="2"/>
        <v>5408010491.6248322</v>
      </c>
    </row>
    <row r="30" spans="1:8" x14ac:dyDescent="0.15">
      <c r="A30" s="91"/>
      <c r="B30" s="26" t="s">
        <v>153</v>
      </c>
      <c r="C30" s="26" t="s">
        <v>409</v>
      </c>
      <c r="D30" s="27">
        <f t="shared" si="0"/>
        <v>10856.197585899585</v>
      </c>
      <c r="E30" s="28">
        <v>658979.81422670779</v>
      </c>
      <c r="F30" s="65">
        <f t="shared" si="1"/>
        <v>1.6474249061238688E-2</v>
      </c>
      <c r="H30" s="20">
        <f t="shared" si="2"/>
        <v>6040674838.6339445</v>
      </c>
    </row>
    <row r="31" spans="1:8" x14ac:dyDescent="0.15">
      <c r="A31" s="91"/>
      <c r="B31" s="26" t="s">
        <v>154</v>
      </c>
      <c r="C31" s="26" t="s">
        <v>410</v>
      </c>
      <c r="D31" s="27">
        <f t="shared" si="0"/>
        <v>12646.642979742184</v>
      </c>
      <c r="E31" s="28">
        <v>658979.81422670779</v>
      </c>
      <c r="F31" s="65">
        <f t="shared" si="1"/>
        <v>1.9191244870804768E-2</v>
      </c>
      <c r="H31" s="20">
        <f t="shared" si="2"/>
        <v>7974025948.0285168</v>
      </c>
    </row>
    <row r="32" spans="1:8" x14ac:dyDescent="0.15">
      <c r="A32" s="91"/>
      <c r="B32" s="26" t="s">
        <v>155</v>
      </c>
      <c r="C32" s="26" t="s">
        <v>411</v>
      </c>
      <c r="D32" s="27">
        <f t="shared" si="0"/>
        <v>14083.239182572559</v>
      </c>
      <c r="E32" s="28">
        <v>658979.81422670779</v>
      </c>
      <c r="F32" s="65">
        <f t="shared" si="1"/>
        <v>2.1371275536108493E-2</v>
      </c>
      <c r="H32" s="20">
        <f t="shared" si="2"/>
        <v>10012147280.577333</v>
      </c>
    </row>
    <row r="33" spans="1:8" x14ac:dyDescent="0.15">
      <c r="A33" s="91"/>
      <c r="B33" s="26" t="s">
        <v>156</v>
      </c>
      <c r="C33" s="26" t="s">
        <v>412</v>
      </c>
      <c r="D33" s="27">
        <f t="shared" si="0"/>
        <v>15803.704146743916</v>
      </c>
      <c r="E33" s="28">
        <v>658979.81422670779</v>
      </c>
      <c r="F33" s="65">
        <f t="shared" si="1"/>
        <v>2.3982076242030369E-2</v>
      </c>
      <c r="H33" s="20">
        <f t="shared" si="2"/>
        <v>12609580708.646786</v>
      </c>
    </row>
    <row r="34" spans="1:8" x14ac:dyDescent="0.15">
      <c r="A34" s="91"/>
      <c r="B34" s="26" t="s">
        <v>157</v>
      </c>
      <c r="C34" s="26" t="s">
        <v>413</v>
      </c>
      <c r="D34" s="27">
        <f t="shared" si="0"/>
        <v>18556.193441504794</v>
      </c>
      <c r="E34" s="28">
        <v>658979.81422670779</v>
      </c>
      <c r="F34" s="65">
        <f t="shared" si="1"/>
        <v>2.8158970944018834E-2</v>
      </c>
      <c r="H34" s="20">
        <f t="shared" si="2"/>
        <v>16545927071.153337</v>
      </c>
    </row>
    <row r="35" spans="1:8" x14ac:dyDescent="0.15">
      <c r="A35" s="91"/>
      <c r="B35" s="26" t="s">
        <v>158</v>
      </c>
      <c r="C35" s="26" t="s">
        <v>414</v>
      </c>
      <c r="D35" s="27">
        <f t="shared" si="0"/>
        <v>19988.747108711676</v>
      </c>
      <c r="E35" s="28">
        <v>658979.81422670779</v>
      </c>
      <c r="F35" s="65">
        <f t="shared" si="1"/>
        <v>3.0332867072973769E-2</v>
      </c>
      <c r="H35" s="20">
        <f t="shared" si="2"/>
        <v>19839205982.080452</v>
      </c>
    </row>
    <row r="36" spans="1:8" x14ac:dyDescent="0.15">
      <c r="A36" s="91"/>
      <c r="B36" s="26" t="s">
        <v>159</v>
      </c>
      <c r="C36" s="26" t="s">
        <v>415</v>
      </c>
      <c r="D36" s="27">
        <f t="shared" si="0"/>
        <v>20737.889438624217</v>
      </c>
      <c r="E36" s="28">
        <v>658979.81422670779</v>
      </c>
      <c r="F36" s="65">
        <f t="shared" si="1"/>
        <v>3.1469688434932537E-2</v>
      </c>
      <c r="H36" s="20">
        <f t="shared" si="2"/>
        <v>22826258738.909603</v>
      </c>
    </row>
    <row r="37" spans="1:8" x14ac:dyDescent="0.15">
      <c r="A37" s="91"/>
      <c r="B37" s="26" t="s">
        <v>160</v>
      </c>
      <c r="C37" s="26" t="s">
        <v>416</v>
      </c>
      <c r="D37" s="27">
        <f t="shared" si="0"/>
        <v>20626.321821613663</v>
      </c>
      <c r="E37" s="28">
        <v>658979.81422670779</v>
      </c>
      <c r="F37" s="65">
        <f t="shared" si="1"/>
        <v>3.1300384892393111E-2</v>
      </c>
      <c r="H37" s="20">
        <f t="shared" si="2"/>
        <v>25091431587.708591</v>
      </c>
    </row>
    <row r="38" spans="1:8" x14ac:dyDescent="0.15">
      <c r="A38" s="91"/>
      <c r="B38" s="26" t="s">
        <v>161</v>
      </c>
      <c r="C38" s="26" t="s">
        <v>417</v>
      </c>
      <c r="D38" s="27">
        <f t="shared" si="0"/>
        <v>23009.189670232863</v>
      </c>
      <c r="E38" s="28">
        <v>658979.81422670779</v>
      </c>
      <c r="F38" s="65">
        <f t="shared" si="1"/>
        <v>3.4916380097671777E-2</v>
      </c>
      <c r="H38" s="20">
        <f t="shared" si="2"/>
        <v>30834514771.392841</v>
      </c>
    </row>
    <row r="39" spans="1:8" x14ac:dyDescent="0.15">
      <c r="A39" s="91"/>
      <c r="B39" s="26" t="s">
        <v>162</v>
      </c>
      <c r="C39" s="26" t="s">
        <v>418</v>
      </c>
      <c r="D39" s="27">
        <f t="shared" si="0"/>
        <v>24867.323662527087</v>
      </c>
      <c r="E39" s="28">
        <v>658979.81422670779</v>
      </c>
      <c r="F39" s="65">
        <f t="shared" si="1"/>
        <v>3.7736093163503216E-2</v>
      </c>
      <c r="H39" s="20">
        <f t="shared" si="2"/>
        <v>36600183515.027733</v>
      </c>
    </row>
    <row r="40" spans="1:8" x14ac:dyDescent="0.15">
      <c r="A40" s="91"/>
      <c r="B40" s="26" t="s">
        <v>163</v>
      </c>
      <c r="C40" s="26" t="s">
        <v>419</v>
      </c>
      <c r="D40" s="27">
        <f t="shared" si="0"/>
        <v>24567.157434735491</v>
      </c>
      <c r="E40" s="28">
        <v>658979.81422670779</v>
      </c>
      <c r="F40" s="65">
        <f t="shared" si="1"/>
        <v>3.7280591763746637E-2</v>
      </c>
      <c r="H40" s="20">
        <f t="shared" si="2"/>
        <v>39599842909.990143</v>
      </c>
    </row>
    <row r="41" spans="1:8" x14ac:dyDescent="0.15">
      <c r="A41" s="91"/>
      <c r="B41" s="26" t="s">
        <v>164</v>
      </c>
      <c r="C41" s="26" t="s">
        <v>420</v>
      </c>
      <c r="D41" s="27">
        <f t="shared" si="0"/>
        <v>25959.604055599062</v>
      </c>
      <c r="E41" s="28">
        <v>658979.81422670779</v>
      </c>
      <c r="F41" s="65">
        <f t="shared" si="1"/>
        <v>3.9393625563571844E-2</v>
      </c>
      <c r="H41" s="20">
        <f t="shared" si="2"/>
        <v>45704554751.005806</v>
      </c>
    </row>
    <row r="42" spans="1:8" x14ac:dyDescent="0.15">
      <c r="A42" s="91"/>
      <c r="B42" s="26" t="s">
        <v>165</v>
      </c>
      <c r="C42" s="26" t="s">
        <v>421</v>
      </c>
      <c r="D42" s="27">
        <f t="shared" si="0"/>
        <v>27532.054920170107</v>
      </c>
      <c r="E42" s="28">
        <v>658979.81422670779</v>
      </c>
      <c r="F42" s="65">
        <f t="shared" si="1"/>
        <v>4.1779815292943549E-2</v>
      </c>
      <c r="H42" s="20">
        <f t="shared" si="2"/>
        <v>52811416887.919067</v>
      </c>
    </row>
    <row r="43" spans="1:8" x14ac:dyDescent="0.15">
      <c r="A43" s="91"/>
      <c r="B43" s="26" t="s">
        <v>166</v>
      </c>
      <c r="C43" s="26" t="s">
        <v>422</v>
      </c>
      <c r="D43" s="27">
        <f t="shared" si="0"/>
        <v>28307.776126032382</v>
      </c>
      <c r="E43" s="28">
        <v>658979.81422670779</v>
      </c>
      <c r="F43" s="65">
        <f t="shared" si="1"/>
        <v>4.2956970023809715E-2</v>
      </c>
      <c r="H43" s="20">
        <f t="shared" si="2"/>
        <v>59018542309.542397</v>
      </c>
    </row>
    <row r="44" spans="1:8" x14ac:dyDescent="0.15">
      <c r="A44" s="91"/>
      <c r="B44" s="26" t="s">
        <v>167</v>
      </c>
      <c r="C44" s="26" t="s">
        <v>423</v>
      </c>
      <c r="D44" s="27">
        <f t="shared" si="0"/>
        <v>27665.267609810388</v>
      </c>
      <c r="E44" s="28">
        <v>658979.81422670779</v>
      </c>
      <c r="F44" s="65">
        <f t="shared" si="1"/>
        <v>4.1981965171838706E-2</v>
      </c>
      <c r="H44" s="20">
        <f t="shared" si="2"/>
        <v>62550791829.700684</v>
      </c>
    </row>
    <row r="45" spans="1:8" x14ac:dyDescent="0.15">
      <c r="A45" s="91"/>
      <c r="B45" s="26" t="s">
        <v>168</v>
      </c>
      <c r="C45" s="26" t="s">
        <v>424</v>
      </c>
      <c r="D45" s="27">
        <f t="shared" si="0"/>
        <v>25426.434987146327</v>
      </c>
      <c r="E45" s="28">
        <v>658979.81422670779</v>
      </c>
      <c r="F45" s="65">
        <f t="shared" si="1"/>
        <v>3.8584543013633059E-2</v>
      </c>
      <c r="H45" s="20">
        <f t="shared" si="2"/>
        <v>62211660607.617157</v>
      </c>
    </row>
    <row r="46" spans="1:8" x14ac:dyDescent="0.15">
      <c r="A46" s="91"/>
      <c r="B46" s="26" t="s">
        <v>169</v>
      </c>
      <c r="C46" s="26" t="s">
        <v>425</v>
      </c>
      <c r="D46" s="27">
        <f t="shared" si="0"/>
        <v>21021.344397106106</v>
      </c>
      <c r="E46" s="28">
        <v>658979.81422670779</v>
      </c>
      <c r="F46" s="65">
        <f t="shared" si="1"/>
        <v>3.1899830530885069E-2</v>
      </c>
      <c r="H46" s="20">
        <f t="shared" si="2"/>
        <v>55546398730.160088</v>
      </c>
    </row>
    <row r="47" spans="1:8" x14ac:dyDescent="0.15">
      <c r="A47" s="91"/>
      <c r="B47" s="26" t="s">
        <v>170</v>
      </c>
      <c r="C47" s="26" t="s">
        <v>426</v>
      </c>
      <c r="D47" s="27">
        <f t="shared" si="0"/>
        <v>17183.80034381288</v>
      </c>
      <c r="E47" s="28">
        <v>658979.81422670779</v>
      </c>
      <c r="F47" s="65">
        <f t="shared" si="1"/>
        <v>2.607636830875849E-2</v>
      </c>
      <c r="H47" s="20">
        <f t="shared" si="2"/>
        <v>48942755956.423088</v>
      </c>
    </row>
    <row r="48" spans="1:8" x14ac:dyDescent="0.15">
      <c r="A48" s="91"/>
      <c r="B48" s="26" t="s">
        <v>171</v>
      </c>
      <c r="C48" s="26" t="s">
        <v>427</v>
      </c>
      <c r="D48" s="27">
        <f t="shared" si="0"/>
        <v>13537.385464939023</v>
      </c>
      <c r="E48" s="28">
        <v>658979.81422670779</v>
      </c>
      <c r="F48" s="65">
        <f t="shared" si="1"/>
        <v>2.054294406699653E-2</v>
      </c>
      <c r="H48" s="20">
        <f t="shared" si="2"/>
        <v>41484247669.288963</v>
      </c>
    </row>
    <row r="49" spans="1:8" x14ac:dyDescent="0.15">
      <c r="A49" s="91"/>
      <c r="B49" s="26" t="s">
        <v>172</v>
      </c>
      <c r="C49" s="26" t="s">
        <v>428</v>
      </c>
      <c r="D49" s="27">
        <f t="shared" si="0"/>
        <v>8937.2504888125859</v>
      </c>
      <c r="E49" s="28">
        <v>658979.81422670779</v>
      </c>
      <c r="F49" s="65">
        <f t="shared" si="1"/>
        <v>1.3562252281278404E-2</v>
      </c>
      <c r="H49" s="20">
        <f t="shared" si="2"/>
        <v>29415406438.431499</v>
      </c>
    </row>
    <row r="50" spans="1:8" x14ac:dyDescent="0.15">
      <c r="A50" s="91"/>
      <c r="B50" s="26" t="s">
        <v>173</v>
      </c>
      <c r="C50" s="26" t="s">
        <v>429</v>
      </c>
      <c r="D50" s="27">
        <f t="shared" si="0"/>
        <v>6119.3007648413732</v>
      </c>
      <c r="E50" s="28">
        <v>658979.81422670779</v>
      </c>
      <c r="F50" s="65">
        <f t="shared" si="1"/>
        <v>9.286021563531777E-3</v>
      </c>
      <c r="H50" s="20">
        <f t="shared" si="2"/>
        <v>21596019119.715096</v>
      </c>
    </row>
    <row r="51" spans="1:8" x14ac:dyDescent="0.15">
      <c r="A51" s="91"/>
      <c r="B51" s="26" t="s">
        <v>174</v>
      </c>
      <c r="C51" s="26" t="s">
        <v>430</v>
      </c>
      <c r="D51" s="27">
        <f t="shared" si="0"/>
        <v>3024.1667872530643</v>
      </c>
      <c r="E51" s="28">
        <v>658979.81422670779</v>
      </c>
      <c r="F51" s="65">
        <f t="shared" si="1"/>
        <v>4.5891645266886204E-3</v>
      </c>
      <c r="H51" s="20">
        <f t="shared" si="2"/>
        <v>11425886495.221107</v>
      </c>
    </row>
    <row r="52" spans="1:8" x14ac:dyDescent="0.15">
      <c r="A52" s="91"/>
      <c r="B52" s="26" t="s">
        <v>175</v>
      </c>
      <c r="C52" s="26" t="s">
        <v>431</v>
      </c>
      <c r="D52" s="27">
        <f t="shared" si="0"/>
        <v>1421.1056519549988</v>
      </c>
      <c r="E52" s="28">
        <v>658979.81422670779</v>
      </c>
      <c r="F52" s="65">
        <f t="shared" si="1"/>
        <v>2.1565237982632624E-3</v>
      </c>
      <c r="H52" s="20">
        <f t="shared" si="2"/>
        <v>5739376163.8521481</v>
      </c>
    </row>
    <row r="53" spans="1:8" x14ac:dyDescent="0.15">
      <c r="A53" s="91"/>
      <c r="B53" s="26" t="s">
        <v>176</v>
      </c>
      <c r="C53" s="26" t="s">
        <v>432</v>
      </c>
      <c r="D53" s="27">
        <f t="shared" si="0"/>
        <v>502.48717800010093</v>
      </c>
      <c r="E53" s="28">
        <v>658979.81422670779</v>
      </c>
      <c r="F53" s="65">
        <f t="shared" si="1"/>
        <v>7.6252286815454875E-4</v>
      </c>
      <c r="H53" s="20">
        <f t="shared" si="2"/>
        <v>2166147251.7012053</v>
      </c>
    </row>
    <row r="54" spans="1:8" x14ac:dyDescent="0.15">
      <c r="A54" s="91"/>
      <c r="B54" s="26" t="s">
        <v>177</v>
      </c>
      <c r="C54" s="26" t="s">
        <v>433</v>
      </c>
      <c r="D54" s="27">
        <f t="shared" si="0"/>
        <v>228.84730502611956</v>
      </c>
      <c r="E54" s="28">
        <v>658979.81422670779</v>
      </c>
      <c r="F54" s="65">
        <f t="shared" si="1"/>
        <v>3.4727513663626358E-4</v>
      </c>
      <c r="H54" s="20">
        <f t="shared" si="2"/>
        <v>1051552025.6928415</v>
      </c>
    </row>
    <row r="55" spans="1:8" x14ac:dyDescent="0.15">
      <c r="A55" s="91"/>
      <c r="B55" s="26" t="s">
        <v>178</v>
      </c>
      <c r="C55" s="26" t="s">
        <v>434</v>
      </c>
      <c r="D55" s="27">
        <f t="shared" si="0"/>
        <v>149.19964479162573</v>
      </c>
      <c r="E55" s="28">
        <v>658979.81422670779</v>
      </c>
      <c r="F55" s="65">
        <f t="shared" si="1"/>
        <v>2.2641003801718396E-4</v>
      </c>
      <c r="H55" s="20">
        <f t="shared" si="2"/>
        <v>729788705.96783197</v>
      </c>
    </row>
    <row r="56" spans="1:8" x14ac:dyDescent="0.15">
      <c r="A56" s="91"/>
      <c r="B56" s="26" t="s">
        <v>179</v>
      </c>
      <c r="C56" s="26" t="s">
        <v>435</v>
      </c>
      <c r="D56" s="27">
        <f t="shared" si="0"/>
        <v>156.43069059941126</v>
      </c>
      <c r="E56" s="28">
        <v>658979.81422670779</v>
      </c>
      <c r="F56" s="65">
        <f t="shared" si="1"/>
        <v>2.3738312953178664E-4</v>
      </c>
      <c r="H56" s="20">
        <f t="shared" si="2"/>
        <v>813470283.30728006</v>
      </c>
    </row>
    <row r="57" spans="1:8" x14ac:dyDescent="0.15">
      <c r="A57" s="91"/>
      <c r="B57" s="26" t="s">
        <v>180</v>
      </c>
      <c r="C57" s="26" t="s">
        <v>436</v>
      </c>
      <c r="D57" s="27">
        <f t="shared" si="0"/>
        <v>21.812981097549059</v>
      </c>
      <c r="E57" s="28">
        <v>658979.81422670779</v>
      </c>
      <c r="F57" s="65">
        <f t="shared" si="1"/>
        <v>3.3101136979659854E-5</v>
      </c>
      <c r="H57" s="20">
        <f t="shared" si="2"/>
        <v>120446252.02438377</v>
      </c>
    </row>
    <row r="58" spans="1:8" x14ac:dyDescent="0.15">
      <c r="A58" s="91"/>
      <c r="B58" s="26" t="s">
        <v>181</v>
      </c>
      <c r="C58" s="26" t="s">
        <v>437</v>
      </c>
      <c r="D58" s="27">
        <f t="shared" si="0"/>
        <v>7.0099477570707294E-2</v>
      </c>
      <c r="E58" s="28">
        <v>658979.81422670779</v>
      </c>
      <c r="F58" s="65">
        <f t="shared" si="1"/>
        <v>1.0637575849416092E-7</v>
      </c>
      <c r="H58" s="20">
        <f t="shared" si="2"/>
        <v>410525.9374500055</v>
      </c>
    </row>
    <row r="59" spans="1:8" x14ac:dyDescent="0.15">
      <c r="A59" s="91"/>
      <c r="B59" s="26" t="s">
        <v>182</v>
      </c>
      <c r="C59" s="26" t="s">
        <v>60</v>
      </c>
      <c r="D59" s="27">
        <f t="shared" si="0"/>
        <v>0</v>
      </c>
      <c r="E59" s="28">
        <v>658979.81422670779</v>
      </c>
      <c r="F59" s="65">
        <f t="shared" si="1"/>
        <v>0</v>
      </c>
      <c r="H59" s="20">
        <f t="shared" si="2"/>
        <v>0</v>
      </c>
    </row>
    <row r="60" spans="1:8" x14ac:dyDescent="0.15">
      <c r="A60" s="91"/>
      <c r="B60" s="26" t="s">
        <v>183</v>
      </c>
      <c r="C60" s="26" t="s">
        <v>60</v>
      </c>
      <c r="D60" s="27">
        <f t="shared" si="0"/>
        <v>0</v>
      </c>
      <c r="E60" s="28">
        <v>658979.81422670779</v>
      </c>
      <c r="F60" s="65">
        <f t="shared" si="1"/>
        <v>0</v>
      </c>
      <c r="H60" s="20">
        <f t="shared" si="2"/>
        <v>0</v>
      </c>
    </row>
    <row r="61" spans="1:8" x14ac:dyDescent="0.15">
      <c r="A61" s="91"/>
      <c r="B61" s="26" t="s">
        <v>184</v>
      </c>
      <c r="C61" s="26" t="s">
        <v>60</v>
      </c>
      <c r="D61" s="27">
        <f t="shared" si="0"/>
        <v>0</v>
      </c>
      <c r="E61" s="28">
        <v>658979.81422670779</v>
      </c>
      <c r="F61" s="65">
        <f t="shared" si="1"/>
        <v>0</v>
      </c>
      <c r="H61" s="20">
        <f t="shared" si="2"/>
        <v>0</v>
      </c>
    </row>
    <row r="62" spans="1:8" x14ac:dyDescent="0.15">
      <c r="A62" s="91"/>
      <c r="B62" s="26" t="s">
        <v>185</v>
      </c>
      <c r="C62" s="26" t="s">
        <v>60</v>
      </c>
      <c r="D62" s="27">
        <f t="shared" si="0"/>
        <v>0</v>
      </c>
      <c r="E62" s="28">
        <v>658979.81422670779</v>
      </c>
      <c r="F62" s="65">
        <f t="shared" si="1"/>
        <v>0</v>
      </c>
      <c r="H62" s="20">
        <f t="shared" si="2"/>
        <v>0</v>
      </c>
    </row>
    <row r="63" spans="1:8" x14ac:dyDescent="0.15">
      <c r="A63" s="91"/>
      <c r="B63" s="26" t="s">
        <v>186</v>
      </c>
      <c r="C63" s="26" t="s">
        <v>60</v>
      </c>
      <c r="D63" s="27">
        <f t="shared" si="0"/>
        <v>0</v>
      </c>
      <c r="E63" s="28">
        <v>658979.81422670779</v>
      </c>
      <c r="F63" s="65">
        <f t="shared" si="1"/>
        <v>0</v>
      </c>
      <c r="H63" s="20">
        <f t="shared" si="2"/>
        <v>0</v>
      </c>
    </row>
    <row r="64" spans="1:8" x14ac:dyDescent="0.15">
      <c r="A64" s="91"/>
      <c r="B64" s="26" t="s">
        <v>438</v>
      </c>
      <c r="C64" s="26" t="s">
        <v>60</v>
      </c>
      <c r="D64" s="27">
        <f t="shared" si="0"/>
        <v>0</v>
      </c>
      <c r="E64" s="28">
        <v>658979.81422670779</v>
      </c>
      <c r="F64" s="65">
        <f t="shared" si="1"/>
        <v>0</v>
      </c>
      <c r="H64" s="20">
        <f t="shared" si="2"/>
        <v>0</v>
      </c>
    </row>
    <row r="65" spans="1:8" x14ac:dyDescent="0.15">
      <c r="A65" s="91"/>
      <c r="B65" s="26" t="s">
        <v>439</v>
      </c>
      <c r="C65" s="26" t="s">
        <v>60</v>
      </c>
      <c r="D65" s="27">
        <f t="shared" si="0"/>
        <v>0</v>
      </c>
      <c r="E65" s="28">
        <v>658979.81422670779</v>
      </c>
      <c r="F65" s="65">
        <f t="shared" si="1"/>
        <v>0</v>
      </c>
      <c r="H65" s="20">
        <f t="shared" si="2"/>
        <v>0</v>
      </c>
    </row>
    <row r="66" spans="1:8" x14ac:dyDescent="0.15">
      <c r="H66" s="20"/>
    </row>
    <row r="67" spans="1:8" x14ac:dyDescent="0.15">
      <c r="H67" s="20"/>
    </row>
    <row r="68" spans="1:8" x14ac:dyDescent="0.15">
      <c r="H68" s="20"/>
    </row>
    <row r="69" spans="1:8" x14ac:dyDescent="0.15">
      <c r="H69" s="20"/>
    </row>
    <row r="70" spans="1:8" x14ac:dyDescent="0.15">
      <c r="H70" s="20"/>
    </row>
    <row r="71" spans="1:8" x14ac:dyDescent="0.15">
      <c r="H71" s="20"/>
    </row>
    <row r="72" spans="1:8" x14ac:dyDescent="0.15">
      <c r="H72" s="20"/>
    </row>
    <row r="73" spans="1:8" x14ac:dyDescent="0.15">
      <c r="H73" s="20"/>
    </row>
    <row r="74" spans="1:8" x14ac:dyDescent="0.15">
      <c r="H74" s="20"/>
    </row>
    <row r="75" spans="1:8" x14ac:dyDescent="0.15">
      <c r="H75" s="20"/>
    </row>
    <row r="76" spans="1:8" x14ac:dyDescent="0.15">
      <c r="H76" s="20"/>
    </row>
    <row r="77" spans="1:8" x14ac:dyDescent="0.15">
      <c r="H77" s="20"/>
    </row>
    <row r="78" spans="1:8" x14ac:dyDescent="0.15">
      <c r="H78" s="20"/>
    </row>
    <row r="79" spans="1:8" x14ac:dyDescent="0.15">
      <c r="H79" s="20"/>
    </row>
    <row r="80" spans="1:8" x14ac:dyDescent="0.15">
      <c r="H80" s="20"/>
    </row>
    <row r="81" spans="8:8" x14ac:dyDescent="0.15">
      <c r="H81" s="20"/>
    </row>
    <row r="82" spans="8:8" x14ac:dyDescent="0.15">
      <c r="H82" s="20"/>
    </row>
    <row r="83" spans="8:8" x14ac:dyDescent="0.15">
      <c r="H83" s="20"/>
    </row>
    <row r="84" spans="8:8" x14ac:dyDescent="0.15">
      <c r="H84" s="20"/>
    </row>
    <row r="85" spans="8:8" x14ac:dyDescent="0.15">
      <c r="H85" s="20"/>
    </row>
    <row r="86" spans="8:8" x14ac:dyDescent="0.15">
      <c r="H86" s="20"/>
    </row>
    <row r="87" spans="8:8" x14ac:dyDescent="0.15">
      <c r="H87" s="20"/>
    </row>
    <row r="88" spans="8:8" x14ac:dyDescent="0.15">
      <c r="H88" s="20"/>
    </row>
    <row r="89" spans="8:8" x14ac:dyDescent="0.15">
      <c r="H89" s="20"/>
    </row>
    <row r="90" spans="8:8" x14ac:dyDescent="0.15">
      <c r="H90" s="20"/>
    </row>
    <row r="91" spans="8:8" x14ac:dyDescent="0.15">
      <c r="H91" s="20"/>
    </row>
    <row r="92" spans="8:8" x14ac:dyDescent="0.15">
      <c r="H92" s="20"/>
    </row>
    <row r="93" spans="8:8" x14ac:dyDescent="0.15">
      <c r="H93" s="20"/>
    </row>
    <row r="94" spans="8:8" x14ac:dyDescent="0.15">
      <c r="H94" s="20"/>
    </row>
    <row r="95" spans="8:8" x14ac:dyDescent="0.15">
      <c r="H95" s="20"/>
    </row>
    <row r="96" spans="8:8" x14ac:dyDescent="0.15">
      <c r="H96" s="20"/>
    </row>
    <row r="97" spans="8:8" x14ac:dyDescent="0.15">
      <c r="H97" s="20"/>
    </row>
    <row r="98" spans="8:8" x14ac:dyDescent="0.15">
      <c r="H98" s="20"/>
    </row>
    <row r="99" spans="8:8" x14ac:dyDescent="0.15">
      <c r="H99" s="20"/>
    </row>
    <row r="100" spans="8:8" x14ac:dyDescent="0.15">
      <c r="H100" s="20"/>
    </row>
    <row r="101" spans="8:8" x14ac:dyDescent="0.15">
      <c r="H101" s="20"/>
    </row>
    <row r="102" spans="8:8" x14ac:dyDescent="0.15">
      <c r="H102" s="20"/>
    </row>
    <row r="103" spans="8:8" x14ac:dyDescent="0.15">
      <c r="H103" s="20"/>
    </row>
    <row r="104" spans="8:8" x14ac:dyDescent="0.15">
      <c r="H104" s="20"/>
    </row>
    <row r="105" spans="8:8" x14ac:dyDescent="0.15">
      <c r="H105" s="20"/>
    </row>
    <row r="106" spans="8:8" x14ac:dyDescent="0.15">
      <c r="H106" s="20"/>
    </row>
    <row r="107" spans="8:8" x14ac:dyDescent="0.15">
      <c r="H107" s="20"/>
    </row>
    <row r="108" spans="8:8" x14ac:dyDescent="0.15">
      <c r="H108" s="20"/>
    </row>
  </sheetData>
  <mergeCells count="2">
    <mergeCell ref="A2:A8"/>
    <mergeCell ref="A9:A6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G2" sqref="G2"/>
    </sheetView>
  </sheetViews>
  <sheetFormatPr defaultRowHeight="13.5" x14ac:dyDescent="0.15"/>
  <cols>
    <col min="4" max="4" width="11.875" customWidth="1"/>
    <col min="8" max="8" width="18.875" customWidth="1"/>
    <col min="9" max="9" width="18.625" customWidth="1"/>
  </cols>
  <sheetData>
    <row r="1" spans="1:10" s="35" customFormat="1" x14ac:dyDescent="0.15">
      <c r="A1" s="66"/>
      <c r="B1" s="66" t="s">
        <v>91</v>
      </c>
      <c r="C1" s="67" t="s">
        <v>58</v>
      </c>
      <c r="D1" s="68" t="s">
        <v>64</v>
      </c>
      <c r="E1" s="69" t="s">
        <v>62</v>
      </c>
      <c r="F1" s="70" t="s">
        <v>67</v>
      </c>
      <c r="G1" s="69" t="s">
        <v>70</v>
      </c>
      <c r="H1" s="69" t="s">
        <v>81</v>
      </c>
      <c r="I1" s="71" t="s">
        <v>83</v>
      </c>
      <c r="J1" s="71" t="s">
        <v>85</v>
      </c>
    </row>
    <row r="2" spans="1:10" s="40" customFormat="1" x14ac:dyDescent="0.15">
      <c r="A2" s="96" t="s">
        <v>53</v>
      </c>
      <c r="B2" s="4" t="s">
        <v>440</v>
      </c>
      <c r="C2" s="4" t="s">
        <v>441</v>
      </c>
      <c r="D2" s="6">
        <f>C2/(2*3.1415926)</f>
        <v>3.0259652381406803</v>
      </c>
      <c r="E2" s="5">
        <f>SUM(D2:D65)</f>
        <v>658980.10112768889</v>
      </c>
      <c r="F2" s="72">
        <f>D2/E2</f>
        <v>4.5918916716338703E-6</v>
      </c>
      <c r="G2" s="72">
        <f>SUM(F2:F35)</f>
        <v>0.51221780276072648</v>
      </c>
      <c r="H2" s="73">
        <f>B2^3*D2</f>
        <v>-14220287.233107897</v>
      </c>
      <c r="I2" s="74">
        <f>SUM(H2:H35)</f>
        <v>-341288642920.82373</v>
      </c>
      <c r="J2" s="74">
        <f>(I2/E2)^(1/3)</f>
        <v>-80.306342238274638</v>
      </c>
    </row>
    <row r="3" spans="1:10" s="40" customFormat="1" x14ac:dyDescent="0.15">
      <c r="A3" s="96"/>
      <c r="B3" s="4" t="s">
        <v>442</v>
      </c>
      <c r="C3" s="4" t="s">
        <v>443</v>
      </c>
      <c r="D3" s="6">
        <f t="shared" ref="D3:D65" si="0">C3/(2*3.1415926)</f>
        <v>15.782727524886582</v>
      </c>
      <c r="E3" s="5">
        <v>658980.10112768889</v>
      </c>
      <c r="F3" s="72">
        <f t="shared" ref="F3:F65" si="1">D3/E3</f>
        <v>2.3950233850579356E-5</v>
      </c>
      <c r="G3" s="74"/>
      <c r="H3" s="73">
        <f t="shared" ref="H3:H65" si="2">B3^3*D3</f>
        <v>-67723930.414405897</v>
      </c>
      <c r="I3" s="74"/>
      <c r="J3" s="74"/>
    </row>
    <row r="4" spans="1:10" s="40" customFormat="1" x14ac:dyDescent="0.15">
      <c r="A4" s="96"/>
      <c r="B4" s="4" t="s">
        <v>444</v>
      </c>
      <c r="C4" s="4" t="s">
        <v>445</v>
      </c>
      <c r="D4" s="6">
        <f t="shared" si="0"/>
        <v>168.97798906198085</v>
      </c>
      <c r="E4" s="5">
        <v>658980.10112768889</v>
      </c>
      <c r="F4" s="72">
        <f t="shared" si="1"/>
        <v>2.5642350773993769E-4</v>
      </c>
      <c r="G4" s="74"/>
      <c r="H4" s="73">
        <f t="shared" si="2"/>
        <v>-660194362.98408008</v>
      </c>
      <c r="I4" s="74"/>
      <c r="J4" s="74"/>
    </row>
    <row r="5" spans="1:10" s="40" customFormat="1" x14ac:dyDescent="0.15">
      <c r="A5" s="96"/>
      <c r="B5" s="4" t="s">
        <v>446</v>
      </c>
      <c r="C5" s="4" t="s">
        <v>447</v>
      </c>
      <c r="D5" s="6">
        <f t="shared" si="0"/>
        <v>1465.0928958770785</v>
      </c>
      <c r="E5" s="5">
        <v>658980.10112768889</v>
      </c>
      <c r="F5" s="72">
        <f t="shared" si="1"/>
        <v>2.2232733482694211E-3</v>
      </c>
      <c r="G5" s="74"/>
      <c r="H5" s="73">
        <f t="shared" si="2"/>
        <v>-5196066415.610549</v>
      </c>
      <c r="I5" s="74"/>
      <c r="J5" s="74"/>
    </row>
    <row r="6" spans="1:10" s="40" customFormat="1" x14ac:dyDescent="0.15">
      <c r="A6" s="96"/>
      <c r="B6" s="4" t="s">
        <v>448</v>
      </c>
      <c r="C6" s="4" t="s">
        <v>449</v>
      </c>
      <c r="D6" s="6">
        <f t="shared" si="0"/>
        <v>6213.3772533077654</v>
      </c>
      <c r="E6" s="5">
        <v>658980.10112768889</v>
      </c>
      <c r="F6" s="72">
        <f t="shared" si="1"/>
        <v>9.4287782630690011E-3</v>
      </c>
      <c r="G6" s="74"/>
      <c r="H6" s="73">
        <f t="shared" si="2"/>
        <v>-19939018857.923367</v>
      </c>
      <c r="I6" s="74"/>
      <c r="J6" s="74"/>
    </row>
    <row r="7" spans="1:10" s="40" customFormat="1" x14ac:dyDescent="0.15">
      <c r="A7" s="96"/>
      <c r="B7" s="4" t="s">
        <v>450</v>
      </c>
      <c r="C7" s="4" t="s">
        <v>451</v>
      </c>
      <c r="D7" s="6">
        <f t="shared" si="0"/>
        <v>12066.220807879417</v>
      </c>
      <c r="E7" s="5">
        <v>658980.10112768889</v>
      </c>
      <c r="F7" s="72">
        <f t="shared" si="1"/>
        <v>1.8310447898549485E-2</v>
      </c>
      <c r="G7" s="74"/>
      <c r="H7" s="73">
        <f t="shared" si="2"/>
        <v>-34915306719.9002</v>
      </c>
      <c r="I7" s="74"/>
      <c r="J7" s="74"/>
    </row>
    <row r="8" spans="1:10" s="40" customFormat="1" x14ac:dyDescent="0.15">
      <c r="A8" s="96"/>
      <c r="B8" s="4" t="s">
        <v>452</v>
      </c>
      <c r="C8" s="4" t="s">
        <v>453</v>
      </c>
      <c r="D8" s="6">
        <f t="shared" si="0"/>
        <v>14210.069758885986</v>
      </c>
      <c r="E8" s="5">
        <v>658980.10112768889</v>
      </c>
      <c r="F8" s="72">
        <f t="shared" si="1"/>
        <v>2.1563731187889901E-2</v>
      </c>
      <c r="G8" s="74"/>
      <c r="H8" s="73">
        <f t="shared" si="2"/>
        <v>-36940630564.603996</v>
      </c>
      <c r="I8" s="74"/>
      <c r="J8" s="74"/>
    </row>
    <row r="9" spans="1:10" s="40" customFormat="1" x14ac:dyDescent="0.15">
      <c r="A9" s="91" t="s">
        <v>55</v>
      </c>
      <c r="B9" s="4" t="s">
        <v>454</v>
      </c>
      <c r="C9" s="4" t="s">
        <v>455</v>
      </c>
      <c r="D9" s="6">
        <f t="shared" si="0"/>
        <v>15781.724848727998</v>
      </c>
      <c r="E9" s="5">
        <v>658980.10112768889</v>
      </c>
      <c r="F9" s="72">
        <f t="shared" si="1"/>
        <v>2.3948712293013555E-2</v>
      </c>
      <c r="H9" s="73">
        <f t="shared" si="2"/>
        <v>-36711497661.001221</v>
      </c>
      <c r="I9" s="74"/>
      <c r="J9" s="74"/>
    </row>
    <row r="10" spans="1:10" s="40" customFormat="1" x14ac:dyDescent="0.15">
      <c r="A10" s="91"/>
      <c r="B10" s="4" t="s">
        <v>456</v>
      </c>
      <c r="C10" s="4" t="s">
        <v>457</v>
      </c>
      <c r="D10" s="6">
        <f t="shared" si="0"/>
        <v>20683.29929221249</v>
      </c>
      <c r="E10" s="5">
        <v>658980.10112768889</v>
      </c>
      <c r="F10" s="72">
        <f t="shared" si="1"/>
        <v>3.1386834377575147E-2</v>
      </c>
      <c r="G10" s="74"/>
      <c r="H10" s="73">
        <f t="shared" si="2"/>
        <v>-42869692725.176239</v>
      </c>
      <c r="I10" s="74" t="s">
        <v>84</v>
      </c>
      <c r="J10" s="74" t="s">
        <v>87</v>
      </c>
    </row>
    <row r="11" spans="1:10" s="40" customFormat="1" x14ac:dyDescent="0.15">
      <c r="A11" s="91"/>
      <c r="B11" s="4" t="s">
        <v>458</v>
      </c>
      <c r="C11" s="4" t="s">
        <v>459</v>
      </c>
      <c r="D11" s="6">
        <f t="shared" si="0"/>
        <v>22533.316382270572</v>
      </c>
      <c r="E11" s="5">
        <v>658980.10112768889</v>
      </c>
      <c r="F11" s="72">
        <f t="shared" si="1"/>
        <v>3.4194228845013865E-2</v>
      </c>
      <c r="G11" s="74"/>
      <c r="H11" s="73">
        <f t="shared" si="2"/>
        <v>-41422220922.777351</v>
      </c>
      <c r="I11" s="74">
        <f>SUM(H36:H65)</f>
        <v>222383380762.16205</v>
      </c>
      <c r="J11" s="74">
        <f>(I11/E11)^(1/3)</f>
        <v>69.621494644208198</v>
      </c>
    </row>
    <row r="12" spans="1:10" s="40" customFormat="1" x14ac:dyDescent="0.15">
      <c r="A12" s="91"/>
      <c r="B12" s="4" t="s">
        <v>460</v>
      </c>
      <c r="C12" s="4" t="s">
        <v>461</v>
      </c>
      <c r="D12" s="6">
        <f t="shared" si="0"/>
        <v>15812.25076733374</v>
      </c>
      <c r="E12" s="5">
        <v>658980.10112768889</v>
      </c>
      <c r="F12" s="72">
        <f t="shared" si="1"/>
        <v>2.399503526779459E-2</v>
      </c>
      <c r="G12" s="74"/>
      <c r="H12" s="73">
        <f t="shared" si="2"/>
        <v>-25651176740.88892</v>
      </c>
      <c r="I12" s="74"/>
      <c r="J12" s="74"/>
    </row>
    <row r="13" spans="1:10" s="40" customFormat="1" x14ac:dyDescent="0.15">
      <c r="A13" s="91"/>
      <c r="B13" s="4" t="s">
        <v>462</v>
      </c>
      <c r="C13" s="4" t="s">
        <v>463</v>
      </c>
      <c r="D13" s="6">
        <f t="shared" si="0"/>
        <v>13716.068722596305</v>
      </c>
      <c r="E13" s="5">
        <v>658980.10112768889</v>
      </c>
      <c r="F13" s="72">
        <f t="shared" si="1"/>
        <v>2.0814086342098175E-2</v>
      </c>
      <c r="G13" s="74"/>
      <c r="H13" s="73">
        <f t="shared" si="2"/>
        <v>-19529324411.665443</v>
      </c>
      <c r="I13" s="74"/>
      <c r="J13" s="74"/>
    </row>
    <row r="14" spans="1:10" s="40" customFormat="1" x14ac:dyDescent="0.15">
      <c r="A14" s="91"/>
      <c r="B14" s="4" t="s">
        <v>464</v>
      </c>
      <c r="C14" s="4" t="s">
        <v>465</v>
      </c>
      <c r="D14" s="6">
        <f t="shared" si="0"/>
        <v>12180.605467430754</v>
      </c>
      <c r="E14" s="5">
        <v>658980.10112768889</v>
      </c>
      <c r="F14" s="72">
        <f t="shared" si="1"/>
        <v>1.8484026219587699E-2</v>
      </c>
      <c r="G14" s="74"/>
      <c r="H14" s="73">
        <f t="shared" si="2"/>
        <v>-15131928107.79714</v>
      </c>
      <c r="I14" s="74"/>
      <c r="J14" s="74"/>
    </row>
    <row r="15" spans="1:10" s="40" customFormat="1" x14ac:dyDescent="0.15">
      <c r="A15" s="91"/>
      <c r="B15" s="4" t="s">
        <v>466</v>
      </c>
      <c r="C15" s="4" t="s">
        <v>467</v>
      </c>
      <c r="D15" s="6">
        <f t="shared" si="0"/>
        <v>11526.796950056478</v>
      </c>
      <c r="E15" s="5">
        <v>658980.10112768889</v>
      </c>
      <c r="F15" s="72">
        <f t="shared" si="1"/>
        <v>1.7491874079856258E-2</v>
      </c>
      <c r="G15" s="74"/>
      <c r="H15" s="73">
        <f t="shared" si="2"/>
        <v>-12413099571.794415</v>
      </c>
      <c r="I15" s="74"/>
      <c r="J15" s="74"/>
    </row>
    <row r="16" spans="1:10" s="40" customFormat="1" x14ac:dyDescent="0.15">
      <c r="A16" s="91"/>
      <c r="B16" s="4" t="s">
        <v>105</v>
      </c>
      <c r="C16" s="4" t="s">
        <v>468</v>
      </c>
      <c r="D16" s="6">
        <f t="shared" si="0"/>
        <v>10847.571387836857</v>
      </c>
      <c r="E16" s="5">
        <v>658980.10112768889</v>
      </c>
      <c r="F16" s="72">
        <f t="shared" si="1"/>
        <v>1.6461151663417148E-2</v>
      </c>
      <c r="G16" s="74"/>
      <c r="H16" s="73">
        <f t="shared" si="2"/>
        <v>-10054173236.798351</v>
      </c>
      <c r="I16" s="74"/>
      <c r="J16" s="74"/>
    </row>
    <row r="17" spans="1:10" s="40" customFormat="1" x14ac:dyDescent="0.15">
      <c r="A17" s="91"/>
      <c r="B17" s="4" t="s">
        <v>469</v>
      </c>
      <c r="C17" s="4" t="s">
        <v>470</v>
      </c>
      <c r="D17" s="6">
        <f t="shared" si="0"/>
        <v>10227.249071060327</v>
      </c>
      <c r="E17" s="5">
        <v>658980.10112768889</v>
      </c>
      <c r="F17" s="72">
        <f t="shared" si="1"/>
        <v>1.5519814716041963E-2</v>
      </c>
      <c r="G17" s="74"/>
      <c r="H17" s="73">
        <f t="shared" si="2"/>
        <v>-8094388237.4440432</v>
      </c>
      <c r="I17" s="74"/>
      <c r="J17" s="74"/>
    </row>
    <row r="18" spans="1:10" s="40" customFormat="1" x14ac:dyDescent="0.15">
      <c r="A18" s="91"/>
      <c r="B18" s="4" t="s">
        <v>471</v>
      </c>
      <c r="C18" s="4" t="s">
        <v>472</v>
      </c>
      <c r="D18" s="6">
        <f t="shared" si="0"/>
        <v>10036.59736147838</v>
      </c>
      <c r="E18" s="5">
        <v>658980.10112768889</v>
      </c>
      <c r="F18" s="72">
        <f t="shared" si="1"/>
        <v>1.5230501413173345E-2</v>
      </c>
      <c r="G18" s="74"/>
      <c r="H18" s="73">
        <f t="shared" si="2"/>
        <v>-6723736123.0216494</v>
      </c>
      <c r="I18" s="74"/>
      <c r="J18" s="74"/>
    </row>
    <row r="19" spans="1:10" s="40" customFormat="1" x14ac:dyDescent="0.15">
      <c r="A19" s="91"/>
      <c r="B19" s="4" t="s">
        <v>473</v>
      </c>
      <c r="C19" s="4" t="s">
        <v>474</v>
      </c>
      <c r="D19" s="6">
        <f t="shared" si="0"/>
        <v>9791.7056463654772</v>
      </c>
      <c r="E19" s="5">
        <v>658980.10112768889</v>
      </c>
      <c r="F19" s="72">
        <f t="shared" si="1"/>
        <v>1.4858879091507141E-2</v>
      </c>
      <c r="G19" s="74"/>
      <c r="H19" s="73">
        <f t="shared" si="2"/>
        <v>-5498195715.83494</v>
      </c>
      <c r="I19" s="74"/>
      <c r="J19" s="74"/>
    </row>
    <row r="20" spans="1:10" s="40" customFormat="1" x14ac:dyDescent="0.15">
      <c r="A20" s="91"/>
      <c r="B20" s="4" t="s">
        <v>475</v>
      </c>
      <c r="C20" s="4" t="s">
        <v>476</v>
      </c>
      <c r="D20" s="6">
        <f t="shared" si="0"/>
        <v>9713.2900045664737</v>
      </c>
      <c r="E20" s="5">
        <v>658980.10112768889</v>
      </c>
      <c r="F20" s="72">
        <f t="shared" si="1"/>
        <v>1.4739883629178592E-2</v>
      </c>
      <c r="G20" s="74"/>
      <c r="H20" s="73">
        <f t="shared" si="2"/>
        <v>-4521384726.9693718</v>
      </c>
      <c r="I20" s="74"/>
      <c r="J20" s="74"/>
    </row>
    <row r="21" spans="1:10" s="40" customFormat="1" x14ac:dyDescent="0.15">
      <c r="A21" s="91"/>
      <c r="B21" s="4" t="s">
        <v>477</v>
      </c>
      <c r="C21" s="4" t="s">
        <v>478</v>
      </c>
      <c r="D21" s="6">
        <f t="shared" si="0"/>
        <v>9538.9198459405598</v>
      </c>
      <c r="E21" s="5">
        <v>658980.10112768889</v>
      </c>
      <c r="F21" s="72">
        <f t="shared" si="1"/>
        <v>1.4475277522973683E-2</v>
      </c>
      <c r="G21" s="74"/>
      <c r="H21" s="73">
        <f t="shared" si="2"/>
        <v>-3635073689.4163175</v>
      </c>
      <c r="I21" s="74"/>
      <c r="J21" s="74"/>
    </row>
    <row r="22" spans="1:10" s="40" customFormat="1" x14ac:dyDescent="0.15">
      <c r="A22" s="91"/>
      <c r="B22" s="4" t="s">
        <v>479</v>
      </c>
      <c r="C22" s="4" t="s">
        <v>480</v>
      </c>
      <c r="D22" s="6">
        <f t="shared" si="0"/>
        <v>9532.4104086570605</v>
      </c>
      <c r="E22" s="5">
        <v>658980.10112768889</v>
      </c>
      <c r="F22" s="72">
        <f t="shared" si="1"/>
        <v>1.4465399474649676E-2</v>
      </c>
      <c r="G22" s="74"/>
      <c r="H22" s="73">
        <f t="shared" si="2"/>
        <v>-2931663032.3999519</v>
      </c>
      <c r="I22" s="74"/>
      <c r="J22" s="74"/>
    </row>
    <row r="23" spans="1:10" s="40" customFormat="1" x14ac:dyDescent="0.15">
      <c r="A23" s="91"/>
      <c r="B23" s="4" t="s">
        <v>481</v>
      </c>
      <c r="C23" s="4" t="s">
        <v>482</v>
      </c>
      <c r="D23" s="6">
        <f t="shared" si="0"/>
        <v>9551.9387205075527</v>
      </c>
      <c r="E23" s="5">
        <v>658980.10112768889</v>
      </c>
      <c r="F23" s="72">
        <f t="shared" si="1"/>
        <v>1.4495033619621692E-2</v>
      </c>
      <c r="G23" s="74"/>
      <c r="H23" s="73">
        <f t="shared" si="2"/>
        <v>-2332016289.1864142</v>
      </c>
      <c r="I23" s="74"/>
      <c r="J23" s="74"/>
    </row>
    <row r="24" spans="1:10" s="40" customFormat="1" x14ac:dyDescent="0.15">
      <c r="A24" s="91"/>
      <c r="B24" s="4" t="s">
        <v>483</v>
      </c>
      <c r="C24" s="4" t="s">
        <v>484</v>
      </c>
      <c r="D24" s="6">
        <f t="shared" si="0"/>
        <v>9334.8832054162594</v>
      </c>
      <c r="E24" s="5">
        <v>658980.10112768889</v>
      </c>
      <c r="F24" s="72">
        <f t="shared" si="1"/>
        <v>1.4165652634186997E-2</v>
      </c>
      <c r="G24" s="74"/>
      <c r="H24" s="73">
        <f t="shared" si="2"/>
        <v>-1774648811.8796816</v>
      </c>
      <c r="I24" s="74"/>
      <c r="J24" s="74"/>
    </row>
    <row r="25" spans="1:10" s="40" customFormat="1" x14ac:dyDescent="0.15">
      <c r="A25" s="91"/>
      <c r="B25" s="4" t="s">
        <v>485</v>
      </c>
      <c r="C25" s="4" t="s">
        <v>486</v>
      </c>
      <c r="D25" s="6">
        <f t="shared" si="0"/>
        <v>9423.1505383607036</v>
      </c>
      <c r="E25" s="5">
        <v>658980.10112768889</v>
      </c>
      <c r="F25" s="72">
        <f t="shared" si="1"/>
        <v>1.4299598003392221E-2</v>
      </c>
      <c r="G25" s="74"/>
      <c r="H25" s="73">
        <f t="shared" si="2"/>
        <v>-1363559330.2462263</v>
      </c>
      <c r="I25" s="74"/>
      <c r="J25" s="74"/>
    </row>
    <row r="26" spans="1:10" s="40" customFormat="1" x14ac:dyDescent="0.15">
      <c r="A26" s="91"/>
      <c r="B26" s="4" t="s">
        <v>487</v>
      </c>
      <c r="C26" s="4" t="s">
        <v>488</v>
      </c>
      <c r="D26" s="6">
        <f t="shared" si="0"/>
        <v>9355.3982779307535</v>
      </c>
      <c r="E26" s="5">
        <v>658980.10112768889</v>
      </c>
      <c r="F26" s="72">
        <f t="shared" si="1"/>
        <v>1.419678418501742E-2</v>
      </c>
      <c r="G26" s="74"/>
      <c r="H26" s="73">
        <f t="shared" si="2"/>
        <v>-1002635574.81761</v>
      </c>
      <c r="I26" s="74"/>
      <c r="J26" s="74"/>
    </row>
    <row r="27" spans="1:10" s="40" customFormat="1" x14ac:dyDescent="0.15">
      <c r="A27" s="91"/>
      <c r="B27" s="4" t="s">
        <v>489</v>
      </c>
      <c r="C27" s="4" t="s">
        <v>490</v>
      </c>
      <c r="D27" s="6">
        <f t="shared" si="0"/>
        <v>9328.5965850568919</v>
      </c>
      <c r="E27" s="5">
        <v>658980.10112768889</v>
      </c>
      <c r="F27" s="72">
        <f t="shared" si="1"/>
        <v>1.4156112709766503E-2</v>
      </c>
      <c r="G27" s="74"/>
      <c r="H27" s="73">
        <f t="shared" si="2"/>
        <v>-716115547.22475791</v>
      </c>
      <c r="I27" s="74"/>
      <c r="J27" s="74"/>
    </row>
    <row r="28" spans="1:10" s="40" customFormat="1" x14ac:dyDescent="0.15">
      <c r="A28" s="91"/>
      <c r="B28" s="4" t="s">
        <v>491</v>
      </c>
      <c r="C28" s="4" t="s">
        <v>492</v>
      </c>
      <c r="D28" s="6">
        <f t="shared" si="0"/>
        <v>9290.9882713627467</v>
      </c>
      <c r="E28" s="5">
        <v>658980.10112768889</v>
      </c>
      <c r="F28" s="72">
        <f t="shared" si="1"/>
        <v>1.4099042225195289E-2</v>
      </c>
      <c r="G28" s="74"/>
      <c r="H28" s="73">
        <f t="shared" si="2"/>
        <v>-489954459.62264484</v>
      </c>
      <c r="I28" s="74"/>
      <c r="J28" s="74"/>
    </row>
    <row r="29" spans="1:10" s="40" customFormat="1" x14ac:dyDescent="0.15">
      <c r="A29" s="91"/>
      <c r="B29" s="4" t="s">
        <v>106</v>
      </c>
      <c r="C29" s="4" t="s">
        <v>493</v>
      </c>
      <c r="D29" s="6">
        <f t="shared" si="0"/>
        <v>9279.6723547158854</v>
      </c>
      <c r="E29" s="5">
        <v>658980.10112768889</v>
      </c>
      <c r="F29" s="72">
        <f t="shared" si="1"/>
        <v>1.40818703612384E-2</v>
      </c>
      <c r="G29" s="74"/>
      <c r="H29" s="73">
        <f t="shared" si="2"/>
        <v>-318553752.55173123</v>
      </c>
      <c r="I29" s="74"/>
      <c r="J29" s="74"/>
    </row>
    <row r="30" spans="1:10" s="40" customFormat="1" x14ac:dyDescent="0.15">
      <c r="A30" s="91"/>
      <c r="B30" s="4" t="s">
        <v>494</v>
      </c>
      <c r="C30" s="4" t="s">
        <v>495</v>
      </c>
      <c r="D30" s="6">
        <f t="shared" si="0"/>
        <v>9274.1337626018085</v>
      </c>
      <c r="E30" s="5">
        <v>658980.10112768889</v>
      </c>
      <c r="F30" s="72">
        <f t="shared" si="1"/>
        <v>1.4073465567065405E-2</v>
      </c>
      <c r="G30" s="74"/>
      <c r="H30" s="73">
        <f t="shared" si="2"/>
        <v>-192873000.59410948</v>
      </c>
      <c r="I30" s="74"/>
      <c r="J30" s="74"/>
    </row>
    <row r="31" spans="1:10" s="40" customFormat="1" x14ac:dyDescent="0.15">
      <c r="A31" s="91"/>
      <c r="B31" s="4" t="s">
        <v>496</v>
      </c>
      <c r="C31" s="4" t="s">
        <v>497</v>
      </c>
      <c r="D31" s="6">
        <f t="shared" si="0"/>
        <v>9257.6771412053859</v>
      </c>
      <c r="E31" s="5">
        <v>658980.10112768889</v>
      </c>
      <c r="F31" s="72">
        <f t="shared" si="1"/>
        <v>1.4048492701620363E-2</v>
      </c>
      <c r="G31" s="74"/>
      <c r="H31" s="73">
        <f t="shared" si="2"/>
        <v>-105450728.6865426</v>
      </c>
      <c r="I31" s="74"/>
      <c r="J31" s="74"/>
    </row>
    <row r="32" spans="1:10" s="40" customFormat="1" x14ac:dyDescent="0.15">
      <c r="A32" s="91"/>
      <c r="B32" s="4" t="s">
        <v>498</v>
      </c>
      <c r="C32" s="4" t="s">
        <v>499</v>
      </c>
      <c r="D32" s="6">
        <f t="shared" si="0"/>
        <v>9280.229397026209</v>
      </c>
      <c r="E32" s="5">
        <v>658980.10112768889</v>
      </c>
      <c r="F32" s="72">
        <f t="shared" si="1"/>
        <v>1.4082715670997177E-2</v>
      </c>
      <c r="G32" s="74"/>
      <c r="H32" s="73">
        <f t="shared" si="2"/>
        <v>-49736229.424687341</v>
      </c>
      <c r="I32" s="74"/>
      <c r="J32" s="74"/>
    </row>
    <row r="33" spans="1:11" x14ac:dyDescent="0.15">
      <c r="A33" s="91"/>
      <c r="B33" s="59" t="s">
        <v>500</v>
      </c>
      <c r="C33" s="59" t="s">
        <v>501</v>
      </c>
      <c r="D33" s="33">
        <f t="shared" si="0"/>
        <v>9379.7489846391909</v>
      </c>
      <c r="E33" s="60">
        <v>658980.10112768889</v>
      </c>
      <c r="F33" s="64">
        <f t="shared" si="1"/>
        <v>1.4233736297329713E-2</v>
      </c>
      <c r="G33" s="75">
        <f>SUM(F36:F65)</f>
        <v>0.48778219723927391</v>
      </c>
      <c r="H33" s="62">
        <f t="shared" si="2"/>
        <v>-18319822.235623419</v>
      </c>
      <c r="I33" s="63"/>
      <c r="J33" s="63"/>
      <c r="K33" s="35"/>
    </row>
    <row r="34" spans="1:11" s="35" customFormat="1" x14ac:dyDescent="0.15">
      <c r="A34" s="91"/>
      <c r="B34" s="59" t="s">
        <v>502</v>
      </c>
      <c r="C34" s="59" t="s">
        <v>503</v>
      </c>
      <c r="D34" s="33">
        <f t="shared" si="0"/>
        <v>9282.0278479138251</v>
      </c>
      <c r="E34" s="60">
        <v>658980.10112768889</v>
      </c>
      <c r="F34" s="64">
        <f t="shared" si="1"/>
        <v>1.408544481393266E-2</v>
      </c>
      <c r="G34" s="61"/>
      <c r="H34" s="62">
        <f t="shared" si="2"/>
        <v>-3915855.4983386449</v>
      </c>
      <c r="I34" s="63"/>
      <c r="J34" s="63"/>
    </row>
    <row r="35" spans="1:11" s="35" customFormat="1" x14ac:dyDescent="0.15">
      <c r="A35" s="91"/>
      <c r="B35" s="59" t="s">
        <v>504</v>
      </c>
      <c r="C35" s="59" t="s">
        <v>505</v>
      </c>
      <c r="D35" s="33">
        <f t="shared" si="0"/>
        <v>9438.5408216202177</v>
      </c>
      <c r="E35" s="60">
        <v>658980.10112768889</v>
      </c>
      <c r="F35" s="64">
        <f t="shared" si="1"/>
        <v>1.4322952704441883E-2</v>
      </c>
      <c r="G35" s="61"/>
      <c r="H35" s="62">
        <f t="shared" si="2"/>
        <v>-147477.20033781591</v>
      </c>
      <c r="I35" s="63"/>
      <c r="J35" s="63"/>
    </row>
    <row r="36" spans="1:11" x14ac:dyDescent="0.15">
      <c r="A36" s="91"/>
      <c r="B36" s="26" t="s">
        <v>506</v>
      </c>
      <c r="C36" s="26" t="s">
        <v>507</v>
      </c>
      <c r="D36" s="27">
        <f t="shared" si="0"/>
        <v>9430.0896939978793</v>
      </c>
      <c r="E36" s="28">
        <v>658980.10112768889</v>
      </c>
      <c r="F36" s="65">
        <f t="shared" si="1"/>
        <v>1.4310128147815855E-2</v>
      </c>
      <c r="G36" s="22"/>
      <c r="H36" s="20">
        <f t="shared" si="2"/>
        <v>147345.15146871685</v>
      </c>
      <c r="I36" s="21"/>
      <c r="J36" s="21"/>
    </row>
    <row r="37" spans="1:11" x14ac:dyDescent="0.15">
      <c r="A37" s="91"/>
      <c r="B37" s="26" t="s">
        <v>508</v>
      </c>
      <c r="C37" s="26" t="s">
        <v>509</v>
      </c>
      <c r="D37" s="27">
        <f t="shared" si="0"/>
        <v>9413.3306782044237</v>
      </c>
      <c r="E37" s="28">
        <v>658980.10112768889</v>
      </c>
      <c r="F37" s="65">
        <f t="shared" si="1"/>
        <v>1.4284696399930331E-2</v>
      </c>
      <c r="G37" s="22"/>
      <c r="H37" s="20">
        <f t="shared" si="2"/>
        <v>3971248.8798674913</v>
      </c>
      <c r="I37" s="21"/>
      <c r="J37" s="21"/>
    </row>
    <row r="38" spans="1:11" x14ac:dyDescent="0.15">
      <c r="A38" s="91"/>
      <c r="B38" s="26" t="s">
        <v>510</v>
      </c>
      <c r="C38" s="26" t="s">
        <v>511</v>
      </c>
      <c r="D38" s="27">
        <f t="shared" si="0"/>
        <v>9548.7397060968378</v>
      </c>
      <c r="E38" s="28">
        <v>658980.10112768889</v>
      </c>
      <c r="F38" s="65">
        <f t="shared" si="1"/>
        <v>1.4490179126435569E-2</v>
      </c>
      <c r="G38" s="22"/>
      <c r="H38" s="20">
        <f t="shared" si="2"/>
        <v>18649882.238470387</v>
      </c>
      <c r="I38" s="21"/>
      <c r="J38" s="21"/>
    </row>
    <row r="39" spans="1:11" x14ac:dyDescent="0.15">
      <c r="A39" s="91"/>
      <c r="B39" s="26" t="s">
        <v>512</v>
      </c>
      <c r="C39" s="26" t="s">
        <v>513</v>
      </c>
      <c r="D39" s="27">
        <f t="shared" si="0"/>
        <v>9570.7985815856573</v>
      </c>
      <c r="E39" s="28">
        <v>658980.10112768889</v>
      </c>
      <c r="F39" s="65">
        <f t="shared" si="1"/>
        <v>1.4523653392883177E-2</v>
      </c>
      <c r="G39" s="22"/>
      <c r="H39" s="20">
        <f t="shared" si="2"/>
        <v>51293498.648185633</v>
      </c>
      <c r="I39" s="21"/>
      <c r="J39" s="21"/>
    </row>
    <row r="40" spans="1:11" x14ac:dyDescent="0.15">
      <c r="A40" s="91"/>
      <c r="B40" s="26" t="s">
        <v>514</v>
      </c>
      <c r="C40" s="26" t="s">
        <v>515</v>
      </c>
      <c r="D40" s="27">
        <f t="shared" si="0"/>
        <v>9516.8450549571571</v>
      </c>
      <c r="E40" s="28">
        <v>658980.10112768889</v>
      </c>
      <c r="F40" s="65">
        <f t="shared" si="1"/>
        <v>1.4441779104818678E-2</v>
      </c>
      <c r="G40" s="22"/>
      <c r="H40" s="20">
        <f t="shared" si="2"/>
        <v>108402813.20412137</v>
      </c>
      <c r="I40" s="21"/>
      <c r="J40" s="21"/>
    </row>
    <row r="41" spans="1:11" x14ac:dyDescent="0.15">
      <c r="A41" s="91"/>
      <c r="B41" s="26" t="s">
        <v>516</v>
      </c>
      <c r="C41" s="26" t="s">
        <v>517</v>
      </c>
      <c r="D41" s="27">
        <f t="shared" si="0"/>
        <v>9569.6685814704306</v>
      </c>
      <c r="E41" s="28">
        <v>658980.10112768889</v>
      </c>
      <c r="F41" s="65">
        <f t="shared" si="1"/>
        <v>1.4521938621658228E-2</v>
      </c>
      <c r="G41" s="22"/>
      <c r="H41" s="20">
        <f t="shared" si="2"/>
        <v>199019201.28026786</v>
      </c>
      <c r="I41" s="21"/>
      <c r="J41" s="21"/>
    </row>
    <row r="42" spans="1:11" x14ac:dyDescent="0.15">
      <c r="A42" s="91"/>
      <c r="B42" s="26" t="s">
        <v>107</v>
      </c>
      <c r="C42" s="26" t="s">
        <v>518</v>
      </c>
      <c r="D42" s="27">
        <f t="shared" si="0"/>
        <v>9489.6454747187781</v>
      </c>
      <c r="E42" s="28">
        <v>658980.10112768889</v>
      </c>
      <c r="F42" s="65">
        <f t="shared" si="1"/>
        <v>1.4400503836882919E-2</v>
      </c>
      <c r="G42" s="22"/>
      <c r="H42" s="20">
        <f t="shared" si="2"/>
        <v>325761736.06183058</v>
      </c>
      <c r="I42" s="21"/>
      <c r="J42" s="21"/>
    </row>
    <row r="43" spans="1:11" x14ac:dyDescent="0.15">
      <c r="A43" s="91"/>
      <c r="B43" s="26" t="s">
        <v>519</v>
      </c>
      <c r="C43" s="26" t="s">
        <v>520</v>
      </c>
      <c r="D43" s="27">
        <f t="shared" si="0"/>
        <v>9747.6674728607395</v>
      </c>
      <c r="E43" s="28">
        <v>658980.10112768889</v>
      </c>
      <c r="F43" s="65">
        <f t="shared" si="1"/>
        <v>1.4792051317148891E-2</v>
      </c>
      <c r="G43" s="22"/>
      <c r="H43" s="20">
        <f t="shared" si="2"/>
        <v>514037151.88914055</v>
      </c>
      <c r="I43" s="21"/>
      <c r="J43" s="21"/>
    </row>
    <row r="44" spans="1:11" x14ac:dyDescent="0.15">
      <c r="A44" s="91"/>
      <c r="B44" s="26" t="s">
        <v>521</v>
      </c>
      <c r="C44" s="26" t="s">
        <v>522</v>
      </c>
      <c r="D44" s="27">
        <f t="shared" si="0"/>
        <v>9745.6302895544122</v>
      </c>
      <c r="E44" s="28">
        <v>658980.10112768889</v>
      </c>
      <c r="F44" s="65">
        <f t="shared" si="1"/>
        <v>1.4788959898602502E-2</v>
      </c>
      <c r="G44" s="22"/>
      <c r="H44" s="20">
        <f t="shared" si="2"/>
        <v>748129400.1965754</v>
      </c>
      <c r="I44" s="21"/>
      <c r="J44" s="21"/>
    </row>
    <row r="45" spans="1:11" x14ac:dyDescent="0.15">
      <c r="A45" s="91"/>
      <c r="B45" s="26" t="s">
        <v>523</v>
      </c>
      <c r="C45" s="26" t="s">
        <v>524</v>
      </c>
      <c r="D45" s="27">
        <f t="shared" si="0"/>
        <v>9990.3310187323459</v>
      </c>
      <c r="E45" s="28">
        <v>658980.10112768889</v>
      </c>
      <c r="F45" s="65">
        <f t="shared" si="1"/>
        <v>1.5160292399779982E-2</v>
      </c>
      <c r="G45" s="22"/>
      <c r="H45" s="20">
        <f t="shared" si="2"/>
        <v>1070682507.1482056</v>
      </c>
      <c r="I45" s="21"/>
      <c r="J45" s="21"/>
    </row>
    <row r="46" spans="1:11" x14ac:dyDescent="0.15">
      <c r="A46" s="91"/>
      <c r="B46" s="26" t="s">
        <v>525</v>
      </c>
      <c r="C46" s="26" t="s">
        <v>526</v>
      </c>
      <c r="D46" s="27">
        <f t="shared" si="0"/>
        <v>9961.332987606349</v>
      </c>
      <c r="E46" s="28">
        <v>658980.10112768889</v>
      </c>
      <c r="F46" s="65">
        <f t="shared" si="1"/>
        <v>1.5116287988908739E-2</v>
      </c>
      <c r="G46" s="22"/>
      <c r="H46" s="20">
        <f t="shared" si="2"/>
        <v>1441436012.472225</v>
      </c>
      <c r="I46" s="21"/>
      <c r="J46" s="21"/>
    </row>
    <row r="47" spans="1:11" x14ac:dyDescent="0.15">
      <c r="A47" s="91"/>
      <c r="B47" s="26" t="s">
        <v>527</v>
      </c>
      <c r="C47" s="26" t="s">
        <v>528</v>
      </c>
      <c r="D47" s="27">
        <f t="shared" si="0"/>
        <v>10094.593423730372</v>
      </c>
      <c r="E47" s="28">
        <v>658980.10112768889</v>
      </c>
      <c r="F47" s="65">
        <f t="shared" si="1"/>
        <v>1.5318510234915832E-2</v>
      </c>
      <c r="G47" s="22"/>
      <c r="H47" s="20">
        <f t="shared" si="2"/>
        <v>1919076846.6644912</v>
      </c>
      <c r="I47" s="21"/>
      <c r="J47" s="21"/>
    </row>
    <row r="48" spans="1:11" x14ac:dyDescent="0.15">
      <c r="A48" s="91"/>
      <c r="B48" s="26" t="s">
        <v>529</v>
      </c>
      <c r="C48" s="26" t="s">
        <v>530</v>
      </c>
      <c r="D48" s="27">
        <f t="shared" si="0"/>
        <v>10286.613865846259</v>
      </c>
      <c r="E48" s="28">
        <v>658980.10112768889</v>
      </c>
      <c r="F48" s="65">
        <f t="shared" si="1"/>
        <v>1.5609900584620305E-2</v>
      </c>
      <c r="G48" s="22"/>
      <c r="H48" s="20">
        <f t="shared" si="2"/>
        <v>2511380338.3413715</v>
      </c>
      <c r="I48" s="21"/>
      <c r="J48" s="21"/>
    </row>
    <row r="49" spans="1:10" x14ac:dyDescent="0.15">
      <c r="A49" s="91"/>
      <c r="B49" s="26" t="s">
        <v>531</v>
      </c>
      <c r="C49" s="26" t="s">
        <v>532</v>
      </c>
      <c r="D49" s="27">
        <f t="shared" si="0"/>
        <v>10448.840502107116</v>
      </c>
      <c r="E49" s="28">
        <v>658980.10112768889</v>
      </c>
      <c r="F49" s="65">
        <f t="shared" si="1"/>
        <v>1.5856078938083853E-2</v>
      </c>
      <c r="G49" s="22"/>
      <c r="H49" s="20">
        <f t="shared" si="2"/>
        <v>3213508243.7964745</v>
      </c>
      <c r="I49" s="21"/>
      <c r="J49" s="21"/>
    </row>
    <row r="50" spans="1:10" x14ac:dyDescent="0.15">
      <c r="A50" s="91"/>
      <c r="B50" s="26" t="s">
        <v>533</v>
      </c>
      <c r="C50" s="26" t="s">
        <v>534</v>
      </c>
      <c r="D50" s="27">
        <f t="shared" si="0"/>
        <v>10697.615597897704</v>
      </c>
      <c r="E50" s="28">
        <v>658980.10112768889</v>
      </c>
      <c r="F50" s="65">
        <f t="shared" si="1"/>
        <v>1.623359427635411E-2</v>
      </c>
      <c r="G50" s="22"/>
      <c r="H50" s="20">
        <f t="shared" si="2"/>
        <v>4076627294.017611</v>
      </c>
      <c r="I50" s="21"/>
      <c r="J50" s="21"/>
    </row>
    <row r="51" spans="1:10" x14ac:dyDescent="0.15">
      <c r="A51" s="91"/>
      <c r="B51" s="26" t="s">
        <v>535</v>
      </c>
      <c r="C51" s="26" t="s">
        <v>536</v>
      </c>
      <c r="D51" s="27">
        <f t="shared" si="0"/>
        <v>11090.123525246399</v>
      </c>
      <c r="E51" s="28">
        <v>658980.10112768889</v>
      </c>
      <c r="F51" s="65">
        <f t="shared" si="1"/>
        <v>1.6829223684096485E-2</v>
      </c>
      <c r="G51" s="22"/>
      <c r="H51" s="20">
        <f t="shared" si="2"/>
        <v>5162279217.8221169</v>
      </c>
      <c r="I51" s="21"/>
      <c r="J51" s="21"/>
    </row>
    <row r="52" spans="1:10" x14ac:dyDescent="0.15">
      <c r="A52" s="91"/>
      <c r="B52" s="26" t="s">
        <v>537</v>
      </c>
      <c r="C52" s="26" t="s">
        <v>538</v>
      </c>
      <c r="D52" s="27">
        <f t="shared" si="0"/>
        <v>11547.391600043875</v>
      </c>
      <c r="E52" s="28">
        <v>658980.10112768889</v>
      </c>
      <c r="F52" s="65">
        <f t="shared" si="1"/>
        <v>1.752312638922365E-2</v>
      </c>
      <c r="G52" s="22"/>
      <c r="H52" s="20">
        <f t="shared" si="2"/>
        <v>6484040811.4183865</v>
      </c>
      <c r="I52" s="21"/>
      <c r="J52" s="21"/>
    </row>
    <row r="53" spans="1:10" x14ac:dyDescent="0.15">
      <c r="A53" s="91"/>
      <c r="B53" s="26" t="s">
        <v>539</v>
      </c>
      <c r="C53" s="26" t="s">
        <v>540</v>
      </c>
      <c r="D53" s="27">
        <f t="shared" si="0"/>
        <v>12101.282642440654</v>
      </c>
      <c r="E53" s="28">
        <v>658980.10112768889</v>
      </c>
      <c r="F53" s="65">
        <f t="shared" si="1"/>
        <v>1.8363654109937712E-2</v>
      </c>
      <c r="G53" s="22"/>
      <c r="H53" s="20">
        <f t="shared" si="2"/>
        <v>8106913957.7287979</v>
      </c>
      <c r="I53" s="21"/>
      <c r="J53" s="21"/>
    </row>
    <row r="54" spans="1:10" x14ac:dyDescent="0.15">
      <c r="A54" s="91"/>
      <c r="B54" s="26" t="s">
        <v>541</v>
      </c>
      <c r="C54" s="26" t="s">
        <v>542</v>
      </c>
      <c r="D54" s="27">
        <f t="shared" si="0"/>
        <v>13292.509665320704</v>
      </c>
      <c r="E54" s="28">
        <v>658980.10112768889</v>
      </c>
      <c r="F54" s="65">
        <f t="shared" si="1"/>
        <v>2.0171336953230774E-2</v>
      </c>
      <c r="G54" s="22"/>
      <c r="H54" s="20">
        <f t="shared" si="2"/>
        <v>10520398313.710775</v>
      </c>
      <c r="I54" s="21"/>
      <c r="J54" s="21"/>
    </row>
    <row r="55" spans="1:10" x14ac:dyDescent="0.15">
      <c r="A55" s="91"/>
      <c r="B55" s="26" t="s">
        <v>108</v>
      </c>
      <c r="C55" s="26" t="s">
        <v>543</v>
      </c>
      <c r="D55" s="27">
        <f t="shared" si="0"/>
        <v>14919.996310151737</v>
      </c>
      <c r="E55" s="28">
        <v>658980.10112768889</v>
      </c>
      <c r="F55" s="65">
        <f t="shared" si="1"/>
        <v>2.2641042247891378E-2</v>
      </c>
      <c r="G55" s="22"/>
      <c r="H55" s="20">
        <f t="shared" si="2"/>
        <v>13828738455.029545</v>
      </c>
      <c r="I55" s="21"/>
      <c r="J55" s="21"/>
    </row>
    <row r="56" spans="1:10" x14ac:dyDescent="0.15">
      <c r="A56" s="91"/>
      <c r="B56" s="26" t="s">
        <v>544</v>
      </c>
      <c r="C56" s="26" t="s">
        <v>545</v>
      </c>
      <c r="D56" s="27">
        <f t="shared" si="0"/>
        <v>17472.984880343811</v>
      </c>
      <c r="E56" s="28">
        <v>658980.10112768889</v>
      </c>
      <c r="F56" s="65">
        <f t="shared" si="1"/>
        <v>2.6515193479200543E-2</v>
      </c>
      <c r="G56" s="22"/>
      <c r="H56" s="20">
        <f t="shared" si="2"/>
        <v>18816493608.408997</v>
      </c>
      <c r="I56" s="21"/>
      <c r="J56" s="21"/>
    </row>
    <row r="57" spans="1:10" x14ac:dyDescent="0.15">
      <c r="A57" s="91"/>
      <c r="B57" s="26" t="s">
        <v>546</v>
      </c>
      <c r="C57" s="26" t="s">
        <v>547</v>
      </c>
      <c r="D57" s="27">
        <f t="shared" si="0"/>
        <v>21810.434618416148</v>
      </c>
      <c r="E57" s="28">
        <v>658980.10112768889</v>
      </c>
      <c r="F57" s="65">
        <f t="shared" si="1"/>
        <v>3.309725829519395E-2</v>
      </c>
      <c r="G57" s="22"/>
      <c r="H57" s="20">
        <f t="shared" si="2"/>
        <v>27095034768.850197</v>
      </c>
      <c r="I57" s="21"/>
      <c r="J57" s="21"/>
    </row>
    <row r="58" spans="1:10" x14ac:dyDescent="0.15">
      <c r="A58" s="91"/>
      <c r="B58" s="26" t="s">
        <v>548</v>
      </c>
      <c r="C58" s="26" t="s">
        <v>549</v>
      </c>
      <c r="D58" s="27">
        <f t="shared" si="0"/>
        <v>24819.577178785054</v>
      </c>
      <c r="E58" s="28">
        <v>658980.10112768889</v>
      </c>
      <c r="F58" s="65">
        <f t="shared" si="1"/>
        <v>3.766362161211273E-2</v>
      </c>
      <c r="G58" s="22"/>
      <c r="H58" s="20">
        <f t="shared" si="2"/>
        <v>35338812037.762314</v>
      </c>
      <c r="I58" s="21"/>
      <c r="J58" s="21"/>
    </row>
    <row r="59" spans="1:10" x14ac:dyDescent="0.15">
      <c r="A59" s="91"/>
      <c r="B59" s="26" t="s">
        <v>550</v>
      </c>
      <c r="C59" s="26" t="s">
        <v>551</v>
      </c>
      <c r="D59" s="27">
        <f t="shared" si="0"/>
        <v>25369.29836160169</v>
      </c>
      <c r="E59" s="28">
        <v>658980.10112768889</v>
      </c>
      <c r="F59" s="65">
        <f t="shared" si="1"/>
        <v>3.8497821585489644E-2</v>
      </c>
      <c r="G59" s="22"/>
      <c r="H59" s="20">
        <f t="shared" si="2"/>
        <v>41154947871.821442</v>
      </c>
      <c r="I59" s="21"/>
      <c r="J59" s="21"/>
    </row>
    <row r="60" spans="1:10" x14ac:dyDescent="0.15">
      <c r="A60" s="91"/>
      <c r="B60" s="26" t="s">
        <v>552</v>
      </c>
      <c r="C60" s="26" t="s">
        <v>553</v>
      </c>
      <c r="D60" s="27">
        <f t="shared" si="0"/>
        <v>20886.540158007756</v>
      </c>
      <c r="E60" s="28">
        <v>658980.10112768889</v>
      </c>
      <c r="F60" s="65">
        <f t="shared" si="1"/>
        <v>3.1695251680992145E-2</v>
      </c>
      <c r="G60" s="22"/>
      <c r="H60" s="20">
        <f t="shared" si="2"/>
        <v>38395008797.647728</v>
      </c>
      <c r="I60" s="21"/>
      <c r="J60" s="21"/>
    </row>
    <row r="61" spans="1:10" x14ac:dyDescent="0.15">
      <c r="A61" s="91"/>
      <c r="B61" s="26" t="s">
        <v>554</v>
      </c>
      <c r="C61" s="26" t="s">
        <v>555</v>
      </c>
      <c r="D61" s="27">
        <f t="shared" si="0"/>
        <v>616.87979529872837</v>
      </c>
      <c r="E61" s="28">
        <v>658980.10112768889</v>
      </c>
      <c r="F61" s="65">
        <f t="shared" si="1"/>
        <v>9.3611293306593659E-4</v>
      </c>
      <c r="G61" s="22"/>
      <c r="H61" s="20">
        <f t="shared" si="2"/>
        <v>1278589401.9714315</v>
      </c>
      <c r="I61" s="21"/>
      <c r="J61" s="21"/>
    </row>
    <row r="62" spans="1:10" x14ac:dyDescent="0.15">
      <c r="A62" s="91"/>
      <c r="B62" s="26" t="s">
        <v>556</v>
      </c>
      <c r="C62" s="26" t="s">
        <v>60</v>
      </c>
      <c r="D62" s="27">
        <f t="shared" si="0"/>
        <v>0</v>
      </c>
      <c r="E62" s="28">
        <v>658980.10112768889</v>
      </c>
      <c r="F62" s="65">
        <f t="shared" si="1"/>
        <v>0</v>
      </c>
      <c r="G62" s="22"/>
      <c r="H62" s="20">
        <f t="shared" si="2"/>
        <v>0</v>
      </c>
      <c r="I62" s="21"/>
      <c r="J62" s="21"/>
    </row>
    <row r="63" spans="1:10" x14ac:dyDescent="0.15">
      <c r="A63" s="91"/>
      <c r="B63" s="26" t="s">
        <v>557</v>
      </c>
      <c r="C63" s="26" t="s">
        <v>60</v>
      </c>
      <c r="D63" s="27">
        <f t="shared" si="0"/>
        <v>0</v>
      </c>
      <c r="E63" s="28">
        <v>658980.10112768889</v>
      </c>
      <c r="F63" s="65">
        <f t="shared" si="1"/>
        <v>0</v>
      </c>
      <c r="G63" s="22"/>
      <c r="H63" s="20">
        <f t="shared" si="2"/>
        <v>0</v>
      </c>
      <c r="I63" s="21"/>
      <c r="J63" s="21"/>
    </row>
    <row r="64" spans="1:10" x14ac:dyDescent="0.15">
      <c r="A64" s="91"/>
      <c r="B64" s="26" t="s">
        <v>558</v>
      </c>
      <c r="C64" s="26" t="s">
        <v>60</v>
      </c>
      <c r="D64" s="27">
        <f t="shared" si="0"/>
        <v>0</v>
      </c>
      <c r="E64" s="28">
        <v>658980.10112768889</v>
      </c>
      <c r="F64" s="65">
        <f t="shared" si="1"/>
        <v>0</v>
      </c>
      <c r="G64" s="22"/>
      <c r="H64" s="20">
        <f t="shared" si="2"/>
        <v>0</v>
      </c>
      <c r="I64" s="21"/>
      <c r="J64" s="21"/>
    </row>
    <row r="65" spans="1:10" x14ac:dyDescent="0.15">
      <c r="A65" s="91"/>
      <c r="B65" s="26" t="s">
        <v>559</v>
      </c>
      <c r="C65" s="26" t="s">
        <v>60</v>
      </c>
      <c r="D65" s="27">
        <f t="shared" si="0"/>
        <v>0</v>
      </c>
      <c r="E65" s="28">
        <v>658980.10112768889</v>
      </c>
      <c r="F65" s="65">
        <f t="shared" si="1"/>
        <v>0</v>
      </c>
      <c r="G65" s="22"/>
      <c r="H65" s="20">
        <f t="shared" si="2"/>
        <v>0</v>
      </c>
      <c r="I65" s="21"/>
      <c r="J65" s="21"/>
    </row>
  </sheetData>
  <mergeCells count="2">
    <mergeCell ref="A2:A8"/>
    <mergeCell ref="A9:A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2" sqref="E2"/>
    </sheetView>
  </sheetViews>
  <sheetFormatPr defaultRowHeight="13.5" x14ac:dyDescent="0.15"/>
  <cols>
    <col min="4" max="4" width="10.375" customWidth="1"/>
    <col min="6" max="6" width="14" customWidth="1"/>
    <col min="7" max="7" width="9" style="76"/>
    <col min="9" max="9" width="13.875" bestFit="1" customWidth="1"/>
  </cols>
  <sheetData>
    <row r="1" spans="1:10" x14ac:dyDescent="0.15">
      <c r="B1" t="s">
        <v>90</v>
      </c>
      <c r="C1" t="s">
        <v>58</v>
      </c>
      <c r="D1" t="s">
        <v>64</v>
      </c>
      <c r="E1" t="s">
        <v>62</v>
      </c>
      <c r="F1" t="s">
        <v>67</v>
      </c>
      <c r="G1" s="76" t="s">
        <v>70</v>
      </c>
      <c r="H1" t="s">
        <v>81</v>
      </c>
      <c r="I1" t="s">
        <v>83</v>
      </c>
      <c r="J1" t="s">
        <v>85</v>
      </c>
    </row>
    <row r="2" spans="1:10" s="40" customFormat="1" x14ac:dyDescent="0.15">
      <c r="A2" s="92" t="s">
        <v>53</v>
      </c>
      <c r="B2" s="40" t="s">
        <v>560</v>
      </c>
      <c r="C2" s="40" t="s">
        <v>614</v>
      </c>
      <c r="D2" s="40">
        <f>C2/(2*3.1415926)</f>
        <v>388.18527902058338</v>
      </c>
      <c r="E2" s="40">
        <f>SUM(D2:D65)</f>
        <v>658980.05246924772</v>
      </c>
      <c r="F2" s="40">
        <f>D2/E2</f>
        <v>5.8906984751059459E-4</v>
      </c>
      <c r="G2" s="72">
        <f>SUM(F2:F10)</f>
        <v>2.9791430335847002E-3</v>
      </c>
      <c r="H2" s="40">
        <f>B2^3*D2</f>
        <v>-654153916.60904729</v>
      </c>
      <c r="I2" s="40">
        <f>SUM(H2:H10)</f>
        <v>-1329763300.8005242</v>
      </c>
      <c r="J2" s="40">
        <f>(I2/E2)^(1/3)</f>
        <v>-12.636710169755412</v>
      </c>
    </row>
    <row r="3" spans="1:10" s="40" customFormat="1" x14ac:dyDescent="0.15">
      <c r="A3" s="93"/>
      <c r="B3" s="40" t="s">
        <v>93</v>
      </c>
      <c r="C3" s="40" t="s">
        <v>615</v>
      </c>
      <c r="D3" s="40">
        <f t="shared" ref="D3:D65" si="0">C3/(2*3.1415926)</f>
        <v>344.25214778007813</v>
      </c>
      <c r="E3" s="40">
        <v>658980.05246924772</v>
      </c>
      <c r="F3" s="40">
        <f t="shared" ref="F3:F65" si="1">D3/E3</f>
        <v>5.2240146949841576E-4</v>
      </c>
      <c r="G3" s="72"/>
      <c r="H3" s="40">
        <f t="shared" ref="H3:H65" si="2">B3^3*D3</f>
        <v>-398514892.57391292</v>
      </c>
    </row>
    <row r="4" spans="1:10" s="40" customFormat="1" x14ac:dyDescent="0.15">
      <c r="A4" s="93"/>
      <c r="B4" s="40" t="s">
        <v>561</v>
      </c>
      <c r="C4" s="40" t="s">
        <v>616</v>
      </c>
      <c r="D4" s="40">
        <f t="shared" si="0"/>
        <v>205.4419786957736</v>
      </c>
      <c r="E4" s="40">
        <v>658980.05246924772</v>
      </c>
      <c r="F4" s="40">
        <f t="shared" si="1"/>
        <v>3.1175750756941289E-4</v>
      </c>
      <c r="G4" s="72"/>
      <c r="H4" s="40">
        <f t="shared" si="2"/>
        <v>-154815117.3277528</v>
      </c>
    </row>
    <row r="5" spans="1:10" s="40" customFormat="1" x14ac:dyDescent="0.15">
      <c r="A5" s="93"/>
      <c r="B5" s="40" t="s">
        <v>562</v>
      </c>
      <c r="C5" s="40" t="s">
        <v>617</v>
      </c>
      <c r="D5" s="40">
        <f t="shared" si="0"/>
        <v>147.26941360888105</v>
      </c>
      <c r="E5" s="40">
        <v>658980.05246924772</v>
      </c>
      <c r="F5" s="40">
        <f t="shared" si="1"/>
        <v>2.2348083687366788E-4</v>
      </c>
      <c r="G5" s="72"/>
      <c r="H5" s="40">
        <f t="shared" si="2"/>
        <v>-67233347.203103289</v>
      </c>
    </row>
    <row r="6" spans="1:10" s="40" customFormat="1" x14ac:dyDescent="0.15">
      <c r="A6" s="93"/>
      <c r="B6" s="40" t="s">
        <v>94</v>
      </c>
      <c r="C6" s="40" t="s">
        <v>618</v>
      </c>
      <c r="D6" s="40">
        <f t="shared" si="0"/>
        <v>135.8610279385048</v>
      </c>
      <c r="E6" s="40">
        <v>658980.05246924772</v>
      </c>
      <c r="F6" s="40">
        <f t="shared" si="1"/>
        <v>2.0616865021850559E-4</v>
      </c>
      <c r="G6" s="72"/>
      <c r="H6" s="40">
        <f t="shared" si="2"/>
        <v>-33971642.452939309</v>
      </c>
    </row>
    <row r="7" spans="1:10" s="40" customFormat="1" x14ac:dyDescent="0.15">
      <c r="A7" s="93"/>
      <c r="B7" s="40" t="s">
        <v>563</v>
      </c>
      <c r="C7" s="40" t="s">
        <v>619</v>
      </c>
      <c r="D7" s="40">
        <f t="shared" si="0"/>
        <v>126.47391007987477</v>
      </c>
      <c r="E7" s="40">
        <v>658980.05246924772</v>
      </c>
      <c r="F7" s="40">
        <f t="shared" si="1"/>
        <v>1.9192373062882183E-4</v>
      </c>
      <c r="G7" s="72"/>
      <c r="H7" s="40">
        <f t="shared" si="2"/>
        <v>-14879529.046987187</v>
      </c>
    </row>
    <row r="8" spans="1:10" s="40" customFormat="1" x14ac:dyDescent="0.15">
      <c r="A8" s="93"/>
      <c r="B8" s="40" t="s">
        <v>564</v>
      </c>
      <c r="C8" s="40" t="s">
        <v>620</v>
      </c>
      <c r="D8" s="40">
        <f t="shared" si="0"/>
        <v>119.67958544338309</v>
      </c>
      <c r="E8" s="40">
        <v>658980.05246924772</v>
      </c>
      <c r="F8" s="40">
        <f t="shared" si="1"/>
        <v>1.8161336598116241E-4</v>
      </c>
      <c r="G8" s="72"/>
      <c r="H8" s="40">
        <f t="shared" si="2"/>
        <v>-5131262.2258850504</v>
      </c>
    </row>
    <row r="9" spans="1:10" s="40" customFormat="1" x14ac:dyDescent="0.15">
      <c r="A9" s="93"/>
      <c r="B9" s="40" t="s">
        <v>96</v>
      </c>
      <c r="C9" s="40" t="s">
        <v>621</v>
      </c>
      <c r="D9" s="40">
        <f t="shared" si="0"/>
        <v>100.18549190623889</v>
      </c>
      <c r="E9" s="40">
        <v>658980.05246924772</v>
      </c>
      <c r="F9" s="40">
        <f t="shared" si="1"/>
        <v>1.5203114499571927E-4</v>
      </c>
      <c r="G9" s="72"/>
      <c r="H9" s="40">
        <f t="shared" si="2"/>
        <v>-927817.84054367838</v>
      </c>
    </row>
    <row r="10" spans="1:10" s="40" customFormat="1" x14ac:dyDescent="0.15">
      <c r="A10" s="93"/>
      <c r="B10" s="40" t="s">
        <v>565</v>
      </c>
      <c r="C10" s="40" t="s">
        <v>622</v>
      </c>
      <c r="D10" s="40">
        <f t="shared" si="0"/>
        <v>395.84699811172203</v>
      </c>
      <c r="E10" s="40">
        <v>658980.05246924772</v>
      </c>
      <c r="F10" s="40">
        <f t="shared" si="1"/>
        <v>6.0069648030840021E-4</v>
      </c>
      <c r="G10" s="72"/>
      <c r="H10" s="40">
        <f t="shared" si="2"/>
        <v>-135775.52035232066</v>
      </c>
      <c r="I10" s="40" t="s">
        <v>83</v>
      </c>
      <c r="J10" s="40" t="s">
        <v>87</v>
      </c>
    </row>
    <row r="11" spans="1:10" s="55" customFormat="1" x14ac:dyDescent="0.15">
      <c r="A11" s="94"/>
      <c r="B11" s="55" t="s">
        <v>566</v>
      </c>
      <c r="C11" s="55" t="s">
        <v>623</v>
      </c>
      <c r="D11" s="55">
        <f t="shared" si="0"/>
        <v>1411.5659045033399</v>
      </c>
      <c r="E11" s="55">
        <v>658980.05246924772</v>
      </c>
      <c r="F11" s="55">
        <f t="shared" si="1"/>
        <v>2.1420464841296737E-3</v>
      </c>
      <c r="G11" s="87"/>
      <c r="H11" s="55">
        <f t="shared" si="2"/>
        <v>484167.10524464556</v>
      </c>
      <c r="I11" s="55">
        <f>SUM(H11:H65)</f>
        <v>41737991689532.703</v>
      </c>
      <c r="J11" s="55">
        <f>(I11/E11)^(1/3)</f>
        <v>398.6145006252184</v>
      </c>
    </row>
    <row r="12" spans="1:10" x14ac:dyDescent="0.15">
      <c r="A12" s="97" t="s">
        <v>77</v>
      </c>
      <c r="B12" t="s">
        <v>97</v>
      </c>
      <c r="C12" t="s">
        <v>624</v>
      </c>
      <c r="D12">
        <f t="shared" si="0"/>
        <v>20076.123173959601</v>
      </c>
      <c r="E12">
        <v>658980.05246924772</v>
      </c>
      <c r="F12">
        <f t="shared" si="1"/>
        <v>3.0465448990045843E-2</v>
      </c>
      <c r="H12">
        <f t="shared" si="2"/>
        <v>185924976.71403986</v>
      </c>
    </row>
    <row r="13" spans="1:10" x14ac:dyDescent="0.15">
      <c r="A13" s="98"/>
      <c r="B13" t="s">
        <v>567</v>
      </c>
      <c r="C13" t="s">
        <v>625</v>
      </c>
      <c r="D13">
        <f t="shared" si="0"/>
        <v>10472.18853265697</v>
      </c>
      <c r="E13">
        <v>658980.05246924772</v>
      </c>
      <c r="F13">
        <f t="shared" si="1"/>
        <v>1.5891510666243832E-2</v>
      </c>
      <c r="H13">
        <f t="shared" si="2"/>
        <v>448995083.33766758</v>
      </c>
    </row>
    <row r="14" spans="1:10" x14ac:dyDescent="0.15">
      <c r="A14" s="98"/>
      <c r="B14" t="s">
        <v>568</v>
      </c>
      <c r="C14" t="s">
        <v>626</v>
      </c>
      <c r="D14">
        <f t="shared" si="0"/>
        <v>9516.3994211088993</v>
      </c>
      <c r="E14">
        <v>658980.05246924772</v>
      </c>
      <c r="F14">
        <f t="shared" si="1"/>
        <v>1.4441103923328539E-2</v>
      </c>
      <c r="H14">
        <f t="shared" si="2"/>
        <v>1119594875.494041</v>
      </c>
    </row>
    <row r="15" spans="1:10" x14ac:dyDescent="0.15">
      <c r="A15" s="98"/>
      <c r="B15" t="s">
        <v>99</v>
      </c>
      <c r="C15" t="s">
        <v>627</v>
      </c>
      <c r="D15">
        <f t="shared" si="0"/>
        <v>9415.5747629402995</v>
      </c>
      <c r="E15">
        <v>658980.05246924772</v>
      </c>
      <c r="F15">
        <f t="shared" si="1"/>
        <v>1.428810284569227E-2</v>
      </c>
      <c r="H15">
        <f t="shared" si="2"/>
        <v>2354336222.7489328</v>
      </c>
    </row>
    <row r="16" spans="1:10" x14ac:dyDescent="0.15">
      <c r="A16" s="98"/>
      <c r="B16" t="s">
        <v>569</v>
      </c>
      <c r="C16" t="s">
        <v>628</v>
      </c>
      <c r="D16">
        <f t="shared" si="0"/>
        <v>9996.0605967813899</v>
      </c>
      <c r="E16">
        <v>658980.05246924772</v>
      </c>
      <c r="F16">
        <f t="shared" si="1"/>
        <v>1.5168988134504832E-2</v>
      </c>
      <c r="H16">
        <f t="shared" si="2"/>
        <v>4563531532.430398</v>
      </c>
    </row>
    <row r="17" spans="1:8" x14ac:dyDescent="0.15">
      <c r="A17" s="98"/>
      <c r="B17" t="s">
        <v>570</v>
      </c>
      <c r="C17" t="s">
        <v>629</v>
      </c>
      <c r="D17">
        <f t="shared" si="0"/>
        <v>9889.4586140800056</v>
      </c>
      <c r="E17">
        <v>658980.05246924772</v>
      </c>
      <c r="F17">
        <f t="shared" si="1"/>
        <v>1.5007219986437316E-2</v>
      </c>
      <c r="H17">
        <f t="shared" si="2"/>
        <v>7452409217.2708836</v>
      </c>
    </row>
    <row r="18" spans="1:8" x14ac:dyDescent="0.15">
      <c r="A18" s="98"/>
      <c r="B18" t="s">
        <v>100</v>
      </c>
      <c r="C18" t="s">
        <v>630</v>
      </c>
      <c r="D18">
        <f t="shared" si="0"/>
        <v>10585.825163963016</v>
      </c>
      <c r="E18">
        <v>658980.05246924772</v>
      </c>
      <c r="F18">
        <f t="shared" si="1"/>
        <v>1.6063953869767583E-2</v>
      </c>
      <c r="H18">
        <f t="shared" si="2"/>
        <v>12254415855.432686</v>
      </c>
    </row>
    <row r="19" spans="1:8" x14ac:dyDescent="0.15">
      <c r="A19" s="98"/>
      <c r="B19" t="s">
        <v>571</v>
      </c>
      <c r="C19" t="s">
        <v>631</v>
      </c>
      <c r="D19">
        <f t="shared" si="0"/>
        <v>11363.679046099103</v>
      </c>
      <c r="E19">
        <v>658980.05246924772</v>
      </c>
      <c r="F19">
        <f t="shared" si="1"/>
        <v>1.7244344504084068E-2</v>
      </c>
      <c r="H19">
        <f t="shared" si="2"/>
        <v>19149606017.645317</v>
      </c>
    </row>
    <row r="20" spans="1:8" x14ac:dyDescent="0.15">
      <c r="A20" s="98"/>
      <c r="B20" t="s">
        <v>572</v>
      </c>
      <c r="C20" t="s">
        <v>632</v>
      </c>
      <c r="D20">
        <f t="shared" si="0"/>
        <v>10890.431814742626</v>
      </c>
      <c r="E20">
        <v>658980.05246924772</v>
      </c>
      <c r="F20">
        <f t="shared" si="1"/>
        <v>1.6526193431706103E-2</v>
      </c>
      <c r="H20">
        <f t="shared" si="2"/>
        <v>25621232833.340645</v>
      </c>
    </row>
    <row r="21" spans="1:8" x14ac:dyDescent="0.15">
      <c r="A21" s="98"/>
      <c r="B21" t="s">
        <v>102</v>
      </c>
      <c r="C21" t="s">
        <v>633</v>
      </c>
      <c r="D21">
        <f t="shared" si="0"/>
        <v>10878.14505292634</v>
      </c>
      <c r="E21">
        <v>658980.05246924772</v>
      </c>
      <c r="F21">
        <f t="shared" si="1"/>
        <v>1.6507548312221461E-2</v>
      </c>
      <c r="H21">
        <f t="shared" si="2"/>
        <v>34554677957.956734</v>
      </c>
    </row>
    <row r="22" spans="1:8" x14ac:dyDescent="0.15">
      <c r="A22" s="98"/>
      <c r="B22" t="s">
        <v>573</v>
      </c>
      <c r="C22" t="s">
        <v>634</v>
      </c>
      <c r="D22">
        <f t="shared" si="0"/>
        <v>11165.212828678041</v>
      </c>
      <c r="E22">
        <v>658980.05246924772</v>
      </c>
      <c r="F22">
        <f t="shared" si="1"/>
        <v>1.6943172690646931E-2</v>
      </c>
      <c r="H22">
        <f t="shared" si="2"/>
        <v>46595570558.878319</v>
      </c>
    </row>
    <row r="23" spans="1:8" x14ac:dyDescent="0.15">
      <c r="A23" s="98"/>
      <c r="B23" t="s">
        <v>574</v>
      </c>
      <c r="C23" t="s">
        <v>635</v>
      </c>
      <c r="D23">
        <f t="shared" si="0"/>
        <v>11843.419799244497</v>
      </c>
      <c r="E23">
        <v>658980.05246924772</v>
      </c>
      <c r="F23">
        <f t="shared" si="1"/>
        <v>1.7972349473806246E-2</v>
      </c>
      <c r="H23">
        <f t="shared" si="2"/>
        <v>63473327986.575974</v>
      </c>
    </row>
    <row r="24" spans="1:8" x14ac:dyDescent="0.15">
      <c r="A24" s="98"/>
      <c r="B24" t="s">
        <v>103</v>
      </c>
      <c r="C24" t="s">
        <v>636</v>
      </c>
      <c r="D24">
        <f t="shared" si="0"/>
        <v>11291.58185564863</v>
      </c>
      <c r="E24">
        <v>658980.05246924772</v>
      </c>
      <c r="F24">
        <f t="shared" si="1"/>
        <v>1.713493726151228E-2</v>
      </c>
      <c r="H24">
        <f t="shared" si="2"/>
        <v>76232506543.003067</v>
      </c>
    </row>
    <row r="25" spans="1:8" x14ac:dyDescent="0.15">
      <c r="A25" s="98"/>
      <c r="B25" t="s">
        <v>575</v>
      </c>
      <c r="C25" t="s">
        <v>637</v>
      </c>
      <c r="D25">
        <f t="shared" si="0"/>
        <v>12166.870395607628</v>
      </c>
      <c r="E25">
        <v>658980.05246924772</v>
      </c>
      <c r="F25">
        <f t="shared" si="1"/>
        <v>1.8463184659410329E-2</v>
      </c>
      <c r="H25">
        <f t="shared" si="2"/>
        <v>101781066112.91673</v>
      </c>
    </row>
    <row r="26" spans="1:8" x14ac:dyDescent="0.15">
      <c r="A26" s="98"/>
      <c r="B26" t="s">
        <v>576</v>
      </c>
      <c r="C26" t="s">
        <v>638</v>
      </c>
      <c r="D26">
        <f t="shared" si="0"/>
        <v>13458.062639948923</v>
      </c>
      <c r="E26">
        <v>658980.05246924772</v>
      </c>
      <c r="F26">
        <f t="shared" si="1"/>
        <v>2.0422564521521632E-2</v>
      </c>
      <c r="H26">
        <f t="shared" si="2"/>
        <v>137518696428.6044</v>
      </c>
    </row>
    <row r="27" spans="1:8" x14ac:dyDescent="0.15">
      <c r="A27" s="98"/>
      <c r="B27" t="s">
        <v>577</v>
      </c>
      <c r="C27" t="s">
        <v>639</v>
      </c>
      <c r="D27">
        <f t="shared" si="0"/>
        <v>15977.883319434863</v>
      </c>
      <c r="E27">
        <v>658980.05246924772</v>
      </c>
      <c r="F27">
        <f t="shared" si="1"/>
        <v>2.4246383876969469E-2</v>
      </c>
      <c r="H27">
        <f t="shared" si="2"/>
        <v>196949637147.73203</v>
      </c>
    </row>
    <row r="28" spans="1:8" x14ac:dyDescent="0.15">
      <c r="A28" s="98"/>
      <c r="B28" t="s">
        <v>578</v>
      </c>
      <c r="C28" t="s">
        <v>640</v>
      </c>
      <c r="D28">
        <f t="shared" si="0"/>
        <v>20726.907747363552</v>
      </c>
      <c r="E28">
        <v>658980.05246924772</v>
      </c>
      <c r="F28">
        <f t="shared" si="1"/>
        <v>3.1453012378293198E-2</v>
      </c>
      <c r="H28">
        <f t="shared" si="2"/>
        <v>304812496196.19684</v>
      </c>
    </row>
    <row r="29" spans="1:8" x14ac:dyDescent="0.15">
      <c r="A29" s="98"/>
      <c r="B29" t="s">
        <v>579</v>
      </c>
      <c r="C29" t="s">
        <v>641</v>
      </c>
      <c r="D29">
        <f t="shared" si="0"/>
        <v>21359.548656945524</v>
      </c>
      <c r="E29">
        <v>658980.05246924772</v>
      </c>
      <c r="F29">
        <f t="shared" si="1"/>
        <v>3.2413042818078774E-2</v>
      </c>
      <c r="H29">
        <f t="shared" si="2"/>
        <v>371100349815.24976</v>
      </c>
    </row>
    <row r="30" spans="1:8" x14ac:dyDescent="0.15">
      <c r="A30" s="98"/>
      <c r="B30" t="s">
        <v>580</v>
      </c>
      <c r="C30" t="s">
        <v>642</v>
      </c>
      <c r="D30">
        <f t="shared" si="0"/>
        <v>10945.738158410484</v>
      </c>
      <c r="E30">
        <v>658980.05246924772</v>
      </c>
      <c r="F30">
        <f t="shared" si="1"/>
        <v>1.6610120621096163E-2</v>
      </c>
      <c r="H30">
        <f t="shared" si="2"/>
        <v>222706552943.83176</v>
      </c>
    </row>
    <row r="31" spans="1:8" x14ac:dyDescent="0.15">
      <c r="A31" s="98"/>
      <c r="B31" t="s">
        <v>581</v>
      </c>
      <c r="C31" t="s">
        <v>643</v>
      </c>
      <c r="D31">
        <f t="shared" si="0"/>
        <v>10819.560117374864</v>
      </c>
      <c r="E31">
        <v>658980.05246924772</v>
      </c>
      <c r="F31">
        <f t="shared" si="1"/>
        <v>1.6418645870740944E-2</v>
      </c>
      <c r="H31">
        <f t="shared" si="2"/>
        <v>255773351677.4104</v>
      </c>
    </row>
    <row r="32" spans="1:8" x14ac:dyDescent="0.15">
      <c r="A32" s="98"/>
      <c r="B32" t="s">
        <v>582</v>
      </c>
      <c r="C32" t="s">
        <v>644</v>
      </c>
      <c r="D32">
        <f t="shared" si="0"/>
        <v>11792.649371532132</v>
      </c>
      <c r="E32">
        <v>658980.05246924772</v>
      </c>
      <c r="F32">
        <f t="shared" si="1"/>
        <v>1.7895305521531631E-2</v>
      </c>
      <c r="H32">
        <f t="shared" si="2"/>
        <v>321596173538.76501</v>
      </c>
    </row>
    <row r="33" spans="1:8" x14ac:dyDescent="0.15">
      <c r="A33" s="98"/>
      <c r="B33" t="s">
        <v>213</v>
      </c>
      <c r="C33" t="s">
        <v>645</v>
      </c>
      <c r="D33">
        <f t="shared" si="0"/>
        <v>11569.06850366276</v>
      </c>
      <c r="E33">
        <v>658980.05246924772</v>
      </c>
      <c r="F33">
        <f t="shared" si="1"/>
        <v>1.7556022311013195E-2</v>
      </c>
      <c r="G33" s="76">
        <f>SUM(F11:F65)</f>
        <v>0.99702085696641496</v>
      </c>
      <c r="H33">
        <f t="shared" si="2"/>
        <v>361601359016.92029</v>
      </c>
    </row>
    <row r="34" spans="1:8" x14ac:dyDescent="0.15">
      <c r="A34" s="98"/>
      <c r="B34" t="s">
        <v>583</v>
      </c>
      <c r="C34" t="s">
        <v>646</v>
      </c>
      <c r="D34">
        <f t="shared" si="0"/>
        <v>12548.842265543915</v>
      </c>
      <c r="E34">
        <v>658980.05246924772</v>
      </c>
      <c r="F34">
        <f t="shared" si="1"/>
        <v>1.9042825679658225E-2</v>
      </c>
      <c r="H34">
        <f t="shared" si="2"/>
        <v>446880448533.6991</v>
      </c>
    </row>
    <row r="35" spans="1:8" x14ac:dyDescent="0.15">
      <c r="A35" s="98"/>
      <c r="B35" t="s">
        <v>584</v>
      </c>
      <c r="C35" t="s">
        <v>647</v>
      </c>
      <c r="D35">
        <f t="shared" si="0"/>
        <v>17694.528564906857</v>
      </c>
      <c r="E35">
        <v>658980.05246924772</v>
      </c>
      <c r="F35">
        <f t="shared" si="1"/>
        <v>2.6851387228800219E-2</v>
      </c>
      <c r="H35">
        <f t="shared" si="2"/>
        <v>714038051758.52527</v>
      </c>
    </row>
    <row r="36" spans="1:8" x14ac:dyDescent="0.15">
      <c r="A36" s="98"/>
      <c r="B36" t="s">
        <v>585</v>
      </c>
      <c r="C36" t="s">
        <v>648</v>
      </c>
      <c r="D36">
        <f t="shared" si="0"/>
        <v>30858.234132586127</v>
      </c>
      <c r="E36">
        <v>658980.05246924772</v>
      </c>
      <c r="F36">
        <f t="shared" si="1"/>
        <v>4.6827265889093313E-2</v>
      </c>
      <c r="H36">
        <f t="shared" si="2"/>
        <v>1404027836261.137</v>
      </c>
    </row>
    <row r="37" spans="1:8" x14ac:dyDescent="0.15">
      <c r="A37" s="98"/>
      <c r="B37" t="s">
        <v>586</v>
      </c>
      <c r="C37" t="s">
        <v>649</v>
      </c>
      <c r="D37">
        <f t="shared" si="0"/>
        <v>34210.514756114462</v>
      </c>
      <c r="E37">
        <v>658980.05246924772</v>
      </c>
      <c r="F37">
        <f t="shared" si="1"/>
        <v>5.1914340393043913E-2</v>
      </c>
      <c r="H37">
        <f t="shared" si="2"/>
        <v>1746953470233.696</v>
      </c>
    </row>
    <row r="38" spans="1:8" x14ac:dyDescent="0.15">
      <c r="A38" s="98"/>
      <c r="B38" t="s">
        <v>120</v>
      </c>
      <c r="C38" t="s">
        <v>650</v>
      </c>
      <c r="D38">
        <f t="shared" si="0"/>
        <v>26037.589979044387</v>
      </c>
      <c r="E38">
        <v>658980.05246924772</v>
      </c>
      <c r="F38">
        <f t="shared" si="1"/>
        <v>3.951195469647311E-2</v>
      </c>
      <c r="H38">
        <f t="shared" si="2"/>
        <v>1485877383237.8838</v>
      </c>
    </row>
    <row r="39" spans="1:8" x14ac:dyDescent="0.15">
      <c r="A39" s="98"/>
      <c r="B39" t="s">
        <v>587</v>
      </c>
      <c r="C39" t="s">
        <v>651</v>
      </c>
      <c r="D39">
        <f t="shared" si="0"/>
        <v>21280.766958771164</v>
      </c>
      <c r="E39">
        <v>658980.05246924772</v>
      </c>
      <c r="F39">
        <f t="shared" si="1"/>
        <v>3.2293491857652644E-2</v>
      </c>
      <c r="H39">
        <f t="shared" si="2"/>
        <v>1351779832860.728</v>
      </c>
    </row>
    <row r="40" spans="1:8" x14ac:dyDescent="0.15">
      <c r="A40" s="98"/>
      <c r="B40" t="s">
        <v>588</v>
      </c>
      <c r="C40" t="s">
        <v>652</v>
      </c>
      <c r="D40">
        <f t="shared" si="0"/>
        <v>18409.93004630836</v>
      </c>
      <c r="E40">
        <v>658980.05246924772</v>
      </c>
      <c r="F40">
        <f t="shared" si="1"/>
        <v>2.7937006556306175E-2</v>
      </c>
      <c r="H40">
        <f t="shared" si="2"/>
        <v>1296887466882.4023</v>
      </c>
    </row>
    <row r="41" spans="1:8" x14ac:dyDescent="0.15">
      <c r="A41" s="98"/>
      <c r="B41" t="s">
        <v>589</v>
      </c>
      <c r="C41" t="s">
        <v>653</v>
      </c>
      <c r="D41">
        <f t="shared" si="0"/>
        <v>17132.711606208901</v>
      </c>
      <c r="E41">
        <v>658980.05246924772</v>
      </c>
      <c r="F41">
        <f t="shared" si="1"/>
        <v>2.5998831894852272E-2</v>
      </c>
      <c r="H41">
        <f t="shared" si="2"/>
        <v>1333858404489.4937</v>
      </c>
    </row>
    <row r="42" spans="1:8" x14ac:dyDescent="0.15">
      <c r="A42" s="98"/>
      <c r="B42" t="s">
        <v>590</v>
      </c>
      <c r="C42" t="s">
        <v>654</v>
      </c>
      <c r="D42">
        <f t="shared" si="0"/>
        <v>16535.243939650227</v>
      </c>
      <c r="E42">
        <v>658980.05246924772</v>
      </c>
      <c r="F42">
        <f t="shared" si="1"/>
        <v>2.5092176732347857E-2</v>
      </c>
      <c r="H42">
        <f t="shared" si="2"/>
        <v>1418163732492.5581</v>
      </c>
    </row>
    <row r="43" spans="1:8" x14ac:dyDescent="0.15">
      <c r="A43" s="98"/>
      <c r="B43" t="s">
        <v>591</v>
      </c>
      <c r="C43" t="s">
        <v>655</v>
      </c>
      <c r="D43">
        <f t="shared" si="0"/>
        <v>16001.119941522653</v>
      </c>
      <c r="E43">
        <v>658980.05246924772</v>
      </c>
      <c r="F43">
        <f t="shared" si="1"/>
        <v>2.4281645372367881E-2</v>
      </c>
      <c r="H43">
        <f t="shared" si="2"/>
        <v>1507247494431.646</v>
      </c>
    </row>
    <row r="44" spans="1:8" x14ac:dyDescent="0.15">
      <c r="A44" s="98"/>
      <c r="B44" t="s">
        <v>592</v>
      </c>
      <c r="C44" t="s">
        <v>656</v>
      </c>
      <c r="D44">
        <f t="shared" si="0"/>
        <v>14861.650107018968</v>
      </c>
      <c r="E44">
        <v>658980.05246924772</v>
      </c>
      <c r="F44">
        <f t="shared" si="1"/>
        <v>2.2552503753840877E-2</v>
      </c>
      <c r="H44">
        <f t="shared" si="2"/>
        <v>1533153223600.1096</v>
      </c>
    </row>
    <row r="45" spans="1:8" x14ac:dyDescent="0.15">
      <c r="A45" s="98"/>
      <c r="B45" t="s">
        <v>593</v>
      </c>
      <c r="C45" t="s">
        <v>657</v>
      </c>
      <c r="D45">
        <f t="shared" si="0"/>
        <v>13722.403089439413</v>
      </c>
      <c r="E45">
        <v>658980.05246924772</v>
      </c>
      <c r="F45">
        <f t="shared" si="1"/>
        <v>2.0823700259242354E-2</v>
      </c>
      <c r="H45">
        <f t="shared" si="2"/>
        <v>1546220990362.4675</v>
      </c>
    </row>
    <row r="46" spans="1:8" x14ac:dyDescent="0.15">
      <c r="A46" s="98"/>
      <c r="B46" t="s">
        <v>594</v>
      </c>
      <c r="C46" t="s">
        <v>658</v>
      </c>
      <c r="D46">
        <f t="shared" si="0"/>
        <v>14134.455244133182</v>
      </c>
      <c r="E46">
        <v>658980.05246924772</v>
      </c>
      <c r="F46">
        <f t="shared" si="1"/>
        <v>2.1448988009834771E-2</v>
      </c>
      <c r="H46">
        <f t="shared" si="2"/>
        <v>1735194814732.8523</v>
      </c>
    </row>
    <row r="47" spans="1:8" x14ac:dyDescent="0.15">
      <c r="A47" s="98"/>
      <c r="B47" t="s">
        <v>595</v>
      </c>
      <c r="C47" t="s">
        <v>659</v>
      </c>
      <c r="D47">
        <f t="shared" si="0"/>
        <v>14853.389965331597</v>
      </c>
      <c r="E47">
        <v>658980.05246924772</v>
      </c>
      <c r="F47">
        <f t="shared" si="1"/>
        <v>2.253996901677802E-2</v>
      </c>
      <c r="H47">
        <f t="shared" si="2"/>
        <v>1981929873021.1868</v>
      </c>
    </row>
    <row r="48" spans="1:8" x14ac:dyDescent="0.15">
      <c r="A48" s="98"/>
      <c r="B48" t="s">
        <v>596</v>
      </c>
      <c r="C48" t="s">
        <v>660</v>
      </c>
      <c r="D48">
        <f t="shared" si="0"/>
        <v>16277.412927443233</v>
      </c>
      <c r="E48">
        <v>658980.05246924772</v>
      </c>
      <c r="F48">
        <f t="shared" si="1"/>
        <v>2.4700919043680526E-2</v>
      </c>
      <c r="H48">
        <f t="shared" si="2"/>
        <v>2355392517516.4341</v>
      </c>
    </row>
    <row r="49" spans="1:8" x14ac:dyDescent="0.15">
      <c r="A49" s="98"/>
      <c r="B49" t="s">
        <v>597</v>
      </c>
      <c r="C49" t="s">
        <v>661</v>
      </c>
      <c r="D49">
        <f t="shared" si="0"/>
        <v>16653.496064384668</v>
      </c>
      <c r="E49">
        <v>658980.05246924772</v>
      </c>
      <c r="F49">
        <f t="shared" si="1"/>
        <v>2.5271623931532931E-2</v>
      </c>
      <c r="H49">
        <f t="shared" si="2"/>
        <v>2607784587935.272</v>
      </c>
    </row>
    <row r="50" spans="1:8" x14ac:dyDescent="0.15">
      <c r="A50" s="98"/>
      <c r="B50" t="s">
        <v>598</v>
      </c>
      <c r="C50" t="s">
        <v>662</v>
      </c>
      <c r="D50">
        <f t="shared" si="0"/>
        <v>19068.831521948454</v>
      </c>
      <c r="E50">
        <v>658980.05246924772</v>
      </c>
      <c r="F50">
        <f t="shared" si="1"/>
        <v>2.8936887316233794E-2</v>
      </c>
      <c r="H50">
        <f t="shared" si="2"/>
        <v>3224775425289.2305</v>
      </c>
    </row>
    <row r="51" spans="1:8" x14ac:dyDescent="0.15">
      <c r="A51" s="98"/>
      <c r="B51" t="s">
        <v>599</v>
      </c>
      <c r="C51" t="s">
        <v>663</v>
      </c>
      <c r="D51">
        <f t="shared" si="0"/>
        <v>22625.626250838508</v>
      </c>
      <c r="E51">
        <v>658980.05246924772</v>
      </c>
      <c r="F51">
        <f t="shared" si="1"/>
        <v>3.4334311283108779E-2</v>
      </c>
      <c r="H51">
        <f t="shared" si="2"/>
        <v>4124295606047.5508</v>
      </c>
    </row>
    <row r="52" spans="1:8" x14ac:dyDescent="0.15">
      <c r="A52" s="98"/>
      <c r="B52" t="s">
        <v>600</v>
      </c>
      <c r="C52" t="s">
        <v>664</v>
      </c>
      <c r="D52">
        <f t="shared" si="0"/>
        <v>24738.089846531977</v>
      </c>
      <c r="E52">
        <v>658980.05246924772</v>
      </c>
      <c r="F52">
        <f t="shared" si="1"/>
        <v>3.7539967642171407E-2</v>
      </c>
      <c r="H52">
        <f t="shared" si="2"/>
        <v>4851706935424.0898</v>
      </c>
    </row>
    <row r="53" spans="1:8" x14ac:dyDescent="0.15">
      <c r="A53" s="98"/>
      <c r="B53" t="s">
        <v>601</v>
      </c>
      <c r="C53" t="s">
        <v>665</v>
      </c>
      <c r="D53">
        <f t="shared" si="0"/>
        <v>10230.543578438528</v>
      </c>
      <c r="E53">
        <v>658980.05246924772</v>
      </c>
      <c r="F53">
        <f t="shared" si="1"/>
        <v>1.5524815265809509E-2</v>
      </c>
      <c r="H53">
        <f t="shared" si="2"/>
        <v>2155011573262.2366</v>
      </c>
    </row>
    <row r="54" spans="1:8" x14ac:dyDescent="0.15">
      <c r="A54" s="98"/>
      <c r="B54" t="s">
        <v>602</v>
      </c>
      <c r="C54" t="s">
        <v>666</v>
      </c>
      <c r="D54">
        <f t="shared" si="0"/>
        <v>1359.5795330050114</v>
      </c>
      <c r="E54">
        <v>658980.05246924772</v>
      </c>
      <c r="F54">
        <f t="shared" si="1"/>
        <v>2.0631573412739353E-3</v>
      </c>
      <c r="H54">
        <f t="shared" si="2"/>
        <v>307083510019.28284</v>
      </c>
    </row>
    <row r="55" spans="1:8" x14ac:dyDescent="0.15">
      <c r="A55" s="98"/>
      <c r="B55" t="s">
        <v>603</v>
      </c>
      <c r="C55" t="s">
        <v>667</v>
      </c>
      <c r="D55">
        <f t="shared" si="0"/>
        <v>152.44465498168032</v>
      </c>
      <c r="E55">
        <v>658980.05246924772</v>
      </c>
      <c r="F55">
        <f t="shared" si="1"/>
        <v>2.3133424814675155E-4</v>
      </c>
      <c r="H55">
        <f t="shared" si="2"/>
        <v>36861783300.378609</v>
      </c>
    </row>
    <row r="56" spans="1:8" x14ac:dyDescent="0.15">
      <c r="A56" s="98"/>
      <c r="B56" t="s">
        <v>604</v>
      </c>
      <c r="C56" t="s">
        <v>668</v>
      </c>
      <c r="D56">
        <f t="shared" si="0"/>
        <v>7.2475660911602597</v>
      </c>
      <c r="E56">
        <v>658980.05246924772</v>
      </c>
      <c r="F56">
        <f t="shared" si="1"/>
        <v>1.0998157021601922E-5</v>
      </c>
      <c r="H56">
        <f t="shared" si="2"/>
        <v>1873313580.0204327</v>
      </c>
    </row>
    <row r="57" spans="1:8" x14ac:dyDescent="0.15">
      <c r="A57" s="98"/>
      <c r="B57" t="s">
        <v>605</v>
      </c>
      <c r="C57" t="s">
        <v>669</v>
      </c>
      <c r="D57">
        <f t="shared" si="0"/>
        <v>2.5651798390408738</v>
      </c>
      <c r="E57">
        <v>658980.05246924772</v>
      </c>
      <c r="F57">
        <f t="shared" si="1"/>
        <v>3.8926517266022731E-6</v>
      </c>
      <c r="H57">
        <f t="shared" si="2"/>
        <v>707718883.40845025</v>
      </c>
    </row>
    <row r="58" spans="1:8" x14ac:dyDescent="0.15">
      <c r="A58" s="98"/>
      <c r="B58" t="s">
        <v>606</v>
      </c>
      <c r="C58" t="s">
        <v>670</v>
      </c>
      <c r="D58">
        <f t="shared" si="0"/>
        <v>1.9798556948472568</v>
      </c>
      <c r="E58">
        <v>658980.05246924772</v>
      </c>
      <c r="F58">
        <f t="shared" si="1"/>
        <v>3.0044243181999043E-6</v>
      </c>
      <c r="H58">
        <f t="shared" si="2"/>
        <v>582235220.29479575</v>
      </c>
    </row>
    <row r="59" spans="1:8" x14ac:dyDescent="0.15">
      <c r="A59" s="98"/>
      <c r="B59" t="s">
        <v>607</v>
      </c>
      <c r="C59" t="s">
        <v>671</v>
      </c>
      <c r="D59">
        <f t="shared" si="0"/>
        <v>3.57500205469035</v>
      </c>
      <c r="E59">
        <v>658980.05246924772</v>
      </c>
      <c r="F59">
        <f t="shared" si="1"/>
        <v>5.4250535221734695E-6</v>
      </c>
      <c r="H59">
        <f t="shared" si="2"/>
        <v>1119143092.6393192</v>
      </c>
    </row>
    <row r="60" spans="1:8" x14ac:dyDescent="0.15">
      <c r="A60" s="98"/>
      <c r="B60" t="s">
        <v>608</v>
      </c>
      <c r="C60" t="s">
        <v>672</v>
      </c>
      <c r="D60">
        <f t="shared" si="0"/>
        <v>1.207263475219543</v>
      </c>
      <c r="E60">
        <v>658980.05246924772</v>
      </c>
      <c r="F60">
        <f t="shared" si="1"/>
        <v>1.8320182389373337E-6</v>
      </c>
      <c r="H60">
        <f t="shared" si="2"/>
        <v>401792444.16052222</v>
      </c>
    </row>
    <row r="61" spans="1:8" x14ac:dyDescent="0.15">
      <c r="A61" s="98"/>
      <c r="B61" t="s">
        <v>609</v>
      </c>
      <c r="C61" t="s">
        <v>673</v>
      </c>
      <c r="D61">
        <f t="shared" si="0"/>
        <v>0.42438188834542068</v>
      </c>
      <c r="E61">
        <v>658980.05246924772</v>
      </c>
      <c r="F61">
        <f t="shared" si="1"/>
        <v>6.4399807969183567E-7</v>
      </c>
      <c r="H61">
        <f t="shared" si="2"/>
        <v>149973691.7928521</v>
      </c>
    </row>
    <row r="62" spans="1:8" x14ac:dyDescent="0.15">
      <c r="A62" s="98"/>
      <c r="B62" t="s">
        <v>610</v>
      </c>
      <c r="C62" t="s">
        <v>674</v>
      </c>
      <c r="D62">
        <f t="shared" si="0"/>
        <v>0.49693585349036024</v>
      </c>
      <c r="E62">
        <v>658980.05246924772</v>
      </c>
      <c r="F62">
        <f t="shared" si="1"/>
        <v>7.5409847631700577E-7</v>
      </c>
      <c r="H62">
        <f t="shared" si="2"/>
        <v>186254221.96129757</v>
      </c>
    </row>
    <row r="63" spans="1:8" x14ac:dyDescent="0.15">
      <c r="A63" s="98"/>
      <c r="B63" t="s">
        <v>611</v>
      </c>
      <c r="C63" t="s">
        <v>60</v>
      </c>
      <c r="D63">
        <f t="shared" si="0"/>
        <v>0</v>
      </c>
      <c r="E63">
        <v>658980.05246924772</v>
      </c>
      <c r="F63">
        <f t="shared" si="1"/>
        <v>0</v>
      </c>
      <c r="H63">
        <f t="shared" si="2"/>
        <v>0</v>
      </c>
    </row>
    <row r="64" spans="1:8" x14ac:dyDescent="0.15">
      <c r="A64" s="98"/>
      <c r="B64" t="s">
        <v>612</v>
      </c>
      <c r="C64" t="s">
        <v>60</v>
      </c>
      <c r="D64">
        <f t="shared" si="0"/>
        <v>0</v>
      </c>
      <c r="E64">
        <v>658980.05246924772</v>
      </c>
      <c r="F64">
        <f t="shared" si="1"/>
        <v>0</v>
      </c>
      <c r="H64">
        <f t="shared" si="2"/>
        <v>0</v>
      </c>
    </row>
    <row r="65" spans="1:8" x14ac:dyDescent="0.15">
      <c r="A65" s="98"/>
      <c r="B65" t="s">
        <v>613</v>
      </c>
      <c r="C65" t="s">
        <v>60</v>
      </c>
      <c r="D65">
        <f t="shared" si="0"/>
        <v>0</v>
      </c>
      <c r="E65">
        <v>658980.05246924772</v>
      </c>
      <c r="F65">
        <f t="shared" si="1"/>
        <v>0</v>
      </c>
      <c r="H65">
        <f t="shared" si="2"/>
        <v>0</v>
      </c>
    </row>
  </sheetData>
  <mergeCells count="2">
    <mergeCell ref="A2:A11"/>
    <mergeCell ref="A12:A6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N1" workbookViewId="0">
      <selection activeCell="V17" sqref="V17"/>
    </sheetView>
  </sheetViews>
  <sheetFormatPr defaultRowHeight="13.5" x14ac:dyDescent="0.15"/>
  <cols>
    <col min="2" max="2" width="12.875" customWidth="1"/>
    <col min="3" max="3" width="11.375" style="1" customWidth="1"/>
    <col min="4" max="4" width="10" customWidth="1"/>
    <col min="5" max="5" width="11.625" customWidth="1"/>
    <col min="7" max="7" width="11.875" customWidth="1"/>
    <col min="9" max="9" width="12.125" customWidth="1"/>
    <col min="11" max="11" width="13" customWidth="1"/>
    <col min="12" max="12" width="24.625" customWidth="1"/>
    <col min="13" max="13" width="15.125" customWidth="1"/>
    <col min="14" max="14" width="14" customWidth="1"/>
    <col min="15" max="15" width="13.375" customWidth="1"/>
    <col min="16" max="19" width="15.875" customWidth="1"/>
    <col min="20" max="20" width="16.625" customWidth="1"/>
    <col min="21" max="21" width="11.375" customWidth="1"/>
    <col min="23" max="23" width="19.375" style="1" customWidth="1"/>
  </cols>
  <sheetData>
    <row r="1" spans="1:24" x14ac:dyDescent="0.15">
      <c r="A1" s="101" t="s">
        <v>74</v>
      </c>
      <c r="B1" s="99" t="s">
        <v>75</v>
      </c>
      <c r="C1" s="100"/>
      <c r="D1" s="99" t="s">
        <v>4</v>
      </c>
      <c r="E1" s="100"/>
      <c r="F1" s="99" t="s">
        <v>79</v>
      </c>
      <c r="G1" s="100"/>
      <c r="H1" s="99" t="s">
        <v>104</v>
      </c>
      <c r="I1" s="100"/>
      <c r="J1" s="99" t="s">
        <v>0</v>
      </c>
      <c r="K1" s="100"/>
    </row>
    <row r="2" spans="1:24" x14ac:dyDescent="0.15">
      <c r="A2" s="102"/>
      <c r="B2" s="3" t="s">
        <v>3</v>
      </c>
      <c r="C2" s="3" t="s">
        <v>76</v>
      </c>
      <c r="D2" s="3" t="s">
        <v>3</v>
      </c>
      <c r="E2" s="3" t="s">
        <v>76</v>
      </c>
      <c r="F2" s="3" t="s">
        <v>3</v>
      </c>
      <c r="G2" s="3" t="s">
        <v>76</v>
      </c>
      <c r="H2" s="3" t="s">
        <v>3</v>
      </c>
      <c r="I2" s="3" t="s">
        <v>76</v>
      </c>
      <c r="J2" s="3" t="s">
        <v>3</v>
      </c>
      <c r="K2" s="3" t="s">
        <v>76</v>
      </c>
    </row>
    <row r="3" spans="1:24" x14ac:dyDescent="0.15">
      <c r="A3" s="3" t="s">
        <v>77</v>
      </c>
      <c r="B3" s="7">
        <v>1412.9777873305889</v>
      </c>
      <c r="C3" s="53">
        <v>0.53374195345563014</v>
      </c>
      <c r="D3" s="7">
        <v>3124.6402187820709</v>
      </c>
      <c r="E3" s="53">
        <v>0.99259466511940819</v>
      </c>
      <c r="F3" s="7">
        <v>105.25641676650051</v>
      </c>
      <c r="G3" s="53">
        <v>0.99785826444352232</v>
      </c>
      <c r="H3" s="52">
        <v>69.621494644208198</v>
      </c>
      <c r="I3" s="53">
        <v>0.48778219723927391</v>
      </c>
      <c r="J3" s="52">
        <v>398.6145006252184</v>
      </c>
      <c r="K3" s="53">
        <v>0.99702085696641496</v>
      </c>
    </row>
    <row r="4" spans="1:24" x14ac:dyDescent="0.15">
      <c r="A4" s="3" t="s">
        <v>78</v>
      </c>
      <c r="B4" s="7">
        <v>-1063.2766348753946</v>
      </c>
      <c r="C4" s="53">
        <v>0.46625804654436998</v>
      </c>
      <c r="D4" s="73">
        <v>-55.748982558277483</v>
      </c>
      <c r="E4" s="49">
        <v>7.4053348805929609E-3</v>
      </c>
      <c r="F4" s="40">
        <v>-1.2290081130780286</v>
      </c>
      <c r="G4" s="49">
        <v>2.1417355564775061E-3</v>
      </c>
      <c r="H4" s="52">
        <v>-80.306342238274638</v>
      </c>
      <c r="I4" s="53">
        <v>0.51221780276072648</v>
      </c>
      <c r="J4" s="40">
        <v>-12.636710169755412</v>
      </c>
      <c r="K4" s="49">
        <v>2.9791430335847002E-3</v>
      </c>
    </row>
    <row r="11" spans="1:24" ht="20.100000000000001" customHeight="1" x14ac:dyDescent="0.15">
      <c r="A11" s="78" t="s">
        <v>109</v>
      </c>
      <c r="B11" s="77" t="s">
        <v>75</v>
      </c>
      <c r="C11" s="79" t="s">
        <v>111</v>
      </c>
      <c r="D11" s="77" t="s">
        <v>4</v>
      </c>
      <c r="E11" s="79" t="s">
        <v>110</v>
      </c>
      <c r="F11" s="77" t="s">
        <v>79</v>
      </c>
      <c r="G11" s="79" t="s">
        <v>112</v>
      </c>
      <c r="H11" s="77" t="s">
        <v>104</v>
      </c>
      <c r="I11" s="79" t="s">
        <v>113</v>
      </c>
      <c r="J11" s="77" t="s">
        <v>0</v>
      </c>
      <c r="K11" s="79" t="s">
        <v>114</v>
      </c>
      <c r="L11" s="77" t="s">
        <v>76</v>
      </c>
      <c r="M11" s="17" t="s">
        <v>2</v>
      </c>
      <c r="N11" s="17" t="s">
        <v>1</v>
      </c>
      <c r="O11" s="17" t="s">
        <v>0</v>
      </c>
      <c r="P11" s="79" t="s">
        <v>115</v>
      </c>
      <c r="Q11" s="79"/>
      <c r="R11" s="79" t="s">
        <v>187</v>
      </c>
      <c r="S11" s="79"/>
      <c r="T11" s="82" t="s">
        <v>116</v>
      </c>
      <c r="U11" s="82" t="s">
        <v>117</v>
      </c>
      <c r="V11" s="58" t="s">
        <v>118</v>
      </c>
      <c r="W11" s="58" t="s">
        <v>188</v>
      </c>
    </row>
    <row r="12" spans="1:24" x14ac:dyDescent="0.15">
      <c r="A12" s="78">
        <v>1</v>
      </c>
      <c r="B12" s="7">
        <v>1412.9777873305889</v>
      </c>
      <c r="C12" s="53">
        <v>0.53374195345563014</v>
      </c>
      <c r="D12" s="7">
        <v>3124.6402187820709</v>
      </c>
      <c r="E12" s="53">
        <v>0.99259466511940819</v>
      </c>
      <c r="F12" s="7">
        <v>105.25641676650051</v>
      </c>
      <c r="G12" s="53">
        <v>0.99785826444352232</v>
      </c>
      <c r="H12" s="52">
        <v>69.621494644208198</v>
      </c>
      <c r="I12" s="53">
        <v>0.48778219723927391</v>
      </c>
      <c r="J12" s="52">
        <v>398.6145006252184</v>
      </c>
      <c r="K12" s="53">
        <v>0.99702085696641496</v>
      </c>
      <c r="L12" s="80">
        <f>C12*E12*G12*I12</f>
        <v>0.25786837393690221</v>
      </c>
      <c r="M12" s="15">
        <f>(B12^2+D12^2)^(1/2)</f>
        <v>3429.2685407124527</v>
      </c>
      <c r="N12" s="15">
        <f>(F12^2+H12^2)^(1/2)</f>
        <v>126.19851737249832</v>
      </c>
      <c r="O12" s="15">
        <f>J12</f>
        <v>398.6145006252184</v>
      </c>
      <c r="P12" s="81">
        <v>0.184</v>
      </c>
      <c r="Q12" s="81">
        <f>L12/P12</f>
        <v>1.4014585540049034</v>
      </c>
      <c r="R12" s="81">
        <f>P12/0.685</f>
        <v>0.26861313868613135</v>
      </c>
      <c r="S12" s="81">
        <f>L12/R12</f>
        <v>0.95999910949335887</v>
      </c>
      <c r="T12" s="83">
        <f>(SUM(Q12:Q15))^(-1)*1000000</f>
        <v>193823.55059997839</v>
      </c>
      <c r="U12">
        <f>(SUM(S12:S15))^(-1)*1000000</f>
        <v>282954.08846712171</v>
      </c>
      <c r="V12" s="35">
        <f>Mx!$L$2</f>
        <v>658979.74790556857</v>
      </c>
      <c r="W12" s="1">
        <f>U12/V12</f>
        <v>0.42938207033893377</v>
      </c>
      <c r="X12" s="86" t="s">
        <v>190</v>
      </c>
    </row>
    <row r="13" spans="1:24" x14ac:dyDescent="0.15">
      <c r="A13" s="78">
        <v>2</v>
      </c>
      <c r="B13" s="7">
        <v>1412.9777873305889</v>
      </c>
      <c r="C13" s="53">
        <v>0.53374195345563014</v>
      </c>
      <c r="D13" s="7">
        <v>3124.6402187820709</v>
      </c>
      <c r="E13" s="53">
        <v>0.99259466511940819</v>
      </c>
      <c r="F13" s="7">
        <v>105.25641676650051</v>
      </c>
      <c r="G13" s="53">
        <v>0.99785826444352232</v>
      </c>
      <c r="H13" s="52">
        <v>-80.306342238274638</v>
      </c>
      <c r="I13" s="53">
        <v>0.51221780276072648</v>
      </c>
      <c r="J13" s="52">
        <v>398.6145006252184</v>
      </c>
      <c r="K13" s="53">
        <v>0.99702085696641496</v>
      </c>
      <c r="L13" s="80">
        <f>C13*E13*G13*I13</f>
        <v>0.27078637278483808</v>
      </c>
      <c r="M13" s="15">
        <f t="shared" ref="M13:M15" si="0">(B13^2+D13^2)^(1/2)</f>
        <v>3429.2685407124527</v>
      </c>
      <c r="N13" s="15">
        <f t="shared" ref="N13:N15" si="1">(F13^2+H13^2)^(1/2)</f>
        <v>132.39343591815322</v>
      </c>
      <c r="O13" s="15">
        <f t="shared" ref="O13:O15" si="2">J13</f>
        <v>398.6145006252184</v>
      </c>
      <c r="P13" s="81">
        <v>0.184</v>
      </c>
      <c r="Q13" s="81">
        <f>L13/P13</f>
        <v>1.4716650694828157</v>
      </c>
      <c r="R13" s="81">
        <f>P13/0.685</f>
        <v>0.26861313868613135</v>
      </c>
      <c r="S13" s="81">
        <f t="shared" ref="S13:S15" si="3">L13/R13</f>
        <v>1.0080905725957288</v>
      </c>
      <c r="W13" s="1" t="s">
        <v>189</v>
      </c>
    </row>
    <row r="14" spans="1:24" x14ac:dyDescent="0.15">
      <c r="A14" s="78">
        <v>3</v>
      </c>
      <c r="B14" s="7">
        <v>-1063.2766348753946</v>
      </c>
      <c r="C14" s="53">
        <v>0.46625804654436998</v>
      </c>
      <c r="D14" s="7">
        <v>3124.6402187820709</v>
      </c>
      <c r="E14" s="53">
        <v>0.99259466511940819</v>
      </c>
      <c r="F14" s="7">
        <v>105.25641676650051</v>
      </c>
      <c r="G14" s="53">
        <v>0.99785826444352232</v>
      </c>
      <c r="H14" s="52">
        <v>69.621494644208198</v>
      </c>
      <c r="I14" s="53">
        <v>0.48778219723927391</v>
      </c>
      <c r="J14" s="52">
        <v>398.6145006252184</v>
      </c>
      <c r="K14" s="53">
        <v>0.99702085696641496</v>
      </c>
      <c r="L14" s="80">
        <f>C14*E14*G14*I14</f>
        <v>0.22526466866425202</v>
      </c>
      <c r="M14" s="15">
        <f t="shared" si="0"/>
        <v>3300.5959612019178</v>
      </c>
      <c r="N14" s="15">
        <f t="shared" si="1"/>
        <v>126.19851737249832</v>
      </c>
      <c r="O14" s="15">
        <f t="shared" si="2"/>
        <v>398.6145006252184</v>
      </c>
      <c r="P14" s="81">
        <v>0.20200000000000001</v>
      </c>
      <c r="Q14" s="81">
        <f>L14/P14</f>
        <v>1.1151716270507526</v>
      </c>
      <c r="R14" s="81">
        <f>P14/0.685</f>
        <v>0.29489051094890512</v>
      </c>
      <c r="S14" s="81">
        <f t="shared" si="3"/>
        <v>0.76389256452976551</v>
      </c>
    </row>
    <row r="15" spans="1:24" x14ac:dyDescent="0.15">
      <c r="A15" s="78">
        <v>4</v>
      </c>
      <c r="B15" s="7">
        <v>-1063.2766348753946</v>
      </c>
      <c r="C15" s="53">
        <v>0.46625804654436998</v>
      </c>
      <c r="D15" s="7">
        <v>3124.6402187820709</v>
      </c>
      <c r="E15" s="53">
        <v>0.99259466511940819</v>
      </c>
      <c r="F15" s="7">
        <v>105.25641676650051</v>
      </c>
      <c r="G15" s="53">
        <v>0.99785826444352232</v>
      </c>
      <c r="H15" s="52">
        <v>-80.306342238274638</v>
      </c>
      <c r="I15" s="53">
        <v>0.51221780276072648</v>
      </c>
      <c r="J15" s="52">
        <v>398.6145006252184</v>
      </c>
      <c r="K15" s="53">
        <v>0.99702085696641496</v>
      </c>
      <c r="L15" s="80">
        <f>C15*E15*G15*I15</f>
        <v>0.23654937444596025</v>
      </c>
      <c r="M15" s="15">
        <f t="shared" si="0"/>
        <v>3300.5959612019178</v>
      </c>
      <c r="N15" s="15">
        <f t="shared" si="1"/>
        <v>132.39343591815322</v>
      </c>
      <c r="O15" s="15">
        <f t="shared" si="2"/>
        <v>398.6145006252184</v>
      </c>
      <c r="P15" s="81">
        <v>0.20200000000000001</v>
      </c>
      <c r="Q15" s="81">
        <f>L15/P15</f>
        <v>1.1710365071582189</v>
      </c>
      <c r="R15" s="81">
        <f>P15/0.685</f>
        <v>0.29489051094890512</v>
      </c>
      <c r="S15" s="81">
        <f t="shared" si="3"/>
        <v>0.80216000740338</v>
      </c>
    </row>
    <row r="16" spans="1:24" x14ac:dyDescent="0.15">
      <c r="L16" s="85"/>
    </row>
  </sheetData>
  <mergeCells count="6">
    <mergeCell ref="J1:K1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Mx</vt:lpstr>
      <vt:lpstr>My</vt:lpstr>
      <vt:lpstr>Fx</vt:lpstr>
      <vt:lpstr>Fy</vt:lpstr>
      <vt:lpstr>Fz</vt:lpstr>
      <vt:lpstr>等效疲劳载荷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2019-04-17T02:31:13Z</dcterms:modified>
</cp:coreProperties>
</file>