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MyFile\Универ\3сем\3sem\ТерВер\LW 3\"/>
    </mc:Choice>
  </mc:AlternateContent>
  <xr:revisionPtr revIDLastSave="0" documentId="13_ncr:1_{3BEBC7C2-660E-4A3F-A3B6-E952E03D485D}" xr6:coauthVersionLast="47" xr6:coauthVersionMax="47" xr10:uidLastSave="{00000000-0000-0000-0000-000000000000}"/>
  <bookViews>
    <workbookView xWindow="1950" yWindow="1950" windowWidth="21600" windowHeight="1183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33" i="1"/>
  <c r="G34" i="1"/>
  <c r="G33" i="1"/>
  <c r="M35" i="1"/>
  <c r="M34" i="1"/>
  <c r="L35" i="1"/>
  <c r="L34" i="1"/>
  <c r="K35" i="1"/>
  <c r="N35" i="1" s="1"/>
  <c r="K34" i="1"/>
  <c r="N34" i="1" s="1"/>
  <c r="B56" i="1"/>
  <c r="N37" i="1" l="1"/>
  <c r="M37" i="1"/>
  <c r="F53" i="1" l="1"/>
  <c r="F52" i="1"/>
  <c r="D56" i="1" l="1"/>
  <c r="G21" i="1" l="1"/>
  <c r="B12" i="1"/>
  <c r="G10" i="1"/>
  <c r="F10" i="1"/>
  <c r="E10" i="1"/>
  <c r="D10" i="1"/>
  <c r="C10" i="1"/>
  <c r="B10" i="1"/>
  <c r="B13" i="1" l="1"/>
  <c r="F13" i="1" l="1"/>
  <c r="B14" i="1" s="1"/>
  <c r="G17" i="1" s="1"/>
</calcChain>
</file>

<file path=xl/sharedStrings.xml><?xml version="1.0" encoding="utf-8"?>
<sst xmlns="http://schemas.openxmlformats.org/spreadsheetml/2006/main" count="89" uniqueCount="62">
  <si>
    <t xml:space="preserve">Вариант </t>
  </si>
  <si>
    <t>Задание 1</t>
  </si>
  <si>
    <t>A</t>
  </si>
  <si>
    <t>B</t>
  </si>
  <si>
    <t>имеем задачу сравнения средних в случае зависимых выборок</t>
  </si>
  <si>
    <t>Рассчитаем выборку значений</t>
  </si>
  <si>
    <t>дельта x</t>
  </si>
  <si>
    <t>=</t>
  </si>
  <si>
    <r>
      <t>x</t>
    </r>
    <r>
      <rPr>
        <sz val="9"/>
        <color theme="1"/>
        <rFont val="Calibri"/>
        <family val="2"/>
        <charset val="204"/>
        <scheme val="minor"/>
      </rPr>
      <t xml:space="preserve">1i </t>
    </r>
    <r>
      <rPr>
        <sz val="18"/>
        <color theme="1"/>
        <rFont val="Calibri"/>
        <family val="2"/>
        <charset val="204"/>
        <scheme val="minor"/>
      </rPr>
      <t>- x</t>
    </r>
    <r>
      <rPr>
        <sz val="9"/>
        <color theme="1"/>
        <rFont val="Calibri"/>
        <family val="2"/>
        <charset val="204"/>
        <scheme val="minor"/>
      </rPr>
      <t>2i</t>
    </r>
  </si>
  <si>
    <r>
      <t>дельта x</t>
    </r>
    <r>
      <rPr>
        <sz val="8"/>
        <color theme="1"/>
        <rFont val="Calibri"/>
        <family val="2"/>
        <charset val="204"/>
        <scheme val="minor"/>
      </rPr>
      <t>i</t>
    </r>
  </si>
  <si>
    <t>alpha</t>
  </si>
  <si>
    <t>f=</t>
  </si>
  <si>
    <t xml:space="preserve">Объем выборки n = </t>
  </si>
  <si>
    <t>х-mean=</t>
  </si>
  <si>
    <t>Дисперс</t>
  </si>
  <si>
    <r>
      <t>D</t>
    </r>
    <r>
      <rPr>
        <sz val="9"/>
        <color theme="1"/>
        <rFont val="Calibri"/>
        <family val="2"/>
        <charset val="204"/>
        <scheme val="minor"/>
      </rPr>
      <t>в=</t>
    </r>
  </si>
  <si>
    <t>S^2=</t>
  </si>
  <si>
    <t>Критерий Стьюдента</t>
  </si>
  <si>
    <r>
      <t>t</t>
    </r>
    <r>
      <rPr>
        <sz val="6"/>
        <color theme="1"/>
        <rFont val="Calibri"/>
        <family val="2"/>
        <charset val="204"/>
        <scheme val="minor"/>
      </rPr>
      <t>расч</t>
    </r>
    <r>
      <rPr>
        <sz val="12"/>
        <color theme="1"/>
        <rFont val="Calibri"/>
        <family val="2"/>
        <charset val="204"/>
        <scheme val="minor"/>
      </rPr>
      <t>=</t>
    </r>
  </si>
  <si>
    <t>квантелий Стьюдента</t>
  </si>
  <si>
    <r>
      <t>t</t>
    </r>
    <r>
      <rPr>
        <sz val="6"/>
        <color theme="1"/>
        <rFont val="Calibri"/>
        <family val="2"/>
        <charset val="204"/>
        <scheme val="minor"/>
      </rPr>
      <t>табл</t>
    </r>
    <r>
      <rPr>
        <sz val="12"/>
        <color theme="1"/>
        <rFont val="Calibri"/>
        <family val="2"/>
        <charset val="204"/>
        <scheme val="minor"/>
      </rPr>
      <t>=</t>
    </r>
  </si>
  <si>
    <t>Задание 2</t>
  </si>
  <si>
    <t>Засеивание</t>
  </si>
  <si>
    <t>Без засеивания</t>
  </si>
  <si>
    <r>
      <t>n</t>
    </r>
    <r>
      <rPr>
        <sz val="8"/>
        <color theme="1"/>
        <rFont val="Calibri"/>
        <family val="2"/>
        <charset val="204"/>
        <scheme val="minor"/>
      </rPr>
      <t>i</t>
    </r>
  </si>
  <si>
    <r>
      <t>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средн</t>
    </r>
  </si>
  <si>
    <r>
      <t>s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^2</t>
    </r>
  </si>
  <si>
    <r>
      <t>f</t>
    </r>
    <r>
      <rPr>
        <sz val="8"/>
        <color theme="1"/>
        <rFont val="Calibri"/>
        <family val="2"/>
        <charset val="204"/>
        <scheme val="minor"/>
      </rPr>
      <t>i</t>
    </r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</si>
  <si>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</si>
  <si>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</si>
  <si>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</si>
  <si>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</si>
  <si>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</si>
  <si>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</si>
  <si>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</si>
  <si>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</si>
  <si>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</si>
  <si>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</si>
  <si>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</si>
  <si>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</si>
  <si>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Задание 3</t>
  </si>
  <si>
    <t>Годы</t>
  </si>
  <si>
    <t>n</t>
  </si>
  <si>
    <t>s^2 {y}</t>
  </si>
  <si>
    <t>1915/16</t>
  </si>
  <si>
    <t>1924/25</t>
  </si>
  <si>
    <t>x средн</t>
  </si>
  <si>
    <t>f1 =</t>
  </si>
  <si>
    <t>f2 =</t>
  </si>
  <si>
    <t xml:space="preserve">F-rasch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</si>
  <si>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</si>
  <si>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</si>
  <si>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</si>
  <si>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</si>
  <si>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</si>
  <si>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</si>
  <si>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</si>
  <si>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 xml:space="preserve">t-rasch = </t>
  </si>
  <si>
    <t xml:space="preserve">t-tabl = </t>
  </si>
  <si>
    <t>x-mean</t>
  </si>
  <si>
    <t>s2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</si>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</sst>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12" borderId="5" applyNumberFormat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ont="1" applyFill="1" applyBorder="1">
      <alignment vertic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>
      <alignment vertical="center"/>
    </xf>
    <xf numFmtId="0" fontId="0" fillId="9" borderId="1" xfId="0" applyFont="1" applyFill="1" applyBorder="1">
      <alignment vertical="center"/>
    </xf>
    <xf numFmtId="0" fontId="0" fillId="10" borderId="0" xfId="0" applyFill="1">
      <alignment vertical="center"/>
    </xf>
    <xf numFmtId="0" fontId="0" fillId="3" borderId="4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12" borderId="5" xfId="1">
      <alignment vertical="center"/>
    </xf>
    <xf numFmtId="0" fontId="2" fillId="13" borderId="0" xfId="0" applyFont="1" applyFill="1">
      <alignment vertical="center"/>
    </xf>
    <xf numFmtId="0" fontId="0" fillId="13" borderId="0" xfId="0" applyFill="1">
      <alignment vertical="center"/>
    </xf>
    <xf numFmtId="0" fontId="2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0" borderId="0" xfId="0" applyAlignment="1"/>
    <xf numFmtId="0" fontId="0" fillId="16" borderId="3" xfId="0" applyFill="1" applyBorder="1" applyAlignment="1"/>
    <xf numFmtId="0" fontId="0" fillId="16" borderId="0" xfId="0" applyFill="1">
      <alignment vertical="center"/>
    </xf>
    <xf numFmtId="0" fontId="0" fillId="11" borderId="0" xfId="0" applyFill="1" applyAlignment="1"/>
    <xf numFmtId="0" fontId="0" fillId="11" borderId="0" xfId="0" applyFill="1">
      <alignment vertical="center"/>
    </xf>
    <xf numFmtId="0" fontId="0" fillId="0" borderId="1" xfId="0" applyBorder="1" applyAlignment="1"/>
    <xf numFmtId="0" fontId="2" fillId="2" borderId="0" xfId="0" applyFont="1" applyFill="1">
      <alignment vertical="center"/>
    </xf>
    <xf numFmtId="0" fontId="0" fillId="14" borderId="1" xfId="0" applyFill="1" applyBorder="1" applyAlignmen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10</xdr:row>
      <xdr:rowOff>171450</xdr:rowOff>
    </xdr:from>
    <xdr:to>
      <xdr:col>9</xdr:col>
      <xdr:colOff>104775</xdr:colOff>
      <xdr:row>14</xdr:row>
      <xdr:rowOff>9525</xdr:rowOff>
    </xdr:to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2286000"/>
          <a:ext cx="2143125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</xdr:row>
      <xdr:rowOff>9525</xdr:rowOff>
    </xdr:from>
    <xdr:to>
      <xdr:col>9</xdr:col>
      <xdr:colOff>561975</xdr:colOff>
      <xdr:row>5</xdr:row>
      <xdr:rowOff>85725</xdr:rowOff>
    </xdr:to>
    <xdr:pic>
      <xdr:nvPicPr>
        <xdr:cNvPr id="3" name="Изображение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771525"/>
          <a:ext cx="1781175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</xdr:row>
      <xdr:rowOff>123825</xdr:rowOff>
    </xdr:from>
    <xdr:to>
      <xdr:col>9</xdr:col>
      <xdr:colOff>19050</xdr:colOff>
      <xdr:row>7</xdr:row>
      <xdr:rowOff>247650</xdr:rowOff>
    </xdr:to>
    <xdr:pic>
      <xdr:nvPicPr>
        <xdr:cNvPr id="4" name="Изображение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9450" y="1076325"/>
          <a:ext cx="122872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</xdr:colOff>
      <xdr:row>7</xdr:row>
      <xdr:rowOff>219075</xdr:rowOff>
    </xdr:from>
    <xdr:to>
      <xdr:col>9</xdr:col>
      <xdr:colOff>85725</xdr:colOff>
      <xdr:row>9</xdr:row>
      <xdr:rowOff>19050</xdr:rowOff>
    </xdr:to>
    <xdr:pic>
      <xdr:nvPicPr>
        <xdr:cNvPr id="5" name="Изображение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1552575"/>
          <a:ext cx="12763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66676</xdr:colOff>
      <xdr:row>53</xdr:row>
      <xdr:rowOff>142876</xdr:rowOff>
    </xdr:from>
    <xdr:to>
      <xdr:col>9</xdr:col>
      <xdr:colOff>496328</xdr:colOff>
      <xdr:row>56</xdr:row>
      <xdr:rowOff>57150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DF8F06A-2C6D-4DDC-993E-1866EEA7E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9351" y="10506076"/>
          <a:ext cx="2506102" cy="485774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51</xdr:row>
      <xdr:rowOff>123825</xdr:rowOff>
    </xdr:from>
    <xdr:to>
      <xdr:col>10</xdr:col>
      <xdr:colOff>466725</xdr:colOff>
      <xdr:row>54</xdr:row>
      <xdr:rowOff>28924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D4558E4-C0D3-400C-BB2D-85F78751B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72425" y="10115550"/>
          <a:ext cx="1343025" cy="476599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51</xdr:row>
      <xdr:rowOff>57150</xdr:rowOff>
    </xdr:from>
    <xdr:to>
      <xdr:col>7</xdr:col>
      <xdr:colOff>390525</xdr:colOff>
      <xdr:row>53</xdr:row>
      <xdr:rowOff>28175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7AF3A82-8883-4760-A63D-A4AD36B25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72225" y="10048875"/>
          <a:ext cx="1038225" cy="35202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57</xdr:row>
      <xdr:rowOff>47625</xdr:rowOff>
    </xdr:from>
    <xdr:to>
      <xdr:col>9</xdr:col>
      <xdr:colOff>381000</xdr:colOff>
      <xdr:row>60</xdr:row>
      <xdr:rowOff>137034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4722600-2ABE-4A6A-B522-AA32B5B34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90926" y="11153775"/>
          <a:ext cx="5029199" cy="6609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23811</xdr:rowOff>
    </xdr:from>
    <xdr:to>
      <xdr:col>2</xdr:col>
      <xdr:colOff>838199</xdr:colOff>
      <xdr:row>64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C9A7C6-4F6B-452A-A497-B882ACA20959}"/>
            </a:ext>
          </a:extLst>
        </xdr:cNvPr>
        <xdr:cNvSpPr txBox="1"/>
      </xdr:nvSpPr>
      <xdr:spPr>
        <a:xfrm>
          <a:off x="0" y="11168061"/>
          <a:ext cx="3495674" cy="1414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Поскольку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расч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ru-B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0,90</a:t>
          </a:r>
          <a:r>
            <a:rPr lang="ru-BY"/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табл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ru-BY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1,0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то на уровне значимости 0,0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альтернативная гипотеза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 равенстве дисперсий должна быть отвергнута. Таким образом, по результатам экспериментальных данных на уровне значимости 0,05 различие между средними значениями выборок А и В признаем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несущественными.</a:t>
          </a:r>
          <a:endParaRPr lang="ru-BY">
            <a:effectLst/>
          </a:endParaRPr>
        </a:p>
        <a:p>
          <a:endParaRPr lang="ru-BY" sz="1100"/>
        </a:p>
      </xdr:txBody>
    </xdr:sp>
    <xdr:clientData/>
  </xdr:twoCellAnchor>
  <xdr:twoCellAnchor editAs="oneCell">
    <xdr:from>
      <xdr:col>0</xdr:col>
      <xdr:colOff>190499</xdr:colOff>
      <xdr:row>44</xdr:row>
      <xdr:rowOff>146958</xdr:rowOff>
    </xdr:from>
    <xdr:to>
      <xdr:col>2</xdr:col>
      <xdr:colOff>235149</xdr:colOff>
      <xdr:row>49</xdr:row>
      <xdr:rowOff>80283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4F53677-2481-4408-8F0E-D62FCE81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499" y="8841922"/>
          <a:ext cx="2698043" cy="8858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198664</xdr:colOff>
      <xdr:row>37</xdr:row>
      <xdr:rowOff>96611</xdr:rowOff>
    </xdr:from>
    <xdr:to>
      <xdr:col>21</xdr:col>
      <xdr:colOff>365218</xdr:colOff>
      <xdr:row>47</xdr:row>
      <xdr:rowOff>115422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81AA7D6-342A-44EF-B596-C2BAE591B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1557" y="7444468"/>
          <a:ext cx="5677447" cy="1937418"/>
        </a:xfrm>
        <a:prstGeom prst="rect">
          <a:avLst/>
        </a:prstGeom>
      </xdr:spPr>
    </xdr:pic>
    <xdr:clientData/>
  </xdr:twoCellAnchor>
  <xdr:twoCellAnchor editAs="oneCell">
    <xdr:from>
      <xdr:col>11</xdr:col>
      <xdr:colOff>374197</xdr:colOff>
      <xdr:row>47</xdr:row>
      <xdr:rowOff>117021</xdr:rowOff>
    </xdr:from>
    <xdr:to>
      <xdr:col>14</xdr:col>
      <xdr:colOff>263763</xdr:colOff>
      <xdr:row>49</xdr:row>
      <xdr:rowOff>141737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61FF18B-C6AE-44D2-9DB8-C3F4BD8F0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44768" y="9383485"/>
          <a:ext cx="1726531" cy="405716"/>
        </a:xfrm>
        <a:prstGeom prst="rect">
          <a:avLst/>
        </a:prstGeom>
      </xdr:spPr>
    </xdr:pic>
    <xdr:clientData/>
  </xdr:twoCellAnchor>
  <xdr:twoCellAnchor editAs="oneCell">
    <xdr:from>
      <xdr:col>14</xdr:col>
      <xdr:colOff>147772</xdr:colOff>
      <xdr:row>47</xdr:row>
      <xdr:rowOff>112939</xdr:rowOff>
    </xdr:from>
    <xdr:to>
      <xdr:col>15</xdr:col>
      <xdr:colOff>223887</xdr:colOff>
      <xdr:row>50</xdr:row>
      <xdr:rowOff>4298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E107606-F8A2-44D9-ABC9-BE5142FF4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55308" y="9379403"/>
          <a:ext cx="688436" cy="462859"/>
        </a:xfrm>
        <a:prstGeom prst="rect">
          <a:avLst/>
        </a:prstGeom>
      </xdr:spPr>
    </xdr:pic>
    <xdr:clientData/>
  </xdr:twoCellAnchor>
  <xdr:twoCellAnchor editAs="oneCell">
    <xdr:from>
      <xdr:col>14</xdr:col>
      <xdr:colOff>107495</xdr:colOff>
      <xdr:row>31</xdr:row>
      <xdr:rowOff>186419</xdr:rowOff>
    </xdr:from>
    <xdr:to>
      <xdr:col>19</xdr:col>
      <xdr:colOff>163285</xdr:colOff>
      <xdr:row>35</xdr:row>
      <xdr:rowOff>75019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E773692E-E3B8-4FB8-8243-94A75DA11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15031" y="6364062"/>
          <a:ext cx="3117397" cy="650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54428</xdr:colOff>
      <xdr:row>55</xdr:row>
      <xdr:rowOff>68037</xdr:rowOff>
    </xdr:from>
    <xdr:to>
      <xdr:col>17</xdr:col>
      <xdr:colOff>250372</xdr:colOff>
      <xdr:row>57</xdr:row>
      <xdr:rowOff>176894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F63C858-EE50-4B04-B8ED-0CA30E50D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37321" y="10858501"/>
          <a:ext cx="3257551" cy="489857"/>
        </a:xfrm>
        <a:prstGeom prst="rect">
          <a:avLst/>
        </a:prstGeom>
      </xdr:spPr>
    </xdr:pic>
    <xdr:clientData/>
  </xdr:twoCellAnchor>
  <xdr:twoCellAnchor>
    <xdr:from>
      <xdr:col>15</xdr:col>
      <xdr:colOff>304800</xdr:colOff>
      <xdr:row>47</xdr:row>
      <xdr:rowOff>189140</xdr:rowOff>
    </xdr:from>
    <xdr:to>
      <xdr:col>18</xdr:col>
      <xdr:colOff>598716</xdr:colOff>
      <xdr:row>51</xdr:row>
      <xdr:rowOff>68036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D9F4BC1-FA3C-4380-B464-6F3D88C04554}"/>
            </a:ext>
          </a:extLst>
        </xdr:cNvPr>
        <xdr:cNvSpPr txBox="1"/>
      </xdr:nvSpPr>
      <xdr:spPr>
        <a:xfrm>
          <a:off x="12224657" y="9455604"/>
          <a:ext cx="2130880" cy="640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то делаем вывод: на уровне значимости 0,05 можно считать дисперсии однородными</a:t>
          </a:r>
          <a:endParaRPr lang="ru-BY">
            <a:effectLst/>
          </a:endParaRPr>
        </a:p>
        <a:p>
          <a:endParaRPr lang="ru-BY" sz="1100"/>
        </a:p>
      </xdr:txBody>
    </xdr:sp>
    <xdr:clientData/>
  </xdr:twoCellAnchor>
  <xdr:twoCellAnchor>
    <xdr:from>
      <xdr:col>13</xdr:col>
      <xdr:colOff>299357</xdr:colOff>
      <xdr:row>44</xdr:row>
      <xdr:rowOff>122465</xdr:rowOff>
    </xdr:from>
    <xdr:to>
      <xdr:col>13</xdr:col>
      <xdr:colOff>421822</xdr:colOff>
      <xdr:row>44</xdr:row>
      <xdr:rowOff>168184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CF41B4B-094A-4840-BB4C-04C8EB27F583}"/>
            </a:ext>
          </a:extLst>
        </xdr:cNvPr>
        <xdr:cNvSpPr txBox="1"/>
      </xdr:nvSpPr>
      <xdr:spPr>
        <a:xfrm>
          <a:off x="10994571" y="8817429"/>
          <a:ext cx="122465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BY" sz="1100"/>
        </a:p>
      </xdr:txBody>
    </xdr:sp>
    <xdr:clientData/>
  </xdr:twoCellAnchor>
  <xdr:twoCellAnchor editAs="oneCell">
    <xdr:from>
      <xdr:col>19</xdr:col>
      <xdr:colOff>176892</xdr:colOff>
      <xdr:row>48</xdr:row>
      <xdr:rowOff>27214</xdr:rowOff>
    </xdr:from>
    <xdr:to>
      <xdr:col>21</xdr:col>
      <xdr:colOff>13606</xdr:colOff>
      <xdr:row>49</xdr:row>
      <xdr:rowOff>164293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B186692-BC36-4995-AE77-A41EFDC77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546035" y="9484178"/>
          <a:ext cx="1061357" cy="327579"/>
        </a:xfrm>
        <a:prstGeom prst="rect">
          <a:avLst/>
        </a:prstGeom>
      </xdr:spPr>
    </xdr:pic>
    <xdr:clientData/>
  </xdr:twoCellAnchor>
  <xdr:twoCellAnchor>
    <xdr:from>
      <xdr:col>12</xdr:col>
      <xdr:colOff>32658</xdr:colOff>
      <xdr:row>51</xdr:row>
      <xdr:rowOff>148318</xdr:rowOff>
    </xdr:from>
    <xdr:to>
      <xdr:col>20</xdr:col>
      <xdr:colOff>81643</xdr:colOff>
      <xdr:row>55</xdr:row>
      <xdr:rowOff>13607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BAD7842-C947-4FAC-BD59-853666E8DD8B}"/>
            </a:ext>
          </a:extLst>
        </xdr:cNvPr>
        <xdr:cNvSpPr txBox="1"/>
      </xdr:nvSpPr>
      <xdr:spPr>
        <a:xfrm>
          <a:off x="10115551" y="10176782"/>
          <a:ext cx="4947556" cy="6272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делаем вывод: на уровне значимости 0,05 можно утверждать, что гипотеза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 противоречит экспериментальным данным, т. е. нет оснований утверждать, что </a:t>
          </a:r>
          <a:r>
            <a:rPr lang="ru-RU"/>
            <a:t>засеивание не оказывает эффекта</a:t>
          </a:r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BY" sz="1100"/>
        </a:p>
      </xdr:txBody>
    </xdr:sp>
    <xdr:clientData/>
  </xdr:twoCellAnchor>
  <xdr:twoCellAnchor>
    <xdr:from>
      <xdr:col>7</xdr:col>
      <xdr:colOff>81642</xdr:colOff>
      <xdr:row>37</xdr:row>
      <xdr:rowOff>40821</xdr:rowOff>
    </xdr:from>
    <xdr:to>
      <xdr:col>12</xdr:col>
      <xdr:colOff>136071</xdr:colOff>
      <xdr:row>46</xdr:row>
      <xdr:rowOff>95251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F6771CF-79F5-4AC3-B4DE-417E831CCFB1}"/>
            </a:ext>
          </a:extLst>
        </xdr:cNvPr>
        <xdr:cNvSpPr txBox="1"/>
      </xdr:nvSpPr>
      <xdr:spPr>
        <a:xfrm>
          <a:off x="7102928" y="7388678"/>
          <a:ext cx="3116036" cy="1782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Решение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Проверить нулевую гипотезу, согласно которой засеивание не оказывает эффекта. 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Проверяем при уровне значимости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0,05 нулевую гипотезу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 том, что </a:t>
          </a:r>
          <a:r>
            <a:rPr lang="ru-RU"/>
            <a:t>засеивание не оказывает эффекта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(критерии подразумевают, что нулевая гипотеза всегда выдвигается о равенстве параметров): </a:t>
          </a:r>
          <a:endParaRPr lang="ru-BY">
            <a:effectLst/>
          </a:endParaRPr>
        </a:p>
        <a:p>
          <a:endParaRPr lang="ru-B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zoomScale="70" zoomScaleNormal="70" workbookViewId="0">
      <selection activeCell="O27" sqref="O27"/>
    </sheetView>
  </sheetViews>
  <sheetFormatPr defaultColWidth="9.140625" defaultRowHeight="15"/>
  <cols>
    <col min="1" max="1" width="27" customWidth="1"/>
    <col min="2" max="5" width="12.85546875"/>
    <col min="6" max="6" width="14"/>
    <col min="7" max="7" width="12.85546875"/>
  </cols>
  <sheetData>
    <row r="1" spans="1:12">
      <c r="A1" s="1" t="s">
        <v>0</v>
      </c>
      <c r="B1" s="1">
        <v>17</v>
      </c>
      <c r="L1" s="15"/>
    </row>
    <row r="2" spans="1:12">
      <c r="A2" t="s">
        <v>1</v>
      </c>
      <c r="C2" s="23"/>
      <c r="L2" s="15"/>
    </row>
    <row r="3" spans="1:12">
      <c r="A3" s="2" t="s">
        <v>2</v>
      </c>
      <c r="B3" s="2">
        <v>1493</v>
      </c>
      <c r="C3" s="2">
        <v>1519</v>
      </c>
      <c r="D3" s="2">
        <v>1518</v>
      </c>
      <c r="E3" s="2">
        <v>1512</v>
      </c>
      <c r="F3" s="2">
        <v>1512</v>
      </c>
      <c r="G3" s="2">
        <v>1514</v>
      </c>
      <c r="H3" s="2">
        <v>1489</v>
      </c>
      <c r="I3" s="2">
        <v>1508</v>
      </c>
      <c r="J3" s="2">
        <v>1508</v>
      </c>
      <c r="K3" s="2">
        <v>1494</v>
      </c>
      <c r="L3" s="15"/>
    </row>
    <row r="4" spans="1:12">
      <c r="A4" s="2" t="s">
        <v>3</v>
      </c>
      <c r="B4" s="2">
        <v>1509</v>
      </c>
      <c r="C4" s="2">
        <v>1494</v>
      </c>
      <c r="D4" s="2">
        <v>1512</v>
      </c>
      <c r="E4" s="2">
        <v>1483</v>
      </c>
      <c r="F4" s="2">
        <v>1507</v>
      </c>
      <c r="G4" s="2">
        <v>1491</v>
      </c>
      <c r="H4" s="2"/>
      <c r="I4" s="2"/>
      <c r="J4" s="2"/>
      <c r="K4" s="2"/>
      <c r="L4" s="15"/>
    </row>
    <row r="5" spans="1:12">
      <c r="L5" s="15"/>
    </row>
    <row r="6" spans="1:12">
      <c r="A6" s="3" t="s">
        <v>4</v>
      </c>
      <c r="B6" s="3"/>
      <c r="C6" s="3"/>
      <c r="D6" s="3"/>
      <c r="E6" s="3"/>
      <c r="F6" s="3"/>
      <c r="L6" s="15"/>
    </row>
    <row r="7" spans="1:12">
      <c r="L7" s="15"/>
    </row>
    <row r="8" spans="1:12" ht="23.25">
      <c r="A8" s="3" t="s">
        <v>5</v>
      </c>
      <c r="B8" s="3"/>
      <c r="C8" s="3"/>
      <c r="D8" s="3"/>
      <c r="E8" s="4" t="s">
        <v>6</v>
      </c>
      <c r="F8" s="5" t="s">
        <v>7</v>
      </c>
      <c r="G8" s="5" t="s">
        <v>8</v>
      </c>
      <c r="L8" s="15"/>
    </row>
    <row r="9" spans="1:12" ht="23.25">
      <c r="A9" s="6" t="s">
        <v>8</v>
      </c>
      <c r="B9" s="7"/>
      <c r="C9" s="7"/>
      <c r="D9" s="7"/>
      <c r="E9" s="7"/>
      <c r="F9" s="7"/>
      <c r="G9" s="7"/>
      <c r="L9" s="15"/>
    </row>
    <row r="10" spans="1:12">
      <c r="A10" s="8" t="s">
        <v>9</v>
      </c>
      <c r="B10" s="7">
        <f>B3-B4</f>
        <v>-16</v>
      </c>
      <c r="C10" s="7">
        <f>C3-C4</f>
        <v>25</v>
      </c>
      <c r="D10" s="7">
        <f t="shared" ref="D10:G10" si="0">D3-D4</f>
        <v>6</v>
      </c>
      <c r="E10" s="7">
        <f t="shared" si="0"/>
        <v>29</v>
      </c>
      <c r="F10" s="7">
        <f t="shared" si="0"/>
        <v>5</v>
      </c>
      <c r="G10" s="7">
        <f t="shared" si="0"/>
        <v>23</v>
      </c>
      <c r="L10" s="15"/>
    </row>
    <row r="11" spans="1:12">
      <c r="A11" s="9" t="s">
        <v>10</v>
      </c>
      <c r="B11" s="9">
        <v>0.05</v>
      </c>
      <c r="L11" s="15"/>
    </row>
    <row r="12" spans="1:12">
      <c r="A12" s="9" t="s">
        <v>11</v>
      </c>
      <c r="B12" s="9">
        <f>F12-1</f>
        <v>5</v>
      </c>
      <c r="D12" s="9" t="s">
        <v>12</v>
      </c>
      <c r="E12" s="9"/>
      <c r="F12" s="9">
        <v>6</v>
      </c>
      <c r="L12" s="15"/>
    </row>
    <row r="13" spans="1:12">
      <c r="A13" s="10" t="s">
        <v>13</v>
      </c>
      <c r="B13" s="10">
        <f>(1/6)*(B10+C10+D10+E10+F10+G10)</f>
        <v>12</v>
      </c>
      <c r="D13" s="11" t="s">
        <v>14</v>
      </c>
      <c r="E13" s="12" t="s">
        <v>15</v>
      </c>
      <c r="F13" s="11">
        <f>(1/6)*((B10-B13)^2+(C10-B13)^2+(D10-B13)^2+(E10-B13)^2+(F10-B13)^2+(G10-B13)^2)</f>
        <v>241.33333333333331</v>
      </c>
      <c r="L13" s="15"/>
    </row>
    <row r="14" spans="1:12">
      <c r="A14" s="11" t="s">
        <v>16</v>
      </c>
      <c r="B14" s="11">
        <f>(6/5)*F13</f>
        <v>289.59999999999997</v>
      </c>
      <c r="L14" s="15"/>
    </row>
    <row r="15" spans="1:12" ht="15.75" thickBot="1">
      <c r="A15" t="s">
        <v>28</v>
      </c>
      <c r="L15" s="15"/>
    </row>
    <row r="16" spans="1:12">
      <c r="A16" s="22"/>
      <c r="B16" s="22" t="s">
        <v>2</v>
      </c>
      <c r="C16" s="22" t="s">
        <v>3</v>
      </c>
      <c r="F16" t="s">
        <v>17</v>
      </c>
      <c r="L16" s="15"/>
    </row>
    <row r="17" spans="1:12" ht="15.75">
      <c r="A17" s="20" t="s">
        <v>29</v>
      </c>
      <c r="B17" s="20">
        <v>1511.3333333333333</v>
      </c>
      <c r="C17" s="20">
        <v>1499.3333333333333</v>
      </c>
      <c r="F17" s="13" t="s">
        <v>18</v>
      </c>
      <c r="G17" s="14">
        <f>B13/SQRT((B14/6))</f>
        <v>1.7272595098492414</v>
      </c>
      <c r="L17" s="15"/>
    </row>
    <row r="18" spans="1:12">
      <c r="A18" s="20" t="s">
        <v>30</v>
      </c>
      <c r="B18" s="20">
        <v>89.466666666666697</v>
      </c>
      <c r="C18" s="20">
        <v>135.46666666666667</v>
      </c>
      <c r="L18" s="15"/>
    </row>
    <row r="19" spans="1:12">
      <c r="A19" s="20" t="s">
        <v>31</v>
      </c>
      <c r="B19" s="20">
        <v>6</v>
      </c>
      <c r="C19" s="20">
        <v>6</v>
      </c>
      <c r="L19" s="15"/>
    </row>
    <row r="20" spans="1:12">
      <c r="A20" s="20" t="s">
        <v>32</v>
      </c>
      <c r="B20" s="20">
        <v>-0.29369978518791207</v>
      </c>
      <c r="C20" s="20"/>
      <c r="F20" t="s">
        <v>19</v>
      </c>
      <c r="L20" s="15"/>
    </row>
    <row r="21" spans="1:12" ht="15.75">
      <c r="A21" s="20" t="s">
        <v>33</v>
      </c>
      <c r="B21" s="20">
        <v>0</v>
      </c>
      <c r="C21" s="20"/>
      <c r="F21" s="13" t="s">
        <v>20</v>
      </c>
      <c r="G21" s="14">
        <f>TINV(0.05,(F12-2))</f>
        <v>2.7764451051977934</v>
      </c>
      <c r="L21" s="15"/>
    </row>
    <row r="22" spans="1:12">
      <c r="A22" s="20" t="s">
        <v>34</v>
      </c>
      <c r="B22" s="20">
        <v>5</v>
      </c>
      <c r="C22" s="20"/>
      <c r="L22" s="15"/>
    </row>
    <row r="23" spans="1:12">
      <c r="A23" s="20" t="s">
        <v>35</v>
      </c>
      <c r="B23" s="20">
        <v>1.7272595098492411</v>
      </c>
      <c r="C23" s="20"/>
      <c r="L23" s="15"/>
    </row>
    <row r="24" spans="1:12">
      <c r="A24" s="20" t="s">
        <v>36</v>
      </c>
      <c r="B24" s="20">
        <v>7.2350833876697315E-2</v>
      </c>
      <c r="C24" s="20"/>
      <c r="L24" s="15"/>
    </row>
    <row r="25" spans="1:12">
      <c r="A25" s="20" t="s">
        <v>37</v>
      </c>
      <c r="B25" s="20">
        <v>2.0150483733330233</v>
      </c>
      <c r="C25" s="20"/>
      <c r="L25" s="15"/>
    </row>
    <row r="26" spans="1:12">
      <c r="A26" s="20" t="s">
        <v>38</v>
      </c>
      <c r="B26" s="20">
        <v>0.14470166775339463</v>
      </c>
      <c r="C26" s="20"/>
      <c r="L26" s="15"/>
    </row>
    <row r="27" spans="1:12" ht="15.75" thickBot="1">
      <c r="A27" s="21" t="s">
        <v>39</v>
      </c>
      <c r="B27" s="21">
        <v>2.570581835636315</v>
      </c>
      <c r="C27" s="21"/>
      <c r="L27" s="15"/>
    </row>
    <row r="28" spans="1:1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>
      <c r="A29" t="s">
        <v>21</v>
      </c>
      <c r="B29" s="23"/>
    </row>
    <row r="30" spans="1:12">
      <c r="A30" s="2" t="s">
        <v>22</v>
      </c>
      <c r="B30" s="2">
        <v>0</v>
      </c>
      <c r="C30" s="2">
        <v>2.09</v>
      </c>
      <c r="D30" s="2">
        <v>7.0000000000000007E-2</v>
      </c>
      <c r="E30" s="2">
        <v>0.3</v>
      </c>
      <c r="F30" s="2">
        <v>0</v>
      </c>
      <c r="G30" s="2">
        <v>2.5499999999999998</v>
      </c>
      <c r="H30" s="2">
        <v>1.62</v>
      </c>
      <c r="I30" s="2">
        <v>0</v>
      </c>
      <c r="J30" s="19">
        <v>0</v>
      </c>
      <c r="K30" s="2">
        <v>1.87</v>
      </c>
    </row>
    <row r="31" spans="1:12">
      <c r="A31" s="2" t="s">
        <v>23</v>
      </c>
      <c r="B31" s="2">
        <v>1.37</v>
      </c>
      <c r="C31" s="2">
        <v>0</v>
      </c>
      <c r="D31" s="2">
        <v>0</v>
      </c>
      <c r="E31" s="2">
        <v>0.1</v>
      </c>
      <c r="F31" s="2">
        <v>0.44</v>
      </c>
      <c r="G31" s="2">
        <v>0</v>
      </c>
      <c r="H31" s="2">
        <v>1.01</v>
      </c>
      <c r="I31" s="2">
        <v>0.54</v>
      </c>
      <c r="J31" s="19">
        <v>0</v>
      </c>
      <c r="K31" s="2">
        <v>0.62</v>
      </c>
    </row>
    <row r="32" spans="1:12">
      <c r="A32" s="35" t="s">
        <v>10</v>
      </c>
      <c r="B32" s="1">
        <v>0.05</v>
      </c>
    </row>
    <row r="33" spans="1:14">
      <c r="A33" s="16"/>
      <c r="B33" s="17" t="s">
        <v>24</v>
      </c>
      <c r="C33" s="17" t="s">
        <v>25</v>
      </c>
      <c r="D33" s="17" t="s">
        <v>26</v>
      </c>
      <c r="E33" s="17" t="s">
        <v>27</v>
      </c>
      <c r="F33" s="36" t="s">
        <v>49</v>
      </c>
      <c r="G33" s="36">
        <f>M34/M35</f>
        <v>4.6695013163128092</v>
      </c>
      <c r="H33" s="36" t="s">
        <v>50</v>
      </c>
      <c r="I33" s="36">
        <f>_xlfn.F.INV.RT(B32/2,N34,N35)</f>
        <v>4.0259941582829777</v>
      </c>
      <c r="K33" s="34" t="s">
        <v>42</v>
      </c>
      <c r="L33" s="34" t="s">
        <v>59</v>
      </c>
      <c r="M33" s="34" t="s">
        <v>60</v>
      </c>
      <c r="N33" s="34" t="s">
        <v>61</v>
      </c>
    </row>
    <row r="34" spans="1:14">
      <c r="A34" s="16" t="s">
        <v>22</v>
      </c>
      <c r="B34" s="16"/>
      <c r="C34" s="16"/>
      <c r="D34" s="16"/>
      <c r="E34" s="16"/>
      <c r="F34" s="36" t="s">
        <v>57</v>
      </c>
      <c r="G34" s="36">
        <f>(L34-L35)/SQRT(M37*(1/K34+1/K35))</f>
        <v>1.211792470255082</v>
      </c>
      <c r="H34" s="36" t="s">
        <v>58</v>
      </c>
      <c r="I34" s="36">
        <f>_xlfn.T.INV.2T(B32*2,N37)</f>
        <v>1.7340636066175394</v>
      </c>
      <c r="K34" s="34">
        <f>COUNT(B30:K30)</f>
        <v>10</v>
      </c>
      <c r="L34" s="34">
        <f>AVERAGE(B30:K30)</f>
        <v>0.85</v>
      </c>
      <c r="M34" s="34">
        <f>_xlfn.VAR.S(B30:K30)</f>
        <v>1.0957555555555556</v>
      </c>
      <c r="N34" s="34">
        <f>K34-1</f>
        <v>9</v>
      </c>
    </row>
    <row r="35" spans="1:14">
      <c r="A35" s="16" t="s">
        <v>23</v>
      </c>
      <c r="B35" s="16"/>
      <c r="C35" s="16"/>
      <c r="D35" s="16"/>
      <c r="E35" s="16"/>
      <c r="K35" s="34">
        <f>COUNT(B31:K31)</f>
        <v>10</v>
      </c>
      <c r="L35" s="34">
        <f>AVERAGE(B31:K31)</f>
        <v>0.40800000000000003</v>
      </c>
      <c r="M35" s="34">
        <f>_xlfn.VAR.S(B31:K31)</f>
        <v>0.23466222222222222</v>
      </c>
      <c r="N35" s="34">
        <f>K35-1</f>
        <v>9</v>
      </c>
    </row>
    <row r="36" spans="1:14" ht="15.75" thickBot="1">
      <c r="A36" t="s">
        <v>51</v>
      </c>
      <c r="E36" t="s">
        <v>55</v>
      </c>
      <c r="K36" s="34"/>
      <c r="L36" s="34"/>
      <c r="M36" s="34"/>
      <c r="N36" s="34"/>
    </row>
    <row r="37" spans="1:14" ht="15.75" thickBot="1">
      <c r="A37" s="22"/>
      <c r="B37" s="22" t="s">
        <v>22</v>
      </c>
      <c r="C37" s="22" t="s">
        <v>23</v>
      </c>
      <c r="K37" s="34"/>
      <c r="L37" s="34"/>
      <c r="M37" s="34">
        <f>((N34-1)*M34+(N35-1)*M35)/(N34+N35-2)</f>
        <v>0.66520888888888896</v>
      </c>
      <c r="N37" s="34">
        <f>SUM(N34:N35)</f>
        <v>18</v>
      </c>
    </row>
    <row r="38" spans="1:14">
      <c r="A38" s="20" t="s">
        <v>29</v>
      </c>
      <c r="B38" s="20">
        <v>0.82874999999999999</v>
      </c>
      <c r="C38" s="20">
        <v>0.4325</v>
      </c>
      <c r="E38" s="22"/>
      <c r="F38" s="22" t="s">
        <v>22</v>
      </c>
      <c r="G38" s="22" t="s">
        <v>23</v>
      </c>
    </row>
    <row r="39" spans="1:14">
      <c r="A39" s="20" t="s">
        <v>30</v>
      </c>
      <c r="B39" s="20">
        <v>1.156469642857143</v>
      </c>
      <c r="C39" s="20">
        <v>0.27082142857142855</v>
      </c>
      <c r="E39" s="20" t="s">
        <v>29</v>
      </c>
      <c r="F39" s="20">
        <v>0.82874999999999999</v>
      </c>
      <c r="G39" s="20">
        <v>0.4325</v>
      </c>
    </row>
    <row r="40" spans="1:14">
      <c r="A40" s="20" t="s">
        <v>31</v>
      </c>
      <c r="B40" s="20">
        <v>8</v>
      </c>
      <c r="C40" s="20">
        <v>8</v>
      </c>
      <c r="E40" s="20" t="s">
        <v>30</v>
      </c>
      <c r="F40" s="20">
        <v>1.156469642857143</v>
      </c>
      <c r="G40" s="20">
        <v>0.27082142857142855</v>
      </c>
    </row>
    <row r="41" spans="1:14">
      <c r="A41" s="20" t="s">
        <v>34</v>
      </c>
      <c r="B41" s="20">
        <v>7</v>
      </c>
      <c r="C41" s="20">
        <v>7</v>
      </c>
      <c r="E41" s="20" t="s">
        <v>31</v>
      </c>
      <c r="F41" s="20">
        <v>8</v>
      </c>
      <c r="G41" s="20">
        <v>8</v>
      </c>
    </row>
    <row r="42" spans="1:14">
      <c r="A42" s="20" t="s">
        <v>52</v>
      </c>
      <c r="B42" s="20">
        <v>4.2702294606356332</v>
      </c>
      <c r="C42" s="20"/>
      <c r="E42" s="20" t="s">
        <v>56</v>
      </c>
      <c r="F42" s="20">
        <v>0.71364553571428579</v>
      </c>
      <c r="G42" s="20"/>
    </row>
    <row r="43" spans="1:14">
      <c r="A43" s="20" t="s">
        <v>53</v>
      </c>
      <c r="B43" s="20">
        <v>3.7292148175739608E-2</v>
      </c>
      <c r="C43" s="20"/>
      <c r="E43" s="20" t="s">
        <v>33</v>
      </c>
      <c r="F43" s="20">
        <v>0</v>
      </c>
      <c r="G43" s="20"/>
    </row>
    <row r="44" spans="1:14" ht="15.75" thickBot="1">
      <c r="A44" s="21" t="s">
        <v>54</v>
      </c>
      <c r="B44" s="21">
        <v>3.7870435399280704</v>
      </c>
      <c r="C44" s="21"/>
      <c r="E44" s="20" t="s">
        <v>34</v>
      </c>
      <c r="F44" s="20">
        <v>14</v>
      </c>
      <c r="G44" s="20"/>
    </row>
    <row r="45" spans="1:14">
      <c r="E45" s="20" t="s">
        <v>35</v>
      </c>
      <c r="F45" s="20">
        <v>0.93811913449534279</v>
      </c>
      <c r="G45" s="20"/>
    </row>
    <row r="46" spans="1:14">
      <c r="E46" s="20" t="s">
        <v>36</v>
      </c>
      <c r="F46" s="20">
        <v>0.18204331801812307</v>
      </c>
      <c r="G46" s="20"/>
    </row>
    <row r="47" spans="1:14">
      <c r="D47" s="29"/>
      <c r="E47" s="20" t="s">
        <v>37</v>
      </c>
      <c r="F47" s="20">
        <v>1.7613101357748921</v>
      </c>
      <c r="G47" s="20"/>
    </row>
    <row r="48" spans="1:14">
      <c r="E48" s="20" t="s">
        <v>38</v>
      </c>
      <c r="F48" s="20">
        <v>0.36408663603624614</v>
      </c>
      <c r="G48" s="20"/>
    </row>
    <row r="49" spans="1:12">
      <c r="E49" t="s">
        <v>39</v>
      </c>
      <c r="F49">
        <v>2.1447866879178044</v>
      </c>
    </row>
    <row r="51" spans="1:1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>
      <c r="A52" s="23" t="s">
        <v>40</v>
      </c>
      <c r="E52" s="25" t="s">
        <v>47</v>
      </c>
      <c r="F52" s="26">
        <f>D54-1</f>
        <v>1883</v>
      </c>
      <c r="L52" s="18"/>
    </row>
    <row r="53" spans="1:12">
      <c r="A53" s="24" t="s">
        <v>41</v>
      </c>
      <c r="B53" s="24" t="s">
        <v>46</v>
      </c>
      <c r="C53" s="24" t="s">
        <v>43</v>
      </c>
      <c r="D53" s="24" t="s">
        <v>42</v>
      </c>
      <c r="E53" s="27" t="s">
        <v>48</v>
      </c>
      <c r="F53" s="28">
        <f>D55-1</f>
        <v>2036</v>
      </c>
      <c r="L53" s="18"/>
    </row>
    <row r="54" spans="1:12">
      <c r="A54" s="24" t="s">
        <v>44</v>
      </c>
      <c r="B54" s="24">
        <v>171.8</v>
      </c>
      <c r="C54" s="24">
        <v>39.0625</v>
      </c>
      <c r="D54" s="24">
        <v>1884</v>
      </c>
      <c r="L54" s="18"/>
    </row>
    <row r="55" spans="1:12">
      <c r="A55" s="24" t="s">
        <v>45</v>
      </c>
      <c r="B55" s="24">
        <v>172.58</v>
      </c>
      <c r="C55" s="24">
        <v>35.2836</v>
      </c>
      <c r="D55" s="24">
        <v>2037</v>
      </c>
      <c r="L55" s="18"/>
    </row>
    <row r="56" spans="1:12">
      <c r="A56" s="30" t="s">
        <v>49</v>
      </c>
      <c r="B56" s="31">
        <f>C55/C54</f>
        <v>0.90326015999999998</v>
      </c>
      <c r="C56" s="32" t="s">
        <v>50</v>
      </c>
      <c r="D56" s="33">
        <f>_xlfn.F.INV.RT(0.05,F53,F52)</f>
        <v>1.0772955875317722</v>
      </c>
      <c r="L56" s="18"/>
    </row>
    <row r="57" spans="1:12">
      <c r="L57" s="18"/>
    </row>
    <row r="58" spans="1:12">
      <c r="L58" s="18"/>
    </row>
    <row r="59" spans="1:12">
      <c r="L59" s="18"/>
    </row>
    <row r="60" spans="1:12">
      <c r="L60" s="18"/>
    </row>
    <row r="61" spans="1:12">
      <c r="L61" s="18"/>
    </row>
    <row r="62" spans="1:12">
      <c r="L62" s="18"/>
    </row>
    <row r="63" spans="1:12">
      <c r="L63" s="18"/>
    </row>
    <row r="64" spans="1:12">
      <c r="L64" s="18"/>
    </row>
    <row r="65" spans="1:12">
      <c r="L65" s="18"/>
    </row>
    <row r="66" spans="1:1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peset</dc:creator>
  <cp:lastModifiedBy>Никита Песецкий</cp:lastModifiedBy>
  <dcterms:created xsi:type="dcterms:W3CDTF">2022-12-26T16:44:11Z</dcterms:created>
  <dcterms:modified xsi:type="dcterms:W3CDTF">2022-12-27T12:00:17Z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D3D4BBB58D8C4A259B1D8E71712F683B</vt:lpwstr>
  </property>
  <property fmtid="{D5CDD505-2E9C-101B-9397-08002B2CF9AE}" pid="3" name="KSOProductBuildVer">
    <vt:lpwstr>1049-11.2.0.11214</vt:lpwstr>
  </property>
</Properties>
</file>