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ILKISZenbook\Documents\Python\KBE\user\"/>
    </mc:Choice>
  </mc:AlternateContent>
  <xr:revisionPtr revIDLastSave="0" documentId="13_ncr:1_{C9172EA1-E86B-44C2-870A-2CEADC6A7C28}" xr6:coauthVersionLast="31" xr6:coauthVersionMax="31" xr10:uidLastSave="{00000000-0000-0000-0000-000000000000}"/>
  <bookViews>
    <workbookView xWindow="0" yWindow="0" windowWidth="21600" windowHeight="9900" xr2:uid="{00000000-000D-0000-FFFF-FFFF00000000}"/>
  </bookViews>
  <sheets>
    <sheet name="Inputs" sheetId="1" r:id="rId1"/>
    <sheet name="Options" sheetId="2" r:id="rId2"/>
    <sheet name="export_ready_inputs" sheetId="3" r:id="rId3"/>
  </sheets>
  <definedNames>
    <definedName name="ColumnTitle1">Inputs!$B$4</definedName>
    <definedName name="InputArea">Inputs!$B$5:$E$10</definedName>
    <definedName name="_xlnm.Print_Titles" localSheetId="0">Inputs!$4:$4</definedName>
    <definedName name="RowTitleRegion1..C2">Inputs!$B$2</definedName>
    <definedName name="RowTitleRegion2..C4">Inputs!#REF!</definedName>
    <definedName name="RowTitleRegion3..E4">Inputs!#REF!</definedName>
    <definedName name="Vehicle_1_Name">IF(RIGHT(Inputs!#REF!,5)="Total", TRIM(LEFT(Inputs!#REF!,SEARCH("TOTAL",Inputs!#REF!)-1)),Inputs!#REF!)</definedName>
    <definedName name="Vehicle_2_Name">IF(RIGHT(Inputs!$B$3,5)="Total", TRIM(LEFT(Inputs!$B$3,SEARCH("TOTAL",Inputs!$B$3)-1)),Inputs!$B$3)</definedName>
  </definedNames>
  <calcPr calcId="17901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3" l="1"/>
  <c r="B1" i="3"/>
  <c r="B3" i="3"/>
  <c r="B2" i="3"/>
  <c r="B5" i="3" l="1"/>
  <c r="B7" i="3" l="1"/>
  <c r="B6" i="3"/>
  <c r="B4" i="3"/>
  <c r="E5" i="1"/>
  <c r="E6" i="1"/>
  <c r="D5" i="1"/>
</calcChain>
</file>

<file path=xl/sharedStrings.xml><?xml version="1.0" encoding="utf-8"?>
<sst xmlns="http://schemas.openxmlformats.org/spreadsheetml/2006/main" count="64" uniqueCount="54">
  <si>
    <t>UAV Design Input File</t>
  </si>
  <si>
    <t>Parameter</t>
  </si>
  <si>
    <t>Value</t>
  </si>
  <si>
    <t>Units</t>
  </si>
  <si>
    <t>Endurance</t>
  </si>
  <si>
    <t>Description</t>
  </si>
  <si>
    <t>Hand-Launchable</t>
  </si>
  <si>
    <t>Configuration</t>
  </si>
  <si>
    <t>Vector containing outer dimensions of payload [length, width, height]</t>
  </si>
  <si>
    <t>Aircraft Configuration (Current supported types: Conventional, Canard, Flying Wing, Twin-Boom)</t>
  </si>
  <si>
    <t>Portable</t>
  </si>
  <si>
    <t>[-]</t>
  </si>
  <si>
    <t>If there is a requirement for potability (foldable wings, or detachable elements)</t>
  </si>
  <si>
    <t>[kg]</t>
  </si>
  <si>
    <t>Configuration Options</t>
  </si>
  <si>
    <t>Conventional</t>
  </si>
  <si>
    <t>Canard</t>
  </si>
  <si>
    <t>Flying-Wing</t>
  </si>
  <si>
    <t>Twin-Boom</t>
  </si>
  <si>
    <t>Endurance/Range</t>
  </si>
  <si>
    <t>Range</t>
  </si>
  <si>
    <t>Desired Endurance expressed in Hours</t>
  </si>
  <si>
    <t>ParaPy Variable Name</t>
  </si>
  <si>
    <t>conventional</t>
  </si>
  <si>
    <t>canard</t>
  </si>
  <si>
    <t>flyingwing</t>
  </si>
  <si>
    <t>twinboom</t>
  </si>
  <si>
    <t>Prompts</t>
  </si>
  <si>
    <t>Desired Range expressed in Kilometers</t>
  </si>
  <si>
    <t>Boolean</t>
  </si>
  <si>
    <t>Payload/MTOW</t>
  </si>
  <si>
    <t>Payload Weight</t>
  </si>
  <si>
    <t>MTOW</t>
  </si>
  <si>
    <t>Desired Maximum Take-Off Weight (Mass) expressed in Kilograms</t>
  </si>
  <si>
    <t>endurance</t>
  </si>
  <si>
    <t>range</t>
  </si>
  <si>
    <t>payload</t>
  </si>
  <si>
    <t>If there is a requirement for hand-launchability (Influences design point in wing and power loading)</t>
  </si>
  <si>
    <t>mtow</t>
  </si>
  <si>
    <t>Desired Payload Weight (Mass) expressed in Kilograms</t>
  </si>
  <si>
    <t>configuration</t>
  </si>
  <si>
    <t>handlaunch</t>
  </si>
  <si>
    <t>portable</t>
  </si>
  <si>
    <t>Payload Type</t>
  </si>
  <si>
    <t>Payload Options</t>
  </si>
  <si>
    <t>EO/IR Camera</t>
  </si>
  <si>
    <t>Synthetic Aperature Radar</t>
  </si>
  <si>
    <t>payload_type</t>
  </si>
  <si>
    <t>eoir</t>
  </si>
  <si>
    <t>sar</t>
  </si>
  <si>
    <t>performance_goal</t>
  </si>
  <si>
    <t>weight_target</t>
  </si>
  <si>
    <t>goal_value</t>
  </si>
  <si>
    <t>target_value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</si>
</sst>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$&quot;#,##0.00"/>
  </numFmts>
  <fonts count="9" x14ac:knownFonts="1">
    <font>
      <sz val="11"/>
      <color theme="3"/>
      <name val="Calibri"/>
      <family val="2"/>
      <scheme val="minor"/>
    </font>
    <font>
      <b/>
      <sz val="20"/>
      <color theme="3"/>
      <name val="Calibri"/>
      <family val="2"/>
      <scheme val="major"/>
    </font>
    <font>
      <sz val="11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0"/>
      <color theme="3"/>
      <name val="Calibri"/>
      <family val="2"/>
      <scheme val="minor"/>
    </font>
    <font>
      <b/>
      <sz val="20"/>
      <color theme="3"/>
      <name val="Microsoft YaHei UI Light"/>
      <family val="2"/>
    </font>
    <font>
      <sz val="11"/>
      <color theme="0"/>
      <name val="Calibri"/>
      <family val="2"/>
      <scheme val="minor"/>
    </font>
    <font>
      <sz val="11"/>
      <color theme="6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3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theme="3"/>
      </bottom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3"/>
      </top>
      <bottom style="thin">
        <color theme="3"/>
      </bottom>
      <diagonal/>
    </border>
    <border>
      <left/>
      <right/>
      <top style="thin">
        <color theme="3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3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0">
    <xf numFmtId="0" fontId="0" fillId="0" borderId="0">
      <alignment horizontal="left" vertical="center" wrapText="1"/>
    </xf>
    <xf numFmtId="164" fontId="3" fillId="3" borderId="2">
      <alignment horizontal="left" vertical="center"/>
    </xf>
    <xf numFmtId="0" fontId="1" fillId="2" borderId="0"/>
    <xf numFmtId="14" fontId="2" fillId="0" borderId="0" applyFont="0" applyFill="0" applyBorder="0" applyAlignment="0" applyProtection="0">
      <alignment horizontal="left" vertical="center"/>
    </xf>
    <xf numFmtId="0" fontId="3" fillId="3" borderId="2">
      <alignment vertical="center" wrapText="1"/>
    </xf>
    <xf numFmtId="164" fontId="4" fillId="2" borderId="0" applyBorder="0" applyAlignment="0">
      <alignment horizontal="left" vertical="center"/>
    </xf>
    <xf numFmtId="0" fontId="2" fillId="2" borderId="0">
      <alignment vertical="center"/>
    </xf>
    <xf numFmtId="0" fontId="2" fillId="2" borderId="1"/>
    <xf numFmtId="0" fontId="2" fillId="2" borderId="0">
      <alignment horizontal="left" vertical="top"/>
    </xf>
    <xf numFmtId="14" fontId="5" fillId="0" borderId="0" applyFont="0" applyFill="0" applyBorder="0" applyAlignment="0" applyProtection="0">
      <alignment vertical="center"/>
    </xf>
  </cellStyleXfs>
  <cellXfs count="25">
    <xf numFmtId="0" fontId="0" fillId="0" borderId="0" xfId="0">
      <alignment horizontal="left" vertical="center" wrapText="1"/>
    </xf>
    <xf numFmtId="0" fontId="1" fillId="2" borderId="0" xfId="2"/>
    <xf numFmtId="0" fontId="2" fillId="2" borderId="0" xfId="6">
      <alignment vertical="center"/>
    </xf>
    <xf numFmtId="0" fontId="2" fillId="2" borderId="0" xfId="8">
      <alignment horizontal="left" vertical="top"/>
    </xf>
    <xf numFmtId="164" fontId="4" fillId="2" borderId="0" xfId="5" applyAlignment="1">
      <alignment horizontal="left" vertical="top"/>
    </xf>
    <xf numFmtId="0" fontId="6" fillId="2" borderId="0" xfId="2" applyFont="1"/>
    <xf numFmtId="0" fontId="0" fillId="0" borderId="3" xfId="9" applyNumberFormat="1" applyFont="1" applyBorder="1" applyAlignment="1">
      <alignment horizontal="left" vertical="center"/>
    </xf>
    <xf numFmtId="0" fontId="0" fillId="0" borderId="4" xfId="9" applyNumberFormat="1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9" applyNumberFormat="1" applyFont="1" applyFill="1" applyBorder="1" applyAlignment="1">
      <alignment horizontal="left" vertical="center"/>
    </xf>
    <xf numFmtId="0" fontId="7" fillId="4" borderId="0" xfId="0" applyFont="1" applyFill="1" applyBorder="1">
      <alignment horizontal="left" vertical="center" wrapText="1"/>
    </xf>
    <xf numFmtId="0" fontId="7" fillId="4" borderId="0" xfId="0" applyFont="1" applyFill="1" applyBorder="1" applyAlignment="1">
      <alignment horizontal="left" vertical="center"/>
    </xf>
    <xf numFmtId="0" fontId="0" fillId="2" borderId="4" xfId="9" applyNumberFormat="1" applyFont="1" applyFill="1" applyBorder="1" applyAlignment="1">
      <alignment horizontal="left" vertical="center"/>
    </xf>
    <xf numFmtId="0" fontId="0" fillId="2" borderId="7" xfId="9" applyNumberFormat="1" applyFont="1" applyFill="1" applyBorder="1" applyAlignment="1">
      <alignment horizontal="left" vertical="center"/>
    </xf>
    <xf numFmtId="0" fontId="0" fillId="0" borderId="5" xfId="0" applyFill="1" applyBorder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8" fillId="0" borderId="5" xfId="0" applyFont="1" applyFill="1" applyBorder="1" applyAlignment="1">
      <alignment horizontal="left" vertical="center"/>
    </xf>
    <xf numFmtId="0" fontId="8" fillId="0" borderId="0" xfId="0" applyFont="1" applyFill="1" applyAlignment="1">
      <alignment horizontal="left" vertical="center"/>
    </xf>
    <xf numFmtId="0" fontId="0" fillId="2" borderId="7" xfId="9" applyNumberFormat="1" applyFont="1" applyFill="1" applyBorder="1" applyAlignment="1">
      <alignment horizontal="left" vertical="center"/>
    </xf>
    <xf numFmtId="0" fontId="7" fillId="4" borderId="1" xfId="0" applyFont="1" applyFill="1" applyBorder="1">
      <alignment horizontal="left" vertical="center" wrapText="1"/>
    </xf>
    <xf numFmtId="0" fontId="0" fillId="0" borderId="3" xfId="9" applyNumberFormat="1" applyFont="1" applyBorder="1" applyAlignment="1">
      <alignment horizontal="left" vertical="center"/>
    </xf>
    <xf numFmtId="0" fontId="0" fillId="2" borderId="3" xfId="9" applyNumberFormat="1" applyFont="1" applyFill="1" applyBorder="1" applyAlignment="1">
      <alignment horizontal="left" vertical="center"/>
    </xf>
    <xf numFmtId="0" fontId="0" fillId="0" borderId="6" xfId="9" applyNumberFormat="1" applyFon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</cellXfs>
  <cellStyles count="10">
    <cellStyle name="Currency" xfId="1" builtinId="4" customBuiltin="1"/>
    <cellStyle name="Currency [0]" xfId="5" builtinId="7" customBuiltin="1"/>
    <cellStyle name="Date" xfId="3" xr:uid="{00000000-0005-0000-0000-000002000000}"/>
    <cellStyle name="Dates" xfId="9" xr:uid="{3F6B2260-25A3-4F2E-ACE4-662FB648B542}"/>
    <cellStyle name="Heading 1" xfId="6" builtinId="16" customBuiltin="1"/>
    <cellStyle name="Heading 2" xfId="7" builtinId="17" customBuiltin="1"/>
    <cellStyle name="Heading 3" xfId="8" builtinId="18" customBuiltin="1"/>
    <cellStyle name="Normal" xfId="0" builtinId="0" customBuiltin="1"/>
    <cellStyle name="Title" xfId="2" builtinId="15" customBuiltin="1"/>
    <cellStyle name="Vehicle" xfId="4" xr:uid="{00000000-0005-0000-0000-000008000000}"/>
  </cellStyles>
  <dxfs count="2">
    <dxf>
      <font>
        <color theme="0"/>
      </font>
      <fill>
        <patternFill>
          <bgColor theme="3"/>
        </patternFill>
      </fill>
    </dxf>
    <dxf>
      <border>
        <horizontal style="thin">
          <color theme="3"/>
        </horizontal>
      </border>
    </dxf>
  </dxfs>
  <tableStyles count="1" defaultTableStyle="Automotive Repair Tracker" defaultPivotStyle="PivotStyleLight16">
    <tableStyle name="Automotive Repair Tracker" pivot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2166110</xdr:colOff>
      <xdr:row>0</xdr:row>
      <xdr:rowOff>16565</xdr:rowOff>
    </xdr:from>
    <xdr:to>
      <xdr:col>5</xdr:col>
      <xdr:colOff>17809</xdr:colOff>
      <xdr:row>4</xdr:row>
      <xdr:rowOff>0</xdr:rowOff>
    </xdr:to>
    <xdr:pic>
      <xdr:nvPicPr>
        <xdr:cNvPr id="2" name="Picture 1" descr="Side view of a sports car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65393" y="16565"/>
          <a:ext cx="3765481" cy="17274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Automotive Repair Tracker">
      <a:dk1>
        <a:sysClr val="windowText" lastClr="000000"/>
      </a:dk1>
      <a:lt1>
        <a:sysClr val="window" lastClr="FFFFFF"/>
      </a:lt1>
      <a:dk2>
        <a:srgbClr val="555550"/>
      </a:dk2>
      <a:lt2>
        <a:srgbClr val="F1F7E8"/>
      </a:lt2>
      <a:accent1>
        <a:srgbClr val="FF8F0E"/>
      </a:accent1>
      <a:accent2>
        <a:srgbClr val="8CBC36"/>
      </a:accent2>
      <a:accent3>
        <a:srgbClr val="2199AF"/>
      </a:accent3>
      <a:accent4>
        <a:srgbClr val="DF4F36"/>
      </a:accent4>
      <a:accent5>
        <a:srgbClr val="F1D433"/>
      </a:accent5>
      <a:accent6>
        <a:srgbClr val="A16097"/>
      </a:accent6>
      <a:hlink>
        <a:srgbClr val="2199AF"/>
      </a:hlink>
      <a:folHlink>
        <a:srgbClr val="A16097"/>
      </a:folHlink>
    </a:clrScheme>
    <a:fontScheme name="Automotive Repair Tracker">
      <a:majorFont>
        <a:latin typeface="Calibri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autoPageBreaks="0" fitToPage="1"/>
  </sheetPr>
  <dimension ref="B1:E11"/>
  <sheetViews>
    <sheetView showGridLines="0" tabSelected="1" zoomScaleNormal="100" workbookViewId="0">
      <selection activeCell="E15" sqref="E15"/>
    </sheetView>
  </sheetViews>
  <sheetFormatPr defaultRowHeight="30" customHeight="1" x14ac:dyDescent="0.25"/>
  <cols>
    <col min="1" max="1" width="2.7109375" customWidth="1"/>
    <col min="2" max="2" width="21" customWidth="1"/>
    <col min="3" max="3" width="12.85546875" bestFit="1" customWidth="1"/>
    <col min="4" max="4" width="20.28515625" customWidth="1"/>
    <col min="5" max="5" width="88.7109375" bestFit="1" customWidth="1"/>
    <col min="6" max="6" width="2.7109375" customWidth="1"/>
  </cols>
  <sheetData>
    <row r="1" spans="2:5" ht="39" customHeight="1" x14ac:dyDescent="0.45">
      <c r="B1" s="5" t="s">
        <v>0</v>
      </c>
      <c r="C1" s="5"/>
      <c r="D1" s="1"/>
      <c r="E1" s="1"/>
    </row>
    <row r="2" spans="2:5" ht="39" customHeight="1" x14ac:dyDescent="0.25">
      <c r="B2" s="2"/>
      <c r="C2" s="2"/>
      <c r="D2" s="2"/>
      <c r="E2" s="2"/>
    </row>
    <row r="3" spans="2:5" ht="39" customHeight="1" x14ac:dyDescent="0.25">
      <c r="B3" s="3"/>
      <c r="C3" s="3"/>
      <c r="D3" s="3"/>
      <c r="E3" s="4"/>
    </row>
    <row r="4" spans="2:5" ht="19.5" customHeight="1" x14ac:dyDescent="0.25">
      <c r="B4" s="10" t="s">
        <v>1</v>
      </c>
      <c r="C4" s="20" t="s">
        <v>2</v>
      </c>
      <c r="D4" s="10" t="s">
        <v>3</v>
      </c>
      <c r="E4" s="11" t="s">
        <v>5</v>
      </c>
    </row>
    <row r="5" spans="2:5" ht="30" customHeight="1" x14ac:dyDescent="0.25">
      <c r="B5" s="7" t="s">
        <v>4</v>
      </c>
      <c r="C5" s="21">
        <v>2</v>
      </c>
      <c r="D5" s="7" t="str">
        <f>IF(B5="Endurance","[h]","[km]")</f>
        <v>[h]</v>
      </c>
      <c r="E5" s="7" t="str">
        <f>IF(B5=Options!C2,Options!J2,Options!J3)</f>
        <v>Desired Endurance expressed in Hours</v>
      </c>
    </row>
    <row r="6" spans="2:5" ht="30" customHeight="1" x14ac:dyDescent="0.25">
      <c r="B6" s="12" t="s">
        <v>32</v>
      </c>
      <c r="C6" s="22">
        <v>20</v>
      </c>
      <c r="D6" s="12" t="s">
        <v>13</v>
      </c>
      <c r="E6" s="12" t="str">
        <f>IF(B6=Options!E2,Options!J3,Options!J4)</f>
        <v>Desired Payload Weight (Mass) expressed in Kilograms</v>
      </c>
    </row>
    <row r="7" spans="2:5" ht="30" customHeight="1" x14ac:dyDescent="0.25">
      <c r="B7" s="7" t="s">
        <v>43</v>
      </c>
      <c r="C7" s="6" t="s">
        <v>45</v>
      </c>
      <c r="D7" s="7" t="s">
        <v>11</v>
      </c>
      <c r="E7" s="7" t="s">
        <v>8</v>
      </c>
    </row>
    <row r="8" spans="2:5" ht="30" customHeight="1" x14ac:dyDescent="0.25">
      <c r="B8" s="12" t="s">
        <v>7</v>
      </c>
      <c r="C8" s="22" t="s">
        <v>15</v>
      </c>
      <c r="D8" s="12" t="s">
        <v>11</v>
      </c>
      <c r="E8" s="12" t="s">
        <v>9</v>
      </c>
    </row>
    <row r="9" spans="2:5" ht="30" customHeight="1" x14ac:dyDescent="0.25">
      <c r="B9" s="7" t="s">
        <v>6</v>
      </c>
      <c r="C9" s="23" t="b">
        <v>1</v>
      </c>
      <c r="D9" s="7" t="s">
        <v>11</v>
      </c>
      <c r="E9" s="7" t="s">
        <v>37</v>
      </c>
    </row>
    <row r="10" spans="2:5" ht="30" customHeight="1" x14ac:dyDescent="0.25">
      <c r="B10" s="13" t="s">
        <v>10</v>
      </c>
      <c r="C10" s="19" t="b">
        <v>1</v>
      </c>
      <c r="D10" s="13" t="s">
        <v>11</v>
      </c>
      <c r="E10" s="13" t="s">
        <v>12</v>
      </c>
    </row>
    <row r="11" spans="2:5" ht="30" customHeight="1" x14ac:dyDescent="0.25">
      <c r="B11" s="9"/>
    </row>
  </sheetData>
  <printOptions horizontalCentered="1"/>
  <pageMargins left="0.45" right="0.45" top="0.75" bottom="0.75" header="0.3" footer="0.3"/>
  <pageSetup scale="87" fitToHeight="0" orientation="landscape" r:id="rId1"/>
  <headerFooter differentFirst="1">
    <oddFooter>Page &amp;P of &amp;N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xWindow="258" yWindow="333" count="5">
        <x14:dataValidation type="list" allowBlank="1" showInputMessage="1" showErrorMessage="1" xr:uid="{57F1A5B8-1640-460F-9583-A6786CDF123A}">
          <x14:formula1>
            <xm:f>Options!$G$2:$G$3</xm:f>
          </x14:formula1>
          <xm:sqref>C7</xm:sqref>
        </x14:dataValidation>
        <x14:dataValidation type="list" allowBlank="1" showInputMessage="1" showErrorMessage="1" xr:uid="{71BC174E-0564-4645-9BC1-A86F452C0ED6}">
          <x14:formula1>
            <xm:f>Options!$C$2:$C$3</xm:f>
          </x14:formula1>
          <xm:sqref>B5</xm:sqref>
        </x14:dataValidation>
        <x14:dataValidation type="list" allowBlank="1" showInputMessage="1" showErrorMessage="1" xr:uid="{5CBA5A40-00F0-4718-8708-C5E23D6A6C67}">
          <x14:formula1>
            <xm:f>Options!$A$2:$A$5</xm:f>
          </x14:formula1>
          <xm:sqref>C8</xm:sqref>
        </x14:dataValidation>
        <x14:dataValidation type="list" allowBlank="1" showInputMessage="1" showErrorMessage="1" xr:uid="{2FA691A5-8663-41A4-BFBA-EC0FAA1107A9}">
          <x14:formula1>
            <xm:f>Options!$I$2:$I$3</xm:f>
          </x14:formula1>
          <xm:sqref>C9:C10</xm:sqref>
        </x14:dataValidation>
        <x14:dataValidation type="list" allowBlank="1" showInputMessage="1" showErrorMessage="1" xr:uid="{296B8092-F3D5-43BB-B0FF-E3E12613CCC8}">
          <x14:formula1>
            <xm:f>Options!$E$2:$E$3</xm:f>
          </x14:formula1>
          <xm:sqref>B6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AF12F-E22C-49AF-B91A-32B9F55651C7}">
  <dimension ref="A1:N11"/>
  <sheetViews>
    <sheetView workbookViewId="0">
      <selection activeCell="D2" sqref="D2"/>
    </sheetView>
  </sheetViews>
  <sheetFormatPr defaultRowHeight="15" x14ac:dyDescent="0.25"/>
  <cols>
    <col min="1" max="1" width="20.85546875" style="15" bestFit="1" customWidth="1"/>
    <col min="2" max="2" width="20.85546875" style="18" customWidth="1"/>
    <col min="3" max="3" width="16.7109375" style="15" bestFit="1" customWidth="1"/>
    <col min="4" max="4" width="20.85546875" style="18" bestFit="1" customWidth="1"/>
    <col min="5" max="5" width="25.28515625" style="15" bestFit="1" customWidth="1"/>
    <col min="6" max="6" width="25.28515625" style="18" customWidth="1"/>
    <col min="7" max="7" width="25.28515625" style="15" bestFit="1" customWidth="1"/>
    <col min="8" max="8" width="25.28515625" style="18" customWidth="1"/>
    <col min="9" max="9" width="16.7109375" style="15" customWidth="1"/>
    <col min="10" max="10" width="16.42578125" style="15" bestFit="1" customWidth="1"/>
    <col min="11" max="16384" width="9.140625" style="15"/>
  </cols>
  <sheetData>
    <row r="1" spans="1:14" x14ac:dyDescent="0.25">
      <c r="A1" s="14" t="s">
        <v>14</v>
      </c>
      <c r="B1" s="17" t="s">
        <v>22</v>
      </c>
      <c r="C1" s="14" t="s">
        <v>19</v>
      </c>
      <c r="D1" s="17" t="s">
        <v>22</v>
      </c>
      <c r="E1" s="14" t="s">
        <v>30</v>
      </c>
      <c r="F1" s="17" t="s">
        <v>22</v>
      </c>
      <c r="G1" s="14" t="s">
        <v>44</v>
      </c>
      <c r="H1" s="17" t="s">
        <v>22</v>
      </c>
      <c r="I1" s="14" t="s">
        <v>29</v>
      </c>
      <c r="J1" s="14" t="s">
        <v>27</v>
      </c>
    </row>
    <row r="2" spans="1:14" x14ac:dyDescent="0.25">
      <c r="A2" s="15" t="s">
        <v>15</v>
      </c>
      <c r="B2" s="18" t="s">
        <v>23</v>
      </c>
      <c r="C2" s="15" t="s">
        <v>4</v>
      </c>
      <c r="D2" s="18" t="s">
        <v>34</v>
      </c>
      <c r="E2" s="15" t="s">
        <v>31</v>
      </c>
      <c r="F2" s="18" t="s">
        <v>36</v>
      </c>
      <c r="G2" s="15" t="s">
        <v>45</v>
      </c>
      <c r="H2" s="18" t="s">
        <v>48</v>
      </c>
      <c r="I2" s="15" t="b">
        <v>1</v>
      </c>
      <c r="J2" s="15" t="s">
        <v>21</v>
      </c>
    </row>
    <row r="3" spans="1:14" x14ac:dyDescent="0.25">
      <c r="A3" s="15" t="s">
        <v>16</v>
      </c>
      <c r="B3" s="18" t="s">
        <v>24</v>
      </c>
      <c r="C3" s="15" t="s">
        <v>20</v>
      </c>
      <c r="D3" s="18" t="s">
        <v>35</v>
      </c>
      <c r="E3" s="15" t="s">
        <v>32</v>
      </c>
      <c r="F3" s="18" t="s">
        <v>38</v>
      </c>
      <c r="G3" s="15" t="s">
        <v>46</v>
      </c>
      <c r="H3" s="18" t="s">
        <v>49</v>
      </c>
      <c r="I3" s="15" t="b">
        <v>0</v>
      </c>
      <c r="J3" s="16" t="s">
        <v>28</v>
      </c>
      <c r="K3" s="16"/>
      <c r="L3" s="16"/>
      <c r="M3" s="16"/>
      <c r="N3" s="16"/>
    </row>
    <row r="4" spans="1:14" x14ac:dyDescent="0.25">
      <c r="A4" s="15" t="s">
        <v>17</v>
      </c>
      <c r="B4" s="18" t="s">
        <v>25</v>
      </c>
      <c r="J4" s="9" t="s">
        <v>39</v>
      </c>
      <c r="K4" s="16"/>
      <c r="L4" s="16"/>
      <c r="M4" s="16"/>
      <c r="N4" s="16"/>
    </row>
    <row r="5" spans="1:14" x14ac:dyDescent="0.25">
      <c r="A5" s="15" t="s">
        <v>18</v>
      </c>
      <c r="B5" s="18" t="s">
        <v>26</v>
      </c>
      <c r="J5" s="9" t="s">
        <v>33</v>
      </c>
    </row>
    <row r="11" spans="1:14" x14ac:dyDescent="0.25">
      <c r="M11" s="1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11EDB-69E9-45D7-ACBF-9FAFDB386819}">
  <dimension ref="A1:B8"/>
  <sheetViews>
    <sheetView workbookViewId="0">
      <selection activeCell="D14" sqref="D14"/>
    </sheetView>
  </sheetViews>
  <sheetFormatPr defaultRowHeight="15" x14ac:dyDescent="0.25"/>
  <cols>
    <col min="1" max="1" width="17.42578125" style="8" bestFit="1" customWidth="1"/>
    <col min="2" max="2" width="15.140625" style="24" customWidth="1"/>
    <col min="3" max="16384" width="9.140625" style="8"/>
  </cols>
  <sheetData>
    <row r="1" spans="1:2" x14ac:dyDescent="0.25">
      <c r="A1" s="8" t="s">
        <v>50</v>
      </c>
      <c r="B1" s="24" t="str">
        <f>IF(Inputs!B5=Options!C2,Options!D2,Options!D3)</f>
        <v>endurance</v>
      </c>
    </row>
    <row r="2" spans="1:2" x14ac:dyDescent="0.25">
      <c r="A2" s="8" t="s">
        <v>52</v>
      </c>
      <c r="B2" s="24">
        <f>Inputs!C5</f>
        <v>2</v>
      </c>
    </row>
    <row r="3" spans="1:2" x14ac:dyDescent="0.25">
      <c r="A3" s="8" t="s">
        <v>51</v>
      </c>
      <c r="B3" s="24" t="str">
        <f>IF(Inputs!B6=Options!E2,Options!F2,Options!F3)</f>
        <v>mtow</v>
      </c>
    </row>
    <row r="4" spans="1:2" x14ac:dyDescent="0.25">
      <c r="A4" s="8" t="s">
        <v>53</v>
      </c>
      <c r="B4" s="24">
        <f>Inputs!C6</f>
        <v>20</v>
      </c>
    </row>
    <row r="5" spans="1:2" x14ac:dyDescent="0.25">
      <c r="A5" s="8" t="s">
        <v>47</v>
      </c>
      <c r="B5" s="24" t="str">
        <f>INDEX(Options!H2:H3, MATCH(Inputs!C7, Options!G2:G3))</f>
        <v>eoir</v>
      </c>
    </row>
    <row r="6" spans="1:2" x14ac:dyDescent="0.25">
      <c r="A6" s="8" t="s">
        <v>40</v>
      </c>
      <c r="B6" s="24" t="str">
        <f>INDEX(Options!B:B, MATCH(Inputs!C8, Options!A:A,0))</f>
        <v>conventional</v>
      </c>
    </row>
    <row r="7" spans="1:2" x14ac:dyDescent="0.25">
      <c r="A7" s="8" t="s">
        <v>41</v>
      </c>
      <c r="B7" s="24" t="str">
        <f>IF(Inputs!C9=Options!I2, "True", "False")</f>
        <v>True</v>
      </c>
    </row>
    <row r="8" spans="1:2" x14ac:dyDescent="0.25">
      <c r="A8" s="8" t="s">
        <v>42</v>
      </c>
      <c r="B8" s="24" t="str">
        <f>IF(Inputs!C10=Options!I2, "True", "False")</f>
        <v>True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Inputs</vt:lpstr>
      <vt:lpstr>Options</vt:lpstr>
      <vt:lpstr>export_ready_inputs</vt:lpstr>
      <vt:lpstr>ColumnTitle1</vt:lpstr>
      <vt:lpstr>InputArea</vt:lpstr>
      <vt:lpstr>Inputs!Print_Titles</vt:lpstr>
      <vt:lpstr>RowTitleRegion1..C2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Maverick Design</dc:creator>
  <cp:lastModifiedBy>Maverick Design</cp:lastModifiedBy>
  <dcterms:created xsi:type="dcterms:W3CDTF">2017-08-10T11:32:14Z</dcterms:created>
  <dcterms:modified xsi:type="dcterms:W3CDTF">2018-04-09T16:43:10Z</dcterms:modified>
</cp:coreProperties>
</file>