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ssex\Year 3\Advanced Physics Laboratory\Laser Spectroscopy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3" i="1" s="1"/>
  <c r="C41" i="1"/>
  <c r="D37" i="1"/>
  <c r="D39" i="1" s="1"/>
  <c r="C37" i="1"/>
  <c r="C43" i="1"/>
  <c r="C39" i="1"/>
  <c r="D34" i="1"/>
  <c r="D30" i="1"/>
  <c r="C34" i="1"/>
  <c r="C32" i="1"/>
  <c r="D32" i="1"/>
  <c r="D28" i="1"/>
  <c r="C28" i="1"/>
  <c r="C30" i="1" s="1"/>
  <c r="T5" i="1"/>
  <c r="P5" i="1"/>
  <c r="L5" i="1"/>
  <c r="H5" i="1"/>
  <c r="T6" i="1"/>
  <c r="P6" i="1"/>
  <c r="L6" i="1"/>
  <c r="H6" i="1"/>
</calcChain>
</file>

<file path=xl/sharedStrings.xml><?xml version="1.0" encoding="utf-8"?>
<sst xmlns="http://schemas.openxmlformats.org/spreadsheetml/2006/main" count="179" uniqueCount="51">
  <si>
    <t>CSV</t>
  </si>
  <si>
    <t>Peak Function</t>
  </si>
  <si>
    <t>Peak #1</t>
  </si>
  <si>
    <t>Peak #2</t>
  </si>
  <si>
    <t>Peak #4</t>
  </si>
  <si>
    <t>Peak #3</t>
  </si>
  <si>
    <t>Peak #5</t>
  </si>
  <si>
    <t>Peak #6</t>
  </si>
  <si>
    <t>Broadened Initial Saturated Attempt</t>
  </si>
  <si>
    <t>Broadened First Set</t>
  </si>
  <si>
    <t>Broadened Second Set</t>
  </si>
  <si>
    <t>Folder</t>
  </si>
  <si>
    <t>Broadened</t>
  </si>
  <si>
    <t>Gaussian</t>
  </si>
  <si>
    <t>1 87Rb Fg = 2</t>
  </si>
  <si>
    <t>Lorentzian</t>
  </si>
  <si>
    <t>First take rough</t>
  </si>
  <si>
    <t>First Take rough</t>
  </si>
  <si>
    <t>Oscilloscope Smoothing again</t>
  </si>
  <si>
    <t>3 85Rb Fg = 2</t>
  </si>
  <si>
    <t>2 85Rb Fg = 3</t>
  </si>
  <si>
    <t>Saturated 3rd Peaks Initial</t>
  </si>
  <si>
    <t>Saturated 3rd Peaks Initial Take 2</t>
  </si>
  <si>
    <t>4 87Rb Fg = 1</t>
  </si>
  <si>
    <t>Saturated 6 peaks of hyperfine</t>
  </si>
  <si>
    <t>x</t>
  </si>
  <si>
    <t>Fabry Perot calibration</t>
  </si>
  <si>
    <t>Number of peaks</t>
  </si>
  <si>
    <t>Frequency between each peak (MHz)</t>
  </si>
  <si>
    <t>Uncalibrated</t>
  </si>
  <si>
    <t>Location of last peak,FP2</t>
  </si>
  <si>
    <t>Location of first peak, FP1</t>
  </si>
  <si>
    <t>This one had oscilloscope smoothing on</t>
  </si>
  <si>
    <t>Doppler Broadened first set</t>
  </si>
  <si>
    <t>Comparing Fabry Perot calibration to known frequency transitions:</t>
  </si>
  <si>
    <t>Doppler Broadened second set</t>
  </si>
  <si>
    <t>Uncertainty</t>
  </si>
  <si>
    <t>X</t>
  </si>
  <si>
    <t xml:space="preserve">Value </t>
  </si>
  <si>
    <t>Calculated 87Rb(F=1&lt;-&gt;F=2) (MHz)</t>
  </si>
  <si>
    <t>Accepted 87Rb(F=1&lt;-&gt;F=2) (MHz)</t>
  </si>
  <si>
    <t>Calculated 85Rb(F=2&lt;-&gt;F=3) (MHz)</t>
  </si>
  <si>
    <t>Accepted 85Rb(F=2&lt;-&gt;F=3) (MHz)</t>
  </si>
  <si>
    <t>Percent error of 85Rb(F=2&lt;-&gt;F=3)</t>
  </si>
  <si>
    <t xml:space="preserve">Percent error of 87 Rb(F=1&lt;=&gt;F=2) </t>
  </si>
  <si>
    <t>Deviation (MHz)</t>
  </si>
  <si>
    <t>Linewidth (MHz)</t>
  </si>
  <si>
    <t>Amplitude (V)</t>
  </si>
  <si>
    <t>Mean (MHz)</t>
  </si>
  <si>
    <t>Gradient (V/MHz)</t>
  </si>
  <si>
    <t>Intercept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</si>
</sst>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11" fontId="0" fillId="2" borderId="2" xfId="0" applyNumberFormat="1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2" xfId="0" applyFont="1" applyFill="1" applyBorder="1"/>
    <xf numFmtId="0" fontId="0" fillId="4" borderId="0" xfId="0" applyFill="1"/>
    <xf numFmtId="2" fontId="0" fillId="0" borderId="0" xfId="0" applyNumberFormat="1"/>
    <xf numFmtId="0" fontId="0" fillId="0" borderId="7" xfId="0" applyBorder="1"/>
    <xf numFmtId="1" fontId="0" fillId="0" borderId="7" xfId="0" applyNumberFormat="1" applyBorder="1"/>
    <xf numFmtId="2" fontId="0" fillId="0" borderId="7" xfId="0" applyNumberFormat="1" applyBorder="1"/>
    <xf numFmtId="0" fontId="0" fillId="0" borderId="7" xfId="0" applyBorder="1" applyAlignment="1">
      <alignment horizontal="center"/>
    </xf>
    <xf numFmtId="10" fontId="0" fillId="0" borderId="7" xfId="0" applyNumberFormat="1" applyBorder="1"/>
    <xf numFmtId="11" fontId="0" fillId="4" borderId="2" xfId="0" applyNumberFormat="1" applyFont="1" applyFill="1" applyBorder="1"/>
    <xf numFmtId="2" fontId="1" fillId="3" borderId="5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/>
    <xf numFmtId="2" fontId="0" fillId="4" borderId="0" xfId="0" applyNumberFormat="1" applyFill="1"/>
    <xf numFmtId="2" fontId="0" fillId="0" borderId="2" xfId="0" applyNumberFormat="1" applyFont="1" applyBorder="1"/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1" fontId="0" fillId="0" borderId="2" xfId="0" applyNumberFormat="1" applyFont="1" applyBorder="1"/>
    <xf numFmtId="165" fontId="0" fillId="0" borderId="2" xfId="0" applyNumberFormat="1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3"/>
  <sheetViews>
    <sheetView tabSelected="1" topLeftCell="K1" zoomScale="85" zoomScaleNormal="85" workbookViewId="0">
      <selection activeCell="R14" sqref="R14"/>
    </sheetView>
  </sheetViews>
  <sheetFormatPr defaultRowHeight="15" x14ac:dyDescent="0.25"/>
  <cols>
    <col min="1" max="1" width="13.140625" bestFit="1" customWidth="1"/>
    <col min="2" max="2" width="37.42578125" bestFit="1" customWidth="1"/>
    <col min="3" max="3" width="18.7109375" customWidth="1"/>
    <col min="4" max="4" width="16.28515625" bestFit="1" customWidth="1"/>
    <col min="5" max="5" width="12" bestFit="1" customWidth="1"/>
    <col min="6" max="6" width="17" bestFit="1" customWidth="1"/>
    <col min="7" max="7" width="15.5703125" bestFit="1" customWidth="1"/>
    <col min="8" max="8" width="15.85546875" style="16" bestFit="1" customWidth="1"/>
    <col min="9" max="9" width="12" bestFit="1" customWidth="1"/>
    <col min="10" max="10" width="13.7109375" bestFit="1" customWidth="1"/>
    <col min="11" max="11" width="15.5703125" bestFit="1" customWidth="1"/>
    <col min="12" max="12" width="15.85546875" bestFit="1" customWidth="1"/>
    <col min="13" max="13" width="12" bestFit="1" customWidth="1"/>
    <col min="14" max="14" width="13.7109375" bestFit="1" customWidth="1"/>
    <col min="15" max="15" width="15.5703125" bestFit="1" customWidth="1"/>
    <col min="16" max="16" width="15.85546875" bestFit="1" customWidth="1"/>
    <col min="17" max="17" width="12" bestFit="1" customWidth="1"/>
    <col min="18" max="18" width="13.7109375" bestFit="1" customWidth="1"/>
    <col min="19" max="19" width="15.5703125" bestFit="1" customWidth="1"/>
    <col min="20" max="20" width="15.85546875" bestFit="1" customWidth="1"/>
    <col min="21" max="21" width="12" bestFit="1" customWidth="1"/>
    <col min="22" max="22" width="13.7109375" bestFit="1" customWidth="1"/>
    <col min="23" max="23" width="15.5703125" bestFit="1" customWidth="1"/>
    <col min="24" max="24" width="15.85546875" bestFit="1" customWidth="1"/>
    <col min="25" max="25" width="12" bestFit="1" customWidth="1"/>
    <col min="26" max="26" width="13.7109375" bestFit="1" customWidth="1"/>
    <col min="27" max="27" width="15.5703125" bestFit="1" customWidth="1"/>
    <col min="28" max="28" width="15.85546875" bestFit="1" customWidth="1"/>
    <col min="29" max="29" width="12" bestFit="1" customWidth="1"/>
    <col min="30" max="30" width="13.7109375" bestFit="1" customWidth="1"/>
    <col min="31" max="31" width="24" bestFit="1" customWidth="1"/>
    <col min="32" max="32" width="23.140625" bestFit="1" customWidth="1"/>
    <col min="33" max="33" width="16.28515625" bestFit="1" customWidth="1"/>
    <col min="34" max="34" width="34.7109375" customWidth="1"/>
  </cols>
  <sheetData>
    <row r="2" spans="1:34" s="7" customFormat="1" x14ac:dyDescent="0.25">
      <c r="B2" s="28" t="s">
        <v>0</v>
      </c>
      <c r="C2" s="30" t="s">
        <v>11</v>
      </c>
      <c r="D2" s="30" t="s">
        <v>1</v>
      </c>
      <c r="E2" s="30" t="s">
        <v>50</v>
      </c>
      <c r="F2" s="30" t="s">
        <v>49</v>
      </c>
      <c r="G2" s="27" t="s">
        <v>2</v>
      </c>
      <c r="H2" s="27"/>
      <c r="I2" s="27"/>
      <c r="J2" s="27"/>
      <c r="K2" s="27" t="s">
        <v>3</v>
      </c>
      <c r="L2" s="27"/>
      <c r="M2" s="27"/>
      <c r="N2" s="27"/>
      <c r="O2" s="27" t="s">
        <v>5</v>
      </c>
      <c r="P2" s="27"/>
      <c r="Q2" s="27"/>
      <c r="R2" s="27"/>
      <c r="S2" s="27" t="s">
        <v>4</v>
      </c>
      <c r="T2" s="27"/>
      <c r="U2" s="27"/>
      <c r="V2" s="27"/>
      <c r="W2" s="27" t="s">
        <v>6</v>
      </c>
      <c r="X2" s="27"/>
      <c r="Y2" s="27"/>
      <c r="Z2" s="27"/>
      <c r="AA2" s="27" t="s">
        <v>7</v>
      </c>
      <c r="AB2" s="27"/>
      <c r="AC2" s="27"/>
      <c r="AD2" s="27"/>
      <c r="AE2" s="27" t="s">
        <v>26</v>
      </c>
      <c r="AF2" s="27"/>
      <c r="AG2" s="27"/>
      <c r="AH2" s="27"/>
    </row>
    <row r="3" spans="1:34" s="7" customFormat="1" x14ac:dyDescent="0.25">
      <c r="B3" s="29"/>
      <c r="C3" s="31"/>
      <c r="D3" s="31"/>
      <c r="E3" s="31"/>
      <c r="F3" s="31"/>
      <c r="G3" s="12" t="s">
        <v>45</v>
      </c>
      <c r="H3" s="23" t="s">
        <v>46</v>
      </c>
      <c r="I3" s="9" t="s">
        <v>48</v>
      </c>
      <c r="J3" s="9" t="s">
        <v>47</v>
      </c>
      <c r="K3" s="12" t="s">
        <v>45</v>
      </c>
      <c r="L3" s="23" t="s">
        <v>46</v>
      </c>
      <c r="M3" s="11" t="s">
        <v>48</v>
      </c>
      <c r="N3" s="11" t="s">
        <v>47</v>
      </c>
      <c r="O3" s="12" t="s">
        <v>45</v>
      </c>
      <c r="P3" s="23" t="s">
        <v>46</v>
      </c>
      <c r="Q3" s="11" t="s">
        <v>48</v>
      </c>
      <c r="R3" s="11" t="s">
        <v>47</v>
      </c>
      <c r="S3" s="12" t="s">
        <v>45</v>
      </c>
      <c r="T3" s="23" t="s">
        <v>46</v>
      </c>
      <c r="U3" s="11" t="s">
        <v>48</v>
      </c>
      <c r="V3" s="11" t="s">
        <v>47</v>
      </c>
      <c r="W3" s="12" t="s">
        <v>45</v>
      </c>
      <c r="X3" s="23" t="s">
        <v>46</v>
      </c>
      <c r="Y3" s="11" t="s">
        <v>48</v>
      </c>
      <c r="Z3" s="11" t="s">
        <v>47</v>
      </c>
      <c r="AA3" s="12" t="s">
        <v>45</v>
      </c>
      <c r="AB3" s="23" t="s">
        <v>46</v>
      </c>
      <c r="AC3" s="11" t="s">
        <v>48</v>
      </c>
      <c r="AD3" s="11" t="s">
        <v>47</v>
      </c>
      <c r="AE3" s="9" t="s">
        <v>31</v>
      </c>
      <c r="AF3" s="9" t="s">
        <v>30</v>
      </c>
      <c r="AG3" s="10" t="s">
        <v>27</v>
      </c>
      <c r="AH3" s="10" t="s">
        <v>28</v>
      </c>
    </row>
    <row r="4" spans="1:34" x14ac:dyDescent="0.25">
      <c r="B4" s="1" t="s">
        <v>8</v>
      </c>
      <c r="C4" s="2" t="s">
        <v>12</v>
      </c>
      <c r="D4" s="2" t="s">
        <v>13</v>
      </c>
      <c r="E4" s="2"/>
      <c r="F4" s="2"/>
      <c r="G4" s="2"/>
      <c r="H4" s="2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2"/>
      <c r="AF4" s="3"/>
      <c r="AG4" s="3"/>
      <c r="AH4" s="3"/>
    </row>
    <row r="5" spans="1:34" s="15" customFormat="1" x14ac:dyDescent="0.25">
      <c r="A5" s="15" t="s">
        <v>29</v>
      </c>
      <c r="B5" s="13" t="s">
        <v>9</v>
      </c>
      <c r="C5" s="14" t="s">
        <v>12</v>
      </c>
      <c r="D5" s="14" t="s">
        <v>13</v>
      </c>
      <c r="E5" s="14">
        <v>-4.9127999999999998</v>
      </c>
      <c r="F5" s="22">
        <v>2.7332000000000002E-4</v>
      </c>
      <c r="G5" s="22">
        <v>294</v>
      </c>
      <c r="H5" s="25">
        <f>2*G5*SQRT(2*LN(2))</f>
        <v>692.31709323909911</v>
      </c>
      <c r="I5" s="22">
        <v>1150</v>
      </c>
      <c r="J5" s="22">
        <v>3115.2</v>
      </c>
      <c r="K5" s="22">
        <v>322</v>
      </c>
      <c r="L5" s="15">
        <f>2*K5*SQRT(2*LN(2))</f>
        <v>758.25205449996565</v>
      </c>
      <c r="M5" s="22">
        <v>2350</v>
      </c>
      <c r="N5" s="22">
        <v>4816.3999999999996</v>
      </c>
      <c r="O5" s="22">
        <v>271</v>
      </c>
      <c r="P5" s="15">
        <f>2*O5*SQRT(2*LN(2))</f>
        <v>638.15623220338728</v>
      </c>
      <c r="Q5" s="22">
        <v>5280</v>
      </c>
      <c r="R5" s="22">
        <v>2662.8</v>
      </c>
      <c r="S5" s="22">
        <v>261</v>
      </c>
      <c r="T5" s="15">
        <f>2*S5*SQRT(2*LN(2))</f>
        <v>614.60803175307774</v>
      </c>
      <c r="U5" s="22">
        <v>7690</v>
      </c>
      <c r="V5" s="22">
        <v>981.69</v>
      </c>
      <c r="W5" s="14" t="s">
        <v>25</v>
      </c>
      <c r="X5" s="14" t="s">
        <v>25</v>
      </c>
      <c r="Y5" s="14" t="s">
        <v>25</v>
      </c>
      <c r="Z5" s="14" t="s">
        <v>25</v>
      </c>
      <c r="AA5" s="14" t="s">
        <v>25</v>
      </c>
      <c r="AB5" s="14" t="s">
        <v>25</v>
      </c>
      <c r="AC5" s="14" t="s">
        <v>25</v>
      </c>
      <c r="AD5" s="14" t="s">
        <v>25</v>
      </c>
      <c r="AE5" s="14">
        <v>1.225E-3</v>
      </c>
      <c r="AF5" s="14">
        <v>1.462E-3</v>
      </c>
      <c r="AG5" s="14">
        <v>23</v>
      </c>
      <c r="AH5" s="14">
        <v>380</v>
      </c>
    </row>
    <row r="6" spans="1:34" x14ac:dyDescent="0.25">
      <c r="B6" s="1" t="s">
        <v>10</v>
      </c>
      <c r="C6" s="2" t="s">
        <v>12</v>
      </c>
      <c r="D6" s="2" t="s">
        <v>13</v>
      </c>
      <c r="E6" s="2">
        <v>-2.9790999999999999</v>
      </c>
      <c r="F6" s="8">
        <v>2.7300000000000002E-4</v>
      </c>
      <c r="G6" s="8">
        <v>260</v>
      </c>
      <c r="H6" s="24">
        <f>2*G6*SQRT(2*LN(2))</f>
        <v>612.25321170804682</v>
      </c>
      <c r="I6" s="2">
        <v>2870</v>
      </c>
      <c r="J6" s="8">
        <v>3079.2</v>
      </c>
      <c r="K6" s="8">
        <v>301</v>
      </c>
      <c r="L6" s="8">
        <f>2*K6*SQRT(2*LN(2))</f>
        <v>708.80083355431577</v>
      </c>
      <c r="M6" s="8">
        <v>3970</v>
      </c>
      <c r="N6" s="8">
        <v>5104.5</v>
      </c>
      <c r="O6" s="8">
        <v>275</v>
      </c>
      <c r="P6" s="8">
        <f>2*O6*SQRT(2*LN(2))</f>
        <v>647.57551238351107</v>
      </c>
      <c r="Q6" s="8">
        <v>6810</v>
      </c>
      <c r="R6" s="8">
        <v>3067.5</v>
      </c>
      <c r="S6" s="8">
        <v>293</v>
      </c>
      <c r="T6" s="8">
        <f>2*S6*SQRT(2*LN(2))</f>
        <v>689.96227319406819</v>
      </c>
      <c r="U6" s="8">
        <v>9350</v>
      </c>
      <c r="V6" s="8">
        <v>1258.7</v>
      </c>
      <c r="W6" s="3" t="s">
        <v>25</v>
      </c>
      <c r="X6" s="3" t="s">
        <v>25</v>
      </c>
      <c r="Y6" s="3" t="s">
        <v>25</v>
      </c>
      <c r="Z6" s="3" t="s">
        <v>25</v>
      </c>
      <c r="AA6" s="3" t="s">
        <v>25</v>
      </c>
      <c r="AB6" s="3" t="s">
        <v>25</v>
      </c>
      <c r="AC6" s="3" t="s">
        <v>25</v>
      </c>
      <c r="AD6" s="3" t="s">
        <v>25</v>
      </c>
      <c r="AE6" s="2">
        <v>3.137E-3</v>
      </c>
      <c r="AF6" s="3">
        <v>2.1540000000000001E-3</v>
      </c>
      <c r="AG6" s="3">
        <v>34</v>
      </c>
      <c r="AH6" s="3">
        <v>380</v>
      </c>
    </row>
    <row r="7" spans="1:34" x14ac:dyDescent="0.25">
      <c r="B7" s="4" t="s">
        <v>16</v>
      </c>
      <c r="C7" s="5" t="s">
        <v>14</v>
      </c>
      <c r="D7" s="5" t="s">
        <v>15</v>
      </c>
      <c r="E7" s="32">
        <v>1.8599999999999998E-2</v>
      </c>
      <c r="F7" s="32">
        <v>7.7300000000000005E-6</v>
      </c>
      <c r="G7" s="5" t="s">
        <v>25</v>
      </c>
      <c r="H7" s="34">
        <v>422</v>
      </c>
      <c r="I7" s="34">
        <v>128</v>
      </c>
      <c r="J7" s="33">
        <v>11.2</v>
      </c>
      <c r="K7" s="5" t="s">
        <v>25</v>
      </c>
      <c r="L7" s="33">
        <v>20.9</v>
      </c>
      <c r="M7" s="34">
        <v>119</v>
      </c>
      <c r="N7" s="5">
        <v>1.3</v>
      </c>
      <c r="O7" s="5" t="s">
        <v>25</v>
      </c>
      <c r="P7" s="5">
        <v>24</v>
      </c>
      <c r="Q7" s="5"/>
      <c r="R7" s="5"/>
      <c r="S7" s="5" t="s">
        <v>25</v>
      </c>
      <c r="T7" s="5"/>
      <c r="U7" s="5"/>
      <c r="V7" s="5"/>
      <c r="W7" s="5" t="s">
        <v>25</v>
      </c>
      <c r="X7" s="5"/>
      <c r="Y7" s="5"/>
      <c r="Z7" s="5"/>
      <c r="AA7" s="5" t="s">
        <v>25</v>
      </c>
      <c r="AB7" s="5"/>
      <c r="AC7" s="5"/>
      <c r="AD7" s="5"/>
      <c r="AE7" s="5"/>
      <c r="AF7" s="6"/>
      <c r="AG7" s="6"/>
      <c r="AH7" s="6">
        <v>380</v>
      </c>
    </row>
    <row r="8" spans="1:34" x14ac:dyDescent="0.25">
      <c r="B8" s="1" t="s">
        <v>32</v>
      </c>
      <c r="C8" s="2" t="s">
        <v>14</v>
      </c>
      <c r="D8" s="2" t="s">
        <v>15</v>
      </c>
      <c r="E8" s="2"/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/>
      <c r="M8" s="2"/>
      <c r="N8" s="2"/>
      <c r="O8" s="2" t="s">
        <v>25</v>
      </c>
      <c r="P8" s="2"/>
      <c r="Q8" s="2"/>
      <c r="R8" s="2"/>
      <c r="S8" s="2" t="s">
        <v>25</v>
      </c>
      <c r="T8" s="2"/>
      <c r="U8" s="2"/>
      <c r="V8" s="2"/>
      <c r="W8" s="2" t="s">
        <v>25</v>
      </c>
      <c r="X8" s="2"/>
      <c r="Y8" s="2"/>
      <c r="Z8" s="2"/>
      <c r="AA8" s="2" t="s">
        <v>25</v>
      </c>
      <c r="AB8" s="2"/>
      <c r="AC8" s="3"/>
      <c r="AD8" s="3"/>
      <c r="AE8" s="2"/>
      <c r="AF8" s="3"/>
      <c r="AG8" s="3"/>
      <c r="AH8" s="3">
        <v>380</v>
      </c>
    </row>
    <row r="9" spans="1:34" x14ac:dyDescent="0.25">
      <c r="B9" s="4" t="s">
        <v>17</v>
      </c>
      <c r="C9" s="5" t="s">
        <v>20</v>
      </c>
      <c r="D9" s="5" t="s">
        <v>15</v>
      </c>
      <c r="E9" s="5"/>
      <c r="F9" s="5"/>
      <c r="G9" s="5" t="s">
        <v>25</v>
      </c>
      <c r="H9" s="26"/>
      <c r="I9" s="5"/>
      <c r="J9" s="5"/>
      <c r="K9" s="5" t="s">
        <v>25</v>
      </c>
      <c r="L9" s="5"/>
      <c r="M9" s="5"/>
      <c r="N9" s="5"/>
      <c r="O9" s="5" t="s">
        <v>25</v>
      </c>
      <c r="P9" s="5"/>
      <c r="Q9" s="5"/>
      <c r="R9" s="5"/>
      <c r="S9" s="5" t="s">
        <v>25</v>
      </c>
      <c r="T9" s="5"/>
      <c r="U9" s="5"/>
      <c r="V9" s="5"/>
      <c r="W9" s="5" t="s">
        <v>25</v>
      </c>
      <c r="X9" s="5"/>
      <c r="Y9" s="5"/>
      <c r="Z9" s="5"/>
      <c r="AA9" s="5" t="s">
        <v>25</v>
      </c>
      <c r="AB9" s="5"/>
      <c r="AC9" s="6"/>
      <c r="AD9" s="6"/>
      <c r="AE9" s="5"/>
      <c r="AF9" s="6"/>
      <c r="AG9" s="6"/>
      <c r="AH9" s="6">
        <v>380</v>
      </c>
    </row>
    <row r="10" spans="1:34" x14ac:dyDescent="0.25">
      <c r="B10" s="1" t="s">
        <v>18</v>
      </c>
      <c r="C10" s="2" t="s">
        <v>20</v>
      </c>
      <c r="D10" s="2" t="s">
        <v>15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2" t="s">
        <v>25</v>
      </c>
      <c r="AC10" s="2" t="s">
        <v>25</v>
      </c>
      <c r="AD10" s="2" t="s">
        <v>25</v>
      </c>
      <c r="AE10" s="2" t="s">
        <v>25</v>
      </c>
      <c r="AF10" s="2" t="s">
        <v>25</v>
      </c>
      <c r="AG10" s="2" t="s">
        <v>25</v>
      </c>
      <c r="AH10" s="3">
        <v>380</v>
      </c>
    </row>
    <row r="11" spans="1:34" x14ac:dyDescent="0.25">
      <c r="B11" s="4" t="s">
        <v>21</v>
      </c>
      <c r="C11" s="5" t="s">
        <v>19</v>
      </c>
      <c r="D11" s="5" t="s">
        <v>15</v>
      </c>
      <c r="E11" s="5"/>
      <c r="F11" s="5"/>
      <c r="G11" s="5" t="s">
        <v>25</v>
      </c>
      <c r="H11" s="26"/>
      <c r="I11" s="5"/>
      <c r="J11" s="5"/>
      <c r="K11" s="5" t="s">
        <v>25</v>
      </c>
      <c r="L11" s="5"/>
      <c r="M11" s="5"/>
      <c r="N11" s="5"/>
      <c r="O11" s="5" t="s">
        <v>25</v>
      </c>
      <c r="P11" s="5"/>
      <c r="Q11" s="5"/>
      <c r="R11" s="5"/>
      <c r="S11" s="5" t="s">
        <v>25</v>
      </c>
      <c r="T11" s="5"/>
      <c r="U11" s="5"/>
      <c r="V11" s="5"/>
      <c r="W11" s="5" t="s">
        <v>25</v>
      </c>
      <c r="X11" s="5"/>
      <c r="Y11" s="5"/>
      <c r="Z11" s="5"/>
      <c r="AA11" s="5" t="s">
        <v>25</v>
      </c>
      <c r="AB11" s="5"/>
      <c r="AC11" s="6"/>
      <c r="AD11" s="6"/>
      <c r="AE11" s="5"/>
      <c r="AF11" s="6"/>
      <c r="AG11" s="6"/>
      <c r="AH11" s="6">
        <v>380</v>
      </c>
    </row>
    <row r="12" spans="1:34" x14ac:dyDescent="0.25">
      <c r="B12" s="1" t="s">
        <v>22</v>
      </c>
      <c r="C12" s="2" t="s">
        <v>19</v>
      </c>
      <c r="D12" s="2" t="s">
        <v>15</v>
      </c>
      <c r="E12" s="2"/>
      <c r="F12" s="2"/>
      <c r="G12" s="2" t="s">
        <v>25</v>
      </c>
      <c r="H12" s="24"/>
      <c r="I12" s="2"/>
      <c r="J12" s="2"/>
      <c r="K12" s="2" t="s">
        <v>25</v>
      </c>
      <c r="L12" s="2"/>
      <c r="M12" s="2"/>
      <c r="N12" s="2"/>
      <c r="O12" s="2" t="s">
        <v>25</v>
      </c>
      <c r="P12" s="2"/>
      <c r="Q12" s="2"/>
      <c r="R12" s="2"/>
      <c r="S12" s="2" t="s">
        <v>25</v>
      </c>
      <c r="T12" s="2"/>
      <c r="U12" s="2"/>
      <c r="V12" s="2"/>
      <c r="W12" s="2" t="s">
        <v>25</v>
      </c>
      <c r="X12" s="2"/>
      <c r="Y12" s="2"/>
      <c r="Z12" s="2"/>
      <c r="AA12" s="2" t="s">
        <v>25</v>
      </c>
      <c r="AB12" s="2"/>
      <c r="AC12" s="3"/>
      <c r="AD12" s="3"/>
      <c r="AE12" s="2"/>
      <c r="AF12" s="3"/>
      <c r="AG12" s="3"/>
      <c r="AH12" s="3">
        <v>380</v>
      </c>
    </row>
    <row r="13" spans="1:34" x14ac:dyDescent="0.25">
      <c r="B13" s="4" t="s">
        <v>24</v>
      </c>
      <c r="C13" s="5" t="s">
        <v>23</v>
      </c>
      <c r="D13" s="5" t="s">
        <v>15</v>
      </c>
      <c r="E13" s="5"/>
      <c r="F13" s="5"/>
      <c r="G13" s="5" t="s">
        <v>25</v>
      </c>
      <c r="H13" s="26"/>
      <c r="I13" s="5"/>
      <c r="J13" s="5"/>
      <c r="K13" s="5" t="s">
        <v>25</v>
      </c>
      <c r="L13" s="5"/>
      <c r="M13" s="5"/>
      <c r="N13" s="5"/>
      <c r="O13" s="5" t="s">
        <v>25</v>
      </c>
      <c r="P13" s="5"/>
      <c r="Q13" s="5"/>
      <c r="R13" s="5"/>
      <c r="S13" s="5" t="s">
        <v>25</v>
      </c>
      <c r="T13" s="5"/>
      <c r="U13" s="5"/>
      <c r="V13" s="5"/>
      <c r="W13" s="5" t="s">
        <v>25</v>
      </c>
      <c r="X13" s="5"/>
      <c r="Y13" s="5"/>
      <c r="Z13" s="5"/>
      <c r="AA13" s="5" t="s">
        <v>25</v>
      </c>
      <c r="AB13" s="5"/>
      <c r="AC13" s="6"/>
      <c r="AD13" s="6"/>
      <c r="AE13" s="5"/>
      <c r="AF13" s="6"/>
      <c r="AG13" s="6"/>
      <c r="AH13" s="6">
        <v>380</v>
      </c>
    </row>
    <row r="14" spans="1:34" x14ac:dyDescent="0.25">
      <c r="B14" s="1"/>
      <c r="C14" s="2"/>
      <c r="D14" s="2"/>
      <c r="E14" s="2"/>
      <c r="F14" s="2"/>
      <c r="G14" s="2"/>
      <c r="H14" s="2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  <c r="AD14" s="3"/>
      <c r="AE14" s="2"/>
      <c r="AF14" s="3"/>
      <c r="AG14" s="3"/>
      <c r="AH14" s="3">
        <v>380</v>
      </c>
    </row>
    <row r="15" spans="1:34" x14ac:dyDescent="0.25">
      <c r="B15" s="4"/>
      <c r="C15" s="5"/>
      <c r="D15" s="5"/>
      <c r="E15" s="5"/>
      <c r="F15" s="5"/>
      <c r="G15" s="5"/>
      <c r="H15" s="2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  <c r="AD15" s="6"/>
      <c r="AE15" s="5"/>
      <c r="AF15" s="6"/>
      <c r="AG15" s="6"/>
      <c r="AH15" s="6">
        <v>380</v>
      </c>
    </row>
    <row r="16" spans="1:34" x14ac:dyDescent="0.25">
      <c r="B16" s="1"/>
      <c r="C16" s="2"/>
      <c r="D16" s="2"/>
      <c r="E16" s="2"/>
      <c r="F16" s="2"/>
      <c r="G16" s="2"/>
      <c r="H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3"/>
      <c r="AE16" s="2"/>
      <c r="AF16" s="3"/>
      <c r="AG16" s="3"/>
      <c r="AH16" s="3">
        <v>380</v>
      </c>
    </row>
    <row r="17" spans="1:34" x14ac:dyDescent="0.25">
      <c r="B17" s="4"/>
      <c r="C17" s="5"/>
      <c r="D17" s="5"/>
      <c r="E17" s="5"/>
      <c r="F17" s="5"/>
      <c r="G17" s="5"/>
      <c r="H17" s="2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/>
      <c r="AD17" s="6"/>
      <c r="AE17" s="5"/>
      <c r="AF17" s="6"/>
      <c r="AG17" s="6"/>
      <c r="AH17" s="6">
        <v>380</v>
      </c>
    </row>
    <row r="18" spans="1:34" x14ac:dyDescent="0.25">
      <c r="B18" s="1"/>
      <c r="C18" s="2"/>
      <c r="D18" s="2"/>
      <c r="E18" s="2"/>
      <c r="F18" s="2"/>
      <c r="G18" s="2"/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3"/>
      <c r="AE18" s="2"/>
      <c r="AF18" s="3"/>
      <c r="AG18" s="3"/>
      <c r="AH18" s="3">
        <v>380</v>
      </c>
    </row>
    <row r="19" spans="1:34" x14ac:dyDescent="0.25">
      <c r="B19" s="4"/>
      <c r="C19" s="5"/>
      <c r="D19" s="5"/>
      <c r="E19" s="5"/>
      <c r="F19" s="5"/>
      <c r="G19" s="5"/>
      <c r="H19" s="2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/>
      <c r="AD19" s="6"/>
      <c r="AE19" s="5"/>
      <c r="AF19" s="6"/>
      <c r="AG19" s="6"/>
      <c r="AH19" s="6">
        <v>380</v>
      </c>
    </row>
    <row r="20" spans="1:34" x14ac:dyDescent="0.25">
      <c r="B20" s="1"/>
      <c r="C20" s="2"/>
      <c r="D20" s="2"/>
      <c r="E20" s="2"/>
      <c r="F20" s="2"/>
      <c r="G20" s="2"/>
      <c r="H20" s="2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  <c r="AD20" s="3"/>
      <c r="AE20" s="2"/>
      <c r="AF20" s="3"/>
      <c r="AG20" s="3"/>
      <c r="AH20" s="3">
        <v>380</v>
      </c>
    </row>
    <row r="21" spans="1:34" x14ac:dyDescent="0.25">
      <c r="B21" s="4"/>
      <c r="C21" s="5"/>
      <c r="D21" s="5"/>
      <c r="E21" s="5"/>
      <c r="F21" s="5"/>
      <c r="G21" s="5"/>
      <c r="H21" s="2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/>
      <c r="AD21" s="6"/>
      <c r="AE21" s="5"/>
      <c r="AF21" s="6"/>
      <c r="AG21" s="6"/>
      <c r="AH21" s="6">
        <v>380</v>
      </c>
    </row>
    <row r="22" spans="1:34" x14ac:dyDescent="0.25">
      <c r="B22" s="1"/>
      <c r="C22" s="2"/>
      <c r="D22" s="2"/>
      <c r="E22" s="2"/>
      <c r="F22" s="2"/>
      <c r="G22" s="2"/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3"/>
      <c r="AE22" s="2"/>
      <c r="AF22" s="3"/>
      <c r="AG22" s="3"/>
      <c r="AH22" s="3">
        <v>380</v>
      </c>
    </row>
    <row r="23" spans="1:34" x14ac:dyDescent="0.25">
      <c r="B23" s="4"/>
      <c r="C23" s="5"/>
      <c r="D23" s="5"/>
      <c r="E23" s="5"/>
      <c r="F23" s="5"/>
      <c r="G23" s="5"/>
      <c r="H23" s="2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6"/>
      <c r="AD23" s="6"/>
      <c r="AE23" s="5"/>
      <c r="AF23" s="6"/>
      <c r="AG23" s="6"/>
      <c r="AH23" s="6">
        <v>380</v>
      </c>
    </row>
    <row r="24" spans="1:34" x14ac:dyDescent="0.25">
      <c r="B24" s="1"/>
      <c r="C24" s="2"/>
      <c r="D24" s="2"/>
      <c r="E24" s="2"/>
      <c r="F24" s="2"/>
      <c r="G24" s="2"/>
      <c r="H24" s="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3"/>
      <c r="AE24" s="2"/>
      <c r="AF24" s="3"/>
      <c r="AG24" s="3"/>
      <c r="AH24" s="3">
        <v>380</v>
      </c>
    </row>
    <row r="25" spans="1:34" x14ac:dyDescent="0.25">
      <c r="B25" s="4"/>
      <c r="C25" s="5"/>
      <c r="D25" s="5"/>
      <c r="E25" s="5"/>
      <c r="F25" s="5"/>
      <c r="G25" s="5"/>
      <c r="H25" s="2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AA25" s="5"/>
    </row>
    <row r="26" spans="1:34" x14ac:dyDescent="0.25">
      <c r="A26" t="s">
        <v>34</v>
      </c>
    </row>
    <row r="27" spans="1:34" x14ac:dyDescent="0.25">
      <c r="B27" s="17" t="s">
        <v>35</v>
      </c>
      <c r="C27" s="17" t="s">
        <v>38</v>
      </c>
      <c r="D27" s="17" t="s">
        <v>36</v>
      </c>
    </row>
    <row r="28" spans="1:34" x14ac:dyDescent="0.25">
      <c r="B28" s="17" t="s">
        <v>39</v>
      </c>
      <c r="C28" s="18">
        <f>$U$6-$I$6</f>
        <v>6480</v>
      </c>
      <c r="D28" s="19">
        <f>SUMSQ(3.096,1.1191)</f>
        <v>10.837600810000001</v>
      </c>
    </row>
    <row r="29" spans="1:34" x14ac:dyDescent="0.25">
      <c r="B29" s="17" t="s">
        <v>40</v>
      </c>
      <c r="C29" s="19">
        <v>6834.7</v>
      </c>
      <c r="D29" s="20" t="s">
        <v>37</v>
      </c>
    </row>
    <row r="30" spans="1:34" x14ac:dyDescent="0.25">
      <c r="B30" s="17" t="s">
        <v>44</v>
      </c>
      <c r="C30" s="21">
        <f>ABS(C28-C29)/C29</f>
        <v>5.1896937685633582E-2</v>
      </c>
      <c r="D30" s="21">
        <f>D28/C29</f>
        <v>1.5856732277934658E-3</v>
      </c>
    </row>
    <row r="31" spans="1:34" x14ac:dyDescent="0.25">
      <c r="B31" s="17"/>
      <c r="C31" s="17"/>
      <c r="D31" s="17"/>
    </row>
    <row r="32" spans="1:34" x14ac:dyDescent="0.25">
      <c r="B32" s="17" t="s">
        <v>41</v>
      </c>
      <c r="C32" s="19">
        <f>ABS($M$6-$Q$6)</f>
        <v>2840</v>
      </c>
      <c r="D32" s="19">
        <f>SUMSQ(0.83459,1.1516)</f>
        <v>2.0227230281000002</v>
      </c>
    </row>
    <row r="33" spans="2:4" x14ac:dyDescent="0.25">
      <c r="B33" s="17" t="s">
        <v>42</v>
      </c>
      <c r="C33" s="19">
        <v>3035.7</v>
      </c>
      <c r="D33" s="20" t="s">
        <v>37</v>
      </c>
    </row>
    <row r="34" spans="2:4" x14ac:dyDescent="0.25">
      <c r="B34" s="17" t="s">
        <v>43</v>
      </c>
      <c r="C34" s="21">
        <f>ABS(C32-C33)/C33</f>
        <v>6.4466185723226876E-2</v>
      </c>
      <c r="D34" s="21">
        <f>D32/C33</f>
        <v>6.6631189778304848E-4</v>
      </c>
    </row>
    <row r="36" spans="2:4" x14ac:dyDescent="0.25">
      <c r="B36" s="17" t="s">
        <v>33</v>
      </c>
      <c r="C36" s="17" t="s">
        <v>38</v>
      </c>
      <c r="D36" s="17" t="s">
        <v>36</v>
      </c>
    </row>
    <row r="37" spans="2:4" x14ac:dyDescent="0.25">
      <c r="B37" s="17" t="s">
        <v>39</v>
      </c>
      <c r="C37" s="18">
        <f>ABS($U$5-$I$5)</f>
        <v>6540</v>
      </c>
      <c r="D37" s="19">
        <f>SUMSQ(1.1968,2.9713)</f>
        <v>10.260953929999999</v>
      </c>
    </row>
    <row r="38" spans="2:4" x14ac:dyDescent="0.25">
      <c r="B38" s="17" t="s">
        <v>40</v>
      </c>
      <c r="C38" s="19">
        <v>6834.7</v>
      </c>
      <c r="D38" s="20" t="s">
        <v>37</v>
      </c>
    </row>
    <row r="39" spans="2:4" x14ac:dyDescent="0.25">
      <c r="B39" s="17" t="s">
        <v>44</v>
      </c>
      <c r="C39" s="21">
        <f>ABS(C37-C38)/C38</f>
        <v>4.3118205627167221E-2</v>
      </c>
      <c r="D39" s="21">
        <f>D37/C38</f>
        <v>1.5013027535956223E-3</v>
      </c>
    </row>
    <row r="40" spans="2:4" x14ac:dyDescent="0.25">
      <c r="B40" s="17"/>
      <c r="C40" s="17"/>
      <c r="D40" s="17"/>
    </row>
    <row r="41" spans="2:4" x14ac:dyDescent="0.25">
      <c r="B41" s="17" t="s">
        <v>41</v>
      </c>
      <c r="C41" s="19">
        <f>ABS($M$5-$Q$5)</f>
        <v>2930</v>
      </c>
      <c r="D41" s="19">
        <f>SUMSQ(0.87717,1.1634)</f>
        <v>2.1229267689000002</v>
      </c>
    </row>
    <row r="42" spans="2:4" x14ac:dyDescent="0.25">
      <c r="B42" s="17" t="s">
        <v>42</v>
      </c>
      <c r="C42" s="19">
        <v>3035.7</v>
      </c>
      <c r="D42" s="20" t="s">
        <v>37</v>
      </c>
    </row>
    <row r="43" spans="2:4" x14ac:dyDescent="0.25">
      <c r="B43" s="17" t="s">
        <v>43</v>
      </c>
      <c r="C43" s="21">
        <f>ABS(C41-C42)/C42</f>
        <v>3.4818987383469981E-2</v>
      </c>
      <c r="D43" s="21">
        <f>D41/C42</f>
        <v>6.9932034420397285E-4</v>
      </c>
    </row>
  </sheetData>
  <mergeCells count="12">
    <mergeCell ref="B2:B3"/>
    <mergeCell ref="D2:D3"/>
    <mergeCell ref="E2:E3"/>
    <mergeCell ref="F2:F3"/>
    <mergeCell ref="C2:C3"/>
    <mergeCell ref="AE2:AH2"/>
    <mergeCell ref="G2:J2"/>
    <mergeCell ref="K2:N2"/>
    <mergeCell ref="O2:R2"/>
    <mergeCell ref="S2:V2"/>
    <mergeCell ref="W2:Z2"/>
    <mergeCell ref="AA2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Homewood</dc:creator>
  <cp:lastModifiedBy>Frankie Homewood</cp:lastModifiedBy>
  <cp:lastPrinted>2019-03-11T16:08:01Z</cp:lastPrinted>
  <dcterms:created xsi:type="dcterms:W3CDTF">2019-03-11T16:07:20Z</dcterms:created>
  <dcterms:modified xsi:type="dcterms:W3CDTF">2019-03-19T11:09:01Z</dcterms:modified>
</cp:coreProperties>
</file>