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jathar\Desktop\parcap-github\python-academy\"/>
    </mc:Choice>
  </mc:AlternateContent>
  <bookViews>
    <workbookView xWindow="-90" yWindow="-90" windowWidth="21780" windowHeight="139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1" i="1" l="1"/>
  <c r="E62" i="1" s="1"/>
  <c r="F61" i="1"/>
  <c r="F62" i="1" s="1"/>
  <c r="G61" i="1"/>
  <c r="G62" i="1" s="1"/>
  <c r="H61" i="1"/>
  <c r="H62" i="1" s="1"/>
  <c r="I61" i="1"/>
  <c r="E63" i="1"/>
  <c r="F63" i="1"/>
  <c r="F64" i="1" s="1"/>
  <c r="G63" i="1"/>
  <c r="G64" i="1" s="1"/>
  <c r="H63" i="1"/>
  <c r="H64" i="1" s="1"/>
  <c r="I63" i="1"/>
  <c r="I64" i="1" s="1"/>
  <c r="E64" i="1"/>
  <c r="E66" i="1"/>
  <c r="F66" i="1"/>
  <c r="G66" i="1"/>
  <c r="H66" i="1"/>
  <c r="H67" i="1" s="1"/>
  <c r="I66" i="1"/>
  <c r="I67" i="1" s="1"/>
  <c r="E67" i="1"/>
  <c r="F67" i="1"/>
  <c r="G67" i="1"/>
  <c r="E68" i="1"/>
  <c r="F68" i="1"/>
  <c r="G68" i="1"/>
  <c r="H68" i="1"/>
  <c r="I68" i="1"/>
  <c r="E69" i="1"/>
  <c r="F69" i="1"/>
  <c r="G69" i="1"/>
  <c r="H69" i="1"/>
  <c r="I69" i="1"/>
  <c r="F59" i="1"/>
  <c r="G59" i="1" s="1"/>
  <c r="H59" i="1" s="1"/>
  <c r="I59" i="1" s="1"/>
  <c r="F58" i="1"/>
  <c r="G58" i="1" s="1"/>
  <c r="H58" i="1" s="1"/>
  <c r="I58" i="1" s="1"/>
  <c r="E59" i="1"/>
  <c r="E58" i="1"/>
  <c r="I62" i="1" l="1"/>
  <c r="E54" i="1"/>
  <c r="F54" i="1"/>
  <c r="G56" i="1" s="1"/>
  <c r="G54" i="1"/>
  <c r="H54" i="1"/>
  <c r="I54" i="1"/>
  <c r="I56" i="1" s="1"/>
  <c r="E55" i="1"/>
  <c r="F55" i="1"/>
  <c r="G55" i="1"/>
  <c r="H55" i="1"/>
  <c r="I55" i="1"/>
  <c r="E56" i="1"/>
  <c r="F56" i="1"/>
  <c r="H56" i="1"/>
  <c r="E52" i="1"/>
  <c r="F52" i="1"/>
  <c r="G52" i="1"/>
  <c r="H52" i="1"/>
  <c r="I52" i="1"/>
  <c r="I50" i="1"/>
  <c r="H50" i="1"/>
  <c r="G50" i="1"/>
  <c r="F50" i="1"/>
  <c r="E50" i="1"/>
  <c r="E47" i="1"/>
  <c r="F47" i="1"/>
  <c r="G47" i="1"/>
  <c r="H47" i="1"/>
  <c r="I47" i="1"/>
  <c r="E48" i="1"/>
  <c r="F48" i="1"/>
  <c r="G48" i="1"/>
  <c r="H48" i="1"/>
  <c r="I48" i="1"/>
  <c r="I46" i="1"/>
  <c r="H46" i="1"/>
  <c r="G46" i="1"/>
  <c r="F46" i="1"/>
  <c r="E46" i="1"/>
  <c r="I43" i="1"/>
  <c r="H43" i="1"/>
  <c r="G43" i="1"/>
  <c r="F43" i="1"/>
  <c r="E43" i="1"/>
  <c r="E39" i="1"/>
  <c r="F39" i="1"/>
  <c r="G39" i="1"/>
  <c r="G41" i="1" s="1"/>
  <c r="H39" i="1"/>
  <c r="H41" i="1" s="1"/>
  <c r="I39" i="1"/>
  <c r="I41" i="1" s="1"/>
  <c r="E40" i="1"/>
  <c r="F40" i="1"/>
  <c r="G40" i="1"/>
  <c r="H40" i="1"/>
  <c r="I40" i="1"/>
  <c r="E41" i="1"/>
  <c r="F41" i="1"/>
  <c r="E28" i="1"/>
  <c r="F28" i="1"/>
  <c r="G28" i="1"/>
  <c r="G30" i="1" s="1"/>
  <c r="H28" i="1"/>
  <c r="H30" i="1" s="1"/>
  <c r="I28" i="1"/>
  <c r="I30" i="1" s="1"/>
  <c r="E29" i="1"/>
  <c r="F29" i="1"/>
  <c r="G29" i="1"/>
  <c r="H29" i="1"/>
  <c r="I29" i="1"/>
  <c r="E30" i="1"/>
  <c r="F30" i="1"/>
  <c r="E21" i="1"/>
  <c r="F21" i="1"/>
  <c r="G21" i="1"/>
  <c r="G23" i="1" s="1"/>
  <c r="H21" i="1"/>
  <c r="H23" i="1" s="1"/>
  <c r="I21" i="1"/>
  <c r="I23" i="1" s="1"/>
  <c r="E22" i="1"/>
  <c r="F22" i="1"/>
  <c r="H22" i="1"/>
  <c r="I22" i="1"/>
  <c r="E23" i="1"/>
  <c r="F23" i="1"/>
  <c r="I17" i="1"/>
  <c r="I19" i="1" s="1"/>
  <c r="H17" i="1"/>
  <c r="H19" i="1" s="1"/>
  <c r="G17" i="1"/>
  <c r="G19" i="1" s="1"/>
  <c r="F17" i="1"/>
  <c r="F18" i="1" s="1"/>
  <c r="E17" i="1"/>
  <c r="E19" i="1" s="1"/>
  <c r="E14" i="1"/>
  <c r="F14" i="1"/>
  <c r="G14" i="1"/>
  <c r="H14" i="1"/>
  <c r="I14" i="1"/>
  <c r="I12" i="1"/>
  <c r="H12" i="1"/>
  <c r="G12" i="1"/>
  <c r="F12" i="1"/>
  <c r="E12" i="1"/>
  <c r="I5" i="1"/>
  <c r="H5" i="1"/>
  <c r="G5" i="1"/>
  <c r="F5" i="1"/>
  <c r="E5" i="1"/>
  <c r="E8" i="1"/>
  <c r="E9" i="1" s="1"/>
  <c r="F8" i="1"/>
  <c r="F9" i="1" s="1"/>
  <c r="G8" i="1"/>
  <c r="G9" i="1" s="1"/>
  <c r="H8" i="1"/>
  <c r="H9" i="1" s="1"/>
  <c r="I8" i="1"/>
  <c r="I9" i="1"/>
  <c r="H7" i="1"/>
  <c r="G7" i="1"/>
  <c r="F7" i="1"/>
  <c r="E7" i="1"/>
  <c r="H3" i="1"/>
  <c r="I3" i="1" s="1"/>
  <c r="I7" i="1" s="1"/>
  <c r="G3" i="1"/>
  <c r="F3" i="1"/>
  <c r="E3" i="1"/>
  <c r="D37" i="1"/>
  <c r="C37" i="1"/>
  <c r="D17" i="1"/>
  <c r="C17" i="1"/>
  <c r="B17" i="1"/>
  <c r="D14" i="1"/>
  <c r="C14" i="1"/>
  <c r="D52" i="1"/>
  <c r="C52" i="1"/>
  <c r="D26" i="1"/>
  <c r="C26" i="1"/>
  <c r="B26" i="1"/>
  <c r="G22" i="1" l="1"/>
  <c r="G18" i="1"/>
  <c r="F19" i="1"/>
  <c r="E18" i="1"/>
  <c r="H18" i="1"/>
  <c r="I18" i="1"/>
  <c r="I10" i="1"/>
  <c r="E10" i="1"/>
  <c r="H10" i="1"/>
  <c r="G10" i="1"/>
  <c r="F10" i="1"/>
  <c r="D35" i="1"/>
  <c r="D36" i="1" s="1"/>
  <c r="C35" i="1"/>
  <c r="C36" i="1" s="1"/>
  <c r="B35" i="1"/>
  <c r="B36" i="1" s="1"/>
  <c r="D6" i="1"/>
  <c r="C6" i="1"/>
  <c r="B6" i="1"/>
  <c r="D12" i="1"/>
  <c r="D13" i="1" s="1"/>
  <c r="C12" i="1"/>
  <c r="C13" i="1" s="1"/>
  <c r="B12" i="1"/>
  <c r="B13" i="1" s="1"/>
  <c r="D7" i="1" l="1"/>
  <c r="C7" i="1"/>
  <c r="D4" i="1"/>
  <c r="C4" i="1"/>
  <c r="B18" i="1"/>
  <c r="D8" i="1"/>
  <c r="D21" i="1" s="1"/>
  <c r="C8" i="1"/>
  <c r="B8" i="1"/>
  <c r="C18" i="1" l="1"/>
  <c r="C19" i="1"/>
  <c r="B21" i="1"/>
  <c r="B22" i="1" s="1"/>
  <c r="D18" i="1"/>
  <c r="D19" i="1"/>
  <c r="D22" i="1"/>
  <c r="D28" i="1"/>
  <c r="B28" i="1"/>
  <c r="C9" i="1"/>
  <c r="C21" i="1"/>
  <c r="C23" i="1" s="1"/>
  <c r="B9" i="1"/>
  <c r="D9" i="1"/>
  <c r="D10" i="1"/>
  <c r="C10" i="1"/>
  <c r="B29" i="1" l="1"/>
  <c r="B39" i="1"/>
  <c r="D29" i="1"/>
  <c r="D39" i="1"/>
  <c r="D46" i="1" s="1"/>
  <c r="D23" i="1"/>
  <c r="C22" i="1"/>
  <c r="C28" i="1"/>
  <c r="B46" i="1"/>
  <c r="B54" i="1" l="1"/>
  <c r="B47" i="1"/>
  <c r="B63" i="1"/>
  <c r="B51" i="1"/>
  <c r="B61" i="1"/>
  <c r="C29" i="1"/>
  <c r="C30" i="1"/>
  <c r="C39" i="1"/>
  <c r="D40" i="1"/>
  <c r="D44" i="1"/>
  <c r="B40" i="1"/>
  <c r="B44" i="1"/>
  <c r="D54" i="1"/>
  <c r="D61" i="1"/>
  <c r="D51" i="1"/>
  <c r="D63" i="1"/>
  <c r="D47" i="1"/>
  <c r="D30" i="1"/>
  <c r="C41" i="1" l="1"/>
  <c r="C40" i="1"/>
  <c r="C44" i="1"/>
  <c r="C46" i="1"/>
  <c r="D41" i="1"/>
  <c r="D68" i="1"/>
  <c r="D66" i="1"/>
  <c r="D55" i="1"/>
  <c r="B55" i="1"/>
  <c r="B68" i="1"/>
  <c r="B66" i="1"/>
  <c r="C54" i="1" l="1"/>
  <c r="C63" i="1"/>
  <c r="C61" i="1"/>
  <c r="C51" i="1"/>
  <c r="C48" i="1"/>
  <c r="C47" i="1"/>
  <c r="D48" i="1"/>
  <c r="C64" i="1" l="1"/>
  <c r="D64" i="1"/>
  <c r="C62" i="1"/>
  <c r="D62" i="1"/>
  <c r="C56" i="1"/>
  <c r="C68" i="1"/>
  <c r="C55" i="1"/>
  <c r="C66" i="1"/>
  <c r="D56" i="1"/>
  <c r="C69" i="1" l="1"/>
  <c r="D69" i="1"/>
  <c r="C67" i="1"/>
  <c r="D67" i="1"/>
</calcChain>
</file>

<file path=xl/comments1.xml><?xml version="1.0" encoding="utf-8"?>
<comments xmlns="http://schemas.openxmlformats.org/spreadsheetml/2006/main">
  <authors>
    <author>Nick Jathar</author>
    <author>Nikhil Jathar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Nick Jathar:</t>
        </r>
        <r>
          <rPr>
            <sz val="9"/>
            <color indexed="81"/>
            <rFont val="Tahoma"/>
            <family val="2"/>
          </rPr>
          <t xml:space="preserve">
Adjusted down of D&amp;A per "Brand Marketing Support" note (pg 56)</t>
        </r>
      </text>
    </comment>
    <comment ref="A15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Transaction and integration expenses (related to RB Food acquisition)</t>
        </r>
      </text>
    </comment>
    <comment ref="A39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Income from consolidated operations before income taxes</t>
        </r>
      </text>
    </comment>
  </commentList>
</comments>
</file>

<file path=xl/sharedStrings.xml><?xml version="1.0" encoding="utf-8"?>
<sst xmlns="http://schemas.openxmlformats.org/spreadsheetml/2006/main" count="62" uniqueCount="56">
  <si>
    <t>SG&amp;A</t>
  </si>
  <si>
    <t>Operating expenses</t>
  </si>
  <si>
    <t>EBIT</t>
  </si>
  <si>
    <t>Basic shares</t>
  </si>
  <si>
    <t>Diluted shares</t>
  </si>
  <si>
    <t>RB Foods acquisition</t>
  </si>
  <si>
    <t>Special charges</t>
  </si>
  <si>
    <t>Interest expense</t>
  </si>
  <si>
    <t>Other debt costs</t>
  </si>
  <si>
    <t>Other income, net</t>
  </si>
  <si>
    <t>Income tax expense (benefit)</t>
  </si>
  <si>
    <t>Income from unconsolidated operations</t>
  </si>
  <si>
    <t>EBITDA</t>
  </si>
  <si>
    <t>EBT</t>
  </si>
  <si>
    <t>Net interest expense</t>
  </si>
  <si>
    <t>COGS</t>
  </si>
  <si>
    <t>COGS (% growth)</t>
  </si>
  <si>
    <t>Operating expenses (% growth)</t>
  </si>
  <si>
    <t>D&amp;A</t>
  </si>
  <si>
    <t>EBITDA (% growth)</t>
  </si>
  <si>
    <t>EBIT (% growth)</t>
  </si>
  <si>
    <t>Gross profit</t>
  </si>
  <si>
    <t>Gross profit (% growth)</t>
  </si>
  <si>
    <t>Sales (% growth)</t>
  </si>
  <si>
    <t>COGS (% of sales)</t>
  </si>
  <si>
    <t>Gross profit (% of sales)</t>
  </si>
  <si>
    <t>Operating expenses (% of sales)</t>
  </si>
  <si>
    <t>EBITDA (% of sales)</t>
  </si>
  <si>
    <t>D&amp;A (% of sales)</t>
  </si>
  <si>
    <t>EBIT (% of sales)</t>
  </si>
  <si>
    <t>Net interest expenses (% of sales)</t>
  </si>
  <si>
    <t>EBT (% of sales)</t>
  </si>
  <si>
    <t>EBT (% growth)</t>
  </si>
  <si>
    <r>
      <t>Net sales [</t>
    </r>
    <r>
      <rPr>
        <b/>
        <sz val="11"/>
        <color rgb="FFC00000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>]</t>
    </r>
  </si>
  <si>
    <r>
      <t>Net income from consolidated operations [</t>
    </r>
    <r>
      <rPr>
        <b/>
        <sz val="11"/>
        <color rgb="FFC00000"/>
        <rFont val="Calibri"/>
        <family val="2"/>
        <scheme val="minor"/>
      </rPr>
      <t>NI adjusted</t>
    </r>
    <r>
      <rPr>
        <sz val="11"/>
        <color theme="1"/>
        <rFont val="Calibri"/>
        <family val="2"/>
        <scheme val="minor"/>
      </rPr>
      <t>]</t>
    </r>
  </si>
  <si>
    <t>NI adjusted (% of sales)</t>
  </si>
  <si>
    <t>NI adjusted (% growth)</t>
  </si>
  <si>
    <t>Tax rate (% of EBT)</t>
  </si>
  <si>
    <r>
      <t>Net income [</t>
    </r>
    <r>
      <rPr>
        <b/>
        <sz val="11"/>
        <color rgb="FFC00000"/>
        <rFont val="Calibri"/>
        <family val="2"/>
        <scheme val="minor"/>
      </rPr>
      <t>NI reported</t>
    </r>
    <r>
      <rPr>
        <sz val="11"/>
        <color theme="1"/>
        <rFont val="Calibri"/>
        <family val="2"/>
        <scheme val="minor"/>
      </rPr>
      <t>]</t>
    </r>
  </si>
  <si>
    <t>NI reported (% growth)</t>
  </si>
  <si>
    <t>Income from unconsolidated operations (% of NI adjusted)</t>
  </si>
  <si>
    <t>Income from unconsolidated operations (% growth)</t>
  </si>
  <si>
    <t>Basic EPS (NI reported)</t>
  </si>
  <si>
    <t>Diluted EPS (NI reported)</t>
  </si>
  <si>
    <t>Basic EPS (NI adjusted)</t>
  </si>
  <si>
    <t>Diluted EPS (NI adjusted)</t>
  </si>
  <si>
    <t>Basic EPS (NI adjusted) (% growth)</t>
  </si>
  <si>
    <t>Diluted EPS (NI adjusted) (% growth)</t>
  </si>
  <si>
    <t>Basic EPS (NI reported) (% growth)</t>
  </si>
  <si>
    <t>Diluted EPS (NI reported) (% growth)</t>
  </si>
  <si>
    <t>SG&amp;A (% of sales)</t>
  </si>
  <si>
    <t>SG&amp;A (% growth)</t>
  </si>
  <si>
    <t>Net interest expenses (% growth)</t>
  </si>
  <si>
    <t>NI reported (% of sales)</t>
  </si>
  <si>
    <t>Actual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</si>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</sst>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3" fontId="0" fillId="0" borderId="0" xfId="0" applyNumberFormat="1"/>
    <xf numFmtId="0" fontId="2" fillId="0" borderId="1" xfId="0" applyFont="1" applyBorder="1"/>
    <xf numFmtId="164" fontId="0" fillId="0" borderId="0" xfId="1" applyNumberFormat="1" applyFont="1"/>
    <xf numFmtId="3" fontId="0" fillId="0" borderId="1" xfId="0" applyNumberFormat="1" applyBorder="1"/>
    <xf numFmtId="0" fontId="0" fillId="0" borderId="1" xfId="0" applyBorder="1"/>
    <xf numFmtId="0" fontId="0" fillId="0" borderId="0" xfId="0" applyFill="1" applyBorder="1"/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164" fontId="0" fillId="0" borderId="1" xfId="1" applyNumberFormat="1" applyFont="1" applyBorder="1"/>
    <xf numFmtId="165" fontId="3" fillId="0" borderId="0" xfId="0" applyNumberFormat="1" applyFont="1"/>
    <xf numFmtId="165" fontId="0" fillId="0" borderId="0" xfId="0" applyNumberFormat="1"/>
    <xf numFmtId="165" fontId="3" fillId="0" borderId="1" xfId="0" applyNumberFormat="1" applyFont="1" applyBorder="1"/>
    <xf numFmtId="164" fontId="1" fillId="0" borderId="0" xfId="1" applyNumberFormat="1" applyFont="1"/>
    <xf numFmtId="0" fontId="0" fillId="0" borderId="2" xfId="0" applyBorder="1"/>
    <xf numFmtId="0" fontId="2" fillId="0" borderId="2" xfId="0" applyFont="1" applyBorder="1" applyAlignment="1">
      <alignment horizontal="right"/>
    </xf>
    <xf numFmtId="164" fontId="3" fillId="0" borderId="0" xfId="1" applyNumberFormat="1" applyFont="1"/>
    <xf numFmtId="165" fontId="0" fillId="0" borderId="0" xfId="0" applyNumberFormat="1" applyFont="1"/>
    <xf numFmtId="165" fontId="3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9"/>
  <sheetViews>
    <sheetView showGridLines="0" tabSelected="1" zoomScale="160" zoomScaleNormal="160" workbookViewId="0">
      <pane xSplit="1" ySplit="2" topLeftCell="B15" activePane="bottomRight" state="frozenSplit"/>
      <selection pane="topRight" activeCell="B1" sqref="B1"/>
      <selection pane="bottomLeft" activeCell="A3" sqref="A3"/>
      <selection pane="bottomRight" activeCell="H73" sqref="H73"/>
    </sheetView>
  </sheetViews>
  <sheetFormatPr defaultRowHeight="15" x14ac:dyDescent="0.25"/>
  <cols>
    <col min="1" max="1" width="57.7109375" bestFit="1" customWidth="1"/>
    <col min="2" max="9" width="10.42578125" customWidth="1"/>
  </cols>
  <sheetData>
    <row r="1" spans="1:9" x14ac:dyDescent="0.25">
      <c r="B1" s="2">
        <v>2017</v>
      </c>
      <c r="C1" s="2">
        <v>2018</v>
      </c>
      <c r="D1" s="2">
        <v>2019</v>
      </c>
      <c r="E1" s="2">
        <v>2020</v>
      </c>
      <c r="F1" s="2">
        <v>2021</v>
      </c>
      <c r="G1" s="2">
        <v>2022</v>
      </c>
      <c r="H1" s="2">
        <v>2023</v>
      </c>
      <c r="I1" s="2">
        <v>2024</v>
      </c>
    </row>
    <row r="2" spans="1:9" ht="15.75" thickBot="1" x14ac:dyDescent="0.3">
      <c r="A2" s="15"/>
      <c r="B2" s="16" t="s">
        <v>54</v>
      </c>
      <c r="C2" s="16" t="s">
        <v>54</v>
      </c>
      <c r="D2" s="16" t="s">
        <v>54</v>
      </c>
      <c r="E2" s="16" t="s">
        <v>55</v>
      </c>
      <c r="F2" s="16" t="s">
        <v>55</v>
      </c>
      <c r="G2" s="16" t="s">
        <v>55</v>
      </c>
      <c r="H2" s="16" t="s">
        <v>55</v>
      </c>
      <c r="I2" s="16" t="s">
        <v>55</v>
      </c>
    </row>
    <row r="3" spans="1:9" x14ac:dyDescent="0.25">
      <c r="A3" t="s">
        <v>33</v>
      </c>
      <c r="B3" s="11">
        <v>4730.3</v>
      </c>
      <c r="C3" s="11">
        <v>5302.8</v>
      </c>
      <c r="D3" s="11">
        <v>5347.4</v>
      </c>
      <c r="E3" s="18">
        <f>D3*(1+E4)</f>
        <v>5694.9809999999998</v>
      </c>
      <c r="F3" s="18">
        <f>E3*(1+F4)</f>
        <v>6065.1547649999993</v>
      </c>
      <c r="G3" s="18">
        <f>F3*(1+G4)</f>
        <v>6459.389824724999</v>
      </c>
      <c r="H3" s="18">
        <f>G3*(1+H4)</f>
        <v>6879.2501633321235</v>
      </c>
      <c r="I3" s="18">
        <f>H3*(1+I4)</f>
        <v>7326.4014239487115</v>
      </c>
    </row>
    <row r="4" spans="1:9" x14ac:dyDescent="0.25">
      <c r="A4" s="8" t="s">
        <v>23</v>
      </c>
      <c r="B4" s="1"/>
      <c r="C4" s="3">
        <f>C3/B3-1</f>
        <v>0.1210282645920977</v>
      </c>
      <c r="D4" s="3">
        <f>D3/C3-1</f>
        <v>8.4106509768422377E-3</v>
      </c>
      <c r="E4" s="17">
        <v>6.5000000000000002E-2</v>
      </c>
      <c r="F4" s="17">
        <v>6.5000000000000002E-2</v>
      </c>
      <c r="G4" s="17">
        <v>6.5000000000000002E-2</v>
      </c>
      <c r="H4" s="17">
        <v>6.5000000000000002E-2</v>
      </c>
      <c r="I4" s="17">
        <v>6.5000000000000002E-2</v>
      </c>
    </row>
    <row r="5" spans="1:9" x14ac:dyDescent="0.25">
      <c r="A5" t="s">
        <v>15</v>
      </c>
      <c r="B5" s="11">
        <v>2936.3</v>
      </c>
      <c r="C5" s="11">
        <v>3209.5</v>
      </c>
      <c r="D5" s="11">
        <v>3202.1</v>
      </c>
      <c r="E5" s="18">
        <f>E$3*E6</f>
        <v>3473.9384099999997</v>
      </c>
      <c r="F5" s="18">
        <f t="shared" ref="F5:I5" si="0">F$3*F6</f>
        <v>3699.7444066499993</v>
      </c>
      <c r="G5" s="18">
        <f t="shared" si="0"/>
        <v>3940.2277930822493</v>
      </c>
      <c r="H5" s="18">
        <f t="shared" si="0"/>
        <v>4196.342599632595</v>
      </c>
      <c r="I5" s="18">
        <f t="shared" si="0"/>
        <v>4469.1048686087142</v>
      </c>
    </row>
    <row r="6" spans="1:9" x14ac:dyDescent="0.25">
      <c r="A6" s="8" t="s">
        <v>24</v>
      </c>
      <c r="B6" s="14">
        <f>B5/B$3</f>
        <v>0.62074287043105092</v>
      </c>
      <c r="C6" s="14">
        <f>C5/C$3</f>
        <v>0.60524628498151922</v>
      </c>
      <c r="D6" s="14">
        <f>D5/D$3</f>
        <v>0.59881437708045038</v>
      </c>
      <c r="E6" s="17">
        <v>0.61</v>
      </c>
      <c r="F6" s="17">
        <v>0.61</v>
      </c>
      <c r="G6" s="17">
        <v>0.61</v>
      </c>
      <c r="H6" s="17">
        <v>0.61</v>
      </c>
      <c r="I6" s="17">
        <v>0.61</v>
      </c>
    </row>
    <row r="7" spans="1:9" x14ac:dyDescent="0.25">
      <c r="A7" s="9" t="s">
        <v>16</v>
      </c>
      <c r="B7" s="4"/>
      <c r="C7" s="10">
        <f t="shared" ref="C7:I7" si="1">C5/B5-1</f>
        <v>9.3042264073834424E-2</v>
      </c>
      <c r="D7" s="10">
        <f t="shared" si="1"/>
        <v>-2.3056550864620773E-3</v>
      </c>
      <c r="E7" s="10">
        <f t="shared" si="1"/>
        <v>8.4893791574279343E-2</v>
      </c>
      <c r="F7" s="10">
        <f t="shared" si="1"/>
        <v>6.4999999999999947E-2</v>
      </c>
      <c r="G7" s="10">
        <f t="shared" si="1"/>
        <v>6.4999999999999947E-2</v>
      </c>
      <c r="H7" s="10">
        <f t="shared" si="1"/>
        <v>6.4999999999999947E-2</v>
      </c>
      <c r="I7" s="10">
        <f t="shared" si="1"/>
        <v>6.5000000000000169E-2</v>
      </c>
    </row>
    <row r="8" spans="1:9" x14ac:dyDescent="0.25">
      <c r="A8" t="s">
        <v>21</v>
      </c>
      <c r="B8" s="12">
        <f>B3-B5</f>
        <v>1794</v>
      </c>
      <c r="C8" s="12">
        <f>C3-C5</f>
        <v>2093.3000000000002</v>
      </c>
      <c r="D8" s="12">
        <f>D3-D5</f>
        <v>2145.2999999999997</v>
      </c>
      <c r="E8" s="12">
        <f t="shared" ref="E8:I8" si="2">E3-E5</f>
        <v>2221.04259</v>
      </c>
      <c r="F8" s="12">
        <f t="shared" si="2"/>
        <v>2365.41035835</v>
      </c>
      <c r="G8" s="12">
        <f t="shared" si="2"/>
        <v>2519.1620316427498</v>
      </c>
      <c r="H8" s="12">
        <f t="shared" si="2"/>
        <v>2682.9075636995285</v>
      </c>
      <c r="I8" s="12">
        <f t="shared" si="2"/>
        <v>2857.2965553399972</v>
      </c>
    </row>
    <row r="9" spans="1:9" x14ac:dyDescent="0.25">
      <c r="A9" t="s">
        <v>25</v>
      </c>
      <c r="B9" s="3">
        <f>B8/B$3</f>
        <v>0.37925712956894908</v>
      </c>
      <c r="C9" s="3">
        <f t="shared" ref="C9:D9" si="3">C8/C$3</f>
        <v>0.39475371501848083</v>
      </c>
      <c r="D9" s="3">
        <f t="shared" si="3"/>
        <v>0.40118562291954968</v>
      </c>
      <c r="E9" s="3">
        <f t="shared" ref="E9:I9" si="4">E8/E$3</f>
        <v>0.39</v>
      </c>
      <c r="F9" s="3">
        <f t="shared" si="4"/>
        <v>0.39000000000000007</v>
      </c>
      <c r="G9" s="3">
        <f t="shared" si="4"/>
        <v>0.39</v>
      </c>
      <c r="H9" s="3">
        <f t="shared" si="4"/>
        <v>0.39000000000000007</v>
      </c>
      <c r="I9" s="3">
        <f t="shared" si="4"/>
        <v>0.38999999999999996</v>
      </c>
    </row>
    <row r="10" spans="1:9" x14ac:dyDescent="0.25">
      <c r="A10" t="s">
        <v>22</v>
      </c>
      <c r="B10" s="3"/>
      <c r="C10" s="3">
        <f>C8/B8-1</f>
        <v>0.16683389074693422</v>
      </c>
      <c r="D10" s="3">
        <f>D8/C8-1</f>
        <v>2.4841159891080933E-2</v>
      </c>
      <c r="E10" s="3">
        <f t="shared" ref="E10:I10" si="5">E8/D8-1</f>
        <v>3.5306292826178254E-2</v>
      </c>
      <c r="F10" s="3">
        <f t="shared" si="5"/>
        <v>6.4999999999999947E-2</v>
      </c>
      <c r="G10" s="3">
        <f t="shared" si="5"/>
        <v>6.4999999999999947E-2</v>
      </c>
      <c r="H10" s="3">
        <f t="shared" si="5"/>
        <v>6.4999999999999947E-2</v>
      </c>
      <c r="I10" s="3">
        <f t="shared" si="5"/>
        <v>6.4999999999999725E-2</v>
      </c>
    </row>
    <row r="11" spans="1:9" x14ac:dyDescent="0.25"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t="s">
        <v>0</v>
      </c>
      <c r="B12" s="11">
        <f>1031.2-125.2</f>
        <v>906</v>
      </c>
      <c r="C12" s="11">
        <f>1163.4-150.7</f>
        <v>1012.7</v>
      </c>
      <c r="D12" s="11">
        <f>1166.8-158.8</f>
        <v>1008</v>
      </c>
      <c r="E12" s="18">
        <f>E$3*E13</f>
        <v>1082.04639</v>
      </c>
      <c r="F12" s="18">
        <f t="shared" ref="F12" si="6">F$3*F13</f>
        <v>1152.3794053499998</v>
      </c>
      <c r="G12" s="18">
        <f t="shared" ref="G12" si="7">G$3*G13</f>
        <v>1227.2840666977497</v>
      </c>
      <c r="H12" s="18">
        <f t="shared" ref="H12" si="8">H$3*H13</f>
        <v>1307.0575310331035</v>
      </c>
      <c r="I12" s="18">
        <f t="shared" ref="I12" si="9">I$3*I13</f>
        <v>1392.0162705502553</v>
      </c>
    </row>
    <row r="13" spans="1:9" x14ac:dyDescent="0.25">
      <c r="A13" t="s">
        <v>50</v>
      </c>
      <c r="B13" s="3">
        <f>B12/B$3</f>
        <v>0.19153119252478701</v>
      </c>
      <c r="C13" s="3">
        <f t="shared" ref="C13:D13" si="10">C12/C$3</f>
        <v>0.19097457946745117</v>
      </c>
      <c r="D13" s="3">
        <f t="shared" si="10"/>
        <v>0.18850282380222166</v>
      </c>
      <c r="E13" s="17">
        <v>0.19</v>
      </c>
      <c r="F13" s="17">
        <v>0.19</v>
      </c>
      <c r="G13" s="17">
        <v>0.19</v>
      </c>
      <c r="H13" s="17">
        <v>0.19</v>
      </c>
      <c r="I13" s="17">
        <v>0.19</v>
      </c>
    </row>
    <row r="14" spans="1:9" x14ac:dyDescent="0.25">
      <c r="A14" t="s">
        <v>51</v>
      </c>
      <c r="B14" s="3"/>
      <c r="C14" s="3">
        <f>C12/B12-1</f>
        <v>0.11777041942604871</v>
      </c>
      <c r="D14" s="3">
        <f>D12/C12-1</f>
        <v>-4.6410585563345652E-3</v>
      </c>
      <c r="E14" s="3">
        <f t="shared" ref="E14:I14" si="11">E12/D12-1</f>
        <v>7.3458720238095188E-2</v>
      </c>
      <c r="F14" s="3">
        <f t="shared" si="11"/>
        <v>6.4999999999999947E-2</v>
      </c>
      <c r="G14" s="3">
        <f t="shared" si="11"/>
        <v>6.4999999999999947E-2</v>
      </c>
      <c r="H14" s="3">
        <f t="shared" si="11"/>
        <v>6.4999999999999947E-2</v>
      </c>
      <c r="I14" s="3">
        <f t="shared" si="11"/>
        <v>6.4999999999999947E-2</v>
      </c>
    </row>
    <row r="15" spans="1:9" x14ac:dyDescent="0.25">
      <c r="A15" t="s">
        <v>5</v>
      </c>
      <c r="B15" s="11">
        <v>40.799999999999997</v>
      </c>
      <c r="C15" s="11">
        <v>22.5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</row>
    <row r="16" spans="1:9" ht="15.75" thickBot="1" x14ac:dyDescent="0.3">
      <c r="A16" s="5" t="s">
        <v>6</v>
      </c>
      <c r="B16" s="13">
        <v>22.2</v>
      </c>
      <c r="C16" s="13">
        <v>16.3</v>
      </c>
      <c r="D16" s="13">
        <v>20.8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</row>
    <row r="17" spans="1:9" x14ac:dyDescent="0.25">
      <c r="A17" s="6" t="s">
        <v>1</v>
      </c>
      <c r="B17" s="12">
        <f>B12+B15+B16</f>
        <v>969</v>
      </c>
      <c r="C17" s="12">
        <f>C12+C15+C16</f>
        <v>1051.5</v>
      </c>
      <c r="D17" s="12">
        <f>D12+D15+D16</f>
        <v>1028.8</v>
      </c>
      <c r="E17" s="12">
        <f t="shared" ref="E17:I17" si="12">E12+E15+E16</f>
        <v>1082.04639</v>
      </c>
      <c r="F17" s="12">
        <f t="shared" si="12"/>
        <v>1152.3794053499998</v>
      </c>
      <c r="G17" s="12">
        <f t="shared" si="12"/>
        <v>1227.2840666977497</v>
      </c>
      <c r="H17" s="12">
        <f t="shared" si="12"/>
        <v>1307.0575310331035</v>
      </c>
      <c r="I17" s="12">
        <f t="shared" si="12"/>
        <v>1392.0162705502553</v>
      </c>
    </row>
    <row r="18" spans="1:9" x14ac:dyDescent="0.25">
      <c r="A18" s="6" t="s">
        <v>26</v>
      </c>
      <c r="B18" s="3">
        <f>B17/B$3</f>
        <v>0.20484958670697417</v>
      </c>
      <c r="C18" s="3">
        <f t="shared" ref="C18" si="13">C17/C$3</f>
        <v>0.19829146865806743</v>
      </c>
      <c r="D18" s="3">
        <f t="shared" ref="D18" si="14">D17/D$3</f>
        <v>0.19239256461083892</v>
      </c>
      <c r="E18" s="3">
        <f t="shared" ref="E18:I18" si="15">E17/E$3</f>
        <v>0.19</v>
      </c>
      <c r="F18" s="3">
        <f t="shared" si="15"/>
        <v>0.19</v>
      </c>
      <c r="G18" s="3">
        <f t="shared" si="15"/>
        <v>0.18999999999999997</v>
      </c>
      <c r="H18" s="3">
        <f t="shared" si="15"/>
        <v>0.19</v>
      </c>
      <c r="I18" s="3">
        <f t="shared" si="15"/>
        <v>0.19</v>
      </c>
    </row>
    <row r="19" spans="1:9" x14ac:dyDescent="0.25">
      <c r="A19" s="6" t="s">
        <v>17</v>
      </c>
      <c r="B19" s="3"/>
      <c r="C19" s="3">
        <f>C17/B17-1</f>
        <v>8.5139318885449011E-2</v>
      </c>
      <c r="D19" s="3">
        <f>D17/C17-1</f>
        <v>-2.1588207322872144E-2</v>
      </c>
      <c r="E19" s="3">
        <f t="shared" ref="E19:I19" si="16">E17/D17-1</f>
        <v>5.1755822317262945E-2</v>
      </c>
      <c r="F19" s="3">
        <f t="shared" si="16"/>
        <v>6.4999999999999947E-2</v>
      </c>
      <c r="G19" s="3">
        <f t="shared" si="16"/>
        <v>6.4999999999999947E-2</v>
      </c>
      <c r="H19" s="3">
        <f t="shared" si="16"/>
        <v>6.4999999999999947E-2</v>
      </c>
      <c r="I19" s="3">
        <f t="shared" si="16"/>
        <v>6.4999999999999947E-2</v>
      </c>
    </row>
    <row r="20" spans="1:9" x14ac:dyDescent="0.25"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t="s">
        <v>12</v>
      </c>
      <c r="B21" s="12">
        <f>B8-B17</f>
        <v>825</v>
      </c>
      <c r="C21" s="12">
        <f>C8-C17</f>
        <v>1041.8000000000002</v>
      </c>
      <c r="D21" s="12">
        <f>D8-D17</f>
        <v>1116.4999999999998</v>
      </c>
      <c r="E21" s="12">
        <f t="shared" ref="E21:I21" si="17">E8-E17</f>
        <v>1138.9962</v>
      </c>
      <c r="F21" s="12">
        <f t="shared" si="17"/>
        <v>1213.0309530000002</v>
      </c>
      <c r="G21" s="12">
        <f t="shared" si="17"/>
        <v>1291.877964945</v>
      </c>
      <c r="H21" s="12">
        <f t="shared" si="17"/>
        <v>1375.850032666425</v>
      </c>
      <c r="I21" s="12">
        <f t="shared" si="17"/>
        <v>1465.2802847897419</v>
      </c>
    </row>
    <row r="22" spans="1:9" x14ac:dyDescent="0.25">
      <c r="A22" t="s">
        <v>27</v>
      </c>
      <c r="B22" s="3">
        <f>B21/B$3</f>
        <v>0.17440754286197493</v>
      </c>
      <c r="C22" s="3">
        <f t="shared" ref="C22:D22" si="18">C21/C$3</f>
        <v>0.1964622463604134</v>
      </c>
      <c r="D22" s="3">
        <f t="shared" si="18"/>
        <v>0.20879305830871075</v>
      </c>
      <c r="E22" s="3">
        <f t="shared" ref="E22:I22" si="19">E21/E$3</f>
        <v>0.2</v>
      </c>
      <c r="F22" s="3">
        <f t="shared" si="19"/>
        <v>0.20000000000000004</v>
      </c>
      <c r="G22" s="3">
        <f t="shared" si="19"/>
        <v>0.20000000000000004</v>
      </c>
      <c r="H22" s="3">
        <f t="shared" si="19"/>
        <v>0.20000000000000004</v>
      </c>
      <c r="I22" s="3">
        <f t="shared" si="19"/>
        <v>0.19999999999999996</v>
      </c>
    </row>
    <row r="23" spans="1:9" x14ac:dyDescent="0.25">
      <c r="A23" t="s">
        <v>19</v>
      </c>
      <c r="B23" s="3"/>
      <c r="C23" s="3">
        <f>C21/B21-1</f>
        <v>0.26278787878787901</v>
      </c>
      <c r="D23" s="3">
        <f>D21/C21-1</f>
        <v>7.1702822038778535E-2</v>
      </c>
      <c r="E23" s="3">
        <f t="shared" ref="E23:I23" si="20">E21/D21-1</f>
        <v>2.0148858038513406E-2</v>
      </c>
      <c r="F23" s="3">
        <f t="shared" si="20"/>
        <v>6.5000000000000169E-2</v>
      </c>
      <c r="G23" s="3">
        <f t="shared" si="20"/>
        <v>6.4999999999999947E-2</v>
      </c>
      <c r="H23" s="3">
        <f t="shared" si="20"/>
        <v>6.4999999999999947E-2</v>
      </c>
      <c r="I23" s="3">
        <f t="shared" si="20"/>
        <v>6.4999999999999503E-2</v>
      </c>
    </row>
    <row r="24" spans="1:9" x14ac:dyDescent="0.25"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t="s">
        <v>18</v>
      </c>
      <c r="B25" s="11">
        <v>125.2</v>
      </c>
      <c r="C25" s="11">
        <v>150.69999999999999</v>
      </c>
      <c r="D25" s="11">
        <v>158.80000000000001</v>
      </c>
      <c r="E25" s="11"/>
      <c r="F25" s="11"/>
      <c r="G25" s="11"/>
      <c r="H25" s="11"/>
      <c r="I25" s="11"/>
    </row>
    <row r="26" spans="1:9" x14ac:dyDescent="0.25">
      <c r="A26" t="s">
        <v>28</v>
      </c>
      <c r="B26" s="3">
        <f>B25/B$3</f>
        <v>2.6467665898568801E-2</v>
      </c>
      <c r="C26" s="3">
        <f t="shared" ref="C26:D26" si="21">C25/C$3</f>
        <v>2.8418948480048275E-2</v>
      </c>
      <c r="D26" s="3">
        <f t="shared" si="21"/>
        <v>2.9696675019635715E-2</v>
      </c>
      <c r="E26" s="3"/>
      <c r="F26" s="3"/>
      <c r="G26" s="3"/>
      <c r="H26" s="3"/>
      <c r="I26" s="3"/>
    </row>
    <row r="27" spans="1:9" x14ac:dyDescent="0.25">
      <c r="B27" s="11"/>
      <c r="C27" s="11"/>
      <c r="D27" s="11"/>
      <c r="E27" s="11"/>
      <c r="F27" s="11"/>
      <c r="G27" s="11"/>
      <c r="H27" s="11"/>
      <c r="I27" s="11"/>
    </row>
    <row r="28" spans="1:9" x14ac:dyDescent="0.25">
      <c r="A28" t="s">
        <v>2</v>
      </c>
      <c r="B28" s="12">
        <f>B21-B25</f>
        <v>699.8</v>
      </c>
      <c r="C28" s="12">
        <f t="shared" ref="C28:D28" si="22">C21-C25</f>
        <v>891.10000000000014</v>
      </c>
      <c r="D28" s="12">
        <f t="shared" si="22"/>
        <v>957.69999999999982</v>
      </c>
      <c r="E28" s="12">
        <f t="shared" ref="E28:I28" si="23">E21-E25</f>
        <v>1138.9962</v>
      </c>
      <c r="F28" s="12">
        <f t="shared" si="23"/>
        <v>1213.0309530000002</v>
      </c>
      <c r="G28" s="12">
        <f t="shared" si="23"/>
        <v>1291.877964945</v>
      </c>
      <c r="H28" s="12">
        <f t="shared" si="23"/>
        <v>1375.850032666425</v>
      </c>
      <c r="I28" s="12">
        <f t="shared" si="23"/>
        <v>1465.2802847897419</v>
      </c>
    </row>
    <row r="29" spans="1:9" x14ac:dyDescent="0.25">
      <c r="A29" t="s">
        <v>29</v>
      </c>
      <c r="B29" s="3">
        <f>B28/B$3</f>
        <v>0.1479398769634061</v>
      </c>
      <c r="C29" s="3">
        <f t="shared" ref="C29:D29" si="24">C28/C$3</f>
        <v>0.16804329788036512</v>
      </c>
      <c r="D29" s="3">
        <f t="shared" si="24"/>
        <v>0.17909638328907504</v>
      </c>
      <c r="E29" s="3">
        <f t="shared" ref="E29:I29" si="25">E28/E$3</f>
        <v>0.2</v>
      </c>
      <c r="F29" s="3">
        <f t="shared" si="25"/>
        <v>0.20000000000000004</v>
      </c>
      <c r="G29" s="3">
        <f t="shared" si="25"/>
        <v>0.20000000000000004</v>
      </c>
      <c r="H29" s="3">
        <f t="shared" si="25"/>
        <v>0.20000000000000004</v>
      </c>
      <c r="I29" s="3">
        <f t="shared" si="25"/>
        <v>0.19999999999999996</v>
      </c>
    </row>
    <row r="30" spans="1:9" x14ac:dyDescent="0.25">
      <c r="A30" t="s">
        <v>20</v>
      </c>
      <c r="B30" s="3"/>
      <c r="C30" s="3">
        <f>C28/B28-1</f>
        <v>0.27336381823378142</v>
      </c>
      <c r="D30" s="3">
        <f>D28/C28-1</f>
        <v>7.4739086522275455E-2</v>
      </c>
      <c r="E30" s="3">
        <f t="shared" ref="E30:I30" si="26">E28/D28-1</f>
        <v>0.18930374856426879</v>
      </c>
      <c r="F30" s="3">
        <f t="shared" si="26"/>
        <v>6.5000000000000169E-2</v>
      </c>
      <c r="G30" s="3">
        <f t="shared" si="26"/>
        <v>6.4999999999999947E-2</v>
      </c>
      <c r="H30" s="3">
        <f t="shared" si="26"/>
        <v>6.4999999999999947E-2</v>
      </c>
      <c r="I30" s="3">
        <f t="shared" si="26"/>
        <v>6.4999999999999503E-2</v>
      </c>
    </row>
    <row r="31" spans="1:9" x14ac:dyDescent="0.25"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t="s">
        <v>7</v>
      </c>
      <c r="B32" s="11">
        <v>95.7</v>
      </c>
      <c r="C32" s="11">
        <v>174.6</v>
      </c>
      <c r="D32" s="11">
        <v>165.2</v>
      </c>
      <c r="E32" s="11"/>
      <c r="F32" s="11"/>
      <c r="G32" s="11"/>
      <c r="H32" s="11"/>
      <c r="I32" s="11"/>
    </row>
    <row r="33" spans="1:9" x14ac:dyDescent="0.25">
      <c r="A33" t="s">
        <v>8</v>
      </c>
      <c r="B33" s="11">
        <v>15.4</v>
      </c>
      <c r="C33" s="11">
        <v>0</v>
      </c>
      <c r="D33" s="11">
        <v>0</v>
      </c>
      <c r="E33" s="11"/>
      <c r="F33" s="11"/>
      <c r="G33" s="11"/>
      <c r="H33" s="11"/>
      <c r="I33" s="11"/>
    </row>
    <row r="34" spans="1:9" x14ac:dyDescent="0.25">
      <c r="A34" s="5" t="s">
        <v>9</v>
      </c>
      <c r="B34" s="13">
        <v>6.1</v>
      </c>
      <c r="C34" s="13">
        <v>24.8</v>
      </c>
      <c r="D34" s="13">
        <v>26.7</v>
      </c>
      <c r="E34" s="13"/>
      <c r="F34" s="13"/>
      <c r="G34" s="13"/>
      <c r="H34" s="13"/>
      <c r="I34" s="13"/>
    </row>
    <row r="35" spans="1:9" x14ac:dyDescent="0.25">
      <c r="A35" s="6" t="s">
        <v>14</v>
      </c>
      <c r="B35" s="12">
        <f>B32+B33-B34</f>
        <v>105.00000000000001</v>
      </c>
      <c r="C35" s="12">
        <f>C32+C33-C34</f>
        <v>149.79999999999998</v>
      </c>
      <c r="D35" s="12">
        <f>D32+D33-D34</f>
        <v>138.5</v>
      </c>
      <c r="E35" s="12"/>
      <c r="F35" s="12"/>
      <c r="G35" s="12"/>
      <c r="H35" s="12"/>
      <c r="I35" s="12"/>
    </row>
    <row r="36" spans="1:9" x14ac:dyDescent="0.25">
      <c r="A36" s="6" t="s">
        <v>30</v>
      </c>
      <c r="B36" s="3">
        <f>B35/B$3</f>
        <v>2.2197323636978631E-2</v>
      </c>
      <c r="C36" s="3">
        <f>C35/C$3</f>
        <v>2.8249226823564906E-2</v>
      </c>
      <c r="D36" s="3">
        <f>D35/D$3</f>
        <v>2.5900437595840972E-2</v>
      </c>
      <c r="E36" s="3"/>
      <c r="F36" s="3"/>
      <c r="G36" s="3"/>
      <c r="H36" s="3"/>
      <c r="I36" s="3"/>
    </row>
    <row r="37" spans="1:9" x14ac:dyDescent="0.25">
      <c r="A37" s="6" t="s">
        <v>52</v>
      </c>
      <c r="B37" s="3"/>
      <c r="C37" s="3">
        <f>C35/B35-1</f>
        <v>0.42666666666666631</v>
      </c>
      <c r="D37" s="3">
        <f>D35/C35-1</f>
        <v>-7.5433911882509919E-2</v>
      </c>
      <c r="E37" s="3"/>
      <c r="F37" s="3"/>
      <c r="G37" s="3"/>
      <c r="H37" s="3"/>
      <c r="I37" s="3"/>
    </row>
    <row r="38" spans="1:9" x14ac:dyDescent="0.25"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t="s">
        <v>13</v>
      </c>
      <c r="B39" s="12">
        <f>B28-B35</f>
        <v>594.79999999999995</v>
      </c>
      <c r="C39" s="12">
        <f>C28-C35</f>
        <v>741.30000000000018</v>
      </c>
      <c r="D39" s="12">
        <f>D28-D35</f>
        <v>819.19999999999982</v>
      </c>
      <c r="E39" s="12">
        <f t="shared" ref="E39:I39" si="27">E28-E35</f>
        <v>1138.9962</v>
      </c>
      <c r="F39" s="12">
        <f t="shared" si="27"/>
        <v>1213.0309530000002</v>
      </c>
      <c r="G39" s="12">
        <f t="shared" si="27"/>
        <v>1291.877964945</v>
      </c>
      <c r="H39" s="12">
        <f t="shared" si="27"/>
        <v>1375.850032666425</v>
      </c>
      <c r="I39" s="12">
        <f t="shared" si="27"/>
        <v>1465.2802847897419</v>
      </c>
    </row>
    <row r="40" spans="1:9" x14ac:dyDescent="0.25">
      <c r="A40" t="s">
        <v>31</v>
      </c>
      <c r="B40" s="3">
        <f>B39/B$3</f>
        <v>0.12574255332642748</v>
      </c>
      <c r="C40" s="3">
        <f t="shared" ref="C40:D40" si="28">C39/C$3</f>
        <v>0.13979407105680022</v>
      </c>
      <c r="D40" s="3">
        <f t="shared" si="28"/>
        <v>0.15319594569323408</v>
      </c>
      <c r="E40" s="3">
        <f t="shared" ref="E40:I40" si="29">E39/E$3</f>
        <v>0.2</v>
      </c>
      <c r="F40" s="3">
        <f t="shared" si="29"/>
        <v>0.20000000000000004</v>
      </c>
      <c r="G40" s="3">
        <f t="shared" si="29"/>
        <v>0.20000000000000004</v>
      </c>
      <c r="H40" s="3">
        <f t="shared" si="29"/>
        <v>0.20000000000000004</v>
      </c>
      <c r="I40" s="3">
        <f t="shared" si="29"/>
        <v>0.19999999999999996</v>
      </c>
    </row>
    <row r="41" spans="1:9" x14ac:dyDescent="0.25">
      <c r="A41" t="s">
        <v>32</v>
      </c>
      <c r="B41" s="3"/>
      <c r="C41" s="3">
        <f>C39/B39-1</f>
        <v>0.24630127774041743</v>
      </c>
      <c r="D41" s="3">
        <f>D39/C39-1</f>
        <v>0.10508566032645295</v>
      </c>
      <c r="E41" s="3">
        <f t="shared" ref="E41:I41" si="30">E39/D39-1</f>
        <v>0.39037622070312539</v>
      </c>
      <c r="F41" s="3">
        <f t="shared" si="30"/>
        <v>6.5000000000000169E-2</v>
      </c>
      <c r="G41" s="3">
        <f t="shared" si="30"/>
        <v>6.4999999999999947E-2</v>
      </c>
      <c r="H41" s="3">
        <f t="shared" si="30"/>
        <v>6.4999999999999947E-2</v>
      </c>
      <c r="I41" s="3">
        <f t="shared" si="30"/>
        <v>6.4999999999999503E-2</v>
      </c>
    </row>
    <row r="43" spans="1:9" x14ac:dyDescent="0.25">
      <c r="A43" t="s">
        <v>10</v>
      </c>
      <c r="B43" s="11">
        <v>151.30000000000001</v>
      </c>
      <c r="C43" s="11">
        <v>-157.30000000000001</v>
      </c>
      <c r="D43" s="11">
        <v>157.4</v>
      </c>
      <c r="E43" s="12">
        <f>E39*E44</f>
        <v>284.74905000000001</v>
      </c>
      <c r="F43" s="12">
        <f t="shared" ref="F43:I43" si="31">F39*F44</f>
        <v>303.25773825000005</v>
      </c>
      <c r="G43" s="12">
        <f t="shared" si="31"/>
        <v>322.96949123625001</v>
      </c>
      <c r="H43" s="12">
        <f t="shared" si="31"/>
        <v>343.96250816660626</v>
      </c>
      <c r="I43" s="12">
        <f t="shared" si="31"/>
        <v>366.32007119743548</v>
      </c>
    </row>
    <row r="44" spans="1:9" x14ac:dyDescent="0.25">
      <c r="A44" t="s">
        <v>37</v>
      </c>
      <c r="B44" s="3">
        <f>B43/B$39</f>
        <v>0.25437121721587092</v>
      </c>
      <c r="C44" s="3">
        <f>C43/C$39</f>
        <v>-0.21219479293133681</v>
      </c>
      <c r="D44" s="3">
        <f>D43/D$39</f>
        <v>0.19213867187500006</v>
      </c>
      <c r="E44" s="17">
        <v>0.25</v>
      </c>
      <c r="F44" s="17">
        <v>0.25</v>
      </c>
      <c r="G44" s="17">
        <v>0.25</v>
      </c>
      <c r="H44" s="17">
        <v>0.25</v>
      </c>
      <c r="I44" s="17">
        <v>0.25</v>
      </c>
    </row>
    <row r="46" spans="1:9" x14ac:dyDescent="0.25">
      <c r="A46" t="s">
        <v>34</v>
      </c>
      <c r="B46" s="12">
        <f>B39-B43</f>
        <v>443.49999999999994</v>
      </c>
      <c r="C46" s="12">
        <f>C39-C43</f>
        <v>898.60000000000014</v>
      </c>
      <c r="D46" s="12">
        <f>D39-D43</f>
        <v>661.79999999999984</v>
      </c>
      <c r="E46" s="12">
        <f t="shared" ref="E46:I46" si="32">E39-E43</f>
        <v>854.24715000000003</v>
      </c>
      <c r="F46" s="12">
        <f t="shared" si="32"/>
        <v>909.77321475000008</v>
      </c>
      <c r="G46" s="12">
        <f t="shared" si="32"/>
        <v>968.90847370875008</v>
      </c>
      <c r="H46" s="12">
        <f t="shared" si="32"/>
        <v>1031.8875244998187</v>
      </c>
      <c r="I46" s="12">
        <f t="shared" si="32"/>
        <v>1098.9602135923064</v>
      </c>
    </row>
    <row r="47" spans="1:9" x14ac:dyDescent="0.25">
      <c r="A47" t="s">
        <v>35</v>
      </c>
      <c r="B47" s="3">
        <f>B46/B$3</f>
        <v>9.3757266980952561E-2</v>
      </c>
      <c r="C47" s="3">
        <f t="shared" ref="C47:D47" si="33">C46/C$3</f>
        <v>0.1694576450177265</v>
      </c>
      <c r="D47" s="3">
        <f t="shared" si="33"/>
        <v>0.12376108015110145</v>
      </c>
      <c r="E47" s="3">
        <f t="shared" ref="E47:I47" si="34">E46/E$3</f>
        <v>0.15000000000000002</v>
      </c>
      <c r="F47" s="3">
        <f t="shared" si="34"/>
        <v>0.15000000000000002</v>
      </c>
      <c r="G47" s="3">
        <f t="shared" si="34"/>
        <v>0.15000000000000002</v>
      </c>
      <c r="H47" s="3">
        <f t="shared" si="34"/>
        <v>0.15000000000000002</v>
      </c>
      <c r="I47" s="3">
        <f t="shared" si="34"/>
        <v>0.14999999999999997</v>
      </c>
    </row>
    <row r="48" spans="1:9" x14ac:dyDescent="0.25">
      <c r="A48" t="s">
        <v>36</v>
      </c>
      <c r="B48" s="3"/>
      <c r="C48" s="3">
        <f>C46/B46-1</f>
        <v>1.0261555806087941</v>
      </c>
      <c r="D48" s="3">
        <f>D46/C46-1</f>
        <v>-0.26352103271756089</v>
      </c>
      <c r="E48" s="3">
        <f t="shared" ref="E48:I48" si="35">E46/D46-1</f>
        <v>0.29079351767905748</v>
      </c>
      <c r="F48" s="3">
        <f t="shared" si="35"/>
        <v>6.4999999999999947E-2</v>
      </c>
      <c r="G48" s="3">
        <f t="shared" si="35"/>
        <v>6.4999999999999947E-2</v>
      </c>
      <c r="H48" s="3">
        <f t="shared" si="35"/>
        <v>6.4999999999999947E-2</v>
      </c>
      <c r="I48" s="3">
        <f t="shared" si="35"/>
        <v>6.4999999999999503E-2</v>
      </c>
    </row>
    <row r="50" spans="1:9" x14ac:dyDescent="0.25">
      <c r="A50" t="s">
        <v>11</v>
      </c>
      <c r="B50" s="11">
        <v>33.9</v>
      </c>
      <c r="C50" s="11">
        <v>34.799999999999997</v>
      </c>
      <c r="D50" s="11">
        <v>40.9</v>
      </c>
      <c r="E50" s="12">
        <f>E46*E51</f>
        <v>59.797300500000006</v>
      </c>
      <c r="F50" s="12">
        <f t="shared" ref="F50:I50" si="36">F46*F51</f>
        <v>63.684125032500013</v>
      </c>
      <c r="G50" s="12">
        <f t="shared" si="36"/>
        <v>67.823593159612514</v>
      </c>
      <c r="H50" s="12">
        <f t="shared" si="36"/>
        <v>72.232126714987317</v>
      </c>
      <c r="I50" s="12">
        <f t="shared" si="36"/>
        <v>76.927214951461465</v>
      </c>
    </row>
    <row r="51" spans="1:9" x14ac:dyDescent="0.25">
      <c r="A51" t="s">
        <v>40</v>
      </c>
      <c r="B51" s="3">
        <f>B50/B$46</f>
        <v>7.6437429537767762E-2</v>
      </c>
      <c r="C51" s="3">
        <f>C50/C$46</f>
        <v>3.8726908524371238E-2</v>
      </c>
      <c r="D51" s="3">
        <f>D50/D$46</f>
        <v>6.1801148383197356E-2</v>
      </c>
      <c r="E51" s="17">
        <v>7.0000000000000007E-2</v>
      </c>
      <c r="F51" s="17">
        <v>7.0000000000000007E-2</v>
      </c>
      <c r="G51" s="17">
        <v>7.0000000000000007E-2</v>
      </c>
      <c r="H51" s="17">
        <v>7.0000000000000007E-2</v>
      </c>
      <c r="I51" s="17">
        <v>7.0000000000000007E-2</v>
      </c>
    </row>
    <row r="52" spans="1:9" x14ac:dyDescent="0.25">
      <c r="A52" t="s">
        <v>41</v>
      </c>
      <c r="B52" s="3"/>
      <c r="C52" s="3">
        <f>C50/B50-1</f>
        <v>2.6548672566371723E-2</v>
      </c>
      <c r="D52" s="3">
        <f>D50/C50-1</f>
        <v>0.17528735632183912</v>
      </c>
      <c r="E52" s="3">
        <f t="shared" ref="E52:I52" si="37">E50/D50-1</f>
        <v>0.46203668704156509</v>
      </c>
      <c r="F52" s="3">
        <f t="shared" si="37"/>
        <v>6.5000000000000169E-2</v>
      </c>
      <c r="G52" s="3">
        <f t="shared" si="37"/>
        <v>6.4999999999999947E-2</v>
      </c>
      <c r="H52" s="3">
        <f t="shared" si="37"/>
        <v>6.4999999999999947E-2</v>
      </c>
      <c r="I52" s="3">
        <f t="shared" si="37"/>
        <v>6.4999999999999725E-2</v>
      </c>
    </row>
    <row r="53" spans="1:9" x14ac:dyDescent="0.25">
      <c r="B53" s="11"/>
      <c r="C53" s="11"/>
      <c r="D53" s="11"/>
      <c r="E53" s="11"/>
      <c r="F53" s="11"/>
      <c r="G53" s="11"/>
      <c r="H53" s="11"/>
      <c r="I53" s="11"/>
    </row>
    <row r="54" spans="1:9" x14ac:dyDescent="0.25">
      <c r="A54" t="s">
        <v>38</v>
      </c>
      <c r="B54" s="12">
        <f>B46+B50</f>
        <v>477.39999999999992</v>
      </c>
      <c r="C54" s="12">
        <f>C46+C50</f>
        <v>933.40000000000009</v>
      </c>
      <c r="D54" s="12">
        <f>D46+D50</f>
        <v>702.69999999999982</v>
      </c>
      <c r="E54" s="12">
        <f t="shared" ref="E54:I54" si="38">E46+E50</f>
        <v>914.04445050000004</v>
      </c>
      <c r="F54" s="12">
        <f t="shared" si="38"/>
        <v>973.45733978250007</v>
      </c>
      <c r="G54" s="12">
        <f t="shared" si="38"/>
        <v>1036.7320668683626</v>
      </c>
      <c r="H54" s="12">
        <f t="shared" si="38"/>
        <v>1104.119651214806</v>
      </c>
      <c r="I54" s="12">
        <f t="shared" si="38"/>
        <v>1175.887428543768</v>
      </c>
    </row>
    <row r="55" spans="1:9" x14ac:dyDescent="0.25">
      <c r="A55" t="s">
        <v>53</v>
      </c>
      <c r="B55" s="3">
        <f>B54/B$3</f>
        <v>0.10092383146946281</v>
      </c>
      <c r="C55" s="3">
        <f t="shared" ref="C55:D55" si="39">C54/C$3</f>
        <v>0.17602021573508336</v>
      </c>
      <c r="D55" s="3">
        <f t="shared" si="39"/>
        <v>0.13140965702958446</v>
      </c>
      <c r="E55" s="3">
        <f t="shared" ref="E55:I55" si="40">E54/E$3</f>
        <v>0.1605</v>
      </c>
      <c r="F55" s="3">
        <f t="shared" si="40"/>
        <v>0.16050000000000003</v>
      </c>
      <c r="G55" s="3">
        <f t="shared" si="40"/>
        <v>0.16050000000000003</v>
      </c>
      <c r="H55" s="3">
        <f t="shared" si="40"/>
        <v>0.16050000000000003</v>
      </c>
      <c r="I55" s="3">
        <f t="shared" si="40"/>
        <v>0.16049999999999998</v>
      </c>
    </row>
    <row r="56" spans="1:9" x14ac:dyDescent="0.25">
      <c r="A56" t="s">
        <v>39</v>
      </c>
      <c r="B56" s="3"/>
      <c r="C56" s="3">
        <f>C54/B54-1</f>
        <v>0.9551738583996654</v>
      </c>
      <c r="D56" s="3">
        <f>D54/C54-1</f>
        <v>-0.24716091707735188</v>
      </c>
      <c r="E56" s="3">
        <f t="shared" ref="E56:I56" si="41">E54/D54-1</f>
        <v>0.30076056709833532</v>
      </c>
      <c r="F56" s="3">
        <f t="shared" si="41"/>
        <v>6.4999999999999947E-2</v>
      </c>
      <c r="G56" s="3">
        <f t="shared" si="41"/>
        <v>6.4999999999999947E-2</v>
      </c>
      <c r="H56" s="3">
        <f t="shared" si="41"/>
        <v>6.4999999999999947E-2</v>
      </c>
      <c r="I56" s="3">
        <f t="shared" si="41"/>
        <v>6.4999999999999725E-2</v>
      </c>
    </row>
    <row r="58" spans="1:9" x14ac:dyDescent="0.25">
      <c r="A58" t="s">
        <v>3</v>
      </c>
      <c r="B58" s="11">
        <v>126.75</v>
      </c>
      <c r="C58" s="11">
        <v>131.5</v>
      </c>
      <c r="D58" s="11">
        <v>132.6</v>
      </c>
      <c r="E58" s="11">
        <f>D58</f>
        <v>132.6</v>
      </c>
      <c r="F58" s="11">
        <f t="shared" ref="F58:I58" si="42">E58</f>
        <v>132.6</v>
      </c>
      <c r="G58" s="11">
        <f t="shared" si="42"/>
        <v>132.6</v>
      </c>
      <c r="H58" s="11">
        <f t="shared" si="42"/>
        <v>132.6</v>
      </c>
      <c r="I58" s="11">
        <f t="shared" si="42"/>
        <v>132.6</v>
      </c>
    </row>
    <row r="59" spans="1:9" x14ac:dyDescent="0.25">
      <c r="A59" t="s">
        <v>4</v>
      </c>
      <c r="B59" s="11">
        <v>128.4</v>
      </c>
      <c r="C59" s="11">
        <v>133.249</v>
      </c>
      <c r="D59" s="11">
        <v>134.1</v>
      </c>
      <c r="E59" s="11">
        <f>D59</f>
        <v>134.1</v>
      </c>
      <c r="F59" s="11">
        <f t="shared" ref="F59:I59" si="43">E59</f>
        <v>134.1</v>
      </c>
      <c r="G59" s="11">
        <f t="shared" si="43"/>
        <v>134.1</v>
      </c>
      <c r="H59" s="11">
        <f t="shared" si="43"/>
        <v>134.1</v>
      </c>
      <c r="I59" s="11">
        <f t="shared" si="43"/>
        <v>134.1</v>
      </c>
    </row>
    <row r="61" spans="1:9" x14ac:dyDescent="0.25">
      <c r="A61" t="s">
        <v>44</v>
      </c>
      <c r="B61" s="7">
        <f>B$46/B$58</f>
        <v>3.4990138067061141</v>
      </c>
      <c r="C61" s="7">
        <f>C$46/C$58</f>
        <v>6.8334600760456281</v>
      </c>
      <c r="D61" s="7">
        <f>D$46/D$58</f>
        <v>4.990950226244343</v>
      </c>
      <c r="E61" s="7">
        <f t="shared" ref="E61:I61" si="44">E$46/E$58</f>
        <v>6.4422861990950233</v>
      </c>
      <c r="F61" s="7">
        <f t="shared" si="44"/>
        <v>6.8610348020362002</v>
      </c>
      <c r="G61" s="7">
        <f t="shared" si="44"/>
        <v>7.3070020641685529</v>
      </c>
      <c r="H61" s="7">
        <f t="shared" si="44"/>
        <v>7.7819571983395077</v>
      </c>
      <c r="I61" s="7">
        <f t="shared" si="44"/>
        <v>8.2877844162315721</v>
      </c>
    </row>
    <row r="62" spans="1:9" x14ac:dyDescent="0.25">
      <c r="A62" t="s">
        <v>46</v>
      </c>
      <c r="B62" s="7"/>
      <c r="C62" s="3">
        <f>C61/B61-1</f>
        <v>0.95296745127121407</v>
      </c>
      <c r="D62" s="3">
        <f>D61/C61-1</f>
        <v>-0.26963058674479079</v>
      </c>
      <c r="E62" s="3">
        <f t="shared" ref="E62:I62" si="45">E61/D61-1</f>
        <v>0.29079351767905748</v>
      </c>
      <c r="F62" s="3">
        <f t="shared" si="45"/>
        <v>6.4999999999999947E-2</v>
      </c>
      <c r="G62" s="3">
        <f t="shared" si="45"/>
        <v>6.4999999999999947E-2</v>
      </c>
      <c r="H62" s="3">
        <f t="shared" si="45"/>
        <v>6.4999999999999947E-2</v>
      </c>
      <c r="I62" s="3">
        <f t="shared" si="45"/>
        <v>6.4999999999999503E-2</v>
      </c>
    </row>
    <row r="63" spans="1:9" x14ac:dyDescent="0.25">
      <c r="A63" t="s">
        <v>45</v>
      </c>
      <c r="B63" s="7">
        <f>B$46/B$59</f>
        <v>3.4540498442367595</v>
      </c>
      <c r="C63" s="7">
        <f>C$46/C$59</f>
        <v>6.7437654316355111</v>
      </c>
      <c r="D63" s="7">
        <f>D$46/D$59</f>
        <v>4.9351230425055919</v>
      </c>
      <c r="E63" s="7">
        <f t="shared" ref="E63:I63" si="46">E$46/E$59</f>
        <v>6.3702248322147659</v>
      </c>
      <c r="F63" s="7">
        <f t="shared" si="46"/>
        <v>6.7842894463087253</v>
      </c>
      <c r="G63" s="7">
        <f t="shared" si="46"/>
        <v>7.225268260318793</v>
      </c>
      <c r="H63" s="7">
        <f t="shared" si="46"/>
        <v>7.6949106972395134</v>
      </c>
      <c r="I63" s="7">
        <f t="shared" si="46"/>
        <v>8.195079892560079</v>
      </c>
    </row>
    <row r="64" spans="1:9" x14ac:dyDescent="0.25">
      <c r="A64" t="s">
        <v>47</v>
      </c>
      <c r="B64" s="7"/>
      <c r="C64" s="3">
        <f>C63/B63-1</f>
        <v>0.9524227315039453</v>
      </c>
      <c r="D64" s="3">
        <f>D63/C63-1</f>
        <v>-0.26819473593275378</v>
      </c>
      <c r="E64" s="3">
        <f t="shared" ref="E64:I64" si="47">E63/D63-1</f>
        <v>0.29079351767905748</v>
      </c>
      <c r="F64" s="3">
        <f t="shared" si="47"/>
        <v>6.4999999999999947E-2</v>
      </c>
      <c r="G64" s="3">
        <f t="shared" si="47"/>
        <v>6.5000000000000169E-2</v>
      </c>
      <c r="H64" s="3">
        <f t="shared" si="47"/>
        <v>6.4999999999999947E-2</v>
      </c>
      <c r="I64" s="3">
        <f t="shared" si="47"/>
        <v>6.4999999999999725E-2</v>
      </c>
    </row>
    <row r="65" spans="1:9" x14ac:dyDescent="0.25">
      <c r="B65" s="7"/>
      <c r="C65" s="7"/>
      <c r="D65" s="7"/>
      <c r="E65" s="7"/>
      <c r="F65" s="7"/>
      <c r="G65" s="7"/>
      <c r="H65" s="7"/>
      <c r="I65" s="7"/>
    </row>
    <row r="66" spans="1:9" x14ac:dyDescent="0.25">
      <c r="A66" t="s">
        <v>42</v>
      </c>
      <c r="B66" s="7">
        <f>B$54/B$58</f>
        <v>3.766469428007889</v>
      </c>
      <c r="C66" s="7">
        <f>C$54/C$58</f>
        <v>7.0980988593155905</v>
      </c>
      <c r="D66" s="7">
        <f>D$54/D$58</f>
        <v>5.2993966817496219</v>
      </c>
      <c r="E66" s="7">
        <f t="shared" ref="E66:I66" si="48">E$54/E$58</f>
        <v>6.8932462330316744</v>
      </c>
      <c r="F66" s="7">
        <f t="shared" si="48"/>
        <v>7.3413072381787341</v>
      </c>
      <c r="G66" s="7">
        <f t="shared" si="48"/>
        <v>7.8184922086603521</v>
      </c>
      <c r="H66" s="7">
        <f t="shared" si="48"/>
        <v>8.3266942022232744</v>
      </c>
      <c r="I66" s="7">
        <f t="shared" si="48"/>
        <v>8.8679293253677827</v>
      </c>
    </row>
    <row r="67" spans="1:9" x14ac:dyDescent="0.25">
      <c r="A67" t="s">
        <v>48</v>
      </c>
      <c r="B67" s="7"/>
      <c r="C67" s="3">
        <f>C66/B66-1</f>
        <v>0.88454970762097029</v>
      </c>
      <c r="D67" s="3">
        <f>D66/C66-1</f>
        <v>-0.25340618850431207</v>
      </c>
      <c r="E67" s="3">
        <f t="shared" ref="E67:I67" si="49">E66/D66-1</f>
        <v>0.30076056709833532</v>
      </c>
      <c r="F67" s="3">
        <f t="shared" si="49"/>
        <v>6.5000000000000169E-2</v>
      </c>
      <c r="G67" s="3">
        <f t="shared" si="49"/>
        <v>6.4999999999999947E-2</v>
      </c>
      <c r="H67" s="3">
        <f t="shared" si="49"/>
        <v>6.4999999999999947E-2</v>
      </c>
      <c r="I67" s="3">
        <f t="shared" si="49"/>
        <v>6.4999999999999503E-2</v>
      </c>
    </row>
    <row r="68" spans="1:9" x14ac:dyDescent="0.25">
      <c r="A68" t="s">
        <v>43</v>
      </c>
      <c r="B68" s="7">
        <f>B$54/B$59</f>
        <v>3.7180685358255445</v>
      </c>
      <c r="C68" s="7">
        <f>C$54/C$59</f>
        <v>7.0049306186162754</v>
      </c>
      <c r="D68" s="7">
        <f>D$54/D$59</f>
        <v>5.2401193139448159</v>
      </c>
      <c r="E68" s="7">
        <f t="shared" ref="E68:I68" si="50">E$54/E$59</f>
        <v>6.8161405704697993</v>
      </c>
      <c r="F68" s="7">
        <f t="shared" si="50"/>
        <v>7.2591897075503367</v>
      </c>
      <c r="G68" s="7">
        <f t="shared" si="50"/>
        <v>7.7310370385411087</v>
      </c>
      <c r="H68" s="7">
        <f t="shared" si="50"/>
        <v>8.2335544460462788</v>
      </c>
      <c r="I68" s="7">
        <f t="shared" si="50"/>
        <v>8.7687354850392847</v>
      </c>
    </row>
    <row r="69" spans="1:9" x14ac:dyDescent="0.25">
      <c r="A69" t="s">
        <v>49</v>
      </c>
      <c r="C69" s="3">
        <f>C68/B68-1</f>
        <v>0.88402407086369905</v>
      </c>
      <c r="D69" s="3">
        <f>D68/C68-1</f>
        <v>-0.2519384417571966</v>
      </c>
      <c r="E69" s="3">
        <f t="shared" ref="E69:I69" si="51">E68/D68-1</f>
        <v>0.30076056709833554</v>
      </c>
      <c r="F69" s="3">
        <f t="shared" si="51"/>
        <v>6.5000000000000169E-2</v>
      </c>
      <c r="G69" s="3">
        <f t="shared" si="51"/>
        <v>6.4999999999999947E-2</v>
      </c>
      <c r="H69" s="3">
        <f t="shared" si="51"/>
        <v>6.4999999999999725E-2</v>
      </c>
      <c r="I69" s="3">
        <f t="shared" si="51"/>
        <v>6.4999999999999725E-2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Jathar</dc:creator>
  <cp:lastModifiedBy>Nick Jathar</cp:lastModifiedBy>
  <dcterms:created xsi:type="dcterms:W3CDTF">2020-02-08T14:13:47Z</dcterms:created>
  <dcterms:modified xsi:type="dcterms:W3CDTF">2020-02-12T20:31:25Z</dcterms:modified>
</cp:coreProperties>
</file>