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jathar\Desktop\parcap-github\python-academy\"/>
    </mc:Choice>
  </mc:AlternateContent>
  <bookViews>
    <workbookView xWindow="-90" yWindow="-90" windowWidth="21780" windowHeight="139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5" i="1" l="1"/>
  <c r="C35" i="1"/>
  <c r="B35" i="1"/>
  <c r="D31" i="1"/>
  <c r="C31" i="1"/>
  <c r="B31" i="1"/>
  <c r="D29" i="1"/>
  <c r="C29" i="1"/>
  <c r="B29" i="1"/>
  <c r="D28" i="1"/>
  <c r="C28" i="1"/>
  <c r="B28" i="1"/>
  <c r="D5" i="1"/>
  <c r="C5" i="1"/>
  <c r="B5" i="1"/>
  <c r="D11" i="1"/>
  <c r="C11" i="1"/>
  <c r="B11" i="1"/>
  <c r="D6" i="1" l="1"/>
  <c r="C6" i="1"/>
  <c r="D3" i="1"/>
  <c r="C3" i="1"/>
  <c r="D14" i="1"/>
  <c r="D15" i="1" s="1"/>
  <c r="C14" i="1"/>
  <c r="C15" i="1" s="1"/>
  <c r="B14" i="1"/>
  <c r="B15" i="1" s="1"/>
  <c r="D7" i="1"/>
  <c r="D17" i="1" s="1"/>
  <c r="C7" i="1"/>
  <c r="B7" i="1"/>
  <c r="B17" i="1" s="1"/>
  <c r="D18" i="1" l="1"/>
  <c r="D22" i="1"/>
  <c r="D23" i="1" s="1"/>
  <c r="B18" i="1"/>
  <c r="B22" i="1"/>
  <c r="B23" i="1" s="1"/>
  <c r="C8" i="1"/>
  <c r="C17" i="1"/>
  <c r="B8" i="1"/>
  <c r="D8" i="1"/>
  <c r="D9" i="1"/>
  <c r="C9" i="1"/>
  <c r="C18" i="1" l="1"/>
  <c r="C22" i="1"/>
  <c r="C23" i="1" s="1"/>
  <c r="D37" i="1"/>
  <c r="D42" i="1" s="1"/>
  <c r="D32" i="1"/>
  <c r="B32" i="1"/>
  <c r="B37" i="1"/>
  <c r="B42" i="1" s="1"/>
  <c r="B49" i="1" l="1"/>
  <c r="B48" i="1"/>
  <c r="B43" i="1"/>
  <c r="D49" i="1"/>
  <c r="D43" i="1"/>
  <c r="D48" i="1"/>
  <c r="D38" i="1"/>
  <c r="C37" i="1"/>
  <c r="C42" i="1" s="1"/>
  <c r="C32" i="1"/>
  <c r="B38" i="1"/>
  <c r="C43" i="1" l="1"/>
  <c r="C49" i="1"/>
  <c r="C48" i="1"/>
  <c r="C38" i="1"/>
</calcChain>
</file>

<file path=xl/comments1.xml><?xml version="1.0" encoding="utf-8"?>
<comments xmlns="http://schemas.openxmlformats.org/spreadsheetml/2006/main">
  <authors>
    <author>Nick Jathar</author>
    <author>Nikhil Jathar</author>
  </authors>
  <commentList>
    <comment ref="A11" authorId="0" shapeId="0">
      <text>
        <r>
          <rPr>
            <b/>
            <sz val="9"/>
            <color indexed="81"/>
            <rFont val="Tahoma"/>
            <charset val="1"/>
          </rPr>
          <t>Nick Jathar:</t>
        </r>
        <r>
          <rPr>
            <sz val="9"/>
            <color indexed="81"/>
            <rFont val="Tahoma"/>
            <charset val="1"/>
          </rPr>
          <t xml:space="preserve">
Adjusted down of D&amp;A per "Brand Marketing Support" note (pg 56)</t>
        </r>
      </text>
    </comment>
    <comment ref="A12" authorId="1" shapeId="0">
      <text>
        <r>
          <rPr>
            <b/>
            <sz val="9"/>
            <color indexed="81"/>
            <rFont val="Tahoma"/>
            <family val="2"/>
          </rPr>
          <t>Nikhil Jathar:</t>
        </r>
        <r>
          <rPr>
            <sz val="9"/>
            <color indexed="81"/>
            <rFont val="Tahoma"/>
            <family val="2"/>
          </rPr>
          <t xml:space="preserve">
Transaction and integration expenses (related to RB Food acquisition)</t>
        </r>
      </text>
    </comment>
    <comment ref="A31" authorId="1" shapeId="0">
      <text>
        <r>
          <rPr>
            <b/>
            <sz val="9"/>
            <color indexed="81"/>
            <rFont val="Tahoma"/>
            <family val="2"/>
          </rPr>
          <t>Nikhil Jathar:</t>
        </r>
        <r>
          <rPr>
            <sz val="9"/>
            <color indexed="81"/>
            <rFont val="Tahoma"/>
            <family val="2"/>
          </rPr>
          <t xml:space="preserve">
Income from consolidated operations before income taxes</t>
        </r>
      </text>
    </comment>
  </commentList>
</comments>
</file>

<file path=xl/sharedStrings.xml><?xml version="1.0" encoding="utf-8"?>
<sst xmlns="http://schemas.openxmlformats.org/spreadsheetml/2006/main" count="36" uniqueCount="36">
  <si>
    <t>Cost of revenues</t>
  </si>
  <si>
    <t>Gross margin</t>
  </si>
  <si>
    <t>Gross margin (%)</t>
  </si>
  <si>
    <t>SG&amp;A</t>
  </si>
  <si>
    <t>Operating expenses</t>
  </si>
  <si>
    <t>EBIT</t>
  </si>
  <si>
    <t>Net income</t>
  </si>
  <si>
    <t>Basic shares</t>
  </si>
  <si>
    <t>Diluted shares</t>
  </si>
  <si>
    <t>Basic EPS</t>
  </si>
  <si>
    <t>Diluted EPS</t>
  </si>
  <si>
    <t>Net sales</t>
  </si>
  <si>
    <t>RB Foods acquisition</t>
  </si>
  <si>
    <t>Special charges</t>
  </si>
  <si>
    <t>Interest expense</t>
  </si>
  <si>
    <t>Other debt costs</t>
  </si>
  <si>
    <t>Other income, net</t>
  </si>
  <si>
    <t>Income tax expense (benefit)</t>
  </si>
  <si>
    <t>Income from unconsolidated operations</t>
  </si>
  <si>
    <t>Net income from consolidated operations</t>
  </si>
  <si>
    <t>Cost of revenues (% of net revenues)</t>
  </si>
  <si>
    <t>Depreciation and amortization</t>
  </si>
  <si>
    <t>Net revenues (growth)</t>
  </si>
  <si>
    <t>Cost of revenues (growth)</t>
  </si>
  <si>
    <t>Gross margin (growth)</t>
  </si>
  <si>
    <t>Operating expenses (% of net revenues)</t>
  </si>
  <si>
    <t>Net income from consolidated operations  (% of net revenues)</t>
  </si>
  <si>
    <t>Net income (% of net revenues)</t>
  </si>
  <si>
    <t>EBITDA</t>
  </si>
  <si>
    <t>EBITDA margin (%)</t>
  </si>
  <si>
    <t>EBIT margin (%)</t>
  </si>
  <si>
    <t>EBT</t>
  </si>
  <si>
    <t>EBT margin (%)</t>
  </si>
  <si>
    <t>Net interest expense</t>
  </si>
  <si>
    <t>Net interest expenses (% of net revenues)</t>
  </si>
  <si>
    <t>Tax rate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</si>
</sst>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#,##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3" fontId="0" fillId="0" borderId="0" xfId="0" applyNumberFormat="1"/>
    <xf numFmtId="0" fontId="2" fillId="0" borderId="1" xfId="0" applyFont="1" applyBorder="1"/>
    <xf numFmtId="164" fontId="0" fillId="0" borderId="0" xfId="1" applyNumberFormat="1" applyFont="1"/>
    <xf numFmtId="3" fontId="0" fillId="0" borderId="1" xfId="0" applyNumberFormat="1" applyBorder="1"/>
    <xf numFmtId="0" fontId="0" fillId="0" borderId="1" xfId="0" applyBorder="1"/>
    <xf numFmtId="0" fontId="0" fillId="0" borderId="0" xfId="0" applyFill="1" applyBorder="1"/>
    <xf numFmtId="2" fontId="0" fillId="0" borderId="0" xfId="0" applyNumberFormat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indent="1"/>
    </xf>
    <xf numFmtId="164" fontId="0" fillId="0" borderId="1" xfId="1" applyNumberFormat="1" applyFont="1" applyBorder="1"/>
    <xf numFmtId="165" fontId="3" fillId="0" borderId="0" xfId="0" applyNumberFormat="1" applyFont="1"/>
    <xf numFmtId="165" fontId="0" fillId="0" borderId="0" xfId="0" applyNumberFormat="1"/>
    <xf numFmtId="165" fontId="3" fillId="0" borderId="1" xfId="0" applyNumberFormat="1" applyFont="1" applyBorder="1"/>
    <xf numFmtId="164" fontId="1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9"/>
  <sheetViews>
    <sheetView showGridLines="0" tabSelected="1" topLeftCell="A16" zoomScale="160" zoomScaleNormal="160" workbookViewId="0">
      <selection activeCell="D37" sqref="D37"/>
    </sheetView>
  </sheetViews>
  <sheetFormatPr defaultRowHeight="15" x14ac:dyDescent="0.25"/>
  <cols>
    <col min="1" max="1" width="57.7109375" bestFit="1" customWidth="1"/>
    <col min="2" max="4" width="10.42578125" customWidth="1"/>
  </cols>
  <sheetData>
    <row r="1" spans="1:4" x14ac:dyDescent="0.25">
      <c r="B1" s="2">
        <v>2017</v>
      </c>
      <c r="C1" s="2">
        <v>2018</v>
      </c>
      <c r="D1" s="2">
        <v>2019</v>
      </c>
    </row>
    <row r="2" spans="1:4" x14ac:dyDescent="0.25">
      <c r="A2" t="s">
        <v>11</v>
      </c>
      <c r="B2" s="11">
        <v>4730.3</v>
      </c>
      <c r="C2" s="11">
        <v>5302.8</v>
      </c>
      <c r="D2" s="11">
        <v>5347.4</v>
      </c>
    </row>
    <row r="3" spans="1:4" x14ac:dyDescent="0.25">
      <c r="A3" s="8" t="s">
        <v>22</v>
      </c>
      <c r="B3" s="1"/>
      <c r="C3" s="3">
        <f>C2/B2-1</f>
        <v>0.1210282645920977</v>
      </c>
      <c r="D3" s="3">
        <f>D2/C2-1</f>
        <v>8.4106509768422377E-3</v>
      </c>
    </row>
    <row r="4" spans="1:4" x14ac:dyDescent="0.25">
      <c r="A4" t="s">
        <v>0</v>
      </c>
      <c r="B4" s="11">
        <v>2936.3</v>
      </c>
      <c r="C4" s="11">
        <v>3209.5</v>
      </c>
      <c r="D4" s="11">
        <v>3202.1</v>
      </c>
    </row>
    <row r="5" spans="1:4" x14ac:dyDescent="0.25">
      <c r="A5" s="8" t="s">
        <v>20</v>
      </c>
      <c r="B5" s="14">
        <f>B4/B$2</f>
        <v>0.62074287043105092</v>
      </c>
      <c r="C5" s="14">
        <f>C4/C$2</f>
        <v>0.60524628498151922</v>
      </c>
      <c r="D5" s="14">
        <f>D4/D$2</f>
        <v>0.59881437708045038</v>
      </c>
    </row>
    <row r="6" spans="1:4" x14ac:dyDescent="0.25">
      <c r="A6" s="9" t="s">
        <v>23</v>
      </c>
      <c r="B6" s="4"/>
      <c r="C6" s="10">
        <f>C4/B4-1</f>
        <v>9.3042264073834424E-2</v>
      </c>
      <c r="D6" s="10">
        <f>D4/C4-1</f>
        <v>-2.3056550864620773E-3</v>
      </c>
    </row>
    <row r="7" spans="1:4" x14ac:dyDescent="0.25">
      <c r="A7" t="s">
        <v>1</v>
      </c>
      <c r="B7" s="12">
        <f>B2-B4</f>
        <v>1794</v>
      </c>
      <c r="C7" s="12">
        <f>C2-C4</f>
        <v>2093.3000000000002</v>
      </c>
      <c r="D7" s="12">
        <f>D2-D4</f>
        <v>2145.2999999999997</v>
      </c>
    </row>
    <row r="8" spans="1:4" x14ac:dyDescent="0.25">
      <c r="A8" t="s">
        <v>2</v>
      </c>
      <c r="B8" s="3">
        <f>B7/B$2</f>
        <v>0.37925712956894908</v>
      </c>
      <c r="C8" s="3">
        <f t="shared" ref="C8:D8" si="0">C7/C$2</f>
        <v>0.39475371501848083</v>
      </c>
      <c r="D8" s="3">
        <f t="shared" si="0"/>
        <v>0.40118562291954968</v>
      </c>
    </row>
    <row r="9" spans="1:4" x14ac:dyDescent="0.25">
      <c r="A9" t="s">
        <v>24</v>
      </c>
      <c r="B9" s="3"/>
      <c r="C9" s="3">
        <f>C7/B7-1</f>
        <v>0.16683389074693422</v>
      </c>
      <c r="D9" s="3">
        <f>D7/C7-1</f>
        <v>2.4841159891080933E-2</v>
      </c>
    </row>
    <row r="10" spans="1:4" x14ac:dyDescent="0.25">
      <c r="B10" s="1"/>
      <c r="C10" s="1"/>
      <c r="D10" s="1"/>
    </row>
    <row r="11" spans="1:4" x14ac:dyDescent="0.25">
      <c r="A11" t="s">
        <v>3</v>
      </c>
      <c r="B11" s="11">
        <f>1031.2-125.2</f>
        <v>906</v>
      </c>
      <c r="C11" s="11">
        <f>1163.4-150.7</f>
        <v>1012.7</v>
      </c>
      <c r="D11" s="11">
        <f>1166.8-158.8</f>
        <v>1008</v>
      </c>
    </row>
    <row r="12" spans="1:4" x14ac:dyDescent="0.25">
      <c r="A12" t="s">
        <v>12</v>
      </c>
      <c r="B12" s="11">
        <v>40.799999999999997</v>
      </c>
      <c r="C12" s="11">
        <v>22.5</v>
      </c>
      <c r="D12" s="11">
        <v>0</v>
      </c>
    </row>
    <row r="13" spans="1:4" x14ac:dyDescent="0.25">
      <c r="A13" s="5" t="s">
        <v>13</v>
      </c>
      <c r="B13" s="13">
        <v>22.2</v>
      </c>
      <c r="C13" s="13">
        <v>16.3</v>
      </c>
      <c r="D13" s="13">
        <v>20.8</v>
      </c>
    </row>
    <row r="14" spans="1:4" x14ac:dyDescent="0.25">
      <c r="A14" s="6" t="s">
        <v>4</v>
      </c>
      <c r="B14" s="12">
        <f>SUM(B11:B13)</f>
        <v>969</v>
      </c>
      <c r="C14" s="12">
        <f>SUM(C11:C13)</f>
        <v>1051.5</v>
      </c>
      <c r="D14" s="12">
        <f>SUM(D11:D13)</f>
        <v>1028.8</v>
      </c>
    </row>
    <row r="15" spans="1:4" x14ac:dyDescent="0.25">
      <c r="A15" s="6" t="s">
        <v>25</v>
      </c>
      <c r="B15" s="3">
        <f>B14/B$2</f>
        <v>0.20484958670697417</v>
      </c>
      <c r="C15" s="3">
        <f t="shared" ref="C15" si="1">C14/C$2</f>
        <v>0.19829146865806743</v>
      </c>
      <c r="D15" s="3">
        <f t="shared" ref="D15" si="2">D14/D$2</f>
        <v>0.19239256461083892</v>
      </c>
    </row>
    <row r="16" spans="1:4" x14ac:dyDescent="0.25">
      <c r="B16" s="1"/>
      <c r="C16" s="1"/>
      <c r="D16" s="1"/>
    </row>
    <row r="17" spans="1:4" x14ac:dyDescent="0.25">
      <c r="A17" t="s">
        <v>28</v>
      </c>
      <c r="B17" s="12">
        <f>B7-B14</f>
        <v>825</v>
      </c>
      <c r="C17" s="12">
        <f>C7-C14</f>
        <v>1041.8000000000002</v>
      </c>
      <c r="D17" s="12">
        <f>D7-D14</f>
        <v>1116.4999999999998</v>
      </c>
    </row>
    <row r="18" spans="1:4" x14ac:dyDescent="0.25">
      <c r="A18" t="s">
        <v>29</v>
      </c>
      <c r="B18" s="3">
        <f>B17/B$2</f>
        <v>0.17440754286197493</v>
      </c>
      <c r="C18" s="3">
        <f t="shared" ref="C18:D18" si="3">C17/C$2</f>
        <v>0.1964622463604134</v>
      </c>
      <c r="D18" s="3">
        <f t="shared" si="3"/>
        <v>0.20879305830871075</v>
      </c>
    </row>
    <row r="19" spans="1:4" x14ac:dyDescent="0.25">
      <c r="B19" s="1"/>
      <c r="C19" s="1"/>
      <c r="D19" s="1"/>
    </row>
    <row r="20" spans="1:4" x14ac:dyDescent="0.25">
      <c r="A20" t="s">
        <v>21</v>
      </c>
      <c r="B20" s="11">
        <v>125.2</v>
      </c>
      <c r="C20" s="11">
        <v>150.69999999999999</v>
      </c>
      <c r="D20" s="11">
        <v>158.80000000000001</v>
      </c>
    </row>
    <row r="21" spans="1:4" x14ac:dyDescent="0.25">
      <c r="B21" s="11"/>
      <c r="C21" s="11"/>
      <c r="D21" s="11"/>
    </row>
    <row r="22" spans="1:4" x14ac:dyDescent="0.25">
      <c r="A22" t="s">
        <v>5</v>
      </c>
      <c r="B22" s="12">
        <f>B17-B20</f>
        <v>699.8</v>
      </c>
      <c r="C22" s="12">
        <f t="shared" ref="C22:D22" si="4">C17-C20</f>
        <v>891.10000000000014</v>
      </c>
      <c r="D22" s="12">
        <f t="shared" si="4"/>
        <v>957.69999999999982</v>
      </c>
    </row>
    <row r="23" spans="1:4" x14ac:dyDescent="0.25">
      <c r="A23" t="s">
        <v>30</v>
      </c>
      <c r="B23" s="3">
        <f>B22/B$2</f>
        <v>0.1479398769634061</v>
      </c>
      <c r="C23" s="3">
        <f t="shared" ref="C23:D23" si="5">C22/C$2</f>
        <v>0.16804329788036512</v>
      </c>
      <c r="D23" s="3">
        <f t="shared" si="5"/>
        <v>0.17909638328907504</v>
      </c>
    </row>
    <row r="24" spans="1:4" x14ac:dyDescent="0.25">
      <c r="B24" s="1"/>
      <c r="C24" s="1"/>
      <c r="D24" s="1"/>
    </row>
    <row r="25" spans="1:4" x14ac:dyDescent="0.25">
      <c r="A25" t="s">
        <v>14</v>
      </c>
      <c r="B25" s="11">
        <v>95.7</v>
      </c>
      <c r="C25" s="11">
        <v>174.6</v>
      </c>
      <c r="D25" s="11">
        <v>165.2</v>
      </c>
    </row>
    <row r="26" spans="1:4" x14ac:dyDescent="0.25">
      <c r="A26" t="s">
        <v>15</v>
      </c>
      <c r="B26" s="11">
        <v>15.4</v>
      </c>
      <c r="C26" s="11">
        <v>0</v>
      </c>
      <c r="D26" s="11">
        <v>0</v>
      </c>
    </row>
    <row r="27" spans="1:4" x14ac:dyDescent="0.25">
      <c r="A27" s="5" t="s">
        <v>16</v>
      </c>
      <c r="B27" s="13">
        <v>6.1</v>
      </c>
      <c r="C27" s="13">
        <v>24.8</v>
      </c>
      <c r="D27" s="13">
        <v>26.7</v>
      </c>
    </row>
    <row r="28" spans="1:4" x14ac:dyDescent="0.25">
      <c r="A28" s="6" t="s">
        <v>33</v>
      </c>
      <c r="B28" s="12">
        <f>B25+B26-B27</f>
        <v>105.00000000000001</v>
      </c>
      <c r="C28" s="12">
        <f>C25+C26-C27</f>
        <v>149.79999999999998</v>
      </c>
      <c r="D28" s="12">
        <f>D25+D26-D27</f>
        <v>138.5</v>
      </c>
    </row>
    <row r="29" spans="1:4" x14ac:dyDescent="0.25">
      <c r="A29" s="6" t="s">
        <v>34</v>
      </c>
      <c r="B29" s="3">
        <f>B28/B$2</f>
        <v>2.2197323636978631E-2</v>
      </c>
      <c r="C29" s="3">
        <f t="shared" ref="C29:D29" si="6">C28/C$2</f>
        <v>2.8249226823564906E-2</v>
      </c>
      <c r="D29" s="3">
        <f t="shared" si="6"/>
        <v>2.5900437595840972E-2</v>
      </c>
    </row>
    <row r="30" spans="1:4" x14ac:dyDescent="0.25">
      <c r="B30" s="1"/>
      <c r="C30" s="1"/>
      <c r="D30" s="1"/>
    </row>
    <row r="31" spans="1:4" x14ac:dyDescent="0.25">
      <c r="A31" t="s">
        <v>31</v>
      </c>
      <c r="B31" s="12">
        <f>B22-B28</f>
        <v>594.79999999999995</v>
      </c>
      <c r="C31" s="12">
        <f>C22-C28</f>
        <v>741.30000000000018</v>
      </c>
      <c r="D31" s="12">
        <f>D22-D28</f>
        <v>819.19999999999982</v>
      </c>
    </row>
    <row r="32" spans="1:4" x14ac:dyDescent="0.25">
      <c r="A32" t="s">
        <v>32</v>
      </c>
      <c r="B32" s="3">
        <f>B31/B$2</f>
        <v>0.12574255332642748</v>
      </c>
      <c r="C32" s="3">
        <f t="shared" ref="C32" si="7">C31/C$2</f>
        <v>0.13979407105680022</v>
      </c>
      <c r="D32" s="3">
        <f t="shared" ref="D32" si="8">D31/D$2</f>
        <v>0.15319594569323408</v>
      </c>
    </row>
    <row r="34" spans="1:4" x14ac:dyDescent="0.25">
      <c r="A34" t="s">
        <v>17</v>
      </c>
      <c r="B34" s="11">
        <v>151.30000000000001</v>
      </c>
      <c r="C34" s="11">
        <v>-157.30000000000001</v>
      </c>
      <c r="D34" s="11">
        <v>157.4</v>
      </c>
    </row>
    <row r="35" spans="1:4" x14ac:dyDescent="0.25">
      <c r="A35" t="s">
        <v>35</v>
      </c>
      <c r="B35" s="3">
        <f>B34/B$31</f>
        <v>0.25437121721587092</v>
      </c>
      <c r="C35" s="3">
        <f>C34/C$31</f>
        <v>-0.21219479293133681</v>
      </c>
      <c r="D35" s="3">
        <f>D34/D$31</f>
        <v>0.19213867187500006</v>
      </c>
    </row>
    <row r="37" spans="1:4" x14ac:dyDescent="0.25">
      <c r="A37" t="s">
        <v>19</v>
      </c>
      <c r="B37" s="12">
        <f>B31-B34</f>
        <v>443.49999999999994</v>
      </c>
      <c r="C37" s="12">
        <f>C31-C34</f>
        <v>898.60000000000014</v>
      </c>
      <c r="D37" s="12">
        <f>D31-D34</f>
        <v>661.79999999999984</v>
      </c>
    </row>
    <row r="38" spans="1:4" x14ac:dyDescent="0.25">
      <c r="A38" t="s">
        <v>26</v>
      </c>
      <c r="B38" s="3">
        <f>B37/B$2</f>
        <v>9.3757266980952561E-2</v>
      </c>
      <c r="C38" s="3">
        <f t="shared" ref="C38" si="9">C37/C$2</f>
        <v>0.1694576450177265</v>
      </c>
      <c r="D38" s="3">
        <f t="shared" ref="D38" si="10">D37/D$2</f>
        <v>0.12376108015110145</v>
      </c>
    </row>
    <row r="40" spans="1:4" x14ac:dyDescent="0.25">
      <c r="A40" t="s">
        <v>18</v>
      </c>
      <c r="B40" s="11">
        <v>33.9</v>
      </c>
      <c r="C40" s="11">
        <v>34.799999999999997</v>
      </c>
      <c r="D40" s="11">
        <v>40.9</v>
      </c>
    </row>
    <row r="41" spans="1:4" x14ac:dyDescent="0.25">
      <c r="B41" s="11"/>
      <c r="C41" s="11"/>
      <c r="D41" s="11"/>
    </row>
    <row r="42" spans="1:4" x14ac:dyDescent="0.25">
      <c r="A42" t="s">
        <v>6</v>
      </c>
      <c r="B42" s="12">
        <f>B37+B40</f>
        <v>477.39999999999992</v>
      </c>
      <c r="C42" s="12">
        <f>C37+C40</f>
        <v>933.40000000000009</v>
      </c>
      <c r="D42" s="12">
        <f>D37+D40</f>
        <v>702.69999999999982</v>
      </c>
    </row>
    <row r="43" spans="1:4" x14ac:dyDescent="0.25">
      <c r="A43" t="s">
        <v>27</v>
      </c>
      <c r="B43" s="3">
        <f>B42/B$2</f>
        <v>0.10092383146946281</v>
      </c>
      <c r="C43" s="3">
        <f t="shared" ref="C43:D43" si="11">C42/C$2</f>
        <v>0.17602021573508336</v>
      </c>
      <c r="D43" s="3">
        <f t="shared" si="11"/>
        <v>0.13140965702958446</v>
      </c>
    </row>
    <row r="45" spans="1:4" x14ac:dyDescent="0.25">
      <c r="A45" t="s">
        <v>7</v>
      </c>
      <c r="B45" s="11">
        <v>126.75</v>
      </c>
      <c r="C45" s="11">
        <v>131.5</v>
      </c>
      <c r="D45" s="11">
        <v>132.6</v>
      </c>
    </row>
    <row r="46" spans="1:4" x14ac:dyDescent="0.25">
      <c r="A46" t="s">
        <v>8</v>
      </c>
      <c r="B46" s="11">
        <v>128.4</v>
      </c>
      <c r="C46" s="11">
        <v>133.249</v>
      </c>
      <c r="D46" s="11">
        <v>134.1</v>
      </c>
    </row>
    <row r="48" spans="1:4" x14ac:dyDescent="0.25">
      <c r="A48" t="s">
        <v>9</v>
      </c>
      <c r="B48" s="7">
        <f t="shared" ref="B48:D49" si="12">B$42/B45</f>
        <v>3.766469428007889</v>
      </c>
      <c r="C48" s="7">
        <f t="shared" si="12"/>
        <v>7.0980988593155905</v>
      </c>
      <c r="D48" s="7">
        <f t="shared" si="12"/>
        <v>5.2993966817496219</v>
      </c>
    </row>
    <row r="49" spans="1:4" x14ac:dyDescent="0.25">
      <c r="A49" t="s">
        <v>10</v>
      </c>
      <c r="B49" s="7">
        <f t="shared" si="12"/>
        <v>3.7180685358255445</v>
      </c>
      <c r="C49" s="7">
        <f t="shared" si="12"/>
        <v>7.0049306186162754</v>
      </c>
      <c r="D49" s="7">
        <f t="shared" si="12"/>
        <v>5.2401193139448159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Jathar</dc:creator>
  <cp:lastModifiedBy>Nick Jathar</cp:lastModifiedBy>
  <dcterms:created xsi:type="dcterms:W3CDTF">2020-02-08T14:13:47Z</dcterms:created>
  <dcterms:modified xsi:type="dcterms:W3CDTF">2020-02-11T21:53:26Z</dcterms:modified>
</cp:coreProperties>
</file>