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0" yWindow="0" windowWidth="51600" windowHeight="17175" activeTab="1"/>
  </bookViews>
  <sheets>
    <sheet name="Sheet1" sheetId="1" r:id="rId1"/>
    <sheet name="Sheet2" sheetId="2" r:id="rId2"/>
  </sheets>
  <calcPr calcId="162913" iterate="1" iterateCount="50" iterateDelta="1.0000000000000001E-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2" l="1"/>
  <c r="H10" i="2"/>
  <c r="H29" i="2"/>
  <c r="H28" i="2"/>
  <c r="E23" i="2"/>
  <c r="D23" i="2"/>
  <c r="F24" i="2" s="1"/>
  <c r="E25" i="2"/>
  <c r="F23" i="2"/>
  <c r="F26" i="2"/>
  <c r="F22" i="2"/>
  <c r="F21" i="2"/>
  <c r="E15" i="2"/>
  <c r="D15" i="2"/>
  <c r="E14" i="2"/>
  <c r="D14" i="2"/>
  <c r="B3" i="2"/>
  <c r="G78" i="1"/>
  <c r="O14" i="1"/>
  <c r="O11" i="1"/>
  <c r="O12" i="1"/>
  <c r="O15" i="1"/>
  <c r="O10" i="1"/>
  <c r="J25" i="1"/>
  <c r="J19" i="1"/>
  <c r="J12" i="1"/>
  <c r="J16" i="1"/>
  <c r="J15" i="1"/>
  <c r="J14" i="1"/>
  <c r="J13" i="1"/>
  <c r="J20" i="1"/>
  <c r="J11" i="1"/>
  <c r="J24" i="1"/>
  <c r="J21" i="1"/>
  <c r="G17" i="1"/>
  <c r="G14" i="1"/>
  <c r="G27" i="1"/>
  <c r="G29" i="1" s="1"/>
  <c r="G22" i="1"/>
  <c r="D25" i="2" l="1"/>
  <c r="F25" i="2" s="1"/>
  <c r="O13" i="1"/>
  <c r="O16" i="1" s="1"/>
  <c r="J22" i="1"/>
  <c r="O24" i="1" l="1"/>
  <c r="O17" i="1"/>
  <c r="G95" i="1" s="1"/>
  <c r="O18" i="1" l="1"/>
  <c r="O22" i="1" s="1"/>
  <c r="H96" i="1"/>
  <c r="J10" i="1" s="1"/>
  <c r="J17" i="1" s="1"/>
  <c r="J26" i="1"/>
  <c r="J27" i="1" s="1"/>
  <c r="J29" i="1" s="1"/>
  <c r="J31" i="1" l="1"/>
</calcChain>
</file>

<file path=xl/sharedStrings.xml><?xml version="1.0" encoding="utf-8"?>
<sst xmlns="http://schemas.openxmlformats.org/spreadsheetml/2006/main" count="137" uniqueCount="49">
  <si>
    <t>Cash</t>
  </si>
  <si>
    <t>Inventories</t>
  </si>
  <si>
    <t>Property, plant and equipment</t>
  </si>
  <si>
    <t>Accounts receivable</t>
  </si>
  <si>
    <t>Intangibles</t>
  </si>
  <si>
    <t>Total assets</t>
  </si>
  <si>
    <t>Accounts payable</t>
  </si>
  <si>
    <t>Deferred revenue</t>
  </si>
  <si>
    <t>Debt</t>
  </si>
  <si>
    <t>Total liabilities</t>
  </si>
  <si>
    <t>Common stock</t>
  </si>
  <si>
    <t>Retained earnings</t>
  </si>
  <si>
    <t>Tota equity</t>
  </si>
  <si>
    <t>Total liabilities + equity</t>
  </si>
  <si>
    <t>Debits</t>
  </si>
  <si>
    <t>Credits</t>
  </si>
  <si>
    <t>SG&amp;A expense</t>
  </si>
  <si>
    <t>Inventory</t>
  </si>
  <si>
    <t>Shares outstanding</t>
  </si>
  <si>
    <t>Treasury stock</t>
  </si>
  <si>
    <t>Revenue</t>
  </si>
  <si>
    <t>Accumulated depreciation</t>
  </si>
  <si>
    <t>Accumulated amortization</t>
  </si>
  <si>
    <t>COGS</t>
  </si>
  <si>
    <t>Non-operating expense</t>
  </si>
  <si>
    <t>SG&amp;A</t>
  </si>
  <si>
    <t>Operating income (EBIT)</t>
  </si>
  <si>
    <t>Interest expense, net</t>
  </si>
  <si>
    <t>Pretax income (EBT)</t>
  </si>
  <si>
    <t>Taxes @ 40%</t>
  </si>
  <si>
    <t>Net Income</t>
  </si>
  <si>
    <t>Basic weighted average shares</t>
  </si>
  <si>
    <t>EPS</t>
  </si>
  <si>
    <t>EBITDA</t>
  </si>
  <si>
    <t>Sales</t>
  </si>
  <si>
    <t>Income Statement</t>
  </si>
  <si>
    <t>Y</t>
  </si>
  <si>
    <t>PP&amp;E, gross</t>
  </si>
  <si>
    <t>Depreciation expense</t>
  </si>
  <si>
    <t>Accumulated depreciaton</t>
  </si>
  <si>
    <t>Amortization expense</t>
  </si>
  <si>
    <t>COGS, raw materials</t>
  </si>
  <si>
    <t>COGS, direct labor</t>
  </si>
  <si>
    <t>Dividends</t>
  </si>
  <si>
    <t>Taxes</t>
  </si>
  <si>
    <t>BALANCE SHEET CHECK</t>
  </si>
  <si>
    <t>Assets</t>
  </si>
  <si>
    <t>Liabilities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</si>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</sst>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_);[Red]\(0.0\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left" indent="1"/>
    </xf>
    <xf numFmtId="165" fontId="0" fillId="0" borderId="0" xfId="0" applyNumberFormat="1"/>
    <xf numFmtId="0" fontId="0" fillId="0" borderId="0" xfId="0" applyFont="1"/>
    <xf numFmtId="44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2" xfId="0" applyNumberFormat="1" applyFill="1" applyBorder="1"/>
    <xf numFmtId="164" fontId="0" fillId="0" borderId="0" xfId="0" applyNumberFormat="1" applyFill="1"/>
    <xf numFmtId="164" fontId="2" fillId="0" borderId="2" xfId="0" applyNumberFormat="1" applyFont="1" applyFill="1" applyBorder="1"/>
    <xf numFmtId="164" fontId="2" fillId="0" borderId="0" xfId="0" applyNumberFormat="1" applyFont="1" applyFill="1"/>
    <xf numFmtId="0" fontId="4" fillId="0" borderId="0" xfId="0" applyFont="1" applyAlignment="1">
      <alignment horizontal="center"/>
    </xf>
    <xf numFmtId="167" fontId="0" fillId="0" borderId="0" xfId="1" applyNumberFormat="1" applyFont="1"/>
    <xf numFmtId="0" fontId="0" fillId="0" borderId="0" xfId="0" applyAlignment="1">
      <alignment horizontal="right"/>
    </xf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P119"/>
  <sheetViews>
    <sheetView showGridLines="0" zoomScale="130" zoomScaleNormal="130" workbookViewId="0">
      <selection activeCell="K10" sqref="K10"/>
    </sheetView>
  </sheetViews>
  <sheetFormatPr defaultRowHeight="15" x14ac:dyDescent="0.25"/>
  <cols>
    <col min="4" max="4" width="24.7109375" bestFit="1" customWidth="1"/>
    <col min="5" max="5" width="19" customWidth="1"/>
    <col min="6" max="6" width="54.28515625" bestFit="1" customWidth="1"/>
    <col min="7" max="10" width="12.42578125" customWidth="1"/>
    <col min="14" max="14" width="28.42578125" bestFit="1" customWidth="1"/>
  </cols>
  <sheetData>
    <row r="9" spans="6:16" ht="20.25" customHeight="1" x14ac:dyDescent="0.25">
      <c r="G9" s="4">
        <v>42004</v>
      </c>
      <c r="J9" s="4">
        <v>42369</v>
      </c>
      <c r="O9" s="2">
        <v>2015</v>
      </c>
    </row>
    <row r="10" spans="6:16" x14ac:dyDescent="0.25">
      <c r="F10" t="s">
        <v>0</v>
      </c>
      <c r="G10" s="1">
        <v>227.4</v>
      </c>
      <c r="J10" s="1">
        <f>G10+G37+G41-H52-H64-H67-H73-H80-H84-H87-H90-H93-H96</f>
        <v>214.76</v>
      </c>
      <c r="K10" s="1"/>
      <c r="N10" s="9" t="s">
        <v>20</v>
      </c>
      <c r="O10" s="1">
        <f>+H36+H44</f>
        <v>240</v>
      </c>
    </row>
    <row r="11" spans="6:16" x14ac:dyDescent="0.25">
      <c r="F11" t="s">
        <v>3</v>
      </c>
      <c r="G11" s="1">
        <v>0</v>
      </c>
      <c r="J11" s="1">
        <f>G11+G38</f>
        <v>20</v>
      </c>
      <c r="N11" s="9" t="s">
        <v>23</v>
      </c>
      <c r="O11" s="1">
        <f>-H47+G54+G57+G60+G78+G79</f>
        <v>68.400000000000006</v>
      </c>
      <c r="P11">
        <v>68</v>
      </c>
    </row>
    <row r="12" spans="6:16" x14ac:dyDescent="0.25">
      <c r="F12" t="s">
        <v>1</v>
      </c>
      <c r="G12" s="1">
        <v>0</v>
      </c>
      <c r="J12" s="1">
        <f>G12+G72+G76-H81</f>
        <v>22</v>
      </c>
      <c r="N12" s="9" t="s">
        <v>25</v>
      </c>
      <c r="O12" s="1">
        <f>+G66+G83+G69</f>
        <v>18</v>
      </c>
      <c r="P12">
        <v>23.4</v>
      </c>
    </row>
    <row r="13" spans="6:16" x14ac:dyDescent="0.25">
      <c r="F13" t="s">
        <v>2</v>
      </c>
      <c r="G13" s="1">
        <v>32</v>
      </c>
      <c r="J13" s="1">
        <f>G13-H46+G51</f>
        <v>32</v>
      </c>
      <c r="N13" s="2" t="s">
        <v>26</v>
      </c>
      <c r="O13" s="1">
        <f>O10-O11-O12</f>
        <v>153.6</v>
      </c>
    </row>
    <row r="14" spans="6:16" x14ac:dyDescent="0.25">
      <c r="F14" s="7" t="s">
        <v>21</v>
      </c>
      <c r="G14" s="8">
        <f>-5-5-0.4</f>
        <v>-10.4</v>
      </c>
      <c r="J14" s="8">
        <f>G14+G49-H55-H58-H61</f>
        <v>-15.8</v>
      </c>
      <c r="N14" s="9" t="s">
        <v>27</v>
      </c>
      <c r="O14" s="1">
        <f>G86</f>
        <v>2</v>
      </c>
    </row>
    <row r="15" spans="6:16" x14ac:dyDescent="0.25">
      <c r="F15" t="s">
        <v>4</v>
      </c>
      <c r="G15" s="1">
        <v>0</v>
      </c>
      <c r="J15" s="1">
        <f>G15+G63</f>
        <v>10</v>
      </c>
      <c r="N15" t="s">
        <v>24</v>
      </c>
      <c r="O15" s="1">
        <f>G48</f>
        <v>15</v>
      </c>
      <c r="P15">
        <v>10</v>
      </c>
    </row>
    <row r="16" spans="6:16" x14ac:dyDescent="0.25">
      <c r="F16" s="7" t="s">
        <v>22</v>
      </c>
      <c r="G16" s="8">
        <v>0</v>
      </c>
      <c r="J16" s="8">
        <f>G16-H70</f>
        <v>-2</v>
      </c>
      <c r="N16" s="2" t="s">
        <v>28</v>
      </c>
      <c r="O16" s="1">
        <f>O13-O14-O15</f>
        <v>136.6</v>
      </c>
    </row>
    <row r="17" spans="6:15" x14ac:dyDescent="0.25">
      <c r="F17" s="2" t="s">
        <v>5</v>
      </c>
      <c r="G17" s="3">
        <f>SUM(G10:G16)</f>
        <v>248.99999999999997</v>
      </c>
      <c r="J17" s="3">
        <f>SUM(J10:J16)</f>
        <v>280.95999999999998</v>
      </c>
      <c r="N17" t="s">
        <v>29</v>
      </c>
      <c r="O17" s="1">
        <f>O16*0.4</f>
        <v>54.64</v>
      </c>
    </row>
    <row r="18" spans="6:15" x14ac:dyDescent="0.25">
      <c r="N18" s="2" t="s">
        <v>30</v>
      </c>
      <c r="O18" s="1">
        <f>O16-O17</f>
        <v>81.96</v>
      </c>
    </row>
    <row r="19" spans="6:15" x14ac:dyDescent="0.25">
      <c r="F19" t="s">
        <v>6</v>
      </c>
      <c r="G19" s="1">
        <v>0</v>
      </c>
      <c r="J19" s="1">
        <f>G19+H75</f>
        <v>10</v>
      </c>
    </row>
    <row r="20" spans="6:15" x14ac:dyDescent="0.25">
      <c r="F20" t="s">
        <v>7</v>
      </c>
      <c r="G20" s="1">
        <v>0</v>
      </c>
      <c r="J20" s="1">
        <f>G20+H40-G43</f>
        <v>30</v>
      </c>
      <c r="N20" s="2" t="s">
        <v>31</v>
      </c>
      <c r="O20">
        <v>8500</v>
      </c>
    </row>
    <row r="21" spans="6:15" x14ac:dyDescent="0.25">
      <c r="F21" t="s">
        <v>8</v>
      </c>
      <c r="G21" s="1">
        <v>50</v>
      </c>
      <c r="J21" s="1">
        <f t="shared" ref="J19:J21" si="0">G21</f>
        <v>50</v>
      </c>
    </row>
    <row r="22" spans="6:15" x14ac:dyDescent="0.25">
      <c r="F22" s="2" t="s">
        <v>9</v>
      </c>
      <c r="G22" s="3">
        <f>SUM(G19:G21)</f>
        <v>50</v>
      </c>
      <c r="J22" s="3">
        <f>SUM(J19:J21)</f>
        <v>90</v>
      </c>
      <c r="N22" s="2" t="s">
        <v>32</v>
      </c>
      <c r="O22" s="10">
        <f>O18/8.5</f>
        <v>9.642352941176469</v>
      </c>
    </row>
    <row r="24" spans="6:15" x14ac:dyDescent="0.25">
      <c r="F24" t="s">
        <v>10</v>
      </c>
      <c r="G24" s="1">
        <v>180</v>
      </c>
      <c r="J24" s="1">
        <f t="shared" ref="J24:J25" si="1">G24</f>
        <v>180</v>
      </c>
      <c r="N24" s="2" t="s">
        <v>33</v>
      </c>
      <c r="O24" s="8">
        <f>O13-(J14-G14)-(J16-G16)</f>
        <v>161</v>
      </c>
    </row>
    <row r="25" spans="6:15" x14ac:dyDescent="0.25">
      <c r="F25" s="7" t="s">
        <v>19</v>
      </c>
      <c r="G25" s="1">
        <v>0</v>
      </c>
      <c r="J25" s="8">
        <f>-G92</f>
        <v>-50</v>
      </c>
    </row>
    <row r="26" spans="6:15" x14ac:dyDescent="0.25">
      <c r="F26" t="s">
        <v>11</v>
      </c>
      <c r="G26" s="1">
        <v>19</v>
      </c>
      <c r="J26" s="1">
        <f>G26+H36+H44-G48+H47-G54-G57-G60-G66-G69-G78-G79-G83-G86-G89-G95</f>
        <v>60.959999999999994</v>
      </c>
    </row>
    <row r="27" spans="6:15" x14ac:dyDescent="0.25">
      <c r="F27" s="2" t="s">
        <v>12</v>
      </c>
      <c r="G27" s="3">
        <f>SUM(G24:G26)</f>
        <v>199</v>
      </c>
      <c r="J27" s="3">
        <f>SUM(J24:J26)</f>
        <v>190.95999999999998</v>
      </c>
    </row>
    <row r="29" spans="6:15" x14ac:dyDescent="0.25">
      <c r="F29" s="2" t="s">
        <v>13</v>
      </c>
      <c r="G29" s="3">
        <f>G22+G27</f>
        <v>249</v>
      </c>
      <c r="J29" s="3">
        <f>J22+J27</f>
        <v>280.95999999999998</v>
      </c>
      <c r="K29" s="1"/>
    </row>
    <row r="31" spans="6:15" x14ac:dyDescent="0.25">
      <c r="F31" s="2" t="s">
        <v>45</v>
      </c>
      <c r="J31" t="str">
        <f>IF(J29=J17,"","CHECK")</f>
        <v/>
      </c>
    </row>
    <row r="33" spans="4:10" x14ac:dyDescent="0.25">
      <c r="F33" s="2" t="s">
        <v>18</v>
      </c>
      <c r="G33">
        <v>9000</v>
      </c>
      <c r="J33">
        <v>8000</v>
      </c>
    </row>
    <row r="35" spans="4:10" x14ac:dyDescent="0.25">
      <c r="E35" s="11" t="s">
        <v>35</v>
      </c>
      <c r="G35" s="6" t="s">
        <v>14</v>
      </c>
      <c r="H35" s="5" t="s">
        <v>15</v>
      </c>
    </row>
    <row r="36" spans="4:10" x14ac:dyDescent="0.25">
      <c r="D36" t="s">
        <v>11</v>
      </c>
      <c r="E36" s="18" t="s">
        <v>36</v>
      </c>
      <c r="F36" s="13" t="s">
        <v>34</v>
      </c>
      <c r="G36" s="16"/>
      <c r="H36" s="17">
        <v>210</v>
      </c>
      <c r="I36" s="13"/>
      <c r="J36" s="13"/>
    </row>
    <row r="37" spans="4:10" x14ac:dyDescent="0.25">
      <c r="D37" t="s">
        <v>0</v>
      </c>
      <c r="E37" s="12"/>
      <c r="F37" s="13" t="s">
        <v>0</v>
      </c>
      <c r="G37" s="16">
        <v>190</v>
      </c>
      <c r="H37" s="17"/>
      <c r="I37" s="13"/>
      <c r="J37" s="13"/>
    </row>
    <row r="38" spans="4:10" x14ac:dyDescent="0.25">
      <c r="D38" t="s">
        <v>3</v>
      </c>
      <c r="E38" s="12"/>
      <c r="F38" s="13" t="s">
        <v>3</v>
      </c>
      <c r="G38" s="16">
        <v>20</v>
      </c>
      <c r="H38" s="17"/>
      <c r="I38" s="13"/>
      <c r="J38" s="13"/>
    </row>
    <row r="39" spans="4:10" x14ac:dyDescent="0.25">
      <c r="E39" s="12"/>
      <c r="F39" s="13"/>
      <c r="G39" s="14"/>
      <c r="H39" s="15"/>
      <c r="I39" s="13"/>
      <c r="J39" s="13"/>
    </row>
    <row r="40" spans="4:10" x14ac:dyDescent="0.25">
      <c r="D40" t="s">
        <v>7</v>
      </c>
      <c r="E40" s="12"/>
      <c r="F40" s="13" t="s">
        <v>7</v>
      </c>
      <c r="G40" s="16"/>
      <c r="H40" s="17">
        <v>60</v>
      </c>
      <c r="I40" s="13"/>
      <c r="J40" s="13"/>
    </row>
    <row r="41" spans="4:10" x14ac:dyDescent="0.25">
      <c r="D41" t="s">
        <v>0</v>
      </c>
      <c r="E41" s="12"/>
      <c r="F41" s="13" t="s">
        <v>0</v>
      </c>
      <c r="G41" s="16">
        <v>60</v>
      </c>
      <c r="H41" s="17"/>
      <c r="I41" s="13"/>
      <c r="J41" s="13"/>
    </row>
    <row r="42" spans="4:10" x14ac:dyDescent="0.25">
      <c r="E42" s="12"/>
      <c r="F42" s="13"/>
      <c r="G42" s="14"/>
      <c r="H42" s="15"/>
      <c r="I42" s="13"/>
      <c r="J42" s="13"/>
    </row>
    <row r="43" spans="4:10" x14ac:dyDescent="0.25">
      <c r="D43" t="s">
        <v>7</v>
      </c>
      <c r="E43" s="12"/>
      <c r="F43" s="13" t="s">
        <v>7</v>
      </c>
      <c r="G43" s="16">
        <v>30</v>
      </c>
      <c r="H43" s="17"/>
      <c r="I43" s="13"/>
      <c r="J43" s="13"/>
    </row>
    <row r="44" spans="4:10" x14ac:dyDescent="0.25">
      <c r="D44" t="s">
        <v>11</v>
      </c>
      <c r="E44" s="18" t="s">
        <v>36</v>
      </c>
      <c r="F44" s="13" t="s">
        <v>34</v>
      </c>
      <c r="G44" s="16"/>
      <c r="H44" s="17">
        <v>30</v>
      </c>
      <c r="I44" s="13"/>
      <c r="J44" s="13"/>
    </row>
    <row r="45" spans="4:10" x14ac:dyDescent="0.25">
      <c r="E45" s="12"/>
      <c r="F45" s="13"/>
      <c r="G45" s="14"/>
      <c r="H45" s="15"/>
      <c r="I45" s="13"/>
      <c r="J45" s="13"/>
    </row>
    <row r="46" spans="4:10" x14ac:dyDescent="0.25">
      <c r="D46" t="s">
        <v>37</v>
      </c>
      <c r="E46" s="12"/>
      <c r="F46" s="13" t="s">
        <v>2</v>
      </c>
      <c r="G46" s="14"/>
      <c r="H46" s="17">
        <v>15</v>
      </c>
      <c r="I46" s="13"/>
      <c r="J46" s="13"/>
    </row>
    <row r="47" spans="4:10" x14ac:dyDescent="0.25">
      <c r="D47" t="s">
        <v>11</v>
      </c>
      <c r="E47" s="18" t="s">
        <v>36</v>
      </c>
      <c r="F47" s="13" t="s">
        <v>38</v>
      </c>
      <c r="G47" s="14"/>
      <c r="H47" s="17">
        <v>5</v>
      </c>
      <c r="I47" s="13"/>
      <c r="J47" s="13"/>
    </row>
    <row r="48" spans="4:10" x14ac:dyDescent="0.25">
      <c r="D48" t="s">
        <v>11</v>
      </c>
      <c r="E48" s="18" t="s">
        <v>36</v>
      </c>
      <c r="F48" s="13" t="s">
        <v>24</v>
      </c>
      <c r="G48" s="16">
        <v>15</v>
      </c>
      <c r="H48" s="15"/>
      <c r="I48" s="13"/>
      <c r="J48" s="13"/>
    </row>
    <row r="49" spans="4:10" x14ac:dyDescent="0.25">
      <c r="D49" t="s">
        <v>21</v>
      </c>
      <c r="E49" s="12"/>
      <c r="F49" s="13" t="s">
        <v>39</v>
      </c>
      <c r="G49" s="16">
        <v>5</v>
      </c>
      <c r="H49" s="15"/>
      <c r="I49" s="13"/>
      <c r="J49" s="13"/>
    </row>
    <row r="50" spans="4:10" x14ac:dyDescent="0.25">
      <c r="E50" s="12"/>
      <c r="F50" s="13"/>
      <c r="G50" s="14"/>
      <c r="H50" s="15"/>
      <c r="I50" s="13"/>
      <c r="J50" s="13"/>
    </row>
    <row r="51" spans="4:10" x14ac:dyDescent="0.25">
      <c r="D51" t="s">
        <v>37</v>
      </c>
      <c r="E51" s="12"/>
      <c r="F51" s="13" t="s">
        <v>2</v>
      </c>
      <c r="G51" s="16">
        <v>15</v>
      </c>
      <c r="H51" s="17"/>
      <c r="I51" s="13"/>
      <c r="J51" s="13"/>
    </row>
    <row r="52" spans="4:10" x14ac:dyDescent="0.25">
      <c r="D52" t="s">
        <v>0</v>
      </c>
      <c r="E52" s="12"/>
      <c r="F52" s="13" t="s">
        <v>0</v>
      </c>
      <c r="G52" s="16"/>
      <c r="H52" s="17">
        <v>15</v>
      </c>
      <c r="I52" s="13"/>
      <c r="J52" s="13"/>
    </row>
    <row r="53" spans="4:10" x14ac:dyDescent="0.25">
      <c r="E53" s="12"/>
      <c r="F53" s="13"/>
      <c r="G53" s="14"/>
      <c r="H53" s="15"/>
      <c r="I53" s="13"/>
      <c r="J53" s="13"/>
    </row>
    <row r="54" spans="4:10" x14ac:dyDescent="0.25">
      <c r="D54" t="s">
        <v>11</v>
      </c>
      <c r="E54" s="18" t="s">
        <v>36</v>
      </c>
      <c r="F54" s="13" t="s">
        <v>38</v>
      </c>
      <c r="G54" s="16">
        <v>5</v>
      </c>
      <c r="H54" s="17"/>
      <c r="I54" s="13"/>
      <c r="J54" s="13"/>
    </row>
    <row r="55" spans="4:10" x14ac:dyDescent="0.25">
      <c r="D55" t="s">
        <v>21</v>
      </c>
      <c r="E55" s="11"/>
      <c r="F55" s="13" t="s">
        <v>39</v>
      </c>
      <c r="G55" s="16"/>
      <c r="H55" s="17">
        <v>5</v>
      </c>
      <c r="I55" s="13"/>
      <c r="J55" s="13"/>
    </row>
    <row r="56" spans="4:10" x14ac:dyDescent="0.25">
      <c r="E56" s="11"/>
      <c r="F56" s="13"/>
      <c r="G56" s="16"/>
      <c r="H56" s="17"/>
      <c r="I56" s="13"/>
      <c r="J56" s="13"/>
    </row>
    <row r="57" spans="4:10" x14ac:dyDescent="0.25">
      <c r="D57" t="s">
        <v>11</v>
      </c>
      <c r="E57" s="18" t="s">
        <v>36</v>
      </c>
      <c r="F57" s="13" t="s">
        <v>38</v>
      </c>
      <c r="G57" s="16">
        <v>5</v>
      </c>
      <c r="H57" s="17"/>
      <c r="I57" s="13"/>
      <c r="J57" s="13"/>
    </row>
    <row r="58" spans="4:10" x14ac:dyDescent="0.25">
      <c r="D58" t="s">
        <v>21</v>
      </c>
      <c r="E58" s="11"/>
      <c r="F58" s="13" t="s">
        <v>39</v>
      </c>
      <c r="G58" s="16"/>
      <c r="H58" s="17">
        <v>5</v>
      </c>
      <c r="I58" s="13"/>
      <c r="J58" s="13"/>
    </row>
    <row r="59" spans="4:10" x14ac:dyDescent="0.25">
      <c r="E59" s="11"/>
      <c r="F59" s="13"/>
      <c r="G59" s="16"/>
      <c r="H59" s="17"/>
      <c r="I59" s="13"/>
      <c r="J59" s="13"/>
    </row>
    <row r="60" spans="4:10" x14ac:dyDescent="0.25">
      <c r="D60" t="s">
        <v>11</v>
      </c>
      <c r="E60" s="18" t="s">
        <v>36</v>
      </c>
      <c r="F60" s="13" t="s">
        <v>38</v>
      </c>
      <c r="G60" s="16">
        <v>0.4</v>
      </c>
      <c r="H60" s="17"/>
      <c r="I60" s="13"/>
      <c r="J60" s="13"/>
    </row>
    <row r="61" spans="4:10" x14ac:dyDescent="0.25">
      <c r="D61" t="s">
        <v>21</v>
      </c>
      <c r="E61" s="12"/>
      <c r="F61" s="13" t="s">
        <v>39</v>
      </c>
      <c r="G61" s="16"/>
      <c r="H61" s="17">
        <v>0.4</v>
      </c>
      <c r="I61" s="13"/>
      <c r="J61" s="13"/>
    </row>
    <row r="62" spans="4:10" x14ac:dyDescent="0.25">
      <c r="E62" s="12"/>
      <c r="F62" s="13"/>
      <c r="G62" s="14"/>
      <c r="H62" s="15"/>
      <c r="I62" s="13"/>
      <c r="J62" s="13"/>
    </row>
    <row r="63" spans="4:10" x14ac:dyDescent="0.25">
      <c r="D63" t="s">
        <v>4</v>
      </c>
      <c r="E63" s="12"/>
      <c r="F63" s="13" t="s">
        <v>4</v>
      </c>
      <c r="G63" s="16">
        <v>10</v>
      </c>
      <c r="H63" s="17"/>
      <c r="I63" s="13"/>
      <c r="J63" s="13"/>
    </row>
    <row r="64" spans="4:10" x14ac:dyDescent="0.25">
      <c r="D64" t="s">
        <v>0</v>
      </c>
      <c r="E64" s="12"/>
      <c r="F64" s="13" t="s">
        <v>0</v>
      </c>
      <c r="G64" s="16"/>
      <c r="H64" s="17">
        <v>10</v>
      </c>
      <c r="I64" s="13"/>
      <c r="J64" s="13"/>
    </row>
    <row r="65" spans="4:10" x14ac:dyDescent="0.25">
      <c r="E65" s="12"/>
      <c r="F65" s="13"/>
      <c r="G65" s="14"/>
      <c r="H65" s="15"/>
      <c r="I65" s="13"/>
      <c r="J65" s="13"/>
    </row>
    <row r="66" spans="4:10" x14ac:dyDescent="0.25">
      <c r="D66" t="s">
        <v>11</v>
      </c>
      <c r="E66" s="18" t="s">
        <v>36</v>
      </c>
      <c r="F66" s="13" t="s">
        <v>16</v>
      </c>
      <c r="G66" s="16">
        <v>1</v>
      </c>
      <c r="H66" s="17"/>
      <c r="I66" s="13"/>
      <c r="J66" s="13"/>
    </row>
    <row r="67" spans="4:10" x14ac:dyDescent="0.25">
      <c r="D67" t="s">
        <v>0</v>
      </c>
      <c r="E67" s="12"/>
      <c r="F67" s="13" t="s">
        <v>0</v>
      </c>
      <c r="G67" s="16"/>
      <c r="H67" s="17">
        <v>1</v>
      </c>
      <c r="I67" s="13"/>
      <c r="J67" s="13"/>
    </row>
    <row r="68" spans="4:10" x14ac:dyDescent="0.25">
      <c r="E68" s="12"/>
      <c r="F68" s="13"/>
      <c r="G68" s="14"/>
      <c r="H68" s="15"/>
      <c r="I68" s="13"/>
      <c r="J68" s="13"/>
    </row>
    <row r="69" spans="4:10" x14ac:dyDescent="0.25">
      <c r="D69" t="s">
        <v>40</v>
      </c>
      <c r="E69" s="18" t="s">
        <v>36</v>
      </c>
      <c r="F69" s="13" t="s">
        <v>40</v>
      </c>
      <c r="G69" s="16">
        <v>2</v>
      </c>
      <c r="H69" s="17"/>
      <c r="I69" s="13"/>
      <c r="J69" s="13"/>
    </row>
    <row r="70" spans="4:10" x14ac:dyDescent="0.25">
      <c r="D70" t="s">
        <v>22</v>
      </c>
      <c r="E70" s="12"/>
      <c r="F70" s="13" t="s">
        <v>22</v>
      </c>
      <c r="G70" s="16"/>
      <c r="H70" s="17">
        <v>2</v>
      </c>
      <c r="I70" s="13"/>
      <c r="J70" s="13"/>
    </row>
    <row r="71" spans="4:10" x14ac:dyDescent="0.25">
      <c r="E71" s="12"/>
      <c r="F71" s="13"/>
      <c r="G71" s="14"/>
      <c r="H71" s="15"/>
      <c r="I71" s="13"/>
      <c r="J71" s="13"/>
    </row>
    <row r="72" spans="4:10" x14ac:dyDescent="0.25">
      <c r="D72" t="s">
        <v>17</v>
      </c>
      <c r="E72" s="12"/>
      <c r="F72" s="13" t="s">
        <v>17</v>
      </c>
      <c r="G72" s="16">
        <v>60</v>
      </c>
      <c r="H72" s="15"/>
      <c r="I72" s="13"/>
      <c r="J72" s="13"/>
    </row>
    <row r="73" spans="4:10" x14ac:dyDescent="0.25">
      <c r="D73" t="s">
        <v>0</v>
      </c>
      <c r="E73" s="12"/>
      <c r="F73" s="13" t="s">
        <v>0</v>
      </c>
      <c r="G73" s="14"/>
      <c r="H73" s="17">
        <v>60</v>
      </c>
      <c r="I73" s="13"/>
      <c r="J73" s="13"/>
    </row>
    <row r="74" spans="4:10" x14ac:dyDescent="0.25">
      <c r="E74" s="12"/>
      <c r="F74" s="13"/>
      <c r="G74" s="14"/>
      <c r="H74" s="15"/>
      <c r="I74" s="13"/>
      <c r="J74" s="13"/>
    </row>
    <row r="75" spans="4:10" x14ac:dyDescent="0.25">
      <c r="D75" t="s">
        <v>6</v>
      </c>
      <c r="E75" s="12"/>
      <c r="F75" s="13" t="s">
        <v>6</v>
      </c>
      <c r="G75" s="14"/>
      <c r="H75" s="17">
        <v>10</v>
      </c>
      <c r="I75" s="13"/>
      <c r="J75" s="13"/>
    </row>
    <row r="76" spans="4:10" x14ac:dyDescent="0.25">
      <c r="D76" t="s">
        <v>17</v>
      </c>
      <c r="E76" s="12"/>
      <c r="F76" s="13" t="s">
        <v>17</v>
      </c>
      <c r="G76" s="16">
        <v>10</v>
      </c>
      <c r="H76" s="15"/>
      <c r="I76" s="13"/>
      <c r="J76" s="13"/>
    </row>
    <row r="77" spans="4:10" x14ac:dyDescent="0.25">
      <c r="E77" s="12"/>
      <c r="F77" s="13"/>
      <c r="G77" s="14"/>
      <c r="H77" s="15"/>
      <c r="I77" s="13"/>
      <c r="J77" s="13"/>
    </row>
    <row r="78" spans="4:10" x14ac:dyDescent="0.25">
      <c r="D78" t="s">
        <v>11</v>
      </c>
      <c r="E78" s="18" t="s">
        <v>36</v>
      </c>
      <c r="F78" s="13" t="s">
        <v>41</v>
      </c>
      <c r="G78" s="16">
        <f>240*0.2</f>
        <v>48</v>
      </c>
      <c r="H78" s="17"/>
      <c r="I78" s="13"/>
      <c r="J78" s="13"/>
    </row>
    <row r="79" spans="4:10" x14ac:dyDescent="0.25">
      <c r="D79" t="s">
        <v>11</v>
      </c>
      <c r="E79" s="18" t="s">
        <v>36</v>
      </c>
      <c r="F79" s="13" t="s">
        <v>42</v>
      </c>
      <c r="G79" s="16">
        <v>15</v>
      </c>
      <c r="H79" s="17"/>
      <c r="I79" s="13"/>
      <c r="J79" s="13"/>
    </row>
    <row r="80" spans="4:10" x14ac:dyDescent="0.25">
      <c r="D80" t="s">
        <v>0</v>
      </c>
      <c r="E80" s="12"/>
      <c r="F80" s="13" t="s">
        <v>0</v>
      </c>
      <c r="G80" s="16"/>
      <c r="H80" s="17">
        <v>15</v>
      </c>
      <c r="I80" s="13"/>
      <c r="J80" s="13"/>
    </row>
    <row r="81" spans="4:10" x14ac:dyDescent="0.25">
      <c r="D81" t="s">
        <v>17</v>
      </c>
      <c r="E81" s="12"/>
      <c r="F81" s="13" t="s">
        <v>17</v>
      </c>
      <c r="G81" s="14"/>
      <c r="H81" s="17">
        <v>48</v>
      </c>
      <c r="I81" s="13"/>
      <c r="J81" s="13"/>
    </row>
    <row r="82" spans="4:10" x14ac:dyDescent="0.25">
      <c r="E82" s="12"/>
      <c r="F82" s="13"/>
      <c r="G82" s="14"/>
      <c r="H82" s="15"/>
      <c r="I82" s="13"/>
      <c r="J82" s="13"/>
    </row>
    <row r="83" spans="4:10" x14ac:dyDescent="0.25">
      <c r="D83" t="s">
        <v>11</v>
      </c>
      <c r="E83" s="18" t="s">
        <v>36</v>
      </c>
      <c r="F83" s="13" t="s">
        <v>25</v>
      </c>
      <c r="G83" s="16">
        <v>15</v>
      </c>
      <c r="H83" s="17"/>
      <c r="I83" s="13"/>
      <c r="J83" s="13"/>
    </row>
    <row r="84" spans="4:10" x14ac:dyDescent="0.25">
      <c r="D84" t="s">
        <v>0</v>
      </c>
      <c r="E84" s="12"/>
      <c r="F84" s="13" t="s">
        <v>0</v>
      </c>
      <c r="G84" s="16"/>
      <c r="H84" s="17">
        <v>15</v>
      </c>
      <c r="I84" s="13"/>
      <c r="J84" s="13"/>
    </row>
    <row r="85" spans="4:10" x14ac:dyDescent="0.25">
      <c r="E85" s="12"/>
      <c r="F85" s="13"/>
      <c r="G85" s="14"/>
      <c r="H85" s="15"/>
      <c r="I85" s="13"/>
      <c r="J85" s="13"/>
    </row>
    <row r="86" spans="4:10" x14ac:dyDescent="0.25">
      <c r="D86" t="s">
        <v>11</v>
      </c>
      <c r="E86" s="18" t="s">
        <v>36</v>
      </c>
      <c r="F86" s="13" t="s">
        <v>27</v>
      </c>
      <c r="G86" s="16">
        <v>2</v>
      </c>
      <c r="H86" s="17"/>
      <c r="I86" s="13"/>
      <c r="J86" s="13"/>
    </row>
    <row r="87" spans="4:10" x14ac:dyDescent="0.25">
      <c r="D87" t="s">
        <v>0</v>
      </c>
      <c r="E87" s="12"/>
      <c r="F87" s="13" t="s">
        <v>0</v>
      </c>
      <c r="G87" s="16"/>
      <c r="H87" s="17">
        <v>2</v>
      </c>
      <c r="I87" s="13"/>
      <c r="J87" s="13"/>
    </row>
    <row r="88" spans="4:10" x14ac:dyDescent="0.25">
      <c r="E88" s="12"/>
      <c r="F88" s="13"/>
      <c r="G88" s="14"/>
      <c r="H88" s="15"/>
      <c r="I88" s="13"/>
      <c r="J88" s="13"/>
    </row>
    <row r="89" spans="4:10" x14ac:dyDescent="0.25">
      <c r="D89" t="s">
        <v>11</v>
      </c>
      <c r="E89" s="12"/>
      <c r="F89" s="13" t="s">
        <v>43</v>
      </c>
      <c r="G89" s="16">
        <v>40</v>
      </c>
      <c r="H89" s="17"/>
      <c r="I89" s="13"/>
      <c r="J89" s="13"/>
    </row>
    <row r="90" spans="4:10" x14ac:dyDescent="0.25">
      <c r="D90" t="s">
        <v>0</v>
      </c>
      <c r="E90" s="12"/>
      <c r="F90" s="13" t="s">
        <v>0</v>
      </c>
      <c r="G90" s="16"/>
      <c r="H90" s="17">
        <v>40</v>
      </c>
      <c r="I90" s="13"/>
      <c r="J90" s="13"/>
    </row>
    <row r="91" spans="4:10" x14ac:dyDescent="0.25">
      <c r="E91" s="12"/>
      <c r="F91" s="13"/>
      <c r="G91" s="14"/>
      <c r="H91" s="15"/>
      <c r="I91" s="13"/>
      <c r="J91" s="13"/>
    </row>
    <row r="92" spans="4:10" x14ac:dyDescent="0.25">
      <c r="D92" t="s">
        <v>19</v>
      </c>
      <c r="E92" s="12"/>
      <c r="F92" s="13" t="s">
        <v>19</v>
      </c>
      <c r="G92" s="16">
        <v>50</v>
      </c>
      <c r="H92" s="17"/>
      <c r="I92" s="13"/>
      <c r="J92" s="13"/>
    </row>
    <row r="93" spans="4:10" x14ac:dyDescent="0.25">
      <c r="D93" t="s">
        <v>0</v>
      </c>
      <c r="E93" s="12"/>
      <c r="F93" s="13" t="s">
        <v>0</v>
      </c>
      <c r="G93" s="16"/>
      <c r="H93" s="17">
        <v>50</v>
      </c>
      <c r="I93" s="13"/>
      <c r="J93" s="13"/>
    </row>
    <row r="94" spans="4:10" x14ac:dyDescent="0.25">
      <c r="E94" s="12"/>
      <c r="F94" s="13"/>
      <c r="G94" s="14"/>
      <c r="H94" s="15"/>
      <c r="I94" s="13"/>
      <c r="J94" s="13"/>
    </row>
    <row r="95" spans="4:10" x14ac:dyDescent="0.25">
      <c r="D95" t="s">
        <v>11</v>
      </c>
      <c r="E95" s="18" t="s">
        <v>36</v>
      </c>
      <c r="F95" s="13" t="s">
        <v>44</v>
      </c>
      <c r="G95" s="16">
        <f>O17</f>
        <v>54.64</v>
      </c>
      <c r="H95" s="17"/>
      <c r="I95" s="13"/>
      <c r="J95" s="13"/>
    </row>
    <row r="96" spans="4:10" x14ac:dyDescent="0.25">
      <c r="D96" t="s">
        <v>0</v>
      </c>
      <c r="E96" s="12"/>
      <c r="F96" s="13" t="s">
        <v>0</v>
      </c>
      <c r="G96" s="16"/>
      <c r="H96" s="17">
        <f>G95</f>
        <v>54.64</v>
      </c>
      <c r="I96" s="13"/>
      <c r="J96" s="13"/>
    </row>
    <row r="97" spans="5:10" x14ac:dyDescent="0.25">
      <c r="E97" s="12"/>
      <c r="F97" s="13"/>
      <c r="G97" s="13"/>
      <c r="H97" s="13"/>
      <c r="I97" s="13"/>
      <c r="J97" s="13"/>
    </row>
    <row r="98" spans="5:10" x14ac:dyDescent="0.25">
      <c r="E98" s="12"/>
      <c r="F98" s="13"/>
      <c r="G98" s="13"/>
      <c r="H98" s="13"/>
      <c r="I98" s="13"/>
      <c r="J98" s="13"/>
    </row>
    <row r="99" spans="5:10" x14ac:dyDescent="0.25">
      <c r="E99" s="12"/>
      <c r="F99" s="13"/>
      <c r="G99" s="13"/>
      <c r="H99" s="13"/>
      <c r="I99" s="13"/>
      <c r="J99" s="13"/>
    </row>
    <row r="100" spans="5:10" x14ac:dyDescent="0.25">
      <c r="E100" s="12"/>
      <c r="F100" s="13"/>
      <c r="G100" s="13"/>
      <c r="H100" s="13"/>
      <c r="I100" s="13"/>
      <c r="J100" s="13"/>
    </row>
    <row r="101" spans="5:10" x14ac:dyDescent="0.25">
      <c r="E101" s="12"/>
      <c r="F101" s="13"/>
      <c r="G101" s="13"/>
      <c r="H101" s="13"/>
      <c r="I101" s="13"/>
      <c r="J101" s="13"/>
    </row>
    <row r="102" spans="5:10" x14ac:dyDescent="0.25">
      <c r="E102" s="12"/>
      <c r="F102" s="13"/>
      <c r="G102" s="13"/>
      <c r="H102" s="13"/>
      <c r="I102" s="13"/>
      <c r="J102" s="13"/>
    </row>
    <row r="103" spans="5:10" x14ac:dyDescent="0.25">
      <c r="E103" s="12"/>
      <c r="I103" s="13"/>
      <c r="J103" s="13"/>
    </row>
    <row r="104" spans="5:10" x14ac:dyDescent="0.25">
      <c r="E104" s="12"/>
      <c r="I104" s="13"/>
      <c r="J104" s="13"/>
    </row>
    <row r="105" spans="5:10" x14ac:dyDescent="0.25">
      <c r="E105" s="12"/>
      <c r="I105" s="13"/>
      <c r="J105" s="13"/>
    </row>
    <row r="106" spans="5:10" x14ac:dyDescent="0.25">
      <c r="E106" s="12"/>
      <c r="I106" s="13"/>
      <c r="J106" s="13"/>
    </row>
    <row r="107" spans="5:10" x14ac:dyDescent="0.25">
      <c r="E107" s="12"/>
      <c r="I107" s="13"/>
      <c r="J107" s="13"/>
    </row>
    <row r="108" spans="5:10" x14ac:dyDescent="0.25">
      <c r="E108" s="12"/>
      <c r="I108" s="13"/>
      <c r="J108" s="13"/>
    </row>
    <row r="109" spans="5:10" x14ac:dyDescent="0.25">
      <c r="E109" s="12"/>
      <c r="I109" s="13"/>
      <c r="J109" s="13"/>
    </row>
    <row r="110" spans="5:10" x14ac:dyDescent="0.25">
      <c r="E110" s="12"/>
      <c r="I110" s="13"/>
      <c r="J110" s="13"/>
    </row>
    <row r="111" spans="5:10" x14ac:dyDescent="0.25">
      <c r="E111" s="12"/>
      <c r="I111" s="13"/>
      <c r="J111" s="13"/>
    </row>
    <row r="112" spans="5:10" x14ac:dyDescent="0.25">
      <c r="E112" s="12"/>
      <c r="I112" s="13"/>
      <c r="J112" s="13"/>
    </row>
    <row r="113" spans="5:10" x14ac:dyDescent="0.25">
      <c r="E113" s="12"/>
      <c r="I113" s="13"/>
      <c r="J113" s="13"/>
    </row>
    <row r="114" spans="5:10" x14ac:dyDescent="0.25">
      <c r="E114" s="12"/>
      <c r="I114" s="13"/>
      <c r="J114" s="13"/>
    </row>
    <row r="115" spans="5:10" x14ac:dyDescent="0.25">
      <c r="E115" s="12"/>
    </row>
    <row r="116" spans="5:10" x14ac:dyDescent="0.25">
      <c r="E116" s="12"/>
    </row>
    <row r="117" spans="5:10" x14ac:dyDescent="0.25">
      <c r="E117" s="12"/>
    </row>
    <row r="118" spans="5:10" x14ac:dyDescent="0.25">
      <c r="E118" s="12"/>
    </row>
    <row r="119" spans="5:10" x14ac:dyDescent="0.25">
      <c r="E119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9"/>
  <sheetViews>
    <sheetView tabSelected="1" topLeftCell="A22" zoomScale="160" zoomScaleNormal="160" workbookViewId="0">
      <selection activeCell="P22" sqref="P22"/>
    </sheetView>
  </sheetViews>
  <sheetFormatPr defaultRowHeight="15" x14ac:dyDescent="0.25"/>
  <cols>
    <col min="4" max="4" width="10.7109375" bestFit="1" customWidth="1"/>
  </cols>
  <sheetData>
    <row r="3" spans="2:8" x14ac:dyDescent="0.25">
      <c r="B3">
        <f>95500+17300+211500</f>
        <v>324300</v>
      </c>
    </row>
    <row r="10" spans="2:8" x14ac:dyDescent="0.25">
      <c r="H10">
        <f>13.5/2.7</f>
        <v>5</v>
      </c>
    </row>
    <row r="12" spans="2:8" x14ac:dyDescent="0.25">
      <c r="D12">
        <v>140000</v>
      </c>
      <c r="E12">
        <v>50000</v>
      </c>
    </row>
    <row r="13" spans="2:8" x14ac:dyDescent="0.25">
      <c r="D13">
        <v>135000</v>
      </c>
      <c r="E13">
        <v>45000</v>
      </c>
    </row>
    <row r="14" spans="2:8" x14ac:dyDescent="0.25">
      <c r="D14">
        <f>D13+25000-5000</f>
        <v>155000</v>
      </c>
      <c r="E14">
        <f>E13+20000</f>
        <v>65000</v>
      </c>
    </row>
    <row r="15" spans="2:8" x14ac:dyDescent="0.25">
      <c r="D15">
        <f>D14-D12</f>
        <v>15000</v>
      </c>
      <c r="E15">
        <f>E14-E12</f>
        <v>15000</v>
      </c>
    </row>
    <row r="20" spans="4:16" x14ac:dyDescent="0.25">
      <c r="D20" s="20" t="s">
        <v>46</v>
      </c>
      <c r="E20" s="20" t="s">
        <v>47</v>
      </c>
      <c r="F20" s="20" t="s">
        <v>48</v>
      </c>
      <c r="P20">
        <v>541</v>
      </c>
    </row>
    <row r="21" spans="4:16" x14ac:dyDescent="0.25">
      <c r="D21" s="19">
        <v>240000</v>
      </c>
      <c r="E21" s="19">
        <v>60000</v>
      </c>
      <c r="F21" s="21">
        <f>D21-E21</f>
        <v>180000</v>
      </c>
      <c r="P21">
        <f>211500-95500-17300</f>
        <v>98700</v>
      </c>
    </row>
    <row r="22" spans="4:16" x14ac:dyDescent="0.25">
      <c r="D22" s="19">
        <v>260000</v>
      </c>
      <c r="E22" s="19">
        <v>40000</v>
      </c>
      <c r="F22" s="21">
        <f t="shared" ref="F22:F26" si="0">D22-E22</f>
        <v>220000</v>
      </c>
    </row>
    <row r="23" spans="4:16" x14ac:dyDescent="0.25">
      <c r="D23" s="19">
        <f>+D22+95000-10000</f>
        <v>345000</v>
      </c>
      <c r="E23" s="19">
        <f>E22+85000</f>
        <v>125000</v>
      </c>
      <c r="F23" s="21">
        <f t="shared" si="0"/>
        <v>220000</v>
      </c>
    </row>
    <row r="24" spans="4:16" x14ac:dyDescent="0.25">
      <c r="D24" s="19">
        <v>345000</v>
      </c>
      <c r="E24" s="19">
        <v>125000</v>
      </c>
      <c r="F24" s="21">
        <f t="shared" si="0"/>
        <v>220000</v>
      </c>
    </row>
    <row r="25" spans="4:16" x14ac:dyDescent="0.25">
      <c r="D25" s="19">
        <f>D24+50000</f>
        <v>395000</v>
      </c>
      <c r="E25" s="19">
        <f>E24+50000</f>
        <v>175000</v>
      </c>
      <c r="F25" s="21">
        <f t="shared" si="0"/>
        <v>220000</v>
      </c>
    </row>
    <row r="26" spans="4:16" x14ac:dyDescent="0.25">
      <c r="D26" s="19"/>
      <c r="E26" s="19"/>
      <c r="F26" s="21">
        <f t="shared" si="0"/>
        <v>0</v>
      </c>
    </row>
    <row r="27" spans="4:16" x14ac:dyDescent="0.25">
      <c r="D27" s="19"/>
      <c r="E27" s="19"/>
      <c r="H27" s="21">
        <v>200000</v>
      </c>
    </row>
    <row r="28" spans="4:16" x14ac:dyDescent="0.25">
      <c r="G28" s="21">
        <v>-30000</v>
      </c>
      <c r="H28" s="21">
        <f>H27+G28</f>
        <v>170000</v>
      </c>
    </row>
    <row r="29" spans="4:16" x14ac:dyDescent="0.25">
      <c r="G29">
        <v>80000</v>
      </c>
      <c r="H29" s="21">
        <f>H28+G29</f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2020-03-11T17:40:38Z</dcterms:created>
  <dcterms:modified xsi:type="dcterms:W3CDTF">2020-03-11T21:50:44Z</dcterms:modified>
</cp:coreProperties>
</file>